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drawings/drawing7.xml" ContentType="application/vnd.openxmlformats-officedocument.drawing+xml"/>
  <Override PartName="/xl/activeX/activeX7.xml" ContentType="application/vnd.ms-office.activeX+xml"/>
  <Override PartName="/xl/activeX/activeX7.bin" ContentType="application/vnd.ms-office.activeX"/>
  <Override PartName="/xl/drawings/drawing8.xml" ContentType="application/vnd.openxmlformats-officedocument.drawing+xml"/>
  <Override PartName="/xl/activeX/activeX8.xml" ContentType="application/vnd.ms-office.activeX+xml"/>
  <Override PartName="/xl/activeX/activeX8.bin" ContentType="application/vnd.ms-office.activeX"/>
  <Override PartName="/xl/drawings/drawing9.xml" ContentType="application/vnd.openxmlformats-officedocument.drawing+xml"/>
  <Override PartName="/xl/activeX/activeX9.xml" ContentType="application/vnd.ms-office.activeX+xml"/>
  <Override PartName="/xl/activeX/activeX9.bin" ContentType="application/vnd.ms-office.activeX"/>
  <Override PartName="/xl/drawings/drawing10.xml" ContentType="application/vnd.openxmlformats-officedocument.drawing+xml"/>
  <Override PartName="/xl/activeX/activeX10.xml" ContentType="application/vnd.ms-office.activeX+xml"/>
  <Override PartName="/xl/activeX/activeX10.bin" ContentType="application/vnd.ms-office.activeX"/>
  <Override PartName="/xl/drawings/drawing11.xml" ContentType="application/vnd.openxmlformats-officedocument.drawing+xml"/>
  <Override PartName="/xl/activeX/activeX11.xml" ContentType="application/vnd.ms-office.activeX+xml"/>
  <Override PartName="/xl/activeX/activeX11.bin" ContentType="application/vnd.ms-office.activeX"/>
  <Override PartName="/xl/drawings/drawing12.xml" ContentType="application/vnd.openxmlformats-officedocument.drawing+xml"/>
  <Override PartName="/xl/activeX/activeX12.xml" ContentType="application/vnd.ms-office.activeX+xml"/>
  <Override PartName="/xl/activeX/activeX12.bin" ContentType="application/vnd.ms-office.activeX"/>
  <Override PartName="/xl/drawings/drawing13.xml" ContentType="application/vnd.openxmlformats-officedocument.drawing+xml"/>
  <Override PartName="/xl/activeX/activeX13.xml" ContentType="application/vnd.ms-office.activeX+xml"/>
  <Override PartName="/xl/activeX/activeX13.bin" ContentType="application/vnd.ms-office.activeX"/>
  <Override PartName="/xl/drawings/drawing14.xml" ContentType="application/vnd.openxmlformats-officedocument.drawing+xml"/>
  <Override PartName="/xl/activeX/activeX14.xml" ContentType="application/vnd.ms-office.activeX+xml"/>
  <Override PartName="/xl/activeX/activeX14.bin" ContentType="application/vnd.ms-office.activeX"/>
  <Override PartName="/xl/comments1.xml" ContentType="application/vnd.openxmlformats-officedocument.spreadsheetml.comments+xml"/>
  <Override PartName="/xl/drawings/drawing15.xml" ContentType="application/vnd.openxmlformats-officedocument.drawing+xml"/>
  <Override PartName="/xl/activeX/activeX15.xml" ContentType="application/vnd.ms-office.activeX+xml"/>
  <Override PartName="/xl/activeX/activeX15.bin" ContentType="application/vnd.ms-office.activeX"/>
  <Override PartName="/xl/drawings/drawing16.xml" ContentType="application/vnd.openxmlformats-officedocument.drawing+xml"/>
  <Override PartName="/xl/activeX/activeX16.xml" ContentType="application/vnd.ms-office.activeX+xml"/>
  <Override PartName="/xl/activeX/activeX16.bin" ContentType="application/vnd.ms-office.activeX"/>
  <Override PartName="/xl/drawings/drawing17.xml" ContentType="application/vnd.openxmlformats-officedocument.drawing+xml"/>
  <Override PartName="/xl/activeX/activeX17.xml" ContentType="application/vnd.ms-office.activeX+xml"/>
  <Override PartName="/xl/activeX/activeX17.bin" ContentType="application/vnd.ms-office.activeX"/>
  <Override PartName="/xl/drawings/drawing18.xml" ContentType="application/vnd.openxmlformats-officedocument.drawing+xml"/>
  <Override PartName="/xl/activeX/activeX18.xml" ContentType="application/vnd.ms-office.activeX+xml"/>
  <Override PartName="/xl/activeX/activeX18.bin" ContentType="application/vnd.ms-office.activeX"/>
  <Override PartName="/xl/drawings/drawing19.xml" ContentType="application/vnd.openxmlformats-officedocument.drawing+xml"/>
  <Override PartName="/xl/activeX/activeX19.xml" ContentType="application/vnd.ms-office.activeX+xml"/>
  <Override PartName="/xl/activeX/activeX19.bin" ContentType="application/vnd.ms-office.activeX"/>
  <Override PartName="/xl/drawings/drawing20.xml" ContentType="application/vnd.openxmlformats-officedocument.drawing+xml"/>
  <Override PartName="/xl/activeX/activeX20.xml" ContentType="application/vnd.ms-office.activeX+xml"/>
  <Override PartName="/xl/activeX/activeX20.bin" ContentType="application/vnd.ms-office.activeX"/>
  <Override PartName="/xl/drawings/drawing21.xml" ContentType="application/vnd.openxmlformats-officedocument.drawing+xml"/>
  <Override PartName="/xl/activeX/activeX21.xml" ContentType="application/vnd.ms-office.activeX+xml"/>
  <Override PartName="/xl/activeX/activeX21.bin" ContentType="application/vnd.ms-office.activeX"/>
  <Override PartName="/xl/drawings/drawing22.xml" ContentType="application/vnd.openxmlformats-officedocument.drawing+xml"/>
  <Override PartName="/xl/activeX/activeX22.xml" ContentType="application/vnd.ms-office.activeX+xml"/>
  <Override PartName="/xl/activeX/activeX22.bin" ContentType="application/vnd.ms-office.activeX"/>
  <Override PartName="/xl/drawings/drawing23.xml" ContentType="application/vnd.openxmlformats-officedocument.drawing+xml"/>
  <Override PartName="/xl/activeX/activeX23.xml" ContentType="application/vnd.ms-office.activeX+xml"/>
  <Override PartName="/xl/activeX/activeX23.bin" ContentType="application/vnd.ms-office.activeX"/>
  <Override PartName="/xl/drawings/drawing24.xml" ContentType="application/vnd.openxmlformats-officedocument.drawing+xml"/>
  <Override PartName="/xl/activeX/activeX24.xml" ContentType="application/vnd.ms-office.activeX+xml"/>
  <Override PartName="/xl/activeX/activeX24.bin" ContentType="application/vnd.ms-office.activeX"/>
  <Override PartName="/xl/drawings/drawing25.xml" ContentType="application/vnd.openxmlformats-officedocument.drawing+xml"/>
  <Override PartName="/xl/activeX/activeX25.xml" ContentType="application/vnd.ms-office.activeX+xml"/>
  <Override PartName="/xl/activeX/activeX25.bin" ContentType="application/vnd.ms-office.activeX"/>
  <Override PartName="/xl/drawings/drawing26.xml" ContentType="application/vnd.openxmlformats-officedocument.drawing+xml"/>
  <Override PartName="/xl/activeX/activeX26.xml" ContentType="application/vnd.ms-office.activeX+xml"/>
  <Override PartName="/xl/activeX/activeX26.bin" ContentType="application/vnd.ms-office.activeX"/>
  <Override PartName="/xl/drawings/drawing27.xml" ContentType="application/vnd.openxmlformats-officedocument.drawing+xml"/>
  <Override PartName="/xl/activeX/activeX27.xml" ContentType="application/vnd.ms-office.activeX+xml"/>
  <Override PartName="/xl/activeX/activeX27.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405" windowWidth="15600" windowHeight="10995" tabRatio="820"/>
  </bookViews>
  <sheets>
    <sheet name="Front page" sheetId="1" r:id="rId1"/>
    <sheet name="CTRL" sheetId="2" state="hidden" r:id="rId2"/>
    <sheet name="Glossary" sheetId="3" r:id="rId3"/>
    <sheet name="Group - Conso accounts (1)" sheetId="4" r:id="rId4"/>
    <sheet name="Group - Conso accounts (2)" sheetId="5" r:id="rId5"/>
    <sheet name="Group - Comparable basis" sheetId="6" r:id="rId6"/>
    <sheet name="Group - Segment reporting" sheetId="7" r:id="rId7"/>
    <sheet name="Telecoms - Financial KPIs" sheetId="8" r:id="rId8"/>
    <sheet name="Telecoms - Operational KPIs" sheetId="9" r:id="rId9"/>
    <sheet name="Orange - Market France KPIs" sheetId="10" r:id="rId10"/>
    <sheet name="France Financials" sheetId="11" r:id="rId11"/>
    <sheet name="France KPIs" sheetId="12" r:id="rId12"/>
    <sheet name="Europe Financials" sheetId="13" r:id="rId13"/>
    <sheet name="Europe KPIs" sheetId="14" r:id="rId14"/>
    <sheet name="Spain Financials" sheetId="15" r:id="rId15"/>
    <sheet name="Spain KPIs" sheetId="16" r:id="rId16"/>
    <sheet name="Poland Financials" sheetId="17" r:id="rId17"/>
    <sheet name="Poland KPIs" sheetId="18" r:id="rId18"/>
    <sheet name="Belgium &amp; Luxembourg Financials" sheetId="19" r:id="rId19"/>
    <sheet name="Belgium &amp; Luxembourg KPIs" sheetId="20" r:id="rId20"/>
    <sheet name="Central Europe Financials" sheetId="21" r:id="rId21"/>
    <sheet name="Central Europe KPIs " sheetId="22" r:id="rId22"/>
    <sheet name="A&amp;ME Financials" sheetId="23" r:id="rId23"/>
    <sheet name="A&amp;ME KPIs" sheetId="24" r:id="rId24"/>
    <sheet name="Enterprise Financials" sheetId="25" r:id="rId25"/>
    <sheet name="Enterprise KPIs" sheetId="26" r:id="rId26"/>
    <sheet name="IC&amp;SS" sheetId="27" r:id="rId27"/>
  </sheets>
  <definedNames>
    <definedName name="_xlnm.Print_Titles" localSheetId="22">'A&amp;ME Financials'!$A:$H</definedName>
    <definedName name="_xlnm.Print_Titles" localSheetId="23">'A&amp;ME KPIs'!$A:$H,'A&amp;ME KPIs'!$1:$8</definedName>
    <definedName name="_xlnm.Print_Titles" localSheetId="18">'Belgium &amp; Luxembourg Financials'!$A:$H</definedName>
    <definedName name="_xlnm.Print_Titles" localSheetId="20">'Central Europe Financials'!$A:$H</definedName>
    <definedName name="_xlnm.Print_Titles" localSheetId="21">'Central Europe KPIs '!$A:$H,'Central Europe KPIs '!$1:$8</definedName>
    <definedName name="_xlnm.Print_Titles" localSheetId="24">'Enterprise Financials'!$A:$H</definedName>
    <definedName name="_xlnm.Print_Titles" localSheetId="25">'Enterprise KPIs'!$A:$H,'Enterprise KPIs'!$1:$8</definedName>
    <definedName name="_xlnm.Print_Titles" localSheetId="12">'Europe Financials'!$A:$H</definedName>
    <definedName name="_xlnm.Print_Titles" localSheetId="10">'France Financials'!$A:$H</definedName>
    <definedName name="_xlnm.Print_Titles" localSheetId="11">'France KPIs'!$1:$8</definedName>
    <definedName name="_xlnm.Print_Titles" localSheetId="2">Glossary!$1:$5</definedName>
    <definedName name="_xlnm.Print_Titles" localSheetId="5">'Group - Comparable basis'!$1:$8</definedName>
    <definedName name="_xlnm.Print_Titles" localSheetId="3">'Group - Conso accounts (1)'!$A:$H,'Group - Conso accounts (1)'!$1:$8</definedName>
    <definedName name="_xlnm.Print_Titles" localSheetId="6">'Group - Segment reporting'!$A:$H</definedName>
    <definedName name="_xlnm.Print_Titles" localSheetId="26">'IC&amp;SS'!$A:$H</definedName>
    <definedName name="_xlnm.Print_Titles" localSheetId="9">'Orange - Market France KPIs'!$A:$H,'Orange - Market France KPIs'!$1:$8</definedName>
    <definedName name="_xlnm.Print_Titles" localSheetId="16">'Poland Financials'!$A:$H</definedName>
    <definedName name="_xlnm.Print_Titles" localSheetId="17">'Poland KPIs'!$1:$8</definedName>
    <definedName name="_xlnm.Print_Titles" localSheetId="14">'Spain Financials'!$A:$H</definedName>
    <definedName name="_xlnm.Print_Titles" localSheetId="15">'Spain KPIs'!$1:$8</definedName>
    <definedName name="_xlnm.Print_Titles" localSheetId="7">'Telecoms - Financial KPIs'!$A:$H,'Telecoms - Financial KPIs'!$1:$8</definedName>
    <definedName name="_xlnm.Print_Titles" localSheetId="8">'Telecoms - Operational KPIs'!$1:$8</definedName>
    <definedName name="TRIMESTRE">CTRL!$C$1</definedName>
    <definedName name="VALCTRL" localSheetId="25">CTRL!#REF!</definedName>
    <definedName name="VALCTRL" localSheetId="9">CTRL!#REF!</definedName>
    <definedName name="VALCTRL">CTRL!#REF!</definedName>
    <definedName name="Z_6DF9C658_BC68_4C4C_9148_875EC5A4DDB0_.wvu.Cols" localSheetId="22" hidden="1">'A&amp;ME Financials'!$J:$V,'A&amp;ME Financials'!$Y:$Y,'A&amp;ME Financials'!$AA:$AA,'A&amp;ME Financials'!$AC:$AC,'A&amp;ME Financials'!$AE:$AE,'A&amp;ME Financials'!$AG:$AG,'A&amp;ME Financials'!$AI:$AI,'A&amp;ME Financials'!$BC:$CD</definedName>
    <definedName name="Z_6DF9C658_BC68_4C4C_9148_875EC5A4DDB0_.wvu.Cols" localSheetId="18" hidden="1">'Belgium &amp; Luxembourg Financials'!$J:$V,'Belgium &amp; Luxembourg Financials'!$Y:$Y,'Belgium &amp; Luxembourg Financials'!$AA:$AA,'Belgium &amp; Luxembourg Financials'!$AC:$AC,'Belgium &amp; Luxembourg Financials'!$AE:$AE,'Belgium &amp; Luxembourg Financials'!$AG:$AG,'Belgium &amp; Luxembourg Financials'!$AI:$AI,'Belgium &amp; Luxembourg Financials'!$BC:$CD</definedName>
    <definedName name="Z_6DF9C658_BC68_4C4C_9148_875EC5A4DDB0_.wvu.Cols" localSheetId="20" hidden="1">'Central Europe Financials'!$J:$V,'Central Europe Financials'!$Y:$Y,'Central Europe Financials'!$AA:$AA,'Central Europe Financials'!$AC:$AC,'Central Europe Financials'!$AE:$AE,'Central Europe Financials'!$AG:$AG,'Central Europe Financials'!$AI:$AI,'Central Europe Financials'!$BC:$CD</definedName>
    <definedName name="Z_6DF9C658_BC68_4C4C_9148_875EC5A4DDB0_.wvu.Cols" localSheetId="24" hidden="1">'Enterprise Financials'!$J:$V,'Enterprise Financials'!$Y:$Y,'Enterprise Financials'!$AA:$AA,'Enterprise Financials'!$AC:$AC,'Enterprise Financials'!$AE:$AE,'Enterprise Financials'!$AG:$AG,'Enterprise Financials'!$AI:$AI,'Enterprise Financials'!$BC:$CD</definedName>
    <definedName name="Z_6DF9C658_BC68_4C4C_9148_875EC5A4DDB0_.wvu.Cols" localSheetId="12" hidden="1">'Europe Financials'!$J:$V,'Europe Financials'!$Y:$Y,'Europe Financials'!$AA:$AA,'Europe Financials'!$AC:$AC,'Europe Financials'!$AE:$AE,'Europe Financials'!$AG:$AG,'Europe Financials'!$AI:$AI,'Europe Financials'!$BC:$CD</definedName>
    <definedName name="Z_6DF9C658_BC68_4C4C_9148_875EC5A4DDB0_.wvu.Cols" localSheetId="10" hidden="1">'France Financials'!$J:$V,'France Financials'!$Y:$Y,'France Financials'!$AA:$AA,'France Financials'!$AC:$AC,'France Financials'!$AE:$AE,'France Financials'!$AG:$AG,'France Financials'!$AI:$AI,'France Financials'!$BC:$CD</definedName>
    <definedName name="Z_6DF9C658_BC68_4C4C_9148_875EC5A4DDB0_.wvu.Cols" localSheetId="3" hidden="1">'Group - Conso accounts (1)'!$J:$V,'Group - Conso accounts (1)'!$Y:$Y,'Group - Conso accounts (1)'!$AA:$AA,'Group - Conso accounts (1)'!$AC:$AC,'Group - Conso accounts (1)'!$AE:$AE,'Group - Conso accounts (1)'!$AG:$AG,'Group - Conso accounts (1)'!$AI:$AI</definedName>
    <definedName name="Z_6DF9C658_BC68_4C4C_9148_875EC5A4DDB0_.wvu.Cols" localSheetId="4" hidden="1">'Group - Conso accounts (2)'!$J:$K,'Group - Conso accounts (2)'!$V:$Z</definedName>
    <definedName name="Z_6DF9C658_BC68_4C4C_9148_875EC5A4DDB0_.wvu.Cols" localSheetId="6" hidden="1">'Group - Segment reporting'!$J:$AD,'Group - Segment reporting'!$EF:$FJ</definedName>
    <definedName name="Z_6DF9C658_BC68_4C4C_9148_875EC5A4DDB0_.wvu.Cols" localSheetId="26" hidden="1">'IC&amp;SS'!$J:$V,'IC&amp;SS'!$Y:$Y,'IC&amp;SS'!$AA:$AA,'IC&amp;SS'!$AC:$AC,'IC&amp;SS'!$AE:$AE,'IC&amp;SS'!$AG:$AG,'IC&amp;SS'!$AI:$AI,'IC&amp;SS'!$BC:$CD</definedName>
    <definedName name="Z_6DF9C658_BC68_4C4C_9148_875EC5A4DDB0_.wvu.Cols" localSheetId="16" hidden="1">'Poland Financials'!$J:$V,'Poland Financials'!$Y:$Y,'Poland Financials'!$AA:$AA,'Poland Financials'!$AC:$AC,'Poland Financials'!$AE:$AE,'Poland Financials'!$AG:$AG,'Poland Financials'!$AI:$AI,'Poland Financials'!$BC:$CD</definedName>
    <definedName name="Z_6DF9C658_BC68_4C4C_9148_875EC5A4DDB0_.wvu.Cols" localSheetId="14" hidden="1">'Spain Financials'!$J:$V,'Spain Financials'!$Y:$Y,'Spain Financials'!$AA:$AA,'Spain Financials'!$AC:$AC,'Spain Financials'!$AE:$AE,'Spain Financials'!$AG:$AG,'Spain Financials'!$AI:$AI,'Spain Financials'!$BC:$CD</definedName>
    <definedName name="Z_6DF9C658_BC68_4C4C_9148_875EC5A4DDB0_.wvu.Cols" localSheetId="7" hidden="1">'Telecoms - Financial KPIs'!$J:$V,'Telecoms - Financial KPIs'!$Y:$Y,'Telecoms - Financial KPIs'!$AA:$AA,'Telecoms - Financial KPIs'!$AC:$AC,'Telecoms - Financial KPIs'!$AE:$AE,'Telecoms - Financial KPIs'!$AG:$AG,'Telecoms - Financial KPIs'!$AI:$AI,'Telecoms - Financial KPIs'!$BC:$CD</definedName>
    <definedName name="Z_6DF9C658_BC68_4C4C_9148_875EC5A4DDB0_.wvu.PrintArea" localSheetId="22" hidden="1">'A&amp;ME Financials'!$A$1:$BA$56</definedName>
    <definedName name="Z_6DF9C658_BC68_4C4C_9148_875EC5A4DDB0_.wvu.PrintArea" localSheetId="23" hidden="1">'A&amp;ME KPIs'!$A$1:$U$63</definedName>
    <definedName name="Z_6DF9C658_BC68_4C4C_9148_875EC5A4DDB0_.wvu.PrintArea" localSheetId="18" hidden="1">'Belgium &amp; Luxembourg Financials'!$A$1:$BA$35</definedName>
    <definedName name="Z_6DF9C658_BC68_4C4C_9148_875EC5A4DDB0_.wvu.PrintArea" localSheetId="19" hidden="1">'Belgium &amp; Luxembourg KPIs'!$A$1:$U$55</definedName>
    <definedName name="Z_6DF9C658_BC68_4C4C_9148_875EC5A4DDB0_.wvu.PrintArea" localSheetId="20" hidden="1">'Central Europe Financials'!$A$1:$BA$43</definedName>
    <definedName name="Z_6DF9C658_BC68_4C4C_9148_875EC5A4DDB0_.wvu.PrintArea" localSheetId="21" hidden="1">'Central Europe KPIs '!$A$1:$U$57</definedName>
    <definedName name="Z_6DF9C658_BC68_4C4C_9148_875EC5A4DDB0_.wvu.PrintArea" localSheetId="1" hidden="1">CTRL!$A$1:$C$127</definedName>
    <definedName name="Z_6DF9C658_BC68_4C4C_9148_875EC5A4DDB0_.wvu.PrintArea" localSheetId="24" hidden="1">'Enterprise Financials'!$A$1:$BA$35</definedName>
    <definedName name="Z_6DF9C658_BC68_4C4C_9148_875EC5A4DDB0_.wvu.PrintArea" localSheetId="25" hidden="1">'Enterprise KPIs'!$A$1:$U$31</definedName>
    <definedName name="Z_6DF9C658_BC68_4C4C_9148_875EC5A4DDB0_.wvu.PrintArea" localSheetId="12" hidden="1">'Europe Financials'!$A$1:$BA$35</definedName>
    <definedName name="Z_6DF9C658_BC68_4C4C_9148_875EC5A4DDB0_.wvu.PrintArea" localSheetId="13" hidden="1">'Europe KPIs'!$A$1:$U$47</definedName>
    <definedName name="Z_6DF9C658_BC68_4C4C_9148_875EC5A4DDB0_.wvu.PrintArea" localSheetId="10" hidden="1">'France Financials'!$A$1:$BA$39</definedName>
    <definedName name="Z_6DF9C658_BC68_4C4C_9148_875EC5A4DDB0_.wvu.PrintArea" localSheetId="11" hidden="1">'France KPIs'!$A$1:$U$71</definedName>
    <definedName name="Z_6DF9C658_BC68_4C4C_9148_875EC5A4DDB0_.wvu.PrintArea" localSheetId="0" hidden="1">'Front page'!$A$1:$J$49</definedName>
    <definedName name="Z_6DF9C658_BC68_4C4C_9148_875EC5A4DDB0_.wvu.PrintArea" localSheetId="2" hidden="1">Glossary!$A$42:$H$82,Glossary!$A$7:$H$41</definedName>
    <definedName name="Z_6DF9C658_BC68_4C4C_9148_875EC5A4DDB0_.wvu.PrintArea" localSheetId="5" hidden="1">'Group - Comparable basis'!$A$1:$AD$76</definedName>
    <definedName name="Z_6DF9C658_BC68_4C4C_9148_875EC5A4DDB0_.wvu.PrintArea" localSheetId="3" hidden="1">'Group - Conso accounts (1)'!$A$1:$BA$59</definedName>
    <definedName name="Z_6DF9C658_BC68_4C4C_9148_875EC5A4DDB0_.wvu.PrintArea" localSheetId="4" hidden="1">'Group - Conso accounts (2)'!$A$1:$T$30</definedName>
    <definedName name="Z_6DF9C658_BC68_4C4C_9148_875EC5A4DDB0_.wvu.PrintArea" localSheetId="6" hidden="1">'Group - Segment reporting'!$A$1:$ED$51</definedName>
    <definedName name="Z_6DF9C658_BC68_4C4C_9148_875EC5A4DDB0_.wvu.PrintArea" localSheetId="26" hidden="1">'IC&amp;SS'!$A$1:$BA$35</definedName>
    <definedName name="Z_6DF9C658_BC68_4C4C_9148_875EC5A4DDB0_.wvu.PrintArea" localSheetId="9" hidden="1">'Orange - Market France KPIs'!$A$1:$U$41</definedName>
    <definedName name="Z_6DF9C658_BC68_4C4C_9148_875EC5A4DDB0_.wvu.PrintArea" localSheetId="16" hidden="1">'Poland Financials'!$A$1:$BA$39</definedName>
    <definedName name="Z_6DF9C658_BC68_4C4C_9148_875EC5A4DDB0_.wvu.PrintArea" localSheetId="17" hidden="1">'Poland KPIs'!$A$1:$U$68</definedName>
    <definedName name="Z_6DF9C658_BC68_4C4C_9148_875EC5A4DDB0_.wvu.PrintArea" localSheetId="14" hidden="1">'Spain Financials'!$A$1:$BA$35</definedName>
    <definedName name="Z_6DF9C658_BC68_4C4C_9148_875EC5A4DDB0_.wvu.PrintArea" localSheetId="15" hidden="1">'Spain KPIs'!$A$1:$U$63</definedName>
    <definedName name="Z_6DF9C658_BC68_4C4C_9148_875EC5A4DDB0_.wvu.PrintArea" localSheetId="7" hidden="1">'Telecoms - Financial KPIs'!$A$1:$BA$105</definedName>
    <definedName name="Z_6DF9C658_BC68_4C4C_9148_875EC5A4DDB0_.wvu.PrintArea" localSheetId="8" hidden="1">'Telecoms - Operational KPIs'!$A$1:$U$83</definedName>
    <definedName name="Z_6DF9C658_BC68_4C4C_9148_875EC5A4DDB0_.wvu.PrintTitles" localSheetId="22" hidden="1">'A&amp;ME Financials'!$A:$H</definedName>
    <definedName name="Z_6DF9C658_BC68_4C4C_9148_875EC5A4DDB0_.wvu.PrintTitles" localSheetId="23" hidden="1">'A&amp;ME KPIs'!$A:$H,'A&amp;ME KPIs'!$1:$8</definedName>
    <definedName name="Z_6DF9C658_BC68_4C4C_9148_875EC5A4DDB0_.wvu.PrintTitles" localSheetId="18" hidden="1">'Belgium &amp; Luxembourg Financials'!$A:$H</definedName>
    <definedName name="Z_6DF9C658_BC68_4C4C_9148_875EC5A4DDB0_.wvu.PrintTitles" localSheetId="20" hidden="1">'Central Europe Financials'!$A:$H</definedName>
    <definedName name="Z_6DF9C658_BC68_4C4C_9148_875EC5A4DDB0_.wvu.PrintTitles" localSheetId="21" hidden="1">'Central Europe KPIs '!$A:$H,'Central Europe KPIs '!$1:$8</definedName>
    <definedName name="Z_6DF9C658_BC68_4C4C_9148_875EC5A4DDB0_.wvu.PrintTitles" localSheetId="24" hidden="1">'Enterprise Financials'!$A:$H</definedName>
    <definedName name="Z_6DF9C658_BC68_4C4C_9148_875EC5A4DDB0_.wvu.PrintTitles" localSheetId="25" hidden="1">'Enterprise KPIs'!$A:$H,'Enterprise KPIs'!$1:$8</definedName>
    <definedName name="Z_6DF9C658_BC68_4C4C_9148_875EC5A4DDB0_.wvu.PrintTitles" localSheetId="12" hidden="1">'Europe Financials'!$A:$H</definedName>
    <definedName name="Z_6DF9C658_BC68_4C4C_9148_875EC5A4DDB0_.wvu.PrintTitles" localSheetId="10" hidden="1">'France Financials'!$A:$H</definedName>
    <definedName name="Z_6DF9C658_BC68_4C4C_9148_875EC5A4DDB0_.wvu.PrintTitles" localSheetId="11" hidden="1">'France KPIs'!$1:$8</definedName>
    <definedName name="Z_6DF9C658_BC68_4C4C_9148_875EC5A4DDB0_.wvu.PrintTitles" localSheetId="2" hidden="1">Glossary!$1:$5</definedName>
    <definedName name="Z_6DF9C658_BC68_4C4C_9148_875EC5A4DDB0_.wvu.PrintTitles" localSheetId="5" hidden="1">'Group - Comparable basis'!$1:$8</definedName>
    <definedName name="Z_6DF9C658_BC68_4C4C_9148_875EC5A4DDB0_.wvu.PrintTitles" localSheetId="3" hidden="1">'Group - Conso accounts (1)'!$A:$H</definedName>
    <definedName name="Z_6DF9C658_BC68_4C4C_9148_875EC5A4DDB0_.wvu.PrintTitles" localSheetId="6" hidden="1">'Group - Segment reporting'!$A:$H</definedName>
    <definedName name="Z_6DF9C658_BC68_4C4C_9148_875EC5A4DDB0_.wvu.PrintTitles" localSheetId="26" hidden="1">'IC&amp;SS'!$A:$H</definedName>
    <definedName name="Z_6DF9C658_BC68_4C4C_9148_875EC5A4DDB0_.wvu.PrintTitles" localSheetId="9" hidden="1">'Orange - Market France KPIs'!$A:$H,'Orange - Market France KPIs'!$1:$8</definedName>
    <definedName name="Z_6DF9C658_BC68_4C4C_9148_875EC5A4DDB0_.wvu.PrintTitles" localSheetId="16" hidden="1">'Poland Financials'!$A:$H</definedName>
    <definedName name="Z_6DF9C658_BC68_4C4C_9148_875EC5A4DDB0_.wvu.PrintTitles" localSheetId="17" hidden="1">'Poland KPIs'!$1:$8</definedName>
    <definedName name="Z_6DF9C658_BC68_4C4C_9148_875EC5A4DDB0_.wvu.PrintTitles" localSheetId="14" hidden="1">'Spain Financials'!$A:$H</definedName>
    <definedName name="Z_6DF9C658_BC68_4C4C_9148_875EC5A4DDB0_.wvu.PrintTitles" localSheetId="15" hidden="1">'Spain KPIs'!$1:$8</definedName>
    <definedName name="Z_6DF9C658_BC68_4C4C_9148_875EC5A4DDB0_.wvu.PrintTitles" localSheetId="7" hidden="1">'Telecoms - Financial KPIs'!$A:$H,'Telecoms - Financial KPIs'!$1:$8</definedName>
    <definedName name="Z_6DF9C658_BC68_4C4C_9148_875EC5A4DDB0_.wvu.PrintTitles" localSheetId="8" hidden="1">'Telecoms - Operational KPIs'!$1:$8</definedName>
    <definedName name="Z_6DF9C658_BC68_4C4C_9148_875EC5A4DDB0_.wvu.Rows" localSheetId="22" hidden="1">'A&amp;ME Financials'!$58:$87</definedName>
    <definedName name="Z_6DF9C658_BC68_4C4C_9148_875EC5A4DDB0_.wvu.Rows" localSheetId="23" hidden="1">'A&amp;ME KPIs'!$14:$15</definedName>
    <definedName name="Z_6DF9C658_BC68_4C4C_9148_875EC5A4DDB0_.wvu.Rows" localSheetId="18" hidden="1">'Belgium &amp; Luxembourg Financials'!$38:$63</definedName>
    <definedName name="Z_6DF9C658_BC68_4C4C_9148_875EC5A4DDB0_.wvu.Rows" localSheetId="19" hidden="1">'Belgium &amp; Luxembourg KPIs'!#REF!,'Belgium &amp; Luxembourg KPIs'!#REF!,'Belgium &amp; Luxembourg KPIs'!#REF!,'Belgium &amp; Luxembourg KPIs'!#REF!,'Belgium &amp; Luxembourg KPIs'!#REF!</definedName>
    <definedName name="Z_6DF9C658_BC68_4C4C_9148_875EC5A4DDB0_.wvu.Rows" localSheetId="20" hidden="1">'Central Europe Financials'!$46:$73</definedName>
    <definedName name="Z_6DF9C658_BC68_4C4C_9148_875EC5A4DDB0_.wvu.Rows" localSheetId="21" hidden="1">'Central Europe KPIs '!#REF!,'Central Europe KPIs '!#REF!,'Central Europe KPIs '!#REF!,'Central Europe KPIs '!#REF!,'Central Europe KPIs '!#REF!</definedName>
    <definedName name="Z_6DF9C658_BC68_4C4C_9148_875EC5A4DDB0_.wvu.Rows" localSheetId="24" hidden="1">'Enterprise Financials'!$38:$63</definedName>
    <definedName name="Z_6DF9C658_BC68_4C4C_9148_875EC5A4DDB0_.wvu.Rows" localSheetId="25" hidden="1">'Enterprise KPIs'!$26:$27</definedName>
    <definedName name="Z_6DF9C658_BC68_4C4C_9148_875EC5A4DDB0_.wvu.Rows" localSheetId="12" hidden="1">'Europe Financials'!$38:$67</definedName>
    <definedName name="Z_6DF9C658_BC68_4C4C_9148_875EC5A4DDB0_.wvu.Rows" localSheetId="13" hidden="1">'Europe KPIs'!#REF!,'Europe KPIs'!#REF!</definedName>
    <definedName name="Z_6DF9C658_BC68_4C4C_9148_875EC5A4DDB0_.wvu.Rows" localSheetId="10" hidden="1">'France Financials'!$42:$68</definedName>
    <definedName name="Z_6DF9C658_BC68_4C4C_9148_875EC5A4DDB0_.wvu.Rows" localSheetId="11" hidden="1">'France KPIs'!#REF!</definedName>
    <definedName name="Z_6DF9C658_BC68_4C4C_9148_875EC5A4DDB0_.wvu.Rows" localSheetId="5" hidden="1">'Group - Comparable basis'!$82:$87</definedName>
    <definedName name="Z_6DF9C658_BC68_4C4C_9148_875EC5A4DDB0_.wvu.Rows" localSheetId="4" hidden="1">'Group - Conso accounts (2)'!$13:$13,'Group - Conso accounts (2)'!$34:$48</definedName>
    <definedName name="Z_6DF9C658_BC68_4C4C_9148_875EC5A4DDB0_.wvu.Rows" localSheetId="6" hidden="1">'Group - Segment reporting'!$55:$100</definedName>
    <definedName name="Z_6DF9C658_BC68_4C4C_9148_875EC5A4DDB0_.wvu.Rows" localSheetId="26" hidden="1">'IC&amp;SS'!$11:$18,'IC&amp;SS'!$21:$24,'IC&amp;SS'!$38:$63</definedName>
    <definedName name="Z_6DF9C658_BC68_4C4C_9148_875EC5A4DDB0_.wvu.Rows" localSheetId="9" hidden="1">'Orange - Market France KPIs'!$35:$35</definedName>
    <definedName name="Z_6DF9C658_BC68_4C4C_9148_875EC5A4DDB0_.wvu.Rows" localSheetId="16" hidden="1">'Poland Financials'!$42:$67</definedName>
    <definedName name="Z_6DF9C658_BC68_4C4C_9148_875EC5A4DDB0_.wvu.Rows" localSheetId="17" hidden="1">'Poland KPIs'!#REF!,'Poland KPIs'!#REF!,'Poland KPIs'!#REF!,'Poland KPIs'!#REF!,'Poland KPIs'!#REF!</definedName>
    <definedName name="Z_6DF9C658_BC68_4C4C_9148_875EC5A4DDB0_.wvu.Rows" localSheetId="14" hidden="1">'Spain Financials'!$38:$63</definedName>
    <definedName name="Z_6DF9C658_BC68_4C4C_9148_875EC5A4DDB0_.wvu.Rows" localSheetId="15" hidden="1">'Spain KPIs'!#REF!,'Spain KPIs'!#REF!,'Spain KPIs'!#REF!,'Spain KPIs'!$52:$52,'Spain KPIs'!$64:$86</definedName>
    <definedName name="Z_6DF9C658_BC68_4C4C_9148_875EC5A4DDB0_.wvu.Rows" localSheetId="7" hidden="1">'Telecoms - Financial KPIs'!$109:$200</definedName>
    <definedName name="Z_A64694CB_40F6_4DE1_9D7E_DEB668D164B3_.wvu.PrintArea" localSheetId="22" hidden="1">'A&amp;ME Financials'!$A$1:$AL$74</definedName>
    <definedName name="Z_A64694CB_40F6_4DE1_9D7E_DEB668D164B3_.wvu.PrintArea" localSheetId="23" hidden="1">'A&amp;ME KPIs'!$A$1:$R$83</definedName>
    <definedName name="Z_A64694CB_40F6_4DE1_9D7E_DEB668D164B3_.wvu.PrintArea" localSheetId="20" hidden="1">'Central Europe Financials'!$A$1:$AL$61</definedName>
    <definedName name="Z_A64694CB_40F6_4DE1_9D7E_DEB668D164B3_.wvu.PrintArea" localSheetId="21" hidden="1">'Central Europe KPIs '!$A$1:$R$85</definedName>
    <definedName name="Z_A64694CB_40F6_4DE1_9D7E_DEB668D164B3_.wvu.PrintArea" localSheetId="24" hidden="1">'Enterprise Financials'!$A$1:$X$34</definedName>
    <definedName name="Z_A64694CB_40F6_4DE1_9D7E_DEB668D164B3_.wvu.PrintArea" localSheetId="25" hidden="1">'Enterprise KPIs'!$A$1:$M$17</definedName>
    <definedName name="Z_A64694CB_40F6_4DE1_9D7E_DEB668D164B3_.wvu.PrintArea" localSheetId="12" hidden="1">'Europe Financials'!$A$1:$X$49</definedName>
    <definedName name="Z_A64694CB_40F6_4DE1_9D7E_DEB668D164B3_.wvu.PrintArea" localSheetId="13" hidden="1">'Europe KPIs'!$A$1:$N$62</definedName>
    <definedName name="Z_A64694CB_40F6_4DE1_9D7E_DEB668D164B3_.wvu.PrintArea" localSheetId="10" hidden="1">'France Financials'!$A$1:$X$38</definedName>
    <definedName name="Z_A64694CB_40F6_4DE1_9D7E_DEB668D164B3_.wvu.PrintArea" localSheetId="11" hidden="1">'France KPIs'!$A$1:$M$97</definedName>
    <definedName name="Z_A64694CB_40F6_4DE1_9D7E_DEB668D164B3_.wvu.PrintArea" localSheetId="0" hidden="1">'Front page'!$A$1:$J$49</definedName>
    <definedName name="Z_A64694CB_40F6_4DE1_9D7E_DEB668D164B3_.wvu.PrintArea" localSheetId="2" hidden="1">Glossary!$A$1:$H$82</definedName>
    <definedName name="Z_A64694CB_40F6_4DE1_9D7E_DEB668D164B3_.wvu.PrintArea" localSheetId="5" hidden="1">'Group - Comparable basis'!$A$1:$AD$76</definedName>
    <definedName name="Z_A64694CB_40F6_4DE1_9D7E_DEB668D164B3_.wvu.PrintArea" localSheetId="3" hidden="1">'Group - Conso accounts (1)'!$A$1:$W$61</definedName>
    <definedName name="Z_A64694CB_40F6_4DE1_9D7E_DEB668D164B3_.wvu.PrintArea" localSheetId="4" hidden="1">'Group - Conso accounts (2)'!$A$1:$M$27</definedName>
    <definedName name="Z_A64694CB_40F6_4DE1_9D7E_DEB668D164B3_.wvu.PrintArea" localSheetId="6" hidden="1">'Group - Segment reporting'!$A$1:$AY$66</definedName>
    <definedName name="Z_A64694CB_40F6_4DE1_9D7E_DEB668D164B3_.wvu.PrintArea" localSheetId="26" hidden="1">'IC&amp;SS'!$A$1:$X$34</definedName>
    <definedName name="Z_A64694CB_40F6_4DE1_9D7E_DEB668D164B3_.wvu.PrintArea" localSheetId="9" hidden="1">'Orange - Market France KPIs'!$A$1:$M$56</definedName>
    <definedName name="Z_A64694CB_40F6_4DE1_9D7E_DEB668D164B3_.wvu.PrintArea" localSheetId="16" hidden="1">'Poland Financials'!$A$1:$X$38</definedName>
    <definedName name="Z_A64694CB_40F6_4DE1_9D7E_DEB668D164B3_.wvu.PrintArea" localSheetId="17" hidden="1">'Poland KPIs'!$A$1:$N$68</definedName>
    <definedName name="Z_A64694CB_40F6_4DE1_9D7E_DEB668D164B3_.wvu.PrintArea" localSheetId="14" hidden="1">'Spain Financials'!$A$1:$X$34</definedName>
    <definedName name="Z_A64694CB_40F6_4DE1_9D7E_DEB668D164B3_.wvu.PrintArea" localSheetId="15" hidden="1">'Spain KPIs'!$A$1:$N$59</definedName>
    <definedName name="Z_A64694CB_40F6_4DE1_9D7E_DEB668D164B3_.wvu.PrintArea" localSheetId="7" hidden="1">'Telecoms - Financial KPIs'!$A$1:$X$104</definedName>
    <definedName name="Z_A64694CB_40F6_4DE1_9D7E_DEB668D164B3_.wvu.PrintArea" localSheetId="8" hidden="1">'Telecoms - Operational KPIs'!$A$1:$M$83</definedName>
    <definedName name="Z_A64694CB_40F6_4DE1_9D7E_DEB668D164B3_.wvu.PrintTitles" localSheetId="22" hidden="1">'A&amp;ME Financials'!$A:$H</definedName>
    <definedName name="Z_A64694CB_40F6_4DE1_9D7E_DEB668D164B3_.wvu.PrintTitles" localSheetId="23" hidden="1">'A&amp;ME KPIs'!$A:$H,'A&amp;ME KPIs'!$1:$7</definedName>
    <definedName name="Z_A64694CB_40F6_4DE1_9D7E_DEB668D164B3_.wvu.PrintTitles" localSheetId="20" hidden="1">'Central Europe Financials'!$A:$H</definedName>
    <definedName name="Z_A64694CB_40F6_4DE1_9D7E_DEB668D164B3_.wvu.PrintTitles" localSheetId="21" hidden="1">'Central Europe KPIs '!$A:$H,'Central Europe KPIs '!$1:$7</definedName>
    <definedName name="Z_A64694CB_40F6_4DE1_9D7E_DEB668D164B3_.wvu.PrintTitles" localSheetId="24" hidden="1">'Enterprise Financials'!$A:$H</definedName>
    <definedName name="Z_A64694CB_40F6_4DE1_9D7E_DEB668D164B3_.wvu.PrintTitles" localSheetId="25" hidden="1">'Enterprise KPIs'!$A:$H,'Enterprise KPIs'!$1:$7</definedName>
    <definedName name="Z_A64694CB_40F6_4DE1_9D7E_DEB668D164B3_.wvu.PrintTitles" localSheetId="12" hidden="1">'Europe Financials'!$A:$H</definedName>
    <definedName name="Z_A64694CB_40F6_4DE1_9D7E_DEB668D164B3_.wvu.PrintTitles" localSheetId="10" hidden="1">'France Financials'!$A:$H</definedName>
    <definedName name="Z_A64694CB_40F6_4DE1_9D7E_DEB668D164B3_.wvu.PrintTitles" localSheetId="11" hidden="1">'France KPIs'!$A:$H,'France KPIs'!$1:$7</definedName>
    <definedName name="Z_A64694CB_40F6_4DE1_9D7E_DEB668D164B3_.wvu.PrintTitles" localSheetId="2" hidden="1">Glossary!$3:$5</definedName>
    <definedName name="Z_A64694CB_40F6_4DE1_9D7E_DEB668D164B3_.wvu.PrintTitles" localSheetId="5" hidden="1">'Group - Comparable basis'!$1:$8</definedName>
    <definedName name="Z_A64694CB_40F6_4DE1_9D7E_DEB668D164B3_.wvu.PrintTitles" localSheetId="3" hidden="1">'Group - Conso accounts (1)'!$A:$H</definedName>
    <definedName name="Z_A64694CB_40F6_4DE1_9D7E_DEB668D164B3_.wvu.PrintTitles" localSheetId="6" hidden="1">'Group - Segment reporting'!$A:$H</definedName>
    <definedName name="Z_A64694CB_40F6_4DE1_9D7E_DEB668D164B3_.wvu.PrintTitles" localSheetId="26" hidden="1">'IC&amp;SS'!$A:$H</definedName>
    <definedName name="Z_A64694CB_40F6_4DE1_9D7E_DEB668D164B3_.wvu.PrintTitles" localSheetId="9" hidden="1">'Orange - Market France KPIs'!$A:$H,'Orange - Market France KPIs'!$1:$7</definedName>
    <definedName name="Z_A64694CB_40F6_4DE1_9D7E_DEB668D164B3_.wvu.PrintTitles" localSheetId="16" hidden="1">'Poland Financials'!$A:$H</definedName>
    <definedName name="Z_A64694CB_40F6_4DE1_9D7E_DEB668D164B3_.wvu.PrintTitles" localSheetId="17" hidden="1">'Poland KPIs'!$1:$8</definedName>
    <definedName name="Z_A64694CB_40F6_4DE1_9D7E_DEB668D164B3_.wvu.PrintTitles" localSheetId="14" hidden="1">'Spain Financials'!$A:$H</definedName>
    <definedName name="Z_A64694CB_40F6_4DE1_9D7E_DEB668D164B3_.wvu.PrintTitles" localSheetId="7" hidden="1">'Telecoms - Financial KPIs'!$A:$H,'Telecoms - Financial KPIs'!$1:$8</definedName>
    <definedName name="Z_D079B40A_677C_4B4A_9CB7_C61F22CB4049_.wvu.Cols" localSheetId="12" hidden="1">'Europe Financials'!$CC:$CC</definedName>
    <definedName name="Z_D079B40A_677C_4B4A_9CB7_C61F22CB4049_.wvu.Cols" localSheetId="16" hidden="1">'Poland Financials'!$CC:$CC</definedName>
    <definedName name="Z_D079B40A_677C_4B4A_9CB7_C61F22CB4049_.wvu.PrintArea" localSheetId="22" hidden="1">'A&amp;ME Financials'!$A$1:$BA$56</definedName>
    <definedName name="Z_D079B40A_677C_4B4A_9CB7_C61F22CB4049_.wvu.PrintArea" localSheetId="23" hidden="1">'A&amp;ME KPIs'!$A$1:$U$64</definedName>
    <definedName name="Z_D079B40A_677C_4B4A_9CB7_C61F22CB4049_.wvu.PrintArea" localSheetId="18" hidden="1">'Belgium &amp; Luxembourg Financials'!$A$1:$BA$34</definedName>
    <definedName name="Z_D079B40A_677C_4B4A_9CB7_C61F22CB4049_.wvu.PrintArea" localSheetId="19" hidden="1">'Belgium &amp; Luxembourg KPIs'!$A$1:$U$54</definedName>
    <definedName name="Z_D079B40A_677C_4B4A_9CB7_C61F22CB4049_.wvu.PrintArea" localSheetId="20" hidden="1">'Central Europe Financials'!$A$1:$BA$43</definedName>
    <definedName name="Z_D079B40A_677C_4B4A_9CB7_C61F22CB4049_.wvu.PrintArea" localSheetId="21" hidden="1">'Central Europe KPIs '!$A$1:$U$56</definedName>
    <definedName name="Z_D079B40A_677C_4B4A_9CB7_C61F22CB4049_.wvu.PrintArea" localSheetId="24" hidden="1">'Enterprise Financials'!$A$1:$BA$33</definedName>
    <definedName name="Z_D079B40A_677C_4B4A_9CB7_C61F22CB4049_.wvu.PrintArea" localSheetId="25" hidden="1">'Enterprise KPIs'!$A$1:$U$17</definedName>
    <definedName name="Z_D079B40A_677C_4B4A_9CB7_C61F22CB4049_.wvu.PrintArea" localSheetId="12" hidden="1">'Europe Financials'!$A$1:$BA$34</definedName>
    <definedName name="Z_D079B40A_677C_4B4A_9CB7_C61F22CB4049_.wvu.PrintArea" localSheetId="13" hidden="1">'Europe KPIs'!$A$1:$U$46</definedName>
    <definedName name="Z_D079B40A_677C_4B4A_9CB7_C61F22CB4049_.wvu.PrintArea" localSheetId="10" hidden="1">'France Financials'!$A$1:$BA$38</definedName>
    <definedName name="Z_D079B40A_677C_4B4A_9CB7_C61F22CB4049_.wvu.PrintArea" localSheetId="11" hidden="1">'France KPIs'!$A$1:$U$74</definedName>
    <definedName name="Z_D079B40A_677C_4B4A_9CB7_C61F22CB4049_.wvu.PrintArea" localSheetId="0" hidden="1">'Front page'!$A$1:$J$49</definedName>
    <definedName name="Z_D079B40A_677C_4B4A_9CB7_C61F22CB4049_.wvu.PrintArea" localSheetId="2" hidden="1">Glossary!$A$42:$H$82,Glossary!$A$7:$H$41</definedName>
    <definedName name="Z_D079B40A_677C_4B4A_9CB7_C61F22CB4049_.wvu.PrintArea" localSheetId="5" hidden="1">'Group - Comparable basis'!$A$1:$AD$76</definedName>
    <definedName name="Z_D079B40A_677C_4B4A_9CB7_C61F22CB4049_.wvu.PrintArea" localSheetId="3" hidden="1">'Group - Conso accounts (1)'!$A$1:$BA$61</definedName>
    <definedName name="Z_D079B40A_677C_4B4A_9CB7_C61F22CB4049_.wvu.PrintArea" localSheetId="4" hidden="1">'Group - Conso accounts (2)'!$A$1:$T$27</definedName>
    <definedName name="Z_D079B40A_677C_4B4A_9CB7_C61F22CB4049_.wvu.PrintArea" localSheetId="6" hidden="1">'Group - Segment reporting'!$A$1:$ED$54</definedName>
    <definedName name="Z_D079B40A_677C_4B4A_9CB7_C61F22CB4049_.wvu.PrintArea" localSheetId="26" hidden="1">'IC&amp;SS'!$A$1:$BA$34</definedName>
    <definedName name="Z_D079B40A_677C_4B4A_9CB7_C61F22CB4049_.wvu.PrintArea" localSheetId="9" hidden="1">'Orange - Market France KPIs'!$A$1:$U$44</definedName>
    <definedName name="Z_D079B40A_677C_4B4A_9CB7_C61F22CB4049_.wvu.PrintArea" localSheetId="16" hidden="1">'Poland Financials'!$A$1:$BA$38</definedName>
    <definedName name="Z_D079B40A_677C_4B4A_9CB7_C61F22CB4049_.wvu.PrintArea" localSheetId="17" hidden="1">'Poland KPIs'!$A$1:$U$62</definedName>
    <definedName name="Z_D079B40A_677C_4B4A_9CB7_C61F22CB4049_.wvu.PrintArea" localSheetId="14" hidden="1">'Spain Financials'!$A$1:$BA$33</definedName>
    <definedName name="Z_D079B40A_677C_4B4A_9CB7_C61F22CB4049_.wvu.PrintArea" localSheetId="15" hidden="1">'Spain KPIs'!$A$1:$U$58</definedName>
    <definedName name="Z_D079B40A_677C_4B4A_9CB7_C61F22CB4049_.wvu.PrintArea" localSheetId="7" hidden="1">'Telecoms - Financial KPIs'!$A$1:$BA$104</definedName>
    <definedName name="Z_D079B40A_677C_4B4A_9CB7_C61F22CB4049_.wvu.PrintArea" localSheetId="8" hidden="1">'Telecoms - Operational KPIs'!$A$1:$U$83</definedName>
    <definedName name="Z_D079B40A_677C_4B4A_9CB7_C61F22CB4049_.wvu.PrintTitles" localSheetId="22" hidden="1">'A&amp;ME Financials'!$A:$H</definedName>
    <definedName name="Z_D079B40A_677C_4B4A_9CB7_C61F22CB4049_.wvu.PrintTitles" localSheetId="23" hidden="1">'A&amp;ME KPIs'!$A:$H,'A&amp;ME KPIs'!$1:$8</definedName>
    <definedName name="Z_D079B40A_677C_4B4A_9CB7_C61F22CB4049_.wvu.PrintTitles" localSheetId="18" hidden="1">'Belgium &amp; Luxembourg Financials'!$A:$H</definedName>
    <definedName name="Z_D079B40A_677C_4B4A_9CB7_C61F22CB4049_.wvu.PrintTitles" localSheetId="20" hidden="1">'Central Europe Financials'!$A:$H</definedName>
    <definedName name="Z_D079B40A_677C_4B4A_9CB7_C61F22CB4049_.wvu.PrintTitles" localSheetId="21" hidden="1">'Central Europe KPIs '!$A:$H,'Central Europe KPIs '!$1:$8</definedName>
    <definedName name="Z_D079B40A_677C_4B4A_9CB7_C61F22CB4049_.wvu.PrintTitles" localSheetId="24" hidden="1">'Enterprise Financials'!$A:$H</definedName>
    <definedName name="Z_D079B40A_677C_4B4A_9CB7_C61F22CB4049_.wvu.PrintTitles" localSheetId="25" hidden="1">'Enterprise KPIs'!$A:$H,'Enterprise KPIs'!$1:$8</definedName>
    <definedName name="Z_D079B40A_677C_4B4A_9CB7_C61F22CB4049_.wvu.PrintTitles" localSheetId="12" hidden="1">'Europe Financials'!$A:$H</definedName>
    <definedName name="Z_D079B40A_677C_4B4A_9CB7_C61F22CB4049_.wvu.PrintTitles" localSheetId="10" hidden="1">'France Financials'!$A:$H</definedName>
    <definedName name="Z_D079B40A_677C_4B4A_9CB7_C61F22CB4049_.wvu.PrintTitles" localSheetId="11" hidden="1">'France KPIs'!$A:$H,'France KPIs'!$1:$8</definedName>
    <definedName name="Z_D079B40A_677C_4B4A_9CB7_C61F22CB4049_.wvu.PrintTitles" localSheetId="2" hidden="1">Glossary!$1:$5</definedName>
    <definedName name="Z_D079B40A_677C_4B4A_9CB7_C61F22CB4049_.wvu.PrintTitles" localSheetId="5" hidden="1">'Group - Comparable basis'!$1:$8</definedName>
    <definedName name="Z_D079B40A_677C_4B4A_9CB7_C61F22CB4049_.wvu.PrintTitles" localSheetId="3" hidden="1">'Group - Conso accounts (1)'!$A:$H</definedName>
    <definedName name="Z_D079B40A_677C_4B4A_9CB7_C61F22CB4049_.wvu.PrintTitles" localSheetId="6" hidden="1">'Group - Segment reporting'!$A:$H</definedName>
    <definedName name="Z_D079B40A_677C_4B4A_9CB7_C61F22CB4049_.wvu.PrintTitles" localSheetId="26" hidden="1">'IC&amp;SS'!$A:$H</definedName>
    <definedName name="Z_D079B40A_677C_4B4A_9CB7_C61F22CB4049_.wvu.PrintTitles" localSheetId="9" hidden="1">'Orange - Market France KPIs'!$A:$H,'Orange - Market France KPIs'!$1:$8</definedName>
    <definedName name="Z_D079B40A_677C_4B4A_9CB7_C61F22CB4049_.wvu.PrintTitles" localSheetId="16" hidden="1">'Poland Financials'!$A:$H</definedName>
    <definedName name="Z_D079B40A_677C_4B4A_9CB7_C61F22CB4049_.wvu.PrintTitles" localSheetId="17" hidden="1">'Poland KPIs'!$1:$8</definedName>
    <definedName name="Z_D079B40A_677C_4B4A_9CB7_C61F22CB4049_.wvu.PrintTitles" localSheetId="14" hidden="1">'Spain Financials'!$A:$H</definedName>
    <definedName name="Z_D079B40A_677C_4B4A_9CB7_C61F22CB4049_.wvu.PrintTitles" localSheetId="7" hidden="1">'Telecoms - Financial KPIs'!$A:$H,'Telecoms - Financial KPIs'!$1:$8</definedName>
    <definedName name="Z_D079B40A_677C_4B4A_9CB7_C61F22CB4049_.wvu.PrintTitles" localSheetId="8" hidden="1">'Telecoms - Operational KPIs'!$1:$8</definedName>
    <definedName name="Z_D079B40A_677C_4B4A_9CB7_C61F22CB4049_.wvu.Rows" localSheetId="22" hidden="1">'A&amp;ME Financials'!$72:$73</definedName>
    <definedName name="Z_D079B40A_677C_4B4A_9CB7_C61F22CB4049_.wvu.Rows" localSheetId="23" hidden="1">'A&amp;ME KPIs'!$78:$82</definedName>
    <definedName name="Z_D079B40A_677C_4B4A_9CB7_C61F22CB4049_.wvu.Rows" localSheetId="18" hidden="1">'Belgium &amp; Luxembourg Financials'!$50:$50</definedName>
    <definedName name="Z_D079B40A_677C_4B4A_9CB7_C61F22CB4049_.wvu.Rows" localSheetId="19" hidden="1">'Belgium &amp; Luxembourg KPIs'!#REF!</definedName>
    <definedName name="Z_D079B40A_677C_4B4A_9CB7_C61F22CB4049_.wvu.Rows" localSheetId="20" hidden="1">'Central Europe Financials'!$59:$60</definedName>
    <definedName name="Z_D079B40A_677C_4B4A_9CB7_C61F22CB4049_.wvu.Rows" localSheetId="21" hidden="1">'Central Europe KPIs '!$75:$80</definedName>
    <definedName name="Z_D079B40A_677C_4B4A_9CB7_C61F22CB4049_.wvu.Rows" localSheetId="24" hidden="1">'Enterprise Financials'!$50:$50</definedName>
    <definedName name="Z_D079B40A_677C_4B4A_9CB7_C61F22CB4049_.wvu.Rows" localSheetId="25" hidden="1">'Enterprise KPIs'!#REF!</definedName>
    <definedName name="Z_D079B40A_677C_4B4A_9CB7_C61F22CB4049_.wvu.Rows" localSheetId="12" hidden="1">'Europe Financials'!$50:$50</definedName>
    <definedName name="Z_D079B40A_677C_4B4A_9CB7_C61F22CB4049_.wvu.Rows" localSheetId="13" hidden="1">'Europe KPIs'!#REF!</definedName>
    <definedName name="Z_D079B40A_677C_4B4A_9CB7_C61F22CB4049_.wvu.Rows" localSheetId="10" hidden="1">'France Financials'!$54:$54</definedName>
    <definedName name="Z_D079B40A_677C_4B4A_9CB7_C61F22CB4049_.wvu.Rows" localSheetId="11" hidden="1">'France KPIs'!#REF!</definedName>
    <definedName name="Z_D079B40A_677C_4B4A_9CB7_C61F22CB4049_.wvu.Rows" localSheetId="6" hidden="1">'Group - Segment reporting'!$67:$75</definedName>
    <definedName name="Z_D079B40A_677C_4B4A_9CB7_C61F22CB4049_.wvu.Rows" localSheetId="26" hidden="1">'IC&amp;SS'!#REF!</definedName>
    <definedName name="Z_D079B40A_677C_4B4A_9CB7_C61F22CB4049_.wvu.Rows" localSheetId="9" hidden="1">'Orange - Market France KPIs'!$57:$61</definedName>
    <definedName name="Z_D079B40A_677C_4B4A_9CB7_C61F22CB4049_.wvu.Rows" localSheetId="16" hidden="1">'Poland Financials'!$54:$54</definedName>
    <definedName name="Z_D079B40A_677C_4B4A_9CB7_C61F22CB4049_.wvu.Rows" localSheetId="17" hidden="1">'Poland KPIs'!#REF!</definedName>
    <definedName name="Z_D079B40A_677C_4B4A_9CB7_C61F22CB4049_.wvu.Rows" localSheetId="14" hidden="1">'Spain Financials'!$50:$50</definedName>
    <definedName name="Z_D079B40A_677C_4B4A_9CB7_C61F22CB4049_.wvu.Rows" localSheetId="15" hidden="1">'Spain KPIs'!$78:$78</definedName>
    <definedName name="Z_F48F1FC5_36F8_4D8B_BB55_AAC38822970C_.wvu.PrintArea" localSheetId="22" hidden="1">'A&amp;ME Financials'!$A$1:$AL$74</definedName>
    <definedName name="Z_F48F1FC5_36F8_4D8B_BB55_AAC38822970C_.wvu.PrintArea" localSheetId="23" hidden="1">'A&amp;ME KPIs'!$A$1:$R$83</definedName>
    <definedName name="Z_F48F1FC5_36F8_4D8B_BB55_AAC38822970C_.wvu.PrintArea" localSheetId="20" hidden="1">'Central Europe Financials'!$A$1:$AL$61</definedName>
    <definedName name="Z_F48F1FC5_36F8_4D8B_BB55_AAC38822970C_.wvu.PrintArea" localSheetId="21" hidden="1">'Central Europe KPIs '!$A$1:$R$85</definedName>
    <definedName name="Z_F48F1FC5_36F8_4D8B_BB55_AAC38822970C_.wvu.PrintArea" localSheetId="24" hidden="1">'Enterprise Financials'!$A$1:$X$33</definedName>
    <definedName name="Z_F48F1FC5_36F8_4D8B_BB55_AAC38822970C_.wvu.PrintArea" localSheetId="25" hidden="1">'Enterprise KPIs'!$A$1:$M$17</definedName>
    <definedName name="Z_F48F1FC5_36F8_4D8B_BB55_AAC38822970C_.wvu.PrintArea" localSheetId="12" hidden="1">'Europe Financials'!$A$1:$X$34</definedName>
    <definedName name="Z_F48F1FC5_36F8_4D8B_BB55_AAC38822970C_.wvu.PrintArea" localSheetId="13" hidden="1">'Europe KPIs'!$A$1:$N$62</definedName>
    <definedName name="Z_F48F1FC5_36F8_4D8B_BB55_AAC38822970C_.wvu.PrintArea" localSheetId="10" hidden="1">'France Financials'!$A$1:$X$38</definedName>
    <definedName name="Z_F48F1FC5_36F8_4D8B_BB55_AAC38822970C_.wvu.PrintArea" localSheetId="11" hidden="1">'France KPIs'!$A$1:$M$97</definedName>
    <definedName name="Z_F48F1FC5_36F8_4D8B_BB55_AAC38822970C_.wvu.PrintArea" localSheetId="0" hidden="1">'Front page'!$A$1:$J$49</definedName>
    <definedName name="Z_F48F1FC5_36F8_4D8B_BB55_AAC38822970C_.wvu.PrintArea" localSheetId="2" hidden="1">Glossary!$A$1:$H$82</definedName>
    <definedName name="Z_F48F1FC5_36F8_4D8B_BB55_AAC38822970C_.wvu.PrintArea" localSheetId="5" hidden="1">'Group - Comparable basis'!$A$1:$AD$76</definedName>
    <definedName name="Z_F48F1FC5_36F8_4D8B_BB55_AAC38822970C_.wvu.PrintArea" localSheetId="3" hidden="1">'Group - Conso accounts (1)'!$A$1:$W$61</definedName>
    <definedName name="Z_F48F1FC5_36F8_4D8B_BB55_AAC38822970C_.wvu.PrintArea" localSheetId="4" hidden="1">'Group - Conso accounts (2)'!$A$1:$M$27</definedName>
    <definedName name="Z_F48F1FC5_36F8_4D8B_BB55_AAC38822970C_.wvu.PrintArea" localSheetId="6" hidden="1">'Group - Segment reporting'!$A$1:$I$26</definedName>
    <definedName name="Z_F48F1FC5_36F8_4D8B_BB55_AAC38822970C_.wvu.PrintArea" localSheetId="26" hidden="1">'IC&amp;SS'!$A$1:$X$34</definedName>
    <definedName name="Z_F48F1FC5_36F8_4D8B_BB55_AAC38822970C_.wvu.PrintArea" localSheetId="9" hidden="1">'Orange - Market France KPIs'!$A$1:$M$56</definedName>
    <definedName name="Z_F48F1FC5_36F8_4D8B_BB55_AAC38822970C_.wvu.PrintArea" localSheetId="16" hidden="1">'Poland Financials'!$A$1:$X$38</definedName>
    <definedName name="Z_F48F1FC5_36F8_4D8B_BB55_AAC38822970C_.wvu.PrintArea" localSheetId="17" hidden="1">'Poland KPIs'!$A$1:$N$62</definedName>
    <definedName name="Z_F48F1FC5_36F8_4D8B_BB55_AAC38822970C_.wvu.PrintArea" localSheetId="14" hidden="1">'Spain Financials'!$A$1:$X$33</definedName>
    <definedName name="Z_F48F1FC5_36F8_4D8B_BB55_AAC38822970C_.wvu.PrintArea" localSheetId="15" hidden="1">'Spain KPIs'!$A$1:$N$58</definedName>
    <definedName name="Z_F48F1FC5_36F8_4D8B_BB55_AAC38822970C_.wvu.PrintArea" localSheetId="7" hidden="1">'Telecoms - Financial KPIs'!$A$1:$W$104</definedName>
    <definedName name="Z_F48F1FC5_36F8_4D8B_BB55_AAC38822970C_.wvu.PrintArea" localSheetId="8" hidden="1">'Telecoms - Operational KPIs'!$A$1:$M$83</definedName>
    <definedName name="Z_F48F1FC5_36F8_4D8B_BB55_AAC38822970C_.wvu.PrintTitles" localSheetId="22" hidden="1">'A&amp;ME Financials'!$A:$H</definedName>
    <definedName name="Z_F48F1FC5_36F8_4D8B_BB55_AAC38822970C_.wvu.PrintTitles" localSheetId="23" hidden="1">'A&amp;ME KPIs'!$A:$H,'A&amp;ME KPIs'!$1:$8</definedName>
    <definedName name="Z_F48F1FC5_36F8_4D8B_BB55_AAC38822970C_.wvu.PrintTitles" localSheetId="20" hidden="1">'Central Europe Financials'!$A:$H</definedName>
    <definedName name="Z_F48F1FC5_36F8_4D8B_BB55_AAC38822970C_.wvu.PrintTitles" localSheetId="21" hidden="1">'Central Europe KPIs '!$A:$H,'Central Europe KPIs '!$1:$8</definedName>
    <definedName name="Z_F48F1FC5_36F8_4D8B_BB55_AAC38822970C_.wvu.PrintTitles" localSheetId="24" hidden="1">'Enterprise Financials'!$A:$H</definedName>
    <definedName name="Z_F48F1FC5_36F8_4D8B_BB55_AAC38822970C_.wvu.PrintTitles" localSheetId="25" hidden="1">'Enterprise KPIs'!$A:$H,'Enterprise KPIs'!$1:$8</definedName>
    <definedName name="Z_F48F1FC5_36F8_4D8B_BB55_AAC38822970C_.wvu.PrintTitles" localSheetId="12" hidden="1">'Europe Financials'!$A:$H</definedName>
    <definedName name="Z_F48F1FC5_36F8_4D8B_BB55_AAC38822970C_.wvu.PrintTitles" localSheetId="10" hidden="1">'France Financials'!$A:$H</definedName>
    <definedName name="Z_F48F1FC5_36F8_4D8B_BB55_AAC38822970C_.wvu.PrintTitles" localSheetId="11" hidden="1">'France KPIs'!$A:$H,'France KPIs'!$1:$8</definedName>
    <definedName name="Z_F48F1FC5_36F8_4D8B_BB55_AAC38822970C_.wvu.PrintTitles" localSheetId="2" hidden="1">Glossary!$1:$5</definedName>
    <definedName name="Z_F48F1FC5_36F8_4D8B_BB55_AAC38822970C_.wvu.PrintTitles" localSheetId="5" hidden="1">'Group - Comparable basis'!$1:$8</definedName>
    <definedName name="Z_F48F1FC5_36F8_4D8B_BB55_AAC38822970C_.wvu.PrintTitles" localSheetId="3" hidden="1">'Group - Conso accounts (1)'!$A:$H</definedName>
    <definedName name="Z_F48F1FC5_36F8_4D8B_BB55_AAC38822970C_.wvu.PrintTitles" localSheetId="6" hidden="1">'Group - Segment reporting'!$A:$H</definedName>
    <definedName name="Z_F48F1FC5_36F8_4D8B_BB55_AAC38822970C_.wvu.PrintTitles" localSheetId="26" hidden="1">'IC&amp;SS'!$A:$H</definedName>
    <definedName name="Z_F48F1FC5_36F8_4D8B_BB55_AAC38822970C_.wvu.PrintTitles" localSheetId="9" hidden="1">'Orange - Market France KPIs'!$A:$H,'Orange - Market France KPIs'!$1:$8</definedName>
    <definedName name="Z_F48F1FC5_36F8_4D8B_BB55_AAC38822970C_.wvu.PrintTitles" localSheetId="16" hidden="1">'Poland Financials'!$A:$H</definedName>
    <definedName name="Z_F48F1FC5_36F8_4D8B_BB55_AAC38822970C_.wvu.PrintTitles" localSheetId="17" hidden="1">'Poland KPIs'!$1:$8</definedName>
    <definedName name="Z_F48F1FC5_36F8_4D8B_BB55_AAC38822970C_.wvu.PrintTitles" localSheetId="14" hidden="1">'Spain Financials'!$A:$H</definedName>
    <definedName name="Z_F48F1FC5_36F8_4D8B_BB55_AAC38822970C_.wvu.PrintTitles" localSheetId="7" hidden="1">'Telecoms - Financial KPIs'!$A:$H,'Telecoms - Financial KPIs'!$1:$8</definedName>
    <definedName name="Z_F48F1FC5_36F8_4D8B_BB55_AAC38822970C_.wvu.Rows" localSheetId="22" hidden="1">'A&amp;ME Financials'!#REF!</definedName>
    <definedName name="Z_F48F1FC5_36F8_4D8B_BB55_AAC38822970C_.wvu.Rows" localSheetId="23" hidden="1">'A&amp;ME KPIs'!$68:$84</definedName>
    <definedName name="Z_F48F1FC5_36F8_4D8B_BB55_AAC38822970C_.wvu.Rows" localSheetId="20" hidden="1">'Central Europe Financials'!#REF!</definedName>
    <definedName name="Z_F48F1FC5_36F8_4D8B_BB55_AAC38822970C_.wvu.Rows" localSheetId="21" hidden="1">'Central Europe KPIs '!$87:$89</definedName>
    <definedName name="Z_F48F1FC5_36F8_4D8B_BB55_AAC38822970C_.wvu.Rows" localSheetId="24" hidden="1">'Enterprise Financials'!$50:$50</definedName>
    <definedName name="Z_F48F1FC5_36F8_4D8B_BB55_AAC38822970C_.wvu.Rows" localSheetId="25" hidden="1">'Enterprise KPIs'!#REF!</definedName>
    <definedName name="Z_F48F1FC5_36F8_4D8B_BB55_AAC38822970C_.wvu.Rows" localSheetId="12" hidden="1">'Europe Financials'!$50:$50</definedName>
    <definedName name="Z_F48F1FC5_36F8_4D8B_BB55_AAC38822970C_.wvu.Rows" localSheetId="13" hidden="1">'Europe KPIs'!#REF!</definedName>
    <definedName name="Z_F48F1FC5_36F8_4D8B_BB55_AAC38822970C_.wvu.Rows" localSheetId="10" hidden="1">'France Financials'!$54:$54</definedName>
    <definedName name="Z_F48F1FC5_36F8_4D8B_BB55_AAC38822970C_.wvu.Rows" localSheetId="11" hidden="1">'France KPIs'!#REF!</definedName>
    <definedName name="Z_F48F1FC5_36F8_4D8B_BB55_AAC38822970C_.wvu.Rows" localSheetId="3" hidden="1">'Group - Conso accounts (1)'!$77:$86</definedName>
    <definedName name="Z_F48F1FC5_36F8_4D8B_BB55_AAC38822970C_.wvu.Rows" localSheetId="4" hidden="1">'Group - Conso accounts (2)'!$41:$42</definedName>
    <definedName name="Z_F48F1FC5_36F8_4D8B_BB55_AAC38822970C_.wvu.Rows" localSheetId="6" hidden="1">'Group - Segment reporting'!$67:$69</definedName>
    <definedName name="Z_F48F1FC5_36F8_4D8B_BB55_AAC38822970C_.wvu.Rows" localSheetId="26" hidden="1">'IC&amp;SS'!#REF!</definedName>
    <definedName name="Z_F48F1FC5_36F8_4D8B_BB55_AAC38822970C_.wvu.Rows" localSheetId="9" hidden="1">'Orange - Market France KPIs'!$57:$61</definedName>
    <definedName name="Z_F48F1FC5_36F8_4D8B_BB55_AAC38822970C_.wvu.Rows" localSheetId="16" hidden="1">'Poland Financials'!$54:$54</definedName>
    <definedName name="Z_F48F1FC5_36F8_4D8B_BB55_AAC38822970C_.wvu.Rows" localSheetId="17" hidden="1">'Poland KPIs'!#REF!</definedName>
    <definedName name="Z_F48F1FC5_36F8_4D8B_BB55_AAC38822970C_.wvu.Rows" localSheetId="14" hidden="1">'Spain Financials'!$50:$50</definedName>
    <definedName name="Z_F48F1FC5_36F8_4D8B_BB55_AAC38822970C_.wvu.Rows" localSheetId="15" hidden="1">'Spain KPIs'!$78:$78</definedName>
    <definedName name="Z_F48F1FC5_36F8_4D8B_BB55_AAC38822970C_.wvu.Rows" localSheetId="7" hidden="1">'Telecoms - Financial KPIs'!$120:$126</definedName>
    <definedName name="Z_F48F1FC5_36F8_4D8B_BB55_AAC38822970C_.wvu.Rows" localSheetId="8" hidden="1">'Telecoms - Operational KPIs'!$93:$108</definedName>
    <definedName name="Z_F499C411_D421_49FC_BA0F_3A5BFE024471_.wvu.Cols" localSheetId="14" hidden="1">'Spain Financials'!$J:$V,'Spain Financials'!$Y:$Y,'Spain Financials'!$AA:$AA,'Spain Financials'!$AC:$AC,'Spain Financials'!$AE:$AE,'Spain Financials'!$AG:$AG,'Spain Financials'!$AI:$AI,'Spain Financials'!$BC:$CD</definedName>
    <definedName name="Z_F499C411_D421_49FC_BA0F_3A5BFE024471_.wvu.PrintArea" localSheetId="22" hidden="1">'A&amp;ME Financials'!$A$1:$BA$56</definedName>
    <definedName name="Z_F499C411_D421_49FC_BA0F_3A5BFE024471_.wvu.PrintArea" localSheetId="23" hidden="1">'A&amp;ME KPIs'!$A$1:$U$63</definedName>
    <definedName name="Z_F499C411_D421_49FC_BA0F_3A5BFE024471_.wvu.PrintArea" localSheetId="18" hidden="1">'Belgium &amp; Luxembourg Financials'!$A$1:$BA$34</definedName>
    <definedName name="Z_F499C411_D421_49FC_BA0F_3A5BFE024471_.wvu.PrintArea" localSheetId="19" hidden="1">'Belgium &amp; Luxembourg KPIs'!$A$1:$U$55</definedName>
    <definedName name="Z_F499C411_D421_49FC_BA0F_3A5BFE024471_.wvu.PrintArea" localSheetId="20" hidden="1">'Central Europe Financials'!$A$1:$BA$42</definedName>
    <definedName name="Z_F499C411_D421_49FC_BA0F_3A5BFE024471_.wvu.PrintArea" localSheetId="21" hidden="1">'Central Europe KPIs '!$A$1:$U$57</definedName>
    <definedName name="Z_F499C411_D421_49FC_BA0F_3A5BFE024471_.wvu.PrintArea" localSheetId="24" hidden="1">'Enterprise Financials'!$A$1:$BA$34</definedName>
    <definedName name="Z_F499C411_D421_49FC_BA0F_3A5BFE024471_.wvu.PrintArea" localSheetId="25" hidden="1">'Enterprise KPIs'!$A$1:$U$31</definedName>
    <definedName name="Z_F499C411_D421_49FC_BA0F_3A5BFE024471_.wvu.PrintArea" localSheetId="12" hidden="1">'Europe Financials'!$A$1:$BA$34</definedName>
    <definedName name="Z_F499C411_D421_49FC_BA0F_3A5BFE024471_.wvu.PrintArea" localSheetId="13" hidden="1">'Europe KPIs'!$A$1:$U$46</definedName>
    <definedName name="Z_F499C411_D421_49FC_BA0F_3A5BFE024471_.wvu.PrintArea" localSheetId="10" hidden="1">'France Financials'!$A$1:$BA$38</definedName>
    <definedName name="Z_F499C411_D421_49FC_BA0F_3A5BFE024471_.wvu.PrintArea" localSheetId="11" hidden="1">'France KPIs'!$A$1:$U$71</definedName>
    <definedName name="Z_F499C411_D421_49FC_BA0F_3A5BFE024471_.wvu.PrintArea" localSheetId="0" hidden="1">'Front page'!$A$1:$J$49</definedName>
    <definedName name="Z_F499C411_D421_49FC_BA0F_3A5BFE024471_.wvu.PrintArea" localSheetId="2" hidden="1">Glossary!$A$42:$H$82,Glossary!$A$7:$H$41</definedName>
    <definedName name="Z_F499C411_D421_49FC_BA0F_3A5BFE024471_.wvu.PrintArea" localSheetId="5" hidden="1">'Group - Comparable basis'!$A$1:$AD$76</definedName>
    <definedName name="Z_F499C411_D421_49FC_BA0F_3A5BFE024471_.wvu.PrintArea" localSheetId="3" hidden="1">'Group - Conso accounts (1)'!$A$1:$BA$61</definedName>
    <definedName name="Z_F499C411_D421_49FC_BA0F_3A5BFE024471_.wvu.PrintArea" localSheetId="4" hidden="1">'Group - Conso accounts (2)'!$A$1:$T$30</definedName>
    <definedName name="Z_F499C411_D421_49FC_BA0F_3A5BFE024471_.wvu.PrintArea" localSheetId="6" hidden="1">'Group - Segment reporting'!$A$1:$ED$51</definedName>
    <definedName name="Z_F499C411_D421_49FC_BA0F_3A5BFE024471_.wvu.PrintArea" localSheetId="26" hidden="1">'IC&amp;SS'!$A$1:$BA$34</definedName>
    <definedName name="Z_F499C411_D421_49FC_BA0F_3A5BFE024471_.wvu.PrintArea" localSheetId="9" hidden="1">'Orange - Market France KPIs'!$A$1:$U$41</definedName>
    <definedName name="Z_F499C411_D421_49FC_BA0F_3A5BFE024471_.wvu.PrintArea" localSheetId="16" hidden="1">'Poland Financials'!$A$1:$BA$38</definedName>
    <definedName name="Z_F499C411_D421_49FC_BA0F_3A5BFE024471_.wvu.PrintArea" localSheetId="17" hidden="1">'Poland KPIs'!$A$1:$U$68</definedName>
    <definedName name="Z_F499C411_D421_49FC_BA0F_3A5BFE024471_.wvu.PrintArea" localSheetId="14" hidden="1">'Spain Financials'!$A$1:$BA$35</definedName>
    <definedName name="Z_F499C411_D421_49FC_BA0F_3A5BFE024471_.wvu.PrintArea" localSheetId="15" hidden="1">'Spain KPIs'!$A$1:$U$63</definedName>
    <definedName name="Z_F499C411_D421_49FC_BA0F_3A5BFE024471_.wvu.PrintArea" localSheetId="7" hidden="1">'Telecoms - Financial KPIs'!$A$1:$BA$105</definedName>
    <definedName name="Z_F499C411_D421_49FC_BA0F_3A5BFE024471_.wvu.PrintArea" localSheetId="8" hidden="1">'Telecoms - Operational KPIs'!$A$1:$U$83</definedName>
    <definedName name="Z_F499C411_D421_49FC_BA0F_3A5BFE024471_.wvu.PrintTitles" localSheetId="22" hidden="1">'A&amp;ME Financials'!$A:$H</definedName>
    <definedName name="Z_F499C411_D421_49FC_BA0F_3A5BFE024471_.wvu.PrintTitles" localSheetId="23" hidden="1">'A&amp;ME KPIs'!$A:$H,'A&amp;ME KPIs'!$1:$8</definedName>
    <definedName name="Z_F499C411_D421_49FC_BA0F_3A5BFE024471_.wvu.PrintTitles" localSheetId="18" hidden="1">'Belgium &amp; Luxembourg Financials'!$A:$H</definedName>
    <definedName name="Z_F499C411_D421_49FC_BA0F_3A5BFE024471_.wvu.PrintTitles" localSheetId="20" hidden="1">'Central Europe Financials'!$A:$H</definedName>
    <definedName name="Z_F499C411_D421_49FC_BA0F_3A5BFE024471_.wvu.PrintTitles" localSheetId="21" hidden="1">'Central Europe KPIs '!$A:$H,'Central Europe KPIs '!$1:$8</definedName>
    <definedName name="Z_F499C411_D421_49FC_BA0F_3A5BFE024471_.wvu.PrintTitles" localSheetId="24" hidden="1">'Enterprise Financials'!$A:$H</definedName>
    <definedName name="Z_F499C411_D421_49FC_BA0F_3A5BFE024471_.wvu.PrintTitles" localSheetId="25" hidden="1">'Enterprise KPIs'!$A:$H,'Enterprise KPIs'!$1:$8</definedName>
    <definedName name="Z_F499C411_D421_49FC_BA0F_3A5BFE024471_.wvu.PrintTitles" localSheetId="12" hidden="1">'Europe Financials'!$A:$H</definedName>
    <definedName name="Z_F499C411_D421_49FC_BA0F_3A5BFE024471_.wvu.PrintTitles" localSheetId="10" hidden="1">'France Financials'!$A:$H</definedName>
    <definedName name="Z_F499C411_D421_49FC_BA0F_3A5BFE024471_.wvu.PrintTitles" localSheetId="11" hidden="1">'France KPIs'!$A:$H,'France KPIs'!$1:$8</definedName>
    <definedName name="Z_F499C411_D421_49FC_BA0F_3A5BFE024471_.wvu.PrintTitles" localSheetId="2" hidden="1">Glossary!$1:$5</definedName>
    <definedName name="Z_F499C411_D421_49FC_BA0F_3A5BFE024471_.wvu.PrintTitles" localSheetId="5" hidden="1">'Group - Comparable basis'!$1:$8</definedName>
    <definedName name="Z_F499C411_D421_49FC_BA0F_3A5BFE024471_.wvu.PrintTitles" localSheetId="3" hidden="1">'Group - Conso accounts (1)'!$A:$H</definedName>
    <definedName name="Z_F499C411_D421_49FC_BA0F_3A5BFE024471_.wvu.PrintTitles" localSheetId="6" hidden="1">'Group - Segment reporting'!$A:$H</definedName>
    <definedName name="Z_F499C411_D421_49FC_BA0F_3A5BFE024471_.wvu.PrintTitles" localSheetId="26" hidden="1">'IC&amp;SS'!$A:$H</definedName>
    <definedName name="Z_F499C411_D421_49FC_BA0F_3A5BFE024471_.wvu.PrintTitles" localSheetId="9" hidden="1">'Orange - Market France KPIs'!$A:$H,'Orange - Market France KPIs'!$1:$8</definedName>
    <definedName name="Z_F499C411_D421_49FC_BA0F_3A5BFE024471_.wvu.PrintTitles" localSheetId="16" hidden="1">'Poland Financials'!$A:$H</definedName>
    <definedName name="Z_F499C411_D421_49FC_BA0F_3A5BFE024471_.wvu.PrintTitles" localSheetId="17" hidden="1">'Poland KPIs'!$1:$8</definedName>
    <definedName name="Z_F499C411_D421_49FC_BA0F_3A5BFE024471_.wvu.PrintTitles" localSheetId="14" hidden="1">'Spain Financials'!$A:$H</definedName>
    <definedName name="Z_F499C411_D421_49FC_BA0F_3A5BFE024471_.wvu.PrintTitles" localSheetId="15" hidden="1">'Spain KPIs'!$1:$8</definedName>
    <definedName name="Z_F499C411_D421_49FC_BA0F_3A5BFE024471_.wvu.PrintTitles" localSheetId="7" hidden="1">'Telecoms - Financial KPIs'!$A:$H,'Telecoms - Financial KPIs'!$1:$8</definedName>
    <definedName name="Z_F499C411_D421_49FC_BA0F_3A5BFE024471_.wvu.PrintTitles" localSheetId="8" hidden="1">'Telecoms - Operational KPIs'!$1:$8</definedName>
    <definedName name="Z_F499C411_D421_49FC_BA0F_3A5BFE024471_.wvu.Rows" localSheetId="25" hidden="1">'Enterprise KPIs'!$26:$27</definedName>
    <definedName name="Z_F499C411_D421_49FC_BA0F_3A5BFE024471_.wvu.Rows" localSheetId="6" hidden="1">'Group - Segment reporting'!$45:$45</definedName>
    <definedName name="Z_F499C411_D421_49FC_BA0F_3A5BFE024471_.wvu.Rows" localSheetId="9" hidden="1">'Orange - Market France KPIs'!$35:$35</definedName>
    <definedName name="Z_F499C411_D421_49FC_BA0F_3A5BFE024471_.wvu.Rows" localSheetId="14" hidden="1">'Spain Financials'!$38:$63</definedName>
    <definedName name="Z_F499C411_D421_49FC_BA0F_3A5BFE024471_.wvu.Rows" localSheetId="15" hidden="1">'Spain KPIs'!#REF!,'Spain KPIs'!#REF!,'Spain KPIs'!#REF!,'Spain KPIs'!$52:$52,'Spain KPIs'!$64:$86</definedName>
    <definedName name="_xlnm.Print_Area" localSheetId="22">'A&amp;ME Financials'!$A$1:$BA$56</definedName>
    <definedName name="_xlnm.Print_Area" localSheetId="23">'A&amp;ME KPIs'!$A$1:$U$64</definedName>
    <definedName name="_xlnm.Print_Area" localSheetId="18">'Belgium &amp; Luxembourg Financials'!$A$1:$BA$35</definedName>
    <definedName name="_xlnm.Print_Area" localSheetId="19">'Belgium &amp; Luxembourg KPIs'!$A$1:$U$55</definedName>
    <definedName name="_xlnm.Print_Area" localSheetId="20">'Central Europe Financials'!$A$1:$BA$43</definedName>
    <definedName name="_xlnm.Print_Area" localSheetId="21">'Central Europe KPIs '!$A$1:$U$57</definedName>
    <definedName name="_xlnm.Print_Area" localSheetId="1">CTRL!$A$1:$C$127</definedName>
    <definedName name="_xlnm.Print_Area" localSheetId="24">'Enterprise Financials'!$A$1:$BA$35</definedName>
    <definedName name="_xlnm.Print_Area" localSheetId="25">'Enterprise KPIs'!$A$1:$U$31</definedName>
    <definedName name="_xlnm.Print_Area" localSheetId="12">'Europe Financials'!$A$1:$BA$35</definedName>
    <definedName name="_xlnm.Print_Area" localSheetId="13">'Europe KPIs'!$A$1:$U$47</definedName>
    <definedName name="_xlnm.Print_Area" localSheetId="10">'France Financials'!$A$1:$BA$39</definedName>
    <definedName name="_xlnm.Print_Area" localSheetId="11">'France KPIs'!$A$1:$U$71</definedName>
    <definedName name="_xlnm.Print_Area" localSheetId="0">'Front page'!$A$1:$J$49</definedName>
    <definedName name="_xlnm.Print_Area" localSheetId="2">Glossary!$A$6:$H$81</definedName>
    <definedName name="_xlnm.Print_Area" localSheetId="5">'Group - Comparable basis'!$A$1:$AD$77</definedName>
    <definedName name="_xlnm.Print_Area" localSheetId="3">'Group - Conso accounts (1)'!$A$1:$BA$60</definedName>
    <definedName name="_xlnm.Print_Area" localSheetId="4">'Group - Conso accounts (2)'!$A$1:$T$30</definedName>
    <definedName name="_xlnm.Print_Area" localSheetId="6">'Group - Segment reporting'!$A$1:$ED$51</definedName>
    <definedName name="_xlnm.Print_Area" localSheetId="26">'IC&amp;SS'!$A$1:$BA$35</definedName>
    <definedName name="_xlnm.Print_Area" localSheetId="9">'Orange - Market France KPIs'!$A$1:$U$41</definedName>
    <definedName name="_xlnm.Print_Area" localSheetId="16">'Poland Financials'!$A$1:$BA$39</definedName>
    <definedName name="_xlnm.Print_Area" localSheetId="17">'Poland KPIs'!$A$1:$U$66</definedName>
    <definedName name="_xlnm.Print_Area" localSheetId="14">'Spain Financials'!$A$1:$BA$35</definedName>
    <definedName name="_xlnm.Print_Area" localSheetId="15">'Spain KPIs'!$A$1:$U$61</definedName>
    <definedName name="_xlnm.Print_Area" localSheetId="7">'Telecoms - Financial KPIs'!$A$1:$BA$105</definedName>
    <definedName name="_xlnm.Print_Area" localSheetId="8">'Telecoms - Operational KPIs'!$A$1:$U$83</definedName>
  </definedNames>
  <calcPr calcId="145621"/>
  <customWorkbookViews>
    <customWorkbookView name="DEPLANTE Laurent FG/DCGG - Affichage personnalisé" guid="{F499C411-D421-49FC-BA0F-3A5BFE024471}" mergeInterval="0" personalView="1" maximized="1" windowWidth="1280" windowHeight="802" tabRatio="821" activeSheetId="3"/>
    <customWorkbookView name="Isabelle Pasquier - Affichage personnalisé" guid="{6DF9C658-BC68-4C4C-9148-875EC5A4DDB0}" autoUpdate="1" mergeInterval="15" personalView="1" maximized="1" windowWidth="1280" windowHeight="759" tabRatio="821" activeSheetId="20"/>
    <customWorkbookView name="MAS Catherine FG/DCGG - Affichage personnalisé" guid="{D079B40A-677C-4B4A-9CB7-C61F22CB4049}" mergeInterval="0" personalView="1" maximized="1" windowWidth="1020" windowHeight="503" tabRatio="821" activeSheetId="16"/>
    <customWorkbookView name="Laurent DEPLANTE - Affichage personnalisé" guid="{F48F1FC5-36F8-4D8B-BB55-AAC38822970C}" mergeInterval="0" personalView="1" maximized="1" windowWidth="1276" windowHeight="751" tabRatio="824" activeSheetId="3"/>
    <customWorkbookView name="HAOUDI Claire FG/DCGG - Affichage personnalisé" guid="{A64694CB-40F6-4DE1-9D7E-DEB668D164B3}" mergeInterval="0" personalView="1" maximized="1" windowWidth="1276" windowHeight="802" tabRatio="824" activeSheetId="3"/>
  </customWorkbookViews>
</workbook>
</file>

<file path=xl/calcChain.xml><?xml version="1.0" encoding="utf-8"?>
<calcChain xmlns="http://schemas.openxmlformats.org/spreadsheetml/2006/main">
  <c r="CC19" i="17" l="1"/>
  <c r="CB19" i="17"/>
  <c r="CA19" i="17"/>
  <c r="BZ19" i="17"/>
  <c r="BY19" i="17"/>
  <c r="BX19" i="17"/>
  <c r="BW19" i="17"/>
  <c r="BV19" i="17"/>
  <c r="BT19" i="17"/>
  <c r="BS19" i="17"/>
  <c r="BR19" i="17"/>
  <c r="BQ19" i="17"/>
  <c r="BP19" i="17"/>
  <c r="BO19" i="17"/>
  <c r="BN19" i="17"/>
  <c r="BM19" i="17"/>
  <c r="BK19" i="17"/>
  <c r="BJ19" i="17"/>
  <c r="BI19" i="17"/>
  <c r="BH19" i="17"/>
  <c r="BG19" i="17"/>
  <c r="BF19" i="17"/>
  <c r="BE19" i="17"/>
  <c r="BD19" i="17"/>
  <c r="CC17" i="17"/>
  <c r="CB17" i="17"/>
  <c r="CA17" i="17"/>
  <c r="BZ17" i="17"/>
  <c r="BY17" i="17"/>
  <c r="BX17" i="17"/>
  <c r="BW17" i="17"/>
  <c r="BV17" i="17"/>
  <c r="BT17" i="17"/>
  <c r="BS17" i="17"/>
  <c r="BR17" i="17"/>
  <c r="BQ17" i="17"/>
  <c r="BP17" i="17"/>
  <c r="BO17" i="17"/>
  <c r="BN17" i="17"/>
  <c r="BM17" i="17"/>
  <c r="BK17" i="17"/>
  <c r="BJ17" i="17"/>
  <c r="BI17" i="17"/>
  <c r="BH17" i="17"/>
  <c r="BG17" i="17"/>
  <c r="BF17" i="17"/>
  <c r="BE17" i="17"/>
  <c r="BD17" i="17"/>
  <c r="BA55" i="11"/>
  <c r="AZ55" i="11"/>
  <c r="AY55" i="11"/>
  <c r="AX55" i="11"/>
  <c r="AW55" i="11"/>
  <c r="AV55" i="11"/>
  <c r="AU55" i="11"/>
  <c r="AT55" i="11"/>
  <c r="AS55" i="11"/>
  <c r="AR55" i="11"/>
  <c r="AQ55" i="11"/>
  <c r="AP55" i="11"/>
  <c r="AO55" i="11"/>
  <c r="AN55" i="11"/>
  <c r="AL55" i="11"/>
  <c r="AK55" i="11"/>
  <c r="AJ55" i="11"/>
  <c r="AI55" i="11"/>
  <c r="AH55" i="11"/>
  <c r="AG55" i="11"/>
  <c r="AF55" i="11"/>
  <c r="AE55" i="11"/>
  <c r="AD55" i="11"/>
  <c r="AC55" i="11"/>
  <c r="AB55" i="11"/>
  <c r="AA55" i="11"/>
  <c r="Z55" i="11"/>
  <c r="Y55" i="11"/>
  <c r="V55" i="11"/>
  <c r="U55" i="11"/>
  <c r="T55" i="11"/>
  <c r="S55" i="11"/>
  <c r="R55" i="11"/>
  <c r="Q55" i="11"/>
  <c r="P55" i="11"/>
  <c r="O55" i="11"/>
  <c r="N55" i="11"/>
  <c r="M55" i="11"/>
  <c r="L55" i="11"/>
  <c r="K55" i="11"/>
  <c r="J55" i="11"/>
  <c r="W55" i="11"/>
  <c r="CC19" i="11"/>
  <c r="CB19" i="11"/>
  <c r="CA19" i="11"/>
  <c r="BZ19" i="11"/>
  <c r="BY19" i="11"/>
  <c r="BX19" i="11"/>
  <c r="BW19" i="11"/>
  <c r="BV19" i="11"/>
  <c r="BT19" i="11"/>
  <c r="BS19" i="11"/>
  <c r="BR19" i="11"/>
  <c r="BQ19" i="11"/>
  <c r="BP19" i="11"/>
  <c r="BO19" i="11"/>
  <c r="BN19" i="11"/>
  <c r="BM19" i="11"/>
  <c r="BK19" i="11"/>
  <c r="BJ19" i="11"/>
  <c r="BI19" i="11"/>
  <c r="BH19" i="11"/>
  <c r="BG19" i="11"/>
  <c r="BF19" i="11"/>
  <c r="BE19" i="11"/>
  <c r="BD19" i="11"/>
  <c r="CC17" i="11"/>
  <c r="CB17" i="11"/>
  <c r="CA17" i="11"/>
  <c r="BZ17" i="11"/>
  <c r="BY17" i="11"/>
  <c r="BX17" i="11"/>
  <c r="BW17" i="11"/>
  <c r="BV17" i="11"/>
  <c r="BT17" i="11"/>
  <c r="BS17" i="11"/>
  <c r="BR17" i="11"/>
  <c r="BQ17" i="11"/>
  <c r="BP17" i="11"/>
  <c r="BO17" i="11"/>
  <c r="BN17" i="11"/>
  <c r="BM17" i="11"/>
  <c r="BK17" i="11"/>
  <c r="BJ17" i="11"/>
  <c r="BI17" i="11"/>
  <c r="BH17" i="11"/>
  <c r="BG17" i="11"/>
  <c r="BF17" i="11"/>
  <c r="BE17" i="11"/>
  <c r="BD17" i="11"/>
  <c r="AN131" i="8"/>
  <c r="AO50" i="15"/>
  <c r="AP50" i="15"/>
  <c r="AQ50" i="15"/>
  <c r="AR50" i="15"/>
  <c r="AS50" i="15"/>
  <c r="AT50" i="15"/>
  <c r="AU50" i="15"/>
  <c r="AV50" i="15"/>
  <c r="AW50" i="15"/>
  <c r="AX50" i="15"/>
  <c r="AY50" i="15"/>
  <c r="AZ50" i="15"/>
  <c r="BA50" i="15"/>
  <c r="AN50" i="15"/>
  <c r="U74" i="22"/>
  <c r="T74" i="22"/>
  <c r="S74" i="22"/>
  <c r="R74" i="22"/>
  <c r="Q74" i="22"/>
  <c r="P74" i="22"/>
  <c r="O74" i="22"/>
  <c r="N74" i="22"/>
  <c r="M74" i="22"/>
  <c r="L74" i="22"/>
  <c r="K74" i="22"/>
  <c r="U73" i="22"/>
  <c r="T73" i="22"/>
  <c r="S73" i="22"/>
  <c r="R73" i="22"/>
  <c r="Q73" i="22"/>
  <c r="P73" i="22"/>
  <c r="O73" i="22"/>
  <c r="N73" i="22"/>
  <c r="M73" i="22"/>
  <c r="L73" i="22"/>
  <c r="K73" i="22"/>
  <c r="J74" i="22"/>
  <c r="J73" i="22"/>
  <c r="U71" i="20"/>
  <c r="T71" i="20"/>
  <c r="S71" i="20"/>
  <c r="R71" i="20"/>
  <c r="Q71" i="20"/>
  <c r="P71" i="20"/>
  <c r="O71" i="20"/>
  <c r="N71" i="20"/>
  <c r="M71" i="20"/>
  <c r="L71" i="20"/>
  <c r="K71" i="20"/>
  <c r="U70" i="20"/>
  <c r="T70" i="20"/>
  <c r="S70" i="20"/>
  <c r="R70" i="20"/>
  <c r="Q70" i="20"/>
  <c r="P70" i="20"/>
  <c r="O70" i="20"/>
  <c r="N70" i="20"/>
  <c r="M70" i="20"/>
  <c r="L70" i="20"/>
  <c r="K70" i="20"/>
  <c r="J71" i="20"/>
  <c r="J70" i="20"/>
  <c r="U81" i="18"/>
  <c r="T81" i="18"/>
  <c r="S81" i="18"/>
  <c r="R81" i="18"/>
  <c r="Q81" i="18"/>
  <c r="P81" i="18"/>
  <c r="O81" i="18"/>
  <c r="N81" i="18"/>
  <c r="M81" i="18"/>
  <c r="L81" i="18"/>
  <c r="K81" i="18"/>
  <c r="U80" i="18"/>
  <c r="T80" i="18"/>
  <c r="S80" i="18"/>
  <c r="R80" i="18"/>
  <c r="Q80" i="18"/>
  <c r="P80" i="18"/>
  <c r="O80" i="18"/>
  <c r="N80" i="18"/>
  <c r="M80" i="18"/>
  <c r="L80" i="18"/>
  <c r="K80" i="18"/>
  <c r="J81" i="18"/>
  <c r="J80" i="18"/>
  <c r="U81" i="16"/>
  <c r="T81" i="16"/>
  <c r="S81" i="16"/>
  <c r="R81" i="16"/>
  <c r="Q81" i="16"/>
  <c r="P81" i="16"/>
  <c r="O81" i="16"/>
  <c r="N81" i="16"/>
  <c r="M81" i="16"/>
  <c r="L81" i="16"/>
  <c r="K81" i="16"/>
  <c r="U80" i="16"/>
  <c r="T80" i="16"/>
  <c r="S80" i="16"/>
  <c r="R80" i="16"/>
  <c r="Q80" i="16"/>
  <c r="P80" i="16"/>
  <c r="O80" i="16"/>
  <c r="N80" i="16"/>
  <c r="M80" i="16"/>
  <c r="L80" i="16"/>
  <c r="K80" i="16"/>
  <c r="J81" i="16"/>
  <c r="J80" i="16"/>
  <c r="U69" i="14"/>
  <c r="T69" i="14"/>
  <c r="S69" i="14"/>
  <c r="R69" i="14"/>
  <c r="Q69" i="14"/>
  <c r="P69" i="14"/>
  <c r="O69" i="14"/>
  <c r="N69" i="14"/>
  <c r="M69" i="14"/>
  <c r="L69" i="14"/>
  <c r="K69" i="14"/>
  <c r="U68" i="14"/>
  <c r="T68" i="14"/>
  <c r="S68" i="14"/>
  <c r="R68" i="14"/>
  <c r="Q68" i="14"/>
  <c r="P68" i="14"/>
  <c r="O68" i="14"/>
  <c r="N68" i="14"/>
  <c r="M68" i="14"/>
  <c r="L68" i="14"/>
  <c r="K68" i="14"/>
  <c r="J69" i="14"/>
  <c r="J68" i="14"/>
  <c r="U91" i="12"/>
  <c r="T91" i="12"/>
  <c r="S91" i="12"/>
  <c r="R91" i="12"/>
  <c r="Q91" i="12"/>
  <c r="P91" i="12"/>
  <c r="O91" i="12"/>
  <c r="N91" i="12"/>
  <c r="M91" i="12"/>
  <c r="L91" i="12"/>
  <c r="K91" i="12"/>
  <c r="U90" i="12"/>
  <c r="T90" i="12"/>
  <c r="S90" i="12"/>
  <c r="R90" i="12"/>
  <c r="Q90" i="12"/>
  <c r="P90" i="12"/>
  <c r="O90" i="12"/>
  <c r="N90" i="12"/>
  <c r="M90" i="12"/>
  <c r="L90" i="12"/>
  <c r="K90" i="12"/>
  <c r="J91" i="12"/>
  <c r="J90" i="12"/>
  <c r="U77" i="24"/>
  <c r="T77" i="24"/>
  <c r="S77" i="24"/>
  <c r="R77" i="24"/>
  <c r="Q77" i="24"/>
  <c r="P77" i="24"/>
  <c r="O77" i="24"/>
  <c r="N77" i="24"/>
  <c r="M77" i="24"/>
  <c r="L77" i="24"/>
  <c r="K77" i="24"/>
  <c r="J77" i="24"/>
  <c r="N81" i="14"/>
  <c r="U116" i="9"/>
  <c r="T116" i="9"/>
  <c r="S116" i="9"/>
  <c r="R116" i="9"/>
  <c r="Q116" i="9"/>
  <c r="P116" i="9"/>
  <c r="O116" i="9"/>
  <c r="N116" i="9"/>
  <c r="M116" i="9"/>
  <c r="L116" i="9"/>
  <c r="K116" i="9"/>
  <c r="U115" i="9"/>
  <c r="T115" i="9"/>
  <c r="S115" i="9"/>
  <c r="R115" i="9"/>
  <c r="Q115" i="9"/>
  <c r="P115" i="9"/>
  <c r="O115" i="9"/>
  <c r="N115" i="9"/>
  <c r="M115" i="9"/>
  <c r="L115" i="9"/>
  <c r="K115" i="9"/>
  <c r="J116" i="9"/>
  <c r="J115" i="9"/>
  <c r="J64" i="14"/>
  <c r="K64" i="14"/>
  <c r="L64" i="14"/>
  <c r="M64" i="14"/>
  <c r="N64" i="14"/>
  <c r="O64" i="14"/>
  <c r="P64" i="14"/>
  <c r="Q64" i="14"/>
  <c r="U77" i="22"/>
  <c r="T77" i="22"/>
  <c r="S77" i="22"/>
  <c r="R77" i="22"/>
  <c r="Q77" i="22"/>
  <c r="P77" i="22"/>
  <c r="O77" i="22"/>
  <c r="N77" i="22"/>
  <c r="M77" i="22"/>
  <c r="L77" i="22"/>
  <c r="K77" i="22"/>
  <c r="J77" i="22"/>
  <c r="U68" i="22"/>
  <c r="T68" i="22"/>
  <c r="S68" i="22"/>
  <c r="R68" i="22"/>
  <c r="Q68" i="22"/>
  <c r="P68" i="22"/>
  <c r="O68" i="22"/>
  <c r="N68" i="22"/>
  <c r="M68" i="22"/>
  <c r="L68" i="22"/>
  <c r="K68" i="22"/>
  <c r="J68" i="22"/>
  <c r="J69" i="22"/>
  <c r="U82" i="14"/>
  <c r="T82" i="14"/>
  <c r="S82" i="14"/>
  <c r="R82" i="14"/>
  <c r="Q82" i="14"/>
  <c r="P82" i="14"/>
  <c r="O82" i="14"/>
  <c r="N82" i="14"/>
  <c r="M82" i="14"/>
  <c r="L82" i="14"/>
  <c r="K82" i="14"/>
  <c r="J82" i="14"/>
  <c r="U81" i="14"/>
  <c r="T81" i="14"/>
  <c r="S81" i="14"/>
  <c r="R81" i="14"/>
  <c r="Q81" i="14"/>
  <c r="P81" i="14"/>
  <c r="O81" i="14"/>
  <c r="M81" i="14"/>
  <c r="L81" i="14"/>
  <c r="K81" i="14"/>
  <c r="J81" i="14"/>
  <c r="U60" i="14"/>
  <c r="T60" i="14"/>
  <c r="S60" i="14"/>
  <c r="R60" i="14"/>
  <c r="Q60" i="14"/>
  <c r="P60" i="14"/>
  <c r="O60" i="14"/>
  <c r="N60" i="14"/>
  <c r="M60" i="14"/>
  <c r="L60" i="14"/>
  <c r="K60" i="14"/>
  <c r="J60" i="14"/>
  <c r="U82" i="18"/>
  <c r="T82" i="18"/>
  <c r="S82" i="18"/>
  <c r="R82" i="18"/>
  <c r="Q82" i="18"/>
  <c r="P82" i="18"/>
  <c r="O82" i="18"/>
  <c r="N82" i="18"/>
  <c r="M82" i="18"/>
  <c r="L82" i="18"/>
  <c r="K82" i="18"/>
  <c r="J82" i="18"/>
  <c r="U78" i="14"/>
  <c r="T78" i="14"/>
  <c r="S78" i="14"/>
  <c r="R78" i="14"/>
  <c r="Q78" i="14"/>
  <c r="P78" i="14"/>
  <c r="O78" i="14"/>
  <c r="N78" i="14"/>
  <c r="M78" i="14"/>
  <c r="L78" i="14"/>
  <c r="K78" i="14"/>
  <c r="J78" i="14"/>
  <c r="U80" i="14"/>
  <c r="T80" i="14"/>
  <c r="S80" i="14"/>
  <c r="R80" i="14"/>
  <c r="Q80" i="14"/>
  <c r="P80" i="14"/>
  <c r="O80" i="14"/>
  <c r="N80" i="14"/>
  <c r="M80" i="14"/>
  <c r="L80" i="14"/>
  <c r="K80" i="14"/>
  <c r="J80" i="14"/>
  <c r="U65" i="14"/>
  <c r="T65" i="14"/>
  <c r="S65" i="14"/>
  <c r="R65" i="14"/>
  <c r="Q65" i="14"/>
  <c r="P65" i="14"/>
  <c r="O65" i="14"/>
  <c r="N65" i="14"/>
  <c r="M65" i="14"/>
  <c r="L65" i="14"/>
  <c r="K65" i="14"/>
  <c r="J65" i="14"/>
  <c r="U72" i="14"/>
  <c r="T72" i="14"/>
  <c r="S72" i="14"/>
  <c r="R72" i="14"/>
  <c r="Q72" i="14"/>
  <c r="P72" i="14"/>
  <c r="O72" i="14"/>
  <c r="N72" i="14"/>
  <c r="M72" i="14"/>
  <c r="L72" i="14"/>
  <c r="K72" i="14"/>
  <c r="U71" i="14"/>
  <c r="T71" i="14"/>
  <c r="S71" i="14"/>
  <c r="R71" i="14"/>
  <c r="Q71" i="14"/>
  <c r="P71" i="14"/>
  <c r="O71" i="14"/>
  <c r="N71" i="14"/>
  <c r="M71" i="14"/>
  <c r="L71" i="14"/>
  <c r="K71" i="14"/>
  <c r="U70" i="14"/>
  <c r="T70" i="14"/>
  <c r="S70" i="14"/>
  <c r="R70" i="14"/>
  <c r="Q70" i="14"/>
  <c r="P70" i="14"/>
  <c r="O70" i="14"/>
  <c r="N70" i="14"/>
  <c r="M70" i="14"/>
  <c r="L70" i="14"/>
  <c r="K70" i="14"/>
  <c r="U67" i="14"/>
  <c r="T67" i="14"/>
  <c r="S67" i="14"/>
  <c r="R67" i="14"/>
  <c r="Q67" i="14"/>
  <c r="P67" i="14"/>
  <c r="O67" i="14"/>
  <c r="N67" i="14"/>
  <c r="M67" i="14"/>
  <c r="L67" i="14"/>
  <c r="K67" i="14"/>
  <c r="U66" i="14"/>
  <c r="T66" i="14"/>
  <c r="S66" i="14"/>
  <c r="R66" i="14"/>
  <c r="Q66" i="14"/>
  <c r="P66" i="14"/>
  <c r="O66" i="14"/>
  <c r="N66" i="14"/>
  <c r="M66" i="14"/>
  <c r="L66" i="14"/>
  <c r="K66" i="14"/>
  <c r="U64" i="14"/>
  <c r="T64" i="14"/>
  <c r="S64" i="14"/>
  <c r="R64" i="14"/>
  <c r="U63" i="14"/>
  <c r="T63" i="14"/>
  <c r="S63" i="14"/>
  <c r="R63" i="14"/>
  <c r="Q63" i="14"/>
  <c r="P63" i="14"/>
  <c r="O63" i="14"/>
  <c r="N63" i="14"/>
  <c r="M63" i="14"/>
  <c r="L63" i="14"/>
  <c r="K63" i="14"/>
  <c r="U54" i="10"/>
  <c r="U60" i="10"/>
  <c r="T54" i="10"/>
  <c r="T60" i="10"/>
  <c r="S54" i="10"/>
  <c r="S60" i="10"/>
  <c r="R54" i="10"/>
  <c r="R60" i="10"/>
  <c r="Q54" i="10"/>
  <c r="Q60" i="10"/>
  <c r="P54" i="10"/>
  <c r="P60" i="10"/>
  <c r="O54" i="10"/>
  <c r="O60" i="10"/>
  <c r="N54" i="10"/>
  <c r="N60" i="10"/>
  <c r="M54" i="10"/>
  <c r="M60" i="10"/>
  <c r="L54" i="10"/>
  <c r="L60" i="10"/>
  <c r="K54" i="10"/>
  <c r="K60" i="10"/>
  <c r="J54" i="10"/>
  <c r="J60" i="10"/>
  <c r="U93" i="12"/>
  <c r="T93" i="12"/>
  <c r="S93" i="12"/>
  <c r="R93" i="12"/>
  <c r="Q93" i="12"/>
  <c r="P93" i="12"/>
  <c r="O93" i="12"/>
  <c r="N93" i="12"/>
  <c r="M93" i="12"/>
  <c r="L93" i="12"/>
  <c r="K93" i="12"/>
  <c r="J93" i="12"/>
  <c r="U82" i="24"/>
  <c r="T82" i="24"/>
  <c r="S82" i="24"/>
  <c r="R82" i="24"/>
  <c r="Q82" i="24"/>
  <c r="P82" i="24"/>
  <c r="O82" i="24"/>
  <c r="N82" i="24"/>
  <c r="M82" i="24"/>
  <c r="L82" i="24"/>
  <c r="K82" i="24"/>
  <c r="U81" i="24"/>
  <c r="T81" i="24"/>
  <c r="S81" i="24"/>
  <c r="R81" i="24"/>
  <c r="Q81" i="24"/>
  <c r="P81" i="24"/>
  <c r="O81" i="24"/>
  <c r="N81" i="24"/>
  <c r="M81" i="24"/>
  <c r="L81" i="24"/>
  <c r="K81" i="24"/>
  <c r="U80" i="24"/>
  <c r="T80" i="24"/>
  <c r="S80" i="24"/>
  <c r="R80" i="24"/>
  <c r="Q80" i="24"/>
  <c r="P80" i="24"/>
  <c r="O80" i="24"/>
  <c r="N80" i="24"/>
  <c r="M80" i="24"/>
  <c r="L80" i="24"/>
  <c r="K80" i="24"/>
  <c r="U79" i="24"/>
  <c r="T79" i="24"/>
  <c r="S79" i="24"/>
  <c r="R79" i="24"/>
  <c r="Q79" i="24"/>
  <c r="P79" i="24"/>
  <c r="O79" i="24"/>
  <c r="N79" i="24"/>
  <c r="M79" i="24"/>
  <c r="L79" i="24"/>
  <c r="K79" i="24"/>
  <c r="U78" i="24"/>
  <c r="T78" i="24"/>
  <c r="S78" i="24"/>
  <c r="R78" i="24"/>
  <c r="Q78" i="24"/>
  <c r="P78" i="24"/>
  <c r="O78" i="24"/>
  <c r="N78" i="24"/>
  <c r="M78" i="24"/>
  <c r="L78" i="24"/>
  <c r="K78" i="24"/>
  <c r="U76" i="24"/>
  <c r="T76" i="24"/>
  <c r="S76" i="24"/>
  <c r="R76" i="24"/>
  <c r="Q76" i="24"/>
  <c r="P76" i="24"/>
  <c r="O76" i="24"/>
  <c r="N76" i="24"/>
  <c r="M76" i="24"/>
  <c r="L76" i="24"/>
  <c r="K76" i="24"/>
  <c r="U75" i="24"/>
  <c r="T75" i="24"/>
  <c r="S75" i="24"/>
  <c r="R75" i="24"/>
  <c r="Q75" i="24"/>
  <c r="P75" i="24"/>
  <c r="O75" i="24"/>
  <c r="N75" i="24"/>
  <c r="M75" i="24"/>
  <c r="L75" i="24"/>
  <c r="K75" i="24"/>
  <c r="J76" i="24"/>
  <c r="J75" i="24"/>
  <c r="U80" i="22"/>
  <c r="T80" i="22"/>
  <c r="S80" i="22"/>
  <c r="R80" i="22"/>
  <c r="Q80" i="22"/>
  <c r="P80" i="22"/>
  <c r="O80" i="22"/>
  <c r="N80" i="22"/>
  <c r="M80" i="22"/>
  <c r="L80" i="22"/>
  <c r="K80" i="22"/>
  <c r="U79" i="22"/>
  <c r="T79" i="22"/>
  <c r="S79" i="22"/>
  <c r="R79" i="22"/>
  <c r="Q79" i="22"/>
  <c r="P79" i="22"/>
  <c r="O79" i="22"/>
  <c r="N79" i="22"/>
  <c r="M79" i="22"/>
  <c r="L79" i="22"/>
  <c r="K79" i="22"/>
  <c r="U78" i="22"/>
  <c r="T78" i="22"/>
  <c r="S78" i="22"/>
  <c r="R78" i="22"/>
  <c r="Q78" i="22"/>
  <c r="P78" i="22"/>
  <c r="O78" i="22"/>
  <c r="N78" i="22"/>
  <c r="M78" i="22"/>
  <c r="L78" i="22"/>
  <c r="K78" i="22"/>
  <c r="U76" i="22"/>
  <c r="T76" i="22"/>
  <c r="S76" i="22"/>
  <c r="R76" i="22"/>
  <c r="Q76" i="22"/>
  <c r="P76" i="22"/>
  <c r="O76" i="22"/>
  <c r="N76" i="22"/>
  <c r="M76" i="22"/>
  <c r="L76" i="22"/>
  <c r="K76" i="22"/>
  <c r="U75" i="22"/>
  <c r="T75" i="22"/>
  <c r="S75" i="22"/>
  <c r="R75" i="22"/>
  <c r="Q75" i="22"/>
  <c r="P75" i="22"/>
  <c r="O75" i="22"/>
  <c r="N75" i="22"/>
  <c r="M75" i="22"/>
  <c r="L75" i="22"/>
  <c r="K75" i="22"/>
  <c r="U72" i="22"/>
  <c r="T72" i="22"/>
  <c r="S72" i="22"/>
  <c r="R72" i="22"/>
  <c r="Q72" i="22"/>
  <c r="P72" i="22"/>
  <c r="O72" i="22"/>
  <c r="N72" i="22"/>
  <c r="M72" i="22"/>
  <c r="L72" i="22"/>
  <c r="K72" i="22"/>
  <c r="U71" i="22"/>
  <c r="T71" i="22"/>
  <c r="S71" i="22"/>
  <c r="R71" i="22"/>
  <c r="Q71" i="22"/>
  <c r="P71" i="22"/>
  <c r="O71" i="22"/>
  <c r="N71" i="22"/>
  <c r="M71" i="22"/>
  <c r="L71" i="22"/>
  <c r="K71" i="22"/>
  <c r="U70" i="22"/>
  <c r="T70" i="22"/>
  <c r="S70" i="22"/>
  <c r="R70" i="22"/>
  <c r="Q70" i="22"/>
  <c r="P70" i="22"/>
  <c r="O70" i="22"/>
  <c r="N70" i="22"/>
  <c r="M70" i="22"/>
  <c r="L70" i="22"/>
  <c r="K70" i="22"/>
  <c r="U69" i="22"/>
  <c r="T69" i="22"/>
  <c r="S69" i="22"/>
  <c r="R69" i="22"/>
  <c r="Q69" i="22"/>
  <c r="P69" i="22"/>
  <c r="O69" i="22"/>
  <c r="N69" i="22"/>
  <c r="M69" i="22"/>
  <c r="L69" i="22"/>
  <c r="K69" i="22"/>
  <c r="U67" i="22"/>
  <c r="T67" i="22"/>
  <c r="S67" i="22"/>
  <c r="R67" i="22"/>
  <c r="Q67" i="22"/>
  <c r="P67" i="22"/>
  <c r="O67" i="22"/>
  <c r="N67" i="22"/>
  <c r="M67" i="22"/>
  <c r="L67" i="22"/>
  <c r="K67" i="22"/>
  <c r="U66" i="22"/>
  <c r="T66" i="22"/>
  <c r="S66" i="22"/>
  <c r="R66" i="22"/>
  <c r="Q66" i="22"/>
  <c r="P66" i="22"/>
  <c r="O66" i="22"/>
  <c r="N66" i="22"/>
  <c r="M66" i="22"/>
  <c r="L66" i="22"/>
  <c r="K66" i="22"/>
  <c r="J79" i="22"/>
  <c r="J78" i="22"/>
  <c r="J76" i="22"/>
  <c r="J72" i="22"/>
  <c r="J71" i="22"/>
  <c r="J70" i="22"/>
  <c r="J67" i="22"/>
  <c r="J66" i="22"/>
  <c r="U74" i="20"/>
  <c r="T74" i="20"/>
  <c r="S74" i="20"/>
  <c r="R74" i="20"/>
  <c r="Q74" i="20"/>
  <c r="P74" i="20"/>
  <c r="O74" i="20"/>
  <c r="N74" i="20"/>
  <c r="M74" i="20"/>
  <c r="L74" i="20"/>
  <c r="K74" i="20"/>
  <c r="J74" i="20"/>
  <c r="U73" i="20"/>
  <c r="T73" i="20"/>
  <c r="S73" i="20"/>
  <c r="R73" i="20"/>
  <c r="Q73" i="20"/>
  <c r="P73" i="20"/>
  <c r="O73" i="20"/>
  <c r="N73" i="20"/>
  <c r="M73" i="20"/>
  <c r="L73" i="20"/>
  <c r="K73" i="20"/>
  <c r="J73" i="20"/>
  <c r="U72" i="20"/>
  <c r="T72" i="20"/>
  <c r="S72" i="20"/>
  <c r="R72" i="20"/>
  <c r="Q72" i="20"/>
  <c r="P72" i="20"/>
  <c r="O72" i="20"/>
  <c r="N72" i="20"/>
  <c r="M72" i="20"/>
  <c r="L72" i="20"/>
  <c r="K72" i="20"/>
  <c r="J72" i="20"/>
  <c r="U69" i="20"/>
  <c r="T69" i="20"/>
  <c r="S69" i="20"/>
  <c r="R69" i="20"/>
  <c r="Q69" i="20"/>
  <c r="P69" i="20"/>
  <c r="O69" i="20"/>
  <c r="N69" i="20"/>
  <c r="M69" i="20"/>
  <c r="L69" i="20"/>
  <c r="K69" i="20"/>
  <c r="J69" i="20"/>
  <c r="U68" i="20"/>
  <c r="T68" i="20"/>
  <c r="S68" i="20"/>
  <c r="R68" i="20"/>
  <c r="Q68" i="20"/>
  <c r="P68" i="20"/>
  <c r="O68" i="20"/>
  <c r="N68" i="20"/>
  <c r="M68" i="20"/>
  <c r="L68" i="20"/>
  <c r="K68" i="20"/>
  <c r="J68" i="20"/>
  <c r="U67" i="20"/>
  <c r="T67" i="20"/>
  <c r="S67" i="20"/>
  <c r="R67" i="20"/>
  <c r="Q67" i="20"/>
  <c r="P67" i="20"/>
  <c r="O67" i="20"/>
  <c r="N67" i="20"/>
  <c r="M67" i="20"/>
  <c r="L67" i="20"/>
  <c r="K67" i="20"/>
  <c r="J67" i="20"/>
  <c r="U66" i="20"/>
  <c r="T66" i="20"/>
  <c r="S66" i="20"/>
  <c r="R66" i="20"/>
  <c r="Q66" i="20"/>
  <c r="P66" i="20"/>
  <c r="O66" i="20"/>
  <c r="N66" i="20"/>
  <c r="M66" i="20"/>
  <c r="L66" i="20"/>
  <c r="K66" i="20"/>
  <c r="J66" i="20"/>
  <c r="U65" i="20"/>
  <c r="T65" i="20"/>
  <c r="S65" i="20"/>
  <c r="R65" i="20"/>
  <c r="Q65" i="20"/>
  <c r="P65" i="20"/>
  <c r="O65" i="20"/>
  <c r="N65" i="20"/>
  <c r="M65" i="20"/>
  <c r="L65" i="20"/>
  <c r="K65" i="20"/>
  <c r="J65" i="20"/>
  <c r="U64" i="20"/>
  <c r="T64" i="20"/>
  <c r="S64" i="20"/>
  <c r="R64" i="20"/>
  <c r="Q64" i="20"/>
  <c r="P64" i="20"/>
  <c r="O64" i="20"/>
  <c r="N64" i="20"/>
  <c r="M64" i="20"/>
  <c r="L64" i="20"/>
  <c r="K64" i="20"/>
  <c r="J64" i="20"/>
  <c r="U85" i="18"/>
  <c r="T85" i="18"/>
  <c r="S85" i="18"/>
  <c r="R85" i="18"/>
  <c r="Q85" i="18"/>
  <c r="P85" i="18"/>
  <c r="O85" i="18"/>
  <c r="N85" i="18"/>
  <c r="M85" i="18"/>
  <c r="L85" i="18"/>
  <c r="K85" i="18"/>
  <c r="J85" i="18"/>
  <c r="U84" i="18"/>
  <c r="T84" i="18"/>
  <c r="S84" i="18"/>
  <c r="R84" i="18"/>
  <c r="Q84" i="18"/>
  <c r="P84" i="18"/>
  <c r="O84" i="18"/>
  <c r="N84" i="18"/>
  <c r="M84" i="18"/>
  <c r="L84" i="18"/>
  <c r="K84" i="18"/>
  <c r="J84" i="18"/>
  <c r="U83" i="18"/>
  <c r="T83" i="18"/>
  <c r="S83" i="18"/>
  <c r="R83" i="18"/>
  <c r="Q83" i="18"/>
  <c r="P83" i="18"/>
  <c r="O83" i="18"/>
  <c r="N83" i="18"/>
  <c r="M83" i="18"/>
  <c r="L83" i="18"/>
  <c r="K83" i="18"/>
  <c r="J83" i="18"/>
  <c r="U79" i="18"/>
  <c r="T79" i="18"/>
  <c r="S79" i="18"/>
  <c r="R79" i="18"/>
  <c r="Q79" i="18"/>
  <c r="P79" i="18"/>
  <c r="O79" i="18"/>
  <c r="N79" i="18"/>
  <c r="M79" i="18"/>
  <c r="L79" i="18"/>
  <c r="K79" i="18"/>
  <c r="J79" i="18"/>
  <c r="U78" i="18"/>
  <c r="T78" i="18"/>
  <c r="S78" i="18"/>
  <c r="R78" i="18"/>
  <c r="Q78" i="18"/>
  <c r="P78" i="18"/>
  <c r="O78" i="18"/>
  <c r="N78" i="18"/>
  <c r="M78" i="18"/>
  <c r="L78" i="18"/>
  <c r="K78" i="18"/>
  <c r="J78" i="18"/>
  <c r="U77" i="18"/>
  <c r="T77" i="18"/>
  <c r="S77" i="18"/>
  <c r="R77" i="18"/>
  <c r="Q77" i="18"/>
  <c r="P77" i="18"/>
  <c r="O77" i="18"/>
  <c r="N77" i="18"/>
  <c r="M77" i="18"/>
  <c r="L77" i="18"/>
  <c r="K77" i="18"/>
  <c r="J77" i="18"/>
  <c r="U76" i="18"/>
  <c r="T76" i="18"/>
  <c r="S76" i="18"/>
  <c r="R76" i="18"/>
  <c r="Q76" i="18"/>
  <c r="P76" i="18"/>
  <c r="O76" i="18"/>
  <c r="N76" i="18"/>
  <c r="M76" i="18"/>
  <c r="L76" i="18"/>
  <c r="K76" i="18"/>
  <c r="J76" i="18"/>
  <c r="U75" i="18"/>
  <c r="T75" i="18"/>
  <c r="S75" i="18"/>
  <c r="R75" i="18"/>
  <c r="Q75" i="18"/>
  <c r="P75" i="18"/>
  <c r="O75" i="18"/>
  <c r="N75" i="18"/>
  <c r="M75" i="18"/>
  <c r="L75" i="18"/>
  <c r="K75" i="18"/>
  <c r="J75" i="18"/>
  <c r="U74" i="18"/>
  <c r="T74" i="18"/>
  <c r="S74" i="18"/>
  <c r="R74" i="18"/>
  <c r="Q74" i="18"/>
  <c r="P74" i="18"/>
  <c r="O74" i="18"/>
  <c r="N74" i="18"/>
  <c r="M74" i="18"/>
  <c r="L74" i="18"/>
  <c r="K74" i="18"/>
  <c r="J74" i="18"/>
  <c r="U73" i="18"/>
  <c r="T73" i="18"/>
  <c r="S73" i="18"/>
  <c r="R73" i="18"/>
  <c r="Q73" i="18"/>
  <c r="P73" i="18"/>
  <c r="O73" i="18"/>
  <c r="N73" i="18"/>
  <c r="M73" i="18"/>
  <c r="L73" i="18"/>
  <c r="K73" i="18"/>
  <c r="J73" i="18"/>
  <c r="K84" i="16"/>
  <c r="L84" i="16"/>
  <c r="M84" i="16"/>
  <c r="N84" i="16"/>
  <c r="O84" i="16"/>
  <c r="U84" i="16"/>
  <c r="T84" i="16"/>
  <c r="S84" i="16"/>
  <c r="R84" i="16"/>
  <c r="Q84" i="16"/>
  <c r="P84" i="16"/>
  <c r="J84" i="16"/>
  <c r="U83" i="16"/>
  <c r="T83" i="16"/>
  <c r="S83" i="16"/>
  <c r="R83" i="16"/>
  <c r="Q83" i="16"/>
  <c r="P83" i="16"/>
  <c r="O83" i="16"/>
  <c r="N83" i="16"/>
  <c r="M83" i="16"/>
  <c r="L83" i="16"/>
  <c r="K83" i="16"/>
  <c r="J83" i="16"/>
  <c r="U82" i="16"/>
  <c r="T82" i="16"/>
  <c r="S82" i="16"/>
  <c r="R82" i="16"/>
  <c r="Q82" i="16"/>
  <c r="P82" i="16"/>
  <c r="O82" i="16"/>
  <c r="N82" i="16"/>
  <c r="M82" i="16"/>
  <c r="L82" i="16"/>
  <c r="K82" i="16"/>
  <c r="J82" i="16"/>
  <c r="U79" i="16"/>
  <c r="T79" i="16"/>
  <c r="S79" i="16"/>
  <c r="R79" i="16"/>
  <c r="Q79" i="16"/>
  <c r="P79" i="16"/>
  <c r="O79" i="16"/>
  <c r="N79" i="16"/>
  <c r="M79" i="16"/>
  <c r="L79" i="16"/>
  <c r="K79" i="16"/>
  <c r="J79" i="16"/>
  <c r="U78" i="16"/>
  <c r="T78" i="16"/>
  <c r="S78" i="16"/>
  <c r="R78" i="16"/>
  <c r="Q78" i="16"/>
  <c r="P78" i="16"/>
  <c r="O78" i="16"/>
  <c r="U77" i="16"/>
  <c r="T77" i="16"/>
  <c r="S77" i="16"/>
  <c r="R77" i="16"/>
  <c r="Q77" i="16"/>
  <c r="P77" i="16"/>
  <c r="O77" i="16"/>
  <c r="J77" i="16"/>
  <c r="U76" i="16"/>
  <c r="T76" i="16"/>
  <c r="S76" i="16"/>
  <c r="R76" i="16"/>
  <c r="Q76" i="16"/>
  <c r="P76" i="16"/>
  <c r="O76" i="16"/>
  <c r="J76" i="16"/>
  <c r="U75" i="16"/>
  <c r="T75" i="16"/>
  <c r="S75" i="16"/>
  <c r="R75" i="16"/>
  <c r="Q75" i="16"/>
  <c r="P75" i="16"/>
  <c r="O75" i="16"/>
  <c r="U74" i="16"/>
  <c r="T74" i="16"/>
  <c r="S74" i="16"/>
  <c r="R74" i="16"/>
  <c r="Q74" i="16"/>
  <c r="P74" i="16"/>
  <c r="O74" i="16"/>
  <c r="N74" i="16"/>
  <c r="M74" i="16"/>
  <c r="L74" i="16"/>
  <c r="K74" i="16"/>
  <c r="J74" i="16"/>
  <c r="U73" i="16"/>
  <c r="T73" i="16"/>
  <c r="S73" i="16"/>
  <c r="R73" i="16"/>
  <c r="Q73" i="16"/>
  <c r="P73" i="16"/>
  <c r="O73" i="16"/>
  <c r="N73" i="16"/>
  <c r="M73" i="16"/>
  <c r="L73" i="16"/>
  <c r="K73" i="16"/>
  <c r="J73" i="16"/>
  <c r="U84" i="12"/>
  <c r="T84" i="12"/>
  <c r="S84" i="12"/>
  <c r="R84" i="12"/>
  <c r="Q84" i="12"/>
  <c r="P84" i="12"/>
  <c r="O84" i="12"/>
  <c r="N84" i="12"/>
  <c r="M84" i="12"/>
  <c r="L84" i="12"/>
  <c r="K84" i="12"/>
  <c r="J84" i="12"/>
  <c r="U122" i="9"/>
  <c r="T122" i="9"/>
  <c r="S122" i="9"/>
  <c r="R122" i="9"/>
  <c r="Q122" i="9"/>
  <c r="P122" i="9"/>
  <c r="O122" i="9"/>
  <c r="N122" i="9"/>
  <c r="M122" i="9"/>
  <c r="L122" i="9"/>
  <c r="K122" i="9"/>
  <c r="U96" i="12"/>
  <c r="T96" i="12"/>
  <c r="S96" i="12"/>
  <c r="R96" i="12"/>
  <c r="Q96" i="12"/>
  <c r="P96" i="12"/>
  <c r="O96" i="12"/>
  <c r="N96" i="12"/>
  <c r="M96" i="12"/>
  <c r="L96" i="12"/>
  <c r="K96" i="12"/>
  <c r="U95" i="12"/>
  <c r="T95" i="12"/>
  <c r="S95" i="12"/>
  <c r="R95" i="12"/>
  <c r="Q95" i="12"/>
  <c r="P95" i="12"/>
  <c r="O95" i="12"/>
  <c r="N95" i="12"/>
  <c r="M95" i="12"/>
  <c r="L95" i="12"/>
  <c r="K95" i="12"/>
  <c r="U94" i="12"/>
  <c r="T94" i="12"/>
  <c r="S94" i="12"/>
  <c r="R94" i="12"/>
  <c r="Q94" i="12"/>
  <c r="P94" i="12"/>
  <c r="O94" i="12"/>
  <c r="N94" i="12"/>
  <c r="M94" i="12"/>
  <c r="L94" i="12"/>
  <c r="K94" i="12"/>
  <c r="U92" i="12"/>
  <c r="T92" i="12"/>
  <c r="S92" i="12"/>
  <c r="R92" i="12"/>
  <c r="Q92" i="12"/>
  <c r="P92" i="12"/>
  <c r="O92" i="12"/>
  <c r="N92" i="12"/>
  <c r="M92" i="12"/>
  <c r="L92" i="12"/>
  <c r="K92" i="12"/>
  <c r="U89" i="12"/>
  <c r="T89" i="12"/>
  <c r="S89" i="12"/>
  <c r="R89" i="12"/>
  <c r="Q89" i="12"/>
  <c r="P89" i="12"/>
  <c r="O89" i="12"/>
  <c r="N89" i="12"/>
  <c r="M89" i="12"/>
  <c r="L89" i="12"/>
  <c r="K89" i="12"/>
  <c r="U88" i="12"/>
  <c r="T88" i="12"/>
  <c r="S88" i="12"/>
  <c r="R88" i="12"/>
  <c r="Q88" i="12"/>
  <c r="P88" i="12"/>
  <c r="O88" i="12"/>
  <c r="N88" i="12"/>
  <c r="M88" i="12"/>
  <c r="L88" i="12"/>
  <c r="K88" i="12"/>
  <c r="U87" i="12"/>
  <c r="T87" i="12"/>
  <c r="S87" i="12"/>
  <c r="R87" i="12"/>
  <c r="Q87" i="12"/>
  <c r="P87" i="12"/>
  <c r="O87" i="12"/>
  <c r="N87" i="12"/>
  <c r="M87" i="12"/>
  <c r="L87" i="12"/>
  <c r="K87" i="12"/>
  <c r="U86" i="12"/>
  <c r="T86" i="12"/>
  <c r="S86" i="12"/>
  <c r="R86" i="12"/>
  <c r="Q86" i="12"/>
  <c r="P86" i="12"/>
  <c r="O86" i="12"/>
  <c r="N86" i="12"/>
  <c r="M86" i="12"/>
  <c r="L86" i="12"/>
  <c r="K86" i="12"/>
  <c r="U85" i="12"/>
  <c r="T85" i="12"/>
  <c r="S85" i="12"/>
  <c r="R85" i="12"/>
  <c r="Q85" i="12"/>
  <c r="P85" i="12"/>
  <c r="O85" i="12"/>
  <c r="N85" i="12"/>
  <c r="M85" i="12"/>
  <c r="L85" i="12"/>
  <c r="K85" i="12"/>
  <c r="U83" i="12"/>
  <c r="T83" i="12"/>
  <c r="S83" i="12"/>
  <c r="R83" i="12"/>
  <c r="Q83" i="12"/>
  <c r="P83" i="12"/>
  <c r="O83" i="12"/>
  <c r="N83" i="12"/>
  <c r="M83" i="12"/>
  <c r="L83" i="12"/>
  <c r="K83" i="12"/>
  <c r="J122" i="9"/>
  <c r="J87" i="12"/>
  <c r="J83" i="12"/>
  <c r="U124" i="9"/>
  <c r="T124" i="9"/>
  <c r="S124" i="9"/>
  <c r="R124" i="9"/>
  <c r="Q124" i="9"/>
  <c r="P124" i="9"/>
  <c r="O124" i="9"/>
  <c r="N124" i="9"/>
  <c r="M124" i="9"/>
  <c r="L124" i="9"/>
  <c r="K124" i="9"/>
  <c r="J124" i="9"/>
  <c r="U123" i="9"/>
  <c r="T123" i="9"/>
  <c r="S123" i="9"/>
  <c r="R123" i="9"/>
  <c r="Q123" i="9"/>
  <c r="P123" i="9"/>
  <c r="O123" i="9"/>
  <c r="N123" i="9"/>
  <c r="M123" i="9"/>
  <c r="L123" i="9"/>
  <c r="K123" i="9"/>
  <c r="J123" i="9"/>
  <c r="U118" i="9"/>
  <c r="T118" i="9"/>
  <c r="S118" i="9"/>
  <c r="R118" i="9"/>
  <c r="Q118" i="9"/>
  <c r="P118" i="9"/>
  <c r="O118" i="9"/>
  <c r="N118" i="9"/>
  <c r="M118" i="9"/>
  <c r="L118" i="9"/>
  <c r="K118" i="9"/>
  <c r="J118" i="9"/>
  <c r="U117" i="9"/>
  <c r="T117" i="9"/>
  <c r="S117" i="9"/>
  <c r="R117" i="9"/>
  <c r="Q117" i="9"/>
  <c r="P117" i="9"/>
  <c r="O117" i="9"/>
  <c r="N117" i="9"/>
  <c r="M117" i="9"/>
  <c r="L117" i="9"/>
  <c r="K117" i="9"/>
  <c r="J117" i="9"/>
  <c r="U114" i="9"/>
  <c r="T114" i="9"/>
  <c r="S114" i="9"/>
  <c r="R114" i="9"/>
  <c r="Q114" i="9"/>
  <c r="P114" i="9"/>
  <c r="O114" i="9"/>
  <c r="N114" i="9"/>
  <c r="M114" i="9"/>
  <c r="L114" i="9"/>
  <c r="K114" i="9"/>
  <c r="J114" i="9"/>
  <c r="U101" i="9"/>
  <c r="T101" i="9"/>
  <c r="S101" i="9"/>
  <c r="R101" i="9"/>
  <c r="Q101" i="9"/>
  <c r="P101" i="9"/>
  <c r="O101" i="9"/>
  <c r="N101" i="9"/>
  <c r="M101" i="9"/>
  <c r="L101" i="9"/>
  <c r="K101" i="9"/>
  <c r="J101" i="9"/>
  <c r="U98" i="9"/>
  <c r="T98" i="9"/>
  <c r="S98" i="9"/>
  <c r="R98" i="9"/>
  <c r="Q98" i="9"/>
  <c r="P98" i="9"/>
  <c r="O98" i="9"/>
  <c r="N98" i="9"/>
  <c r="M98" i="9"/>
  <c r="L98" i="9"/>
  <c r="K98" i="9"/>
  <c r="J98" i="9"/>
  <c r="U103" i="9"/>
  <c r="T103" i="9"/>
  <c r="S103" i="9"/>
  <c r="R103" i="9"/>
  <c r="Q103" i="9"/>
  <c r="P103" i="9"/>
  <c r="O103" i="9"/>
  <c r="N103" i="9"/>
  <c r="M103" i="9"/>
  <c r="L103" i="9"/>
  <c r="K103" i="9"/>
  <c r="J103" i="9"/>
  <c r="U100" i="9"/>
  <c r="T100" i="9"/>
  <c r="S100" i="9"/>
  <c r="R100" i="9"/>
  <c r="Q100" i="9"/>
  <c r="P100" i="9"/>
  <c r="O100" i="9"/>
  <c r="N100" i="9"/>
  <c r="M100" i="9"/>
  <c r="L100" i="9"/>
  <c r="K100" i="9"/>
  <c r="J100" i="9"/>
  <c r="U99" i="9"/>
  <c r="T99" i="9"/>
  <c r="S99" i="9"/>
  <c r="R99" i="9"/>
  <c r="Q99" i="9"/>
  <c r="P99" i="9"/>
  <c r="O99" i="9"/>
  <c r="N99" i="9"/>
  <c r="M99" i="9"/>
  <c r="L99" i="9"/>
  <c r="K99" i="9"/>
  <c r="J99" i="9"/>
  <c r="U97" i="9"/>
  <c r="T97" i="9"/>
  <c r="S97" i="9"/>
  <c r="R97" i="9"/>
  <c r="Q97" i="9"/>
  <c r="P97" i="9"/>
  <c r="O97" i="9"/>
  <c r="N97" i="9"/>
  <c r="M97" i="9"/>
  <c r="L97" i="9"/>
  <c r="K97" i="9"/>
  <c r="J97" i="9"/>
  <c r="BR9" i="27"/>
  <c r="BP9" i="27"/>
  <c r="BO9" i="27"/>
  <c r="BN9" i="27"/>
  <c r="BM9" i="27"/>
  <c r="BJ9" i="27"/>
  <c r="BS6" i="27"/>
  <c r="BS31" i="27"/>
  <c r="BQ6" i="27"/>
  <c r="BQ9" i="27"/>
  <c r="BK6" i="27"/>
  <c r="BK25" i="27"/>
  <c r="BI6" i="27"/>
  <c r="BI9" i="27"/>
  <c r="BQ25" i="25"/>
  <c r="BQ23" i="25"/>
  <c r="BQ17" i="25"/>
  <c r="BQ15" i="25"/>
  <c r="BK31" i="25"/>
  <c r="BK28" i="25"/>
  <c r="BK21" i="25"/>
  <c r="BK19" i="25"/>
  <c r="BK13" i="25"/>
  <c r="BK11" i="25"/>
  <c r="BI19" i="25"/>
  <c r="BI11" i="25"/>
  <c r="BR9" i="25"/>
  <c r="BP9" i="25"/>
  <c r="BO9" i="25"/>
  <c r="BN9" i="25"/>
  <c r="BM9" i="25"/>
  <c r="BJ9" i="25"/>
  <c r="BS6" i="25"/>
  <c r="BS9" i="25"/>
  <c r="BQ6" i="25"/>
  <c r="BQ9" i="25"/>
  <c r="BK6" i="25"/>
  <c r="BK25" i="25"/>
  <c r="BI6" i="25"/>
  <c r="BI9" i="25"/>
  <c r="BS50" i="23"/>
  <c r="BS43" i="23"/>
  <c r="BS39" i="23"/>
  <c r="BS35" i="23"/>
  <c r="BS31" i="23"/>
  <c r="BS22" i="23"/>
  <c r="BS14" i="23"/>
  <c r="BK47" i="23"/>
  <c r="BK45" i="23"/>
  <c r="BK42" i="23"/>
  <c r="BK41" i="23"/>
  <c r="BK38" i="23"/>
  <c r="BK37" i="23"/>
  <c r="BK34" i="23"/>
  <c r="BK33" i="23"/>
  <c r="BK30" i="23"/>
  <c r="BK26" i="23"/>
  <c r="BK20" i="23"/>
  <c r="BK18" i="23"/>
  <c r="BK12" i="23"/>
  <c r="BI45" i="23"/>
  <c r="BI42" i="23"/>
  <c r="BI41" i="23"/>
  <c r="BI38" i="23"/>
  <c r="BI37" i="23"/>
  <c r="BI34" i="23"/>
  <c r="BI33" i="23"/>
  <c r="BI30" i="23"/>
  <c r="BI26" i="23"/>
  <c r="BI20" i="23"/>
  <c r="BI18" i="23"/>
  <c r="BI12" i="23"/>
  <c r="BS10" i="23"/>
  <c r="BR10" i="23"/>
  <c r="BP10" i="23"/>
  <c r="BO10" i="23"/>
  <c r="BN10" i="23"/>
  <c r="BM10" i="23"/>
  <c r="BJ10" i="23"/>
  <c r="BS6" i="23"/>
  <c r="BS47" i="23"/>
  <c r="BQ6" i="23"/>
  <c r="BQ10" i="23"/>
  <c r="BK6" i="23"/>
  <c r="BK10" i="23"/>
  <c r="BI6" i="23"/>
  <c r="BI10" i="23"/>
  <c r="BS39" i="21"/>
  <c r="BS33" i="21"/>
  <c r="BS32" i="21"/>
  <c r="BS26" i="21"/>
  <c r="BS24" i="21"/>
  <c r="BS18" i="21"/>
  <c r="BS16" i="21"/>
  <c r="BQ33" i="21"/>
  <c r="BQ26" i="21"/>
  <c r="BQ18" i="21"/>
  <c r="BI34" i="21"/>
  <c r="BI33" i="21"/>
  <c r="BI30" i="21"/>
  <c r="BI26" i="21"/>
  <c r="BI20" i="21"/>
  <c r="BI18" i="21"/>
  <c r="BI12" i="21"/>
  <c r="BS10" i="21"/>
  <c r="BR10" i="21"/>
  <c r="BP10" i="21"/>
  <c r="BO10" i="21"/>
  <c r="BN10" i="21"/>
  <c r="BM10" i="21"/>
  <c r="BJ10" i="21"/>
  <c r="BS6" i="21"/>
  <c r="BS34" i="21"/>
  <c r="BQ6" i="21"/>
  <c r="BQ31" i="21"/>
  <c r="BK6" i="21"/>
  <c r="BK34" i="21"/>
  <c r="BI6" i="21"/>
  <c r="BI31" i="21"/>
  <c r="BQ23" i="19"/>
  <c r="BQ19" i="19"/>
  <c r="BQ15" i="19"/>
  <c r="BQ11" i="19"/>
  <c r="BI23" i="19"/>
  <c r="BI19" i="19"/>
  <c r="BI15" i="19"/>
  <c r="BI11" i="19"/>
  <c r="BR9" i="19"/>
  <c r="BP9" i="19"/>
  <c r="BO9" i="19"/>
  <c r="BN9" i="19"/>
  <c r="BM9" i="19"/>
  <c r="BJ9" i="19"/>
  <c r="BS6" i="19"/>
  <c r="BS9" i="19"/>
  <c r="BQ6" i="19"/>
  <c r="BQ9" i="19"/>
  <c r="BK6" i="19"/>
  <c r="BK25" i="19"/>
  <c r="BI6" i="19"/>
  <c r="BI9" i="19"/>
  <c r="BS35" i="17"/>
  <c r="BS25" i="17"/>
  <c r="BS13" i="17"/>
  <c r="BK32" i="17"/>
  <c r="BK29" i="17"/>
  <c r="BK23" i="17"/>
  <c r="BK21" i="17"/>
  <c r="BK11" i="17"/>
  <c r="BI29" i="17"/>
  <c r="BI23" i="17"/>
  <c r="BI21" i="17"/>
  <c r="BI11" i="17"/>
  <c r="BS9" i="17"/>
  <c r="BR9" i="17"/>
  <c r="BP9" i="17"/>
  <c r="BO9" i="17"/>
  <c r="BN9" i="17"/>
  <c r="BM9" i="17"/>
  <c r="BJ9" i="17"/>
  <c r="BS6" i="17"/>
  <c r="BS32" i="17"/>
  <c r="BQ6" i="17"/>
  <c r="BQ9" i="17"/>
  <c r="BK6" i="17"/>
  <c r="BK9" i="17"/>
  <c r="BI6" i="17"/>
  <c r="BI9" i="17"/>
  <c r="BS19" i="15"/>
  <c r="BK31" i="15"/>
  <c r="BK25" i="15"/>
  <c r="BK21" i="15"/>
  <c r="BK17" i="15"/>
  <c r="BK13" i="15"/>
  <c r="BJ28" i="15"/>
  <c r="BT28" i="15"/>
  <c r="CB28" i="15"/>
  <c r="CC28" i="15"/>
  <c r="BJ31" i="15"/>
  <c r="BT31" i="15"/>
  <c r="CB31" i="15"/>
  <c r="CC31" i="15"/>
  <c r="BR9" i="15"/>
  <c r="BP9" i="15"/>
  <c r="BO9" i="15"/>
  <c r="BN9" i="15"/>
  <c r="BM9" i="15"/>
  <c r="BJ9" i="15"/>
  <c r="BS6" i="15"/>
  <c r="BS9" i="15"/>
  <c r="BQ6" i="15"/>
  <c r="BQ9" i="15"/>
  <c r="BK6" i="15"/>
  <c r="BK28" i="15"/>
  <c r="BI6" i="15"/>
  <c r="BI9" i="15"/>
  <c r="BQ25" i="13"/>
  <c r="BQ23" i="13"/>
  <c r="BQ17" i="13"/>
  <c r="BQ15" i="13"/>
  <c r="BK31" i="13"/>
  <c r="BK28" i="13"/>
  <c r="BK21" i="13"/>
  <c r="BK19" i="13"/>
  <c r="BK13" i="13"/>
  <c r="BK11" i="13"/>
  <c r="BI19" i="13"/>
  <c r="BI11" i="13"/>
  <c r="BR9" i="13"/>
  <c r="BP9" i="13"/>
  <c r="BO9" i="13"/>
  <c r="BN9" i="13"/>
  <c r="BM9" i="13"/>
  <c r="BJ9" i="13"/>
  <c r="BS6" i="13"/>
  <c r="BS9" i="13"/>
  <c r="BQ6" i="13"/>
  <c r="BQ9" i="13"/>
  <c r="BK6" i="13"/>
  <c r="BK25" i="13"/>
  <c r="BI6" i="13"/>
  <c r="BI9" i="13"/>
  <c r="BR9" i="11"/>
  <c r="BP9" i="11"/>
  <c r="BO9" i="11"/>
  <c r="BN9" i="11"/>
  <c r="BM9" i="11"/>
  <c r="BJ9" i="11"/>
  <c r="BJ11" i="4"/>
  <c r="BM11" i="4"/>
  <c r="BN11" i="4"/>
  <c r="BO11" i="4"/>
  <c r="BP11" i="4"/>
  <c r="BR11" i="4"/>
  <c r="BS6" i="11"/>
  <c r="BS32" i="11"/>
  <c r="BQ6" i="11"/>
  <c r="BQ23" i="11"/>
  <c r="BK6" i="11"/>
  <c r="BK27" i="11"/>
  <c r="BI6" i="11"/>
  <c r="BI27" i="11"/>
  <c r="BS102" i="8"/>
  <c r="BS94" i="8"/>
  <c r="BS86" i="8"/>
  <c r="BS76" i="8"/>
  <c r="BS69" i="8"/>
  <c r="BS61" i="8"/>
  <c r="BS48" i="8"/>
  <c r="BS40" i="8"/>
  <c r="BS30" i="8"/>
  <c r="BS23" i="8"/>
  <c r="BS15" i="8"/>
  <c r="BQ52" i="8"/>
  <c r="BQ44" i="8"/>
  <c r="BQ36" i="8"/>
  <c r="BQ26" i="8"/>
  <c r="BQ19" i="8"/>
  <c r="BI52" i="8"/>
  <c r="BI44" i="8"/>
  <c r="BI36" i="8"/>
  <c r="BI26" i="8"/>
  <c r="BI19" i="8"/>
  <c r="BS11" i="8"/>
  <c r="BR11" i="8"/>
  <c r="BP11" i="8"/>
  <c r="BO11" i="8"/>
  <c r="BN11" i="8"/>
  <c r="BM11" i="8"/>
  <c r="BJ11" i="8"/>
  <c r="BS6" i="8"/>
  <c r="BS100" i="8"/>
  <c r="BQ6" i="8"/>
  <c r="BQ50" i="8"/>
  <c r="BK6" i="8"/>
  <c r="BK100" i="8"/>
  <c r="BI6" i="8"/>
  <c r="BI50" i="8"/>
  <c r="W6" i="5"/>
  <c r="W23" i="5"/>
  <c r="BS6" i="4"/>
  <c r="BS49" i="4"/>
  <c r="BQ6" i="4"/>
  <c r="BQ11" i="4"/>
  <c r="BK6" i="4"/>
  <c r="BK49" i="4"/>
  <c r="BI6" i="4"/>
  <c r="BI50" i="4"/>
  <c r="CC53" i="4"/>
  <c r="CB53" i="4"/>
  <c r="CA53" i="4"/>
  <c r="BZ53" i="4"/>
  <c r="BY53" i="4"/>
  <c r="BX53" i="4"/>
  <c r="BW53" i="4"/>
  <c r="BV53" i="4"/>
  <c r="BT53" i="4"/>
  <c r="BR53" i="4"/>
  <c r="BP53" i="4"/>
  <c r="BO53" i="4"/>
  <c r="BN53" i="4"/>
  <c r="BM53" i="4"/>
  <c r="BJ53" i="4"/>
  <c r="BH53" i="4"/>
  <c r="BG53" i="4"/>
  <c r="BF53" i="4"/>
  <c r="BE53" i="4"/>
  <c r="BD53" i="4"/>
  <c r="W12" i="5"/>
  <c r="W21" i="5"/>
  <c r="W16" i="5"/>
  <c r="W17" i="5"/>
  <c r="W11" i="5"/>
  <c r="W20" i="5"/>
  <c r="BS11" i="27"/>
  <c r="BQ15" i="27"/>
  <c r="BQ25" i="27"/>
  <c r="BK28" i="27"/>
  <c r="BS19" i="27"/>
  <c r="BS23" i="27"/>
  <c r="BK11" i="27"/>
  <c r="BQ17" i="27"/>
  <c r="BS15" i="27"/>
  <c r="BS25" i="27"/>
  <c r="BK19" i="27"/>
  <c r="BQ23" i="27"/>
  <c r="BS17" i="27"/>
  <c r="BS28" i="27"/>
  <c r="BI11" i="27"/>
  <c r="BI19" i="27"/>
  <c r="BK9" i="27"/>
  <c r="BI13" i="27"/>
  <c r="BI21" i="27"/>
  <c r="BK13" i="27"/>
  <c r="BK21" i="27"/>
  <c r="BK31" i="27"/>
  <c r="BI15" i="27"/>
  <c r="BI23" i="27"/>
  <c r="BK15" i="27"/>
  <c r="BK23" i="27"/>
  <c r="BQ11" i="27"/>
  <c r="BQ19" i="27"/>
  <c r="BS9" i="27"/>
  <c r="BI17" i="27"/>
  <c r="BI25" i="27"/>
  <c r="BK17" i="27"/>
  <c r="BQ13" i="27"/>
  <c r="BQ21" i="27"/>
  <c r="BS13" i="27"/>
  <c r="BS21" i="27"/>
  <c r="BS15" i="25"/>
  <c r="BI13" i="25"/>
  <c r="BI21" i="25"/>
  <c r="BS17" i="25"/>
  <c r="BK9" i="25"/>
  <c r="BI15" i="25"/>
  <c r="BI23" i="25"/>
  <c r="BK15" i="25"/>
  <c r="BK23" i="25"/>
  <c r="BQ11" i="25"/>
  <c r="BQ19" i="25"/>
  <c r="BS11" i="25"/>
  <c r="BS19" i="25"/>
  <c r="BS28" i="25"/>
  <c r="BS23" i="25"/>
  <c r="BS25" i="25"/>
  <c r="BI17" i="25"/>
  <c r="BI25" i="25"/>
  <c r="BK17" i="25"/>
  <c r="BQ13" i="25"/>
  <c r="BQ21" i="25"/>
  <c r="BS13" i="25"/>
  <c r="BS21" i="25"/>
  <c r="BS31" i="25"/>
  <c r="BQ22" i="23"/>
  <c r="BQ35" i="23"/>
  <c r="BQ16" i="23"/>
  <c r="BQ32" i="23"/>
  <c r="BQ40" i="23"/>
  <c r="BS16" i="23"/>
  <c r="BS32" i="23"/>
  <c r="BS40" i="23"/>
  <c r="BI14" i="23"/>
  <c r="BI22" i="23"/>
  <c r="BI31" i="23"/>
  <c r="BI35" i="23"/>
  <c r="BI39" i="23"/>
  <c r="BI43" i="23"/>
  <c r="BK14" i="23"/>
  <c r="BK22" i="23"/>
  <c r="BK31" i="23"/>
  <c r="BK35" i="23"/>
  <c r="BK39" i="23"/>
  <c r="BK43" i="23"/>
  <c r="BK50" i="23"/>
  <c r="BQ18" i="23"/>
  <c r="BQ26" i="23"/>
  <c r="BQ33" i="23"/>
  <c r="BQ37" i="23"/>
  <c r="BQ41" i="23"/>
  <c r="BQ45" i="23"/>
  <c r="BS18" i="23"/>
  <c r="BS26" i="23"/>
  <c r="BS33" i="23"/>
  <c r="BS37" i="23"/>
  <c r="BS41" i="23"/>
  <c r="BS45" i="23"/>
  <c r="BQ14" i="23"/>
  <c r="BQ31" i="23"/>
  <c r="BQ39" i="23"/>
  <c r="BQ43" i="23"/>
  <c r="BQ24" i="23"/>
  <c r="BQ36" i="23"/>
  <c r="BQ44" i="23"/>
  <c r="BS24" i="23"/>
  <c r="BS36" i="23"/>
  <c r="BS44" i="23"/>
  <c r="BI16" i="23"/>
  <c r="BI24" i="23"/>
  <c r="BI32" i="23"/>
  <c r="BI36" i="23"/>
  <c r="BI40" i="23"/>
  <c r="BI44" i="23"/>
  <c r="BK16" i="23"/>
  <c r="BK24" i="23"/>
  <c r="BK32" i="23"/>
  <c r="BK36" i="23"/>
  <c r="BK40" i="23"/>
  <c r="BK44" i="23"/>
  <c r="BQ12" i="23"/>
  <c r="BQ20" i="23"/>
  <c r="BQ30" i="23"/>
  <c r="BQ34" i="23"/>
  <c r="BQ38" i="23"/>
  <c r="BQ42" i="23"/>
  <c r="BS12" i="23"/>
  <c r="BS20" i="23"/>
  <c r="BS30" i="23"/>
  <c r="BS34" i="23"/>
  <c r="BS38" i="23"/>
  <c r="BS42" i="23"/>
  <c r="BK24" i="21"/>
  <c r="BK39" i="21"/>
  <c r="BK10" i="21"/>
  <c r="BK18" i="21"/>
  <c r="BK33" i="21"/>
  <c r="BQ20" i="21"/>
  <c r="BQ34" i="21"/>
  <c r="BI10" i="21"/>
  <c r="BI16" i="21"/>
  <c r="BI24" i="21"/>
  <c r="BI32" i="21"/>
  <c r="BK14" i="21"/>
  <c r="BK22" i="21"/>
  <c r="BK31" i="21"/>
  <c r="BK36" i="21"/>
  <c r="BQ16" i="21"/>
  <c r="BQ24" i="21"/>
  <c r="BQ32" i="21"/>
  <c r="BS14" i="21"/>
  <c r="BS22" i="21"/>
  <c r="BS31" i="21"/>
  <c r="BS36" i="21"/>
  <c r="BK16" i="21"/>
  <c r="BK32" i="21"/>
  <c r="BK26" i="21"/>
  <c r="BQ12" i="21"/>
  <c r="BQ30" i="21"/>
  <c r="BQ10" i="21"/>
  <c r="BI14" i="21"/>
  <c r="BI22" i="21"/>
  <c r="BK12" i="21"/>
  <c r="BK20" i="21"/>
  <c r="BK30" i="21"/>
  <c r="BQ14" i="21"/>
  <c r="BQ22" i="21"/>
  <c r="BS12" i="21"/>
  <c r="BS20" i="21"/>
  <c r="BS30" i="21"/>
  <c r="BK11" i="19"/>
  <c r="BK19" i="19"/>
  <c r="BK28" i="19"/>
  <c r="BS15" i="19"/>
  <c r="BS23" i="19"/>
  <c r="BI13" i="19"/>
  <c r="BI21" i="19"/>
  <c r="BK13" i="19"/>
  <c r="BK21" i="19"/>
  <c r="BK31" i="19"/>
  <c r="BQ17" i="19"/>
  <c r="BQ25" i="19"/>
  <c r="BS17" i="19"/>
  <c r="BS25" i="19"/>
  <c r="BK9" i="19"/>
  <c r="BK15" i="19"/>
  <c r="BK23" i="19"/>
  <c r="BS11" i="19"/>
  <c r="BS19" i="19"/>
  <c r="BS28" i="19"/>
  <c r="BI17" i="19"/>
  <c r="BI25" i="19"/>
  <c r="BK17" i="19"/>
  <c r="BQ13" i="19"/>
  <c r="BQ21" i="19"/>
  <c r="BS13" i="19"/>
  <c r="BS21" i="19"/>
  <c r="BS31" i="19"/>
  <c r="BQ13" i="17"/>
  <c r="BQ25" i="17"/>
  <c r="BQ15" i="17"/>
  <c r="BS27" i="17"/>
  <c r="BI13" i="17"/>
  <c r="BI25" i="17"/>
  <c r="BK13" i="17"/>
  <c r="BK25" i="17"/>
  <c r="BK35" i="17"/>
  <c r="BQ21" i="17"/>
  <c r="BQ29" i="17"/>
  <c r="BS21" i="17"/>
  <c r="BS29" i="17"/>
  <c r="BQ27" i="17"/>
  <c r="BS15" i="17"/>
  <c r="BI15" i="17"/>
  <c r="BI27" i="17"/>
  <c r="BK15" i="17"/>
  <c r="BK27" i="17"/>
  <c r="BQ11" i="17"/>
  <c r="BQ23" i="17"/>
  <c r="BS11" i="17"/>
  <c r="BS23" i="17"/>
  <c r="BI13" i="15"/>
  <c r="BI21" i="15"/>
  <c r="BK9" i="15"/>
  <c r="BI15" i="15"/>
  <c r="BI23" i="15"/>
  <c r="BK15" i="15"/>
  <c r="BK23" i="15"/>
  <c r="BQ11" i="15"/>
  <c r="BS28" i="15"/>
  <c r="BI17" i="15"/>
  <c r="BI25" i="15"/>
  <c r="BQ19" i="15"/>
  <c r="BI11" i="15"/>
  <c r="BI19" i="15"/>
  <c r="BK11" i="15"/>
  <c r="BK19" i="15"/>
  <c r="BS11" i="15"/>
  <c r="BS15" i="13"/>
  <c r="BS23" i="13"/>
  <c r="BI13" i="13"/>
  <c r="BS17" i="13"/>
  <c r="BS25" i="13"/>
  <c r="BK9" i="13"/>
  <c r="BI15" i="13"/>
  <c r="BI23" i="13"/>
  <c r="BK15" i="13"/>
  <c r="BK23" i="13"/>
  <c r="BQ11" i="13"/>
  <c r="BQ19" i="13"/>
  <c r="BS11" i="13"/>
  <c r="BS19" i="13"/>
  <c r="BS28" i="13"/>
  <c r="BI21" i="13"/>
  <c r="BI17" i="13"/>
  <c r="BI25" i="13"/>
  <c r="BK17" i="13"/>
  <c r="BQ13" i="13"/>
  <c r="BQ21" i="13"/>
  <c r="BS13" i="13"/>
  <c r="BS21" i="13"/>
  <c r="BS31" i="13"/>
  <c r="BS9" i="11"/>
  <c r="BI21" i="11"/>
  <c r="BI29" i="11"/>
  <c r="BK21" i="11"/>
  <c r="BK29" i="11"/>
  <c r="BQ13" i="11"/>
  <c r="BQ25" i="11"/>
  <c r="BS13" i="11"/>
  <c r="BS25" i="11"/>
  <c r="BS35" i="11"/>
  <c r="BK9" i="11"/>
  <c r="BI11" i="11"/>
  <c r="BI23" i="11"/>
  <c r="BK11" i="11"/>
  <c r="BK23" i="11"/>
  <c r="BK32" i="11"/>
  <c r="BQ15" i="11"/>
  <c r="BQ27" i="11"/>
  <c r="BS15" i="11"/>
  <c r="BS27" i="11"/>
  <c r="BQ9" i="11"/>
  <c r="BI13" i="11"/>
  <c r="BI25" i="11"/>
  <c r="BK13" i="11"/>
  <c r="BK25" i="11"/>
  <c r="BK35" i="11"/>
  <c r="BQ21" i="11"/>
  <c r="BQ29" i="11"/>
  <c r="BS21" i="11"/>
  <c r="BS29" i="11"/>
  <c r="BI9" i="11"/>
  <c r="BI15" i="11"/>
  <c r="BK15" i="11"/>
  <c r="BQ11" i="11"/>
  <c r="BS11" i="11"/>
  <c r="BS23" i="11"/>
  <c r="BK30" i="8"/>
  <c r="BK61" i="8"/>
  <c r="BK69" i="8"/>
  <c r="BK94" i="8"/>
  <c r="BK102" i="8"/>
  <c r="BK11" i="8"/>
  <c r="BI13" i="8"/>
  <c r="BI21" i="8"/>
  <c r="BI28" i="8"/>
  <c r="BI38" i="8"/>
  <c r="BI46" i="8"/>
  <c r="BI59" i="8"/>
  <c r="BK17" i="8"/>
  <c r="BK25" i="8"/>
  <c r="BK32" i="8"/>
  <c r="BK42" i="8"/>
  <c r="BK50" i="8"/>
  <c r="BK63" i="8"/>
  <c r="BK71" i="8"/>
  <c r="BK78" i="8"/>
  <c r="BK88" i="8"/>
  <c r="BK96" i="8"/>
  <c r="BQ13" i="8"/>
  <c r="BQ21" i="8"/>
  <c r="BQ28" i="8"/>
  <c r="BQ38" i="8"/>
  <c r="BQ46" i="8"/>
  <c r="BQ59" i="8"/>
  <c r="BS17" i="8"/>
  <c r="BS25" i="8"/>
  <c r="BS32" i="8"/>
  <c r="BS42" i="8"/>
  <c r="BS50" i="8"/>
  <c r="BS63" i="8"/>
  <c r="BS71" i="8"/>
  <c r="BS78" i="8"/>
  <c r="BS88" i="8"/>
  <c r="BS96" i="8"/>
  <c r="BK15" i="8"/>
  <c r="BK40" i="8"/>
  <c r="BK86" i="8"/>
  <c r="BQ11" i="8"/>
  <c r="BI15" i="8"/>
  <c r="BI23" i="8"/>
  <c r="BI30" i="8"/>
  <c r="BI40" i="8"/>
  <c r="BI48" i="8"/>
  <c r="BI84" i="8"/>
  <c r="BK19" i="8"/>
  <c r="BK26" i="8"/>
  <c r="BK36" i="8"/>
  <c r="BK44" i="8"/>
  <c r="BK52" i="8"/>
  <c r="BK65" i="8"/>
  <c r="BK73" i="8"/>
  <c r="BK80" i="8"/>
  <c r="BK90" i="8"/>
  <c r="BK98" i="8"/>
  <c r="BQ15" i="8"/>
  <c r="BQ23" i="8"/>
  <c r="BQ30" i="8"/>
  <c r="BQ40" i="8"/>
  <c r="BQ48" i="8"/>
  <c r="BQ84" i="8"/>
  <c r="BS19" i="8"/>
  <c r="BS26" i="8"/>
  <c r="BS36" i="8"/>
  <c r="BS44" i="8"/>
  <c r="BS52" i="8"/>
  <c r="BS65" i="8"/>
  <c r="BS73" i="8"/>
  <c r="BS80" i="8"/>
  <c r="BS90" i="8"/>
  <c r="BS98" i="8"/>
  <c r="BK23" i="8"/>
  <c r="BK48" i="8"/>
  <c r="BK76" i="8"/>
  <c r="BI11" i="8"/>
  <c r="BI17" i="8"/>
  <c r="BI25" i="8"/>
  <c r="BI32" i="8"/>
  <c r="BI42" i="8"/>
  <c r="BK13" i="8"/>
  <c r="BK21" i="8"/>
  <c r="BK28" i="8"/>
  <c r="BK38" i="8"/>
  <c r="BK46" i="8"/>
  <c r="BK59" i="8"/>
  <c r="BK67" i="8"/>
  <c r="BK74" i="8"/>
  <c r="BK84" i="8"/>
  <c r="BK92" i="8"/>
  <c r="BQ17" i="8"/>
  <c r="BQ25" i="8"/>
  <c r="BQ32" i="8"/>
  <c r="BQ42" i="8"/>
  <c r="BS13" i="8"/>
  <c r="BS21" i="8"/>
  <c r="BS28" i="8"/>
  <c r="BS38" i="8"/>
  <c r="BS46" i="8"/>
  <c r="BS59" i="8"/>
  <c r="BS67" i="8"/>
  <c r="BS74" i="8"/>
  <c r="BS84" i="8"/>
  <c r="BS92" i="8"/>
  <c r="W24" i="5"/>
  <c r="W13" i="5"/>
  <c r="W18" i="5"/>
  <c r="W22" i="5"/>
  <c r="W25" i="5"/>
  <c r="W14" i="5"/>
  <c r="W19" i="5"/>
  <c r="BI12" i="4"/>
  <c r="BI16" i="4"/>
  <c r="BI20" i="4"/>
  <c r="BI25" i="4"/>
  <c r="BI29" i="4"/>
  <c r="BI52" i="4"/>
  <c r="BK14" i="4"/>
  <c r="BK18" i="4"/>
  <c r="BK22" i="4"/>
  <c r="BK27" i="4"/>
  <c r="BK31" i="4"/>
  <c r="BK35" i="4"/>
  <c r="BK39" i="4"/>
  <c r="BK43" i="4"/>
  <c r="BK50" i="4"/>
  <c r="BQ13" i="4"/>
  <c r="BQ17" i="4"/>
  <c r="BQ21" i="4"/>
  <c r="BQ26" i="4"/>
  <c r="BQ48" i="4"/>
  <c r="BQ53" i="4"/>
  <c r="BS15" i="4"/>
  <c r="BS19" i="4"/>
  <c r="BS23" i="4"/>
  <c r="BS28" i="4"/>
  <c r="BS50" i="4"/>
  <c r="BK11" i="4"/>
  <c r="BI13" i="4"/>
  <c r="BI17" i="4"/>
  <c r="BI21" i="4"/>
  <c r="BI26" i="4"/>
  <c r="BI48" i="4"/>
  <c r="BI53" i="4"/>
  <c r="BK15" i="4"/>
  <c r="BK19" i="4"/>
  <c r="BK23" i="4"/>
  <c r="BK28" i="4"/>
  <c r="BK32" i="4"/>
  <c r="BK36" i="4"/>
  <c r="BK40" i="4"/>
  <c r="BK44" i="4"/>
  <c r="BK52" i="4"/>
  <c r="BQ14" i="4"/>
  <c r="BQ18" i="4"/>
  <c r="BQ22" i="4"/>
  <c r="BQ27" i="4"/>
  <c r="BQ49" i="4"/>
  <c r="BS12" i="4"/>
  <c r="BS16" i="4"/>
  <c r="BS20" i="4"/>
  <c r="BS25" i="4"/>
  <c r="BS29" i="4"/>
  <c r="BS52" i="4"/>
  <c r="BS11" i="4"/>
  <c r="BI14" i="4"/>
  <c r="BI18" i="4"/>
  <c r="BI22" i="4"/>
  <c r="BI27" i="4"/>
  <c r="BI49" i="4"/>
  <c r="BK12" i="4"/>
  <c r="BK16" i="4"/>
  <c r="BK20" i="4"/>
  <c r="BK25" i="4"/>
  <c r="BK29" i="4"/>
  <c r="BK33" i="4"/>
  <c r="BK37" i="4"/>
  <c r="BK41" i="4"/>
  <c r="BK48" i="4"/>
  <c r="BK53" i="4"/>
  <c r="BQ15" i="4"/>
  <c r="BQ19" i="4"/>
  <c r="BQ23" i="4"/>
  <c r="BQ28" i="4"/>
  <c r="BQ50" i="4"/>
  <c r="BS13" i="4"/>
  <c r="BS17" i="4"/>
  <c r="BS21" i="4"/>
  <c r="BS26" i="4"/>
  <c r="BS48" i="4"/>
  <c r="BS53" i="4"/>
  <c r="BI11" i="4"/>
  <c r="BI15" i="4"/>
  <c r="BI19" i="4"/>
  <c r="BI23" i="4"/>
  <c r="BI28" i="4"/>
  <c r="BK13" i="4"/>
  <c r="BK17" i="4"/>
  <c r="BK21" i="4"/>
  <c r="BK26" i="4"/>
  <c r="BK30" i="4"/>
  <c r="BK34" i="4"/>
  <c r="BK38" i="4"/>
  <c r="BK42" i="4"/>
  <c r="BQ12" i="4"/>
  <c r="BQ16" i="4"/>
  <c r="BQ20" i="4"/>
  <c r="BQ25" i="4"/>
  <c r="BQ29" i="4"/>
  <c r="BQ52" i="4"/>
  <c r="BS14" i="4"/>
  <c r="BS18" i="4"/>
  <c r="BS22" i="4"/>
  <c r="BS27" i="4"/>
  <c r="BQ15" i="15"/>
  <c r="BQ23" i="15"/>
  <c r="BS15" i="15"/>
  <c r="BS23" i="15"/>
  <c r="BQ17" i="15"/>
  <c r="BQ25" i="15"/>
  <c r="BS17" i="15"/>
  <c r="BS25" i="15"/>
  <c r="BQ13" i="15"/>
  <c r="BQ21" i="15"/>
  <c r="BS13" i="15"/>
  <c r="BS21" i="15"/>
  <c r="BS31" i="15"/>
  <c r="K112" i="9"/>
  <c r="L112" i="9"/>
  <c r="M112" i="9"/>
  <c r="N112" i="9"/>
  <c r="O112" i="9"/>
  <c r="P112" i="9"/>
  <c r="Q112" i="9"/>
  <c r="R112" i="9"/>
  <c r="S112" i="9"/>
  <c r="T112" i="9"/>
  <c r="U112" i="9"/>
  <c r="J112" i="9"/>
  <c r="K113" i="9"/>
  <c r="L113" i="9"/>
  <c r="M113" i="9"/>
  <c r="N113" i="9"/>
  <c r="O113" i="9"/>
  <c r="P113" i="9"/>
  <c r="Q113" i="9"/>
  <c r="R113" i="9"/>
  <c r="S113" i="9"/>
  <c r="T113" i="9"/>
  <c r="U113" i="9"/>
  <c r="J113" i="9"/>
  <c r="K75" i="14"/>
  <c r="L75" i="14"/>
  <c r="M75" i="14"/>
  <c r="N75" i="14"/>
  <c r="O75" i="14"/>
  <c r="P75" i="14"/>
  <c r="Q75" i="14"/>
  <c r="R75" i="14"/>
  <c r="S75" i="14"/>
  <c r="T75" i="14"/>
  <c r="U75" i="14"/>
  <c r="J75" i="14"/>
  <c r="BA134" i="8"/>
  <c r="AZ134" i="8"/>
  <c r="AS134" i="8"/>
  <c r="AR134" i="8"/>
  <c r="AL134" i="8"/>
  <c r="AK134" i="8"/>
  <c r="AD134" i="8"/>
  <c r="AC134" i="8"/>
  <c r="W134" i="8"/>
  <c r="V134" i="8"/>
  <c r="O134" i="8"/>
  <c r="N134" i="8"/>
  <c r="BA130" i="8"/>
  <c r="AL130" i="8"/>
  <c r="AZ130" i="8"/>
  <c r="AY130" i="8"/>
  <c r="AX130" i="8"/>
  <c r="AW130" i="8"/>
  <c r="AV130" i="8"/>
  <c r="AU130" i="8"/>
  <c r="AT130" i="8"/>
  <c r="AS130" i="8"/>
  <c r="AR130" i="8"/>
  <c r="AQ130" i="8"/>
  <c r="AP130" i="8"/>
  <c r="AO130" i="8"/>
  <c r="AN130" i="8"/>
  <c r="AK130" i="8"/>
  <c r="AJ130" i="8"/>
  <c r="AI130" i="8"/>
  <c r="AH130" i="8"/>
  <c r="AG130" i="8"/>
  <c r="AF130" i="8"/>
  <c r="AE130" i="8"/>
  <c r="AD130" i="8"/>
  <c r="AC130" i="8"/>
  <c r="AB130" i="8"/>
  <c r="AA130" i="8"/>
  <c r="Z130" i="8"/>
  <c r="Y130" i="8"/>
  <c r="W130" i="8"/>
  <c r="V130" i="8"/>
  <c r="U130" i="8"/>
  <c r="T130" i="8"/>
  <c r="S130" i="8"/>
  <c r="R130" i="8"/>
  <c r="Q130" i="8"/>
  <c r="P130" i="8"/>
  <c r="O130" i="8"/>
  <c r="N130" i="8"/>
  <c r="M130" i="8"/>
  <c r="L130" i="8"/>
  <c r="K130" i="8"/>
  <c r="J130" i="8"/>
  <c r="DZ78" i="7"/>
  <c r="DY78" i="7"/>
  <c r="DX78" i="7"/>
  <c r="DW78" i="7"/>
  <c r="DC78" i="7"/>
  <c r="DB78" i="7"/>
  <c r="DE78" i="7"/>
  <c r="DD78" i="7"/>
  <c r="CJ78" i="7"/>
  <c r="CI78" i="7"/>
  <c r="CH78" i="7"/>
  <c r="CG78" i="7"/>
  <c r="BM78" i="7"/>
  <c r="BL78" i="7"/>
  <c r="BO78" i="7"/>
  <c r="BN78" i="7"/>
  <c r="Y78" i="7"/>
  <c r="X78" i="7"/>
  <c r="W78" i="7"/>
  <c r="V78" i="7"/>
  <c r="AT78" i="7"/>
  <c r="AS78" i="7"/>
  <c r="AR78" i="7"/>
  <c r="AQ78" i="7"/>
  <c r="AX79" i="7"/>
  <c r="AW79" i="7"/>
  <c r="AX78" i="7"/>
  <c r="AW78" i="7"/>
  <c r="X17" i="5"/>
  <c r="X18" i="5"/>
  <c r="P46" i="5"/>
  <c r="P41" i="5"/>
  <c r="P42" i="5"/>
  <c r="BA114" i="4"/>
  <c r="AZ114" i="4"/>
  <c r="AS114" i="4"/>
  <c r="AR114" i="4"/>
  <c r="AL114" i="4"/>
  <c r="AK114" i="4"/>
  <c r="AD114" i="4"/>
  <c r="AC114" i="4"/>
  <c r="W114" i="4"/>
  <c r="V114" i="4"/>
  <c r="O114" i="4"/>
  <c r="N114" i="4"/>
  <c r="BA110" i="4"/>
  <c r="AZ110" i="4"/>
  <c r="AS110" i="4"/>
  <c r="AR110" i="4"/>
  <c r="AL110" i="4"/>
  <c r="AK110" i="4"/>
  <c r="AD110" i="4"/>
  <c r="AC110" i="4"/>
  <c r="W110" i="4"/>
  <c r="V110" i="4"/>
  <c r="O110" i="4"/>
  <c r="N110" i="4"/>
  <c r="BA103" i="4"/>
  <c r="AZ103" i="4"/>
  <c r="AS103" i="4"/>
  <c r="AR103" i="4"/>
  <c r="AL103" i="4"/>
  <c r="AK103" i="4"/>
  <c r="AD103" i="4"/>
  <c r="AC103" i="4"/>
  <c r="W103" i="4"/>
  <c r="V103" i="4"/>
  <c r="O103" i="4"/>
  <c r="N103" i="4"/>
  <c r="BA121" i="4"/>
  <c r="AS121" i="4"/>
  <c r="AL121" i="4"/>
  <c r="AD121" i="4"/>
  <c r="W121" i="4"/>
  <c r="O121" i="4"/>
  <c r="BA113" i="4"/>
  <c r="AZ113" i="4"/>
  <c r="AS113" i="4"/>
  <c r="AR113" i="4"/>
  <c r="AL113" i="4"/>
  <c r="AK113" i="4"/>
  <c r="AD113" i="4"/>
  <c r="AC113" i="4"/>
  <c r="W113" i="4"/>
  <c r="V113" i="4"/>
  <c r="O113" i="4"/>
  <c r="N113" i="4"/>
  <c r="BA109" i="4"/>
  <c r="AZ109" i="4"/>
  <c r="AS109" i="4"/>
  <c r="AR109" i="4"/>
  <c r="AL109" i="4"/>
  <c r="AK109" i="4"/>
  <c r="AD109" i="4"/>
  <c r="AC109" i="4"/>
  <c r="W109" i="4"/>
  <c r="V109" i="4"/>
  <c r="O109" i="4"/>
  <c r="N109" i="4"/>
  <c r="BA102" i="4"/>
  <c r="AZ102" i="4"/>
  <c r="AR102" i="4"/>
  <c r="AS102" i="4"/>
  <c r="AK102" i="4"/>
  <c r="AL102" i="4"/>
  <c r="AC102" i="4"/>
  <c r="AD102" i="4"/>
  <c r="N102" i="4"/>
  <c r="O102" i="4"/>
  <c r="V102" i="4"/>
  <c r="W102" i="4"/>
  <c r="O13" i="5"/>
  <c r="O41" i="5"/>
  <c r="O42" i="5"/>
  <c r="BA76" i="4"/>
  <c r="AZ76" i="4"/>
  <c r="AY76" i="4"/>
  <c r="AX76" i="4"/>
  <c r="AW76" i="4"/>
  <c r="AV76" i="4"/>
  <c r="AU76" i="4"/>
  <c r="AT76" i="4"/>
  <c r="AS76" i="4"/>
  <c r="AR76" i="4"/>
  <c r="AQ76" i="4"/>
  <c r="AP76" i="4"/>
  <c r="AO76" i="4"/>
  <c r="AN76" i="4"/>
  <c r="AL76" i="4"/>
  <c r="AK76" i="4"/>
  <c r="AJ76" i="4"/>
  <c r="AI76" i="4"/>
  <c r="AH76" i="4"/>
  <c r="AG76" i="4"/>
  <c r="AF76" i="4"/>
  <c r="AE76" i="4"/>
  <c r="AD76" i="4"/>
  <c r="AC76" i="4"/>
  <c r="AB76" i="4"/>
  <c r="AA76" i="4"/>
  <c r="Z76" i="4"/>
  <c r="Y76" i="4"/>
  <c r="V76" i="4"/>
  <c r="U76" i="4"/>
  <c r="T76" i="4"/>
  <c r="S76" i="4"/>
  <c r="R76" i="4"/>
  <c r="Q76" i="4"/>
  <c r="P76" i="4"/>
  <c r="O76" i="4"/>
  <c r="N76" i="4"/>
  <c r="M76" i="4"/>
  <c r="L76" i="4"/>
  <c r="K76" i="4"/>
  <c r="J76" i="4"/>
  <c r="W76" i="4"/>
  <c r="BA97" i="4"/>
  <c r="AL97" i="4"/>
  <c r="AZ97" i="4"/>
  <c r="AY97" i="4"/>
  <c r="AX97" i="4"/>
  <c r="AW97" i="4"/>
  <c r="AV97" i="4"/>
  <c r="AU97" i="4"/>
  <c r="AT97" i="4"/>
  <c r="AS97" i="4"/>
  <c r="AR97" i="4"/>
  <c r="AQ97" i="4"/>
  <c r="AP97" i="4"/>
  <c r="AO97" i="4"/>
  <c r="AN97" i="4"/>
  <c r="AK97" i="4"/>
  <c r="AJ97" i="4"/>
  <c r="AI97" i="4"/>
  <c r="AH97" i="4"/>
  <c r="AG97" i="4"/>
  <c r="AF97" i="4"/>
  <c r="AE97" i="4"/>
  <c r="AD97" i="4"/>
  <c r="AC97" i="4"/>
  <c r="AB97" i="4"/>
  <c r="AA97" i="4"/>
  <c r="Z97" i="4"/>
  <c r="Y97" i="4"/>
  <c r="W97" i="4"/>
  <c r="V97" i="4"/>
  <c r="U97" i="4"/>
  <c r="T97" i="4"/>
  <c r="S97" i="4"/>
  <c r="R97" i="4"/>
  <c r="Q97" i="4"/>
  <c r="P97" i="4"/>
  <c r="O97" i="4"/>
  <c r="N97" i="4"/>
  <c r="M97" i="4"/>
  <c r="L97" i="4"/>
  <c r="K97" i="4"/>
  <c r="J97" i="4"/>
  <c r="CC13" i="4"/>
  <c r="CB13" i="4"/>
  <c r="CA13" i="4"/>
  <c r="BZ13" i="4"/>
  <c r="BY13" i="4"/>
  <c r="BX13" i="4"/>
  <c r="BW13" i="4"/>
  <c r="BV13" i="4"/>
  <c r="BT13" i="4"/>
  <c r="BR13" i="4"/>
  <c r="BP13" i="4"/>
  <c r="BO13" i="4"/>
  <c r="BN13" i="4"/>
  <c r="BM13" i="4"/>
  <c r="BJ13" i="4"/>
  <c r="BH13" i="4"/>
  <c r="BG13" i="4"/>
  <c r="BF13" i="4"/>
  <c r="BE13" i="4"/>
  <c r="BD13" i="4"/>
  <c r="CC12" i="4"/>
  <c r="CB12" i="4"/>
  <c r="CA12" i="4"/>
  <c r="BZ12" i="4"/>
  <c r="BY12" i="4"/>
  <c r="BX12" i="4"/>
  <c r="BW12" i="4"/>
  <c r="BV12" i="4"/>
  <c r="BT12" i="4"/>
  <c r="BR12" i="4"/>
  <c r="BP12" i="4"/>
  <c r="BO12" i="4"/>
  <c r="BN12" i="4"/>
  <c r="BM12" i="4"/>
  <c r="BJ12" i="4"/>
  <c r="BH12" i="4"/>
  <c r="BG12" i="4"/>
  <c r="BF12" i="4"/>
  <c r="BE12" i="4"/>
  <c r="BD12" i="4"/>
  <c r="AL101" i="4"/>
  <c r="AL104" i="4"/>
  <c r="AD93" i="4"/>
  <c r="K121" i="9"/>
  <c r="L121" i="9"/>
  <c r="M121" i="9"/>
  <c r="N121" i="9"/>
  <c r="O121" i="9"/>
  <c r="P121" i="9"/>
  <c r="Q121" i="9"/>
  <c r="R121" i="9"/>
  <c r="S121" i="9"/>
  <c r="T121" i="9"/>
  <c r="U121" i="9"/>
  <c r="J121" i="9"/>
  <c r="K120" i="9"/>
  <c r="L120" i="9"/>
  <c r="M120" i="9"/>
  <c r="N120" i="9"/>
  <c r="O120" i="9"/>
  <c r="P120" i="9"/>
  <c r="Q120" i="9"/>
  <c r="R120" i="9"/>
  <c r="S120" i="9"/>
  <c r="T120" i="9"/>
  <c r="U120" i="9"/>
  <c r="J120" i="9"/>
  <c r="J119" i="9"/>
  <c r="K79" i="10"/>
  <c r="L79" i="10"/>
  <c r="M79" i="10"/>
  <c r="N79" i="10"/>
  <c r="O79" i="10"/>
  <c r="P79" i="10"/>
  <c r="Q79" i="10"/>
  <c r="R79" i="10"/>
  <c r="S79" i="10"/>
  <c r="T79" i="10"/>
  <c r="U79" i="10"/>
  <c r="J79" i="10"/>
  <c r="K76" i="10"/>
  <c r="L76" i="10"/>
  <c r="M76" i="10"/>
  <c r="N76" i="10"/>
  <c r="O76" i="10"/>
  <c r="P76" i="10"/>
  <c r="Q76" i="10"/>
  <c r="R76" i="10"/>
  <c r="S76" i="10"/>
  <c r="T76" i="10"/>
  <c r="U76" i="10"/>
  <c r="K77" i="10"/>
  <c r="L77" i="10"/>
  <c r="M77" i="10"/>
  <c r="N77" i="10"/>
  <c r="O77" i="10"/>
  <c r="P77" i="10"/>
  <c r="Q77" i="10"/>
  <c r="R77" i="10"/>
  <c r="S77" i="10"/>
  <c r="T77" i="10"/>
  <c r="U77" i="10"/>
  <c r="K78" i="10"/>
  <c r="L78" i="10"/>
  <c r="M78" i="10"/>
  <c r="N78" i="10"/>
  <c r="O78" i="10"/>
  <c r="P78" i="10"/>
  <c r="Q78" i="10"/>
  <c r="R78" i="10"/>
  <c r="S78" i="10"/>
  <c r="T78" i="10"/>
  <c r="U78" i="10"/>
  <c r="J78" i="10"/>
  <c r="J77" i="10"/>
  <c r="J76" i="10"/>
  <c r="K64" i="10"/>
  <c r="L64" i="10"/>
  <c r="M64" i="10"/>
  <c r="N64" i="10"/>
  <c r="O64" i="10"/>
  <c r="P64" i="10"/>
  <c r="Q64" i="10"/>
  <c r="R64" i="10"/>
  <c r="S64" i="10"/>
  <c r="T64" i="10"/>
  <c r="U64" i="10"/>
  <c r="K65" i="10"/>
  <c r="L65" i="10"/>
  <c r="M65" i="10"/>
  <c r="N65" i="10"/>
  <c r="O65" i="10"/>
  <c r="P65" i="10"/>
  <c r="Q65" i="10"/>
  <c r="R65" i="10"/>
  <c r="S65" i="10"/>
  <c r="T65" i="10"/>
  <c r="U65" i="10"/>
  <c r="K66" i="10"/>
  <c r="L66" i="10"/>
  <c r="M66" i="10"/>
  <c r="N66" i="10"/>
  <c r="O66" i="10"/>
  <c r="P66" i="10"/>
  <c r="Q66" i="10"/>
  <c r="R66" i="10"/>
  <c r="S66" i="10"/>
  <c r="T66" i="10"/>
  <c r="U66" i="10"/>
  <c r="K67" i="10"/>
  <c r="L67" i="10"/>
  <c r="M67" i="10"/>
  <c r="N67" i="10"/>
  <c r="O67" i="10"/>
  <c r="P67" i="10"/>
  <c r="Q67" i="10"/>
  <c r="R67" i="10"/>
  <c r="S67" i="10"/>
  <c r="T67" i="10"/>
  <c r="U67" i="10"/>
  <c r="J67" i="10"/>
  <c r="J65" i="10"/>
  <c r="J66" i="10"/>
  <c r="J64" i="10"/>
  <c r="K38" i="26"/>
  <c r="L38" i="26"/>
  <c r="M38" i="26"/>
  <c r="N38" i="26"/>
  <c r="O38" i="26"/>
  <c r="P38" i="26"/>
  <c r="Q38" i="26"/>
  <c r="R38" i="26"/>
  <c r="S38" i="26"/>
  <c r="T38" i="26"/>
  <c r="U38" i="26"/>
  <c r="J38" i="26"/>
  <c r="K39" i="26"/>
  <c r="L39" i="26"/>
  <c r="M39" i="26"/>
  <c r="N39" i="26"/>
  <c r="O39" i="26"/>
  <c r="P39" i="26"/>
  <c r="Q39" i="26"/>
  <c r="R39" i="26"/>
  <c r="S39" i="26"/>
  <c r="T39" i="26"/>
  <c r="U39" i="26"/>
  <c r="J39" i="26"/>
  <c r="CC37" i="23"/>
  <c r="CB37" i="23"/>
  <c r="CA37" i="23"/>
  <c r="BZ37" i="23"/>
  <c r="BY37" i="23"/>
  <c r="BX37" i="23"/>
  <c r="BW37" i="23"/>
  <c r="BV37" i="23"/>
  <c r="BT37" i="23"/>
  <c r="BR37" i="23"/>
  <c r="BP37" i="23"/>
  <c r="BO37" i="23"/>
  <c r="BN37" i="23"/>
  <c r="BM37" i="23"/>
  <c r="BJ37" i="23"/>
  <c r="BH37" i="23"/>
  <c r="BG37" i="23"/>
  <c r="BF37" i="23"/>
  <c r="BE37" i="23"/>
  <c r="BD37" i="23"/>
  <c r="BA50" i="27"/>
  <c r="AZ50" i="27"/>
  <c r="AY50" i="27"/>
  <c r="AX50" i="27"/>
  <c r="AW50" i="27"/>
  <c r="AV50" i="27"/>
  <c r="AU50" i="27"/>
  <c r="AT50" i="27"/>
  <c r="AS50" i="27"/>
  <c r="AR50" i="27"/>
  <c r="AQ50" i="27"/>
  <c r="AP50" i="27"/>
  <c r="AO50" i="27"/>
  <c r="AN50" i="27"/>
  <c r="AL50" i="27"/>
  <c r="AK50" i="27"/>
  <c r="AJ50" i="27"/>
  <c r="AI50" i="27"/>
  <c r="AH50" i="27"/>
  <c r="AG50" i="27"/>
  <c r="AF50" i="27"/>
  <c r="AE50" i="27"/>
  <c r="AD50" i="27"/>
  <c r="AC50" i="27"/>
  <c r="AB50" i="27"/>
  <c r="AA50" i="27"/>
  <c r="Z50" i="27"/>
  <c r="Y50" i="27"/>
  <c r="V50" i="27"/>
  <c r="U50" i="27"/>
  <c r="T50" i="27"/>
  <c r="S50" i="27"/>
  <c r="R50" i="27"/>
  <c r="Q50" i="27"/>
  <c r="P50" i="27"/>
  <c r="O50" i="27"/>
  <c r="N50" i="27"/>
  <c r="M50" i="27"/>
  <c r="L50" i="27"/>
  <c r="H39" i="27"/>
  <c r="C123" i="2"/>
  <c r="K50" i="27"/>
  <c r="J50" i="27"/>
  <c r="W50" i="27"/>
  <c r="CC25" i="27"/>
  <c r="CB25" i="27"/>
  <c r="CA25" i="27"/>
  <c r="BZ25" i="27"/>
  <c r="BY25" i="27"/>
  <c r="BX25" i="27"/>
  <c r="BW25" i="27"/>
  <c r="BV25" i="27"/>
  <c r="BT25" i="27"/>
  <c r="BR25" i="27"/>
  <c r="BP25" i="27"/>
  <c r="BO25" i="27"/>
  <c r="BN25" i="27"/>
  <c r="BM25" i="27"/>
  <c r="BJ25" i="27"/>
  <c r="BH25" i="27"/>
  <c r="BG25" i="27"/>
  <c r="BF25" i="27"/>
  <c r="BE25" i="27"/>
  <c r="BD25" i="27"/>
  <c r="CC23" i="27"/>
  <c r="CB23" i="27"/>
  <c r="CA23" i="27"/>
  <c r="BZ23" i="27"/>
  <c r="BY23" i="27"/>
  <c r="BX23" i="27"/>
  <c r="BW23" i="27"/>
  <c r="BV23" i="27"/>
  <c r="BT23" i="27"/>
  <c r="BR23" i="27"/>
  <c r="BP23" i="27"/>
  <c r="BO23" i="27"/>
  <c r="BN23" i="27"/>
  <c r="BM23" i="27"/>
  <c r="BJ23" i="27"/>
  <c r="BH23" i="27"/>
  <c r="BG23" i="27"/>
  <c r="BF23" i="27"/>
  <c r="BE23" i="27"/>
  <c r="BD23" i="27"/>
  <c r="CC21" i="27"/>
  <c r="CB21" i="27"/>
  <c r="CA21" i="27"/>
  <c r="BZ21" i="27"/>
  <c r="BY21" i="27"/>
  <c r="BX21" i="27"/>
  <c r="BW21" i="27"/>
  <c r="BV21" i="27"/>
  <c r="BT21" i="27"/>
  <c r="BR21" i="27"/>
  <c r="BP21" i="27"/>
  <c r="BO21" i="27"/>
  <c r="BN21" i="27"/>
  <c r="BM21" i="27"/>
  <c r="BJ21" i="27"/>
  <c r="BH21" i="27"/>
  <c r="BG21" i="27"/>
  <c r="BF21" i="27"/>
  <c r="BE21" i="27"/>
  <c r="BD21" i="27"/>
  <c r="CC19" i="27"/>
  <c r="CB19" i="27"/>
  <c r="CA19" i="27"/>
  <c r="BZ19" i="27"/>
  <c r="BY19" i="27"/>
  <c r="BX19" i="27"/>
  <c r="BW19" i="27"/>
  <c r="BV19" i="27"/>
  <c r="BT19" i="27"/>
  <c r="BR19" i="27"/>
  <c r="BP19" i="27"/>
  <c r="BO19" i="27"/>
  <c r="BN19" i="27"/>
  <c r="BM19" i="27"/>
  <c r="BJ19" i="27"/>
  <c r="BH19" i="27"/>
  <c r="BG19" i="27"/>
  <c r="BF19" i="27"/>
  <c r="BE19" i="27"/>
  <c r="BD19" i="27"/>
  <c r="CC17" i="27"/>
  <c r="CB17" i="27"/>
  <c r="CA17" i="27"/>
  <c r="BZ17" i="27"/>
  <c r="BY17" i="27"/>
  <c r="BX17" i="27"/>
  <c r="BW17" i="27"/>
  <c r="BV17" i="27"/>
  <c r="BT17" i="27"/>
  <c r="BR17" i="27"/>
  <c r="BP17" i="27"/>
  <c r="BO17" i="27"/>
  <c r="BN17" i="27"/>
  <c r="BM17" i="27"/>
  <c r="BJ17" i="27"/>
  <c r="BH17" i="27"/>
  <c r="BG17" i="27"/>
  <c r="BF17" i="27"/>
  <c r="BE17" i="27"/>
  <c r="BD17" i="27"/>
  <c r="CC15" i="27"/>
  <c r="CB15" i="27"/>
  <c r="CA15" i="27"/>
  <c r="BZ15" i="27"/>
  <c r="BY15" i="27"/>
  <c r="BX15" i="27"/>
  <c r="BW15" i="27"/>
  <c r="BV15" i="27"/>
  <c r="BT15" i="27"/>
  <c r="BR15" i="27"/>
  <c r="BP15" i="27"/>
  <c r="BO15" i="27"/>
  <c r="BN15" i="27"/>
  <c r="BM15" i="27"/>
  <c r="BJ15" i="27"/>
  <c r="BH15" i="27"/>
  <c r="BG15" i="27"/>
  <c r="BF15" i="27"/>
  <c r="BE15" i="27"/>
  <c r="BD15" i="27"/>
  <c r="CC13" i="27"/>
  <c r="CB13" i="27"/>
  <c r="CA13" i="27"/>
  <c r="BZ13" i="27"/>
  <c r="BY13" i="27"/>
  <c r="BX13" i="27"/>
  <c r="BW13" i="27"/>
  <c r="BV13" i="27"/>
  <c r="BT13" i="27"/>
  <c r="BR13" i="27"/>
  <c r="BP13" i="27"/>
  <c r="BO13" i="27"/>
  <c r="BN13" i="27"/>
  <c r="BM13" i="27"/>
  <c r="BJ13" i="27"/>
  <c r="BH13" i="27"/>
  <c r="BG13" i="27"/>
  <c r="BF13" i="27"/>
  <c r="BE13" i="27"/>
  <c r="BD13" i="27"/>
  <c r="CC11" i="27"/>
  <c r="CB11" i="27"/>
  <c r="CA11" i="27"/>
  <c r="BZ11" i="27"/>
  <c r="BY11" i="27"/>
  <c r="BX11" i="27"/>
  <c r="BW11" i="27"/>
  <c r="BV11" i="27"/>
  <c r="BT11" i="27"/>
  <c r="BR11" i="27"/>
  <c r="BP11" i="27"/>
  <c r="BO11" i="27"/>
  <c r="BN11" i="27"/>
  <c r="BM11" i="27"/>
  <c r="BJ11" i="27"/>
  <c r="BH11" i="27"/>
  <c r="BG11" i="27"/>
  <c r="BF11" i="27"/>
  <c r="BE11" i="27"/>
  <c r="BD11" i="27"/>
  <c r="BA50" i="25"/>
  <c r="AZ50" i="25"/>
  <c r="AY50" i="25"/>
  <c r="AX50" i="25"/>
  <c r="AW50" i="25"/>
  <c r="AV50" i="25"/>
  <c r="AU50" i="25"/>
  <c r="AT50" i="25"/>
  <c r="AS50" i="25"/>
  <c r="AR50" i="25"/>
  <c r="AQ50" i="25"/>
  <c r="AP50" i="25"/>
  <c r="AO50" i="25"/>
  <c r="AN50" i="25"/>
  <c r="AL50" i="25"/>
  <c r="AK50" i="25"/>
  <c r="AJ50" i="25"/>
  <c r="AI50" i="25"/>
  <c r="AH50" i="25"/>
  <c r="AG50" i="25"/>
  <c r="AF50" i="25"/>
  <c r="AE50" i="25"/>
  <c r="AD50" i="25"/>
  <c r="AC50" i="25"/>
  <c r="AB50" i="25"/>
  <c r="AA50" i="25"/>
  <c r="Z50" i="25"/>
  <c r="Y50" i="25"/>
  <c r="V50" i="25"/>
  <c r="U50" i="25"/>
  <c r="T50" i="25"/>
  <c r="S50" i="25"/>
  <c r="R50" i="25"/>
  <c r="Q50" i="25"/>
  <c r="P50" i="25"/>
  <c r="O50" i="25"/>
  <c r="N50" i="25"/>
  <c r="M50" i="25"/>
  <c r="L50" i="25"/>
  <c r="K50" i="25"/>
  <c r="J50" i="25"/>
  <c r="W50" i="25"/>
  <c r="CC23" i="25"/>
  <c r="CB23" i="25"/>
  <c r="CA23" i="25"/>
  <c r="BZ23" i="25"/>
  <c r="BY23" i="25"/>
  <c r="BX23" i="25"/>
  <c r="BW23" i="25"/>
  <c r="BV23" i="25"/>
  <c r="BT23" i="25"/>
  <c r="BR23" i="25"/>
  <c r="BP23" i="25"/>
  <c r="BO23" i="25"/>
  <c r="BN23" i="25"/>
  <c r="BM23" i="25"/>
  <c r="BJ23" i="25"/>
  <c r="BH23" i="25"/>
  <c r="BG23" i="25"/>
  <c r="BF23" i="25"/>
  <c r="BE23" i="25"/>
  <c r="BD23" i="25"/>
  <c r="CC21" i="25"/>
  <c r="CB21" i="25"/>
  <c r="CA21" i="25"/>
  <c r="BZ21" i="25"/>
  <c r="BY21" i="25"/>
  <c r="BX21" i="25"/>
  <c r="BW21" i="25"/>
  <c r="BV21" i="25"/>
  <c r="BT21" i="25"/>
  <c r="BR21" i="25"/>
  <c r="BP21" i="25"/>
  <c r="BO21" i="25"/>
  <c r="BN21" i="25"/>
  <c r="BM21" i="25"/>
  <c r="BJ21" i="25"/>
  <c r="BH21" i="25"/>
  <c r="BG21" i="25"/>
  <c r="BF21" i="25"/>
  <c r="BE21" i="25"/>
  <c r="BD21" i="25"/>
  <c r="CC19" i="25"/>
  <c r="CB19" i="25"/>
  <c r="CA19" i="25"/>
  <c r="BZ19" i="25"/>
  <c r="BY19" i="25"/>
  <c r="BX19" i="25"/>
  <c r="BW19" i="25"/>
  <c r="BV19" i="25"/>
  <c r="BT19" i="25"/>
  <c r="BR19" i="25"/>
  <c r="BP19" i="25"/>
  <c r="BO19" i="25"/>
  <c r="BN19" i="25"/>
  <c r="BM19" i="25"/>
  <c r="BJ19" i="25"/>
  <c r="BH19" i="25"/>
  <c r="BG19" i="25"/>
  <c r="BF19" i="25"/>
  <c r="BE19" i="25"/>
  <c r="BD19" i="25"/>
  <c r="CC17" i="25"/>
  <c r="CB17" i="25"/>
  <c r="CA17" i="25"/>
  <c r="BZ17" i="25"/>
  <c r="BY17" i="25"/>
  <c r="BX17" i="25"/>
  <c r="BW17" i="25"/>
  <c r="BV17" i="25"/>
  <c r="BT17" i="25"/>
  <c r="BR17" i="25"/>
  <c r="BP17" i="25"/>
  <c r="BO17" i="25"/>
  <c r="BN17" i="25"/>
  <c r="BM17" i="25"/>
  <c r="BJ17" i="25"/>
  <c r="BH17" i="25"/>
  <c r="BG17" i="25"/>
  <c r="BF17" i="25"/>
  <c r="BE17" i="25"/>
  <c r="BD17" i="25"/>
  <c r="BD15" i="25"/>
  <c r="BE15" i="25"/>
  <c r="BF15" i="25"/>
  <c r="BG15" i="25"/>
  <c r="BH15" i="25"/>
  <c r="BJ15" i="25"/>
  <c r="BM15" i="25"/>
  <c r="BN15" i="25"/>
  <c r="BO15" i="25"/>
  <c r="BP15" i="25"/>
  <c r="BR15" i="25"/>
  <c r="BT15" i="25"/>
  <c r="BV15" i="25"/>
  <c r="BW15" i="25"/>
  <c r="BX15" i="25"/>
  <c r="BY15" i="25"/>
  <c r="BZ15" i="25"/>
  <c r="CA15" i="25"/>
  <c r="CB15" i="25"/>
  <c r="CC15" i="25"/>
  <c r="BA72" i="23"/>
  <c r="AZ72" i="23"/>
  <c r="AY72" i="23"/>
  <c r="AX72" i="23"/>
  <c r="AW72" i="23"/>
  <c r="AV72" i="23"/>
  <c r="AU72" i="23"/>
  <c r="AT72" i="23"/>
  <c r="AS72" i="23"/>
  <c r="AR72" i="23"/>
  <c r="AQ72" i="23"/>
  <c r="AP72" i="23"/>
  <c r="AO72" i="23"/>
  <c r="AN72" i="23"/>
  <c r="AL72" i="23"/>
  <c r="AK72" i="23"/>
  <c r="AJ72" i="23"/>
  <c r="AI72" i="23"/>
  <c r="AH72" i="23"/>
  <c r="AG72" i="23"/>
  <c r="AF72" i="23"/>
  <c r="AE72" i="23"/>
  <c r="AD72" i="23"/>
  <c r="AC72" i="23"/>
  <c r="AB72" i="23"/>
  <c r="AA72" i="23"/>
  <c r="Z72" i="23"/>
  <c r="Y72" i="23"/>
  <c r="V72" i="23"/>
  <c r="U72" i="23"/>
  <c r="T72" i="23"/>
  <c r="S72" i="23"/>
  <c r="R72" i="23"/>
  <c r="Q72" i="23"/>
  <c r="P72" i="23"/>
  <c r="O72" i="23"/>
  <c r="N72" i="23"/>
  <c r="M72" i="23"/>
  <c r="L72" i="23"/>
  <c r="K72" i="23"/>
  <c r="J72" i="23"/>
  <c r="W72" i="23"/>
  <c r="CC24" i="23"/>
  <c r="CB24" i="23"/>
  <c r="CA24" i="23"/>
  <c r="BZ24" i="23"/>
  <c r="BY24" i="23"/>
  <c r="BX24" i="23"/>
  <c r="BW24" i="23"/>
  <c r="BV24" i="23"/>
  <c r="BT24" i="23"/>
  <c r="BR24" i="23"/>
  <c r="BP24" i="23"/>
  <c r="BO24" i="23"/>
  <c r="BN24" i="23"/>
  <c r="BM24" i="23"/>
  <c r="BJ24" i="23"/>
  <c r="BH24" i="23"/>
  <c r="BG24" i="23"/>
  <c r="BF24" i="23"/>
  <c r="BE24" i="23"/>
  <c r="BD24" i="23"/>
  <c r="CC18" i="23"/>
  <c r="CB18" i="23"/>
  <c r="CA18" i="23"/>
  <c r="BZ18" i="23"/>
  <c r="BY18" i="23"/>
  <c r="BX18" i="23"/>
  <c r="BW18" i="23"/>
  <c r="BV18" i="23"/>
  <c r="BT18" i="23"/>
  <c r="BR18" i="23"/>
  <c r="BP18" i="23"/>
  <c r="BO18" i="23"/>
  <c r="BN18" i="23"/>
  <c r="BM18" i="23"/>
  <c r="BJ18" i="23"/>
  <c r="BH18" i="23"/>
  <c r="BG18" i="23"/>
  <c r="BF18" i="23"/>
  <c r="BE18" i="23"/>
  <c r="BD18" i="23"/>
  <c r="CC16" i="23"/>
  <c r="CB16" i="23"/>
  <c r="CA16" i="23"/>
  <c r="BZ16" i="23"/>
  <c r="BY16" i="23"/>
  <c r="BX16" i="23"/>
  <c r="BW16" i="23"/>
  <c r="BV16" i="23"/>
  <c r="BT16" i="23"/>
  <c r="BR16" i="23"/>
  <c r="BP16" i="23"/>
  <c r="BO16" i="23"/>
  <c r="BN16" i="23"/>
  <c r="BM16" i="23"/>
  <c r="BJ16" i="23"/>
  <c r="BH16" i="23"/>
  <c r="BG16" i="23"/>
  <c r="BF16" i="23"/>
  <c r="BE16" i="23"/>
  <c r="BD16" i="23"/>
  <c r="BA59" i="21"/>
  <c r="AZ59" i="21"/>
  <c r="AY59" i="21"/>
  <c r="AX59" i="21"/>
  <c r="AW59" i="21"/>
  <c r="AV59" i="21"/>
  <c r="AU59" i="21"/>
  <c r="AT59" i="21"/>
  <c r="AS59" i="21"/>
  <c r="AR59" i="21"/>
  <c r="AQ59" i="21"/>
  <c r="AP59" i="21"/>
  <c r="AO59" i="21"/>
  <c r="AN59" i="21"/>
  <c r="AL59" i="21"/>
  <c r="AK59" i="21"/>
  <c r="AJ59" i="21"/>
  <c r="AI59" i="21"/>
  <c r="AH59" i="21"/>
  <c r="AG59" i="21"/>
  <c r="AF59" i="21"/>
  <c r="AE59" i="21"/>
  <c r="AD59" i="21"/>
  <c r="AC59" i="21"/>
  <c r="AB59" i="21"/>
  <c r="AA59" i="21"/>
  <c r="Z59" i="21"/>
  <c r="Y59" i="21"/>
  <c r="V59" i="21"/>
  <c r="U59" i="21"/>
  <c r="T59" i="21"/>
  <c r="S59" i="21"/>
  <c r="R59" i="21"/>
  <c r="Q59" i="21"/>
  <c r="P59" i="21"/>
  <c r="O59" i="21"/>
  <c r="N59" i="21"/>
  <c r="M59" i="21"/>
  <c r="L59" i="21"/>
  <c r="K59" i="21"/>
  <c r="J59" i="21"/>
  <c r="W59" i="21"/>
  <c r="W58" i="21"/>
  <c r="CC24" i="21"/>
  <c r="CB24" i="21"/>
  <c r="CA24" i="21"/>
  <c r="BZ24" i="21"/>
  <c r="BY24" i="21"/>
  <c r="BX24" i="21"/>
  <c r="BW24" i="21"/>
  <c r="BV24" i="21"/>
  <c r="BT24" i="21"/>
  <c r="BR24" i="21"/>
  <c r="BP24" i="21"/>
  <c r="BO24" i="21"/>
  <c r="BN24" i="21"/>
  <c r="BM24" i="21"/>
  <c r="BJ24" i="21"/>
  <c r="BH24" i="21"/>
  <c r="BG24" i="21"/>
  <c r="BF24" i="21"/>
  <c r="BE24" i="21"/>
  <c r="BD24" i="21"/>
  <c r="CC18" i="21"/>
  <c r="CB18" i="21"/>
  <c r="CA18" i="21"/>
  <c r="BZ18" i="21"/>
  <c r="BY18" i="21"/>
  <c r="BX18" i="21"/>
  <c r="BW18" i="21"/>
  <c r="BV18" i="21"/>
  <c r="BT18" i="21"/>
  <c r="BR18" i="21"/>
  <c r="BP18" i="21"/>
  <c r="BO18" i="21"/>
  <c r="BN18" i="21"/>
  <c r="BM18" i="21"/>
  <c r="BJ18" i="21"/>
  <c r="BH18" i="21"/>
  <c r="BG18" i="21"/>
  <c r="BF18" i="21"/>
  <c r="BE18" i="21"/>
  <c r="BD18" i="21"/>
  <c r="CC16" i="21"/>
  <c r="CB16" i="21"/>
  <c r="CA16" i="21"/>
  <c r="BZ16" i="21"/>
  <c r="BY16" i="21"/>
  <c r="BX16" i="21"/>
  <c r="BW16" i="21"/>
  <c r="BV16" i="21"/>
  <c r="BT16" i="21"/>
  <c r="BR16" i="21"/>
  <c r="BP16" i="21"/>
  <c r="BO16" i="21"/>
  <c r="BN16" i="21"/>
  <c r="BM16" i="21"/>
  <c r="BJ16" i="21"/>
  <c r="BH16" i="21"/>
  <c r="BG16" i="21"/>
  <c r="BF16" i="21"/>
  <c r="BE16" i="21"/>
  <c r="BD16" i="21"/>
  <c r="BA50" i="19"/>
  <c r="AZ50" i="19"/>
  <c r="AY50" i="19"/>
  <c r="AX50" i="19"/>
  <c r="AW50" i="19"/>
  <c r="AV50" i="19"/>
  <c r="AU50" i="19"/>
  <c r="AT50" i="19"/>
  <c r="AS50" i="19"/>
  <c r="AR50" i="19"/>
  <c r="AQ50" i="19"/>
  <c r="AP50" i="19"/>
  <c r="AO50" i="19"/>
  <c r="AN50" i="19"/>
  <c r="AL50" i="19"/>
  <c r="AK50" i="19"/>
  <c r="AJ50" i="19"/>
  <c r="AI50" i="19"/>
  <c r="AH50" i="19"/>
  <c r="AG50" i="19"/>
  <c r="AF50" i="19"/>
  <c r="AE50" i="19"/>
  <c r="AD50" i="19"/>
  <c r="AC50" i="19"/>
  <c r="AB50" i="19"/>
  <c r="AA50" i="19"/>
  <c r="Z50" i="19"/>
  <c r="Y50" i="19"/>
  <c r="V50" i="19"/>
  <c r="U50" i="19"/>
  <c r="T50" i="19"/>
  <c r="S50" i="19"/>
  <c r="R50" i="19"/>
  <c r="Q50" i="19"/>
  <c r="P50" i="19"/>
  <c r="O50" i="19"/>
  <c r="N50" i="19"/>
  <c r="M50" i="19"/>
  <c r="L50" i="19"/>
  <c r="K50" i="19"/>
  <c r="J50" i="19"/>
  <c r="W50" i="19"/>
  <c r="CC23" i="19"/>
  <c r="CB23" i="19"/>
  <c r="CA23" i="19"/>
  <c r="BZ23" i="19"/>
  <c r="BY23" i="19"/>
  <c r="BX23" i="19"/>
  <c r="BW23" i="19"/>
  <c r="BV23" i="19"/>
  <c r="BT23" i="19"/>
  <c r="BR23" i="19"/>
  <c r="BP23" i="19"/>
  <c r="BO23" i="19"/>
  <c r="BN23" i="19"/>
  <c r="BM23" i="19"/>
  <c r="BJ23" i="19"/>
  <c r="BH23" i="19"/>
  <c r="BG23" i="19"/>
  <c r="BF23" i="19"/>
  <c r="BE23" i="19"/>
  <c r="BD23" i="19"/>
  <c r="CC17" i="19"/>
  <c r="CB17" i="19"/>
  <c r="CA17" i="19"/>
  <c r="BZ17" i="19"/>
  <c r="BY17" i="19"/>
  <c r="BX17" i="19"/>
  <c r="BW17" i="19"/>
  <c r="BV17" i="19"/>
  <c r="BT17" i="19"/>
  <c r="BR17" i="19"/>
  <c r="BP17" i="19"/>
  <c r="BO17" i="19"/>
  <c r="BN17" i="19"/>
  <c r="BM17" i="19"/>
  <c r="BJ17" i="19"/>
  <c r="BH17" i="19"/>
  <c r="BG17" i="19"/>
  <c r="BF17" i="19"/>
  <c r="BE17" i="19"/>
  <c r="BD17" i="19"/>
  <c r="CC15" i="19"/>
  <c r="CB15" i="19"/>
  <c r="CA15" i="19"/>
  <c r="BZ15" i="19"/>
  <c r="BY15" i="19"/>
  <c r="BX15" i="19"/>
  <c r="BW15" i="19"/>
  <c r="BV15" i="19"/>
  <c r="BT15" i="19"/>
  <c r="BR15" i="19"/>
  <c r="BP15" i="19"/>
  <c r="BO15" i="19"/>
  <c r="BN15" i="19"/>
  <c r="BM15" i="19"/>
  <c r="BJ15" i="19"/>
  <c r="BH15" i="19"/>
  <c r="BG15" i="19"/>
  <c r="BF15" i="19"/>
  <c r="BE15" i="19"/>
  <c r="BD15" i="19"/>
  <c r="BA54" i="17"/>
  <c r="AZ54" i="17"/>
  <c r="AY54" i="17"/>
  <c r="AX54" i="17"/>
  <c r="AW54" i="17"/>
  <c r="AV54" i="17"/>
  <c r="AU54" i="17"/>
  <c r="AT54" i="17"/>
  <c r="AS54" i="17"/>
  <c r="AR54" i="17"/>
  <c r="AQ54" i="17"/>
  <c r="AP54" i="17"/>
  <c r="AO54" i="17"/>
  <c r="AN54" i="17"/>
  <c r="AL54" i="17"/>
  <c r="AK54" i="17"/>
  <c r="AJ54" i="17"/>
  <c r="AI54" i="17"/>
  <c r="AH54" i="17"/>
  <c r="AG54" i="17"/>
  <c r="AF54" i="17"/>
  <c r="AE54" i="17"/>
  <c r="AD54" i="17"/>
  <c r="AC54" i="17"/>
  <c r="AB54" i="17"/>
  <c r="AA54" i="17"/>
  <c r="Z54" i="17"/>
  <c r="Y54" i="17"/>
  <c r="V54" i="17"/>
  <c r="U54" i="17"/>
  <c r="T54" i="17"/>
  <c r="S54" i="17"/>
  <c r="R54" i="17"/>
  <c r="Q54" i="17"/>
  <c r="P54" i="17"/>
  <c r="O54" i="17"/>
  <c r="N54" i="17"/>
  <c r="M54" i="17"/>
  <c r="L54" i="17"/>
  <c r="K54" i="17"/>
  <c r="J54" i="17"/>
  <c r="W54" i="17"/>
  <c r="W50" i="15"/>
  <c r="CC27" i="17"/>
  <c r="CB27" i="17"/>
  <c r="CA27" i="17"/>
  <c r="BZ27" i="17"/>
  <c r="BY27" i="17"/>
  <c r="BX27" i="17"/>
  <c r="BW27" i="17"/>
  <c r="BV27" i="17"/>
  <c r="BT27" i="17"/>
  <c r="BR27" i="17"/>
  <c r="BP27" i="17"/>
  <c r="BO27" i="17"/>
  <c r="BN27" i="17"/>
  <c r="BM27" i="17"/>
  <c r="BJ27" i="17"/>
  <c r="BH27" i="17"/>
  <c r="BG27" i="17"/>
  <c r="BF27" i="17"/>
  <c r="BE27" i="17"/>
  <c r="BD27" i="17"/>
  <c r="CC15" i="17"/>
  <c r="CB15" i="17"/>
  <c r="CA15" i="17"/>
  <c r="BZ15" i="17"/>
  <c r="BY15" i="17"/>
  <c r="BX15" i="17"/>
  <c r="BW15" i="17"/>
  <c r="BV15" i="17"/>
  <c r="BT15" i="17"/>
  <c r="BR15" i="17"/>
  <c r="BP15" i="17"/>
  <c r="BO15" i="17"/>
  <c r="BN15" i="17"/>
  <c r="BM15" i="17"/>
  <c r="BJ15" i="17"/>
  <c r="BH15" i="17"/>
  <c r="BG15" i="17"/>
  <c r="BF15" i="17"/>
  <c r="BE15" i="17"/>
  <c r="BD15" i="17"/>
  <c r="CC21" i="17"/>
  <c r="CB21" i="17"/>
  <c r="CA21" i="17"/>
  <c r="BZ21" i="17"/>
  <c r="BY21" i="17"/>
  <c r="BX21" i="17"/>
  <c r="BW21" i="17"/>
  <c r="BV21" i="17"/>
  <c r="BT21" i="17"/>
  <c r="BR21" i="17"/>
  <c r="BP21" i="17"/>
  <c r="BO21" i="17"/>
  <c r="BN21" i="17"/>
  <c r="BM21" i="17"/>
  <c r="BJ21" i="17"/>
  <c r="BH21" i="17"/>
  <c r="BG21" i="17"/>
  <c r="BF21" i="17"/>
  <c r="BE21" i="17"/>
  <c r="BD21" i="17"/>
  <c r="J75" i="22"/>
  <c r="J80" i="22"/>
  <c r="U77" i="14"/>
  <c r="S77" i="14"/>
  <c r="T77" i="14"/>
  <c r="K77" i="14"/>
  <c r="L77" i="14"/>
  <c r="M77" i="14"/>
  <c r="N77" i="14"/>
  <c r="O77" i="14"/>
  <c r="P77" i="14"/>
  <c r="Q77" i="14"/>
  <c r="R77" i="14"/>
  <c r="J77" i="14"/>
  <c r="K79" i="14"/>
  <c r="L79" i="14"/>
  <c r="M79" i="14"/>
  <c r="N79" i="14"/>
  <c r="O79" i="14"/>
  <c r="P79" i="14"/>
  <c r="Q79" i="14"/>
  <c r="R79" i="14"/>
  <c r="S79" i="14"/>
  <c r="T79" i="14"/>
  <c r="U79" i="14"/>
  <c r="J79" i="14"/>
  <c r="S76" i="14"/>
  <c r="T76" i="14"/>
  <c r="U76" i="14"/>
  <c r="O76" i="14"/>
  <c r="P76" i="14"/>
  <c r="Q76" i="14"/>
  <c r="R76" i="14"/>
  <c r="J76" i="14"/>
  <c r="J72" i="14"/>
  <c r="J71" i="14"/>
  <c r="J70" i="14"/>
  <c r="J67" i="14"/>
  <c r="J66" i="14"/>
  <c r="J63" i="14"/>
  <c r="BA50" i="13"/>
  <c r="AZ50" i="13"/>
  <c r="AY50" i="13"/>
  <c r="AX50" i="13"/>
  <c r="AW50" i="13"/>
  <c r="AV50" i="13"/>
  <c r="AU50" i="13"/>
  <c r="AT50" i="13"/>
  <c r="AS50" i="13"/>
  <c r="AR50" i="13"/>
  <c r="AQ50" i="13"/>
  <c r="AP50" i="13"/>
  <c r="AO50" i="13"/>
  <c r="AN50" i="13"/>
  <c r="AL50" i="13"/>
  <c r="AK50" i="13"/>
  <c r="AJ50" i="13"/>
  <c r="AI50" i="13"/>
  <c r="AH50" i="13"/>
  <c r="AG50" i="13"/>
  <c r="AF50" i="13"/>
  <c r="AE50" i="13"/>
  <c r="AD50" i="13"/>
  <c r="AC50" i="13"/>
  <c r="AB50" i="13"/>
  <c r="AA50" i="13"/>
  <c r="Z50" i="13"/>
  <c r="Y50" i="13"/>
  <c r="V50" i="13"/>
  <c r="U50" i="13"/>
  <c r="T50" i="13"/>
  <c r="S50" i="13"/>
  <c r="R50" i="13"/>
  <c r="Q50" i="13"/>
  <c r="P50" i="13"/>
  <c r="O50" i="13"/>
  <c r="N50" i="13"/>
  <c r="M50" i="13"/>
  <c r="L50" i="13"/>
  <c r="K50" i="13"/>
  <c r="J50" i="13"/>
  <c r="W50" i="13"/>
  <c r="CC23" i="13"/>
  <c r="CB23" i="13"/>
  <c r="CA23" i="13"/>
  <c r="BZ23" i="13"/>
  <c r="BY23" i="13"/>
  <c r="BX23" i="13"/>
  <c r="BW23" i="13"/>
  <c r="BV23" i="13"/>
  <c r="BT23" i="13"/>
  <c r="BR23" i="13"/>
  <c r="BP23" i="13"/>
  <c r="BO23" i="13"/>
  <c r="BN23" i="13"/>
  <c r="BM23" i="13"/>
  <c r="BJ23" i="13"/>
  <c r="BH23" i="13"/>
  <c r="BG23" i="13"/>
  <c r="BF23" i="13"/>
  <c r="BE23" i="13"/>
  <c r="BD23" i="13"/>
  <c r="CC17" i="13"/>
  <c r="CB17" i="13"/>
  <c r="CA17" i="13"/>
  <c r="BZ17" i="13"/>
  <c r="BY17" i="13"/>
  <c r="BX17" i="13"/>
  <c r="BW17" i="13"/>
  <c r="BV17" i="13"/>
  <c r="BT17" i="13"/>
  <c r="BR17" i="13"/>
  <c r="BP17" i="13"/>
  <c r="BO17" i="13"/>
  <c r="BN17" i="13"/>
  <c r="BM17" i="13"/>
  <c r="BJ17" i="13"/>
  <c r="BH17" i="13"/>
  <c r="BG17" i="13"/>
  <c r="BF17" i="13"/>
  <c r="BE17" i="13"/>
  <c r="BD17" i="13"/>
  <c r="CC15" i="13"/>
  <c r="CB15" i="13"/>
  <c r="CA15" i="13"/>
  <c r="BZ15" i="13"/>
  <c r="BY15" i="13"/>
  <c r="BX15" i="13"/>
  <c r="BW15" i="13"/>
  <c r="BV15" i="13"/>
  <c r="BT15" i="13"/>
  <c r="BR15" i="13"/>
  <c r="BP15" i="13"/>
  <c r="BO15" i="13"/>
  <c r="BN15" i="13"/>
  <c r="BM15" i="13"/>
  <c r="BJ15" i="13"/>
  <c r="BH15" i="13"/>
  <c r="BG15" i="13"/>
  <c r="BF15" i="13"/>
  <c r="BE15" i="13"/>
  <c r="BD15" i="13"/>
  <c r="BA54" i="11"/>
  <c r="AZ54" i="11"/>
  <c r="AY54" i="11"/>
  <c r="AX54" i="11"/>
  <c r="AW54" i="11"/>
  <c r="AV54" i="11"/>
  <c r="AU54" i="11"/>
  <c r="AT54" i="11"/>
  <c r="AS54" i="11"/>
  <c r="AR54" i="11"/>
  <c r="AQ54" i="11"/>
  <c r="AP54" i="11"/>
  <c r="AO54" i="11"/>
  <c r="AN54" i="11"/>
  <c r="AL54" i="11"/>
  <c r="AK54" i="11"/>
  <c r="AJ54" i="11"/>
  <c r="AI54" i="11"/>
  <c r="AH54" i="11"/>
  <c r="AG54" i="11"/>
  <c r="AF54" i="11"/>
  <c r="AE54" i="11"/>
  <c r="AD54" i="11"/>
  <c r="AC54" i="11"/>
  <c r="AB54" i="11"/>
  <c r="AA54" i="11"/>
  <c r="Z54" i="11"/>
  <c r="Y54" i="11"/>
  <c r="V54" i="11"/>
  <c r="U54" i="11"/>
  <c r="T54" i="11"/>
  <c r="S54" i="11"/>
  <c r="R54" i="11"/>
  <c r="Q54" i="11"/>
  <c r="P54" i="11"/>
  <c r="O54" i="11"/>
  <c r="N54" i="11"/>
  <c r="M54" i="11"/>
  <c r="L54" i="11"/>
  <c r="K54" i="11"/>
  <c r="J54" i="11"/>
  <c r="W54" i="11"/>
  <c r="BA123" i="8"/>
  <c r="AZ123" i="8"/>
  <c r="AY123" i="8"/>
  <c r="AX123" i="8"/>
  <c r="AW123" i="8"/>
  <c r="AV123" i="8"/>
  <c r="AU123" i="8"/>
  <c r="AT123" i="8"/>
  <c r="AS123" i="8"/>
  <c r="AR123" i="8"/>
  <c r="AQ123" i="8"/>
  <c r="AP123" i="8"/>
  <c r="AO123" i="8"/>
  <c r="AN123" i="8"/>
  <c r="AL123" i="8"/>
  <c r="AK123" i="8"/>
  <c r="AJ123" i="8"/>
  <c r="AI123" i="8"/>
  <c r="AH123" i="8"/>
  <c r="AG123" i="8"/>
  <c r="AF123" i="8"/>
  <c r="AE123" i="8"/>
  <c r="AD123" i="8"/>
  <c r="AC123" i="8"/>
  <c r="AB123" i="8"/>
  <c r="AA123" i="8"/>
  <c r="Z123" i="8"/>
  <c r="Y123" i="8"/>
  <c r="V123" i="8"/>
  <c r="U123" i="8"/>
  <c r="T123" i="8"/>
  <c r="S123" i="8"/>
  <c r="R123" i="8"/>
  <c r="Q123" i="8"/>
  <c r="P123" i="8"/>
  <c r="O123" i="8"/>
  <c r="N123" i="8"/>
  <c r="M123" i="8"/>
  <c r="L123" i="8"/>
  <c r="K123" i="8"/>
  <c r="J123" i="8"/>
  <c r="W123" i="8"/>
  <c r="CC50" i="8"/>
  <c r="CB50" i="8"/>
  <c r="CA50" i="8"/>
  <c r="BZ50" i="8"/>
  <c r="BY50" i="8"/>
  <c r="BX50" i="8"/>
  <c r="BW50" i="8"/>
  <c r="BV50" i="8"/>
  <c r="BT50" i="8"/>
  <c r="BR50" i="8"/>
  <c r="BP50" i="8"/>
  <c r="BO50" i="8"/>
  <c r="BN50" i="8"/>
  <c r="BM50" i="8"/>
  <c r="BJ50" i="8"/>
  <c r="BH50" i="8"/>
  <c r="BG50" i="8"/>
  <c r="BF50" i="8"/>
  <c r="BE50" i="8"/>
  <c r="BD50" i="8"/>
  <c r="CC48" i="8"/>
  <c r="CB48" i="8"/>
  <c r="CA48" i="8"/>
  <c r="BZ48" i="8"/>
  <c r="BY48" i="8"/>
  <c r="BX48" i="8"/>
  <c r="BW48" i="8"/>
  <c r="BV48" i="8"/>
  <c r="BT48" i="8"/>
  <c r="BR48" i="8"/>
  <c r="BP48" i="8"/>
  <c r="BO48" i="8"/>
  <c r="BN48" i="8"/>
  <c r="BM48" i="8"/>
  <c r="BJ48" i="8"/>
  <c r="BH48" i="8"/>
  <c r="BG48" i="8"/>
  <c r="BF48" i="8"/>
  <c r="BE48" i="8"/>
  <c r="BD48" i="8"/>
  <c r="CC46" i="8"/>
  <c r="CB46" i="8"/>
  <c r="CA46" i="8"/>
  <c r="BZ46" i="8"/>
  <c r="BY46" i="8"/>
  <c r="BX46" i="8"/>
  <c r="BW46" i="8"/>
  <c r="BV46" i="8"/>
  <c r="BT46" i="8"/>
  <c r="BR46" i="8"/>
  <c r="BP46" i="8"/>
  <c r="BO46" i="8"/>
  <c r="BN46" i="8"/>
  <c r="BM46" i="8"/>
  <c r="BJ46" i="8"/>
  <c r="BH46" i="8"/>
  <c r="BG46" i="8"/>
  <c r="BF46" i="8"/>
  <c r="BE46" i="8"/>
  <c r="BD46" i="8"/>
  <c r="H61" i="20"/>
  <c r="C90" i="2"/>
  <c r="H60" i="20"/>
  <c r="C89" i="2"/>
  <c r="H70" i="18"/>
  <c r="C80" i="2"/>
  <c r="H69" i="18"/>
  <c r="J95" i="12"/>
  <c r="J96" i="12"/>
  <c r="J94" i="12"/>
  <c r="J92" i="12"/>
  <c r="J89" i="12"/>
  <c r="J88" i="12"/>
  <c r="J86" i="12"/>
  <c r="J85" i="12"/>
  <c r="U80" i="12"/>
  <c r="T80" i="12"/>
  <c r="S80" i="12"/>
  <c r="R80" i="12"/>
  <c r="Q80" i="12"/>
  <c r="P80" i="12"/>
  <c r="O80" i="12"/>
  <c r="N80" i="12"/>
  <c r="M80" i="12"/>
  <c r="L80" i="12"/>
  <c r="K80" i="12"/>
  <c r="J80" i="12"/>
  <c r="C79" i="2"/>
  <c r="H76" i="12"/>
  <c r="H77" i="12"/>
  <c r="C49" i="2"/>
  <c r="C48" i="2"/>
  <c r="BJ28" i="25"/>
  <c r="BH9" i="25"/>
  <c r="BF9" i="25"/>
  <c r="BD9" i="25"/>
  <c r="W61" i="25"/>
  <c r="V62" i="25"/>
  <c r="U61" i="25"/>
  <c r="S61" i="25"/>
  <c r="Q61" i="25"/>
  <c r="O61" i="25"/>
  <c r="N62" i="25"/>
  <c r="M61" i="25"/>
  <c r="K61" i="25"/>
  <c r="V58" i="25"/>
  <c r="V57" i="25"/>
  <c r="V54" i="25"/>
  <c r="T54" i="25"/>
  <c r="N58" i="25"/>
  <c r="N57" i="25"/>
  <c r="N54" i="25"/>
  <c r="V53" i="25"/>
  <c r="T53" i="25"/>
  <c r="R53" i="25"/>
  <c r="P53" i="25"/>
  <c r="N53" i="25"/>
  <c r="L53" i="25"/>
  <c r="J53" i="25"/>
  <c r="BJ32" i="11"/>
  <c r="BJ29" i="11"/>
  <c r="BH29" i="11"/>
  <c r="BG29" i="11"/>
  <c r="BF29" i="11"/>
  <c r="BE29" i="11"/>
  <c r="BD29" i="11"/>
  <c r="BJ27" i="11"/>
  <c r="BH27" i="11"/>
  <c r="BG27" i="11"/>
  <c r="BF27" i="11"/>
  <c r="BE27" i="11"/>
  <c r="BD27" i="11"/>
  <c r="BJ25" i="11"/>
  <c r="BH25" i="11"/>
  <c r="BG25" i="11"/>
  <c r="BF25" i="11"/>
  <c r="BE25" i="11"/>
  <c r="BD25" i="11"/>
  <c r="BJ23" i="11"/>
  <c r="BH23" i="11"/>
  <c r="BG23" i="11"/>
  <c r="BF23" i="11"/>
  <c r="BE23" i="11"/>
  <c r="BD23" i="11"/>
  <c r="BJ21" i="11"/>
  <c r="BH21" i="11"/>
  <c r="BG21" i="11"/>
  <c r="BF21" i="11"/>
  <c r="BE21" i="11"/>
  <c r="BD21" i="11"/>
  <c r="BJ15" i="11"/>
  <c r="BH15" i="11"/>
  <c r="BG15" i="11"/>
  <c r="BF15" i="11"/>
  <c r="BE15" i="11"/>
  <c r="BD15" i="11"/>
  <c r="BJ13" i="11"/>
  <c r="BH13" i="11"/>
  <c r="BG13" i="11"/>
  <c r="BF13" i="11"/>
  <c r="BE13" i="11"/>
  <c r="BD13" i="11"/>
  <c r="BJ11" i="11"/>
  <c r="BH11" i="11"/>
  <c r="BG11" i="11"/>
  <c r="BF11" i="11"/>
  <c r="BE11" i="11"/>
  <c r="BD11" i="11"/>
  <c r="BH9" i="11"/>
  <c r="BF9" i="11"/>
  <c r="BD9" i="11"/>
  <c r="BJ80" i="8"/>
  <c r="BJ76" i="8"/>
  <c r="BJ61" i="8"/>
  <c r="BJ52" i="8"/>
  <c r="BH52" i="8"/>
  <c r="BG52" i="8"/>
  <c r="BF52" i="8"/>
  <c r="BE52" i="8"/>
  <c r="BD52" i="8"/>
  <c r="BJ44" i="8"/>
  <c r="BH44" i="8"/>
  <c r="BG44" i="8"/>
  <c r="BF44" i="8"/>
  <c r="BE44" i="8"/>
  <c r="BD44" i="8"/>
  <c r="BJ42" i="8"/>
  <c r="BH42" i="8"/>
  <c r="BG42" i="8"/>
  <c r="BF42" i="8"/>
  <c r="BE42" i="8"/>
  <c r="BD42" i="8"/>
  <c r="BJ40" i="8"/>
  <c r="BH40" i="8"/>
  <c r="BG40" i="8"/>
  <c r="BF40" i="8"/>
  <c r="BE40" i="8"/>
  <c r="BD40" i="8"/>
  <c r="BJ38" i="8"/>
  <c r="BH38" i="8"/>
  <c r="BG38" i="8"/>
  <c r="BF38" i="8"/>
  <c r="BE38" i="8"/>
  <c r="BD38" i="8"/>
  <c r="BJ32" i="8"/>
  <c r="BH32" i="8"/>
  <c r="BG32" i="8"/>
  <c r="BF32" i="8"/>
  <c r="BE32" i="8"/>
  <c r="BD32" i="8"/>
  <c r="BJ28" i="8"/>
  <c r="BH28" i="8"/>
  <c r="BG28" i="8"/>
  <c r="BF28" i="8"/>
  <c r="BE28" i="8"/>
  <c r="BD28" i="8"/>
  <c r="BJ13" i="8"/>
  <c r="BH13" i="8"/>
  <c r="BF13" i="8"/>
  <c r="BD13" i="8"/>
  <c r="EL20" i="7"/>
  <c r="EL19" i="7"/>
  <c r="EL17" i="7"/>
  <c r="EL16" i="7"/>
  <c r="EL15" i="7"/>
  <c r="EL14" i="7"/>
  <c r="EL13" i="7"/>
  <c r="EL12" i="7"/>
  <c r="EG20" i="7"/>
  <c r="EG19" i="7"/>
  <c r="EG17" i="7"/>
  <c r="EG16" i="7"/>
  <c r="EG15" i="7"/>
  <c r="EG14" i="7"/>
  <c r="EG13" i="7"/>
  <c r="EG12" i="7"/>
  <c r="W66" i="11"/>
  <c r="V67" i="11"/>
  <c r="U66" i="11"/>
  <c r="S66" i="11"/>
  <c r="Q66" i="11"/>
  <c r="O66" i="11"/>
  <c r="N67" i="11"/>
  <c r="M66" i="11"/>
  <c r="K66" i="11"/>
  <c r="V63" i="11"/>
  <c r="V62" i="11"/>
  <c r="N63" i="11"/>
  <c r="N62" i="11"/>
  <c r="V59" i="11"/>
  <c r="T59" i="11"/>
  <c r="N59" i="11"/>
  <c r="V58" i="11"/>
  <c r="T58" i="11"/>
  <c r="R58" i="11"/>
  <c r="P58" i="11"/>
  <c r="N58" i="11"/>
  <c r="L58" i="11"/>
  <c r="J58" i="11"/>
  <c r="AO96" i="7"/>
  <c r="AO95" i="7"/>
  <c r="AK96" i="7"/>
  <c r="AK95" i="7"/>
  <c r="AE95" i="7"/>
  <c r="T96" i="7"/>
  <c r="T95" i="7"/>
  <c r="P96" i="7"/>
  <c r="P95" i="7"/>
  <c r="J95" i="7"/>
  <c r="W198" i="8"/>
  <c r="U198" i="8"/>
  <c r="S198" i="8"/>
  <c r="Q198" i="8"/>
  <c r="O198" i="8"/>
  <c r="M198" i="8"/>
  <c r="W191" i="8"/>
  <c r="U191" i="8"/>
  <c r="S191" i="8"/>
  <c r="Q191" i="8"/>
  <c r="O191" i="8"/>
  <c r="M191" i="8"/>
  <c r="K198" i="8"/>
  <c r="K191" i="8"/>
  <c r="N177" i="8"/>
  <c r="N170" i="8"/>
  <c r="T167" i="8"/>
  <c r="R167" i="8"/>
  <c r="P167" i="8"/>
  <c r="N167" i="8"/>
  <c r="L167" i="8"/>
  <c r="J167" i="8"/>
  <c r="T160" i="8"/>
  <c r="R160" i="8"/>
  <c r="P160" i="8"/>
  <c r="N160" i="8"/>
  <c r="L160" i="8"/>
  <c r="J160" i="8"/>
  <c r="N158" i="8"/>
  <c r="N156" i="8"/>
  <c r="N148" i="8"/>
  <c r="N145" i="8"/>
  <c r="N143" i="8"/>
  <c r="N135" i="8"/>
  <c r="W127" i="8"/>
  <c r="V127" i="8"/>
  <c r="U127" i="8"/>
  <c r="T127" i="8"/>
  <c r="O127" i="8"/>
  <c r="N127" i="8"/>
  <c r="W126" i="8"/>
  <c r="V126" i="8"/>
  <c r="U126" i="8"/>
  <c r="T126" i="8"/>
  <c r="O126" i="8"/>
  <c r="N126" i="8"/>
  <c r="W125" i="8"/>
  <c r="V125" i="8"/>
  <c r="U125" i="8"/>
  <c r="T125" i="8"/>
  <c r="O125" i="8"/>
  <c r="N125" i="8"/>
  <c r="W124" i="8"/>
  <c r="V124" i="8"/>
  <c r="U124" i="8"/>
  <c r="T124" i="8"/>
  <c r="O124" i="8"/>
  <c r="N124" i="8"/>
  <c r="W122" i="8"/>
  <c r="V122" i="8"/>
  <c r="U122" i="8"/>
  <c r="T122" i="8"/>
  <c r="S122" i="8"/>
  <c r="R122" i="8"/>
  <c r="Q122" i="8"/>
  <c r="P122" i="8"/>
  <c r="O122" i="8"/>
  <c r="N122" i="8"/>
  <c r="M122" i="8"/>
  <c r="L122" i="8"/>
  <c r="K122" i="8"/>
  <c r="J122" i="8"/>
  <c r="W121" i="8"/>
  <c r="V121" i="8"/>
  <c r="U121" i="8"/>
  <c r="T121" i="8"/>
  <c r="S121" i="8"/>
  <c r="R121" i="8"/>
  <c r="Q121" i="8"/>
  <c r="P121" i="8"/>
  <c r="O121" i="8"/>
  <c r="N121" i="8"/>
  <c r="M121" i="8"/>
  <c r="L121" i="8"/>
  <c r="K121" i="8"/>
  <c r="J121" i="8"/>
  <c r="W120" i="8"/>
  <c r="V120" i="8"/>
  <c r="U120" i="8"/>
  <c r="T120" i="8"/>
  <c r="S120" i="8"/>
  <c r="R120" i="8"/>
  <c r="Q120" i="8"/>
  <c r="P120" i="8"/>
  <c r="O120" i="8"/>
  <c r="N120" i="8"/>
  <c r="M120" i="8"/>
  <c r="L120" i="8"/>
  <c r="K120" i="8"/>
  <c r="J120" i="8"/>
  <c r="AO94" i="7"/>
  <c r="AO93" i="7"/>
  <c r="AK94" i="7"/>
  <c r="AK93" i="7"/>
  <c r="AE93" i="7"/>
  <c r="T94" i="7"/>
  <c r="T93" i="7"/>
  <c r="P94" i="7"/>
  <c r="P93" i="7"/>
  <c r="J93" i="7"/>
  <c r="AX75" i="7"/>
  <c r="AW75" i="7"/>
  <c r="AV75" i="7"/>
  <c r="AU75" i="7"/>
  <c r="AT75" i="7"/>
  <c r="AS75" i="7"/>
  <c r="AR75" i="7"/>
  <c r="AQ75" i="7"/>
  <c r="AP75" i="7"/>
  <c r="AO75" i="7"/>
  <c r="AN75" i="7"/>
  <c r="AM75" i="7"/>
  <c r="AL75" i="7"/>
  <c r="AK75" i="7"/>
  <c r="AJ75" i="7"/>
  <c r="AI75" i="7"/>
  <c r="AH75" i="7"/>
  <c r="AG75" i="7"/>
  <c r="AF75" i="7"/>
  <c r="AE75" i="7"/>
  <c r="AC75" i="7"/>
  <c r="AB75" i="7"/>
  <c r="AA75" i="7"/>
  <c r="Z75" i="7"/>
  <c r="Y75" i="7"/>
  <c r="X75" i="7"/>
  <c r="W75" i="7"/>
  <c r="V75" i="7"/>
  <c r="U75" i="7"/>
  <c r="T75" i="7"/>
  <c r="S75" i="7"/>
  <c r="R75" i="7"/>
  <c r="Q75" i="7"/>
  <c r="P75" i="7"/>
  <c r="O75" i="7"/>
  <c r="N75" i="7"/>
  <c r="M75" i="7"/>
  <c r="L75" i="7"/>
  <c r="K75" i="7"/>
  <c r="J75" i="7"/>
  <c r="AX74" i="7"/>
  <c r="AV74" i="7"/>
  <c r="AT74" i="7"/>
  <c r="AR74" i="7"/>
  <c r="AP74" i="7"/>
  <c r="AN74" i="7"/>
  <c r="AL74" i="7"/>
  <c r="AJ74" i="7"/>
  <c r="AH74" i="7"/>
  <c r="AF74" i="7"/>
  <c r="AC74" i="7"/>
  <c r="AA74" i="7"/>
  <c r="Y74" i="7"/>
  <c r="W74" i="7"/>
  <c r="U74" i="7"/>
  <c r="S74" i="7"/>
  <c r="Q74" i="7"/>
  <c r="O74" i="7"/>
  <c r="M74" i="7"/>
  <c r="K74" i="7"/>
  <c r="AX73" i="7"/>
  <c r="AW73" i="7"/>
  <c r="AV73" i="7"/>
  <c r="AU73" i="7"/>
  <c r="AT73" i="7"/>
  <c r="AS73" i="7"/>
  <c r="AR73" i="7"/>
  <c r="AQ73" i="7"/>
  <c r="AP73" i="7"/>
  <c r="AO73" i="7"/>
  <c r="AN73" i="7"/>
  <c r="AM73" i="7"/>
  <c r="AL73" i="7"/>
  <c r="AK73" i="7"/>
  <c r="AJ73" i="7"/>
  <c r="AI73" i="7"/>
  <c r="AH73" i="7"/>
  <c r="AG73" i="7"/>
  <c r="AF73" i="7"/>
  <c r="AE73" i="7"/>
  <c r="AC73" i="7"/>
  <c r="AB73" i="7"/>
  <c r="AA73" i="7"/>
  <c r="Z73" i="7"/>
  <c r="Y73" i="7"/>
  <c r="X73" i="7"/>
  <c r="W73" i="7"/>
  <c r="V73" i="7"/>
  <c r="U73" i="7"/>
  <c r="T73" i="7"/>
  <c r="S73" i="7"/>
  <c r="R73" i="7"/>
  <c r="Q73" i="7"/>
  <c r="P73" i="7"/>
  <c r="O73" i="7"/>
  <c r="N73" i="7"/>
  <c r="M73" i="7"/>
  <c r="L73" i="7"/>
  <c r="K73" i="7"/>
  <c r="J73" i="7"/>
  <c r="AX72" i="7"/>
  <c r="AW72" i="7"/>
  <c r="AV72" i="7"/>
  <c r="AU72" i="7"/>
  <c r="AT72" i="7"/>
  <c r="AS72" i="7"/>
  <c r="AR72" i="7"/>
  <c r="AQ72" i="7"/>
  <c r="AP72" i="7"/>
  <c r="AO72" i="7"/>
  <c r="AN72" i="7"/>
  <c r="AM72" i="7"/>
  <c r="AL72" i="7"/>
  <c r="AK72" i="7"/>
  <c r="AJ72" i="7"/>
  <c r="AI72" i="7"/>
  <c r="AH72" i="7"/>
  <c r="AG72" i="7"/>
  <c r="AF72" i="7"/>
  <c r="AE72" i="7"/>
  <c r="AC72" i="7"/>
  <c r="AB72" i="7"/>
  <c r="AA72" i="7"/>
  <c r="Z72" i="7"/>
  <c r="Y72" i="7"/>
  <c r="X72" i="7"/>
  <c r="W72" i="7"/>
  <c r="V72" i="7"/>
  <c r="U72" i="7"/>
  <c r="T72" i="7"/>
  <c r="S72" i="7"/>
  <c r="R72" i="7"/>
  <c r="Q72" i="7"/>
  <c r="P72" i="7"/>
  <c r="O72" i="7"/>
  <c r="N72" i="7"/>
  <c r="M72" i="7"/>
  <c r="L72" i="7"/>
  <c r="K72" i="7"/>
  <c r="J72" i="7"/>
  <c r="AR71" i="7"/>
  <c r="AQ71" i="7"/>
  <c r="W71" i="7"/>
  <c r="V71" i="7"/>
  <c r="AX70" i="7"/>
  <c r="AW70" i="7"/>
  <c r="AV70" i="7"/>
  <c r="AU70" i="7"/>
  <c r="AT70" i="7"/>
  <c r="AS70" i="7"/>
  <c r="AR70" i="7"/>
  <c r="AQ70" i="7"/>
  <c r="AP70" i="7"/>
  <c r="AO70" i="7"/>
  <c r="AN70" i="7"/>
  <c r="AM70" i="7"/>
  <c r="AL70" i="7"/>
  <c r="AK70" i="7"/>
  <c r="AJ70" i="7"/>
  <c r="AI70" i="7"/>
  <c r="AH70" i="7"/>
  <c r="AG70" i="7"/>
  <c r="AF70" i="7"/>
  <c r="AE70" i="7"/>
  <c r="AC70" i="7"/>
  <c r="AB70" i="7"/>
  <c r="AA70" i="7"/>
  <c r="Z70" i="7"/>
  <c r="Y70" i="7"/>
  <c r="X70" i="7"/>
  <c r="W70" i="7"/>
  <c r="V70" i="7"/>
  <c r="U70" i="7"/>
  <c r="T70" i="7"/>
  <c r="S70" i="7"/>
  <c r="R70" i="7"/>
  <c r="Q70" i="7"/>
  <c r="P70" i="7"/>
  <c r="O70" i="7"/>
  <c r="N70" i="7"/>
  <c r="M70" i="7"/>
  <c r="L70" i="7"/>
  <c r="K70" i="7"/>
  <c r="J70" i="7"/>
  <c r="AX69" i="7"/>
  <c r="AV69" i="7"/>
  <c r="AT69" i="7"/>
  <c r="AR69" i="7"/>
  <c r="AP69" i="7"/>
  <c r="AN69" i="7"/>
  <c r="AL69" i="7"/>
  <c r="AJ69" i="7"/>
  <c r="AH69" i="7"/>
  <c r="AF69" i="7"/>
  <c r="AC69" i="7"/>
  <c r="AA69" i="7"/>
  <c r="Y69" i="7"/>
  <c r="W69" i="7"/>
  <c r="U69" i="7"/>
  <c r="S69" i="7"/>
  <c r="Q69" i="7"/>
  <c r="O69" i="7"/>
  <c r="M69" i="7"/>
  <c r="K69" i="7"/>
  <c r="AX68" i="7"/>
  <c r="AW68" i="7"/>
  <c r="AV68" i="7"/>
  <c r="AU68" i="7"/>
  <c r="AT68" i="7"/>
  <c r="AS68" i="7"/>
  <c r="AR68" i="7"/>
  <c r="AQ68" i="7"/>
  <c r="AP68" i="7"/>
  <c r="AO68" i="7"/>
  <c r="AN68" i="7"/>
  <c r="AM68" i="7"/>
  <c r="AL68" i="7"/>
  <c r="AK68" i="7"/>
  <c r="AJ68" i="7"/>
  <c r="AI68" i="7"/>
  <c r="AH68" i="7"/>
  <c r="AG68" i="7"/>
  <c r="AF68" i="7"/>
  <c r="AE68" i="7"/>
  <c r="AC68" i="7"/>
  <c r="AB68" i="7"/>
  <c r="AA68" i="7"/>
  <c r="Z68" i="7"/>
  <c r="Y68" i="7"/>
  <c r="X68" i="7"/>
  <c r="W68" i="7"/>
  <c r="V68" i="7"/>
  <c r="U68" i="7"/>
  <c r="T68" i="7"/>
  <c r="S68" i="7"/>
  <c r="R68" i="7"/>
  <c r="Q68" i="7"/>
  <c r="P68" i="7"/>
  <c r="O68" i="7"/>
  <c r="N68" i="7"/>
  <c r="M68" i="7"/>
  <c r="L68" i="7"/>
  <c r="K68" i="7"/>
  <c r="J68" i="7"/>
  <c r="AX67" i="7"/>
  <c r="AW67" i="7"/>
  <c r="AV67" i="7"/>
  <c r="AU67" i="7"/>
  <c r="AT67" i="7"/>
  <c r="AS67" i="7"/>
  <c r="AR67" i="7"/>
  <c r="AQ67" i="7"/>
  <c r="AP67" i="7"/>
  <c r="AO67" i="7"/>
  <c r="AN67" i="7"/>
  <c r="AM67" i="7"/>
  <c r="AL67" i="7"/>
  <c r="AK67" i="7"/>
  <c r="AJ67" i="7"/>
  <c r="AI67" i="7"/>
  <c r="AH67" i="7"/>
  <c r="AG67" i="7"/>
  <c r="AF67" i="7"/>
  <c r="AE67" i="7"/>
  <c r="AC67" i="7"/>
  <c r="AB67" i="7"/>
  <c r="AA67" i="7"/>
  <c r="Z67" i="7"/>
  <c r="Y67" i="7"/>
  <c r="X67" i="7"/>
  <c r="W67" i="7"/>
  <c r="V67" i="7"/>
  <c r="U67" i="7"/>
  <c r="T67" i="7"/>
  <c r="S67" i="7"/>
  <c r="R67" i="7"/>
  <c r="Q67" i="7"/>
  <c r="P67" i="7"/>
  <c r="O67" i="7"/>
  <c r="N67" i="7"/>
  <c r="M67" i="7"/>
  <c r="L67" i="7"/>
  <c r="K67" i="7"/>
  <c r="J67" i="7"/>
  <c r="Y47" i="15"/>
  <c r="Z50" i="15"/>
  <c r="AA50" i="15"/>
  <c r="AB50" i="15"/>
  <c r="AC50" i="15"/>
  <c r="AD50" i="15"/>
  <c r="AE50" i="15"/>
  <c r="AF50" i="15"/>
  <c r="AG50" i="15"/>
  <c r="AH50" i="15"/>
  <c r="AI50" i="15"/>
  <c r="AJ50" i="15"/>
  <c r="AK50" i="15"/>
  <c r="AL50" i="15"/>
  <c r="Y50" i="15"/>
  <c r="J70" i="16"/>
  <c r="N77" i="16"/>
  <c r="M77" i="16"/>
  <c r="L77" i="16"/>
  <c r="K77" i="16"/>
  <c r="J50" i="15"/>
  <c r="V50" i="15"/>
  <c r="U50" i="15"/>
  <c r="T50" i="15"/>
  <c r="S50" i="15"/>
  <c r="R50" i="15"/>
  <c r="Q50" i="15"/>
  <c r="P50" i="15"/>
  <c r="O50" i="15"/>
  <c r="N50" i="15"/>
  <c r="M50" i="15"/>
  <c r="L50" i="15"/>
  <c r="K50" i="15"/>
  <c r="CC23" i="15"/>
  <c r="CB23" i="15"/>
  <c r="CA23" i="15"/>
  <c r="BZ23" i="15"/>
  <c r="BY23" i="15"/>
  <c r="BX23" i="15"/>
  <c r="BW23" i="15"/>
  <c r="BV23" i="15"/>
  <c r="BT23" i="15"/>
  <c r="BR23" i="15"/>
  <c r="BP23" i="15"/>
  <c r="BO23" i="15"/>
  <c r="BN23" i="15"/>
  <c r="BM23" i="15"/>
  <c r="BJ23" i="15"/>
  <c r="BH23" i="15"/>
  <c r="BG23" i="15"/>
  <c r="BF23" i="15"/>
  <c r="BE23" i="15"/>
  <c r="BD23" i="15"/>
  <c r="CC15" i="15"/>
  <c r="CB15" i="15"/>
  <c r="CA15" i="15"/>
  <c r="BZ15" i="15"/>
  <c r="BY15" i="15"/>
  <c r="BX15" i="15"/>
  <c r="BW15" i="15"/>
  <c r="BV15" i="15"/>
  <c r="BT15" i="15"/>
  <c r="BR15" i="15"/>
  <c r="BP15" i="15"/>
  <c r="BO15" i="15"/>
  <c r="BN15" i="15"/>
  <c r="BM15" i="15"/>
  <c r="BJ15" i="15"/>
  <c r="BH15" i="15"/>
  <c r="BG15" i="15"/>
  <c r="BF15" i="15"/>
  <c r="BE15" i="15"/>
  <c r="BD15" i="15"/>
  <c r="CC11" i="15"/>
  <c r="CB11" i="15"/>
  <c r="CA11" i="15"/>
  <c r="BZ11" i="15"/>
  <c r="BY11" i="15"/>
  <c r="BX11" i="15"/>
  <c r="BW11" i="15"/>
  <c r="BV11" i="15"/>
  <c r="BT11" i="15"/>
  <c r="BR11" i="15"/>
  <c r="BP11" i="15"/>
  <c r="BO11" i="15"/>
  <c r="BN11" i="15"/>
  <c r="BM11" i="15"/>
  <c r="BJ11" i="15"/>
  <c r="BH11" i="15"/>
  <c r="BG11" i="15"/>
  <c r="BF11" i="15"/>
  <c r="BE11" i="15"/>
  <c r="BD11" i="15"/>
  <c r="N76" i="14"/>
  <c r="N76" i="16"/>
  <c r="K76" i="16"/>
  <c r="L76" i="16"/>
  <c r="M76" i="16"/>
  <c r="L76" i="14"/>
  <c r="M76" i="14"/>
  <c r="K76" i="14"/>
  <c r="V158" i="8"/>
  <c r="V157" i="8"/>
  <c r="V156" i="8"/>
  <c r="V155" i="8"/>
  <c r="V154" i="8"/>
  <c r="V153" i="8"/>
  <c r="V152" i="8"/>
  <c r="V151" i="8"/>
  <c r="V150" i="8"/>
  <c r="V149" i="8"/>
  <c r="V148" i="8"/>
  <c r="V147" i="8"/>
  <c r="V145" i="8"/>
  <c r="V144" i="8"/>
  <c r="V143" i="8"/>
  <c r="V142" i="8"/>
  <c r="V141" i="8"/>
  <c r="V140" i="8"/>
  <c r="V139" i="8"/>
  <c r="V138" i="8"/>
  <c r="V137" i="8"/>
  <c r="V136" i="8"/>
  <c r="V135" i="8"/>
  <c r="N24" i="5"/>
  <c r="N13" i="5"/>
  <c r="L13" i="5"/>
  <c r="J78" i="16"/>
  <c r="J75" i="16"/>
  <c r="N78" i="16"/>
  <c r="N75" i="16"/>
  <c r="K78" i="16"/>
  <c r="K75" i="16"/>
  <c r="L78" i="16"/>
  <c r="L75" i="16"/>
  <c r="M78" i="16"/>
  <c r="M75" i="16"/>
  <c r="N42" i="5"/>
  <c r="N41" i="5"/>
  <c r="H35" i="5"/>
  <c r="C14" i="2"/>
  <c r="L41" i="5"/>
  <c r="L42" i="5"/>
  <c r="BA90" i="4"/>
  <c r="AY90" i="4"/>
  <c r="AS90" i="4"/>
  <c r="AL90" i="4"/>
  <c r="AJ90" i="4"/>
  <c r="AD90" i="4"/>
  <c r="W90" i="4"/>
  <c r="U90" i="4"/>
  <c r="O90" i="4"/>
  <c r="BA88" i="4"/>
  <c r="AY88" i="4"/>
  <c r="AS88" i="4"/>
  <c r="AL88" i="4"/>
  <c r="AJ88" i="4"/>
  <c r="AD88" i="4"/>
  <c r="W88" i="4"/>
  <c r="U88" i="4"/>
  <c r="O88" i="4"/>
  <c r="CC48" i="4"/>
  <c r="CB48" i="4"/>
  <c r="CA48" i="4"/>
  <c r="BZ48" i="4"/>
  <c r="BY48" i="4"/>
  <c r="BX48" i="4"/>
  <c r="BW48" i="4"/>
  <c r="BV48" i="4"/>
  <c r="BT48" i="4"/>
  <c r="BR48" i="4"/>
  <c r="BP48" i="4"/>
  <c r="BO48" i="4"/>
  <c r="BN48" i="4"/>
  <c r="BM48" i="4"/>
  <c r="BJ48" i="4"/>
  <c r="BH48" i="4"/>
  <c r="BG48" i="4"/>
  <c r="BF48" i="4"/>
  <c r="BE48" i="4"/>
  <c r="BD48" i="4"/>
  <c r="H67" i="16"/>
  <c r="Y15" i="5"/>
  <c r="U96" i="9"/>
  <c r="AX78" i="4"/>
  <c r="AC86" i="6"/>
  <c r="AB86" i="6"/>
  <c r="Z86" i="6"/>
  <c r="V86" i="6"/>
  <c r="T86" i="6"/>
  <c r="P86" i="6"/>
  <c r="N86" i="6"/>
  <c r="J86" i="6"/>
  <c r="H83" i="6"/>
  <c r="C19" i="2"/>
  <c r="AT77" i="4"/>
  <c r="T119" i="9"/>
  <c r="AU73" i="23"/>
  <c r="S119" i="9"/>
  <c r="R119" i="9"/>
  <c r="AU132" i="8"/>
  <c r="AT132" i="8"/>
  <c r="AU99" i="4"/>
  <c r="AT99" i="4"/>
  <c r="AT81" i="4"/>
  <c r="AT80" i="4"/>
  <c r="AT79" i="4"/>
  <c r="AU80" i="4"/>
  <c r="AU77" i="4"/>
  <c r="T75" i="10"/>
  <c r="T74" i="10"/>
  <c r="T73" i="10"/>
  <c r="T72" i="10"/>
  <c r="T71" i="10"/>
  <c r="T70" i="10"/>
  <c r="T69" i="10"/>
  <c r="T68" i="10"/>
  <c r="ED64" i="7"/>
  <c r="EC64" i="7"/>
  <c r="EB64" i="7"/>
  <c r="EA64" i="7"/>
  <c r="DZ64" i="7"/>
  <c r="DY64" i="7"/>
  <c r="DV64" i="7"/>
  <c r="DU64" i="7"/>
  <c r="DI64" i="7"/>
  <c r="DH64" i="7"/>
  <c r="DG64" i="7"/>
  <c r="DF64" i="7"/>
  <c r="DE64" i="7"/>
  <c r="DD64" i="7"/>
  <c r="DA64" i="7"/>
  <c r="CZ64" i="7"/>
  <c r="CN64" i="7"/>
  <c r="CM64" i="7"/>
  <c r="CL64" i="7"/>
  <c r="CK64" i="7"/>
  <c r="CJ64" i="7"/>
  <c r="CI64" i="7"/>
  <c r="CF64" i="7"/>
  <c r="CE64" i="7"/>
  <c r="BS64" i="7"/>
  <c r="BR64" i="7"/>
  <c r="BQ64" i="7"/>
  <c r="BP64" i="7"/>
  <c r="BO64" i="7"/>
  <c r="BN64" i="7"/>
  <c r="BK64" i="7"/>
  <c r="BJ64" i="7"/>
  <c r="AX64" i="7"/>
  <c r="AW64" i="7"/>
  <c r="AV64" i="7"/>
  <c r="AU64" i="7"/>
  <c r="AT64" i="7"/>
  <c r="AS64" i="7"/>
  <c r="AP64" i="7"/>
  <c r="AO64" i="7"/>
  <c r="AC64" i="7"/>
  <c r="AB64" i="7"/>
  <c r="AA64" i="7"/>
  <c r="Z64" i="7"/>
  <c r="Y64" i="7"/>
  <c r="X64" i="7"/>
  <c r="U64" i="7"/>
  <c r="T64" i="7"/>
  <c r="BA73" i="23"/>
  <c r="AZ73" i="23"/>
  <c r="AY73" i="23"/>
  <c r="AX73" i="23"/>
  <c r="AW73" i="23"/>
  <c r="AV73" i="23"/>
  <c r="AT73" i="23"/>
  <c r="AR73" i="23"/>
  <c r="AQ73" i="23"/>
  <c r="AP73" i="23"/>
  <c r="AO73" i="23"/>
  <c r="BW22" i="23"/>
  <c r="CA22" i="23"/>
  <c r="BV22" i="23"/>
  <c r="BZ22" i="23"/>
  <c r="H65" i="23"/>
  <c r="C107" i="2"/>
  <c r="AN73" i="23"/>
  <c r="AL73" i="23"/>
  <c r="AK73" i="23"/>
  <c r="AJ73" i="23"/>
  <c r="AI73" i="23"/>
  <c r="AH73" i="23"/>
  <c r="AG73" i="23"/>
  <c r="AF73" i="23"/>
  <c r="AE73" i="23"/>
  <c r="AD73" i="23"/>
  <c r="AC73" i="23"/>
  <c r="AB73" i="23"/>
  <c r="AA73" i="23"/>
  <c r="Z73" i="23"/>
  <c r="Y73" i="23"/>
  <c r="W73" i="23"/>
  <c r="V73" i="23"/>
  <c r="U73" i="23"/>
  <c r="T73" i="23"/>
  <c r="S73" i="23"/>
  <c r="R73" i="23"/>
  <c r="Q73" i="23"/>
  <c r="P73" i="23"/>
  <c r="O73" i="23"/>
  <c r="N73" i="23"/>
  <c r="M73" i="23"/>
  <c r="L73" i="23"/>
  <c r="K73" i="23"/>
  <c r="J73" i="23"/>
  <c r="AS73" i="23"/>
  <c r="CC34" i="23"/>
  <c r="CB34" i="23"/>
  <c r="CA34" i="23"/>
  <c r="BZ34" i="23"/>
  <c r="BY34" i="23"/>
  <c r="BX34" i="23"/>
  <c r="BW34" i="23"/>
  <c r="BV34" i="23"/>
  <c r="BT34" i="23"/>
  <c r="BR34" i="23"/>
  <c r="BP34" i="23"/>
  <c r="BO34" i="23"/>
  <c r="BN34" i="23"/>
  <c r="BM34" i="23"/>
  <c r="BJ34" i="23"/>
  <c r="BH34" i="23"/>
  <c r="BG34" i="23"/>
  <c r="BF34" i="23"/>
  <c r="BE34" i="23"/>
  <c r="BD34" i="23"/>
  <c r="J82" i="24"/>
  <c r="J80" i="24"/>
  <c r="J79" i="24"/>
  <c r="J78" i="24"/>
  <c r="BV25" i="17"/>
  <c r="FB16" i="7"/>
  <c r="FA16" i="7"/>
  <c r="FB15" i="7"/>
  <c r="FA15" i="7"/>
  <c r="R42" i="5"/>
  <c r="T42" i="5"/>
  <c r="S42" i="5"/>
  <c r="CY69" i="7"/>
  <c r="CU72" i="7"/>
  <c r="AR122" i="8"/>
  <c r="S58" i="10"/>
  <c r="AS54" i="19"/>
  <c r="AR62" i="27"/>
  <c r="N70" i="16"/>
  <c r="O70" i="16"/>
  <c r="P70" i="16"/>
  <c r="R70" i="16"/>
  <c r="K70" i="16"/>
  <c r="L70" i="16"/>
  <c r="M70" i="16"/>
  <c r="Q70" i="16"/>
  <c r="S70" i="16"/>
  <c r="T70" i="16"/>
  <c r="U70" i="16"/>
  <c r="BD9" i="15"/>
  <c r="BE9" i="15"/>
  <c r="BF9" i="15"/>
  <c r="BG9" i="15"/>
  <c r="BH9" i="15"/>
  <c r="BT9" i="15"/>
  <c r="BV9" i="15"/>
  <c r="BW9" i="15"/>
  <c r="BX9" i="15"/>
  <c r="BY9" i="15"/>
  <c r="BZ9" i="15"/>
  <c r="CA9" i="15"/>
  <c r="CB9" i="15"/>
  <c r="CC9" i="15"/>
  <c r="BD13" i="15"/>
  <c r="BE13" i="15"/>
  <c r="BF13" i="15"/>
  <c r="BG13" i="15"/>
  <c r="BH13" i="15"/>
  <c r="BJ13" i="15"/>
  <c r="BM13" i="15"/>
  <c r="BN13" i="15"/>
  <c r="BO13" i="15"/>
  <c r="BP13" i="15"/>
  <c r="BR13" i="15"/>
  <c r="BT13" i="15"/>
  <c r="BV13" i="15"/>
  <c r="BW13" i="15"/>
  <c r="BX13" i="15"/>
  <c r="BY13" i="15"/>
  <c r="BZ13" i="15"/>
  <c r="CA13" i="15"/>
  <c r="CB13" i="15"/>
  <c r="CC13" i="15"/>
  <c r="BD17" i="15"/>
  <c r="BE17" i="15"/>
  <c r="BF17" i="15"/>
  <c r="BG17" i="15"/>
  <c r="BH17" i="15"/>
  <c r="BJ17" i="15"/>
  <c r="BM17" i="15"/>
  <c r="BN17" i="15"/>
  <c r="BO17" i="15"/>
  <c r="BP17" i="15"/>
  <c r="BR17" i="15"/>
  <c r="BT17" i="15"/>
  <c r="BV17" i="15"/>
  <c r="BW17" i="15"/>
  <c r="BX17" i="15"/>
  <c r="BY17" i="15"/>
  <c r="BZ17" i="15"/>
  <c r="CA17" i="15"/>
  <c r="CB17" i="15"/>
  <c r="CC17" i="15"/>
  <c r="BD19" i="15"/>
  <c r="BE19" i="15"/>
  <c r="BF19" i="15"/>
  <c r="BG19" i="15"/>
  <c r="BH19" i="15"/>
  <c r="BJ19" i="15"/>
  <c r="BM19" i="15"/>
  <c r="BN19" i="15"/>
  <c r="BO19" i="15"/>
  <c r="BP19" i="15"/>
  <c r="BR19" i="15"/>
  <c r="BT19" i="15"/>
  <c r="BV19" i="15"/>
  <c r="BW19" i="15"/>
  <c r="BX19" i="15"/>
  <c r="BY19" i="15"/>
  <c r="BZ19" i="15"/>
  <c r="CA19" i="15"/>
  <c r="CB19" i="15"/>
  <c r="CC19" i="15"/>
  <c r="BD21" i="15"/>
  <c r="BE21" i="15"/>
  <c r="BF21" i="15"/>
  <c r="BG21" i="15"/>
  <c r="BH21" i="15"/>
  <c r="BJ21" i="15"/>
  <c r="BM21" i="15"/>
  <c r="BN21" i="15"/>
  <c r="BO21" i="15"/>
  <c r="BP21" i="15"/>
  <c r="BR21" i="15"/>
  <c r="BT21" i="15"/>
  <c r="BV21" i="15"/>
  <c r="BW21" i="15"/>
  <c r="BX21" i="15"/>
  <c r="BY21" i="15"/>
  <c r="BZ21" i="15"/>
  <c r="CA21" i="15"/>
  <c r="CB21" i="15"/>
  <c r="CC21" i="15"/>
  <c r="BD25" i="15"/>
  <c r="BE25" i="15"/>
  <c r="BF25" i="15"/>
  <c r="BG25" i="15"/>
  <c r="BH25" i="15"/>
  <c r="BJ25" i="15"/>
  <c r="BM25" i="15"/>
  <c r="BN25" i="15"/>
  <c r="BO25" i="15"/>
  <c r="BP25" i="15"/>
  <c r="BR25" i="15"/>
  <c r="BT25" i="15"/>
  <c r="BV25" i="15"/>
  <c r="BW25" i="15"/>
  <c r="BX25" i="15"/>
  <c r="BY25" i="15"/>
  <c r="BZ25" i="15"/>
  <c r="CA25" i="15"/>
  <c r="CB25" i="15"/>
  <c r="CC25" i="15"/>
  <c r="J47" i="15"/>
  <c r="K47" i="15"/>
  <c r="L47" i="15"/>
  <c r="M47" i="15"/>
  <c r="P47" i="15"/>
  <c r="Q47" i="15"/>
  <c r="R47" i="15"/>
  <c r="S47" i="15"/>
  <c r="Z47" i="15"/>
  <c r="AA47" i="15"/>
  <c r="AB47" i="15"/>
  <c r="AE47" i="15"/>
  <c r="AF47" i="15"/>
  <c r="AG47" i="15"/>
  <c r="AH47" i="15"/>
  <c r="AN47" i="15"/>
  <c r="AO47" i="15"/>
  <c r="AP47" i="15"/>
  <c r="AQ47" i="15"/>
  <c r="AT47" i="15"/>
  <c r="AU47" i="15"/>
  <c r="AV47" i="15"/>
  <c r="AW47" i="15"/>
  <c r="J53" i="15"/>
  <c r="K53" i="15"/>
  <c r="L53" i="15"/>
  <c r="M53" i="15"/>
  <c r="N53" i="15"/>
  <c r="O53" i="15"/>
  <c r="P53" i="15"/>
  <c r="Q53" i="15"/>
  <c r="R53" i="15"/>
  <c r="S53" i="15"/>
  <c r="T53" i="15"/>
  <c r="U53" i="15"/>
  <c r="V53" i="15"/>
  <c r="W53" i="15"/>
  <c r="Y53" i="15"/>
  <c r="Z53" i="15"/>
  <c r="AA53" i="15"/>
  <c r="AB53" i="15"/>
  <c r="AC53" i="15"/>
  <c r="AD53" i="15"/>
  <c r="AE53" i="15"/>
  <c r="AF53" i="15"/>
  <c r="AG53" i="15"/>
  <c r="AH53" i="15"/>
  <c r="AI53" i="15"/>
  <c r="AJ53" i="15"/>
  <c r="AK53" i="15"/>
  <c r="AL53" i="15"/>
  <c r="AN53" i="15"/>
  <c r="AO53" i="15"/>
  <c r="AP53" i="15"/>
  <c r="AQ53" i="15"/>
  <c r="AR53" i="15"/>
  <c r="AS53" i="15"/>
  <c r="AT53" i="15"/>
  <c r="AU53" i="15"/>
  <c r="AV53" i="15"/>
  <c r="AW53" i="15"/>
  <c r="AX53" i="15"/>
  <c r="AY53" i="15"/>
  <c r="AZ53" i="15"/>
  <c r="BA53" i="15"/>
  <c r="N54" i="15"/>
  <c r="O54" i="15"/>
  <c r="T54" i="15"/>
  <c r="U54" i="15"/>
  <c r="V54" i="15"/>
  <c r="W54" i="15"/>
  <c r="AC54" i="15"/>
  <c r="AD54" i="15"/>
  <c r="AI54" i="15"/>
  <c r="AJ54" i="15"/>
  <c r="AK54" i="15"/>
  <c r="AL54" i="15"/>
  <c r="AR54" i="15"/>
  <c r="AS54" i="15"/>
  <c r="AX54" i="15"/>
  <c r="AY54" i="15"/>
  <c r="AZ54" i="15"/>
  <c r="BA54" i="15"/>
  <c r="N55" i="15"/>
  <c r="O55" i="15"/>
  <c r="T55" i="15"/>
  <c r="U55" i="15"/>
  <c r="V55" i="15"/>
  <c r="W55" i="15"/>
  <c r="AC55" i="15"/>
  <c r="AD55" i="15"/>
  <c r="AI55" i="15"/>
  <c r="AJ55" i="15"/>
  <c r="AK55" i="15"/>
  <c r="AL55" i="15"/>
  <c r="AR55" i="15"/>
  <c r="AS55" i="15"/>
  <c r="AX55" i="15"/>
  <c r="AY55" i="15"/>
  <c r="AZ55" i="15"/>
  <c r="BA55" i="15"/>
  <c r="N57" i="15"/>
  <c r="O57" i="15"/>
  <c r="V57" i="15"/>
  <c r="W57" i="15"/>
  <c r="AC57" i="15"/>
  <c r="AD57" i="15"/>
  <c r="AK57" i="15"/>
  <c r="AL57" i="15"/>
  <c r="AR57" i="15"/>
  <c r="AS57" i="15"/>
  <c r="AZ57" i="15"/>
  <c r="BA57" i="15"/>
  <c r="N58" i="15"/>
  <c r="O58" i="15"/>
  <c r="V58" i="15"/>
  <c r="W58" i="15"/>
  <c r="AC58" i="15"/>
  <c r="AD58" i="15"/>
  <c r="AK58" i="15"/>
  <c r="AL58" i="15"/>
  <c r="AR58" i="15"/>
  <c r="AS58" i="15"/>
  <c r="AZ58" i="15"/>
  <c r="BA58" i="15"/>
  <c r="K61" i="15"/>
  <c r="M61" i="15"/>
  <c r="O61" i="15"/>
  <c r="Q61" i="15"/>
  <c r="S61" i="15"/>
  <c r="U61" i="15"/>
  <c r="W61" i="15"/>
  <c r="Z61" i="15"/>
  <c r="AB61" i="15"/>
  <c r="AD61" i="15"/>
  <c r="AF61" i="15"/>
  <c r="AH61" i="15"/>
  <c r="AJ61" i="15"/>
  <c r="AL61" i="15"/>
  <c r="AO61" i="15"/>
  <c r="AQ61" i="15"/>
  <c r="AS61" i="15"/>
  <c r="AU61" i="15"/>
  <c r="AW61" i="15"/>
  <c r="AY61" i="15"/>
  <c r="BA61" i="15"/>
  <c r="N62" i="15"/>
  <c r="O62" i="15"/>
  <c r="V62" i="15"/>
  <c r="W62" i="15"/>
  <c r="AC62" i="15"/>
  <c r="AD62" i="15"/>
  <c r="AK62" i="15"/>
  <c r="AL62" i="15"/>
  <c r="AR62" i="15"/>
  <c r="AS62" i="15"/>
  <c r="AZ62" i="15"/>
  <c r="BA62" i="15"/>
  <c r="H43" i="15"/>
  <c r="C66" i="2"/>
  <c r="H40" i="15"/>
  <c r="C64" i="2"/>
  <c r="H42" i="15"/>
  <c r="H39" i="15"/>
  <c r="H66" i="16"/>
  <c r="C69" i="2"/>
  <c r="H44" i="15"/>
  <c r="C67" i="2"/>
  <c r="BV44" i="23"/>
  <c r="BW44" i="23"/>
  <c r="AW47" i="27"/>
  <c r="AV47" i="27"/>
  <c r="AU47" i="27"/>
  <c r="AT47" i="27"/>
  <c r="AQ47" i="27"/>
  <c r="AP47" i="27"/>
  <c r="AO47" i="27"/>
  <c r="AN47" i="27"/>
  <c r="AH47" i="27"/>
  <c r="AG47" i="27"/>
  <c r="AF47" i="27"/>
  <c r="AE47" i="27"/>
  <c r="AB47" i="27"/>
  <c r="AA47" i="27"/>
  <c r="Z47" i="27"/>
  <c r="Y47" i="27"/>
  <c r="S47" i="27"/>
  <c r="R47" i="27"/>
  <c r="Q47" i="27"/>
  <c r="P47" i="27"/>
  <c r="M47" i="27"/>
  <c r="L47" i="27"/>
  <c r="K47" i="27"/>
  <c r="J47" i="27"/>
  <c r="AW47" i="25"/>
  <c r="AV47" i="25"/>
  <c r="AU47" i="25"/>
  <c r="AT47" i="25"/>
  <c r="AQ47" i="25"/>
  <c r="AP47" i="25"/>
  <c r="AO47" i="25"/>
  <c r="AN47" i="25"/>
  <c r="AH47" i="25"/>
  <c r="AG47" i="25"/>
  <c r="AF47" i="25"/>
  <c r="AE47" i="25"/>
  <c r="AB47" i="25"/>
  <c r="AA47" i="25"/>
  <c r="Z47" i="25"/>
  <c r="Y47" i="25"/>
  <c r="S47" i="25"/>
  <c r="R47" i="25"/>
  <c r="Q47" i="25"/>
  <c r="P47" i="25"/>
  <c r="M47" i="25"/>
  <c r="L47" i="25"/>
  <c r="K47" i="25"/>
  <c r="J47" i="25"/>
  <c r="K68" i="23"/>
  <c r="AW68" i="23"/>
  <c r="AV68" i="23"/>
  <c r="AU68" i="23"/>
  <c r="AT68" i="23"/>
  <c r="AQ68" i="23"/>
  <c r="AP68" i="23"/>
  <c r="AO68" i="23"/>
  <c r="AN68" i="23"/>
  <c r="AH68" i="23"/>
  <c r="AG68" i="23"/>
  <c r="AF68" i="23"/>
  <c r="AE68" i="23"/>
  <c r="AB68" i="23"/>
  <c r="AA68" i="23"/>
  <c r="Z68" i="23"/>
  <c r="Y68" i="23"/>
  <c r="S68" i="23"/>
  <c r="R68" i="23"/>
  <c r="Q68" i="23"/>
  <c r="P68" i="23"/>
  <c r="M68" i="23"/>
  <c r="L68" i="23"/>
  <c r="J68" i="23"/>
  <c r="K55" i="21"/>
  <c r="AW55" i="21"/>
  <c r="AV55" i="21"/>
  <c r="AU55" i="21"/>
  <c r="AT55" i="21"/>
  <c r="AQ55" i="21"/>
  <c r="AP55" i="21"/>
  <c r="AO55" i="21"/>
  <c r="AN55" i="21"/>
  <c r="AH55" i="21"/>
  <c r="AG55" i="21"/>
  <c r="AF55" i="21"/>
  <c r="AE55" i="21"/>
  <c r="AB55" i="21"/>
  <c r="AA55" i="21"/>
  <c r="Z55" i="21"/>
  <c r="Y55" i="21"/>
  <c r="S55" i="21"/>
  <c r="R55" i="21"/>
  <c r="Q55" i="21"/>
  <c r="P55" i="21"/>
  <c r="M55" i="21"/>
  <c r="L55" i="21"/>
  <c r="J55" i="21"/>
  <c r="J51" i="17"/>
  <c r="AW47" i="19"/>
  <c r="AV47" i="19"/>
  <c r="AU47" i="19"/>
  <c r="AT47" i="19"/>
  <c r="AQ47" i="19"/>
  <c r="AP47" i="19"/>
  <c r="AO47" i="19"/>
  <c r="AN47" i="19"/>
  <c r="AH47" i="19"/>
  <c r="AG47" i="19"/>
  <c r="AF47" i="19"/>
  <c r="AE47" i="19"/>
  <c r="AB47" i="19"/>
  <c r="AA47" i="19"/>
  <c r="Z47" i="19"/>
  <c r="Y47" i="19"/>
  <c r="S47" i="19"/>
  <c r="R47" i="19"/>
  <c r="Q47" i="19"/>
  <c r="P47" i="19"/>
  <c r="M47" i="19"/>
  <c r="L47" i="19"/>
  <c r="K47" i="19"/>
  <c r="J47" i="19"/>
  <c r="AW51" i="17"/>
  <c r="AV51" i="17"/>
  <c r="AU51" i="17"/>
  <c r="AT51" i="17"/>
  <c r="AQ51" i="17"/>
  <c r="AP51" i="17"/>
  <c r="AO51" i="17"/>
  <c r="AN51" i="17"/>
  <c r="AH51" i="17"/>
  <c r="AG51" i="17"/>
  <c r="AF51" i="17"/>
  <c r="AE51" i="17"/>
  <c r="AB51" i="17"/>
  <c r="AA51" i="17"/>
  <c r="Z51" i="17"/>
  <c r="Y51" i="17"/>
  <c r="S51" i="17"/>
  <c r="R51" i="17"/>
  <c r="Q51" i="17"/>
  <c r="P51" i="17"/>
  <c r="M51" i="17"/>
  <c r="L51" i="17"/>
  <c r="K51" i="17"/>
  <c r="AW47" i="13"/>
  <c r="AV47" i="13"/>
  <c r="AU47" i="13"/>
  <c r="AT47" i="13"/>
  <c r="AQ47" i="13"/>
  <c r="AP47" i="13"/>
  <c r="AO47" i="13"/>
  <c r="AN47" i="13"/>
  <c r="AH47" i="13"/>
  <c r="AG47" i="13"/>
  <c r="AF47" i="13"/>
  <c r="AE47" i="13"/>
  <c r="AB47" i="13"/>
  <c r="AA47" i="13"/>
  <c r="Z47" i="13"/>
  <c r="Y47" i="13"/>
  <c r="S47" i="13"/>
  <c r="R47" i="13"/>
  <c r="Q47" i="13"/>
  <c r="P47" i="13"/>
  <c r="M47" i="13"/>
  <c r="L47" i="13"/>
  <c r="K47" i="13"/>
  <c r="J47" i="13"/>
  <c r="AW51" i="11"/>
  <c r="AV51" i="11"/>
  <c r="AU51" i="11"/>
  <c r="AT51" i="11"/>
  <c r="AQ51" i="11"/>
  <c r="AP51" i="11"/>
  <c r="AO51" i="11"/>
  <c r="AH51" i="11"/>
  <c r="AG51" i="11"/>
  <c r="AF51" i="11"/>
  <c r="AE51" i="11"/>
  <c r="AB51" i="11"/>
  <c r="AA51" i="11"/>
  <c r="Z51" i="11"/>
  <c r="Y51" i="11"/>
  <c r="S51" i="11"/>
  <c r="R51" i="11"/>
  <c r="Q51" i="11"/>
  <c r="P51" i="11"/>
  <c r="M51" i="11"/>
  <c r="L51" i="11"/>
  <c r="K51" i="11"/>
  <c r="J51" i="11"/>
  <c r="AN51" i="11"/>
  <c r="AW117" i="8"/>
  <c r="AV117" i="8"/>
  <c r="AU117" i="8"/>
  <c r="AT117" i="8"/>
  <c r="AQ117" i="8"/>
  <c r="AP117" i="8"/>
  <c r="AO117" i="8"/>
  <c r="AN117" i="8"/>
  <c r="AH117" i="8"/>
  <c r="AG117" i="8"/>
  <c r="AF117" i="8"/>
  <c r="AE117" i="8"/>
  <c r="AB117" i="8"/>
  <c r="AA117" i="8"/>
  <c r="Z117" i="8"/>
  <c r="Y117" i="8"/>
  <c r="S117" i="8"/>
  <c r="R117" i="8"/>
  <c r="Q117" i="8"/>
  <c r="P117" i="8"/>
  <c r="M117" i="8"/>
  <c r="L117" i="8"/>
  <c r="K117" i="8"/>
  <c r="J117" i="8"/>
  <c r="EC63" i="7"/>
  <c r="EA63" i="7"/>
  <c r="DY63" i="7"/>
  <c r="DW63" i="7"/>
  <c r="DU63" i="7"/>
  <c r="DS63" i="7"/>
  <c r="DQ63" i="7"/>
  <c r="DO63" i="7"/>
  <c r="DM63" i="7"/>
  <c r="DK63" i="7"/>
  <c r="DH63" i="7"/>
  <c r="DF63" i="7"/>
  <c r="DD63" i="7"/>
  <c r="DB63" i="7"/>
  <c r="CZ63" i="7"/>
  <c r="CX63" i="7"/>
  <c r="CV63" i="7"/>
  <c r="CT63" i="7"/>
  <c r="CR63" i="7"/>
  <c r="CP63" i="7"/>
  <c r="CM63" i="7"/>
  <c r="CK63" i="7"/>
  <c r="CI63" i="7"/>
  <c r="CG63" i="7"/>
  <c r="CE63" i="7"/>
  <c r="CC63" i="7"/>
  <c r="CA63" i="7"/>
  <c r="BY63" i="7"/>
  <c r="BW63" i="7"/>
  <c r="BU63" i="7"/>
  <c r="BR63" i="7"/>
  <c r="BP63" i="7"/>
  <c r="BN63" i="7"/>
  <c r="BL63" i="7"/>
  <c r="BJ63" i="7"/>
  <c r="BH63" i="7"/>
  <c r="BF63" i="7"/>
  <c r="BD63" i="7"/>
  <c r="BB63" i="7"/>
  <c r="AZ63" i="7"/>
  <c r="AW63" i="7"/>
  <c r="AU63" i="7"/>
  <c r="AS63" i="7"/>
  <c r="AQ63" i="7"/>
  <c r="AO63" i="7"/>
  <c r="AM63" i="7"/>
  <c r="AK63" i="7"/>
  <c r="AI63" i="7"/>
  <c r="AG63" i="7"/>
  <c r="AE63" i="7"/>
  <c r="AB63" i="7"/>
  <c r="Z63" i="7"/>
  <c r="X63" i="7"/>
  <c r="V63" i="7"/>
  <c r="T63" i="7"/>
  <c r="R63" i="7"/>
  <c r="P63" i="7"/>
  <c r="N63" i="7"/>
  <c r="L63" i="7"/>
  <c r="J63" i="7"/>
  <c r="AZ73" i="4"/>
  <c r="AX73" i="4"/>
  <c r="AW73" i="4"/>
  <c r="AV73" i="4"/>
  <c r="AU73" i="4"/>
  <c r="AT73" i="4"/>
  <c r="AR73" i="4"/>
  <c r="AQ73" i="4"/>
  <c r="AP73" i="4"/>
  <c r="AO73" i="4"/>
  <c r="AN73" i="4"/>
  <c r="AK73" i="4"/>
  <c r="AI73" i="4"/>
  <c r="AH73" i="4"/>
  <c r="AG73" i="4"/>
  <c r="AF73" i="4"/>
  <c r="AE73" i="4"/>
  <c r="AC73" i="4"/>
  <c r="AB73" i="4"/>
  <c r="AA73" i="4"/>
  <c r="Z73" i="4"/>
  <c r="Y73" i="4"/>
  <c r="V73" i="4"/>
  <c r="T73" i="4"/>
  <c r="S73" i="4"/>
  <c r="R73" i="4"/>
  <c r="Q73" i="4"/>
  <c r="P73" i="4"/>
  <c r="N73" i="4"/>
  <c r="M73" i="4"/>
  <c r="L73" i="4"/>
  <c r="K73" i="4"/>
  <c r="J73" i="4"/>
  <c r="J77" i="4"/>
  <c r="K81" i="4"/>
  <c r="O59" i="10"/>
  <c r="L102" i="9"/>
  <c r="N124" i="4"/>
  <c r="J80" i="4"/>
  <c r="H47" i="17"/>
  <c r="C76" i="2"/>
  <c r="H43" i="19"/>
  <c r="C86" i="2"/>
  <c r="H43" i="25"/>
  <c r="C116" i="2"/>
  <c r="H51" i="21"/>
  <c r="C96" i="2"/>
  <c r="H47" i="11"/>
  <c r="C45" i="2"/>
  <c r="H59" i="7"/>
  <c r="C25" i="2"/>
  <c r="H64" i="23"/>
  <c r="C106" i="2"/>
  <c r="H113" i="8"/>
  <c r="C31" i="2"/>
  <c r="H43" i="27"/>
  <c r="C126" i="2"/>
  <c r="H43" i="13"/>
  <c r="C56" i="2"/>
  <c r="H69" i="4"/>
  <c r="C11" i="2"/>
  <c r="N55" i="25"/>
  <c r="V177" i="8"/>
  <c r="V170" i="8"/>
  <c r="V167" i="8"/>
  <c r="V160" i="8"/>
  <c r="EH49" i="7"/>
  <c r="EH48" i="7"/>
  <c r="EH47" i="7"/>
  <c r="EH46" i="7"/>
  <c r="EH45" i="7"/>
  <c r="EH44" i="7"/>
  <c r="EH43" i="7"/>
  <c r="EG43" i="7"/>
  <c r="EH42" i="7"/>
  <c r="EG42" i="7"/>
  <c r="EH40" i="7"/>
  <c r="EG40" i="7"/>
  <c r="EH39" i="7"/>
  <c r="EG39" i="7"/>
  <c r="EH38" i="7"/>
  <c r="EG38" i="7"/>
  <c r="EH37" i="7"/>
  <c r="EG37" i="7"/>
  <c r="EH36" i="7"/>
  <c r="EG36" i="7"/>
  <c r="EH35" i="7"/>
  <c r="EG35" i="7"/>
  <c r="EJ26" i="7"/>
  <c r="EH26" i="7"/>
  <c r="EJ25" i="7"/>
  <c r="EH25" i="7"/>
  <c r="EJ24" i="7"/>
  <c r="EH24" i="7"/>
  <c r="EJ23" i="7"/>
  <c r="EH23" i="7"/>
  <c r="EJ22" i="7"/>
  <c r="EH22" i="7"/>
  <c r="EJ21" i="7"/>
  <c r="EH21" i="7"/>
  <c r="EJ20" i="7"/>
  <c r="EI20" i="7"/>
  <c r="EH20" i="7"/>
  <c r="EJ19" i="7"/>
  <c r="EI19" i="7"/>
  <c r="EH19" i="7"/>
  <c r="EJ17" i="7"/>
  <c r="EI17" i="7"/>
  <c r="EH17" i="7"/>
  <c r="EJ16" i="7"/>
  <c r="EI16" i="7"/>
  <c r="EH16" i="7"/>
  <c r="EJ15" i="7"/>
  <c r="EI15" i="7"/>
  <c r="EH15" i="7"/>
  <c r="EJ14" i="7"/>
  <c r="EI14" i="7"/>
  <c r="EH14" i="7"/>
  <c r="EJ13" i="7"/>
  <c r="EI13" i="7"/>
  <c r="EH13" i="7"/>
  <c r="EJ12" i="7"/>
  <c r="EI12" i="7"/>
  <c r="EH12" i="7"/>
  <c r="U68" i="10"/>
  <c r="S68" i="10"/>
  <c r="R68" i="10"/>
  <c r="Q68" i="10"/>
  <c r="P68" i="10"/>
  <c r="O68" i="10"/>
  <c r="N68" i="10"/>
  <c r="M68" i="10"/>
  <c r="L68" i="10"/>
  <c r="K68" i="10"/>
  <c r="J68" i="10"/>
  <c r="U75" i="10"/>
  <c r="S75" i="10"/>
  <c r="R75" i="10"/>
  <c r="Q75" i="10"/>
  <c r="P75" i="10"/>
  <c r="O75" i="10"/>
  <c r="N75" i="10"/>
  <c r="M75" i="10"/>
  <c r="L75" i="10"/>
  <c r="K75" i="10"/>
  <c r="U74" i="10"/>
  <c r="S74" i="10"/>
  <c r="R74" i="10"/>
  <c r="Q74" i="10"/>
  <c r="P74" i="10"/>
  <c r="O74" i="10"/>
  <c r="N74" i="10"/>
  <c r="M74" i="10"/>
  <c r="L74" i="10"/>
  <c r="K74" i="10"/>
  <c r="U73" i="10"/>
  <c r="S73" i="10"/>
  <c r="R73" i="10"/>
  <c r="Q73" i="10"/>
  <c r="P73" i="10"/>
  <c r="O73" i="10"/>
  <c r="N73" i="10"/>
  <c r="M73" i="10"/>
  <c r="L73" i="10"/>
  <c r="K73" i="10"/>
  <c r="U72" i="10"/>
  <c r="S72" i="10"/>
  <c r="R72" i="10"/>
  <c r="Q72" i="10"/>
  <c r="P72" i="10"/>
  <c r="O72" i="10"/>
  <c r="N72" i="10"/>
  <c r="M72" i="10"/>
  <c r="L72" i="10"/>
  <c r="K72" i="10"/>
  <c r="U71" i="10"/>
  <c r="S71" i="10"/>
  <c r="R71" i="10"/>
  <c r="Q71" i="10"/>
  <c r="P71" i="10"/>
  <c r="O71" i="10"/>
  <c r="N71" i="10"/>
  <c r="M71" i="10"/>
  <c r="L71" i="10"/>
  <c r="K71" i="10"/>
  <c r="U70" i="10"/>
  <c r="S70" i="10"/>
  <c r="R70" i="10"/>
  <c r="Q70" i="10"/>
  <c r="P70" i="10"/>
  <c r="O70" i="10"/>
  <c r="N70" i="10"/>
  <c r="M70" i="10"/>
  <c r="L70" i="10"/>
  <c r="K70" i="10"/>
  <c r="U69" i="10"/>
  <c r="S69" i="10"/>
  <c r="R69" i="10"/>
  <c r="Q69" i="10"/>
  <c r="P69" i="10"/>
  <c r="O69" i="10"/>
  <c r="N69" i="10"/>
  <c r="M69" i="10"/>
  <c r="L69" i="10"/>
  <c r="K69" i="10"/>
  <c r="J75" i="10"/>
  <c r="J74" i="10"/>
  <c r="J73" i="10"/>
  <c r="J72" i="10"/>
  <c r="J71" i="10"/>
  <c r="J70" i="10"/>
  <c r="J69" i="10"/>
  <c r="AJ198" i="8"/>
  <c r="AL135" i="8"/>
  <c r="AL145" i="8"/>
  <c r="AL121" i="8"/>
  <c r="CC25" i="25"/>
  <c r="CB25" i="25"/>
  <c r="CA25" i="25"/>
  <c r="BZ25" i="25"/>
  <c r="BY25" i="25"/>
  <c r="BX25" i="25"/>
  <c r="BW25" i="25"/>
  <c r="BV25" i="25"/>
  <c r="BT25" i="25"/>
  <c r="BR25" i="25"/>
  <c r="BP25" i="25"/>
  <c r="BO25" i="25"/>
  <c r="BN25" i="25"/>
  <c r="BM25" i="25"/>
  <c r="BJ25" i="25"/>
  <c r="BH25" i="25"/>
  <c r="BG25" i="25"/>
  <c r="BF25" i="25"/>
  <c r="BE25" i="25"/>
  <c r="BD25" i="25"/>
  <c r="U61" i="10"/>
  <c r="T61" i="10"/>
  <c r="S61" i="10"/>
  <c r="R61" i="10"/>
  <c r="Q61" i="10"/>
  <c r="P61" i="10"/>
  <c r="O61" i="10"/>
  <c r="N61" i="10"/>
  <c r="M61" i="10"/>
  <c r="L61" i="10"/>
  <c r="K61" i="10"/>
  <c r="J61" i="10"/>
  <c r="U59" i="10"/>
  <c r="T59" i="10"/>
  <c r="S59" i="10"/>
  <c r="R59" i="10"/>
  <c r="Q59" i="10"/>
  <c r="P59" i="10"/>
  <c r="N59" i="10"/>
  <c r="M59" i="10"/>
  <c r="L59" i="10"/>
  <c r="K59" i="10"/>
  <c r="J59" i="10"/>
  <c r="U58" i="10"/>
  <c r="T58" i="10"/>
  <c r="R58" i="10"/>
  <c r="U57" i="10"/>
  <c r="T57" i="10"/>
  <c r="S57" i="10"/>
  <c r="R57" i="10"/>
  <c r="U51" i="10"/>
  <c r="T51" i="10"/>
  <c r="S51" i="10"/>
  <c r="R51" i="10"/>
  <c r="Q51" i="10"/>
  <c r="P51" i="10"/>
  <c r="O51" i="10"/>
  <c r="N51" i="10"/>
  <c r="M51" i="10"/>
  <c r="L51" i="10"/>
  <c r="K51" i="10"/>
  <c r="J51" i="10"/>
  <c r="L58" i="10"/>
  <c r="P58" i="10"/>
  <c r="M58" i="10"/>
  <c r="Q58" i="10"/>
  <c r="K58" i="10"/>
  <c r="O58" i="10"/>
  <c r="J58" i="10"/>
  <c r="N58" i="10"/>
  <c r="H35" i="26"/>
  <c r="C120" i="2"/>
  <c r="H34" i="26"/>
  <c r="C119" i="2"/>
  <c r="Q57" i="10"/>
  <c r="P57" i="10"/>
  <c r="O57" i="10"/>
  <c r="N57" i="10"/>
  <c r="M57" i="10"/>
  <c r="L57" i="10"/>
  <c r="K57" i="10"/>
  <c r="J57" i="10"/>
  <c r="BA132" i="8"/>
  <c r="AZ132" i="8"/>
  <c r="AY132" i="8"/>
  <c r="AX132" i="8"/>
  <c r="AW132" i="8"/>
  <c r="AV132" i="8"/>
  <c r="AS132" i="8"/>
  <c r="AR132" i="8"/>
  <c r="AQ132" i="8"/>
  <c r="AP132" i="8"/>
  <c r="AO132" i="8"/>
  <c r="AN132" i="8"/>
  <c r="AL132" i="8"/>
  <c r="AK132" i="8"/>
  <c r="AJ132" i="8"/>
  <c r="AI132" i="8"/>
  <c r="AH132" i="8"/>
  <c r="AG132" i="8"/>
  <c r="AF132" i="8"/>
  <c r="AE132" i="8"/>
  <c r="AD132" i="8"/>
  <c r="AC132" i="8"/>
  <c r="AB132" i="8"/>
  <c r="AA132" i="8"/>
  <c r="Z132" i="8"/>
  <c r="Y132" i="8"/>
  <c r="W132" i="8"/>
  <c r="V132" i="8"/>
  <c r="U132" i="8"/>
  <c r="T132" i="8"/>
  <c r="S132" i="8"/>
  <c r="R132" i="8"/>
  <c r="Q132" i="8"/>
  <c r="P132" i="8"/>
  <c r="O132" i="8"/>
  <c r="N132" i="8"/>
  <c r="M132" i="8"/>
  <c r="L132" i="8"/>
  <c r="K132" i="8"/>
  <c r="J132" i="8"/>
  <c r="AU131" i="8"/>
  <c r="AT131" i="8"/>
  <c r="AS131" i="8"/>
  <c r="AR131" i="8"/>
  <c r="AQ131" i="8"/>
  <c r="AP131" i="8"/>
  <c r="AO131" i="8"/>
  <c r="AL131" i="8"/>
  <c r="AK131" i="8"/>
  <c r="AJ131" i="8"/>
  <c r="AI131" i="8"/>
  <c r="AH131" i="8"/>
  <c r="AG131" i="8"/>
  <c r="AF131" i="8"/>
  <c r="AE131" i="8"/>
  <c r="AD131" i="8"/>
  <c r="AC131" i="8"/>
  <c r="AB131" i="8"/>
  <c r="AA131" i="8"/>
  <c r="Z131" i="8"/>
  <c r="Y131" i="8"/>
  <c r="W131" i="8"/>
  <c r="V131" i="8"/>
  <c r="U131" i="8"/>
  <c r="T131" i="8"/>
  <c r="S131" i="8"/>
  <c r="R131" i="8"/>
  <c r="Q131" i="8"/>
  <c r="P131" i="8"/>
  <c r="O131" i="8"/>
  <c r="N131" i="8"/>
  <c r="M131" i="8"/>
  <c r="L131" i="8"/>
  <c r="K131" i="8"/>
  <c r="J131" i="8"/>
  <c r="BA131" i="8"/>
  <c r="AZ131" i="8"/>
  <c r="AY131" i="8"/>
  <c r="AX131" i="8"/>
  <c r="AW131" i="8"/>
  <c r="AV131" i="8"/>
  <c r="K42" i="5"/>
  <c r="BA94" i="4"/>
  <c r="AS94" i="4"/>
  <c r="AL94" i="4"/>
  <c r="AD94" i="4"/>
  <c r="W94" i="4"/>
  <c r="O94" i="4"/>
  <c r="BA93" i="4"/>
  <c r="AS93" i="4"/>
  <c r="AL93" i="4"/>
  <c r="W93" i="4"/>
  <c r="O93" i="4"/>
  <c r="T47" i="5"/>
  <c r="T46" i="5"/>
  <c r="R46" i="5"/>
  <c r="N46" i="5"/>
  <c r="L46" i="5"/>
  <c r="J46" i="5"/>
  <c r="T45" i="5"/>
  <c r="R45" i="5"/>
  <c r="P45" i="5"/>
  <c r="N45" i="5"/>
  <c r="L45" i="5"/>
  <c r="J45" i="5"/>
  <c r="BA95" i="4"/>
  <c r="U72" i="24"/>
  <c r="T72" i="24"/>
  <c r="S72" i="24"/>
  <c r="R72" i="24"/>
  <c r="L72" i="24"/>
  <c r="BA124" i="4"/>
  <c r="O147" i="8"/>
  <c r="N147" i="8"/>
  <c r="W147" i="8"/>
  <c r="AD147" i="8"/>
  <c r="AC147" i="8"/>
  <c r="AL147" i="8"/>
  <c r="AK147" i="8"/>
  <c r="AS147" i="8"/>
  <c r="AR147" i="8"/>
  <c r="BA147" i="8"/>
  <c r="AZ147" i="8"/>
  <c r="ED91" i="7"/>
  <c r="DZ91" i="7"/>
  <c r="DI91" i="7"/>
  <c r="DE91" i="7"/>
  <c r="CN91" i="7"/>
  <c r="CJ91" i="7"/>
  <c r="BS91" i="7"/>
  <c r="BO91" i="7"/>
  <c r="AX91" i="7"/>
  <c r="AT91" i="7"/>
  <c r="DX91" i="7"/>
  <c r="DC91" i="7"/>
  <c r="CH91" i="7"/>
  <c r="BM91" i="7"/>
  <c r="AR91" i="7"/>
  <c r="AC91" i="7"/>
  <c r="Y91" i="7"/>
  <c r="W91" i="7"/>
  <c r="DZ85" i="7"/>
  <c r="DY85" i="7"/>
  <c r="DE85" i="7"/>
  <c r="DD85" i="7"/>
  <c r="CJ85" i="7"/>
  <c r="CI85" i="7"/>
  <c r="BO85" i="7"/>
  <c r="BN85" i="7"/>
  <c r="AT85" i="7"/>
  <c r="AS85" i="7"/>
  <c r="Y85" i="7"/>
  <c r="X85" i="7"/>
  <c r="BA99" i="4"/>
  <c r="AZ99" i="4"/>
  <c r="AY99" i="4"/>
  <c r="AX99" i="4"/>
  <c r="AW99" i="4"/>
  <c r="AV99" i="4"/>
  <c r="AS99" i="4"/>
  <c r="AR99" i="4"/>
  <c r="AQ99" i="4"/>
  <c r="AP99" i="4"/>
  <c r="AO99" i="4"/>
  <c r="AN99" i="4"/>
  <c r="AL99" i="4"/>
  <c r="AK99" i="4"/>
  <c r="AJ99" i="4"/>
  <c r="AI99" i="4"/>
  <c r="AH99" i="4"/>
  <c r="AG99" i="4"/>
  <c r="AF99" i="4"/>
  <c r="AE99" i="4"/>
  <c r="AD99" i="4"/>
  <c r="AC99" i="4"/>
  <c r="AB99" i="4"/>
  <c r="AA99" i="4"/>
  <c r="Z99" i="4"/>
  <c r="Y99" i="4"/>
  <c r="W99" i="4"/>
  <c r="V99" i="4"/>
  <c r="U99" i="4"/>
  <c r="T99" i="4"/>
  <c r="S99" i="4"/>
  <c r="R99" i="4"/>
  <c r="Q99" i="4"/>
  <c r="P99" i="4"/>
  <c r="O99" i="4"/>
  <c r="N99" i="4"/>
  <c r="M99" i="4"/>
  <c r="L99" i="4"/>
  <c r="K99" i="4"/>
  <c r="J99" i="4"/>
  <c r="BA98" i="4"/>
  <c r="AZ98" i="4"/>
  <c r="AY98" i="4"/>
  <c r="AX98" i="4"/>
  <c r="AW98" i="4"/>
  <c r="AV98" i="4"/>
  <c r="AU98" i="4"/>
  <c r="AT98" i="4"/>
  <c r="AS98" i="4"/>
  <c r="AR98" i="4"/>
  <c r="AQ98" i="4"/>
  <c r="AP98" i="4"/>
  <c r="AO98" i="4"/>
  <c r="AN98" i="4"/>
  <c r="AL98" i="4"/>
  <c r="AK98" i="4"/>
  <c r="AJ98" i="4"/>
  <c r="AI98" i="4"/>
  <c r="AH98" i="4"/>
  <c r="AG98" i="4"/>
  <c r="AF98" i="4"/>
  <c r="AE98" i="4"/>
  <c r="AD98" i="4"/>
  <c r="AC98" i="4"/>
  <c r="AB98" i="4"/>
  <c r="AA98" i="4"/>
  <c r="Z98" i="4"/>
  <c r="Y98" i="4"/>
  <c r="W98" i="4"/>
  <c r="V98" i="4"/>
  <c r="U98" i="4"/>
  <c r="T98" i="4"/>
  <c r="S98" i="4"/>
  <c r="R98" i="4"/>
  <c r="Q98" i="4"/>
  <c r="P98" i="4"/>
  <c r="O98" i="4"/>
  <c r="N98" i="4"/>
  <c r="M98" i="4"/>
  <c r="L98" i="4"/>
  <c r="K98" i="4"/>
  <c r="J98" i="4"/>
  <c r="DZ67" i="7"/>
  <c r="DW71" i="7"/>
  <c r="BA84" i="4"/>
  <c r="AW80" i="4"/>
  <c r="AY83" i="4"/>
  <c r="AV79" i="4"/>
  <c r="U107" i="9"/>
  <c r="T107" i="9"/>
  <c r="S107" i="9"/>
  <c r="R107" i="9"/>
  <c r="Q107" i="9"/>
  <c r="P107" i="9"/>
  <c r="O107" i="9"/>
  <c r="N107" i="9"/>
  <c r="M107" i="9"/>
  <c r="L107" i="9"/>
  <c r="K107" i="9"/>
  <c r="J107" i="9"/>
  <c r="U104" i="9"/>
  <c r="T104" i="9"/>
  <c r="S104" i="9"/>
  <c r="R104" i="9"/>
  <c r="Q104" i="9"/>
  <c r="P104" i="9"/>
  <c r="O104" i="9"/>
  <c r="N104" i="9"/>
  <c r="M104" i="9"/>
  <c r="L104" i="9"/>
  <c r="K104" i="9"/>
  <c r="J104" i="9"/>
  <c r="BA117" i="4"/>
  <c r="AS117" i="4"/>
  <c r="AL117" i="4"/>
  <c r="AD117" i="4"/>
  <c r="W117" i="4"/>
  <c r="O117" i="4"/>
  <c r="ED88" i="7"/>
  <c r="DI88" i="7"/>
  <c r="CN88" i="7"/>
  <c r="BS88" i="7"/>
  <c r="AX88" i="7"/>
  <c r="AC88" i="7"/>
  <c r="FG46" i="7"/>
  <c r="FB46" i="7"/>
  <c r="EW46" i="7"/>
  <c r="ER46" i="7"/>
  <c r="EM46" i="7"/>
  <c r="FI23" i="7"/>
  <c r="FG23" i="7"/>
  <c r="FD23" i="7"/>
  <c r="FB23" i="7"/>
  <c r="EY23" i="7"/>
  <c r="EW23" i="7"/>
  <c r="ET23" i="7"/>
  <c r="ER23" i="7"/>
  <c r="EO23" i="7"/>
  <c r="EM23" i="7"/>
  <c r="BA86" i="4"/>
  <c r="AS86" i="4"/>
  <c r="AL86" i="4"/>
  <c r="AD86" i="4"/>
  <c r="W86" i="4"/>
  <c r="AS84" i="4"/>
  <c r="AL84" i="4"/>
  <c r="AD84" i="4"/>
  <c r="W84" i="4"/>
  <c r="BA83" i="4"/>
  <c r="AS83" i="4"/>
  <c r="AL83" i="4"/>
  <c r="AJ83" i="4"/>
  <c r="AD83" i="4"/>
  <c r="W83" i="4"/>
  <c r="U83" i="4"/>
  <c r="O86" i="4"/>
  <c r="O84" i="4"/>
  <c r="O83" i="4"/>
  <c r="CC32" i="4"/>
  <c r="BT32" i="4"/>
  <c r="DX99" i="7"/>
  <c r="DW99" i="7"/>
  <c r="DC99" i="7"/>
  <c r="DB99" i="7"/>
  <c r="CH99" i="7"/>
  <c r="CG99" i="7"/>
  <c r="BM99" i="7"/>
  <c r="BL99" i="7"/>
  <c r="AR99" i="7"/>
  <c r="AQ99" i="7"/>
  <c r="W99" i="7"/>
  <c r="V99" i="7"/>
  <c r="AZ124" i="4"/>
  <c r="AR124" i="4"/>
  <c r="AS124" i="4"/>
  <c r="AK124" i="4"/>
  <c r="AL124" i="4"/>
  <c r="AC124" i="4"/>
  <c r="AD124" i="4"/>
  <c r="V124" i="4"/>
  <c r="W124" i="4"/>
  <c r="O124" i="4"/>
  <c r="DZ83" i="7"/>
  <c r="DX85" i="7"/>
  <c r="DX83" i="7"/>
  <c r="DY83" i="7"/>
  <c r="DW85" i="7"/>
  <c r="DW83" i="7"/>
  <c r="DE83" i="7"/>
  <c r="DC85" i="7"/>
  <c r="DC83" i="7"/>
  <c r="DD83" i="7"/>
  <c r="DB85" i="7"/>
  <c r="DB83" i="7"/>
  <c r="CJ83" i="7"/>
  <c r="CH85" i="7"/>
  <c r="CH83" i="7"/>
  <c r="CI83" i="7"/>
  <c r="CG85" i="7"/>
  <c r="CG83" i="7"/>
  <c r="BO83" i="7"/>
  <c r="BM85" i="7"/>
  <c r="BM83" i="7"/>
  <c r="BN83" i="7"/>
  <c r="BL85" i="7"/>
  <c r="BL83" i="7"/>
  <c r="AT83" i="7"/>
  <c r="AR85" i="7"/>
  <c r="AR83" i="7"/>
  <c r="AS83" i="7"/>
  <c r="AQ85" i="7"/>
  <c r="AQ83" i="7"/>
  <c r="W85" i="7"/>
  <c r="V85" i="7"/>
  <c r="Y83" i="7"/>
  <c r="X83" i="7"/>
  <c r="W83" i="7"/>
  <c r="V83" i="7"/>
  <c r="BA89" i="4"/>
  <c r="AY89" i="4"/>
  <c r="AS89" i="4"/>
  <c r="AL89" i="4"/>
  <c r="AJ89" i="4"/>
  <c r="AD89" i="4"/>
  <c r="W89" i="4"/>
  <c r="U89" i="4"/>
  <c r="O89" i="4"/>
  <c r="BA82" i="4"/>
  <c r="AY82" i="4"/>
  <c r="AS82" i="4"/>
  <c r="AL82" i="4"/>
  <c r="AJ82" i="4"/>
  <c r="AD82" i="4"/>
  <c r="W82" i="4"/>
  <c r="U82" i="4"/>
  <c r="O82" i="4"/>
  <c r="BA79" i="4"/>
  <c r="AZ79" i="4"/>
  <c r="AY79" i="4"/>
  <c r="AX79" i="4"/>
  <c r="AW79" i="4"/>
  <c r="AU79" i="4"/>
  <c r="AS79" i="4"/>
  <c r="AR79" i="4"/>
  <c r="AQ79" i="4"/>
  <c r="AP79" i="4"/>
  <c r="AO79" i="4"/>
  <c r="AN79" i="4"/>
  <c r="AL79" i="4"/>
  <c r="AK79" i="4"/>
  <c r="AJ79" i="4"/>
  <c r="AI79" i="4"/>
  <c r="AH79" i="4"/>
  <c r="AG79" i="4"/>
  <c r="AF79" i="4"/>
  <c r="AE79" i="4"/>
  <c r="AD79" i="4"/>
  <c r="AC79" i="4"/>
  <c r="AB79" i="4"/>
  <c r="AA79" i="4"/>
  <c r="Z79" i="4"/>
  <c r="Y79" i="4"/>
  <c r="W79" i="4"/>
  <c r="V79" i="4"/>
  <c r="U79" i="4"/>
  <c r="T79" i="4"/>
  <c r="S79" i="4"/>
  <c r="R79" i="4"/>
  <c r="Q79" i="4"/>
  <c r="P79" i="4"/>
  <c r="O79" i="4"/>
  <c r="N79" i="4"/>
  <c r="M79" i="4"/>
  <c r="L79" i="4"/>
  <c r="K79" i="4"/>
  <c r="J79" i="4"/>
  <c r="BA78" i="4"/>
  <c r="AZ78" i="4"/>
  <c r="AY78" i="4"/>
  <c r="AW78" i="4"/>
  <c r="AV78" i="4"/>
  <c r="AU78" i="4"/>
  <c r="AT78" i="4"/>
  <c r="AS78" i="4"/>
  <c r="AR78" i="4"/>
  <c r="AQ78" i="4"/>
  <c r="AP78" i="4"/>
  <c r="AO78" i="4"/>
  <c r="AN78" i="4"/>
  <c r="AL78" i="4"/>
  <c r="AK78" i="4"/>
  <c r="AJ78" i="4"/>
  <c r="AI78" i="4"/>
  <c r="AH78" i="4"/>
  <c r="AG78" i="4"/>
  <c r="AF78" i="4"/>
  <c r="AE78" i="4"/>
  <c r="AD78" i="4"/>
  <c r="AC78" i="4"/>
  <c r="AB78" i="4"/>
  <c r="AA78" i="4"/>
  <c r="Z78" i="4"/>
  <c r="Y78" i="4"/>
  <c r="W78" i="4"/>
  <c r="V78" i="4"/>
  <c r="U78" i="4"/>
  <c r="T78" i="4"/>
  <c r="S78" i="4"/>
  <c r="R78" i="4"/>
  <c r="Q78" i="4"/>
  <c r="P78" i="4"/>
  <c r="O78" i="4"/>
  <c r="N78" i="4"/>
  <c r="M78" i="4"/>
  <c r="L78" i="4"/>
  <c r="K78" i="4"/>
  <c r="J78" i="4"/>
  <c r="CC50" i="4"/>
  <c r="CB50" i="4"/>
  <c r="CA50" i="4"/>
  <c r="BZ50" i="4"/>
  <c r="BY50" i="4"/>
  <c r="BX50" i="4"/>
  <c r="BW50" i="4"/>
  <c r="BV50" i="4"/>
  <c r="BT50" i="4"/>
  <c r="BR50" i="4"/>
  <c r="BP50" i="4"/>
  <c r="BO50" i="4"/>
  <c r="BN50" i="4"/>
  <c r="BM50" i="4"/>
  <c r="BJ50" i="4"/>
  <c r="BH50" i="4"/>
  <c r="BG50" i="4"/>
  <c r="BF50" i="4"/>
  <c r="BE50" i="4"/>
  <c r="BD50" i="4"/>
  <c r="CC52" i="4"/>
  <c r="CB52" i="4"/>
  <c r="CA52" i="4"/>
  <c r="BZ52" i="4"/>
  <c r="BY52" i="4"/>
  <c r="BX52" i="4"/>
  <c r="BW52" i="4"/>
  <c r="BV52" i="4"/>
  <c r="BT52" i="4"/>
  <c r="BR52" i="4"/>
  <c r="BP52" i="4"/>
  <c r="BO52" i="4"/>
  <c r="BN52" i="4"/>
  <c r="BM52" i="4"/>
  <c r="BJ52" i="4"/>
  <c r="BH52" i="4"/>
  <c r="BG52" i="4"/>
  <c r="BF52" i="4"/>
  <c r="BE52" i="4"/>
  <c r="BD52" i="4"/>
  <c r="CC37" i="4"/>
  <c r="BT37" i="4"/>
  <c r="CC36" i="4"/>
  <c r="BT36" i="4"/>
  <c r="CC29" i="4"/>
  <c r="CB29" i="4"/>
  <c r="CA29" i="4"/>
  <c r="BZ29" i="4"/>
  <c r="BY29" i="4"/>
  <c r="BX29" i="4"/>
  <c r="BW29" i="4"/>
  <c r="BV29" i="4"/>
  <c r="BT29" i="4"/>
  <c r="BR29" i="4"/>
  <c r="BP29" i="4"/>
  <c r="BO29" i="4"/>
  <c r="BN29" i="4"/>
  <c r="BM29" i="4"/>
  <c r="BJ29" i="4"/>
  <c r="BH29" i="4"/>
  <c r="BG29" i="4"/>
  <c r="BF29" i="4"/>
  <c r="BE29" i="4"/>
  <c r="BD29" i="4"/>
  <c r="CC28" i="4"/>
  <c r="CB28" i="4"/>
  <c r="CA28" i="4"/>
  <c r="BZ28" i="4"/>
  <c r="BY28" i="4"/>
  <c r="BX28" i="4"/>
  <c r="BW28" i="4"/>
  <c r="BV28" i="4"/>
  <c r="BT28" i="4"/>
  <c r="BR28" i="4"/>
  <c r="BP28" i="4"/>
  <c r="BO28" i="4"/>
  <c r="BN28" i="4"/>
  <c r="BM28" i="4"/>
  <c r="BJ28" i="4"/>
  <c r="BH28" i="4"/>
  <c r="BG28" i="4"/>
  <c r="BF28" i="4"/>
  <c r="BE28" i="4"/>
  <c r="BD28" i="4"/>
  <c r="CC25" i="4"/>
  <c r="CB25" i="4"/>
  <c r="CA25" i="4"/>
  <c r="BZ25" i="4"/>
  <c r="BY25" i="4"/>
  <c r="BX25" i="4"/>
  <c r="BW25" i="4"/>
  <c r="BV25" i="4"/>
  <c r="BT25" i="4"/>
  <c r="BR25" i="4"/>
  <c r="BP25" i="4"/>
  <c r="BO25" i="4"/>
  <c r="BN25" i="4"/>
  <c r="BM25" i="4"/>
  <c r="BJ25" i="4"/>
  <c r="BH25" i="4"/>
  <c r="BG25" i="4"/>
  <c r="BF25" i="4"/>
  <c r="BE25" i="4"/>
  <c r="BD25" i="4"/>
  <c r="CC23" i="4"/>
  <c r="CB23" i="4"/>
  <c r="CA23" i="4"/>
  <c r="BZ23" i="4"/>
  <c r="BY23" i="4"/>
  <c r="BX23" i="4"/>
  <c r="BW23" i="4"/>
  <c r="BV23" i="4"/>
  <c r="BT23" i="4"/>
  <c r="BR23" i="4"/>
  <c r="BP23" i="4"/>
  <c r="BO23" i="4"/>
  <c r="BN23" i="4"/>
  <c r="BM23" i="4"/>
  <c r="BJ23" i="4"/>
  <c r="BH23" i="4"/>
  <c r="BG23" i="4"/>
  <c r="BF23" i="4"/>
  <c r="BE23" i="4"/>
  <c r="BD23" i="4"/>
  <c r="FG49" i="7"/>
  <c r="FG48" i="7"/>
  <c r="FG47" i="7"/>
  <c r="FG45" i="7"/>
  <c r="FG44" i="7"/>
  <c r="FG43" i="7"/>
  <c r="FF43" i="7"/>
  <c r="FG42" i="7"/>
  <c r="FF42" i="7"/>
  <c r="FG40" i="7"/>
  <c r="FF40" i="7"/>
  <c r="FG39" i="7"/>
  <c r="FF39" i="7"/>
  <c r="FG38" i="7"/>
  <c r="FF38" i="7"/>
  <c r="FG37" i="7"/>
  <c r="FF37" i="7"/>
  <c r="FG36" i="7"/>
  <c r="FF36" i="7"/>
  <c r="FG35" i="7"/>
  <c r="FF35" i="7"/>
  <c r="FI26" i="7"/>
  <c r="FG26" i="7"/>
  <c r="FI25" i="7"/>
  <c r="FG25" i="7"/>
  <c r="FI24" i="7"/>
  <c r="FG24" i="7"/>
  <c r="FI22" i="7"/>
  <c r="FG22" i="7"/>
  <c r="FI21" i="7"/>
  <c r="FG21" i="7"/>
  <c r="FI20" i="7"/>
  <c r="FH20" i="7"/>
  <c r="FG20" i="7"/>
  <c r="FF20" i="7"/>
  <c r="FI19" i="7"/>
  <c r="FH19" i="7"/>
  <c r="FG19" i="7"/>
  <c r="FF19" i="7"/>
  <c r="FI17" i="7"/>
  <c r="FH17" i="7"/>
  <c r="FG17" i="7"/>
  <c r="FF17" i="7"/>
  <c r="FI16" i="7"/>
  <c r="FH16" i="7"/>
  <c r="FG16" i="7"/>
  <c r="FF16" i="7"/>
  <c r="FI15" i="7"/>
  <c r="FH15" i="7"/>
  <c r="FG15" i="7"/>
  <c r="FF15" i="7"/>
  <c r="FI14" i="7"/>
  <c r="FH14" i="7"/>
  <c r="FG14" i="7"/>
  <c r="FF14" i="7"/>
  <c r="FI13" i="7"/>
  <c r="FH13" i="7"/>
  <c r="FG13" i="7"/>
  <c r="FF13" i="7"/>
  <c r="FI12" i="7"/>
  <c r="FH12" i="7"/>
  <c r="FG12" i="7"/>
  <c r="FF12" i="7"/>
  <c r="FB49" i="7"/>
  <c r="FB48" i="7"/>
  <c r="FB47" i="7"/>
  <c r="FB45" i="7"/>
  <c r="FB44" i="7"/>
  <c r="FB43" i="7"/>
  <c r="FA43" i="7"/>
  <c r="FB42" i="7"/>
  <c r="FA42" i="7"/>
  <c r="FB40" i="7"/>
  <c r="FA40" i="7"/>
  <c r="FB39" i="7"/>
  <c r="FA39" i="7"/>
  <c r="FB38" i="7"/>
  <c r="FA38" i="7"/>
  <c r="FB37" i="7"/>
  <c r="FA37" i="7"/>
  <c r="FB36" i="7"/>
  <c r="FA36" i="7"/>
  <c r="FB35" i="7"/>
  <c r="FA35" i="7"/>
  <c r="FD26" i="7"/>
  <c r="FB26" i="7"/>
  <c r="FD25" i="7"/>
  <c r="FB25" i="7"/>
  <c r="FD24" i="7"/>
  <c r="FB24" i="7"/>
  <c r="FD22" i="7"/>
  <c r="FB22" i="7"/>
  <c r="FD21" i="7"/>
  <c r="FB21" i="7"/>
  <c r="FD20" i="7"/>
  <c r="FC20" i="7"/>
  <c r="FB20" i="7"/>
  <c r="FA20" i="7"/>
  <c r="FD19" i="7"/>
  <c r="FC19" i="7"/>
  <c r="FB19" i="7"/>
  <c r="FA19" i="7"/>
  <c r="FD17" i="7"/>
  <c r="FC17" i="7"/>
  <c r="FB17" i="7"/>
  <c r="FA17" i="7"/>
  <c r="FD16" i="7"/>
  <c r="FC16" i="7"/>
  <c r="FD15" i="7"/>
  <c r="FC15" i="7"/>
  <c r="FD14" i="7"/>
  <c r="FC14" i="7"/>
  <c r="FB14" i="7"/>
  <c r="FA14" i="7"/>
  <c r="FD13" i="7"/>
  <c r="FC13" i="7"/>
  <c r="FB13" i="7"/>
  <c r="FA13" i="7"/>
  <c r="FD12" i="7"/>
  <c r="FC12" i="7"/>
  <c r="FB12" i="7"/>
  <c r="FA12" i="7"/>
  <c r="EW49" i="7"/>
  <c r="EW48" i="7"/>
  <c r="EW47" i="7"/>
  <c r="EW45" i="7"/>
  <c r="EW44" i="7"/>
  <c r="EW43" i="7"/>
  <c r="EV43" i="7"/>
  <c r="EW42" i="7"/>
  <c r="EV42" i="7"/>
  <c r="EW40" i="7"/>
  <c r="EV40" i="7"/>
  <c r="EW39" i="7"/>
  <c r="EV39" i="7"/>
  <c r="EW38" i="7"/>
  <c r="EV38" i="7"/>
  <c r="EW37" i="7"/>
  <c r="EV37" i="7"/>
  <c r="EW36" i="7"/>
  <c r="EV36" i="7"/>
  <c r="EW35" i="7"/>
  <c r="EV35" i="7"/>
  <c r="EY26" i="7"/>
  <c r="EW26" i="7"/>
  <c r="EY25" i="7"/>
  <c r="EW25" i="7"/>
  <c r="EY24" i="7"/>
  <c r="EW24" i="7"/>
  <c r="EY22" i="7"/>
  <c r="EW22" i="7"/>
  <c r="EY21" i="7"/>
  <c r="EW21" i="7"/>
  <c r="EY20" i="7"/>
  <c r="EX20" i="7"/>
  <c r="EW20" i="7"/>
  <c r="EV20" i="7"/>
  <c r="EY19" i="7"/>
  <c r="EX19" i="7"/>
  <c r="EW19" i="7"/>
  <c r="EV19" i="7"/>
  <c r="EY17" i="7"/>
  <c r="EX17" i="7"/>
  <c r="EW17" i="7"/>
  <c r="EV17" i="7"/>
  <c r="EY16" i="7"/>
  <c r="EX16" i="7"/>
  <c r="EW16" i="7"/>
  <c r="EV16" i="7"/>
  <c r="EY15" i="7"/>
  <c r="EX15" i="7"/>
  <c r="EW15" i="7"/>
  <c r="EV15" i="7"/>
  <c r="EY14" i="7"/>
  <c r="EX14" i="7"/>
  <c r="EW14" i="7"/>
  <c r="EV14" i="7"/>
  <c r="EY13" i="7"/>
  <c r="EX13" i="7"/>
  <c r="EW13" i="7"/>
  <c r="EV13" i="7"/>
  <c r="EY12" i="7"/>
  <c r="EX12" i="7"/>
  <c r="EW12" i="7"/>
  <c r="EV12" i="7"/>
  <c r="ER49" i="7"/>
  <c r="ER48" i="7"/>
  <c r="ER47" i="7"/>
  <c r="ER45" i="7"/>
  <c r="ER44" i="7"/>
  <c r="ER43" i="7"/>
  <c r="EQ43" i="7"/>
  <c r="ER42" i="7"/>
  <c r="EQ42" i="7"/>
  <c r="ER40" i="7"/>
  <c r="EQ40" i="7"/>
  <c r="ER39" i="7"/>
  <c r="EQ39" i="7"/>
  <c r="ER38" i="7"/>
  <c r="EQ38" i="7"/>
  <c r="ER37" i="7"/>
  <c r="EQ37" i="7"/>
  <c r="ER36" i="7"/>
  <c r="EQ36" i="7"/>
  <c r="ER35" i="7"/>
  <c r="EQ35" i="7"/>
  <c r="ET26" i="7"/>
  <c r="ER26" i="7"/>
  <c r="ET25" i="7"/>
  <c r="ER25" i="7"/>
  <c r="ET24" i="7"/>
  <c r="ER24" i="7"/>
  <c r="ET22" i="7"/>
  <c r="ER22" i="7"/>
  <c r="ET21" i="7"/>
  <c r="ER21" i="7"/>
  <c r="ET20" i="7"/>
  <c r="ES20" i="7"/>
  <c r="ER20" i="7"/>
  <c r="EQ20" i="7"/>
  <c r="ET19" i="7"/>
  <c r="ES19" i="7"/>
  <c r="ER19" i="7"/>
  <c r="EQ19" i="7"/>
  <c r="ET17" i="7"/>
  <c r="ES17" i="7"/>
  <c r="ER17" i="7"/>
  <c r="EQ17" i="7"/>
  <c r="ET16" i="7"/>
  <c r="ES16" i="7"/>
  <c r="ER16" i="7"/>
  <c r="EQ16" i="7"/>
  <c r="ET15" i="7"/>
  <c r="ES15" i="7"/>
  <c r="ER15" i="7"/>
  <c r="EQ15" i="7"/>
  <c r="ET14" i="7"/>
  <c r="ES14" i="7"/>
  <c r="ER14" i="7"/>
  <c r="EQ14" i="7"/>
  <c r="ET13" i="7"/>
  <c r="ES13" i="7"/>
  <c r="ER13" i="7"/>
  <c r="EQ13" i="7"/>
  <c r="ET12" i="7"/>
  <c r="ES12" i="7"/>
  <c r="ER12" i="7"/>
  <c r="EQ12" i="7"/>
  <c r="EM49" i="7"/>
  <c r="EM48" i="7"/>
  <c r="EM47" i="7"/>
  <c r="EM45" i="7"/>
  <c r="EM44" i="7"/>
  <c r="EM43" i="7"/>
  <c r="EL43" i="7"/>
  <c r="EM42" i="7"/>
  <c r="EL42" i="7"/>
  <c r="EM40" i="7"/>
  <c r="EL40" i="7"/>
  <c r="EM39" i="7"/>
  <c r="EL39" i="7"/>
  <c r="EM38" i="7"/>
  <c r="EL38" i="7"/>
  <c r="EM37" i="7"/>
  <c r="EL37" i="7"/>
  <c r="EM36" i="7"/>
  <c r="EL36" i="7"/>
  <c r="EM35" i="7"/>
  <c r="EL35" i="7"/>
  <c r="EO26" i="7"/>
  <c r="EM26" i="7"/>
  <c r="EO25" i="7"/>
  <c r="EM25" i="7"/>
  <c r="EO24" i="7"/>
  <c r="EM24" i="7"/>
  <c r="EO22" i="7"/>
  <c r="EM22" i="7"/>
  <c r="EO21" i="7"/>
  <c r="EM21" i="7"/>
  <c r="EO20" i="7"/>
  <c r="EN20" i="7"/>
  <c r="EM20" i="7"/>
  <c r="EO19" i="7"/>
  <c r="EN19" i="7"/>
  <c r="EM19" i="7"/>
  <c r="EO17" i="7"/>
  <c r="EN17" i="7"/>
  <c r="EM17" i="7"/>
  <c r="EO16" i="7"/>
  <c r="EN16" i="7"/>
  <c r="EM16" i="7"/>
  <c r="EO15" i="7"/>
  <c r="EN15" i="7"/>
  <c r="EM15" i="7"/>
  <c r="EO14" i="7"/>
  <c r="EN14" i="7"/>
  <c r="EM14" i="7"/>
  <c r="EO13" i="7"/>
  <c r="EN13" i="7"/>
  <c r="EM13" i="7"/>
  <c r="EO12" i="7"/>
  <c r="EN12" i="7"/>
  <c r="EM12" i="7"/>
  <c r="AW80" i="7"/>
  <c r="AX80" i="7"/>
  <c r="AW81" i="7"/>
  <c r="AX81" i="7"/>
  <c r="AW82" i="7"/>
  <c r="AX82" i="7"/>
  <c r="AW83" i="7"/>
  <c r="AX83" i="7"/>
  <c r="AW84" i="7"/>
  <c r="AX84" i="7"/>
  <c r="AW85" i="7"/>
  <c r="AX85" i="7"/>
  <c r="AX86" i="7"/>
  <c r="AX87" i="7"/>
  <c r="AX89" i="7"/>
  <c r="AX90" i="7"/>
  <c r="DX71" i="7"/>
  <c r="DC71" i="7"/>
  <c r="DB71" i="7"/>
  <c r="CH71" i="7"/>
  <c r="CG71" i="7"/>
  <c r="BM71" i="7"/>
  <c r="BL71" i="7"/>
  <c r="DX96" i="7"/>
  <c r="DW96" i="7"/>
  <c r="DX95" i="7"/>
  <c r="DW95" i="7"/>
  <c r="DX94" i="7"/>
  <c r="DW94" i="7"/>
  <c r="DX93" i="7"/>
  <c r="DW93" i="7"/>
  <c r="DX75" i="7"/>
  <c r="DW75" i="7"/>
  <c r="DX74" i="7"/>
  <c r="DX73" i="7"/>
  <c r="DW73" i="7"/>
  <c r="DX72" i="7"/>
  <c r="DW72" i="7"/>
  <c r="DX70" i="7"/>
  <c r="DW70" i="7"/>
  <c r="DX69" i="7"/>
  <c r="DX68" i="7"/>
  <c r="DW68" i="7"/>
  <c r="DX67" i="7"/>
  <c r="DW67" i="7"/>
  <c r="DZ75" i="7"/>
  <c r="DY75" i="7"/>
  <c r="DZ74" i="7"/>
  <c r="DZ73" i="7"/>
  <c r="DY73" i="7"/>
  <c r="DZ72" i="7"/>
  <c r="DY72" i="7"/>
  <c r="DZ70" i="7"/>
  <c r="DY70" i="7"/>
  <c r="DZ69" i="7"/>
  <c r="DZ68" i="7"/>
  <c r="DY68" i="7"/>
  <c r="DY67" i="7"/>
  <c r="EB75" i="7"/>
  <c r="EA75" i="7"/>
  <c r="EB74" i="7"/>
  <c r="EB73" i="7"/>
  <c r="EA73" i="7"/>
  <c r="EB72" i="7"/>
  <c r="EA72" i="7"/>
  <c r="EB70" i="7"/>
  <c r="EA70" i="7"/>
  <c r="EB69" i="7"/>
  <c r="EB68" i="7"/>
  <c r="EA68" i="7"/>
  <c r="EB67" i="7"/>
  <c r="EA67" i="7"/>
  <c r="DC96" i="7"/>
  <c r="DB96" i="7"/>
  <c r="DC95" i="7"/>
  <c r="DB95" i="7"/>
  <c r="DC94" i="7"/>
  <c r="DB94" i="7"/>
  <c r="DC93" i="7"/>
  <c r="DB93" i="7"/>
  <c r="DC75" i="7"/>
  <c r="DB75" i="7"/>
  <c r="DC74" i="7"/>
  <c r="DC73" i="7"/>
  <c r="DB73" i="7"/>
  <c r="DC72" i="7"/>
  <c r="DB72" i="7"/>
  <c r="DC70" i="7"/>
  <c r="DB70" i="7"/>
  <c r="DC69" i="7"/>
  <c r="DC68" i="7"/>
  <c r="DB68" i="7"/>
  <c r="DC67" i="7"/>
  <c r="DB67" i="7"/>
  <c r="DE75" i="7"/>
  <c r="DD75" i="7"/>
  <c r="DE74" i="7"/>
  <c r="DE73" i="7"/>
  <c r="DD73" i="7"/>
  <c r="DE72" i="7"/>
  <c r="DD72" i="7"/>
  <c r="DE70" i="7"/>
  <c r="DD70" i="7"/>
  <c r="DE69" i="7"/>
  <c r="DE68" i="7"/>
  <c r="DD68" i="7"/>
  <c r="DE67" i="7"/>
  <c r="DD67" i="7"/>
  <c r="DG75" i="7"/>
  <c r="DF75" i="7"/>
  <c r="DG74" i="7"/>
  <c r="DG73" i="7"/>
  <c r="DF73" i="7"/>
  <c r="DG72" i="7"/>
  <c r="DF72" i="7"/>
  <c r="DG70" i="7"/>
  <c r="DF70" i="7"/>
  <c r="DG69" i="7"/>
  <c r="DG68" i="7"/>
  <c r="DF68" i="7"/>
  <c r="DG67" i="7"/>
  <c r="DF67" i="7"/>
  <c r="CH96" i="7"/>
  <c r="CG96" i="7"/>
  <c r="CH95" i="7"/>
  <c r="CG95" i="7"/>
  <c r="CH94" i="7"/>
  <c r="CG94" i="7"/>
  <c r="CH93" i="7"/>
  <c r="CG93" i="7"/>
  <c r="CH75" i="7"/>
  <c r="CG75" i="7"/>
  <c r="CH74" i="7"/>
  <c r="CH73" i="7"/>
  <c r="CG73" i="7"/>
  <c r="CH72" i="7"/>
  <c r="CG72" i="7"/>
  <c r="CH70" i="7"/>
  <c r="CG70" i="7"/>
  <c r="CH69" i="7"/>
  <c r="CH68" i="7"/>
  <c r="CG68" i="7"/>
  <c r="CH67" i="7"/>
  <c r="CG67" i="7"/>
  <c r="CJ75" i="7"/>
  <c r="CI75" i="7"/>
  <c r="CJ74" i="7"/>
  <c r="CJ73" i="7"/>
  <c r="CI73" i="7"/>
  <c r="CJ72" i="7"/>
  <c r="CI72" i="7"/>
  <c r="CJ70" i="7"/>
  <c r="CI70" i="7"/>
  <c r="CJ69" i="7"/>
  <c r="CJ68" i="7"/>
  <c r="CI68" i="7"/>
  <c r="CJ67" i="7"/>
  <c r="CI67" i="7"/>
  <c r="CL75" i="7"/>
  <c r="CK75" i="7"/>
  <c r="CL74" i="7"/>
  <c r="CL73" i="7"/>
  <c r="CK73" i="7"/>
  <c r="CL72" i="7"/>
  <c r="CK72" i="7"/>
  <c r="CL70" i="7"/>
  <c r="CK70" i="7"/>
  <c r="CL69" i="7"/>
  <c r="CL68" i="7"/>
  <c r="CK68" i="7"/>
  <c r="CL67" i="7"/>
  <c r="CK67" i="7"/>
  <c r="BM96" i="7"/>
  <c r="BL96" i="7"/>
  <c r="BM95" i="7"/>
  <c r="BL95" i="7"/>
  <c r="BM94" i="7"/>
  <c r="BL94" i="7"/>
  <c r="BM93" i="7"/>
  <c r="BL93" i="7"/>
  <c r="BM75" i="7"/>
  <c r="BL75" i="7"/>
  <c r="BM74" i="7"/>
  <c r="BM73" i="7"/>
  <c r="BL73" i="7"/>
  <c r="BM72" i="7"/>
  <c r="BL72" i="7"/>
  <c r="BM70" i="7"/>
  <c r="BL70" i="7"/>
  <c r="BM69" i="7"/>
  <c r="BM68" i="7"/>
  <c r="BL68" i="7"/>
  <c r="BM67" i="7"/>
  <c r="BL67" i="7"/>
  <c r="BO75" i="7"/>
  <c r="BN75" i="7"/>
  <c r="BO74" i="7"/>
  <c r="BO73" i="7"/>
  <c r="BN73" i="7"/>
  <c r="BO72" i="7"/>
  <c r="BN72" i="7"/>
  <c r="BO70" i="7"/>
  <c r="BN70" i="7"/>
  <c r="BO69" i="7"/>
  <c r="BO68" i="7"/>
  <c r="BN68" i="7"/>
  <c r="BO67" i="7"/>
  <c r="BN67" i="7"/>
  <c r="BQ75" i="7"/>
  <c r="BP75" i="7"/>
  <c r="BQ74" i="7"/>
  <c r="BQ73" i="7"/>
  <c r="BP73" i="7"/>
  <c r="BQ72" i="7"/>
  <c r="BP72" i="7"/>
  <c r="BQ70" i="7"/>
  <c r="BP70" i="7"/>
  <c r="BQ69" i="7"/>
  <c r="BQ68" i="7"/>
  <c r="BP68" i="7"/>
  <c r="BQ67" i="7"/>
  <c r="BP67" i="7"/>
  <c r="AR96" i="7"/>
  <c r="AQ96" i="7"/>
  <c r="AR95" i="7"/>
  <c r="AQ95" i="7"/>
  <c r="AR94" i="7"/>
  <c r="AQ94" i="7"/>
  <c r="AR93" i="7"/>
  <c r="AQ93" i="7"/>
  <c r="W96" i="7"/>
  <c r="V96" i="7"/>
  <c r="W95" i="7"/>
  <c r="V95" i="7"/>
  <c r="W94" i="7"/>
  <c r="V94" i="7"/>
  <c r="W93" i="7"/>
  <c r="V93" i="7"/>
  <c r="T96" i="9"/>
  <c r="S96" i="9"/>
  <c r="AS87" i="4"/>
  <c r="AS95" i="4"/>
  <c r="R47" i="5"/>
  <c r="Q72" i="24"/>
  <c r="P72" i="24"/>
  <c r="O72" i="24"/>
  <c r="N72" i="24"/>
  <c r="M72" i="24"/>
  <c r="K72" i="24"/>
  <c r="J72" i="24"/>
  <c r="U93" i="9"/>
  <c r="T93" i="9"/>
  <c r="S93" i="9"/>
  <c r="R93" i="9"/>
  <c r="Q93" i="9"/>
  <c r="P93" i="9"/>
  <c r="O93" i="9"/>
  <c r="N93" i="9"/>
  <c r="M93" i="9"/>
  <c r="L93" i="9"/>
  <c r="K93" i="9"/>
  <c r="J93" i="9"/>
  <c r="R96" i="9"/>
  <c r="Q96" i="9"/>
  <c r="P96" i="9"/>
  <c r="O96" i="9"/>
  <c r="N96" i="9"/>
  <c r="L96" i="9"/>
  <c r="K96" i="9"/>
  <c r="J96" i="9"/>
  <c r="H88" i="9"/>
  <c r="C34" i="2"/>
  <c r="L119" i="9"/>
  <c r="M119" i="9"/>
  <c r="N119" i="9"/>
  <c r="O119" i="9"/>
  <c r="P119" i="9"/>
  <c r="Q119" i="9"/>
  <c r="U119" i="9"/>
  <c r="BR23" i="17"/>
  <c r="N47" i="5"/>
  <c r="AD95" i="4"/>
  <c r="H68" i="4"/>
  <c r="C10" i="2"/>
  <c r="O95" i="4"/>
  <c r="J47" i="5"/>
  <c r="H37" i="5"/>
  <c r="C16" i="2"/>
  <c r="AL95" i="4"/>
  <c r="P47" i="5"/>
  <c r="W95" i="4"/>
  <c r="L47" i="5"/>
  <c r="AJ53" i="13"/>
  <c r="CN68" i="7"/>
  <c r="BA80" i="4"/>
  <c r="AZ80" i="4"/>
  <c r="AY80" i="4"/>
  <c r="AX80" i="4"/>
  <c r="AV80" i="4"/>
  <c r="AS80" i="4"/>
  <c r="AR80" i="4"/>
  <c r="AQ80" i="4"/>
  <c r="AP80" i="4"/>
  <c r="AO80" i="4"/>
  <c r="AN80" i="4"/>
  <c r="AL80" i="4"/>
  <c r="AK80" i="4"/>
  <c r="AJ80" i="4"/>
  <c r="AI80" i="4"/>
  <c r="AH80" i="4"/>
  <c r="AG80" i="4"/>
  <c r="AF80" i="4"/>
  <c r="AE80" i="4"/>
  <c r="AD80" i="4"/>
  <c r="AC80" i="4"/>
  <c r="AB80" i="4"/>
  <c r="AA80" i="4"/>
  <c r="Z80" i="4"/>
  <c r="Y80" i="4"/>
  <c r="W80" i="4"/>
  <c r="V80" i="4"/>
  <c r="U80" i="4"/>
  <c r="T80" i="4"/>
  <c r="S80" i="4"/>
  <c r="R80" i="4"/>
  <c r="Q80" i="4"/>
  <c r="P80" i="4"/>
  <c r="O80" i="4"/>
  <c r="N80" i="4"/>
  <c r="M80" i="4"/>
  <c r="L80" i="4"/>
  <c r="K80" i="4"/>
  <c r="O61" i="27"/>
  <c r="N62" i="27"/>
  <c r="N58" i="27"/>
  <c r="N57" i="27"/>
  <c r="N55" i="27"/>
  <c r="N54" i="27"/>
  <c r="N53" i="27"/>
  <c r="J53" i="27"/>
  <c r="K53" i="27"/>
  <c r="BA62" i="27"/>
  <c r="AZ62" i="27"/>
  <c r="AS62" i="27"/>
  <c r="AL62" i="27"/>
  <c r="AK62" i="27"/>
  <c r="AD62" i="27"/>
  <c r="AC62" i="27"/>
  <c r="W62" i="27"/>
  <c r="V62" i="27"/>
  <c r="O62" i="27"/>
  <c r="BA58" i="27"/>
  <c r="AZ58" i="27"/>
  <c r="BA57" i="27"/>
  <c r="AZ57" i="27"/>
  <c r="AS58" i="27"/>
  <c r="AR58" i="27"/>
  <c r="AS57" i="27"/>
  <c r="AR57" i="27"/>
  <c r="AL58" i="27"/>
  <c r="AK58" i="27"/>
  <c r="AL57" i="27"/>
  <c r="AK57" i="27"/>
  <c r="AD58" i="27"/>
  <c r="AC58" i="27"/>
  <c r="AD57" i="27"/>
  <c r="AC57" i="27"/>
  <c r="W58" i="27"/>
  <c r="V58" i="27"/>
  <c r="W57" i="27"/>
  <c r="V57" i="27"/>
  <c r="O58" i="27"/>
  <c r="O57" i="27"/>
  <c r="BA61" i="27"/>
  <c r="AY61" i="27"/>
  <c r="AW61" i="27"/>
  <c r="AU61" i="27"/>
  <c r="AS61" i="27"/>
  <c r="AQ61" i="27"/>
  <c r="AO61" i="27"/>
  <c r="AL61" i="27"/>
  <c r="AJ61" i="27"/>
  <c r="AH61" i="27"/>
  <c r="AF61" i="27"/>
  <c r="AD61" i="27"/>
  <c r="AB61" i="27"/>
  <c r="Z61" i="27"/>
  <c r="W61" i="27"/>
  <c r="U61" i="27"/>
  <c r="S61" i="27"/>
  <c r="Q61" i="27"/>
  <c r="M61" i="27"/>
  <c r="K61" i="27"/>
  <c r="BA55" i="27"/>
  <c r="AZ55" i="27"/>
  <c r="AY55" i="27"/>
  <c r="AX55" i="27"/>
  <c r="AS55" i="27"/>
  <c r="AR55" i="27"/>
  <c r="AL55" i="27"/>
  <c r="AK55" i="27"/>
  <c r="AJ55" i="27"/>
  <c r="AI55" i="27"/>
  <c r="AD55" i="27"/>
  <c r="AC55" i="27"/>
  <c r="W55" i="27"/>
  <c r="V55" i="27"/>
  <c r="U55" i="27"/>
  <c r="T55" i="27"/>
  <c r="O55" i="27"/>
  <c r="BA54" i="27"/>
  <c r="AZ54" i="27"/>
  <c r="AY54" i="27"/>
  <c r="AX54" i="27"/>
  <c r="AS54" i="27"/>
  <c r="AR54" i="27"/>
  <c r="AL54" i="27"/>
  <c r="AK54" i="27"/>
  <c r="AJ54" i="27"/>
  <c r="AI54" i="27"/>
  <c r="AD54" i="27"/>
  <c r="AC54" i="27"/>
  <c r="W54" i="27"/>
  <c r="V54" i="27"/>
  <c r="U54" i="27"/>
  <c r="T54" i="27"/>
  <c r="O54" i="27"/>
  <c r="BA53" i="27"/>
  <c r="AZ53" i="27"/>
  <c r="AY53" i="27"/>
  <c r="AX53" i="27"/>
  <c r="AW53" i="27"/>
  <c r="AV53" i="27"/>
  <c r="AU53" i="27"/>
  <c r="AT53" i="27"/>
  <c r="AS53" i="27"/>
  <c r="AR53" i="27"/>
  <c r="AQ53" i="27"/>
  <c r="AP53" i="27"/>
  <c r="AO53" i="27"/>
  <c r="AN53" i="27"/>
  <c r="AL53" i="27"/>
  <c r="AK53" i="27"/>
  <c r="AJ53" i="27"/>
  <c r="AI53" i="27"/>
  <c r="AH53" i="27"/>
  <c r="AG53" i="27"/>
  <c r="AF53" i="27"/>
  <c r="AE53" i="27"/>
  <c r="AD53" i="27"/>
  <c r="AC53" i="27"/>
  <c r="AB53" i="27"/>
  <c r="AA53" i="27"/>
  <c r="Z53" i="27"/>
  <c r="Y53" i="27"/>
  <c r="W53" i="27"/>
  <c r="V53" i="27"/>
  <c r="U53" i="27"/>
  <c r="T53" i="27"/>
  <c r="S53" i="27"/>
  <c r="R53" i="27"/>
  <c r="Q53" i="27"/>
  <c r="P53" i="27"/>
  <c r="O53" i="27"/>
  <c r="M53" i="27"/>
  <c r="L53" i="27"/>
  <c r="H42" i="27"/>
  <c r="C125" i="2"/>
  <c r="K53" i="25"/>
  <c r="AC80" i="23"/>
  <c r="AC78" i="23"/>
  <c r="AC77" i="23"/>
  <c r="AC76" i="23"/>
  <c r="AL80" i="23"/>
  <c r="AL78" i="23"/>
  <c r="AL77" i="23"/>
  <c r="AL76" i="23"/>
  <c r="AS81" i="23"/>
  <c r="AS80" i="23"/>
  <c r="AS78" i="23"/>
  <c r="AS77" i="23"/>
  <c r="AS76" i="23"/>
  <c r="O84" i="23"/>
  <c r="N85" i="23"/>
  <c r="N81" i="23"/>
  <c r="N80" i="23"/>
  <c r="N78" i="23"/>
  <c r="N77" i="23"/>
  <c r="J76" i="23"/>
  <c r="BA65" i="17"/>
  <c r="AZ62" i="17"/>
  <c r="AZ61" i="17"/>
  <c r="AY59" i="17"/>
  <c r="AY58" i="17"/>
  <c r="AY57" i="17"/>
  <c r="AO65" i="17"/>
  <c r="N62" i="17"/>
  <c r="N61" i="17"/>
  <c r="N59" i="17"/>
  <c r="N58" i="17"/>
  <c r="K57" i="17"/>
  <c r="K65" i="17"/>
  <c r="N108" i="9"/>
  <c r="K119" i="9"/>
  <c r="J102" i="9"/>
  <c r="K102" i="9"/>
  <c r="M102" i="9"/>
  <c r="N102" i="9"/>
  <c r="O102" i="9"/>
  <c r="P102" i="9"/>
  <c r="Q102" i="9"/>
  <c r="J105" i="9"/>
  <c r="K105" i="9"/>
  <c r="L105" i="9"/>
  <c r="M105" i="9"/>
  <c r="N105" i="9"/>
  <c r="O105" i="9"/>
  <c r="P105" i="9"/>
  <c r="Q105" i="9"/>
  <c r="J106" i="9"/>
  <c r="K106" i="9"/>
  <c r="L106" i="9"/>
  <c r="M106" i="9"/>
  <c r="N106" i="9"/>
  <c r="O106" i="9"/>
  <c r="P106" i="9"/>
  <c r="Q106" i="9"/>
  <c r="J108" i="9"/>
  <c r="K108" i="9"/>
  <c r="L108" i="9"/>
  <c r="M108" i="9"/>
  <c r="O108" i="9"/>
  <c r="P108" i="9"/>
  <c r="Q108" i="9"/>
  <c r="J109" i="9"/>
  <c r="K109" i="9"/>
  <c r="L109" i="9"/>
  <c r="M109" i="9"/>
  <c r="O109" i="9"/>
  <c r="P109" i="9"/>
  <c r="Q109" i="9"/>
  <c r="N109" i="9"/>
  <c r="M96" i="9"/>
  <c r="BA67" i="11"/>
  <c r="BA63" i="11"/>
  <c r="BA62" i="11"/>
  <c r="Y13" i="5"/>
  <c r="Y12" i="5"/>
  <c r="Y11" i="5"/>
  <c r="X11" i="5"/>
  <c r="X12" i="5"/>
  <c r="X13" i="5"/>
  <c r="H36" i="5"/>
  <c r="C15" i="2"/>
  <c r="K65" i="13"/>
  <c r="AZ67" i="11"/>
  <c r="AZ63" i="11"/>
  <c r="AZ62" i="11"/>
  <c r="AS67" i="11"/>
  <c r="AS63" i="11"/>
  <c r="AS62" i="11"/>
  <c r="AR67" i="11"/>
  <c r="AR63" i="11"/>
  <c r="AR62" i="11"/>
  <c r="AL67" i="11"/>
  <c r="AL63" i="11"/>
  <c r="AL62" i="11"/>
  <c r="AK67" i="11"/>
  <c r="AK63" i="11"/>
  <c r="AK62" i="11"/>
  <c r="O67" i="11"/>
  <c r="W67" i="11"/>
  <c r="AD67" i="11"/>
  <c r="AC67" i="11"/>
  <c r="AD63" i="11"/>
  <c r="AD62" i="11"/>
  <c r="AC63" i="11"/>
  <c r="AC62" i="11"/>
  <c r="W63" i="11"/>
  <c r="W62" i="11"/>
  <c r="O63" i="11"/>
  <c r="O62" i="11"/>
  <c r="BA66" i="11"/>
  <c r="AY66" i="11"/>
  <c r="AW66" i="11"/>
  <c r="AU66" i="11"/>
  <c r="AS66" i="11"/>
  <c r="AQ66" i="11"/>
  <c r="AO66" i="11"/>
  <c r="AL66" i="11"/>
  <c r="AJ66" i="11"/>
  <c r="AH66" i="11"/>
  <c r="AF66" i="11"/>
  <c r="AD66" i="11"/>
  <c r="AB66" i="11"/>
  <c r="Z66" i="11"/>
  <c r="BA60" i="11"/>
  <c r="AZ60" i="11"/>
  <c r="AY60" i="11"/>
  <c r="AX60" i="11"/>
  <c r="AS60" i="11"/>
  <c r="AR60" i="11"/>
  <c r="AL60" i="11"/>
  <c r="AK60" i="11"/>
  <c r="AJ60" i="11"/>
  <c r="AI60" i="11"/>
  <c r="AD60" i="11"/>
  <c r="AC60" i="11"/>
  <c r="W60" i="11"/>
  <c r="V60" i="11"/>
  <c r="U60" i="11"/>
  <c r="T60" i="11"/>
  <c r="O60" i="11"/>
  <c r="N60" i="11"/>
  <c r="BA59" i="11"/>
  <c r="AZ59" i="11"/>
  <c r="AY59" i="11"/>
  <c r="AX59" i="11"/>
  <c r="AS59" i="11"/>
  <c r="AR59" i="11"/>
  <c r="AL59" i="11"/>
  <c r="AK59" i="11"/>
  <c r="AJ59" i="11"/>
  <c r="AI59" i="11"/>
  <c r="AD59" i="11"/>
  <c r="AC59" i="11"/>
  <c r="W59" i="11"/>
  <c r="U59" i="11"/>
  <c r="O59" i="11"/>
  <c r="BA58" i="11"/>
  <c r="AZ58" i="11"/>
  <c r="AY58" i="11"/>
  <c r="AX58" i="11"/>
  <c r="AW58" i="11"/>
  <c r="AV58" i="11"/>
  <c r="AU58" i="11"/>
  <c r="AT58" i="11"/>
  <c r="AS58" i="11"/>
  <c r="AR58" i="11"/>
  <c r="AQ58" i="11"/>
  <c r="AP58" i="11"/>
  <c r="AO58" i="11"/>
  <c r="AN58" i="11"/>
  <c r="AL58" i="11"/>
  <c r="AK58" i="11"/>
  <c r="AJ58" i="11"/>
  <c r="AI58" i="11"/>
  <c r="AH58" i="11"/>
  <c r="AG58" i="11"/>
  <c r="AF58" i="11"/>
  <c r="AE58" i="11"/>
  <c r="AD58" i="11"/>
  <c r="AC58" i="11"/>
  <c r="AB58" i="11"/>
  <c r="AA58" i="11"/>
  <c r="Z58" i="11"/>
  <c r="Y58" i="11"/>
  <c r="W58" i="11"/>
  <c r="U58" i="11"/>
  <c r="S58" i="11"/>
  <c r="Q58" i="11"/>
  <c r="O58" i="11"/>
  <c r="M58" i="11"/>
  <c r="K58" i="11"/>
  <c r="BA66" i="13"/>
  <c r="AZ66" i="13"/>
  <c r="AS66" i="13"/>
  <c r="AR66" i="13"/>
  <c r="AL66" i="13"/>
  <c r="AK66" i="13"/>
  <c r="AD66" i="13"/>
  <c r="AC66" i="13"/>
  <c r="W66" i="13"/>
  <c r="V66" i="13"/>
  <c r="O66" i="13"/>
  <c r="N66" i="13"/>
  <c r="BA65" i="13"/>
  <c r="AY65" i="13"/>
  <c r="AW65" i="13"/>
  <c r="AU65" i="13"/>
  <c r="AS65" i="13"/>
  <c r="AQ65" i="13"/>
  <c r="AO65" i="13"/>
  <c r="AL65" i="13"/>
  <c r="AJ65" i="13"/>
  <c r="AH65" i="13"/>
  <c r="AF65" i="13"/>
  <c r="AD65" i="13"/>
  <c r="AB65" i="13"/>
  <c r="Z65" i="13"/>
  <c r="W65" i="13"/>
  <c r="U65" i="13"/>
  <c r="S65" i="13"/>
  <c r="Q65" i="13"/>
  <c r="O65" i="13"/>
  <c r="M65" i="13"/>
  <c r="BA62" i="13"/>
  <c r="AZ62" i="13"/>
  <c r="AS62" i="13"/>
  <c r="AR62" i="13"/>
  <c r="AL62" i="13"/>
  <c r="AK62" i="13"/>
  <c r="AD62" i="13"/>
  <c r="AC62" i="13"/>
  <c r="W62" i="13"/>
  <c r="V62" i="13"/>
  <c r="O62" i="13"/>
  <c r="N62" i="13"/>
  <c r="BA61" i="13"/>
  <c r="AZ61" i="13"/>
  <c r="AS61" i="13"/>
  <c r="AR61" i="13"/>
  <c r="AL61" i="13"/>
  <c r="AK61" i="13"/>
  <c r="AD61" i="13"/>
  <c r="AC61" i="13"/>
  <c r="W61" i="13"/>
  <c r="V61" i="13"/>
  <c r="O61" i="13"/>
  <c r="N61" i="13"/>
  <c r="BA59" i="13"/>
  <c r="AZ59" i="13"/>
  <c r="AY59" i="13"/>
  <c r="AX59" i="13"/>
  <c r="AS59" i="13"/>
  <c r="AR59" i="13"/>
  <c r="AL59" i="13"/>
  <c r="AK59" i="13"/>
  <c r="AJ59" i="13"/>
  <c r="AI59" i="13"/>
  <c r="AD59" i="13"/>
  <c r="AC59" i="13"/>
  <c r="W59" i="13"/>
  <c r="V59" i="13"/>
  <c r="U59" i="13"/>
  <c r="T59" i="13"/>
  <c r="O59" i="13"/>
  <c r="N59" i="13"/>
  <c r="BA58" i="13"/>
  <c r="AZ58" i="13"/>
  <c r="AY58" i="13"/>
  <c r="AX58" i="13"/>
  <c r="AS58" i="13"/>
  <c r="AR58" i="13"/>
  <c r="AL58" i="13"/>
  <c r="AK58" i="13"/>
  <c r="AJ58" i="13"/>
  <c r="AI58" i="13"/>
  <c r="AD58" i="13"/>
  <c r="AC58" i="13"/>
  <c r="W58" i="13"/>
  <c r="V58" i="13"/>
  <c r="U58" i="13"/>
  <c r="T58" i="13"/>
  <c r="O58" i="13"/>
  <c r="N58" i="13"/>
  <c r="BA57" i="13"/>
  <c r="AZ57" i="13"/>
  <c r="AY57" i="13"/>
  <c r="AX57" i="13"/>
  <c r="AW57" i="13"/>
  <c r="AV57" i="13"/>
  <c r="AU57" i="13"/>
  <c r="AT57" i="13"/>
  <c r="AS57" i="13"/>
  <c r="AR57" i="13"/>
  <c r="AQ57" i="13"/>
  <c r="AP57" i="13"/>
  <c r="AO57" i="13"/>
  <c r="AN57" i="13"/>
  <c r="AL57" i="13"/>
  <c r="AK57" i="13"/>
  <c r="AJ57" i="13"/>
  <c r="AI57" i="13"/>
  <c r="AH57" i="13"/>
  <c r="AG57" i="13"/>
  <c r="AF57" i="13"/>
  <c r="AE57" i="13"/>
  <c r="AD57" i="13"/>
  <c r="AC57" i="13"/>
  <c r="AB57" i="13"/>
  <c r="AA57" i="13"/>
  <c r="Z57" i="13"/>
  <c r="Y57" i="13"/>
  <c r="W57" i="13"/>
  <c r="V57" i="13"/>
  <c r="U57" i="13"/>
  <c r="T57" i="13"/>
  <c r="S57" i="13"/>
  <c r="R57" i="13"/>
  <c r="Q57" i="13"/>
  <c r="P57" i="13"/>
  <c r="O57" i="13"/>
  <c r="N57" i="13"/>
  <c r="M57" i="13"/>
  <c r="L57" i="13"/>
  <c r="K57" i="13"/>
  <c r="J57" i="13"/>
  <c r="M65" i="17"/>
  <c r="L57" i="17"/>
  <c r="AQ65" i="17"/>
  <c r="K61" i="19"/>
  <c r="K71" i="21"/>
  <c r="BA66" i="17"/>
  <c r="AZ66" i="17"/>
  <c r="AS66" i="17"/>
  <c r="AR66" i="17"/>
  <c r="AL66" i="17"/>
  <c r="AK66" i="17"/>
  <c r="AD66" i="17"/>
  <c r="AC66" i="17"/>
  <c r="W66" i="17"/>
  <c r="V66" i="17"/>
  <c r="O66" i="17"/>
  <c r="N66" i="17"/>
  <c r="BA62" i="17"/>
  <c r="AS62" i="17"/>
  <c r="AR62" i="17"/>
  <c r="AL62" i="17"/>
  <c r="AK62" i="17"/>
  <c r="AD62" i="17"/>
  <c r="AC62" i="17"/>
  <c r="W62" i="17"/>
  <c r="V62" i="17"/>
  <c r="O62" i="17"/>
  <c r="BA61" i="17"/>
  <c r="AS61" i="17"/>
  <c r="AR61" i="17"/>
  <c r="AL61" i="17"/>
  <c r="AK61" i="17"/>
  <c r="AD61" i="17"/>
  <c r="AC61" i="17"/>
  <c r="W61" i="17"/>
  <c r="V61" i="17"/>
  <c r="O61" i="17"/>
  <c r="BA59" i="17"/>
  <c r="AZ59" i="17"/>
  <c r="AX59" i="17"/>
  <c r="AS59" i="17"/>
  <c r="AR59" i="17"/>
  <c r="AL59" i="17"/>
  <c r="AK59" i="17"/>
  <c r="AJ59" i="17"/>
  <c r="AI59" i="17"/>
  <c r="AD59" i="17"/>
  <c r="AC59" i="17"/>
  <c r="W59" i="17"/>
  <c r="V59" i="17"/>
  <c r="U59" i="17"/>
  <c r="T59" i="17"/>
  <c r="O59" i="17"/>
  <c r="BA58" i="17"/>
  <c r="AZ58" i="17"/>
  <c r="AX58" i="17"/>
  <c r="AS58" i="17"/>
  <c r="AR58" i="17"/>
  <c r="AL58" i="17"/>
  <c r="AK58" i="17"/>
  <c r="AJ58" i="17"/>
  <c r="AI58" i="17"/>
  <c r="AD58" i="17"/>
  <c r="AC58" i="17"/>
  <c r="W58" i="17"/>
  <c r="V58" i="17"/>
  <c r="U58" i="17"/>
  <c r="T58" i="17"/>
  <c r="O58" i="17"/>
  <c r="AY65" i="17"/>
  <c r="AW65" i="17"/>
  <c r="AU65" i="17"/>
  <c r="AS65" i="17"/>
  <c r="AL65" i="17"/>
  <c r="AJ65" i="17"/>
  <c r="AH65" i="17"/>
  <c r="AF65" i="17"/>
  <c r="AD65" i="17"/>
  <c r="AB65" i="17"/>
  <c r="Z65" i="17"/>
  <c r="W65" i="17"/>
  <c r="U65" i="17"/>
  <c r="S65" i="17"/>
  <c r="Q65" i="17"/>
  <c r="O65" i="17"/>
  <c r="BA57" i="17"/>
  <c r="AZ57" i="17"/>
  <c r="AX57" i="17"/>
  <c r="AW57" i="17"/>
  <c r="AV57" i="17"/>
  <c r="AU57" i="17"/>
  <c r="AT57" i="17"/>
  <c r="AS57" i="17"/>
  <c r="AR57" i="17"/>
  <c r="AQ57" i="17"/>
  <c r="AP57" i="17"/>
  <c r="AO57" i="17"/>
  <c r="AN57" i="17"/>
  <c r="AL57" i="17"/>
  <c r="AK57" i="17"/>
  <c r="AJ57" i="17"/>
  <c r="AI57" i="17"/>
  <c r="AH57" i="17"/>
  <c r="AG57" i="17"/>
  <c r="AF57" i="17"/>
  <c r="AE57" i="17"/>
  <c r="AD57" i="17"/>
  <c r="AC57" i="17"/>
  <c r="AB57" i="17"/>
  <c r="AA57" i="17"/>
  <c r="Z57" i="17"/>
  <c r="Y57" i="17"/>
  <c r="W57" i="17"/>
  <c r="V57" i="17"/>
  <c r="U57" i="17"/>
  <c r="T57" i="17"/>
  <c r="S57" i="17"/>
  <c r="R57" i="17"/>
  <c r="Q57" i="17"/>
  <c r="P57" i="17"/>
  <c r="O57" i="17"/>
  <c r="N57" i="17"/>
  <c r="M57" i="17"/>
  <c r="J57" i="17"/>
  <c r="BA62" i="19"/>
  <c r="AZ62" i="19"/>
  <c r="AS62" i="19"/>
  <c r="AR62" i="19"/>
  <c r="AL62" i="19"/>
  <c r="AK62" i="19"/>
  <c r="AD62" i="19"/>
  <c r="AC62" i="19"/>
  <c r="W62" i="19"/>
  <c r="V62" i="19"/>
  <c r="O62" i="19"/>
  <c r="N62" i="19"/>
  <c r="BA61" i="19"/>
  <c r="AY61" i="19"/>
  <c r="AW61" i="19"/>
  <c r="AU61" i="19"/>
  <c r="AS61" i="19"/>
  <c r="AQ61" i="19"/>
  <c r="AO61" i="19"/>
  <c r="AL61" i="19"/>
  <c r="AJ61" i="19"/>
  <c r="AH61" i="19"/>
  <c r="AF61" i="19"/>
  <c r="AD61" i="19"/>
  <c r="AB61" i="19"/>
  <c r="Z61" i="19"/>
  <c r="W61" i="19"/>
  <c r="U61" i="19"/>
  <c r="S61" i="19"/>
  <c r="Q61" i="19"/>
  <c r="O61" i="19"/>
  <c r="M61" i="19"/>
  <c r="BA58" i="19"/>
  <c r="AZ58" i="19"/>
  <c r="AS58" i="19"/>
  <c r="AR58" i="19"/>
  <c r="AL58" i="19"/>
  <c r="AK58" i="19"/>
  <c r="AD58" i="19"/>
  <c r="AC58" i="19"/>
  <c r="W58" i="19"/>
  <c r="V58" i="19"/>
  <c r="O58" i="19"/>
  <c r="N58" i="19"/>
  <c r="BA57" i="19"/>
  <c r="AZ57" i="19"/>
  <c r="AS57" i="19"/>
  <c r="AR57" i="19"/>
  <c r="AL57" i="19"/>
  <c r="AK57" i="19"/>
  <c r="AD57" i="19"/>
  <c r="AC57" i="19"/>
  <c r="W57" i="19"/>
  <c r="V57" i="19"/>
  <c r="O57" i="19"/>
  <c r="N57" i="19"/>
  <c r="BA55" i="19"/>
  <c r="AZ55" i="19"/>
  <c r="AY55" i="19"/>
  <c r="AX55" i="19"/>
  <c r="AS55" i="19"/>
  <c r="AR55" i="19"/>
  <c r="AL55" i="19"/>
  <c r="AK55" i="19"/>
  <c r="AJ55" i="19"/>
  <c r="AI55" i="19"/>
  <c r="AD55" i="19"/>
  <c r="AC55" i="19"/>
  <c r="W55" i="19"/>
  <c r="V55" i="19"/>
  <c r="U55" i="19"/>
  <c r="T55" i="19"/>
  <c r="O55" i="19"/>
  <c r="N55" i="19"/>
  <c r="BA54" i="19"/>
  <c r="AZ54" i="19"/>
  <c r="AY54" i="19"/>
  <c r="AX54" i="19"/>
  <c r="AR54" i="19"/>
  <c r="AL54" i="19"/>
  <c r="AK54" i="19"/>
  <c r="AJ54" i="19"/>
  <c r="AI54" i="19"/>
  <c r="AD54" i="19"/>
  <c r="AC54" i="19"/>
  <c r="W54" i="19"/>
  <c r="V54" i="19"/>
  <c r="U54" i="19"/>
  <c r="T54" i="19"/>
  <c r="O54" i="19"/>
  <c r="N54" i="19"/>
  <c r="BA53" i="19"/>
  <c r="AZ53" i="19"/>
  <c r="AY53" i="19"/>
  <c r="AX53" i="19"/>
  <c r="AW53" i="19"/>
  <c r="AV53" i="19"/>
  <c r="AU53" i="19"/>
  <c r="AT53" i="19"/>
  <c r="AS53" i="19"/>
  <c r="AR53" i="19"/>
  <c r="AQ53" i="19"/>
  <c r="AP53" i="19"/>
  <c r="AO53" i="19"/>
  <c r="AN53" i="19"/>
  <c r="AL53" i="19"/>
  <c r="AK53" i="19"/>
  <c r="AJ53" i="19"/>
  <c r="AI53" i="19"/>
  <c r="AH53" i="19"/>
  <c r="AG53" i="19"/>
  <c r="AF53" i="19"/>
  <c r="AE53" i="19"/>
  <c r="AD53" i="19"/>
  <c r="AC53" i="19"/>
  <c r="AB53" i="19"/>
  <c r="AA53" i="19"/>
  <c r="Z53" i="19"/>
  <c r="Y53" i="19"/>
  <c r="W53" i="19"/>
  <c r="V53" i="19"/>
  <c r="U53" i="19"/>
  <c r="T53" i="19"/>
  <c r="S53" i="19"/>
  <c r="R53" i="19"/>
  <c r="Q53" i="19"/>
  <c r="P53" i="19"/>
  <c r="O53" i="19"/>
  <c r="N53" i="19"/>
  <c r="M53" i="19"/>
  <c r="L53" i="19"/>
  <c r="K53" i="19"/>
  <c r="J53" i="19"/>
  <c r="BA72" i="21"/>
  <c r="AZ72" i="21"/>
  <c r="AS72" i="21"/>
  <c r="AR72" i="21"/>
  <c r="AL72" i="21"/>
  <c r="AK72" i="21"/>
  <c r="AD72" i="21"/>
  <c r="AC72" i="21"/>
  <c r="W72" i="21"/>
  <c r="V72" i="21"/>
  <c r="O72" i="21"/>
  <c r="N72" i="21"/>
  <c r="BA68" i="21"/>
  <c r="AZ68" i="21"/>
  <c r="AS68" i="21"/>
  <c r="AR68" i="21"/>
  <c r="AL68" i="21"/>
  <c r="AK68" i="21"/>
  <c r="AD68" i="21"/>
  <c r="AC68" i="21"/>
  <c r="W68" i="21"/>
  <c r="V68" i="21"/>
  <c r="O68" i="21"/>
  <c r="N68" i="21"/>
  <c r="BA67" i="21"/>
  <c r="AZ67" i="21"/>
  <c r="AS67" i="21"/>
  <c r="AR67" i="21"/>
  <c r="AL67" i="21"/>
  <c r="AK67" i="21"/>
  <c r="AD67" i="21"/>
  <c r="AC67" i="21"/>
  <c r="W67" i="21"/>
  <c r="V67" i="21"/>
  <c r="O67" i="21"/>
  <c r="N67" i="21"/>
  <c r="BA65" i="21"/>
  <c r="AZ65" i="21"/>
  <c r="AY65" i="21"/>
  <c r="AX65" i="21"/>
  <c r="AS65" i="21"/>
  <c r="AR65" i="21"/>
  <c r="AL65" i="21"/>
  <c r="AK65" i="21"/>
  <c r="AJ65" i="21"/>
  <c r="AI65" i="21"/>
  <c r="AD65" i="21"/>
  <c r="AC65" i="21"/>
  <c r="W65" i="21"/>
  <c r="V65" i="21"/>
  <c r="U65" i="21"/>
  <c r="T65" i="21"/>
  <c r="O65" i="21"/>
  <c r="N65" i="21"/>
  <c r="BA64" i="21"/>
  <c r="AZ64" i="21"/>
  <c r="AY64" i="21"/>
  <c r="AX64" i="21"/>
  <c r="AS64" i="21"/>
  <c r="AR64" i="21"/>
  <c r="AL64" i="21"/>
  <c r="AK64" i="21"/>
  <c r="AJ64" i="21"/>
  <c r="AI64" i="21"/>
  <c r="AD64" i="21"/>
  <c r="AC64" i="21"/>
  <c r="W64" i="21"/>
  <c r="V64" i="21"/>
  <c r="U64" i="21"/>
  <c r="T64" i="21"/>
  <c r="O64" i="21"/>
  <c r="N64" i="21"/>
  <c r="BA71" i="21"/>
  <c r="AY71" i="21"/>
  <c r="AW71" i="21"/>
  <c r="AU71" i="21"/>
  <c r="AS71" i="21"/>
  <c r="AQ71" i="21"/>
  <c r="AO71" i="21"/>
  <c r="AL71" i="21"/>
  <c r="AJ71" i="21"/>
  <c r="AH71" i="21"/>
  <c r="AF71" i="21"/>
  <c r="AD71" i="21"/>
  <c r="AB71" i="21"/>
  <c r="Z71" i="21"/>
  <c r="W71" i="21"/>
  <c r="U71" i="21"/>
  <c r="S71" i="21"/>
  <c r="Q71" i="21"/>
  <c r="O71" i="21"/>
  <c r="M71" i="21"/>
  <c r="BA63" i="21"/>
  <c r="AZ63" i="21"/>
  <c r="AY63" i="21"/>
  <c r="AX63" i="21"/>
  <c r="AW63" i="21"/>
  <c r="AV63" i="21"/>
  <c r="AU63" i="21"/>
  <c r="AT63" i="21"/>
  <c r="AS63" i="21"/>
  <c r="AR63" i="21"/>
  <c r="AQ63" i="21"/>
  <c r="AP63" i="21"/>
  <c r="AO63" i="21"/>
  <c r="AN63" i="21"/>
  <c r="AL63" i="21"/>
  <c r="AK63" i="21"/>
  <c r="AJ63" i="21"/>
  <c r="AI63" i="21"/>
  <c r="AH63" i="21"/>
  <c r="AG63" i="21"/>
  <c r="AF63" i="21"/>
  <c r="AE63" i="21"/>
  <c r="AD63" i="21"/>
  <c r="AC63" i="21"/>
  <c r="AB63" i="21"/>
  <c r="AA63" i="21"/>
  <c r="Z63" i="21"/>
  <c r="Y63" i="21"/>
  <c r="W63" i="21"/>
  <c r="V63" i="21"/>
  <c r="U63" i="21"/>
  <c r="T63" i="21"/>
  <c r="S63" i="21"/>
  <c r="R63" i="21"/>
  <c r="Q63" i="21"/>
  <c r="P63" i="21"/>
  <c r="O63" i="21"/>
  <c r="N63" i="21"/>
  <c r="M63" i="21"/>
  <c r="L63" i="21"/>
  <c r="K63" i="21"/>
  <c r="J63" i="21"/>
  <c r="AS55" i="25"/>
  <c r="BA85" i="23"/>
  <c r="AZ85" i="23"/>
  <c r="AS85" i="23"/>
  <c r="AR85" i="23"/>
  <c r="AL85" i="23"/>
  <c r="AK85" i="23"/>
  <c r="AD85" i="23"/>
  <c r="AC85" i="23"/>
  <c r="W85" i="23"/>
  <c r="V85" i="23"/>
  <c r="O85" i="23"/>
  <c r="BA81" i="23"/>
  <c r="AZ81" i="23"/>
  <c r="AR81" i="23"/>
  <c r="AL81" i="23"/>
  <c r="AK81" i="23"/>
  <c r="AD81" i="23"/>
  <c r="AC81" i="23"/>
  <c r="W81" i="23"/>
  <c r="V81" i="23"/>
  <c r="O81" i="23"/>
  <c r="BA80" i="23"/>
  <c r="AZ80" i="23"/>
  <c r="AR80" i="23"/>
  <c r="AK80" i="23"/>
  <c r="AD80" i="23"/>
  <c r="W80" i="23"/>
  <c r="V80" i="23"/>
  <c r="O80" i="23"/>
  <c r="BA78" i="23"/>
  <c r="AZ78" i="23"/>
  <c r="AY78" i="23"/>
  <c r="AX78" i="23"/>
  <c r="AR78" i="23"/>
  <c r="AK78" i="23"/>
  <c r="AJ78" i="23"/>
  <c r="AI78" i="23"/>
  <c r="AD78" i="23"/>
  <c r="W78" i="23"/>
  <c r="V78" i="23"/>
  <c r="U78" i="23"/>
  <c r="T78" i="23"/>
  <c r="O78" i="23"/>
  <c r="BA77" i="23"/>
  <c r="AZ77" i="23"/>
  <c r="AY77" i="23"/>
  <c r="AX77" i="23"/>
  <c r="AR77" i="23"/>
  <c r="AK77" i="23"/>
  <c r="AJ77" i="23"/>
  <c r="AI77" i="23"/>
  <c r="AD77" i="23"/>
  <c r="W77" i="23"/>
  <c r="V77" i="23"/>
  <c r="U77" i="23"/>
  <c r="T77" i="23"/>
  <c r="O77" i="23"/>
  <c r="BA84" i="23"/>
  <c r="AY84" i="23"/>
  <c r="AW84" i="23"/>
  <c r="AU84" i="23"/>
  <c r="AS84" i="23"/>
  <c r="AQ84" i="23"/>
  <c r="AO84" i="23"/>
  <c r="AL84" i="23"/>
  <c r="AJ84" i="23"/>
  <c r="AH84" i="23"/>
  <c r="AF84" i="23"/>
  <c r="AD84" i="23"/>
  <c r="AB84" i="23"/>
  <c r="Z84" i="23"/>
  <c r="W84" i="23"/>
  <c r="U84" i="23"/>
  <c r="S84" i="23"/>
  <c r="Q84" i="23"/>
  <c r="M84" i="23"/>
  <c r="K84" i="23"/>
  <c r="BA76" i="23"/>
  <c r="AZ76" i="23"/>
  <c r="AY76" i="23"/>
  <c r="AX76" i="23"/>
  <c r="AW76" i="23"/>
  <c r="AV76" i="23"/>
  <c r="AU76" i="23"/>
  <c r="AT76" i="23"/>
  <c r="AR76" i="23"/>
  <c r="AQ76" i="23"/>
  <c r="AP76" i="23"/>
  <c r="AO76" i="23"/>
  <c r="AN76" i="23"/>
  <c r="AK76" i="23"/>
  <c r="AJ76" i="23"/>
  <c r="AI76" i="23"/>
  <c r="AH76" i="23"/>
  <c r="AG76" i="23"/>
  <c r="AF76" i="23"/>
  <c r="AE76" i="23"/>
  <c r="AD76" i="23"/>
  <c r="AB76" i="23"/>
  <c r="AA76" i="23"/>
  <c r="Z76" i="23"/>
  <c r="Y76" i="23"/>
  <c r="W76" i="23"/>
  <c r="V76" i="23"/>
  <c r="U76" i="23"/>
  <c r="T76" i="23"/>
  <c r="S76" i="23"/>
  <c r="R76" i="23"/>
  <c r="Q76" i="23"/>
  <c r="P76" i="23"/>
  <c r="O76" i="23"/>
  <c r="N76" i="23"/>
  <c r="M76" i="23"/>
  <c r="L76" i="23"/>
  <c r="K76" i="23"/>
  <c r="BA62" i="25"/>
  <c r="AZ62" i="25"/>
  <c r="AS62" i="25"/>
  <c r="AR62" i="25"/>
  <c r="AL62" i="25"/>
  <c r="AK62" i="25"/>
  <c r="AD62" i="25"/>
  <c r="AC62" i="25"/>
  <c r="W62" i="25"/>
  <c r="O62" i="25"/>
  <c r="BA58" i="25"/>
  <c r="AZ58" i="25"/>
  <c r="AS58" i="25"/>
  <c r="AR58" i="25"/>
  <c r="AL58" i="25"/>
  <c r="AK58" i="25"/>
  <c r="AD58" i="25"/>
  <c r="AC58" i="25"/>
  <c r="W58" i="25"/>
  <c r="O58" i="25"/>
  <c r="BA57" i="25"/>
  <c r="AZ57" i="25"/>
  <c r="AR57" i="25"/>
  <c r="AS57" i="25"/>
  <c r="AK57" i="25"/>
  <c r="AL57" i="25"/>
  <c r="AC57" i="25"/>
  <c r="AD57" i="25"/>
  <c r="W57" i="25"/>
  <c r="O57" i="25"/>
  <c r="W55" i="25"/>
  <c r="V55" i="25"/>
  <c r="U55" i="25"/>
  <c r="T55" i="25"/>
  <c r="O55" i="25"/>
  <c r="BA55" i="25"/>
  <c r="AZ55" i="25"/>
  <c r="AY55" i="25"/>
  <c r="AX55" i="25"/>
  <c r="AR55" i="25"/>
  <c r="AL55" i="25"/>
  <c r="AK55" i="25"/>
  <c r="AJ55" i="25"/>
  <c r="AI55" i="25"/>
  <c r="AD55" i="25"/>
  <c r="AC55" i="25"/>
  <c r="W54" i="25"/>
  <c r="U54" i="25"/>
  <c r="O54" i="25"/>
  <c r="BA54" i="25"/>
  <c r="AZ54" i="25"/>
  <c r="AY54" i="25"/>
  <c r="AX54" i="25"/>
  <c r="AS54" i="25"/>
  <c r="AR54" i="25"/>
  <c r="AL54" i="25"/>
  <c r="AK54" i="25"/>
  <c r="AJ54" i="25"/>
  <c r="AI54" i="25"/>
  <c r="AD54" i="25"/>
  <c r="AC54" i="25"/>
  <c r="BA61" i="25"/>
  <c r="AY61" i="25"/>
  <c r="AW61" i="25"/>
  <c r="AU61" i="25"/>
  <c r="AS61" i="25"/>
  <c r="AQ61" i="25"/>
  <c r="AO61" i="25"/>
  <c r="AL61" i="25"/>
  <c r="AJ61" i="25"/>
  <c r="AH61" i="25"/>
  <c r="AF61" i="25"/>
  <c r="AD61" i="25"/>
  <c r="AB61" i="25"/>
  <c r="Z61" i="25"/>
  <c r="W53" i="25"/>
  <c r="U53" i="25"/>
  <c r="S53" i="25"/>
  <c r="Q53" i="25"/>
  <c r="O53" i="25"/>
  <c r="M53" i="25"/>
  <c r="BA53" i="25"/>
  <c r="AZ53" i="25"/>
  <c r="AY53" i="25"/>
  <c r="AX53" i="25"/>
  <c r="AW53" i="25"/>
  <c r="AV53" i="25"/>
  <c r="AU53" i="25"/>
  <c r="AT53" i="25"/>
  <c r="AS53" i="25"/>
  <c r="AR53" i="25"/>
  <c r="AQ53" i="25"/>
  <c r="AP53" i="25"/>
  <c r="AO53" i="25"/>
  <c r="AN53" i="25"/>
  <c r="AL53" i="25"/>
  <c r="AK53" i="25"/>
  <c r="AJ53" i="25"/>
  <c r="AI53" i="25"/>
  <c r="AH53" i="25"/>
  <c r="AG53" i="25"/>
  <c r="AF53" i="25"/>
  <c r="AE53" i="25"/>
  <c r="AD53" i="25"/>
  <c r="AC53" i="25"/>
  <c r="AB53" i="25"/>
  <c r="AA53" i="25"/>
  <c r="Z53" i="25"/>
  <c r="Y53" i="25"/>
  <c r="H42" i="25"/>
  <c r="C115" i="2"/>
  <c r="H63" i="23"/>
  <c r="C105" i="2"/>
  <c r="H42" i="19"/>
  <c r="C85" i="2"/>
  <c r="H50" i="21"/>
  <c r="C95" i="2"/>
  <c r="H46" i="17"/>
  <c r="C75" i="2"/>
  <c r="C65" i="2"/>
  <c r="H42" i="13"/>
  <c r="C55" i="2"/>
  <c r="H46" i="11"/>
  <c r="C44" i="2"/>
  <c r="BA54" i="13"/>
  <c r="AZ54" i="13"/>
  <c r="AY54" i="13"/>
  <c r="AX54" i="13"/>
  <c r="AS54" i="13"/>
  <c r="AR54" i="13"/>
  <c r="AL54" i="13"/>
  <c r="AK54" i="13"/>
  <c r="AJ54" i="13"/>
  <c r="AI54" i="13"/>
  <c r="AD54" i="13"/>
  <c r="AC54" i="13"/>
  <c r="W54" i="13"/>
  <c r="V54" i="13"/>
  <c r="U54" i="13"/>
  <c r="T54" i="13"/>
  <c r="O54" i="13"/>
  <c r="N54" i="13"/>
  <c r="BA53" i="13"/>
  <c r="AZ53" i="13"/>
  <c r="AY53" i="13"/>
  <c r="AX53" i="13"/>
  <c r="AS53" i="13"/>
  <c r="AR53" i="13"/>
  <c r="AL53" i="13"/>
  <c r="AK53" i="13"/>
  <c r="AI53" i="13"/>
  <c r="AD53" i="13"/>
  <c r="AC53" i="13"/>
  <c r="W53" i="13"/>
  <c r="V53" i="13"/>
  <c r="U53" i="13"/>
  <c r="T53" i="13"/>
  <c r="O53" i="13"/>
  <c r="N53" i="13"/>
  <c r="H41" i="13"/>
  <c r="C54" i="2"/>
  <c r="M94" i="7"/>
  <c r="ED90" i="7"/>
  <c r="DI90" i="7"/>
  <c r="CN90" i="7"/>
  <c r="BS90" i="7"/>
  <c r="AC90" i="7"/>
  <c r="ED89" i="7"/>
  <c r="DI89" i="7"/>
  <c r="CN89" i="7"/>
  <c r="BS89" i="7"/>
  <c r="AC89" i="7"/>
  <c r="ED87" i="7"/>
  <c r="DI87" i="7"/>
  <c r="CN87" i="7"/>
  <c r="BS87" i="7"/>
  <c r="AC87" i="7"/>
  <c r="ED86" i="7"/>
  <c r="DI86" i="7"/>
  <c r="CN86" i="7"/>
  <c r="BS86" i="7"/>
  <c r="AC86" i="7"/>
  <c r="ED85" i="7"/>
  <c r="EC85" i="7"/>
  <c r="DI85" i="7"/>
  <c r="DH85" i="7"/>
  <c r="CN85" i="7"/>
  <c r="CM85" i="7"/>
  <c r="BS85" i="7"/>
  <c r="BR85" i="7"/>
  <c r="AC85" i="7"/>
  <c r="AB85" i="7"/>
  <c r="ED84" i="7"/>
  <c r="EC84" i="7"/>
  <c r="DI84" i="7"/>
  <c r="DH84" i="7"/>
  <c r="CN84" i="7"/>
  <c r="CM84" i="7"/>
  <c r="BS84" i="7"/>
  <c r="BR84" i="7"/>
  <c r="AC84" i="7"/>
  <c r="AB84" i="7"/>
  <c r="ED83" i="7"/>
  <c r="EC83" i="7"/>
  <c r="DI83" i="7"/>
  <c r="DH83" i="7"/>
  <c r="CN83" i="7"/>
  <c r="CM83" i="7"/>
  <c r="BS83" i="7"/>
  <c r="BR83" i="7"/>
  <c r="AC83" i="7"/>
  <c r="AB83" i="7"/>
  <c r="ED82" i="7"/>
  <c r="EC82" i="7"/>
  <c r="DI82" i="7"/>
  <c r="DH82" i="7"/>
  <c r="CN82" i="7"/>
  <c r="CM82" i="7"/>
  <c r="BS82" i="7"/>
  <c r="BR82" i="7"/>
  <c r="AC82" i="7"/>
  <c r="AB82" i="7"/>
  <c r="ED81" i="7"/>
  <c r="EC81" i="7"/>
  <c r="DI81" i="7"/>
  <c r="DH81" i="7"/>
  <c r="CN81" i="7"/>
  <c r="CM81" i="7"/>
  <c r="BS81" i="7"/>
  <c r="BR81" i="7"/>
  <c r="AC81" i="7"/>
  <c r="AB81" i="7"/>
  <c r="ED80" i="7"/>
  <c r="EC80" i="7"/>
  <c r="DI80" i="7"/>
  <c r="DH80" i="7"/>
  <c r="CN80" i="7"/>
  <c r="CM80" i="7"/>
  <c r="BS80" i="7"/>
  <c r="BR80" i="7"/>
  <c r="AC80" i="7"/>
  <c r="AB80" i="7"/>
  <c r="ED79" i="7"/>
  <c r="EC79" i="7"/>
  <c r="DI79" i="7"/>
  <c r="DH79" i="7"/>
  <c r="CN79" i="7"/>
  <c r="CM79" i="7"/>
  <c r="BS79" i="7"/>
  <c r="BR79" i="7"/>
  <c r="AC79" i="7"/>
  <c r="AB79" i="7"/>
  <c r="ED78" i="7"/>
  <c r="EC78" i="7"/>
  <c r="DI78" i="7"/>
  <c r="DH78" i="7"/>
  <c r="CN78" i="7"/>
  <c r="CM78" i="7"/>
  <c r="BS78" i="7"/>
  <c r="BR78" i="7"/>
  <c r="AC78" i="7"/>
  <c r="AB78" i="7"/>
  <c r="BK95" i="7"/>
  <c r="BJ95" i="7"/>
  <c r="BI95" i="7"/>
  <c r="BH95" i="7"/>
  <c r="BG95" i="7"/>
  <c r="BF95" i="7"/>
  <c r="BE95" i="7"/>
  <c r="BD95" i="7"/>
  <c r="BK96" i="7"/>
  <c r="BJ96" i="7"/>
  <c r="BI96" i="7"/>
  <c r="BH96" i="7"/>
  <c r="BG96" i="7"/>
  <c r="BF96" i="7"/>
  <c r="BE96" i="7"/>
  <c r="BD96" i="7"/>
  <c r="BC96" i="7"/>
  <c r="BB96" i="7"/>
  <c r="BC95" i="7"/>
  <c r="BB95" i="7"/>
  <c r="BA95" i="7"/>
  <c r="AZ95" i="7"/>
  <c r="BK94" i="7"/>
  <c r="BI94" i="7"/>
  <c r="BG94" i="7"/>
  <c r="BE94" i="7"/>
  <c r="BC94" i="7"/>
  <c r="BK93" i="7"/>
  <c r="BI93" i="7"/>
  <c r="BG93" i="7"/>
  <c r="BE93" i="7"/>
  <c r="BC93" i="7"/>
  <c r="BA93" i="7"/>
  <c r="BJ94" i="7"/>
  <c r="BH94" i="7"/>
  <c r="BF94" i="7"/>
  <c r="BD94" i="7"/>
  <c r="BB94" i="7"/>
  <c r="BJ93" i="7"/>
  <c r="BH93" i="7"/>
  <c r="BF93" i="7"/>
  <c r="BD93" i="7"/>
  <c r="BB93" i="7"/>
  <c r="AZ93" i="7"/>
  <c r="DP95" i="7"/>
  <c r="DO95" i="7"/>
  <c r="CU95" i="7"/>
  <c r="CT95" i="7"/>
  <c r="BZ95" i="7"/>
  <c r="BY95" i="7"/>
  <c r="AJ95" i="7"/>
  <c r="AI95" i="7"/>
  <c r="O95" i="7"/>
  <c r="N95" i="7"/>
  <c r="DV95" i="7"/>
  <c r="DU95" i="7"/>
  <c r="DA95" i="7"/>
  <c r="CZ95" i="7"/>
  <c r="CF95" i="7"/>
  <c r="CE95" i="7"/>
  <c r="AP95" i="7"/>
  <c r="U95" i="7"/>
  <c r="DT95" i="7"/>
  <c r="DS95" i="7"/>
  <c r="CY95" i="7"/>
  <c r="CX95" i="7"/>
  <c r="CD95" i="7"/>
  <c r="CC95" i="7"/>
  <c r="AN95" i="7"/>
  <c r="AM95" i="7"/>
  <c r="S95" i="7"/>
  <c r="R95" i="7"/>
  <c r="DR95" i="7"/>
  <c r="DQ95" i="7"/>
  <c r="CW95" i="7"/>
  <c r="CV95" i="7"/>
  <c r="CB95" i="7"/>
  <c r="CA95" i="7"/>
  <c r="AL95" i="7"/>
  <c r="Q95" i="7"/>
  <c r="DV96" i="7"/>
  <c r="DU96" i="7"/>
  <c r="DA96" i="7"/>
  <c r="CZ96" i="7"/>
  <c r="CF96" i="7"/>
  <c r="CE96" i="7"/>
  <c r="AP96" i="7"/>
  <c r="U96" i="7"/>
  <c r="DT96" i="7"/>
  <c r="DS96" i="7"/>
  <c r="CY96" i="7"/>
  <c r="CX96" i="7"/>
  <c r="CD96" i="7"/>
  <c r="CC96" i="7"/>
  <c r="AN96" i="7"/>
  <c r="AM96" i="7"/>
  <c r="S96" i="7"/>
  <c r="R96" i="7"/>
  <c r="DR96" i="7"/>
  <c r="DQ96" i="7"/>
  <c r="CW96" i="7"/>
  <c r="CV96" i="7"/>
  <c r="CB96" i="7"/>
  <c r="CA96" i="7"/>
  <c r="AL96" i="7"/>
  <c r="Q96" i="7"/>
  <c r="DP96" i="7"/>
  <c r="DO96" i="7"/>
  <c r="CU96" i="7"/>
  <c r="CT96" i="7"/>
  <c r="BZ96" i="7"/>
  <c r="BY96" i="7"/>
  <c r="AJ96" i="7"/>
  <c r="AI96" i="7"/>
  <c r="O96" i="7"/>
  <c r="N96" i="7"/>
  <c r="DN96" i="7"/>
  <c r="DM96" i="7"/>
  <c r="CS96" i="7"/>
  <c r="CR96" i="7"/>
  <c r="BX96" i="7"/>
  <c r="BW96" i="7"/>
  <c r="AH96" i="7"/>
  <c r="AG96" i="7"/>
  <c r="M96" i="7"/>
  <c r="L96" i="7"/>
  <c r="DN95" i="7"/>
  <c r="DM95" i="7"/>
  <c r="CS95" i="7"/>
  <c r="CR95" i="7"/>
  <c r="BX95" i="7"/>
  <c r="BW95" i="7"/>
  <c r="AH95" i="7"/>
  <c r="AG95" i="7"/>
  <c r="M95" i="7"/>
  <c r="L95" i="7"/>
  <c r="DL95" i="7"/>
  <c r="DK95" i="7"/>
  <c r="CQ95" i="7"/>
  <c r="CP95" i="7"/>
  <c r="BV95" i="7"/>
  <c r="BU95" i="7"/>
  <c r="AF95" i="7"/>
  <c r="K95" i="7"/>
  <c r="DA94" i="7"/>
  <c r="CY94" i="7"/>
  <c r="CW94" i="7"/>
  <c r="CU94" i="7"/>
  <c r="CS94" i="7"/>
  <c r="DA93" i="7"/>
  <c r="CY93" i="7"/>
  <c r="CW93" i="7"/>
  <c r="CU93" i="7"/>
  <c r="CS93" i="7"/>
  <c r="CQ93" i="7"/>
  <c r="CZ94" i="7"/>
  <c r="CX94" i="7"/>
  <c r="CV94" i="7"/>
  <c r="CT94" i="7"/>
  <c r="CR94" i="7"/>
  <c r="CZ93" i="7"/>
  <c r="CX93" i="7"/>
  <c r="CV93" i="7"/>
  <c r="CT93" i="7"/>
  <c r="CR93" i="7"/>
  <c r="CP93" i="7"/>
  <c r="DV94" i="7"/>
  <c r="DT94" i="7"/>
  <c r="DR94" i="7"/>
  <c r="DP94" i="7"/>
  <c r="DN94" i="7"/>
  <c r="DV93" i="7"/>
  <c r="DT93" i="7"/>
  <c r="DR93" i="7"/>
  <c r="DP93" i="7"/>
  <c r="DN93" i="7"/>
  <c r="DL93" i="7"/>
  <c r="DU94" i="7"/>
  <c r="DS94" i="7"/>
  <c r="DQ94" i="7"/>
  <c r="DO94" i="7"/>
  <c r="DM94" i="7"/>
  <c r="DU93" i="7"/>
  <c r="DS93" i="7"/>
  <c r="DQ93" i="7"/>
  <c r="DO93" i="7"/>
  <c r="DM93" i="7"/>
  <c r="DK93" i="7"/>
  <c r="CF94" i="7"/>
  <c r="CD94" i="7"/>
  <c r="CB94" i="7"/>
  <c r="BZ94" i="7"/>
  <c r="BX94" i="7"/>
  <c r="CF93" i="7"/>
  <c r="CD93" i="7"/>
  <c r="CB93" i="7"/>
  <c r="BZ93" i="7"/>
  <c r="BX93" i="7"/>
  <c r="BV93" i="7"/>
  <c r="CE94" i="7"/>
  <c r="CC94" i="7"/>
  <c r="CA94" i="7"/>
  <c r="BY94" i="7"/>
  <c r="BW94" i="7"/>
  <c r="CE93" i="7"/>
  <c r="CC93" i="7"/>
  <c r="CA93" i="7"/>
  <c r="BY93" i="7"/>
  <c r="BW93" i="7"/>
  <c r="BU93" i="7"/>
  <c r="AP94" i="7"/>
  <c r="AN94" i="7"/>
  <c r="AL94" i="7"/>
  <c r="AJ94" i="7"/>
  <c r="AH94" i="7"/>
  <c r="AP93" i="7"/>
  <c r="AN93" i="7"/>
  <c r="AL93" i="7"/>
  <c r="AJ93" i="7"/>
  <c r="AH93" i="7"/>
  <c r="AF93" i="7"/>
  <c r="AM94" i="7"/>
  <c r="AI94" i="7"/>
  <c r="AG94" i="7"/>
  <c r="AM93" i="7"/>
  <c r="AI93" i="7"/>
  <c r="AG93" i="7"/>
  <c r="U94" i="7"/>
  <c r="S94" i="7"/>
  <c r="Q94" i="7"/>
  <c r="O94" i="7"/>
  <c r="U93" i="7"/>
  <c r="S93" i="7"/>
  <c r="Q93" i="7"/>
  <c r="O93" i="7"/>
  <c r="M93" i="7"/>
  <c r="K93" i="7"/>
  <c r="R94" i="7"/>
  <c r="N94" i="7"/>
  <c r="L94" i="7"/>
  <c r="R93" i="7"/>
  <c r="N93" i="7"/>
  <c r="L93" i="7"/>
  <c r="H58" i="7"/>
  <c r="C24" i="2"/>
  <c r="M197" i="8"/>
  <c r="BA188" i="8"/>
  <c r="AZ188" i="8"/>
  <c r="AS188" i="8"/>
  <c r="AR188" i="8"/>
  <c r="AL188" i="8"/>
  <c r="AK188" i="8"/>
  <c r="AD188" i="8"/>
  <c r="AC188" i="8"/>
  <c r="W188" i="8"/>
  <c r="V188" i="8"/>
  <c r="O188" i="8"/>
  <c r="N188" i="8"/>
  <c r="BA187" i="8"/>
  <c r="AZ187" i="8"/>
  <c r="AS187" i="8"/>
  <c r="AR187" i="8"/>
  <c r="AL187" i="8"/>
  <c r="AK187" i="8"/>
  <c r="AD187" i="8"/>
  <c r="AC187" i="8"/>
  <c r="W187" i="8"/>
  <c r="V187" i="8"/>
  <c r="O187" i="8"/>
  <c r="N187" i="8"/>
  <c r="BA186" i="8"/>
  <c r="AZ186" i="8"/>
  <c r="AS186" i="8"/>
  <c r="AR186" i="8"/>
  <c r="AL186" i="8"/>
  <c r="AK186" i="8"/>
  <c r="AD186" i="8"/>
  <c r="AC186" i="8"/>
  <c r="W186" i="8"/>
  <c r="V186" i="8"/>
  <c r="O186" i="8"/>
  <c r="N186" i="8"/>
  <c r="BA185" i="8"/>
  <c r="AZ185" i="8"/>
  <c r="AS185" i="8"/>
  <c r="AR185" i="8"/>
  <c r="AL185" i="8"/>
  <c r="AK185" i="8"/>
  <c r="AD185" i="8"/>
  <c r="AC185" i="8"/>
  <c r="W185" i="8"/>
  <c r="V185" i="8"/>
  <c r="O185" i="8"/>
  <c r="N185" i="8"/>
  <c r="BA184" i="8"/>
  <c r="AZ184" i="8"/>
  <c r="AS184" i="8"/>
  <c r="AR184" i="8"/>
  <c r="AL184" i="8"/>
  <c r="AK184" i="8"/>
  <c r="AD184" i="8"/>
  <c r="AC184" i="8"/>
  <c r="W184" i="8"/>
  <c r="V184" i="8"/>
  <c r="O184" i="8"/>
  <c r="N184" i="8"/>
  <c r="BA183" i="8"/>
  <c r="AZ183" i="8"/>
  <c r="AS183" i="8"/>
  <c r="AR183" i="8"/>
  <c r="AL183" i="8"/>
  <c r="AK183" i="8"/>
  <c r="AD183" i="8"/>
  <c r="AC183" i="8"/>
  <c r="W183" i="8"/>
  <c r="V183" i="8"/>
  <c r="O183" i="8"/>
  <c r="N183" i="8"/>
  <c r="BA182" i="8"/>
  <c r="AZ182" i="8"/>
  <c r="AS182" i="8"/>
  <c r="AR182" i="8"/>
  <c r="AL182" i="8"/>
  <c r="AK182" i="8"/>
  <c r="AD182" i="8"/>
  <c r="AC182" i="8"/>
  <c r="W182" i="8"/>
  <c r="V182" i="8"/>
  <c r="O182" i="8"/>
  <c r="N182" i="8"/>
  <c r="BA181" i="8"/>
  <c r="AZ181" i="8"/>
  <c r="AS181" i="8"/>
  <c r="AR181" i="8"/>
  <c r="AL181" i="8"/>
  <c r="AK181" i="8"/>
  <c r="AD181" i="8"/>
  <c r="AC181" i="8"/>
  <c r="W181" i="8"/>
  <c r="V181" i="8"/>
  <c r="O181" i="8"/>
  <c r="N181" i="8"/>
  <c r="BA180" i="8"/>
  <c r="AZ180" i="8"/>
  <c r="AS180" i="8"/>
  <c r="AR180" i="8"/>
  <c r="AL180" i="8"/>
  <c r="AK180" i="8"/>
  <c r="AD180" i="8"/>
  <c r="AC180" i="8"/>
  <c r="W180" i="8"/>
  <c r="V180" i="8"/>
  <c r="O180" i="8"/>
  <c r="N180" i="8"/>
  <c r="BA178" i="8"/>
  <c r="AZ178" i="8"/>
  <c r="AS178" i="8"/>
  <c r="AR178" i="8"/>
  <c r="AL178" i="8"/>
  <c r="AK178" i="8"/>
  <c r="AD178" i="8"/>
  <c r="AC178" i="8"/>
  <c r="W178" i="8"/>
  <c r="V178" i="8"/>
  <c r="O178" i="8"/>
  <c r="N178" i="8"/>
  <c r="BA177" i="8"/>
  <c r="AZ177" i="8"/>
  <c r="AS177" i="8"/>
  <c r="AR177" i="8"/>
  <c r="AL177" i="8"/>
  <c r="AK177" i="8"/>
  <c r="AD177" i="8"/>
  <c r="AC177" i="8"/>
  <c r="W177" i="8"/>
  <c r="O177" i="8"/>
  <c r="BA176" i="8"/>
  <c r="AZ176" i="8"/>
  <c r="AS176" i="8"/>
  <c r="AR176" i="8"/>
  <c r="AL176" i="8"/>
  <c r="AK176" i="8"/>
  <c r="AD176" i="8"/>
  <c r="AC176" i="8"/>
  <c r="W176" i="8"/>
  <c r="V176" i="8"/>
  <c r="O176" i="8"/>
  <c r="N176" i="8"/>
  <c r="BA175" i="8"/>
  <c r="AZ175" i="8"/>
  <c r="AS175" i="8"/>
  <c r="AR175" i="8"/>
  <c r="AL175" i="8"/>
  <c r="AK175" i="8"/>
  <c r="AD175" i="8"/>
  <c r="AC175" i="8"/>
  <c r="W175" i="8"/>
  <c r="V175" i="8"/>
  <c r="O175" i="8"/>
  <c r="N175" i="8"/>
  <c r="BA174" i="8"/>
  <c r="AZ174" i="8"/>
  <c r="AS174" i="8"/>
  <c r="AR174" i="8"/>
  <c r="AL174" i="8"/>
  <c r="AK174" i="8"/>
  <c r="AD174" i="8"/>
  <c r="AC174" i="8"/>
  <c r="W174" i="8"/>
  <c r="V174" i="8"/>
  <c r="O174" i="8"/>
  <c r="N174" i="8"/>
  <c r="BA173" i="8"/>
  <c r="AZ173" i="8"/>
  <c r="AS173" i="8"/>
  <c r="AR173" i="8"/>
  <c r="AL173" i="8"/>
  <c r="AK173" i="8"/>
  <c r="AD173" i="8"/>
  <c r="AC173" i="8"/>
  <c r="W173" i="8"/>
  <c r="V173" i="8"/>
  <c r="O173" i="8"/>
  <c r="N173" i="8"/>
  <c r="BA172" i="8"/>
  <c r="AZ172" i="8"/>
  <c r="AS172" i="8"/>
  <c r="AR172" i="8"/>
  <c r="AL172" i="8"/>
  <c r="AK172" i="8"/>
  <c r="AD172" i="8"/>
  <c r="AC172" i="8"/>
  <c r="W172" i="8"/>
  <c r="V172" i="8"/>
  <c r="O172" i="8"/>
  <c r="N172" i="8"/>
  <c r="BA171" i="8"/>
  <c r="AZ171" i="8"/>
  <c r="AS171" i="8"/>
  <c r="AR171" i="8"/>
  <c r="AL171" i="8"/>
  <c r="AK171" i="8"/>
  <c r="AD171" i="8"/>
  <c r="AC171" i="8"/>
  <c r="W171" i="8"/>
  <c r="V171" i="8"/>
  <c r="O171" i="8"/>
  <c r="N171" i="8"/>
  <c r="BA170" i="8"/>
  <c r="AZ170" i="8"/>
  <c r="AS170" i="8"/>
  <c r="AR170" i="8"/>
  <c r="AL170" i="8"/>
  <c r="AK170" i="8"/>
  <c r="AD170" i="8"/>
  <c r="AC170" i="8"/>
  <c r="W170" i="8"/>
  <c r="O170" i="8"/>
  <c r="N137" i="8"/>
  <c r="BA191" i="8"/>
  <c r="AY191" i="8"/>
  <c r="AW191" i="8"/>
  <c r="AU191" i="8"/>
  <c r="AS191" i="8"/>
  <c r="AQ191" i="8"/>
  <c r="AO191" i="8"/>
  <c r="AL191" i="8"/>
  <c r="AJ191" i="8"/>
  <c r="AH191" i="8"/>
  <c r="AF191" i="8"/>
  <c r="AD191" i="8"/>
  <c r="AB191" i="8"/>
  <c r="Z191" i="8"/>
  <c r="BA199" i="8"/>
  <c r="AY199" i="8"/>
  <c r="AW199" i="8"/>
  <c r="AU199" i="8"/>
  <c r="AS199" i="8"/>
  <c r="AQ199" i="8"/>
  <c r="AO199" i="8"/>
  <c r="AL199" i="8"/>
  <c r="AJ199" i="8"/>
  <c r="AH199" i="8"/>
  <c r="AF199" i="8"/>
  <c r="AD199" i="8"/>
  <c r="AB199" i="8"/>
  <c r="Z199" i="8"/>
  <c r="W199" i="8"/>
  <c r="U199" i="8"/>
  <c r="S199" i="8"/>
  <c r="Q199" i="8"/>
  <c r="O199" i="8"/>
  <c r="M199" i="8"/>
  <c r="K199" i="8"/>
  <c r="BA198" i="8"/>
  <c r="AY198" i="8"/>
  <c r="AW198" i="8"/>
  <c r="AU198" i="8"/>
  <c r="AS198" i="8"/>
  <c r="AQ198" i="8"/>
  <c r="AO198" i="8"/>
  <c r="AL198" i="8"/>
  <c r="AH198" i="8"/>
  <c r="AF198" i="8"/>
  <c r="AD198" i="8"/>
  <c r="AB198" i="8"/>
  <c r="Z198" i="8"/>
  <c r="BA197" i="8"/>
  <c r="AY197" i="8"/>
  <c r="AW197" i="8"/>
  <c r="AU197" i="8"/>
  <c r="AS197" i="8"/>
  <c r="AQ197" i="8"/>
  <c r="AO197" i="8"/>
  <c r="AL197" i="8"/>
  <c r="AJ197" i="8"/>
  <c r="AH197" i="8"/>
  <c r="AF197" i="8"/>
  <c r="AD197" i="8"/>
  <c r="AB197" i="8"/>
  <c r="Z197" i="8"/>
  <c r="W197" i="8"/>
  <c r="U197" i="8"/>
  <c r="S197" i="8"/>
  <c r="Q197" i="8"/>
  <c r="O197" i="8"/>
  <c r="K197" i="8"/>
  <c r="BA196" i="8"/>
  <c r="AY196" i="8"/>
  <c r="AW196" i="8"/>
  <c r="AU196" i="8"/>
  <c r="AS196" i="8"/>
  <c r="AQ196" i="8"/>
  <c r="AO196" i="8"/>
  <c r="AL196" i="8"/>
  <c r="AJ196" i="8"/>
  <c r="AH196" i="8"/>
  <c r="AF196" i="8"/>
  <c r="AD196" i="8"/>
  <c r="AB196" i="8"/>
  <c r="Z196" i="8"/>
  <c r="W196" i="8"/>
  <c r="U196" i="8"/>
  <c r="S196" i="8"/>
  <c r="Q196" i="8"/>
  <c r="O196" i="8"/>
  <c r="M196" i="8"/>
  <c r="K196" i="8"/>
  <c r="BA195" i="8"/>
  <c r="AY195" i="8"/>
  <c r="AW195" i="8"/>
  <c r="AU195" i="8"/>
  <c r="AS195" i="8"/>
  <c r="AQ195" i="8"/>
  <c r="AO195" i="8"/>
  <c r="AL195" i="8"/>
  <c r="AJ195" i="8"/>
  <c r="AH195" i="8"/>
  <c r="AF195" i="8"/>
  <c r="AD195" i="8"/>
  <c r="AB195" i="8"/>
  <c r="Z195" i="8"/>
  <c r="W195" i="8"/>
  <c r="U195" i="8"/>
  <c r="S195" i="8"/>
  <c r="Q195" i="8"/>
  <c r="O195" i="8"/>
  <c r="M195" i="8"/>
  <c r="K195" i="8"/>
  <c r="BA194" i="8"/>
  <c r="AY194" i="8"/>
  <c r="AW194" i="8"/>
  <c r="AU194" i="8"/>
  <c r="AS194" i="8"/>
  <c r="AQ194" i="8"/>
  <c r="AO194" i="8"/>
  <c r="AL194" i="8"/>
  <c r="AJ194" i="8"/>
  <c r="AH194" i="8"/>
  <c r="AF194" i="8"/>
  <c r="AD194" i="8"/>
  <c r="AB194" i="8"/>
  <c r="Z194" i="8"/>
  <c r="W194" i="8"/>
  <c r="U194" i="8"/>
  <c r="S194" i="8"/>
  <c r="Q194" i="8"/>
  <c r="O194" i="8"/>
  <c r="M194" i="8"/>
  <c r="K194" i="8"/>
  <c r="BA193" i="8"/>
  <c r="AY193" i="8"/>
  <c r="AW193" i="8"/>
  <c r="AU193" i="8"/>
  <c r="AS193" i="8"/>
  <c r="AQ193" i="8"/>
  <c r="AO193" i="8"/>
  <c r="AL193" i="8"/>
  <c r="AJ193" i="8"/>
  <c r="AH193" i="8"/>
  <c r="AF193" i="8"/>
  <c r="AD193" i="8"/>
  <c r="AB193" i="8"/>
  <c r="Z193" i="8"/>
  <c r="W193" i="8"/>
  <c r="U193" i="8"/>
  <c r="S193" i="8"/>
  <c r="Q193" i="8"/>
  <c r="O193" i="8"/>
  <c r="M193" i="8"/>
  <c r="K193" i="8"/>
  <c r="BA192" i="8"/>
  <c r="AY192" i="8"/>
  <c r="AW192" i="8"/>
  <c r="AU192" i="8"/>
  <c r="AS192" i="8"/>
  <c r="AQ192" i="8"/>
  <c r="AO192" i="8"/>
  <c r="AL192" i="8"/>
  <c r="AJ192" i="8"/>
  <c r="AH192" i="8"/>
  <c r="AF192" i="8"/>
  <c r="AD192" i="8"/>
  <c r="AB192" i="8"/>
  <c r="Z192" i="8"/>
  <c r="W192" i="8"/>
  <c r="U192" i="8"/>
  <c r="S192" i="8"/>
  <c r="Q192" i="8"/>
  <c r="O192" i="8"/>
  <c r="M192" i="8"/>
  <c r="K192" i="8"/>
  <c r="BA168" i="8"/>
  <c r="AZ168" i="8"/>
  <c r="AY168" i="8"/>
  <c r="AX168" i="8"/>
  <c r="AW168" i="8"/>
  <c r="AV168" i="8"/>
  <c r="AU168" i="8"/>
  <c r="AT168" i="8"/>
  <c r="AS168" i="8"/>
  <c r="AR168" i="8"/>
  <c r="AQ168" i="8"/>
  <c r="AP168" i="8"/>
  <c r="AO168" i="8"/>
  <c r="AN168" i="8"/>
  <c r="AL168" i="8"/>
  <c r="AK168" i="8"/>
  <c r="AJ168" i="8"/>
  <c r="AI168" i="8"/>
  <c r="AH168" i="8"/>
  <c r="AG168" i="8"/>
  <c r="AF168" i="8"/>
  <c r="AE168" i="8"/>
  <c r="AD168" i="8"/>
  <c r="AC168" i="8"/>
  <c r="AB168" i="8"/>
  <c r="AA168" i="8"/>
  <c r="Z168" i="8"/>
  <c r="Y168" i="8"/>
  <c r="W168" i="8"/>
  <c r="V168" i="8"/>
  <c r="U168" i="8"/>
  <c r="T168" i="8"/>
  <c r="S168" i="8"/>
  <c r="R168" i="8"/>
  <c r="Q168" i="8"/>
  <c r="P168" i="8"/>
  <c r="O168" i="8"/>
  <c r="N168" i="8"/>
  <c r="M168" i="8"/>
  <c r="L168" i="8"/>
  <c r="K168" i="8"/>
  <c r="J168" i="8"/>
  <c r="BA167" i="8"/>
  <c r="AZ167" i="8"/>
  <c r="AY167" i="8"/>
  <c r="AX167" i="8"/>
  <c r="AW167" i="8"/>
  <c r="AV167" i="8"/>
  <c r="AU167" i="8"/>
  <c r="AT167" i="8"/>
  <c r="AS167" i="8"/>
  <c r="AR167" i="8"/>
  <c r="AQ167" i="8"/>
  <c r="AP167" i="8"/>
  <c r="AO167" i="8"/>
  <c r="AN167" i="8"/>
  <c r="AL167" i="8"/>
  <c r="AK167" i="8"/>
  <c r="AJ167" i="8"/>
  <c r="AI167" i="8"/>
  <c r="AH167" i="8"/>
  <c r="AG167" i="8"/>
  <c r="AF167" i="8"/>
  <c r="AE167" i="8"/>
  <c r="AD167" i="8"/>
  <c r="AC167" i="8"/>
  <c r="AB167" i="8"/>
  <c r="AA167" i="8"/>
  <c r="Z167" i="8"/>
  <c r="Y167" i="8"/>
  <c r="W167" i="8"/>
  <c r="U167" i="8"/>
  <c r="S167" i="8"/>
  <c r="Q167" i="8"/>
  <c r="O167" i="8"/>
  <c r="M167" i="8"/>
  <c r="K167" i="8"/>
  <c r="BA166" i="8"/>
  <c r="AZ166" i="8"/>
  <c r="AY166" i="8"/>
  <c r="AX166" i="8"/>
  <c r="AW166" i="8"/>
  <c r="AV166" i="8"/>
  <c r="AU166" i="8"/>
  <c r="AT166" i="8"/>
  <c r="AS166" i="8"/>
  <c r="AR166" i="8"/>
  <c r="AQ166" i="8"/>
  <c r="AP166" i="8"/>
  <c r="AO166" i="8"/>
  <c r="AN166" i="8"/>
  <c r="AL166" i="8"/>
  <c r="AK166" i="8"/>
  <c r="AJ166" i="8"/>
  <c r="AI166" i="8"/>
  <c r="AH166" i="8"/>
  <c r="AG166" i="8"/>
  <c r="AF166" i="8"/>
  <c r="AE166" i="8"/>
  <c r="AD166" i="8"/>
  <c r="AC166" i="8"/>
  <c r="AB166" i="8"/>
  <c r="AA166" i="8"/>
  <c r="Z166" i="8"/>
  <c r="Y166" i="8"/>
  <c r="W166" i="8"/>
  <c r="V166" i="8"/>
  <c r="U166" i="8"/>
  <c r="T166" i="8"/>
  <c r="S166" i="8"/>
  <c r="R166" i="8"/>
  <c r="Q166" i="8"/>
  <c r="P166" i="8"/>
  <c r="O166" i="8"/>
  <c r="N166" i="8"/>
  <c r="M166" i="8"/>
  <c r="L166" i="8"/>
  <c r="K166" i="8"/>
  <c r="J166" i="8"/>
  <c r="BA165" i="8"/>
  <c r="AZ165" i="8"/>
  <c r="AY165" i="8"/>
  <c r="AX165" i="8"/>
  <c r="AW165" i="8"/>
  <c r="AV165" i="8"/>
  <c r="AU165" i="8"/>
  <c r="AT165" i="8"/>
  <c r="AS165" i="8"/>
  <c r="AR165" i="8"/>
  <c r="AQ165" i="8"/>
  <c r="AP165" i="8"/>
  <c r="AO165" i="8"/>
  <c r="AN165" i="8"/>
  <c r="AL165" i="8"/>
  <c r="AK165" i="8"/>
  <c r="AJ165" i="8"/>
  <c r="AI165" i="8"/>
  <c r="AH165" i="8"/>
  <c r="AG165" i="8"/>
  <c r="AF165" i="8"/>
  <c r="AE165" i="8"/>
  <c r="AD165" i="8"/>
  <c r="AC165" i="8"/>
  <c r="AB165" i="8"/>
  <c r="AA165" i="8"/>
  <c r="Z165" i="8"/>
  <c r="Y165" i="8"/>
  <c r="W165" i="8"/>
  <c r="V165" i="8"/>
  <c r="U165" i="8"/>
  <c r="T165" i="8"/>
  <c r="S165" i="8"/>
  <c r="R165" i="8"/>
  <c r="Q165" i="8"/>
  <c r="P165" i="8"/>
  <c r="O165" i="8"/>
  <c r="N165" i="8"/>
  <c r="M165" i="8"/>
  <c r="L165" i="8"/>
  <c r="K165" i="8"/>
  <c r="J165" i="8"/>
  <c r="BA164" i="8"/>
  <c r="AZ164" i="8"/>
  <c r="AY164" i="8"/>
  <c r="AX164" i="8"/>
  <c r="AW164" i="8"/>
  <c r="AV164" i="8"/>
  <c r="AU164" i="8"/>
  <c r="AT164" i="8"/>
  <c r="AS164" i="8"/>
  <c r="AR164" i="8"/>
  <c r="AQ164" i="8"/>
  <c r="AP164" i="8"/>
  <c r="AO164" i="8"/>
  <c r="AN164" i="8"/>
  <c r="AL164" i="8"/>
  <c r="AK164" i="8"/>
  <c r="AJ164" i="8"/>
  <c r="AI164" i="8"/>
  <c r="AH164" i="8"/>
  <c r="AG164" i="8"/>
  <c r="AF164" i="8"/>
  <c r="AE164" i="8"/>
  <c r="AD164" i="8"/>
  <c r="AC164" i="8"/>
  <c r="AB164" i="8"/>
  <c r="AA164" i="8"/>
  <c r="Z164" i="8"/>
  <c r="Y164" i="8"/>
  <c r="W164" i="8"/>
  <c r="V164" i="8"/>
  <c r="U164" i="8"/>
  <c r="T164" i="8"/>
  <c r="S164" i="8"/>
  <c r="R164" i="8"/>
  <c r="Q164" i="8"/>
  <c r="P164" i="8"/>
  <c r="O164" i="8"/>
  <c r="N164" i="8"/>
  <c r="M164" i="8"/>
  <c r="L164" i="8"/>
  <c r="K164" i="8"/>
  <c r="J164" i="8"/>
  <c r="BA163" i="8"/>
  <c r="AZ163" i="8"/>
  <c r="AY163" i="8"/>
  <c r="AX163" i="8"/>
  <c r="AW163" i="8"/>
  <c r="AV163" i="8"/>
  <c r="AU163" i="8"/>
  <c r="AT163" i="8"/>
  <c r="AS163" i="8"/>
  <c r="AR163" i="8"/>
  <c r="AQ163" i="8"/>
  <c r="AP163" i="8"/>
  <c r="AO163" i="8"/>
  <c r="AN163" i="8"/>
  <c r="AL163" i="8"/>
  <c r="AK163" i="8"/>
  <c r="AJ163" i="8"/>
  <c r="AI163" i="8"/>
  <c r="AH163" i="8"/>
  <c r="AG163" i="8"/>
  <c r="AF163" i="8"/>
  <c r="AE163" i="8"/>
  <c r="AD163" i="8"/>
  <c r="AC163" i="8"/>
  <c r="AB163" i="8"/>
  <c r="AA163" i="8"/>
  <c r="Z163" i="8"/>
  <c r="Y163" i="8"/>
  <c r="W163" i="8"/>
  <c r="V163" i="8"/>
  <c r="U163" i="8"/>
  <c r="T163" i="8"/>
  <c r="S163" i="8"/>
  <c r="R163" i="8"/>
  <c r="Q163" i="8"/>
  <c r="P163" i="8"/>
  <c r="O163" i="8"/>
  <c r="N163" i="8"/>
  <c r="M163" i="8"/>
  <c r="L163" i="8"/>
  <c r="K163" i="8"/>
  <c r="J163" i="8"/>
  <c r="BA162" i="8"/>
  <c r="AZ162" i="8"/>
  <c r="AY162" i="8"/>
  <c r="AX162" i="8"/>
  <c r="AW162" i="8"/>
  <c r="AV162" i="8"/>
  <c r="AU162" i="8"/>
  <c r="AT162" i="8"/>
  <c r="AS162" i="8"/>
  <c r="AR162" i="8"/>
  <c r="AQ162" i="8"/>
  <c r="AP162" i="8"/>
  <c r="AO162" i="8"/>
  <c r="AN162" i="8"/>
  <c r="AL162" i="8"/>
  <c r="AK162" i="8"/>
  <c r="AJ162" i="8"/>
  <c r="AI162" i="8"/>
  <c r="AH162" i="8"/>
  <c r="AG162" i="8"/>
  <c r="AF162" i="8"/>
  <c r="AE162" i="8"/>
  <c r="AD162" i="8"/>
  <c r="AC162" i="8"/>
  <c r="AB162" i="8"/>
  <c r="AA162" i="8"/>
  <c r="Z162" i="8"/>
  <c r="Y162" i="8"/>
  <c r="W162" i="8"/>
  <c r="V162" i="8"/>
  <c r="U162" i="8"/>
  <c r="T162" i="8"/>
  <c r="S162" i="8"/>
  <c r="R162" i="8"/>
  <c r="Q162" i="8"/>
  <c r="P162" i="8"/>
  <c r="O162" i="8"/>
  <c r="N162" i="8"/>
  <c r="M162" i="8"/>
  <c r="L162" i="8"/>
  <c r="K162" i="8"/>
  <c r="J162" i="8"/>
  <c r="BA161" i="8"/>
  <c r="AZ161" i="8"/>
  <c r="AY161" i="8"/>
  <c r="AX161" i="8"/>
  <c r="AW161" i="8"/>
  <c r="AV161" i="8"/>
  <c r="AU161" i="8"/>
  <c r="AT161" i="8"/>
  <c r="AS161" i="8"/>
  <c r="AR161" i="8"/>
  <c r="AQ161" i="8"/>
  <c r="AP161" i="8"/>
  <c r="AO161" i="8"/>
  <c r="AN161" i="8"/>
  <c r="AL161" i="8"/>
  <c r="AK161" i="8"/>
  <c r="AJ161" i="8"/>
  <c r="AI161" i="8"/>
  <c r="AH161" i="8"/>
  <c r="AG161" i="8"/>
  <c r="AF161" i="8"/>
  <c r="AE161" i="8"/>
  <c r="AD161" i="8"/>
  <c r="AC161" i="8"/>
  <c r="AB161" i="8"/>
  <c r="AA161" i="8"/>
  <c r="Z161" i="8"/>
  <c r="Y161" i="8"/>
  <c r="W161" i="8"/>
  <c r="V161" i="8"/>
  <c r="U161" i="8"/>
  <c r="T161" i="8"/>
  <c r="S161" i="8"/>
  <c r="R161" i="8"/>
  <c r="Q161" i="8"/>
  <c r="P161" i="8"/>
  <c r="O161" i="8"/>
  <c r="N161" i="8"/>
  <c r="M161" i="8"/>
  <c r="L161" i="8"/>
  <c r="K161" i="8"/>
  <c r="J161" i="8"/>
  <c r="BA160" i="8"/>
  <c r="AZ160" i="8"/>
  <c r="AY160" i="8"/>
  <c r="AX160" i="8"/>
  <c r="AW160" i="8"/>
  <c r="AV160" i="8"/>
  <c r="AU160" i="8"/>
  <c r="AT160" i="8"/>
  <c r="AS160" i="8"/>
  <c r="AR160" i="8"/>
  <c r="AQ160" i="8"/>
  <c r="AP160" i="8"/>
  <c r="AO160" i="8"/>
  <c r="AN160" i="8"/>
  <c r="AL160" i="8"/>
  <c r="AK160" i="8"/>
  <c r="AJ160" i="8"/>
  <c r="AI160" i="8"/>
  <c r="AH160" i="8"/>
  <c r="AG160" i="8"/>
  <c r="AF160" i="8"/>
  <c r="AE160" i="8"/>
  <c r="AD160" i="8"/>
  <c r="AC160" i="8"/>
  <c r="AB160" i="8"/>
  <c r="AA160" i="8"/>
  <c r="Z160" i="8"/>
  <c r="Y160" i="8"/>
  <c r="W160" i="8"/>
  <c r="U160" i="8"/>
  <c r="S160" i="8"/>
  <c r="Q160" i="8"/>
  <c r="O160" i="8"/>
  <c r="M160" i="8"/>
  <c r="K160" i="8"/>
  <c r="N153" i="8"/>
  <c r="BA154" i="8"/>
  <c r="AZ154" i="8"/>
  <c r="AS154" i="8"/>
  <c r="AR154" i="8"/>
  <c r="AL154" i="8"/>
  <c r="AK154" i="8"/>
  <c r="AD154" i="8"/>
  <c r="AC154" i="8"/>
  <c r="W154" i="8"/>
  <c r="O154" i="8"/>
  <c r="N154" i="8"/>
  <c r="BA153" i="8"/>
  <c r="AZ153" i="8"/>
  <c r="AS153" i="8"/>
  <c r="AR153" i="8"/>
  <c r="AL153" i="8"/>
  <c r="AK153" i="8"/>
  <c r="AD153" i="8"/>
  <c r="AC153" i="8"/>
  <c r="W153" i="8"/>
  <c r="O153" i="8"/>
  <c r="BA152" i="8"/>
  <c r="AZ152" i="8"/>
  <c r="AS152" i="8"/>
  <c r="AR152" i="8"/>
  <c r="AL152" i="8"/>
  <c r="AK152" i="8"/>
  <c r="AD152" i="8"/>
  <c r="AC152" i="8"/>
  <c r="W152" i="8"/>
  <c r="O152" i="8"/>
  <c r="N152" i="8"/>
  <c r="BA151" i="8"/>
  <c r="AZ151" i="8"/>
  <c r="AS151" i="8"/>
  <c r="AR151" i="8"/>
  <c r="AL151" i="8"/>
  <c r="AK151" i="8"/>
  <c r="AD151" i="8"/>
  <c r="AC151" i="8"/>
  <c r="W151" i="8"/>
  <c r="O151" i="8"/>
  <c r="N151" i="8"/>
  <c r="BA150" i="8"/>
  <c r="AZ150" i="8"/>
  <c r="AS150" i="8"/>
  <c r="AR150" i="8"/>
  <c r="AL150" i="8"/>
  <c r="AK150" i="8"/>
  <c r="AD150" i="8"/>
  <c r="AC150" i="8"/>
  <c r="W150" i="8"/>
  <c r="O150" i="8"/>
  <c r="N150" i="8"/>
  <c r="BA158" i="8"/>
  <c r="AZ158" i="8"/>
  <c r="AS158" i="8"/>
  <c r="AR158" i="8"/>
  <c r="AL158" i="8"/>
  <c r="AK158" i="8"/>
  <c r="AD158" i="8"/>
  <c r="AC158" i="8"/>
  <c r="W158" i="8"/>
  <c r="O158" i="8"/>
  <c r="BA157" i="8"/>
  <c r="AZ157" i="8"/>
  <c r="AS157" i="8"/>
  <c r="AR157" i="8"/>
  <c r="AL157" i="8"/>
  <c r="AK157" i="8"/>
  <c r="AD157" i="8"/>
  <c r="AC157" i="8"/>
  <c r="W157" i="8"/>
  <c r="O157" i="8"/>
  <c r="N157" i="8"/>
  <c r="BA156" i="8"/>
  <c r="AZ156" i="8"/>
  <c r="AS156" i="8"/>
  <c r="AR156" i="8"/>
  <c r="AL156" i="8"/>
  <c r="AK156" i="8"/>
  <c r="AD156" i="8"/>
  <c r="AC156" i="8"/>
  <c r="W156" i="8"/>
  <c r="O156" i="8"/>
  <c r="BA155" i="8"/>
  <c r="AZ155" i="8"/>
  <c r="AS155" i="8"/>
  <c r="AR155" i="8"/>
  <c r="AL155" i="8"/>
  <c r="AK155" i="8"/>
  <c r="AD155" i="8"/>
  <c r="AC155" i="8"/>
  <c r="W155" i="8"/>
  <c r="O155" i="8"/>
  <c r="N155" i="8"/>
  <c r="BA149" i="8"/>
  <c r="AZ149" i="8"/>
  <c r="AS149" i="8"/>
  <c r="AR149" i="8"/>
  <c r="AL149" i="8"/>
  <c r="AK149" i="8"/>
  <c r="AD149" i="8"/>
  <c r="AC149" i="8"/>
  <c r="W149" i="8"/>
  <c r="O149" i="8"/>
  <c r="N149" i="8"/>
  <c r="BA148" i="8"/>
  <c r="AZ148" i="8"/>
  <c r="AS148" i="8"/>
  <c r="AR148" i="8"/>
  <c r="AL148" i="8"/>
  <c r="AK148" i="8"/>
  <c r="AD148" i="8"/>
  <c r="AC148" i="8"/>
  <c r="W148" i="8"/>
  <c r="O148" i="8"/>
  <c r="BA145" i="8"/>
  <c r="AZ145" i="8"/>
  <c r="AS145" i="8"/>
  <c r="AR145" i="8"/>
  <c r="AK145" i="8"/>
  <c r="AD145" i="8"/>
  <c r="AC145" i="8"/>
  <c r="W145" i="8"/>
  <c r="O145" i="8"/>
  <c r="BA144" i="8"/>
  <c r="AZ144" i="8"/>
  <c r="AS144" i="8"/>
  <c r="AR144" i="8"/>
  <c r="AL144" i="8"/>
  <c r="AK144" i="8"/>
  <c r="AD144" i="8"/>
  <c r="AC144" i="8"/>
  <c r="W144" i="8"/>
  <c r="O144" i="8"/>
  <c r="N144" i="8"/>
  <c r="BA143" i="8"/>
  <c r="AZ143" i="8"/>
  <c r="AS143" i="8"/>
  <c r="AR143" i="8"/>
  <c r="AL143" i="8"/>
  <c r="AK143" i="8"/>
  <c r="AD143" i="8"/>
  <c r="AC143" i="8"/>
  <c r="W143" i="8"/>
  <c r="O143" i="8"/>
  <c r="BA142" i="8"/>
  <c r="AZ142" i="8"/>
  <c r="AS142" i="8"/>
  <c r="AR142" i="8"/>
  <c r="AL142" i="8"/>
  <c r="AK142" i="8"/>
  <c r="AD142" i="8"/>
  <c r="AC142" i="8"/>
  <c r="W142" i="8"/>
  <c r="O142" i="8"/>
  <c r="N142" i="8"/>
  <c r="BA136" i="8"/>
  <c r="AZ136" i="8"/>
  <c r="AS136" i="8"/>
  <c r="AR136" i="8"/>
  <c r="AL136" i="8"/>
  <c r="AK136" i="8"/>
  <c r="AD136" i="8"/>
  <c r="AC136" i="8"/>
  <c r="W136" i="8"/>
  <c r="O136" i="8"/>
  <c r="N136" i="8"/>
  <c r="BA135" i="8"/>
  <c r="AZ135" i="8"/>
  <c r="AS135" i="8"/>
  <c r="AR135" i="8"/>
  <c r="AK135" i="8"/>
  <c r="AD135" i="8"/>
  <c r="AC135" i="8"/>
  <c r="W135" i="8"/>
  <c r="O135" i="8"/>
  <c r="BA141" i="8"/>
  <c r="AZ141" i="8"/>
  <c r="AS141" i="8"/>
  <c r="AR141" i="8"/>
  <c r="AL141" i="8"/>
  <c r="AK141" i="8"/>
  <c r="AD141" i="8"/>
  <c r="AC141" i="8"/>
  <c r="W141" i="8"/>
  <c r="O141" i="8"/>
  <c r="N141" i="8"/>
  <c r="BA140" i="8"/>
  <c r="AZ140" i="8"/>
  <c r="AS140" i="8"/>
  <c r="AR140" i="8"/>
  <c r="AL140" i="8"/>
  <c r="AK140" i="8"/>
  <c r="AD140" i="8"/>
  <c r="AC140" i="8"/>
  <c r="W140" i="8"/>
  <c r="O140" i="8"/>
  <c r="N140" i="8"/>
  <c r="BA139" i="8"/>
  <c r="AZ139" i="8"/>
  <c r="AS139" i="8"/>
  <c r="AR139" i="8"/>
  <c r="AL139" i="8"/>
  <c r="AK139" i="8"/>
  <c r="AD139" i="8"/>
  <c r="AC139" i="8"/>
  <c r="W139" i="8"/>
  <c r="O139" i="8"/>
  <c r="N139" i="8"/>
  <c r="BA138" i="8"/>
  <c r="AZ138" i="8"/>
  <c r="AS138" i="8"/>
  <c r="AR138" i="8"/>
  <c r="AL138" i="8"/>
  <c r="AK138" i="8"/>
  <c r="AD138" i="8"/>
  <c r="AC138" i="8"/>
  <c r="W138" i="8"/>
  <c r="O138" i="8"/>
  <c r="N138" i="8"/>
  <c r="BA137" i="8"/>
  <c r="AZ137" i="8"/>
  <c r="AS137" i="8"/>
  <c r="AR137" i="8"/>
  <c r="AL137" i="8"/>
  <c r="AK137" i="8"/>
  <c r="AD137" i="8"/>
  <c r="AC137" i="8"/>
  <c r="W137" i="8"/>
  <c r="O137" i="8"/>
  <c r="AD115" i="4"/>
  <c r="BA120" i="4"/>
  <c r="BA119" i="4"/>
  <c r="BA118" i="4"/>
  <c r="BA116" i="4"/>
  <c r="BA115" i="4"/>
  <c r="BA112" i="4"/>
  <c r="BA111" i="4"/>
  <c r="BA108" i="4"/>
  <c r="BA107" i="4"/>
  <c r="BA106" i="4"/>
  <c r="BA105" i="4"/>
  <c r="BA104" i="4"/>
  <c r="BA101" i="4"/>
  <c r="AZ112" i="4"/>
  <c r="AZ111" i="4"/>
  <c r="AZ108" i="4"/>
  <c r="AZ107" i="4"/>
  <c r="AZ106" i="4"/>
  <c r="AZ105" i="4"/>
  <c r="AZ104" i="4"/>
  <c r="AZ101" i="4"/>
  <c r="AS120" i="4"/>
  <c r="AS119" i="4"/>
  <c r="AS118" i="4"/>
  <c r="AS116" i="4"/>
  <c r="AS115" i="4"/>
  <c r="AS112" i="4"/>
  <c r="AS111" i="4"/>
  <c r="AS108" i="4"/>
  <c r="AS107" i="4"/>
  <c r="AS106" i="4"/>
  <c r="AS105" i="4"/>
  <c r="AS104" i="4"/>
  <c r="AS101" i="4"/>
  <c r="AR112" i="4"/>
  <c r="AR111" i="4"/>
  <c r="AR108" i="4"/>
  <c r="AR107" i="4"/>
  <c r="AR106" i="4"/>
  <c r="AR105" i="4"/>
  <c r="AR104" i="4"/>
  <c r="AR101" i="4"/>
  <c r="AL120" i="4"/>
  <c r="AL119" i="4"/>
  <c r="AL118" i="4"/>
  <c r="AL116" i="4"/>
  <c r="AL115" i="4"/>
  <c r="AL112" i="4"/>
  <c r="AL111" i="4"/>
  <c r="AL108" i="4"/>
  <c r="AL107" i="4"/>
  <c r="AL106" i="4"/>
  <c r="AL105" i="4"/>
  <c r="AK112" i="4"/>
  <c r="AK111" i="4"/>
  <c r="AK108" i="4"/>
  <c r="AK107" i="4"/>
  <c r="AK106" i="4"/>
  <c r="AK105" i="4"/>
  <c r="AK104" i="4"/>
  <c r="AK101" i="4"/>
  <c r="AD120" i="4"/>
  <c r="AD119" i="4"/>
  <c r="AD118" i="4"/>
  <c r="AD116" i="4"/>
  <c r="AD112" i="4"/>
  <c r="AD111" i="4"/>
  <c r="AD108" i="4"/>
  <c r="AD107" i="4"/>
  <c r="AD106" i="4"/>
  <c r="AD105" i="4"/>
  <c r="AD104" i="4"/>
  <c r="AD101" i="4"/>
  <c r="AC112" i="4"/>
  <c r="AC111" i="4"/>
  <c r="AC108" i="4"/>
  <c r="AC107" i="4"/>
  <c r="AC106" i="4"/>
  <c r="AC105" i="4"/>
  <c r="AC104" i="4"/>
  <c r="AC101" i="4"/>
  <c r="W120" i="4"/>
  <c r="W119" i="4"/>
  <c r="W118" i="4"/>
  <c r="W116" i="4"/>
  <c r="W115" i="4"/>
  <c r="W112" i="4"/>
  <c r="W111" i="4"/>
  <c r="W108" i="4"/>
  <c r="W107" i="4"/>
  <c r="W106" i="4"/>
  <c r="W105" i="4"/>
  <c r="W104" i="4"/>
  <c r="W101" i="4"/>
  <c r="V112" i="4"/>
  <c r="V111" i="4"/>
  <c r="V108" i="4"/>
  <c r="V107" i="4"/>
  <c r="V106" i="4"/>
  <c r="V105" i="4"/>
  <c r="V104" i="4"/>
  <c r="V101" i="4"/>
  <c r="O120" i="4"/>
  <c r="O119" i="4"/>
  <c r="O118" i="4"/>
  <c r="O116" i="4"/>
  <c r="O115" i="4"/>
  <c r="O112" i="4"/>
  <c r="O111" i="4"/>
  <c r="O108" i="4"/>
  <c r="O107" i="4"/>
  <c r="O106" i="4"/>
  <c r="O105" i="4"/>
  <c r="O104" i="4"/>
  <c r="O101" i="4"/>
  <c r="N112" i="4"/>
  <c r="N111" i="4"/>
  <c r="N108" i="4"/>
  <c r="N107" i="4"/>
  <c r="N106" i="4"/>
  <c r="N105" i="4"/>
  <c r="N104" i="4"/>
  <c r="N101" i="4"/>
  <c r="H112" i="8"/>
  <c r="C30" i="2"/>
  <c r="J41" i="5"/>
  <c r="J60" i="21"/>
  <c r="J42" i="5"/>
  <c r="O58" i="21"/>
  <c r="U102" i="9"/>
  <c r="BF49" i="4"/>
  <c r="X20" i="5"/>
  <c r="S41" i="5"/>
  <c r="AL77" i="4"/>
  <c r="AL81" i="4"/>
  <c r="AL85" i="4"/>
  <c r="AL87" i="4"/>
  <c r="O85" i="4"/>
  <c r="CC31" i="27"/>
  <c r="CB31" i="27"/>
  <c r="BT31" i="27"/>
  <c r="BJ31" i="27"/>
  <c r="CC28" i="27"/>
  <c r="CB28" i="27"/>
  <c r="BT28" i="27"/>
  <c r="BJ28" i="27"/>
  <c r="CC9" i="27"/>
  <c r="CB9" i="27"/>
  <c r="CA9" i="27"/>
  <c r="BZ9" i="27"/>
  <c r="BY9" i="27"/>
  <c r="BX9" i="27"/>
  <c r="BW9" i="27"/>
  <c r="BV9" i="27"/>
  <c r="BT9" i="27"/>
  <c r="BH9" i="27"/>
  <c r="BG9" i="27"/>
  <c r="BF9" i="27"/>
  <c r="BE9" i="27"/>
  <c r="BD9" i="27"/>
  <c r="CC31" i="25"/>
  <c r="CB31" i="25"/>
  <c r="BT31" i="25"/>
  <c r="BJ31" i="25"/>
  <c r="CC28" i="25"/>
  <c r="CB28" i="25"/>
  <c r="BT28" i="25"/>
  <c r="CC13" i="25"/>
  <c r="CB13" i="25"/>
  <c r="CA13" i="25"/>
  <c r="BZ13" i="25"/>
  <c r="BY13" i="25"/>
  <c r="BX13" i="25"/>
  <c r="BW13" i="25"/>
  <c r="BV13" i="25"/>
  <c r="BT13" i="25"/>
  <c r="BR13" i="25"/>
  <c r="BP13" i="25"/>
  <c r="BO13" i="25"/>
  <c r="BN13" i="25"/>
  <c r="BM13" i="25"/>
  <c r="BJ13" i="25"/>
  <c r="BH13" i="25"/>
  <c r="BG13" i="25"/>
  <c r="BF13" i="25"/>
  <c r="BE13" i="25"/>
  <c r="BD13" i="25"/>
  <c r="CC11" i="25"/>
  <c r="CB11" i="25"/>
  <c r="CA11" i="25"/>
  <c r="BZ11" i="25"/>
  <c r="BY11" i="25"/>
  <c r="BX11" i="25"/>
  <c r="BW11" i="25"/>
  <c r="BV11" i="25"/>
  <c r="BT11" i="25"/>
  <c r="BR11" i="25"/>
  <c r="BP11" i="25"/>
  <c r="BO11" i="25"/>
  <c r="BN11" i="25"/>
  <c r="BM11" i="25"/>
  <c r="BJ11" i="25"/>
  <c r="BH11" i="25"/>
  <c r="BG11" i="25"/>
  <c r="BF11" i="25"/>
  <c r="BE11" i="25"/>
  <c r="BD11" i="25"/>
  <c r="CC9" i="25"/>
  <c r="CB9" i="25"/>
  <c r="CA9" i="25"/>
  <c r="BZ9" i="25"/>
  <c r="BY9" i="25"/>
  <c r="BX9" i="25"/>
  <c r="BW9" i="25"/>
  <c r="BV9" i="25"/>
  <c r="BT9" i="25"/>
  <c r="BG9" i="25"/>
  <c r="BE9" i="25"/>
  <c r="H44" i="25"/>
  <c r="H40" i="25"/>
  <c r="C114" i="2"/>
  <c r="CC50" i="23"/>
  <c r="CB50" i="23"/>
  <c r="BT50" i="23"/>
  <c r="BJ50" i="23"/>
  <c r="CC47" i="23"/>
  <c r="CB47" i="23"/>
  <c r="BT47" i="23"/>
  <c r="BJ47" i="23"/>
  <c r="CC45" i="23"/>
  <c r="CB45" i="23"/>
  <c r="CA45" i="23"/>
  <c r="BZ45" i="23"/>
  <c r="BY45" i="23"/>
  <c r="BX45" i="23"/>
  <c r="BW45" i="23"/>
  <c r="BV45" i="23"/>
  <c r="BT45" i="23"/>
  <c r="BR45" i="23"/>
  <c r="BP45" i="23"/>
  <c r="BO45" i="23"/>
  <c r="BN45" i="23"/>
  <c r="BM45" i="23"/>
  <c r="BJ45" i="23"/>
  <c r="BH45" i="23"/>
  <c r="BG45" i="23"/>
  <c r="BF45" i="23"/>
  <c r="BE45" i="23"/>
  <c r="BD45" i="23"/>
  <c r="CC44" i="23"/>
  <c r="CB44" i="23"/>
  <c r="CA44" i="23"/>
  <c r="BZ44" i="23"/>
  <c r="BY44" i="23"/>
  <c r="BX44" i="23"/>
  <c r="BT44" i="23"/>
  <c r="BR44" i="23"/>
  <c r="BP44" i="23"/>
  <c r="BO44" i="23"/>
  <c r="BN44" i="23"/>
  <c r="BM44" i="23"/>
  <c r="BJ44" i="23"/>
  <c r="BH44" i="23"/>
  <c r="BG44" i="23"/>
  <c r="BF44" i="23"/>
  <c r="BE44" i="23"/>
  <c r="BD44" i="23"/>
  <c r="CC43" i="23"/>
  <c r="CB43" i="23"/>
  <c r="CA43" i="23"/>
  <c r="BZ43" i="23"/>
  <c r="BY43" i="23"/>
  <c r="BX43" i="23"/>
  <c r="BW43" i="23"/>
  <c r="BV43" i="23"/>
  <c r="BT43" i="23"/>
  <c r="BR43" i="23"/>
  <c r="BP43" i="23"/>
  <c r="BO43" i="23"/>
  <c r="BN43" i="23"/>
  <c r="BM43" i="23"/>
  <c r="BJ43" i="23"/>
  <c r="BH43" i="23"/>
  <c r="BG43" i="23"/>
  <c r="BF43" i="23"/>
  <c r="BE43" i="23"/>
  <c r="BD43" i="23"/>
  <c r="CC42" i="23"/>
  <c r="CB42" i="23"/>
  <c r="CA42" i="23"/>
  <c r="BZ42" i="23"/>
  <c r="BY42" i="23"/>
  <c r="BX42" i="23"/>
  <c r="BW42" i="23"/>
  <c r="BV42" i="23"/>
  <c r="BT42" i="23"/>
  <c r="BR42" i="23"/>
  <c r="BP42" i="23"/>
  <c r="BO42" i="23"/>
  <c r="BN42" i="23"/>
  <c r="BM42" i="23"/>
  <c r="BJ42" i="23"/>
  <c r="BH42" i="23"/>
  <c r="BG42" i="23"/>
  <c r="BF42" i="23"/>
  <c r="BE42" i="23"/>
  <c r="BD42" i="23"/>
  <c r="CC41" i="23"/>
  <c r="CB41" i="23"/>
  <c r="CA41" i="23"/>
  <c r="BZ41" i="23"/>
  <c r="BY41" i="23"/>
  <c r="BX41" i="23"/>
  <c r="BW41" i="23"/>
  <c r="BV41" i="23"/>
  <c r="BT41" i="23"/>
  <c r="BR41" i="23"/>
  <c r="BP41" i="23"/>
  <c r="BO41" i="23"/>
  <c r="BN41" i="23"/>
  <c r="BM41" i="23"/>
  <c r="BJ41" i="23"/>
  <c r="BH41" i="23"/>
  <c r="BG41" i="23"/>
  <c r="BF41" i="23"/>
  <c r="BE41" i="23"/>
  <c r="BD41" i="23"/>
  <c r="CC40" i="23"/>
  <c r="CB40" i="23"/>
  <c r="CA40" i="23"/>
  <c r="BZ40" i="23"/>
  <c r="BY40" i="23"/>
  <c r="BX40" i="23"/>
  <c r="BW40" i="23"/>
  <c r="BV40" i="23"/>
  <c r="BT40" i="23"/>
  <c r="BR40" i="23"/>
  <c r="BP40" i="23"/>
  <c r="BO40" i="23"/>
  <c r="BN40" i="23"/>
  <c r="BM40" i="23"/>
  <c r="BJ40" i="23"/>
  <c r="BH40" i="23"/>
  <c r="BG40" i="23"/>
  <c r="BF40" i="23"/>
  <c r="BE40" i="23"/>
  <c r="BD40" i="23"/>
  <c r="CC39" i="23"/>
  <c r="CB39" i="23"/>
  <c r="CA39" i="23"/>
  <c r="BZ39" i="23"/>
  <c r="BY39" i="23"/>
  <c r="BX39" i="23"/>
  <c r="BW39" i="23"/>
  <c r="BV39" i="23"/>
  <c r="BT39" i="23"/>
  <c r="BR39" i="23"/>
  <c r="BP39" i="23"/>
  <c r="BO39" i="23"/>
  <c r="BN39" i="23"/>
  <c r="BM39" i="23"/>
  <c r="BJ39" i="23"/>
  <c r="BH39" i="23"/>
  <c r="BG39" i="23"/>
  <c r="BF39" i="23"/>
  <c r="BE39" i="23"/>
  <c r="BD39" i="23"/>
  <c r="CC36" i="23"/>
  <c r="CB36" i="23"/>
  <c r="CA36" i="23"/>
  <c r="BZ36" i="23"/>
  <c r="BY36" i="23"/>
  <c r="BX36" i="23"/>
  <c r="BW36" i="23"/>
  <c r="BV36" i="23"/>
  <c r="BT36" i="23"/>
  <c r="BR36" i="23"/>
  <c r="BP36" i="23"/>
  <c r="BO36" i="23"/>
  <c r="BN36" i="23"/>
  <c r="BM36" i="23"/>
  <c r="BJ36" i="23"/>
  <c r="BH36" i="23"/>
  <c r="BG36" i="23"/>
  <c r="BF36" i="23"/>
  <c r="BE36" i="23"/>
  <c r="BD36" i="23"/>
  <c r="CC35" i="23"/>
  <c r="CB35" i="23"/>
  <c r="CA35" i="23"/>
  <c r="BZ35" i="23"/>
  <c r="BY35" i="23"/>
  <c r="BX35" i="23"/>
  <c r="BW35" i="23"/>
  <c r="BV35" i="23"/>
  <c r="BT35" i="23"/>
  <c r="BR35" i="23"/>
  <c r="BP35" i="23"/>
  <c r="BO35" i="23"/>
  <c r="BN35" i="23"/>
  <c r="BM35" i="23"/>
  <c r="BJ35" i="23"/>
  <c r="BH35" i="23"/>
  <c r="BG35" i="23"/>
  <c r="BF35" i="23"/>
  <c r="BE35" i="23"/>
  <c r="BD35" i="23"/>
  <c r="CC33" i="23"/>
  <c r="CB33" i="23"/>
  <c r="CA33" i="23"/>
  <c r="BZ33" i="23"/>
  <c r="BY33" i="23"/>
  <c r="BX33" i="23"/>
  <c r="BW33" i="23"/>
  <c r="BV33" i="23"/>
  <c r="BT33" i="23"/>
  <c r="BR33" i="23"/>
  <c r="BP33" i="23"/>
  <c r="BO33" i="23"/>
  <c r="BN33" i="23"/>
  <c r="BM33" i="23"/>
  <c r="BJ33" i="23"/>
  <c r="BH33" i="23"/>
  <c r="BG33" i="23"/>
  <c r="BF33" i="23"/>
  <c r="BE33" i="23"/>
  <c r="BD33" i="23"/>
  <c r="CC32" i="23"/>
  <c r="CB32" i="23"/>
  <c r="CA32" i="23"/>
  <c r="BZ32" i="23"/>
  <c r="BY32" i="23"/>
  <c r="BX32" i="23"/>
  <c r="BW32" i="23"/>
  <c r="BV32" i="23"/>
  <c r="BT32" i="23"/>
  <c r="BR32" i="23"/>
  <c r="BP32" i="23"/>
  <c r="BO32" i="23"/>
  <c r="BN32" i="23"/>
  <c r="BM32" i="23"/>
  <c r="BJ32" i="23"/>
  <c r="BH32" i="23"/>
  <c r="BG32" i="23"/>
  <c r="BF32" i="23"/>
  <c r="BE32" i="23"/>
  <c r="BD32" i="23"/>
  <c r="CC31" i="23"/>
  <c r="CB31" i="23"/>
  <c r="CA31" i="23"/>
  <c r="BZ31" i="23"/>
  <c r="BY31" i="23"/>
  <c r="BX31" i="23"/>
  <c r="BW31" i="23"/>
  <c r="BV31" i="23"/>
  <c r="BT31" i="23"/>
  <c r="BR31" i="23"/>
  <c r="BP31" i="23"/>
  <c r="BO31" i="23"/>
  <c r="BN31" i="23"/>
  <c r="BM31" i="23"/>
  <c r="BJ31" i="23"/>
  <c r="BH31" i="23"/>
  <c r="BG31" i="23"/>
  <c r="BF31" i="23"/>
  <c r="BE31" i="23"/>
  <c r="BD31" i="23"/>
  <c r="CC38" i="23"/>
  <c r="CB38" i="23"/>
  <c r="CA38" i="23"/>
  <c r="BZ38" i="23"/>
  <c r="BY38" i="23"/>
  <c r="BX38" i="23"/>
  <c r="BW38" i="23"/>
  <c r="BV38" i="23"/>
  <c r="BT38" i="23"/>
  <c r="BR38" i="23"/>
  <c r="BP38" i="23"/>
  <c r="BO38" i="23"/>
  <c r="BN38" i="23"/>
  <c r="BM38" i="23"/>
  <c r="BJ38" i="23"/>
  <c r="BH38" i="23"/>
  <c r="BG38" i="23"/>
  <c r="BF38" i="23"/>
  <c r="BE38" i="23"/>
  <c r="BD38" i="23"/>
  <c r="CC30" i="23"/>
  <c r="CB30" i="23"/>
  <c r="CA30" i="23"/>
  <c r="BZ30" i="23"/>
  <c r="BY30" i="23"/>
  <c r="BX30" i="23"/>
  <c r="BW30" i="23"/>
  <c r="BV30" i="23"/>
  <c r="BT30" i="23"/>
  <c r="BR30" i="23"/>
  <c r="BP30" i="23"/>
  <c r="BO30" i="23"/>
  <c r="BN30" i="23"/>
  <c r="BM30" i="23"/>
  <c r="BJ30" i="23"/>
  <c r="BH30" i="23"/>
  <c r="BG30" i="23"/>
  <c r="BF30" i="23"/>
  <c r="BE30" i="23"/>
  <c r="BD30" i="23"/>
  <c r="CC26" i="23"/>
  <c r="CB26" i="23"/>
  <c r="CA26" i="23"/>
  <c r="BZ26" i="23"/>
  <c r="BY26" i="23"/>
  <c r="BX26" i="23"/>
  <c r="BW26" i="23"/>
  <c r="BV26" i="23"/>
  <c r="BT26" i="23"/>
  <c r="BR26" i="23"/>
  <c r="BP26" i="23"/>
  <c r="BO26" i="23"/>
  <c r="BN26" i="23"/>
  <c r="BM26" i="23"/>
  <c r="BJ26" i="23"/>
  <c r="BH26" i="23"/>
  <c r="BG26" i="23"/>
  <c r="BF26" i="23"/>
  <c r="BE26" i="23"/>
  <c r="BD26" i="23"/>
  <c r="CC22" i="23"/>
  <c r="CB22" i="23"/>
  <c r="BY22" i="23"/>
  <c r="BX22" i="23"/>
  <c r="BT22" i="23"/>
  <c r="BR22" i="23"/>
  <c r="BP22" i="23"/>
  <c r="BO22" i="23"/>
  <c r="BN22" i="23"/>
  <c r="BM22" i="23"/>
  <c r="BJ22" i="23"/>
  <c r="BH22" i="23"/>
  <c r="BG22" i="23"/>
  <c r="BF22" i="23"/>
  <c r="BE22" i="23"/>
  <c r="BD22" i="23"/>
  <c r="CC20" i="23"/>
  <c r="CB20" i="23"/>
  <c r="CA20" i="23"/>
  <c r="BZ20" i="23"/>
  <c r="BY20" i="23"/>
  <c r="BX20" i="23"/>
  <c r="BW20" i="23"/>
  <c r="BV20" i="23"/>
  <c r="BT20" i="23"/>
  <c r="BR20" i="23"/>
  <c r="BP20" i="23"/>
  <c r="BO20" i="23"/>
  <c r="BN20" i="23"/>
  <c r="BM20" i="23"/>
  <c r="BJ20" i="23"/>
  <c r="BH20" i="23"/>
  <c r="BG20" i="23"/>
  <c r="BF20" i="23"/>
  <c r="BE20" i="23"/>
  <c r="BD20" i="23"/>
  <c r="CC14" i="23"/>
  <c r="CB14" i="23"/>
  <c r="CA14" i="23"/>
  <c r="BZ14" i="23"/>
  <c r="BY14" i="23"/>
  <c r="BX14" i="23"/>
  <c r="BW14" i="23"/>
  <c r="BV14" i="23"/>
  <c r="BT14" i="23"/>
  <c r="BR14" i="23"/>
  <c r="BP14" i="23"/>
  <c r="BO14" i="23"/>
  <c r="BN14" i="23"/>
  <c r="BM14" i="23"/>
  <c r="BJ14" i="23"/>
  <c r="BH14" i="23"/>
  <c r="BG14" i="23"/>
  <c r="BF14" i="23"/>
  <c r="BE14" i="23"/>
  <c r="BD14" i="23"/>
  <c r="CC12" i="23"/>
  <c r="CB12" i="23"/>
  <c r="CA12" i="23"/>
  <c r="BZ12" i="23"/>
  <c r="BY12" i="23"/>
  <c r="BX12" i="23"/>
  <c r="BW12" i="23"/>
  <c r="BV12" i="23"/>
  <c r="BT12" i="23"/>
  <c r="BR12" i="23"/>
  <c r="BP12" i="23"/>
  <c r="BO12" i="23"/>
  <c r="BN12" i="23"/>
  <c r="BM12" i="23"/>
  <c r="BJ12" i="23"/>
  <c r="BH12" i="23"/>
  <c r="BG12" i="23"/>
  <c r="BF12" i="23"/>
  <c r="BE12" i="23"/>
  <c r="BD12" i="23"/>
  <c r="CC10" i="23"/>
  <c r="CB10" i="23"/>
  <c r="CA10" i="23"/>
  <c r="BZ10" i="23"/>
  <c r="BY10" i="23"/>
  <c r="BX10" i="23"/>
  <c r="BW10" i="23"/>
  <c r="BV10" i="23"/>
  <c r="BT10" i="23"/>
  <c r="BH10" i="23"/>
  <c r="BG10" i="23"/>
  <c r="BF10" i="23"/>
  <c r="BE10" i="23"/>
  <c r="BD10" i="23"/>
  <c r="BA71" i="23"/>
  <c r="AZ71" i="23"/>
  <c r="AY71" i="23"/>
  <c r="AX71" i="23"/>
  <c r="AW71" i="23"/>
  <c r="AV71" i="23"/>
  <c r="AU71" i="23"/>
  <c r="AT71" i="23"/>
  <c r="AS71" i="23"/>
  <c r="AR71" i="23"/>
  <c r="AQ71" i="23"/>
  <c r="AP71" i="23"/>
  <c r="AO71" i="23"/>
  <c r="AN71" i="23"/>
  <c r="AL71" i="23"/>
  <c r="AK71" i="23"/>
  <c r="AJ71" i="23"/>
  <c r="AI71" i="23"/>
  <c r="AH71" i="23"/>
  <c r="AG71" i="23"/>
  <c r="AF71" i="23"/>
  <c r="AE71" i="23"/>
  <c r="AD71" i="23"/>
  <c r="AC71" i="23"/>
  <c r="AB71" i="23"/>
  <c r="AA71" i="23"/>
  <c r="Z71" i="23"/>
  <c r="Y71" i="23"/>
  <c r="W71" i="23"/>
  <c r="V71" i="23"/>
  <c r="U71" i="23"/>
  <c r="T71" i="23"/>
  <c r="S71" i="23"/>
  <c r="R71" i="23"/>
  <c r="Q71" i="23"/>
  <c r="P71" i="23"/>
  <c r="O71" i="23"/>
  <c r="N71" i="23"/>
  <c r="M71" i="23"/>
  <c r="L71" i="23"/>
  <c r="K71" i="23"/>
  <c r="J71" i="23"/>
  <c r="BA60" i="21"/>
  <c r="AZ60" i="21"/>
  <c r="AY60" i="21"/>
  <c r="AX60" i="21"/>
  <c r="AW60" i="21"/>
  <c r="AV60" i="21"/>
  <c r="AU60" i="21"/>
  <c r="AT60" i="21"/>
  <c r="AS60" i="21"/>
  <c r="AR60" i="21"/>
  <c r="AQ60" i="21"/>
  <c r="AP60" i="21"/>
  <c r="AO60" i="21"/>
  <c r="AN60" i="21"/>
  <c r="BA58" i="21"/>
  <c r="AZ58" i="21"/>
  <c r="AY58" i="21"/>
  <c r="AX58" i="21"/>
  <c r="AW58" i="21"/>
  <c r="AV58" i="21"/>
  <c r="AU58" i="21"/>
  <c r="AT58" i="21"/>
  <c r="AS58" i="21"/>
  <c r="AR58" i="21"/>
  <c r="AQ58" i="21"/>
  <c r="AP58" i="21"/>
  <c r="AO58" i="21"/>
  <c r="AN58" i="21"/>
  <c r="AL60" i="21"/>
  <c r="AK60" i="21"/>
  <c r="AJ60" i="21"/>
  <c r="AI60" i="21"/>
  <c r="AH60" i="21"/>
  <c r="AG60" i="21"/>
  <c r="AF60" i="21"/>
  <c r="AE60" i="21"/>
  <c r="AD60" i="21"/>
  <c r="AC60" i="21"/>
  <c r="AB60" i="21"/>
  <c r="AA60" i="21"/>
  <c r="Z60" i="21"/>
  <c r="Y60" i="21"/>
  <c r="AL58" i="21"/>
  <c r="AK58" i="21"/>
  <c r="AJ58" i="21"/>
  <c r="AI58" i="21"/>
  <c r="AH58" i="21"/>
  <c r="AG58" i="21"/>
  <c r="AF58" i="21"/>
  <c r="AE58" i="21"/>
  <c r="AD58" i="21"/>
  <c r="AC58" i="21"/>
  <c r="AB58" i="21"/>
  <c r="AA58" i="21"/>
  <c r="Z58" i="21"/>
  <c r="Y58" i="21"/>
  <c r="W60" i="21"/>
  <c r="V60" i="21"/>
  <c r="U60" i="21"/>
  <c r="T60" i="21"/>
  <c r="S60" i="21"/>
  <c r="R60" i="21"/>
  <c r="Q60" i="21"/>
  <c r="P60" i="21"/>
  <c r="O60" i="21"/>
  <c r="N60" i="21"/>
  <c r="M60" i="21"/>
  <c r="L60" i="21"/>
  <c r="K60" i="21"/>
  <c r="V58" i="21"/>
  <c r="U58" i="21"/>
  <c r="T58" i="21"/>
  <c r="S58" i="21"/>
  <c r="R58" i="21"/>
  <c r="Q58" i="21"/>
  <c r="P58" i="21"/>
  <c r="N58" i="21"/>
  <c r="M58" i="21"/>
  <c r="L58" i="21"/>
  <c r="K58" i="21"/>
  <c r="J58" i="21"/>
  <c r="CC30" i="21"/>
  <c r="CB30" i="21"/>
  <c r="CA30" i="21"/>
  <c r="BZ30" i="21"/>
  <c r="BY30" i="21"/>
  <c r="BX30" i="21"/>
  <c r="BW30" i="21"/>
  <c r="BV30" i="21"/>
  <c r="BT30" i="21"/>
  <c r="BR30" i="21"/>
  <c r="BP30" i="21"/>
  <c r="BO30" i="21"/>
  <c r="BN30" i="21"/>
  <c r="BM30" i="21"/>
  <c r="BJ30" i="21"/>
  <c r="BH30" i="21"/>
  <c r="BG30" i="21"/>
  <c r="BF30" i="21"/>
  <c r="BE30" i="21"/>
  <c r="BD30" i="21"/>
  <c r="CC39" i="21"/>
  <c r="CB39" i="21"/>
  <c r="BT39" i="21"/>
  <c r="BJ39" i="21"/>
  <c r="CC36" i="21"/>
  <c r="CB36" i="21"/>
  <c r="BT36" i="21"/>
  <c r="BJ36" i="21"/>
  <c r="CC34" i="21"/>
  <c r="CB34" i="21"/>
  <c r="CA34" i="21"/>
  <c r="BZ34" i="21"/>
  <c r="BY34" i="21"/>
  <c r="BX34" i="21"/>
  <c r="BW34" i="21"/>
  <c r="BV34" i="21"/>
  <c r="BT34" i="21"/>
  <c r="BR34" i="21"/>
  <c r="BP34" i="21"/>
  <c r="BO34" i="21"/>
  <c r="BN34" i="21"/>
  <c r="BM34" i="21"/>
  <c r="BJ34" i="21"/>
  <c r="BH34" i="21"/>
  <c r="BG34" i="21"/>
  <c r="BF34" i="21"/>
  <c r="BE34" i="21"/>
  <c r="BD34" i="21"/>
  <c r="CC33" i="21"/>
  <c r="CB33" i="21"/>
  <c r="CA33" i="21"/>
  <c r="BZ33" i="21"/>
  <c r="BY33" i="21"/>
  <c r="BX33" i="21"/>
  <c r="BW33" i="21"/>
  <c r="BV33" i="21"/>
  <c r="BT33" i="21"/>
  <c r="BR33" i="21"/>
  <c r="BP33" i="21"/>
  <c r="BO33" i="21"/>
  <c r="BN33" i="21"/>
  <c r="BM33" i="21"/>
  <c r="BJ33" i="21"/>
  <c r="BH33" i="21"/>
  <c r="BG33" i="21"/>
  <c r="BF33" i="21"/>
  <c r="BE33" i="21"/>
  <c r="BD33" i="21"/>
  <c r="CC32" i="21"/>
  <c r="CB32" i="21"/>
  <c r="CA32" i="21"/>
  <c r="BZ32" i="21"/>
  <c r="BY32" i="21"/>
  <c r="BX32" i="21"/>
  <c r="BW32" i="21"/>
  <c r="BV32" i="21"/>
  <c r="BT32" i="21"/>
  <c r="BR32" i="21"/>
  <c r="BP32" i="21"/>
  <c r="BO32" i="21"/>
  <c r="BN32" i="21"/>
  <c r="BM32" i="21"/>
  <c r="BJ32" i="21"/>
  <c r="BH32" i="21"/>
  <c r="BG32" i="21"/>
  <c r="BF32" i="21"/>
  <c r="BE32" i="21"/>
  <c r="BD32" i="21"/>
  <c r="CC31" i="21"/>
  <c r="CB31" i="21"/>
  <c r="CA31" i="21"/>
  <c r="BZ31" i="21"/>
  <c r="BY31" i="21"/>
  <c r="BX31" i="21"/>
  <c r="BW31" i="21"/>
  <c r="BV31" i="21"/>
  <c r="BT31" i="21"/>
  <c r="BR31" i="21"/>
  <c r="BP31" i="21"/>
  <c r="BO31" i="21"/>
  <c r="BN31" i="21"/>
  <c r="BM31" i="21"/>
  <c r="BJ31" i="21"/>
  <c r="BH31" i="21"/>
  <c r="BG31" i="21"/>
  <c r="BF31" i="21"/>
  <c r="BE31" i="21"/>
  <c r="BD31" i="21"/>
  <c r="CC26" i="21"/>
  <c r="CB26" i="21"/>
  <c r="CA26" i="21"/>
  <c r="BZ26" i="21"/>
  <c r="BY26" i="21"/>
  <c r="BX26" i="21"/>
  <c r="BW26" i="21"/>
  <c r="BV26" i="21"/>
  <c r="BT26" i="21"/>
  <c r="BR26" i="21"/>
  <c r="BP26" i="21"/>
  <c r="BO26" i="21"/>
  <c r="BN26" i="21"/>
  <c r="BM26" i="21"/>
  <c r="BJ26" i="21"/>
  <c r="BH26" i="21"/>
  <c r="BG26" i="21"/>
  <c r="BF26" i="21"/>
  <c r="BE26" i="21"/>
  <c r="BD26" i="21"/>
  <c r="CC22" i="21"/>
  <c r="CB22" i="21"/>
  <c r="CA22" i="21"/>
  <c r="BZ22" i="21"/>
  <c r="BY22" i="21"/>
  <c r="BX22" i="21"/>
  <c r="BW22" i="21"/>
  <c r="BV22" i="21"/>
  <c r="BT22" i="21"/>
  <c r="BR22" i="21"/>
  <c r="BP22" i="21"/>
  <c r="BO22" i="21"/>
  <c r="BN22" i="21"/>
  <c r="BM22" i="21"/>
  <c r="BJ22" i="21"/>
  <c r="BH22" i="21"/>
  <c r="BG22" i="21"/>
  <c r="BF22" i="21"/>
  <c r="BE22" i="21"/>
  <c r="BD22" i="21"/>
  <c r="CC20" i="21"/>
  <c r="CB20" i="21"/>
  <c r="CA20" i="21"/>
  <c r="BZ20" i="21"/>
  <c r="BY20" i="21"/>
  <c r="BX20" i="21"/>
  <c r="BW20" i="21"/>
  <c r="BV20" i="21"/>
  <c r="BT20" i="21"/>
  <c r="BR20" i="21"/>
  <c r="BP20" i="21"/>
  <c r="BO20" i="21"/>
  <c r="BN20" i="21"/>
  <c r="BM20" i="21"/>
  <c r="BJ20" i="21"/>
  <c r="BH20" i="21"/>
  <c r="BG20" i="21"/>
  <c r="BF20" i="21"/>
  <c r="BE20" i="21"/>
  <c r="BD20" i="21"/>
  <c r="CC14" i="21"/>
  <c r="CB14" i="21"/>
  <c r="CA14" i="21"/>
  <c r="BZ14" i="21"/>
  <c r="BY14" i="21"/>
  <c r="BX14" i="21"/>
  <c r="BW14" i="21"/>
  <c r="BV14" i="21"/>
  <c r="BT14" i="21"/>
  <c r="BR14" i="21"/>
  <c r="BP14" i="21"/>
  <c r="BO14" i="21"/>
  <c r="BN14" i="21"/>
  <c r="BM14" i="21"/>
  <c r="BJ14" i="21"/>
  <c r="BH14" i="21"/>
  <c r="BG14" i="21"/>
  <c r="BF14" i="21"/>
  <c r="BE14" i="21"/>
  <c r="BD14" i="21"/>
  <c r="CC12" i="21"/>
  <c r="CB12" i="21"/>
  <c r="CA12" i="21"/>
  <c r="BZ12" i="21"/>
  <c r="BY12" i="21"/>
  <c r="BX12" i="21"/>
  <c r="BW12" i="21"/>
  <c r="BV12" i="21"/>
  <c r="BT12" i="21"/>
  <c r="BR12" i="21"/>
  <c r="BP12" i="21"/>
  <c r="BO12" i="21"/>
  <c r="BN12" i="21"/>
  <c r="BM12" i="21"/>
  <c r="BJ12" i="21"/>
  <c r="BH12" i="21"/>
  <c r="BG12" i="21"/>
  <c r="BF12" i="21"/>
  <c r="BE12" i="21"/>
  <c r="BD12" i="21"/>
  <c r="CC10" i="21"/>
  <c r="CB10" i="21"/>
  <c r="CA10" i="21"/>
  <c r="BZ10" i="21"/>
  <c r="BY10" i="21"/>
  <c r="BX10" i="21"/>
  <c r="BW10" i="21"/>
  <c r="BV10" i="21"/>
  <c r="BT10" i="21"/>
  <c r="BH10" i="21"/>
  <c r="BG10" i="21"/>
  <c r="BF10" i="21"/>
  <c r="BE10" i="21"/>
  <c r="BD10" i="21"/>
  <c r="CC31" i="19"/>
  <c r="CB31" i="19"/>
  <c r="BT31" i="19"/>
  <c r="BJ31" i="19"/>
  <c r="CC28" i="19"/>
  <c r="CB28" i="19"/>
  <c r="BT28" i="19"/>
  <c r="BJ28" i="19"/>
  <c r="CC25" i="19"/>
  <c r="CB25" i="19"/>
  <c r="CA25" i="19"/>
  <c r="BZ25" i="19"/>
  <c r="BY25" i="19"/>
  <c r="BX25" i="19"/>
  <c r="BW25" i="19"/>
  <c r="BV25" i="19"/>
  <c r="BT25" i="19"/>
  <c r="BR25" i="19"/>
  <c r="BP25" i="19"/>
  <c r="BO25" i="19"/>
  <c r="BN25" i="19"/>
  <c r="BM25" i="19"/>
  <c r="BJ25" i="19"/>
  <c r="BH25" i="19"/>
  <c r="BG25" i="19"/>
  <c r="BF25" i="19"/>
  <c r="BE25" i="19"/>
  <c r="BD25" i="19"/>
  <c r="CC21" i="19"/>
  <c r="CB21" i="19"/>
  <c r="CA21" i="19"/>
  <c r="BZ21" i="19"/>
  <c r="BY21" i="19"/>
  <c r="BX21" i="19"/>
  <c r="BW21" i="19"/>
  <c r="BV21" i="19"/>
  <c r="BT21" i="19"/>
  <c r="BR21" i="19"/>
  <c r="BP21" i="19"/>
  <c r="BO21" i="19"/>
  <c r="BN21" i="19"/>
  <c r="BM21" i="19"/>
  <c r="BJ21" i="19"/>
  <c r="BH21" i="19"/>
  <c r="BG21" i="19"/>
  <c r="BF21" i="19"/>
  <c r="BE21" i="19"/>
  <c r="BD21" i="19"/>
  <c r="CC19" i="19"/>
  <c r="CB19" i="19"/>
  <c r="CA19" i="19"/>
  <c r="BZ19" i="19"/>
  <c r="BY19" i="19"/>
  <c r="BX19" i="19"/>
  <c r="BW19" i="19"/>
  <c r="BV19" i="19"/>
  <c r="BT19" i="19"/>
  <c r="BR19" i="19"/>
  <c r="BP19" i="19"/>
  <c r="BO19" i="19"/>
  <c r="BN19" i="19"/>
  <c r="BM19" i="19"/>
  <c r="BJ19" i="19"/>
  <c r="BH19" i="19"/>
  <c r="BG19" i="19"/>
  <c r="BF19" i="19"/>
  <c r="BE19" i="19"/>
  <c r="BD19" i="19"/>
  <c r="CC13" i="19"/>
  <c r="CB13" i="19"/>
  <c r="CA13" i="19"/>
  <c r="BZ13" i="19"/>
  <c r="BY13" i="19"/>
  <c r="BX13" i="19"/>
  <c r="BW13" i="19"/>
  <c r="BV13" i="19"/>
  <c r="BT13" i="19"/>
  <c r="BR13" i="19"/>
  <c r="BP13" i="19"/>
  <c r="BO13" i="19"/>
  <c r="BN13" i="19"/>
  <c r="BM13" i="19"/>
  <c r="BJ13" i="19"/>
  <c r="BH13" i="19"/>
  <c r="BG13" i="19"/>
  <c r="BF13" i="19"/>
  <c r="BE13" i="19"/>
  <c r="BD13" i="19"/>
  <c r="CC11" i="19"/>
  <c r="CB11" i="19"/>
  <c r="CA11" i="19"/>
  <c r="BZ11" i="19"/>
  <c r="BY11" i="19"/>
  <c r="BX11" i="19"/>
  <c r="BW11" i="19"/>
  <c r="BV11" i="19"/>
  <c r="BT11" i="19"/>
  <c r="BR11" i="19"/>
  <c r="BP11" i="19"/>
  <c r="BO11" i="19"/>
  <c r="BN11" i="19"/>
  <c r="BM11" i="19"/>
  <c r="BJ11" i="19"/>
  <c r="BH11" i="19"/>
  <c r="BG11" i="19"/>
  <c r="BF11" i="19"/>
  <c r="BE11" i="19"/>
  <c r="BD11" i="19"/>
  <c r="CC9" i="19"/>
  <c r="CB9" i="19"/>
  <c r="CA9" i="19"/>
  <c r="BZ9" i="19"/>
  <c r="BY9" i="19"/>
  <c r="BX9" i="19"/>
  <c r="BW9" i="19"/>
  <c r="BV9" i="19"/>
  <c r="BT9" i="19"/>
  <c r="BH9" i="19"/>
  <c r="BG9" i="19"/>
  <c r="BF9" i="19"/>
  <c r="BE9" i="19"/>
  <c r="BD9" i="19"/>
  <c r="CC35" i="17"/>
  <c r="CB35" i="17"/>
  <c r="BT35" i="17"/>
  <c r="BJ35" i="17"/>
  <c r="CC32" i="17"/>
  <c r="CB32" i="17"/>
  <c r="BT32" i="17"/>
  <c r="BJ32" i="17"/>
  <c r="CC29" i="17"/>
  <c r="CB29" i="17"/>
  <c r="CA29" i="17"/>
  <c r="BZ29" i="17"/>
  <c r="BY29" i="17"/>
  <c r="BX29" i="17"/>
  <c r="BW29" i="17"/>
  <c r="BV29" i="17"/>
  <c r="BT29" i="17"/>
  <c r="BR29" i="17"/>
  <c r="BP29" i="17"/>
  <c r="BO29" i="17"/>
  <c r="BN29" i="17"/>
  <c r="BM29" i="17"/>
  <c r="BJ29" i="17"/>
  <c r="BH29" i="17"/>
  <c r="BG29" i="17"/>
  <c r="BF29" i="17"/>
  <c r="BE29" i="17"/>
  <c r="BD29" i="17"/>
  <c r="CC25" i="17"/>
  <c r="CB25" i="17"/>
  <c r="CA25" i="17"/>
  <c r="BZ25" i="17"/>
  <c r="BY25" i="17"/>
  <c r="BX25" i="17"/>
  <c r="BW25" i="17"/>
  <c r="BT25" i="17"/>
  <c r="BR25" i="17"/>
  <c r="BP25" i="17"/>
  <c r="BO25" i="17"/>
  <c r="BN25" i="17"/>
  <c r="BM25" i="17"/>
  <c r="BJ25" i="17"/>
  <c r="BH25" i="17"/>
  <c r="BG25" i="17"/>
  <c r="BF25" i="17"/>
  <c r="BE25" i="17"/>
  <c r="BD25" i="17"/>
  <c r="CC23" i="17"/>
  <c r="CB23" i="17"/>
  <c r="CA23" i="17"/>
  <c r="BZ23" i="17"/>
  <c r="BY23" i="17"/>
  <c r="BX23" i="17"/>
  <c r="BW23" i="17"/>
  <c r="BV23" i="17"/>
  <c r="BT23" i="17"/>
  <c r="BP23" i="17"/>
  <c r="BO23" i="17"/>
  <c r="BN23" i="17"/>
  <c r="BM23" i="17"/>
  <c r="BJ23" i="17"/>
  <c r="BH23" i="17"/>
  <c r="BG23" i="17"/>
  <c r="BF23" i="17"/>
  <c r="BE23" i="17"/>
  <c r="BD23" i="17"/>
  <c r="CC13" i="17"/>
  <c r="CB13" i="17"/>
  <c r="CA13" i="17"/>
  <c r="BZ13" i="17"/>
  <c r="BY13" i="17"/>
  <c r="BX13" i="17"/>
  <c r="BW13" i="17"/>
  <c r="BV13" i="17"/>
  <c r="BT13" i="17"/>
  <c r="BR13" i="17"/>
  <c r="BP13" i="17"/>
  <c r="BO13" i="17"/>
  <c r="BN13" i="17"/>
  <c r="BM13" i="17"/>
  <c r="BJ13" i="17"/>
  <c r="BH13" i="17"/>
  <c r="BG13" i="17"/>
  <c r="BF13" i="17"/>
  <c r="BE13" i="17"/>
  <c r="BD13" i="17"/>
  <c r="CC11" i="17"/>
  <c r="CB11" i="17"/>
  <c r="CA11" i="17"/>
  <c r="BZ11" i="17"/>
  <c r="BY11" i="17"/>
  <c r="BX11" i="17"/>
  <c r="BW11" i="17"/>
  <c r="BV11" i="17"/>
  <c r="BT11" i="17"/>
  <c r="BR11" i="17"/>
  <c r="BP11" i="17"/>
  <c r="BO11" i="17"/>
  <c r="BN11" i="17"/>
  <c r="BM11" i="17"/>
  <c r="BJ11" i="17"/>
  <c r="BH11" i="17"/>
  <c r="BG11" i="17"/>
  <c r="BF11" i="17"/>
  <c r="BE11" i="17"/>
  <c r="BD11" i="17"/>
  <c r="CC9" i="17"/>
  <c r="CB9" i="17"/>
  <c r="CA9" i="17"/>
  <c r="BZ9" i="17"/>
  <c r="BY9" i="17"/>
  <c r="BX9" i="17"/>
  <c r="BW9" i="17"/>
  <c r="BV9" i="17"/>
  <c r="BT9" i="17"/>
  <c r="BH9" i="17"/>
  <c r="BG9" i="17"/>
  <c r="BF9" i="17"/>
  <c r="BE9" i="17"/>
  <c r="BD9" i="17"/>
  <c r="BJ25" i="13"/>
  <c r="BH25" i="13"/>
  <c r="BG25" i="13"/>
  <c r="BF25" i="13"/>
  <c r="BE25" i="13"/>
  <c r="BD25" i="13"/>
  <c r="BJ21" i="13"/>
  <c r="BH21" i="13"/>
  <c r="BG21" i="13"/>
  <c r="BF21" i="13"/>
  <c r="BE21" i="13"/>
  <c r="BD21" i="13"/>
  <c r="BJ19" i="13"/>
  <c r="BH19" i="13"/>
  <c r="BG19" i="13"/>
  <c r="BF19" i="13"/>
  <c r="BE19" i="13"/>
  <c r="BD19" i="13"/>
  <c r="BJ13" i="13"/>
  <c r="BH13" i="13"/>
  <c r="BG13" i="13"/>
  <c r="BF13" i="13"/>
  <c r="BE13" i="13"/>
  <c r="BD13" i="13"/>
  <c r="BJ11" i="13"/>
  <c r="BH11" i="13"/>
  <c r="BG11" i="13"/>
  <c r="BF11" i="13"/>
  <c r="BE11" i="13"/>
  <c r="BD11" i="13"/>
  <c r="BH9" i="13"/>
  <c r="BG9" i="13"/>
  <c r="BF9" i="13"/>
  <c r="BE9" i="13"/>
  <c r="BD9" i="13"/>
  <c r="BT9" i="13"/>
  <c r="BV9" i="13"/>
  <c r="BW9" i="13"/>
  <c r="BX9" i="13"/>
  <c r="BY9" i="13"/>
  <c r="BZ9" i="13"/>
  <c r="CA9" i="13"/>
  <c r="CB9" i="13"/>
  <c r="CC9" i="13"/>
  <c r="BM11" i="13"/>
  <c r="BN11" i="13"/>
  <c r="BO11" i="13"/>
  <c r="BP11" i="13"/>
  <c r="BR11" i="13"/>
  <c r="BT11" i="13"/>
  <c r="BV11" i="13"/>
  <c r="BW11" i="13"/>
  <c r="BX11" i="13"/>
  <c r="BY11" i="13"/>
  <c r="BZ11" i="13"/>
  <c r="CA11" i="13"/>
  <c r="CB11" i="13"/>
  <c r="CC11" i="13"/>
  <c r="BM13" i="13"/>
  <c r="BN13" i="13"/>
  <c r="BO13" i="13"/>
  <c r="BP13" i="13"/>
  <c r="BR13" i="13"/>
  <c r="BT13" i="13"/>
  <c r="BV13" i="13"/>
  <c r="BW13" i="13"/>
  <c r="BX13" i="13"/>
  <c r="BY13" i="13"/>
  <c r="BZ13" i="13"/>
  <c r="CA13" i="13"/>
  <c r="CB13" i="13"/>
  <c r="CC13" i="13"/>
  <c r="BM19" i="13"/>
  <c r="BN19" i="13"/>
  <c r="BO19" i="13"/>
  <c r="BP19" i="13"/>
  <c r="BR19" i="13"/>
  <c r="BT19" i="13"/>
  <c r="BV19" i="13"/>
  <c r="BW19" i="13"/>
  <c r="BX19" i="13"/>
  <c r="BY19" i="13"/>
  <c r="BZ19" i="13"/>
  <c r="CA19" i="13"/>
  <c r="CB19" i="13"/>
  <c r="CC19" i="13"/>
  <c r="BM21" i="13"/>
  <c r="BN21" i="13"/>
  <c r="BO21" i="13"/>
  <c r="BP21" i="13"/>
  <c r="BR21" i="13"/>
  <c r="BT21" i="13"/>
  <c r="BV21" i="13"/>
  <c r="BW21" i="13"/>
  <c r="BX21" i="13"/>
  <c r="BY21" i="13"/>
  <c r="BZ21" i="13"/>
  <c r="CA21" i="13"/>
  <c r="CB21" i="13"/>
  <c r="CC21" i="13"/>
  <c r="BM25" i="13"/>
  <c r="BN25" i="13"/>
  <c r="BO25" i="13"/>
  <c r="BP25" i="13"/>
  <c r="BR25" i="13"/>
  <c r="BT25" i="13"/>
  <c r="BV25" i="13"/>
  <c r="BW25" i="13"/>
  <c r="BX25" i="13"/>
  <c r="BY25" i="13"/>
  <c r="BZ25" i="13"/>
  <c r="CA25" i="13"/>
  <c r="CB25" i="13"/>
  <c r="CC25" i="13"/>
  <c r="CC31" i="13"/>
  <c r="CB31" i="13"/>
  <c r="BT31" i="13"/>
  <c r="BJ31" i="13"/>
  <c r="CC28" i="13"/>
  <c r="CB28" i="13"/>
  <c r="BT28" i="13"/>
  <c r="BJ28" i="13"/>
  <c r="CC35" i="11"/>
  <c r="CB35" i="11"/>
  <c r="BT35" i="11"/>
  <c r="BJ35" i="11"/>
  <c r="CC32" i="11"/>
  <c r="CB32" i="11"/>
  <c r="BT32" i="11"/>
  <c r="CC29" i="11"/>
  <c r="CB29" i="11"/>
  <c r="CA29" i="11"/>
  <c r="BZ29" i="11"/>
  <c r="BY29" i="11"/>
  <c r="BX29" i="11"/>
  <c r="BW29" i="11"/>
  <c r="BV29" i="11"/>
  <c r="BT29" i="11"/>
  <c r="BR29" i="11"/>
  <c r="BP29" i="11"/>
  <c r="BO29" i="11"/>
  <c r="BN29" i="11"/>
  <c r="BM29" i="11"/>
  <c r="CC27" i="11"/>
  <c r="CB27" i="11"/>
  <c r="CA27" i="11"/>
  <c r="BZ27" i="11"/>
  <c r="BY27" i="11"/>
  <c r="BX27" i="11"/>
  <c r="BW27" i="11"/>
  <c r="BV27" i="11"/>
  <c r="BT27" i="11"/>
  <c r="BR27" i="11"/>
  <c r="BP27" i="11"/>
  <c r="BO27" i="11"/>
  <c r="BN27" i="11"/>
  <c r="BM27" i="11"/>
  <c r="CC25" i="11"/>
  <c r="CB25" i="11"/>
  <c r="CA25" i="11"/>
  <c r="BZ25" i="11"/>
  <c r="BY25" i="11"/>
  <c r="BX25" i="11"/>
  <c r="BW25" i="11"/>
  <c r="BV25" i="11"/>
  <c r="BT25" i="11"/>
  <c r="BR25" i="11"/>
  <c r="BP25" i="11"/>
  <c r="BO25" i="11"/>
  <c r="BN25" i="11"/>
  <c r="BM25" i="11"/>
  <c r="CC23" i="11"/>
  <c r="CB23" i="11"/>
  <c r="CA23" i="11"/>
  <c r="BZ23" i="11"/>
  <c r="BY23" i="11"/>
  <c r="BX23" i="11"/>
  <c r="BW23" i="11"/>
  <c r="BV23" i="11"/>
  <c r="BT23" i="11"/>
  <c r="BR23" i="11"/>
  <c r="BP23" i="11"/>
  <c r="BO23" i="11"/>
  <c r="BN23" i="11"/>
  <c r="BM23" i="11"/>
  <c r="CC21" i="11"/>
  <c r="CB21" i="11"/>
  <c r="CA21" i="11"/>
  <c r="BZ21" i="11"/>
  <c r="BY21" i="11"/>
  <c r="BX21" i="11"/>
  <c r="BW21" i="11"/>
  <c r="BV21" i="11"/>
  <c r="BT21" i="11"/>
  <c r="BR21" i="11"/>
  <c r="BP21" i="11"/>
  <c r="BO21" i="11"/>
  <c r="BN21" i="11"/>
  <c r="BM21" i="11"/>
  <c r="CC15" i="11"/>
  <c r="CB15" i="11"/>
  <c r="CA15" i="11"/>
  <c r="BZ15" i="11"/>
  <c r="BY15" i="11"/>
  <c r="BX15" i="11"/>
  <c r="BW15" i="11"/>
  <c r="BV15" i="11"/>
  <c r="BT15" i="11"/>
  <c r="BR15" i="11"/>
  <c r="BP15" i="11"/>
  <c r="BO15" i="11"/>
  <c r="BN15" i="11"/>
  <c r="BM15" i="11"/>
  <c r="CC13" i="11"/>
  <c r="CB13" i="11"/>
  <c r="CA13" i="11"/>
  <c r="BZ13" i="11"/>
  <c r="BY13" i="11"/>
  <c r="BX13" i="11"/>
  <c r="BW13" i="11"/>
  <c r="BV13" i="11"/>
  <c r="BT13" i="11"/>
  <c r="BR13" i="11"/>
  <c r="BP13" i="11"/>
  <c r="BO13" i="11"/>
  <c r="BN13" i="11"/>
  <c r="BM13" i="11"/>
  <c r="CC11" i="11"/>
  <c r="CB11" i="11"/>
  <c r="CA11" i="11"/>
  <c r="BZ11" i="11"/>
  <c r="BY11" i="11"/>
  <c r="BX11" i="11"/>
  <c r="BW11" i="11"/>
  <c r="BV11" i="11"/>
  <c r="BT11" i="11"/>
  <c r="BR11" i="11"/>
  <c r="BP11" i="11"/>
  <c r="BO11" i="11"/>
  <c r="BN11" i="11"/>
  <c r="BM11" i="11"/>
  <c r="CC9" i="11"/>
  <c r="CB9" i="11"/>
  <c r="CA9" i="11"/>
  <c r="BZ9" i="11"/>
  <c r="BY9" i="11"/>
  <c r="BX9" i="11"/>
  <c r="BW9" i="11"/>
  <c r="BV9" i="11"/>
  <c r="BT9" i="11"/>
  <c r="BG9" i="11"/>
  <c r="BE9" i="11"/>
  <c r="H44" i="11"/>
  <c r="C43" i="2"/>
  <c r="H44" i="17"/>
  <c r="C74" i="2"/>
  <c r="H61" i="23"/>
  <c r="C104" i="2"/>
  <c r="H48" i="21"/>
  <c r="C94" i="2"/>
  <c r="H40" i="19"/>
  <c r="C84" i="2"/>
  <c r="H40" i="13"/>
  <c r="C53" i="2"/>
  <c r="AZ68" i="7"/>
  <c r="AZ70" i="7"/>
  <c r="CC102" i="8"/>
  <c r="CB102" i="8"/>
  <c r="BT102" i="8"/>
  <c r="BJ102" i="8"/>
  <c r="CC100" i="8"/>
  <c r="CB100" i="8"/>
  <c r="BT100" i="8"/>
  <c r="BJ100" i="8"/>
  <c r="CC98" i="8"/>
  <c r="CB98" i="8"/>
  <c r="BT98" i="8"/>
  <c r="BJ98" i="8"/>
  <c r="Y121" i="8"/>
  <c r="Z121" i="8"/>
  <c r="AA121" i="8"/>
  <c r="AB121" i="8"/>
  <c r="AC121" i="8"/>
  <c r="AD121" i="8"/>
  <c r="AE121" i="8"/>
  <c r="AF121" i="8"/>
  <c r="AG121" i="8"/>
  <c r="AH121" i="8"/>
  <c r="AI121" i="8"/>
  <c r="AJ121" i="8"/>
  <c r="AK121" i="8"/>
  <c r="Y122" i="8"/>
  <c r="Z122" i="8"/>
  <c r="AA122" i="8"/>
  <c r="AB122" i="8"/>
  <c r="AC122" i="8"/>
  <c r="AD122" i="8"/>
  <c r="AE122" i="8"/>
  <c r="AF122" i="8"/>
  <c r="AG122" i="8"/>
  <c r="AH122" i="8"/>
  <c r="AI122" i="8"/>
  <c r="AJ122" i="8"/>
  <c r="AK122" i="8"/>
  <c r="AL122" i="8"/>
  <c r="Y120" i="8"/>
  <c r="Z120" i="8"/>
  <c r="AA120" i="8"/>
  <c r="AB120" i="8"/>
  <c r="AC120" i="8"/>
  <c r="AD120" i="8"/>
  <c r="AE120" i="8"/>
  <c r="AF120" i="8"/>
  <c r="AG120" i="8"/>
  <c r="AH120" i="8"/>
  <c r="AI120" i="8"/>
  <c r="AJ120" i="8"/>
  <c r="AK120" i="8"/>
  <c r="AL120" i="8"/>
  <c r="AC124" i="8"/>
  <c r="AD124" i="8"/>
  <c r="AI124" i="8"/>
  <c r="AJ124" i="8"/>
  <c r="AK124" i="8"/>
  <c r="AL124" i="8"/>
  <c r="AC125" i="8"/>
  <c r="AD125" i="8"/>
  <c r="AI125" i="8"/>
  <c r="AJ125" i="8"/>
  <c r="AK125" i="8"/>
  <c r="AL125" i="8"/>
  <c r="AC126" i="8"/>
  <c r="AD126" i="8"/>
  <c r="AI126" i="8"/>
  <c r="AJ126" i="8"/>
  <c r="AK126" i="8"/>
  <c r="AL126" i="8"/>
  <c r="AC127" i="8"/>
  <c r="AD127" i="8"/>
  <c r="AI127" i="8"/>
  <c r="AJ127" i="8"/>
  <c r="AK127" i="8"/>
  <c r="AL127" i="8"/>
  <c r="AN121" i="8"/>
  <c r="AN122" i="8"/>
  <c r="AN120" i="8"/>
  <c r="CC96" i="8"/>
  <c r="CB96" i="8"/>
  <c r="BT96" i="8"/>
  <c r="BJ96" i="8"/>
  <c r="CC94" i="8"/>
  <c r="CB94" i="8"/>
  <c r="BT94" i="8"/>
  <c r="BJ94" i="8"/>
  <c r="CC92" i="8"/>
  <c r="CB92" i="8"/>
  <c r="BT92" i="8"/>
  <c r="BJ92" i="8"/>
  <c r="CC90" i="8"/>
  <c r="CB90" i="8"/>
  <c r="BT90" i="8"/>
  <c r="BJ90" i="8"/>
  <c r="CC88" i="8"/>
  <c r="CB88" i="8"/>
  <c r="BT88" i="8"/>
  <c r="BJ88" i="8"/>
  <c r="CC86" i="8"/>
  <c r="CB86" i="8"/>
  <c r="BT86" i="8"/>
  <c r="BJ86" i="8"/>
  <c r="CC84" i="8"/>
  <c r="CB84" i="8"/>
  <c r="CA84" i="8"/>
  <c r="BZ84" i="8"/>
  <c r="BY84" i="8"/>
  <c r="BX84" i="8"/>
  <c r="BW84" i="8"/>
  <c r="BV84" i="8"/>
  <c r="BT84" i="8"/>
  <c r="BR84" i="8"/>
  <c r="BP84" i="8"/>
  <c r="BO84" i="8"/>
  <c r="BN84" i="8"/>
  <c r="BM84" i="8"/>
  <c r="BJ84" i="8"/>
  <c r="BH84" i="8"/>
  <c r="BG84" i="8"/>
  <c r="BF84" i="8"/>
  <c r="BE84" i="8"/>
  <c r="BD84" i="8"/>
  <c r="CC73" i="8"/>
  <c r="CB73" i="8"/>
  <c r="BT73" i="8"/>
  <c r="BJ73" i="8"/>
  <c r="CC80" i="8"/>
  <c r="CB80" i="8"/>
  <c r="BT80" i="8"/>
  <c r="CC78" i="8"/>
  <c r="CB78" i="8"/>
  <c r="BT78" i="8"/>
  <c r="BJ78" i="8"/>
  <c r="CC76" i="8"/>
  <c r="CB76" i="8"/>
  <c r="BT76" i="8"/>
  <c r="CC74" i="8"/>
  <c r="CB74" i="8"/>
  <c r="BT74" i="8"/>
  <c r="BJ74" i="8"/>
  <c r="CC71" i="8"/>
  <c r="CB71" i="8"/>
  <c r="BT71" i="8"/>
  <c r="BJ71" i="8"/>
  <c r="CC69" i="8"/>
  <c r="CB69" i="8"/>
  <c r="BT69" i="8"/>
  <c r="BJ69" i="8"/>
  <c r="CC67" i="8"/>
  <c r="CB67" i="8"/>
  <c r="BT67" i="8"/>
  <c r="BJ67" i="8"/>
  <c r="CC65" i="8"/>
  <c r="CB65" i="8"/>
  <c r="BT65" i="8"/>
  <c r="BJ65" i="8"/>
  <c r="CC63" i="8"/>
  <c r="CB63" i="8"/>
  <c r="BT63" i="8"/>
  <c r="BJ63" i="8"/>
  <c r="CC61" i="8"/>
  <c r="CB61" i="8"/>
  <c r="BT61" i="8"/>
  <c r="CC59" i="8"/>
  <c r="CB59" i="8"/>
  <c r="CA59" i="8"/>
  <c r="BZ59" i="8"/>
  <c r="BY59" i="8"/>
  <c r="BX59" i="8"/>
  <c r="BW59" i="8"/>
  <c r="BV59" i="8"/>
  <c r="BT59" i="8"/>
  <c r="BR59" i="8"/>
  <c r="BP59" i="8"/>
  <c r="BO59" i="8"/>
  <c r="BN59" i="8"/>
  <c r="BM59" i="8"/>
  <c r="BJ59" i="8"/>
  <c r="BH59" i="8"/>
  <c r="BG59" i="8"/>
  <c r="BF59" i="8"/>
  <c r="BE59" i="8"/>
  <c r="BD59" i="8"/>
  <c r="CC52" i="8"/>
  <c r="CB52" i="8"/>
  <c r="CA52" i="8"/>
  <c r="BZ52" i="8"/>
  <c r="BY52" i="8"/>
  <c r="BX52" i="8"/>
  <c r="BW52" i="8"/>
  <c r="BV52" i="8"/>
  <c r="BT52" i="8"/>
  <c r="BR52" i="8"/>
  <c r="BP52" i="8"/>
  <c r="BO52" i="8"/>
  <c r="BN52" i="8"/>
  <c r="BM52" i="8"/>
  <c r="CC44" i="8"/>
  <c r="CB44" i="8"/>
  <c r="CA44" i="8"/>
  <c r="BZ44" i="8"/>
  <c r="BY44" i="8"/>
  <c r="BX44" i="8"/>
  <c r="BW44" i="8"/>
  <c r="BV44" i="8"/>
  <c r="BT44" i="8"/>
  <c r="BR44" i="8"/>
  <c r="BP44" i="8"/>
  <c r="BO44" i="8"/>
  <c r="BN44" i="8"/>
  <c r="BM44" i="8"/>
  <c r="CC42" i="8"/>
  <c r="CB42" i="8"/>
  <c r="CA42" i="8"/>
  <c r="BZ42" i="8"/>
  <c r="BY42" i="8"/>
  <c r="BX42" i="8"/>
  <c r="BW42" i="8"/>
  <c r="BV42" i="8"/>
  <c r="BT42" i="8"/>
  <c r="BR42" i="8"/>
  <c r="BP42" i="8"/>
  <c r="BO42" i="8"/>
  <c r="BN42" i="8"/>
  <c r="BM42" i="8"/>
  <c r="CC40" i="8"/>
  <c r="CB40" i="8"/>
  <c r="CA40" i="8"/>
  <c r="BZ40" i="8"/>
  <c r="BY40" i="8"/>
  <c r="BX40" i="8"/>
  <c r="BW40" i="8"/>
  <c r="BV40" i="8"/>
  <c r="BT40" i="8"/>
  <c r="BR40" i="8"/>
  <c r="BP40" i="8"/>
  <c r="BO40" i="8"/>
  <c r="BN40" i="8"/>
  <c r="BM40" i="8"/>
  <c r="CC38" i="8"/>
  <c r="CB38" i="8"/>
  <c r="CA38" i="8"/>
  <c r="BZ38" i="8"/>
  <c r="BY38" i="8"/>
  <c r="BX38" i="8"/>
  <c r="BW38" i="8"/>
  <c r="BV38" i="8"/>
  <c r="BT38" i="8"/>
  <c r="BR38" i="8"/>
  <c r="BP38" i="8"/>
  <c r="BO38" i="8"/>
  <c r="BN38" i="8"/>
  <c r="BM38" i="8"/>
  <c r="CC36" i="8"/>
  <c r="CB36" i="8"/>
  <c r="CA36" i="8"/>
  <c r="BZ36" i="8"/>
  <c r="BY36" i="8"/>
  <c r="BX36" i="8"/>
  <c r="BW36" i="8"/>
  <c r="BV36" i="8"/>
  <c r="BT36" i="8"/>
  <c r="BR36" i="8"/>
  <c r="BP36" i="8"/>
  <c r="BO36" i="8"/>
  <c r="BN36" i="8"/>
  <c r="BM36" i="8"/>
  <c r="BJ36" i="8"/>
  <c r="BH36" i="8"/>
  <c r="BG36" i="8"/>
  <c r="BF36" i="8"/>
  <c r="BE36" i="8"/>
  <c r="BD36" i="8"/>
  <c r="CC32" i="8"/>
  <c r="CB32" i="8"/>
  <c r="CA32" i="8"/>
  <c r="BZ32" i="8"/>
  <c r="BY32" i="8"/>
  <c r="BX32" i="8"/>
  <c r="BW32" i="8"/>
  <c r="BV32" i="8"/>
  <c r="BT32" i="8"/>
  <c r="BR32" i="8"/>
  <c r="BP32" i="8"/>
  <c r="BO32" i="8"/>
  <c r="BN32" i="8"/>
  <c r="BM32" i="8"/>
  <c r="CC30" i="8"/>
  <c r="CB30" i="8"/>
  <c r="CA30" i="8"/>
  <c r="BZ30" i="8"/>
  <c r="BY30" i="8"/>
  <c r="BX30" i="8"/>
  <c r="BW30" i="8"/>
  <c r="BV30" i="8"/>
  <c r="BT30" i="8"/>
  <c r="BR30" i="8"/>
  <c r="BP30" i="8"/>
  <c r="BO30" i="8"/>
  <c r="BN30" i="8"/>
  <c r="BM30" i="8"/>
  <c r="BJ30" i="8"/>
  <c r="BH30" i="8"/>
  <c r="BG30" i="8"/>
  <c r="BF30" i="8"/>
  <c r="BE30" i="8"/>
  <c r="BD30" i="8"/>
  <c r="CC28" i="8"/>
  <c r="CB28" i="8"/>
  <c r="CA28" i="8"/>
  <c r="BZ28" i="8"/>
  <c r="BY28" i="8"/>
  <c r="BX28" i="8"/>
  <c r="BW28" i="8"/>
  <c r="BV28" i="8"/>
  <c r="BT28" i="8"/>
  <c r="BR28" i="8"/>
  <c r="BP28" i="8"/>
  <c r="BO28" i="8"/>
  <c r="BN28" i="8"/>
  <c r="BM28" i="8"/>
  <c r="CC26" i="8"/>
  <c r="CB26" i="8"/>
  <c r="CA26" i="8"/>
  <c r="BZ26" i="8"/>
  <c r="BY26" i="8"/>
  <c r="BX26" i="8"/>
  <c r="BW26" i="8"/>
  <c r="BV26" i="8"/>
  <c r="BT26" i="8"/>
  <c r="BR26" i="8"/>
  <c r="BP26" i="8"/>
  <c r="BO26" i="8"/>
  <c r="BN26" i="8"/>
  <c r="BM26" i="8"/>
  <c r="BJ26" i="8"/>
  <c r="BH26" i="8"/>
  <c r="BG26" i="8"/>
  <c r="BF26" i="8"/>
  <c r="BE26" i="8"/>
  <c r="BD26" i="8"/>
  <c r="CC25" i="8"/>
  <c r="CB25" i="8"/>
  <c r="CA25" i="8"/>
  <c r="BZ25" i="8"/>
  <c r="BY25" i="8"/>
  <c r="BX25" i="8"/>
  <c r="BW25" i="8"/>
  <c r="BV25" i="8"/>
  <c r="BT25" i="8"/>
  <c r="BR25" i="8"/>
  <c r="BP25" i="8"/>
  <c r="BO25" i="8"/>
  <c r="BN25" i="8"/>
  <c r="BM25" i="8"/>
  <c r="BJ25" i="8"/>
  <c r="BH25" i="8"/>
  <c r="BG25" i="8"/>
  <c r="BF25" i="8"/>
  <c r="BE25" i="8"/>
  <c r="BD25" i="8"/>
  <c r="CC23" i="8"/>
  <c r="CB23" i="8"/>
  <c r="CA23" i="8"/>
  <c r="BZ23" i="8"/>
  <c r="BY23" i="8"/>
  <c r="BX23" i="8"/>
  <c r="BW23" i="8"/>
  <c r="BV23" i="8"/>
  <c r="BT23" i="8"/>
  <c r="BR23" i="8"/>
  <c r="BP23" i="8"/>
  <c r="BO23" i="8"/>
  <c r="BN23" i="8"/>
  <c r="BM23" i="8"/>
  <c r="BJ23" i="8"/>
  <c r="BH23" i="8"/>
  <c r="BG23" i="8"/>
  <c r="BF23" i="8"/>
  <c r="BE23" i="8"/>
  <c r="BD23" i="8"/>
  <c r="CC21" i="8"/>
  <c r="CB21" i="8"/>
  <c r="CA21" i="8"/>
  <c r="BZ21" i="8"/>
  <c r="BY21" i="8"/>
  <c r="BX21" i="8"/>
  <c r="BW21" i="8"/>
  <c r="BV21" i="8"/>
  <c r="BT21" i="8"/>
  <c r="BR21" i="8"/>
  <c r="BP21" i="8"/>
  <c r="BO21" i="8"/>
  <c r="BN21" i="8"/>
  <c r="BM21" i="8"/>
  <c r="BJ21" i="8"/>
  <c r="BH21" i="8"/>
  <c r="BG21" i="8"/>
  <c r="BF21" i="8"/>
  <c r="BE21" i="8"/>
  <c r="BD21" i="8"/>
  <c r="CC19" i="8"/>
  <c r="CB19" i="8"/>
  <c r="CA19" i="8"/>
  <c r="BZ19" i="8"/>
  <c r="BY19" i="8"/>
  <c r="BX19" i="8"/>
  <c r="BW19" i="8"/>
  <c r="BV19" i="8"/>
  <c r="BT19" i="8"/>
  <c r="BR19" i="8"/>
  <c r="BP19" i="8"/>
  <c r="BO19" i="8"/>
  <c r="BN19" i="8"/>
  <c r="BM19" i="8"/>
  <c r="BJ19" i="8"/>
  <c r="BH19" i="8"/>
  <c r="BG19" i="8"/>
  <c r="BF19" i="8"/>
  <c r="BE19" i="8"/>
  <c r="BD19" i="8"/>
  <c r="CC17" i="8"/>
  <c r="CB17" i="8"/>
  <c r="CA17" i="8"/>
  <c r="BZ17" i="8"/>
  <c r="BY17" i="8"/>
  <c r="BX17" i="8"/>
  <c r="BW17" i="8"/>
  <c r="BV17" i="8"/>
  <c r="BT17" i="8"/>
  <c r="BR17" i="8"/>
  <c r="BP17" i="8"/>
  <c r="BO17" i="8"/>
  <c r="BN17" i="8"/>
  <c r="BM17" i="8"/>
  <c r="BJ17" i="8"/>
  <c r="BH17" i="8"/>
  <c r="BG17" i="8"/>
  <c r="BF17" i="8"/>
  <c r="BE17" i="8"/>
  <c r="BD17" i="8"/>
  <c r="CC15" i="8"/>
  <c r="CB15" i="8"/>
  <c r="CA15" i="8"/>
  <c r="BZ15" i="8"/>
  <c r="BY15" i="8"/>
  <c r="BX15" i="8"/>
  <c r="BW15" i="8"/>
  <c r="BV15" i="8"/>
  <c r="BT15" i="8"/>
  <c r="BR15" i="8"/>
  <c r="BP15" i="8"/>
  <c r="BO15" i="8"/>
  <c r="BN15" i="8"/>
  <c r="BM15" i="8"/>
  <c r="BJ15" i="8"/>
  <c r="BH15" i="8"/>
  <c r="BG15" i="8"/>
  <c r="BF15" i="8"/>
  <c r="BE15" i="8"/>
  <c r="BD15" i="8"/>
  <c r="CC13" i="8"/>
  <c r="CB13" i="8"/>
  <c r="CA13" i="8"/>
  <c r="BZ13" i="8"/>
  <c r="BY13" i="8"/>
  <c r="BX13" i="8"/>
  <c r="BW13" i="8"/>
  <c r="BV13" i="8"/>
  <c r="BT13" i="8"/>
  <c r="BR13" i="8"/>
  <c r="BP13" i="8"/>
  <c r="BO13" i="8"/>
  <c r="BN13" i="8"/>
  <c r="BM13" i="8"/>
  <c r="BG13" i="8"/>
  <c r="BE13" i="8"/>
  <c r="CC11" i="8"/>
  <c r="CB11" i="8"/>
  <c r="CA11" i="8"/>
  <c r="BZ11" i="8"/>
  <c r="BY11" i="8"/>
  <c r="BX11" i="8"/>
  <c r="BW11" i="8"/>
  <c r="BV11" i="8"/>
  <c r="BT11" i="8"/>
  <c r="BH11" i="8"/>
  <c r="BG11" i="8"/>
  <c r="BF11" i="8"/>
  <c r="BE11" i="8"/>
  <c r="BD11" i="8"/>
  <c r="H111" i="8"/>
  <c r="C29" i="2"/>
  <c r="Y25" i="5"/>
  <c r="Y24" i="5"/>
  <c r="Y23" i="5"/>
  <c r="Y22" i="5"/>
  <c r="Y21" i="5"/>
  <c r="Y20" i="5"/>
  <c r="Y19" i="5"/>
  <c r="Y18" i="5"/>
  <c r="Y17" i="5"/>
  <c r="Y16" i="5"/>
  <c r="Y14" i="5"/>
  <c r="K41" i="5"/>
  <c r="R41" i="5"/>
  <c r="T41" i="5"/>
  <c r="BA87" i="4"/>
  <c r="AY87" i="4"/>
  <c r="AJ87" i="4"/>
  <c r="AD87" i="4"/>
  <c r="O87" i="4"/>
  <c r="BY49" i="4"/>
  <c r="BX49" i="4"/>
  <c r="BW49" i="4"/>
  <c r="BV49" i="4"/>
  <c r="CC49" i="4"/>
  <c r="CB49" i="4"/>
  <c r="CA49" i="4"/>
  <c r="BZ49" i="4"/>
  <c r="CC44" i="4"/>
  <c r="CC43" i="4"/>
  <c r="CC42" i="4"/>
  <c r="CC41" i="4"/>
  <c r="CC40" i="4"/>
  <c r="CC39" i="4"/>
  <c r="CC38" i="4"/>
  <c r="CC35" i="4"/>
  <c r="CC34" i="4"/>
  <c r="CC33" i="4"/>
  <c r="CC31" i="4"/>
  <c r="CC30" i="4"/>
  <c r="BY27" i="4"/>
  <c r="BX27" i="4"/>
  <c r="BW27" i="4"/>
  <c r="BV27" i="4"/>
  <c r="CC27" i="4"/>
  <c r="CB27" i="4"/>
  <c r="CA27" i="4"/>
  <c r="BZ27" i="4"/>
  <c r="BY26" i="4"/>
  <c r="BX26" i="4"/>
  <c r="BW26" i="4"/>
  <c r="BV26" i="4"/>
  <c r="CC26" i="4"/>
  <c r="CB26" i="4"/>
  <c r="CA26" i="4"/>
  <c r="BZ26" i="4"/>
  <c r="BY22" i="4"/>
  <c r="BX22" i="4"/>
  <c r="BW22" i="4"/>
  <c r="BV22" i="4"/>
  <c r="CC22" i="4"/>
  <c r="CB22" i="4"/>
  <c r="CA22" i="4"/>
  <c r="BZ22" i="4"/>
  <c r="BY20" i="4"/>
  <c r="BX20" i="4"/>
  <c r="BW20" i="4"/>
  <c r="BV20" i="4"/>
  <c r="CC20" i="4"/>
  <c r="CB20" i="4"/>
  <c r="CA20" i="4"/>
  <c r="BZ20" i="4"/>
  <c r="BY21" i="4"/>
  <c r="BX21" i="4"/>
  <c r="BW21" i="4"/>
  <c r="BV21" i="4"/>
  <c r="CC21" i="4"/>
  <c r="CB21" i="4"/>
  <c r="CA21" i="4"/>
  <c r="BZ21" i="4"/>
  <c r="BY19" i="4"/>
  <c r="BX19" i="4"/>
  <c r="BW19" i="4"/>
  <c r="BV19" i="4"/>
  <c r="CC19" i="4"/>
  <c r="CB19" i="4"/>
  <c r="CA19" i="4"/>
  <c r="BZ19" i="4"/>
  <c r="BY15" i="4"/>
  <c r="BX15" i="4"/>
  <c r="BW15" i="4"/>
  <c r="BV15" i="4"/>
  <c r="CC15" i="4"/>
  <c r="CB15" i="4"/>
  <c r="CA15" i="4"/>
  <c r="BZ15" i="4"/>
  <c r="BY18" i="4"/>
  <c r="BX18" i="4"/>
  <c r="BW18" i="4"/>
  <c r="BV18" i="4"/>
  <c r="CC18" i="4"/>
  <c r="CB18" i="4"/>
  <c r="CA18" i="4"/>
  <c r="BZ18" i="4"/>
  <c r="BY17" i="4"/>
  <c r="BX17" i="4"/>
  <c r="BW17" i="4"/>
  <c r="BV17" i="4"/>
  <c r="CC17" i="4"/>
  <c r="CB17" i="4"/>
  <c r="CA17" i="4"/>
  <c r="BZ17" i="4"/>
  <c r="BY16" i="4"/>
  <c r="BX16" i="4"/>
  <c r="BW16" i="4"/>
  <c r="BV16" i="4"/>
  <c r="CC16" i="4"/>
  <c r="CB16" i="4"/>
  <c r="CA16" i="4"/>
  <c r="BZ16" i="4"/>
  <c r="BY14" i="4"/>
  <c r="BX14" i="4"/>
  <c r="BW14" i="4"/>
  <c r="BV14" i="4"/>
  <c r="CC14" i="4"/>
  <c r="CB14" i="4"/>
  <c r="CA14" i="4"/>
  <c r="BZ14" i="4"/>
  <c r="BY11" i="4"/>
  <c r="BX11" i="4"/>
  <c r="BW11" i="4"/>
  <c r="BV11" i="4"/>
  <c r="CC11" i="4"/>
  <c r="CB11" i="4"/>
  <c r="CA11" i="4"/>
  <c r="BZ11" i="4"/>
  <c r="BP49" i="4"/>
  <c r="BO49" i="4"/>
  <c r="BM49" i="4"/>
  <c r="BP27" i="4"/>
  <c r="BO27" i="4"/>
  <c r="BN27" i="4"/>
  <c r="BM27" i="4"/>
  <c r="BP26" i="4"/>
  <c r="BO26" i="4"/>
  <c r="BN26" i="4"/>
  <c r="BM26" i="4"/>
  <c r="BP22" i="4"/>
  <c r="BO22" i="4"/>
  <c r="BN22" i="4"/>
  <c r="BM22" i="4"/>
  <c r="BP20" i="4"/>
  <c r="BO20" i="4"/>
  <c r="BN20" i="4"/>
  <c r="BM20" i="4"/>
  <c r="BP21" i="4"/>
  <c r="BO21" i="4"/>
  <c r="BN21" i="4"/>
  <c r="BM21" i="4"/>
  <c r="BP19" i="4"/>
  <c r="BO19" i="4"/>
  <c r="BN19" i="4"/>
  <c r="BM19" i="4"/>
  <c r="BP15" i="4"/>
  <c r="BO15" i="4"/>
  <c r="BN15" i="4"/>
  <c r="BM15" i="4"/>
  <c r="BP18" i="4"/>
  <c r="BO18" i="4"/>
  <c r="BN18" i="4"/>
  <c r="BM18" i="4"/>
  <c r="BP17" i="4"/>
  <c r="BO17" i="4"/>
  <c r="BN17" i="4"/>
  <c r="BM17" i="4"/>
  <c r="BP16" i="4"/>
  <c r="BO16" i="4"/>
  <c r="BN16" i="4"/>
  <c r="BM16" i="4"/>
  <c r="BP14" i="4"/>
  <c r="BO14" i="4"/>
  <c r="BN14" i="4"/>
  <c r="BM14" i="4"/>
  <c r="BG49" i="4"/>
  <c r="BG27" i="4"/>
  <c r="BF27" i="4"/>
  <c r="BG26" i="4"/>
  <c r="BF26" i="4"/>
  <c r="BG22" i="4"/>
  <c r="BF22" i="4"/>
  <c r="BG20" i="4"/>
  <c r="BF20" i="4"/>
  <c r="BG21" i="4"/>
  <c r="BF21" i="4"/>
  <c r="BG19" i="4"/>
  <c r="BF19" i="4"/>
  <c r="BG15" i="4"/>
  <c r="BF15" i="4"/>
  <c r="BG18" i="4"/>
  <c r="BF18" i="4"/>
  <c r="BG17" i="4"/>
  <c r="BF17" i="4"/>
  <c r="BG16" i="4"/>
  <c r="BF16" i="4"/>
  <c r="BG14" i="4"/>
  <c r="BF14" i="4"/>
  <c r="BG11" i="4"/>
  <c r="BF11" i="4"/>
  <c r="BE49" i="4"/>
  <c r="BD49" i="4"/>
  <c r="BE27" i="4"/>
  <c r="BD27" i="4"/>
  <c r="BE26" i="4"/>
  <c r="BD26" i="4"/>
  <c r="BE22" i="4"/>
  <c r="BD22" i="4"/>
  <c r="BE20" i="4"/>
  <c r="BD20" i="4"/>
  <c r="BE21" i="4"/>
  <c r="BD21" i="4"/>
  <c r="BE19" i="4"/>
  <c r="BD19" i="4"/>
  <c r="BE15" i="4"/>
  <c r="BD15" i="4"/>
  <c r="BE18" i="4"/>
  <c r="BD18" i="4"/>
  <c r="BE17" i="4"/>
  <c r="BD17" i="4"/>
  <c r="BE16" i="4"/>
  <c r="BD16" i="4"/>
  <c r="BE14" i="4"/>
  <c r="BD14" i="4"/>
  <c r="BE11" i="4"/>
  <c r="BD11" i="4"/>
  <c r="BT35" i="4"/>
  <c r="BT34" i="4"/>
  <c r="BT33" i="4"/>
  <c r="BT31" i="4"/>
  <c r="CW69" i="7"/>
  <c r="CW70" i="7"/>
  <c r="AR120" i="8"/>
  <c r="AR121" i="8"/>
  <c r="BA69" i="7"/>
  <c r="H63" i="22"/>
  <c r="H62" i="22"/>
  <c r="C99" i="2"/>
  <c r="C100" i="2"/>
  <c r="BA85" i="4"/>
  <c r="AS85" i="4"/>
  <c r="BA81" i="4"/>
  <c r="AZ81" i="4"/>
  <c r="AY81" i="4"/>
  <c r="AX81" i="4"/>
  <c r="AW81" i="4"/>
  <c r="AV81" i="4"/>
  <c r="AU81" i="4"/>
  <c r="AS81" i="4"/>
  <c r="AR81" i="4"/>
  <c r="AQ81" i="4"/>
  <c r="AP81" i="4"/>
  <c r="AO81" i="4"/>
  <c r="AN81" i="4"/>
  <c r="BA77" i="4"/>
  <c r="AZ77" i="4"/>
  <c r="AY77" i="4"/>
  <c r="AX77" i="4"/>
  <c r="AW77" i="4"/>
  <c r="AV77" i="4"/>
  <c r="AS77" i="4"/>
  <c r="AR77" i="4"/>
  <c r="AQ77" i="4"/>
  <c r="AP77" i="4"/>
  <c r="AO77" i="4"/>
  <c r="AN77" i="4"/>
  <c r="ED75" i="7"/>
  <c r="EC75" i="7"/>
  <c r="DV75" i="7"/>
  <c r="DU75" i="7"/>
  <c r="DT75" i="7"/>
  <c r="DS75" i="7"/>
  <c r="DR75" i="7"/>
  <c r="DQ75" i="7"/>
  <c r="DP75" i="7"/>
  <c r="DO75" i="7"/>
  <c r="DN75" i="7"/>
  <c r="DM75" i="7"/>
  <c r="DL75" i="7"/>
  <c r="DK75" i="7"/>
  <c r="ED74" i="7"/>
  <c r="DV74" i="7"/>
  <c r="DT74" i="7"/>
  <c r="DR74" i="7"/>
  <c r="DP74" i="7"/>
  <c r="DN74" i="7"/>
  <c r="DL74" i="7"/>
  <c r="ED73" i="7"/>
  <c r="EC73" i="7"/>
  <c r="DV73" i="7"/>
  <c r="DU73" i="7"/>
  <c r="DT73" i="7"/>
  <c r="DS73" i="7"/>
  <c r="DR73" i="7"/>
  <c r="DQ73" i="7"/>
  <c r="DP73" i="7"/>
  <c r="DO73" i="7"/>
  <c r="DN73" i="7"/>
  <c r="DM73" i="7"/>
  <c r="DL73" i="7"/>
  <c r="DK73" i="7"/>
  <c r="ED72" i="7"/>
  <c r="EC72" i="7"/>
  <c r="DV72" i="7"/>
  <c r="DU72" i="7"/>
  <c r="DT72" i="7"/>
  <c r="DS72" i="7"/>
  <c r="DR72" i="7"/>
  <c r="DQ72" i="7"/>
  <c r="DP72" i="7"/>
  <c r="DO72" i="7"/>
  <c r="DN72" i="7"/>
  <c r="DM72" i="7"/>
  <c r="DL72" i="7"/>
  <c r="DK72" i="7"/>
  <c r="ED70" i="7"/>
  <c r="EC70" i="7"/>
  <c r="DV70" i="7"/>
  <c r="DU70" i="7"/>
  <c r="DT70" i="7"/>
  <c r="DS70" i="7"/>
  <c r="DR70" i="7"/>
  <c r="DQ70" i="7"/>
  <c r="DP70" i="7"/>
  <c r="DO70" i="7"/>
  <c r="DN70" i="7"/>
  <c r="DM70" i="7"/>
  <c r="DL70" i="7"/>
  <c r="DK70" i="7"/>
  <c r="ED69" i="7"/>
  <c r="DV69" i="7"/>
  <c r="DT69" i="7"/>
  <c r="DR69" i="7"/>
  <c r="DP69" i="7"/>
  <c r="DN69" i="7"/>
  <c r="DL69" i="7"/>
  <c r="ED68" i="7"/>
  <c r="EC68" i="7"/>
  <c r="DV68" i="7"/>
  <c r="DU68" i="7"/>
  <c r="DT68" i="7"/>
  <c r="DS68" i="7"/>
  <c r="DR68" i="7"/>
  <c r="DQ68" i="7"/>
  <c r="DP68" i="7"/>
  <c r="DO68" i="7"/>
  <c r="DN68" i="7"/>
  <c r="DM68" i="7"/>
  <c r="DL68" i="7"/>
  <c r="DK68" i="7"/>
  <c r="ED67" i="7"/>
  <c r="EC67" i="7"/>
  <c r="DV67" i="7"/>
  <c r="DU67" i="7"/>
  <c r="DT67" i="7"/>
  <c r="DS67" i="7"/>
  <c r="DR67" i="7"/>
  <c r="DQ67" i="7"/>
  <c r="DP67" i="7"/>
  <c r="DO67" i="7"/>
  <c r="DN67" i="7"/>
  <c r="DM67" i="7"/>
  <c r="DL67" i="7"/>
  <c r="DK67" i="7"/>
  <c r="H57" i="7"/>
  <c r="C23" i="2"/>
  <c r="DI75" i="7"/>
  <c r="DH75" i="7"/>
  <c r="DA75" i="7"/>
  <c r="CZ75" i="7"/>
  <c r="CY75" i="7"/>
  <c r="CX75" i="7"/>
  <c r="CW75" i="7"/>
  <c r="CV75" i="7"/>
  <c r="CU75" i="7"/>
  <c r="CT75" i="7"/>
  <c r="CS75" i="7"/>
  <c r="CR75" i="7"/>
  <c r="CQ75" i="7"/>
  <c r="CP75" i="7"/>
  <c r="DI74" i="7"/>
  <c r="DA74" i="7"/>
  <c r="CY74" i="7"/>
  <c r="CW74" i="7"/>
  <c r="CU74" i="7"/>
  <c r="CS74" i="7"/>
  <c r="CQ74" i="7"/>
  <c r="DI73" i="7"/>
  <c r="DH73" i="7"/>
  <c r="DA73" i="7"/>
  <c r="CZ73" i="7"/>
  <c r="CY73" i="7"/>
  <c r="CX73" i="7"/>
  <c r="CW73" i="7"/>
  <c r="CV73" i="7"/>
  <c r="CU73" i="7"/>
  <c r="CT73" i="7"/>
  <c r="CS73" i="7"/>
  <c r="CR73" i="7"/>
  <c r="CQ73" i="7"/>
  <c r="CP73" i="7"/>
  <c r="DI72" i="7"/>
  <c r="DH72" i="7"/>
  <c r="DA72" i="7"/>
  <c r="CZ72" i="7"/>
  <c r="CY72" i="7"/>
  <c r="CX72" i="7"/>
  <c r="CW72" i="7"/>
  <c r="CV72" i="7"/>
  <c r="CT72" i="7"/>
  <c r="CS72" i="7"/>
  <c r="CR72" i="7"/>
  <c r="CQ72" i="7"/>
  <c r="CP72" i="7"/>
  <c r="DI70" i="7"/>
  <c r="DH70" i="7"/>
  <c r="DA70" i="7"/>
  <c r="CZ70" i="7"/>
  <c r="CY70" i="7"/>
  <c r="CX70" i="7"/>
  <c r="CV70" i="7"/>
  <c r="CU70" i="7"/>
  <c r="CT70" i="7"/>
  <c r="CS70" i="7"/>
  <c r="CR70" i="7"/>
  <c r="CQ70" i="7"/>
  <c r="CP70" i="7"/>
  <c r="DI69" i="7"/>
  <c r="DA69" i="7"/>
  <c r="CU69" i="7"/>
  <c r="CS69" i="7"/>
  <c r="CQ69" i="7"/>
  <c r="DI68" i="7"/>
  <c r="DH68" i="7"/>
  <c r="DA68" i="7"/>
  <c r="CZ68" i="7"/>
  <c r="CY68" i="7"/>
  <c r="CX68" i="7"/>
  <c r="CW68" i="7"/>
  <c r="CV68" i="7"/>
  <c r="CU68" i="7"/>
  <c r="CT68" i="7"/>
  <c r="CS68" i="7"/>
  <c r="CR68" i="7"/>
  <c r="CQ68" i="7"/>
  <c r="CP68" i="7"/>
  <c r="DI67" i="7"/>
  <c r="DH67" i="7"/>
  <c r="DA67" i="7"/>
  <c r="CZ67" i="7"/>
  <c r="CY67" i="7"/>
  <c r="CX67" i="7"/>
  <c r="CW67" i="7"/>
  <c r="CV67" i="7"/>
  <c r="CU67" i="7"/>
  <c r="CT67" i="7"/>
  <c r="CS67" i="7"/>
  <c r="CR67" i="7"/>
  <c r="CQ67" i="7"/>
  <c r="CP67" i="7"/>
  <c r="CN75" i="7"/>
  <c r="CM75" i="7"/>
  <c r="CF75" i="7"/>
  <c r="CE75" i="7"/>
  <c r="CD75" i="7"/>
  <c r="CC75" i="7"/>
  <c r="CB75" i="7"/>
  <c r="CA75" i="7"/>
  <c r="BZ75" i="7"/>
  <c r="BY75" i="7"/>
  <c r="BX75" i="7"/>
  <c r="BW75" i="7"/>
  <c r="BV75" i="7"/>
  <c r="BU75" i="7"/>
  <c r="CN74" i="7"/>
  <c r="CF74" i="7"/>
  <c r="CD74" i="7"/>
  <c r="CB74" i="7"/>
  <c r="BZ74" i="7"/>
  <c r="BX74" i="7"/>
  <c r="BV74" i="7"/>
  <c r="CN73" i="7"/>
  <c r="CM73" i="7"/>
  <c r="CF73" i="7"/>
  <c r="CE73" i="7"/>
  <c r="CD73" i="7"/>
  <c r="CC73" i="7"/>
  <c r="CB73" i="7"/>
  <c r="CA73" i="7"/>
  <c r="BZ73" i="7"/>
  <c r="BY73" i="7"/>
  <c r="BX73" i="7"/>
  <c r="BW73" i="7"/>
  <c r="BV73" i="7"/>
  <c r="BU73" i="7"/>
  <c r="CN72" i="7"/>
  <c r="CM72" i="7"/>
  <c r="CF72" i="7"/>
  <c r="CE72" i="7"/>
  <c r="CD72" i="7"/>
  <c r="CC72" i="7"/>
  <c r="CB72" i="7"/>
  <c r="CA72" i="7"/>
  <c r="BZ72" i="7"/>
  <c r="BY72" i="7"/>
  <c r="BX72" i="7"/>
  <c r="BW72" i="7"/>
  <c r="BV72" i="7"/>
  <c r="BU72" i="7"/>
  <c r="CN70" i="7"/>
  <c r="CM70" i="7"/>
  <c r="CF70" i="7"/>
  <c r="CE70" i="7"/>
  <c r="CD70" i="7"/>
  <c r="CC70" i="7"/>
  <c r="CB70" i="7"/>
  <c r="CA70" i="7"/>
  <c r="BZ70" i="7"/>
  <c r="BY70" i="7"/>
  <c r="BX70" i="7"/>
  <c r="BW70" i="7"/>
  <c r="BV70" i="7"/>
  <c r="BU70" i="7"/>
  <c r="CN69" i="7"/>
  <c r="CF69" i="7"/>
  <c r="CD69" i="7"/>
  <c r="CB69" i="7"/>
  <c r="BZ69" i="7"/>
  <c r="BX69" i="7"/>
  <c r="BV69" i="7"/>
  <c r="CM68" i="7"/>
  <c r="CF68" i="7"/>
  <c r="CE68" i="7"/>
  <c r="CD68" i="7"/>
  <c r="CC68" i="7"/>
  <c r="CB68" i="7"/>
  <c r="CA68" i="7"/>
  <c r="BZ68" i="7"/>
  <c r="BY68" i="7"/>
  <c r="BX68" i="7"/>
  <c r="BW68" i="7"/>
  <c r="BV68" i="7"/>
  <c r="BU68" i="7"/>
  <c r="CN67" i="7"/>
  <c r="CM67" i="7"/>
  <c r="CF67" i="7"/>
  <c r="CE67" i="7"/>
  <c r="CD67" i="7"/>
  <c r="CC67" i="7"/>
  <c r="CB67" i="7"/>
  <c r="CA67" i="7"/>
  <c r="BZ67" i="7"/>
  <c r="BY67" i="7"/>
  <c r="BX67" i="7"/>
  <c r="BW67" i="7"/>
  <c r="BV67" i="7"/>
  <c r="BU67" i="7"/>
  <c r="BS75" i="7"/>
  <c r="BR75" i="7"/>
  <c r="BK75" i="7"/>
  <c r="BJ75" i="7"/>
  <c r="BI75" i="7"/>
  <c r="BH75" i="7"/>
  <c r="BG75" i="7"/>
  <c r="BF75" i="7"/>
  <c r="BE75" i="7"/>
  <c r="BD75" i="7"/>
  <c r="BC75" i="7"/>
  <c r="BB75" i="7"/>
  <c r="BA75" i="7"/>
  <c r="AZ75" i="7"/>
  <c r="BS74" i="7"/>
  <c r="BK74" i="7"/>
  <c r="BI74" i="7"/>
  <c r="BG74" i="7"/>
  <c r="BE74" i="7"/>
  <c r="BC74" i="7"/>
  <c r="BA74" i="7"/>
  <c r="BS73" i="7"/>
  <c r="BR73" i="7"/>
  <c r="BK73" i="7"/>
  <c r="BJ73" i="7"/>
  <c r="BI73" i="7"/>
  <c r="BH73" i="7"/>
  <c r="BG73" i="7"/>
  <c r="BF73" i="7"/>
  <c r="BE73" i="7"/>
  <c r="BD73" i="7"/>
  <c r="BC73" i="7"/>
  <c r="BB73" i="7"/>
  <c r="BA73" i="7"/>
  <c r="AZ73" i="7"/>
  <c r="BS72" i="7"/>
  <c r="BR72" i="7"/>
  <c r="BK72" i="7"/>
  <c r="BJ72" i="7"/>
  <c r="BI72" i="7"/>
  <c r="BH72" i="7"/>
  <c r="BG72" i="7"/>
  <c r="BF72" i="7"/>
  <c r="BE72" i="7"/>
  <c r="BD72" i="7"/>
  <c r="BC72" i="7"/>
  <c r="BB72" i="7"/>
  <c r="BA72" i="7"/>
  <c r="AZ72" i="7"/>
  <c r="BS70" i="7"/>
  <c r="BR70" i="7"/>
  <c r="BK70" i="7"/>
  <c r="BJ70" i="7"/>
  <c r="BI70" i="7"/>
  <c r="BH70" i="7"/>
  <c r="BG70" i="7"/>
  <c r="BF70" i="7"/>
  <c r="BE70" i="7"/>
  <c r="BD70" i="7"/>
  <c r="BC70" i="7"/>
  <c r="BB70" i="7"/>
  <c r="BA70" i="7"/>
  <c r="BS69" i="7"/>
  <c r="BK69" i="7"/>
  <c r="BI69" i="7"/>
  <c r="BG69" i="7"/>
  <c r="BE69" i="7"/>
  <c r="BC69" i="7"/>
  <c r="BS68" i="7"/>
  <c r="BR68" i="7"/>
  <c r="BK68" i="7"/>
  <c r="BJ68" i="7"/>
  <c r="BI68" i="7"/>
  <c r="BH68" i="7"/>
  <c r="BG68" i="7"/>
  <c r="BF68" i="7"/>
  <c r="BE68" i="7"/>
  <c r="BD68" i="7"/>
  <c r="BC68" i="7"/>
  <c r="BB68" i="7"/>
  <c r="BA68" i="7"/>
  <c r="BS67" i="7"/>
  <c r="BR67" i="7"/>
  <c r="BK67" i="7"/>
  <c r="BJ67" i="7"/>
  <c r="BI67" i="7"/>
  <c r="BH67" i="7"/>
  <c r="BG67" i="7"/>
  <c r="BF67" i="7"/>
  <c r="BE67" i="7"/>
  <c r="BD67" i="7"/>
  <c r="BC67" i="7"/>
  <c r="BB67" i="7"/>
  <c r="BA67" i="7"/>
  <c r="AZ67" i="7"/>
  <c r="H60" i="7"/>
  <c r="C26" i="2"/>
  <c r="H56" i="7"/>
  <c r="C22" i="2"/>
  <c r="U109" i="9"/>
  <c r="T109" i="9"/>
  <c r="S109" i="9"/>
  <c r="R109" i="9"/>
  <c r="U108" i="9"/>
  <c r="T108" i="9"/>
  <c r="S108" i="9"/>
  <c r="R108" i="9"/>
  <c r="U106" i="9"/>
  <c r="T106" i="9"/>
  <c r="S106" i="9"/>
  <c r="R106" i="9"/>
  <c r="U105" i="9"/>
  <c r="T105" i="9"/>
  <c r="S105" i="9"/>
  <c r="R105" i="9"/>
  <c r="T102" i="9"/>
  <c r="S102" i="9"/>
  <c r="R102" i="9"/>
  <c r="BA127" i="8"/>
  <c r="AZ127" i="8"/>
  <c r="AY127" i="8"/>
  <c r="AX127" i="8"/>
  <c r="AS127" i="8"/>
  <c r="AR127" i="8"/>
  <c r="BA126" i="8"/>
  <c r="AZ126" i="8"/>
  <c r="AY126" i="8"/>
  <c r="AX126" i="8"/>
  <c r="AS126" i="8"/>
  <c r="AR126" i="8"/>
  <c r="BA125" i="8"/>
  <c r="AZ125" i="8"/>
  <c r="AY125" i="8"/>
  <c r="AX125" i="8"/>
  <c r="AS125" i="8"/>
  <c r="AR125" i="8"/>
  <c r="BA124" i="8"/>
  <c r="AZ124" i="8"/>
  <c r="AY124" i="8"/>
  <c r="AX124" i="8"/>
  <c r="AS124" i="8"/>
  <c r="AR124" i="8"/>
  <c r="BA120" i="8"/>
  <c r="AZ120" i="8"/>
  <c r="AY120" i="8"/>
  <c r="AX120" i="8"/>
  <c r="AW120" i="8"/>
  <c r="AV120" i="8"/>
  <c r="AU120" i="8"/>
  <c r="AT120" i="8"/>
  <c r="AS120" i="8"/>
  <c r="AQ120" i="8"/>
  <c r="AP120" i="8"/>
  <c r="AO120" i="8"/>
  <c r="BA122" i="8"/>
  <c r="AZ122" i="8"/>
  <c r="AY122" i="8"/>
  <c r="AX122" i="8"/>
  <c r="AW122" i="8"/>
  <c r="AV122" i="8"/>
  <c r="AU122" i="8"/>
  <c r="AT122" i="8"/>
  <c r="AS122" i="8"/>
  <c r="AQ122" i="8"/>
  <c r="AP122" i="8"/>
  <c r="AO122" i="8"/>
  <c r="BA121" i="8"/>
  <c r="AZ121" i="8"/>
  <c r="AY121" i="8"/>
  <c r="AX121" i="8"/>
  <c r="AW121" i="8"/>
  <c r="AV121" i="8"/>
  <c r="AU121" i="8"/>
  <c r="AT121" i="8"/>
  <c r="AS121" i="8"/>
  <c r="AQ121" i="8"/>
  <c r="AP121" i="8"/>
  <c r="AO121" i="8"/>
  <c r="H114" i="8"/>
  <c r="H110" i="8"/>
  <c r="C28" i="2"/>
  <c r="H52" i="21"/>
  <c r="H44" i="13"/>
  <c r="C57" i="2"/>
  <c r="H47" i="21"/>
  <c r="C93" i="2"/>
  <c r="C97" i="2"/>
  <c r="H52" i="14"/>
  <c r="C59" i="2"/>
  <c r="H39" i="13"/>
  <c r="C52" i="2"/>
  <c r="H44" i="19"/>
  <c r="C87" i="2"/>
  <c r="H39" i="19"/>
  <c r="C83" i="2"/>
  <c r="J81" i="24"/>
  <c r="BH49" i="4"/>
  <c r="BJ49" i="4"/>
  <c r="BH27" i="4"/>
  <c r="BJ27" i="4"/>
  <c r="BH26" i="4"/>
  <c r="BJ26" i="4"/>
  <c r="BH22" i="4"/>
  <c r="BJ22" i="4"/>
  <c r="BH20" i="4"/>
  <c r="BJ20" i="4"/>
  <c r="BH21" i="4"/>
  <c r="BJ21" i="4"/>
  <c r="BH19" i="4"/>
  <c r="BJ19" i="4"/>
  <c r="BH15" i="4"/>
  <c r="BJ15" i="4"/>
  <c r="BH18" i="4"/>
  <c r="BJ18" i="4"/>
  <c r="BH17" i="4"/>
  <c r="BJ17" i="4"/>
  <c r="BH16" i="4"/>
  <c r="BJ16" i="4"/>
  <c r="BH14" i="4"/>
  <c r="BJ14" i="4"/>
  <c r="BH11" i="4"/>
  <c r="BT49" i="4"/>
  <c r="BT44" i="4"/>
  <c r="BT43" i="4"/>
  <c r="BT42" i="4"/>
  <c r="BT41" i="4"/>
  <c r="BT40" i="4"/>
  <c r="BT39" i="4"/>
  <c r="BT38" i="4"/>
  <c r="BT30" i="4"/>
  <c r="BR27" i="4"/>
  <c r="BT27" i="4"/>
  <c r="BR26" i="4"/>
  <c r="BT26" i="4"/>
  <c r="BR22" i="4"/>
  <c r="BT22" i="4"/>
  <c r="BR20" i="4"/>
  <c r="BT20" i="4"/>
  <c r="BR21" i="4"/>
  <c r="BT21" i="4"/>
  <c r="BR19" i="4"/>
  <c r="BT19" i="4"/>
  <c r="BR15" i="4"/>
  <c r="BT15" i="4"/>
  <c r="BR18" i="4"/>
  <c r="BT18" i="4"/>
  <c r="BR17" i="4"/>
  <c r="BT17" i="4"/>
  <c r="BR16" i="4"/>
  <c r="BT16" i="4"/>
  <c r="BR14" i="4"/>
  <c r="BT14" i="4"/>
  <c r="BT11" i="4"/>
  <c r="AD85" i="4"/>
  <c r="W85" i="4"/>
  <c r="X23" i="5"/>
  <c r="AJ81" i="4"/>
  <c r="X25" i="5"/>
  <c r="X24" i="5"/>
  <c r="X22" i="5"/>
  <c r="X21" i="5"/>
  <c r="X19" i="5"/>
  <c r="X16" i="5"/>
  <c r="X14" i="5"/>
  <c r="C70" i="2"/>
  <c r="BR49" i="4"/>
  <c r="BN49" i="4"/>
  <c r="C32" i="2"/>
  <c r="H67" i="4"/>
  <c r="C9" i="2"/>
  <c r="K77" i="4"/>
  <c r="L77" i="4"/>
  <c r="M77" i="4"/>
  <c r="N77" i="4"/>
  <c r="O77" i="4"/>
  <c r="P77" i="4"/>
  <c r="Q77" i="4"/>
  <c r="R77" i="4"/>
  <c r="S77" i="4"/>
  <c r="T77" i="4"/>
  <c r="U77" i="4"/>
  <c r="V77" i="4"/>
  <c r="W77" i="4"/>
  <c r="J81" i="4"/>
  <c r="L81" i="4"/>
  <c r="M81" i="4"/>
  <c r="N81" i="4"/>
  <c r="O81" i="4"/>
  <c r="P81" i="4"/>
  <c r="Q81" i="4"/>
  <c r="R81" i="4"/>
  <c r="S81" i="4"/>
  <c r="T81" i="4"/>
  <c r="U81" i="4"/>
  <c r="V81" i="4"/>
  <c r="W81" i="4"/>
  <c r="U87" i="4"/>
  <c r="W87" i="4"/>
  <c r="Y77" i="4"/>
  <c r="Z77" i="4"/>
  <c r="AA77" i="4"/>
  <c r="AB77" i="4"/>
  <c r="AC77" i="4"/>
  <c r="AD77" i="4"/>
  <c r="AE77" i="4"/>
  <c r="AF77" i="4"/>
  <c r="AG77" i="4"/>
  <c r="AH77" i="4"/>
  <c r="AI77" i="4"/>
  <c r="AJ77" i="4"/>
  <c r="AK77" i="4"/>
  <c r="Y81" i="4"/>
  <c r="Z81" i="4"/>
  <c r="AA81" i="4"/>
  <c r="AB81" i="4"/>
  <c r="AC81" i="4"/>
  <c r="AD81" i="4"/>
  <c r="AE81" i="4"/>
  <c r="AF81" i="4"/>
  <c r="AG81" i="4"/>
  <c r="AH81" i="4"/>
  <c r="AI81" i="4"/>
  <c r="AK81" i="4"/>
  <c r="H66" i="4"/>
  <c r="C8" i="2"/>
  <c r="H48" i="17"/>
  <c r="C77" i="2"/>
  <c r="H48" i="11"/>
  <c r="C46" i="2"/>
  <c r="C117" i="2"/>
  <c r="C63" i="2"/>
  <c r="H43" i="17"/>
  <c r="C73" i="2"/>
  <c r="H39" i="25"/>
  <c r="C113" i="2"/>
  <c r="H43" i="11"/>
  <c r="C42" i="2"/>
  <c r="H40" i="27"/>
  <c r="C124" i="2"/>
  <c r="H44" i="27"/>
  <c r="C127" i="2"/>
  <c r="H46" i="10"/>
  <c r="C38" i="2"/>
  <c r="H69" i="24"/>
  <c r="C110" i="2"/>
  <c r="H68" i="24"/>
  <c r="C109" i="2"/>
  <c r="H60" i="23"/>
  <c r="C103" i="2"/>
  <c r="H54" i="14"/>
  <c r="C61" i="2"/>
  <c r="H53" i="14"/>
  <c r="C60" i="2"/>
  <c r="H47" i="10"/>
  <c r="C39" i="2"/>
  <c r="H48" i="10"/>
  <c r="C40" i="2"/>
  <c r="H90" i="9"/>
  <c r="C36" i="2"/>
  <c r="H89" i="9"/>
  <c r="C35" i="2"/>
  <c r="H70" i="4"/>
  <c r="C12" i="2"/>
  <c r="H38" i="5"/>
  <c r="C17" i="2"/>
  <c r="C4" i="2"/>
  <c r="C3" i="2"/>
</calcChain>
</file>

<file path=xl/comments1.xml><?xml version="1.0" encoding="utf-8"?>
<comments xmlns="http://schemas.openxmlformats.org/spreadsheetml/2006/main">
  <authors>
    <author>DEPLANTE Laurent FG/DCGG</author>
  </authors>
  <commentList>
    <comment ref="N81" authorId="0">
      <text>
        <r>
          <rPr>
            <b/>
            <sz val="10"/>
            <color indexed="81"/>
            <rFont val="Tahoma"/>
            <family val="2"/>
          </rPr>
          <t>Plug manuel OPL (+2k)</t>
        </r>
      </text>
    </comment>
  </commentList>
</comments>
</file>

<file path=xl/sharedStrings.xml><?xml version="1.0" encoding="utf-8"?>
<sst xmlns="http://schemas.openxmlformats.org/spreadsheetml/2006/main" count="3806" uniqueCount="852">
  <si>
    <t>glossary</t>
  </si>
  <si>
    <t>% of revenues</t>
  </si>
  <si>
    <t>CAPEX</t>
  </si>
  <si>
    <t>revenues</t>
  </si>
  <si>
    <t>IP VPN accesses</t>
  </si>
  <si>
    <t>France</t>
  </si>
  <si>
    <t xml:space="preserve">     </t>
  </si>
  <si>
    <t>(customers in thousands)</t>
  </si>
  <si>
    <t>customer base</t>
  </si>
  <si>
    <t>(1) When data is not disclosed for these countries, it is because they have not yet been released by the legal entity.</t>
  </si>
  <si>
    <t>eliminations</t>
  </si>
  <si>
    <t>- contract</t>
  </si>
  <si>
    <t>- prepaid</t>
  </si>
  <si>
    <t>MVNOs customers</t>
  </si>
  <si>
    <t>1.13</t>
  </si>
  <si>
    <t>1.15</t>
  </si>
  <si>
    <t>network coverage</t>
  </si>
  <si>
    <t>1.20</t>
  </si>
  <si>
    <t>internet features</t>
  </si>
  <si>
    <t>IPTV and satellite customers</t>
  </si>
  <si>
    <t>CAPEX (1)</t>
  </si>
  <si>
    <t>- other group fixed lines</t>
  </si>
  <si>
    <t>PSTN lines</t>
  </si>
  <si>
    <t>1.21</t>
  </si>
  <si>
    <t>1.22</t>
  </si>
  <si>
    <t>Spain</t>
  </si>
  <si>
    <t>Poland</t>
  </si>
  <si>
    <t>EBIT</t>
  </si>
  <si>
    <t>(in thousands)</t>
  </si>
  <si>
    <t>group KPIs</t>
  </si>
  <si>
    <t>revenues by country</t>
  </si>
  <si>
    <t xml:space="preserve">France </t>
  </si>
  <si>
    <t xml:space="preserve">Spain </t>
  </si>
  <si>
    <t xml:space="preserve">Poland </t>
  </si>
  <si>
    <t>revenues by activity</t>
  </si>
  <si>
    <t>B/S (2)</t>
  </si>
  <si>
    <t>Total</t>
  </si>
  <si>
    <t>EUR</t>
  </si>
  <si>
    <t>others</t>
  </si>
  <si>
    <t>group</t>
  </si>
  <si>
    <t>MVNO customers</t>
  </si>
  <si>
    <t>P&amp;L elements</t>
  </si>
  <si>
    <t>headcount</t>
  </si>
  <si>
    <t>Group</t>
  </si>
  <si>
    <t>Number of mobile customer divided by the population of the country at the end of the period multiplied by the penetration subscription rate. Most recent quarter published correponds to company estimates.</t>
  </si>
  <si>
    <t>Exchange of information between machines that is established between the central control system (server) and any type of equipment, through one or several commmunication networks.</t>
  </si>
  <si>
    <t>other revenues</t>
  </si>
  <si>
    <t>yoy variance (cb)</t>
  </si>
  <si>
    <t xml:space="preserve"> </t>
  </si>
  <si>
    <t>commercial offers</t>
  </si>
  <si>
    <t>Open</t>
  </si>
  <si>
    <t>mobile KPIs</t>
  </si>
  <si>
    <t>fixed KPIs</t>
  </si>
  <si>
    <t>o/w full unbundling</t>
  </si>
  <si>
    <t>Sosh</t>
  </si>
  <si>
    <t>CTRL (external purchases)</t>
  </si>
  <si>
    <t>CTRL (reported EBITDA)</t>
  </si>
  <si>
    <t>CTRL (EBIT)</t>
  </si>
  <si>
    <t>CTRL (consolidated net income, Group share)</t>
  </si>
  <si>
    <t>CTRL (net debt variation ( (+) decrease / (-) increase))</t>
  </si>
  <si>
    <t>CTRL (revenues by country)</t>
  </si>
  <si>
    <t>CTRL (revenues by activity)</t>
  </si>
  <si>
    <t>CTRL (revenues)</t>
  </si>
  <si>
    <t>mobile group KPIs</t>
  </si>
  <si>
    <t>fixed group KPIs</t>
  </si>
  <si>
    <t>(in millions of euros)</t>
  </si>
  <si>
    <t>- consumer lines</t>
  </si>
  <si>
    <t>- business lines</t>
  </si>
  <si>
    <t>Egypt (1)</t>
  </si>
  <si>
    <t>Jordan (1)</t>
  </si>
  <si>
    <t xml:space="preserve">Cameroon </t>
  </si>
  <si>
    <t>CTRL (customers (excl. MVNOs))</t>
  </si>
  <si>
    <t>CTRL (customers (excl. MVNOs) - contract)</t>
  </si>
  <si>
    <t>CTRL (number of lines (copper + FTTH))</t>
  </si>
  <si>
    <t>CTRL (total number of lines (copper + FTTH))</t>
  </si>
  <si>
    <t>Capital expenditures on tangible and intangible assets excluding telecommunication licenses and excluding investments through financial leases.</t>
  </si>
  <si>
    <t>Cash out related to acquisitions of licences and spectrum.</t>
  </si>
  <si>
    <t>Data presented with comparable perimeter and foreign exchange for the preceding period.</t>
  </si>
  <si>
    <t>Average number of active employees over the period, pro-rata to their working time, including permanent contracts and fixed-term contracts.</t>
  </si>
  <si>
    <t>Number of employees working on the last day of the period, including permanent contracts and fixed-term contracts.</t>
  </si>
  <si>
    <t>Number of XoIP connections that consists in BIV (Business Internet Voix) + BIC (Business Internet Centrex) + BTIP (Business Talk IP) + BTC (Business Talk Centrex).</t>
  </si>
  <si>
    <t>mobile customers (excl. MVNOs)</t>
  </si>
  <si>
    <t>broadband customers</t>
  </si>
  <si>
    <t>- M2M</t>
  </si>
  <si>
    <t>- excluding M2M</t>
  </si>
  <si>
    <t>CTRL (non controlling interest)</t>
  </si>
  <si>
    <t>(1) Numbers for the latest quarter are company estimates.</t>
  </si>
  <si>
    <t>% 4G coverage of population</t>
  </si>
  <si>
    <t>Europe</t>
  </si>
  <si>
    <t>Niger</t>
  </si>
  <si>
    <t>Belgium &amp; Luxembourg</t>
  </si>
  <si>
    <t>Africa &amp; Middle East</t>
  </si>
  <si>
    <t>Enterprise</t>
  </si>
  <si>
    <t>Romania</t>
  </si>
  <si>
    <t>Slovakia</t>
  </si>
  <si>
    <t>Moldova</t>
  </si>
  <si>
    <t>The naked xDSL access offer is aimed at subscribers who do not wish to keep a standard and separate telephone contract. In France and Poland, Orange also offers wholesale naked ADSL to other operators, allowing their customers, especially the ones residing in areas where full unbundling is unavailable, to dispense with the traditional telephone subscription.</t>
  </si>
  <si>
    <t>- xDSL</t>
  </si>
  <si>
    <t>CTRL (revenues by country - Europe)</t>
  </si>
  <si>
    <t>CTRL (CAPEX - Europe)</t>
  </si>
  <si>
    <t>IC &amp; SS</t>
  </si>
  <si>
    <t xml:space="preserve">Enterprise </t>
  </si>
  <si>
    <t>International carrier &amp; shared services</t>
  </si>
  <si>
    <t>CTRL (headcount (end of periode) - Group)</t>
  </si>
  <si>
    <t>CTRL (headcount (end of periode) - Europe)</t>
  </si>
  <si>
    <t>CTRL (headcount (average cumulated full time equivalent) - Group)</t>
  </si>
  <si>
    <t>CTRL (headcount (average cumulated full time equivalent) - Europe)</t>
  </si>
  <si>
    <t>Africa
&amp; Middle East</t>
  </si>
  <si>
    <t>Belgium
&amp; Luxembourg</t>
  </si>
  <si>
    <t>CTRL (reported EBITDA - Group)</t>
  </si>
  <si>
    <t>CTRL (EBIT - Group)</t>
  </si>
  <si>
    <t>CTRL (reported EBITDA - Europe)</t>
  </si>
  <si>
    <t>CTRL (EBIT - Europe)</t>
  </si>
  <si>
    <t>CTRL (Europe)</t>
  </si>
  <si>
    <t>CTRL
(1H N-2)</t>
  </si>
  <si>
    <t>CTRL
(1H N-3cb)</t>
  </si>
  <si>
    <t>CTRL
(FY N-3cb)</t>
  </si>
  <si>
    <t>CTRL
(FY N-2)</t>
  </si>
  <si>
    <t>CTRL
(1H N-2cb)</t>
  </si>
  <si>
    <t>CTRL
(1H N-1)</t>
  </si>
  <si>
    <t>CTRL
(FY N-1)</t>
  </si>
  <si>
    <t>CTRL
(FY N-1cb)</t>
  </si>
  <si>
    <t>CTRL
(FY N)</t>
  </si>
  <si>
    <t>CTRL
(1H N-1cb)</t>
  </si>
  <si>
    <t>CTRL
(1H N)</t>
  </si>
  <si>
    <t>o/w naked xDSL</t>
  </si>
  <si>
    <t>Group
Total</t>
  </si>
  <si>
    <t>Belgium network coverage</t>
  </si>
  <si>
    <t>headcount (end of periode - historical basis) (1)</t>
  </si>
  <si>
    <t>headcount (average cumulated full time equivalent - historical basis) (1)</t>
  </si>
  <si>
    <t>(1) The headcount numbers reflect the Group's current consolidated scope (all associates are excluded).</t>
  </si>
  <si>
    <t>Europe
Total</t>
  </si>
  <si>
    <t>CTRL (mobile customers (excl. MVNOs))</t>
  </si>
  <si>
    <t>CTRL (broadband customers)</t>
  </si>
  <si>
    <t>Central European countries</t>
  </si>
  <si>
    <t>CTRL 1H/Q
1H N</t>
  </si>
  <si>
    <t>CTRL 2H/Q
2H N</t>
  </si>
  <si>
    <t>CTRL FY/Q
FY N</t>
  </si>
  <si>
    <t>CTRL FY/H
FY N</t>
  </si>
  <si>
    <t>CTRL 1H/Q
1H N-1cb</t>
  </si>
  <si>
    <t>CTRL 2H/Q
2H N-1cb</t>
  </si>
  <si>
    <t>CTRL FY/Q
FY N-1cb</t>
  </si>
  <si>
    <t>CTRL FY/H
FY N-1cb</t>
  </si>
  <si>
    <t>CTRL 1H/Q
1H N-1</t>
  </si>
  <si>
    <t>CTRL 2H/Q
2H N-1</t>
  </si>
  <si>
    <t>CTRL FY/Q
FY N-1</t>
  </si>
  <si>
    <t>CTRL FY/H
FY N-1</t>
  </si>
  <si>
    <t>CTRL 1H/Q
1H N-2cb</t>
  </si>
  <si>
    <t>CTRL 2H/Q
2H N-2cb</t>
  </si>
  <si>
    <t>CTRL FY/Q
FY N-2cb</t>
  </si>
  <si>
    <t>CTRL FY/H
FY N-2cb</t>
  </si>
  <si>
    <t>CTRL 1H/Q
1H N-2</t>
  </si>
  <si>
    <t>CTRL 2H/Q
2H N-2</t>
  </si>
  <si>
    <t>CTRL FY/Q
FY N-2</t>
  </si>
  <si>
    <t>CTRL FY/H
FY N-2</t>
  </si>
  <si>
    <t>CTRL 1H/Q
1H N-3cb</t>
  </si>
  <si>
    <t>CTRL 2H/Q
2H N-3cb</t>
  </si>
  <si>
    <t>CTRL FY/Q
FY N-3cb</t>
  </si>
  <si>
    <t>CTRL FY/H
FY N-3cb</t>
  </si>
  <si>
    <t>o/w Open multi-lignes</t>
  </si>
  <si>
    <t>- wholesale lines</t>
  </si>
  <si>
    <t xml:space="preserve">Moldova </t>
  </si>
  <si>
    <t>Madagascar</t>
  </si>
  <si>
    <t>Bostwana</t>
  </si>
  <si>
    <t>Group - conso accounts (1)</t>
  </si>
  <si>
    <t>Group - conso accounts (2)</t>
  </si>
  <si>
    <t>Group - comparable basis</t>
  </si>
  <si>
    <t>Group - segment reporting</t>
  </si>
  <si>
    <t>France financials</t>
  </si>
  <si>
    <t>France KPIs</t>
  </si>
  <si>
    <t>Europe financials</t>
  </si>
  <si>
    <t>Europe KPIs</t>
  </si>
  <si>
    <t>Spain financials</t>
  </si>
  <si>
    <t>Spain KPIs</t>
  </si>
  <si>
    <t>Poland financials</t>
  </si>
  <si>
    <t>Poland KPIs</t>
  </si>
  <si>
    <t>Belgium &amp; Luxembourg financials</t>
  </si>
  <si>
    <t>Belgium &amp; Luxembourg KPIs</t>
  </si>
  <si>
    <t>Central Europe financials</t>
  </si>
  <si>
    <t xml:space="preserve">Central Europe KPIs </t>
  </si>
  <si>
    <t>A&amp;ME financials</t>
  </si>
  <si>
    <t>A&amp;ME KPIs</t>
  </si>
  <si>
    <t>IC&amp;SS</t>
  </si>
  <si>
    <t>Onglet</t>
  </si>
  <si>
    <t>Type de contrôle</t>
  </si>
  <si>
    <t>CTRL (Group - segment reporting / revenues)</t>
  </si>
  <si>
    <t>CTRL (Group - segment reporting / labour expenses)</t>
  </si>
  <si>
    <t>CTRL (Group - segment reporting / other operating income &amp; expenses)</t>
  </si>
  <si>
    <t>CTRL (Group - segment reporting / depreciation &amp; amortisation)</t>
  </si>
  <si>
    <t>CTRL (Group - segment reporting / impairment of goodwill and fixed assets)</t>
  </si>
  <si>
    <t>CTRL (Group - segment reporting / share of profit/loss of associates)</t>
  </si>
  <si>
    <t>interne</t>
  </si>
  <si>
    <t>externe</t>
  </si>
  <si>
    <t>CTRL (Group - conso accounts (1) / revenues)</t>
  </si>
  <si>
    <t>NB D'ECARTS EN COLONNE &gt; 2 M€</t>
  </si>
  <si>
    <t>NB D'ECARTS EN LIGNE &gt; 2 M€</t>
  </si>
  <si>
    <t>NB D'ECARTS ENTRE ONGLETS  &gt; 1 M€ ou 0,1%</t>
  </si>
  <si>
    <t>CTRL (Group - segment reporting / revenues / Europe)</t>
  </si>
  <si>
    <t>CTRL (Group - segment reporting / revenues / Belgium &amp; Luxembourg)</t>
  </si>
  <si>
    <t>CTRL (Group - segment reporting / revenues / Central European countries)</t>
  </si>
  <si>
    <t>CTRL (Group - segment reporting / revenues / Europe eliminations)</t>
  </si>
  <si>
    <t>CTRL (Group - segment reporting / revenues / Africa &amp; Middle East)</t>
  </si>
  <si>
    <t>CTRL (Group - segment reporting / revenues / International carrier &amp; shared services)</t>
  </si>
  <si>
    <t>CTRL (France financials / revenues)</t>
  </si>
  <si>
    <t>CTRL (Europe financials / revenues)</t>
  </si>
  <si>
    <t>CTRL (France financials / CAPEX)</t>
  </si>
  <si>
    <t>CTRL (Europe financials / CAPEX)</t>
  </si>
  <si>
    <t>CTRL (Poland financials / revenues)</t>
  </si>
  <si>
    <t>CTRL (Belgium &amp; Luxembourg financials / revenues)</t>
  </si>
  <si>
    <t>CTRL (Central European countries financials / revenues)</t>
  </si>
  <si>
    <t>CTRL (Africa &amp; Middle East / revenues)</t>
  </si>
  <si>
    <t>CTRL (Enterprise financials / revenues)</t>
  </si>
  <si>
    <t>CTRL (International carrier &amp; shared services financials / revenues)</t>
  </si>
  <si>
    <t>CTRL (France financials / revenues / % variance cb)</t>
  </si>
  <si>
    <t>CTRL (Europe financials / revenues / % variance cb)</t>
  </si>
  <si>
    <t>CTRL (Poland financials / revenues / % variance cb)</t>
  </si>
  <si>
    <t>CTRL (Belgium &amp; Luxembourg financials / revenues / % variance cb)</t>
  </si>
  <si>
    <t>CTRL (Central European countries financials / revenues / % variance cb)</t>
  </si>
  <si>
    <t>CTRL (Africa &amp; Middle East / revenues / % variance cb)</t>
  </si>
  <si>
    <t>CTRL (Enterprise financials / revenues / % variance cb)</t>
  </si>
  <si>
    <t>CTRL (International carrier &amp; shared services financials / revenues / % variance cb)</t>
  </si>
  <si>
    <t>CTRL (Poland financials / CAPEX)</t>
  </si>
  <si>
    <t>CTRL (Belgium &amp; Luxembourg financials / CAPEX)</t>
  </si>
  <si>
    <t>CTRL (Central European countries financials / CAPEX)</t>
  </si>
  <si>
    <t>CTRL (Africa &amp; Middle East / CAPEX)</t>
  </si>
  <si>
    <t>CTRL (Enterprise financials / CAPEX)</t>
  </si>
  <si>
    <t>CTRL (International carrier &amp; shared services financials / CAPEX)</t>
  </si>
  <si>
    <t>Nb d'écarts entre onglets &gt; 1 M€ ou 0,1 %</t>
  </si>
  <si>
    <t>Nb d'écarts en colonne &gt; 2 M€</t>
  </si>
  <si>
    <t>Nb d'écarts en ligne &gt; 2 M€</t>
  </si>
  <si>
    <t>CTRL (MVNOs customers (France + Europe))</t>
  </si>
  <si>
    <t>NB D'ECARTS EN COLONNE &gt; 2 k</t>
  </si>
  <si>
    <t>NB D'ECARTS ENTRE ONGLETS  &gt; 2 k</t>
  </si>
  <si>
    <t>Nb d'écarts en colonne &gt; 2 k</t>
  </si>
  <si>
    <t>Nb d'écarts entre onglets &gt; 2 k</t>
  </si>
  <si>
    <t>CTRL (Group - conso accounts (1) / external purchases)</t>
  </si>
  <si>
    <t>CTRL (Group - conso accounts (1) / labour expenses)</t>
  </si>
  <si>
    <t>CTRL (Group - conso accounts (1) / other operating income &amp; expenses (1))</t>
  </si>
  <si>
    <t>CTRL (Group - conso accounts (1) / reported EBITDA)</t>
  </si>
  <si>
    <t>CTRL (Group - conso accounts (1) / depreciation &amp; amortisation)</t>
  </si>
  <si>
    <t>CTRL (Group - conso accounts (1) / impairment of goodwill and fixed assets)</t>
  </si>
  <si>
    <t>CTRL (Group - conso accounts (1) / share of profit/loss of associates)</t>
  </si>
  <si>
    <t>CTRL (Group - conso accounts (1) / EBIT)</t>
  </si>
  <si>
    <t>CTRL (CAPEX)</t>
  </si>
  <si>
    <t>NB D'ECARTS ENTRE ONGLETS  &gt; 2 M€</t>
  </si>
  <si>
    <t>Nb d'écarts entre onglets &gt; 2 M€</t>
  </si>
  <si>
    <t>CTRL (Spain financials / revenues)</t>
  </si>
  <si>
    <t>CTRL (Spain financials / CAPEX)</t>
  </si>
  <si>
    <t>CTRL (Spain financials / revenues / % variance cb)</t>
  </si>
  <si>
    <t>1Q16</t>
  </si>
  <si>
    <t>2Q16</t>
  </si>
  <si>
    <t>1H16</t>
  </si>
  <si>
    <t>3Q16</t>
  </si>
  <si>
    <t>4Q16</t>
  </si>
  <si>
    <t>2H16</t>
  </si>
  <si>
    <t>FY16</t>
  </si>
  <si>
    <t>1Q15cb</t>
  </si>
  <si>
    <t>2Q15cb</t>
  </si>
  <si>
    <t>1H15cb</t>
  </si>
  <si>
    <t>3Q15cb</t>
  </si>
  <si>
    <t>4Q15cb</t>
  </si>
  <si>
    <t>2H15cb</t>
  </si>
  <si>
    <t>FY15cb</t>
  </si>
  <si>
    <t>1H15 cb</t>
  </si>
  <si>
    <t>mobile volume market share (in %) (1)</t>
  </si>
  <si>
    <t>CTRL (Group - conso accounts (1) / operating taxes and levies)</t>
  </si>
  <si>
    <t>CTRL (Group - segment reporting / operating taxes and levies)</t>
  </si>
  <si>
    <t>A METTRE A JOUR (IMPORTANT !) - TRIMESTRE DE PUBLICATION :</t>
  </si>
  <si>
    <t>adjusted EBITDA</t>
  </si>
  <si>
    <t>ABSCENCE / PRESENCE D'ERREURS DE FORMULES</t>
  </si>
  <si>
    <t>Absence / présence d'erreurs de formules</t>
  </si>
  <si>
    <t>Erreurs de calcul</t>
  </si>
  <si>
    <t>Nombre d'erreurs de calcul :</t>
  </si>
  <si>
    <t>Nombre d'erreurs de formules :</t>
  </si>
  <si>
    <t>CTRL (narrowband customers)</t>
  </si>
  <si>
    <t>CTRL (group customers (excl. MVNOs))</t>
  </si>
  <si>
    <t>internet customers</t>
  </si>
  <si>
    <t>info.</t>
  </si>
  <si>
    <t>Liberia</t>
  </si>
  <si>
    <t>FRANCE
financial KPIs</t>
  </si>
  <si>
    <t>FRANCE
operational KPIs</t>
  </si>
  <si>
    <t>EUROPE
financial KPIs</t>
  </si>
  <si>
    <t>EUROPE
operational KPIs</t>
  </si>
  <si>
    <t>POLAND
financial KPIs</t>
  </si>
  <si>
    <t>POLAND
operational KPIs</t>
  </si>
  <si>
    <t>BELGIUM &amp; LUXEMBOURG
financial KPIs</t>
  </si>
  <si>
    <t>BELGIUM &amp; LUXEMBOURG
operational KPIs</t>
  </si>
  <si>
    <t>AFRICA &amp; MIDDLE EAST
financial KPIs</t>
  </si>
  <si>
    <t>AFRICA &amp; MIDDLE EAST
operational KPIs</t>
  </si>
  <si>
    <t>INTERNATIONAL CARRIER
&amp; SHARED SERVICES</t>
  </si>
  <si>
    <t>CENTRAL EUROPE
financial KPIs</t>
  </si>
  <si>
    <t>CENTRAL EUROPE
operational KPIs</t>
  </si>
  <si>
    <t>Burkina Faso</t>
  </si>
  <si>
    <t>CTRL (adjusted EBITDA - CAPEX)</t>
  </si>
  <si>
    <t>CTRL (Group - segment reporting / adjusted EBITDA)</t>
  </si>
  <si>
    <t>CTRL (Group - segment reporting / adjusted EBITDA / % of revenues)</t>
  </si>
  <si>
    <t>CTRL (Group - conso accounts (1) / adjusted EBITDA)</t>
  </si>
  <si>
    <t>CTRL (adjusted EBITDA - Group)</t>
  </si>
  <si>
    <t>CTRL (adjusted EBITDA - Europe)</t>
  </si>
  <si>
    <t>CTRL (Group - segment reporting / adjusted EBITDA / Europe)</t>
  </si>
  <si>
    <t>CTRL (Group - segment reporting / adjusted EBITDA / Belgium &amp; Luxembourg)</t>
  </si>
  <si>
    <t>CTRL (Group - segment reporting / adjusted EBITDA / Central European countries)</t>
  </si>
  <si>
    <t>CTRL (Group - segment reporting / adjusted EBITDA / Europe eliminations)</t>
  </si>
  <si>
    <t>CTRL (Group - segment reporting / adjusted EBITDA / International carrier &amp; shared services)</t>
  </si>
  <si>
    <t>CTRL (France financials / adjusted EBITDA)</t>
  </si>
  <si>
    <t>CTRL (Europe financials / adjusted EBITDA)</t>
  </si>
  <si>
    <t>CTRL (Spain financials / adjusted EBITDA)</t>
  </si>
  <si>
    <t>CTRL (Poland financials / adjusted EBITDA)</t>
  </si>
  <si>
    <t>CTRL (Belgium &amp; Luxembourg financials / adjusted EBITDA)</t>
  </si>
  <si>
    <t>CTRL (Central European countries financials / adjusted EBITDA)</t>
  </si>
  <si>
    <t>CTRL (Africa &amp; Middle East / adjusted EBITDA)</t>
  </si>
  <si>
    <t>CTRL (Enterprise financials / adjusted EBITDA)</t>
  </si>
  <si>
    <t>CTRL (International carrier &amp; shared services financials / adjusted EBITDA)</t>
  </si>
  <si>
    <t>CTRL (Group - conso accounts (1) / % of revenues / adjusted EBITDA)</t>
  </si>
  <si>
    <t>CTRL (adjusted EBITDA)</t>
  </si>
  <si>
    <t>CTRL (Group - segment reporting / adjusted  EBITDA)</t>
  </si>
  <si>
    <t>CTRL (Group - segment reporting / adjusted  EBITDA / % of revenues)</t>
  </si>
  <si>
    <t>CTRL (Group - segment reporting / adjusted EBITDA / Africa &amp; Middle East)</t>
  </si>
  <si>
    <t>CTRL (Group - segment reporting / adjustments)</t>
  </si>
  <si>
    <t>CTRL (Group - conso accounts (1) / adjustments)</t>
  </si>
  <si>
    <t>Telecoms</t>
  </si>
  <si>
    <t>Telecoms - financial KPIs</t>
  </si>
  <si>
    <t>Telecoms - operational KPIs</t>
  </si>
  <si>
    <t>Central European</t>
  </si>
  <si>
    <t>CTRL (Telecoms - financial KPIs / revenues)</t>
  </si>
  <si>
    <t>CTRL (Telecoms - financial KPIs / adjusted EBITDA)</t>
  </si>
  <si>
    <t>CTRL (Telecoms - financial KPIs / CAPEX)</t>
  </si>
  <si>
    <t>CTRL (Telecoms - financial KPIs / revenues / % variance cb)</t>
  </si>
  <si>
    <t>CTRL (Telecoms - financial KPIs / adjusted  EBITDA)</t>
  </si>
  <si>
    <t>CTRL (Telecoms - financial KPIs / revenues / Group)</t>
  </si>
  <si>
    <t>CTRL (Telecoms - financial KPIs / revenues / Europe)</t>
  </si>
  <si>
    <t>CTRL (Telecoms - financial KPIs / adjusted EBITDA / Group)</t>
  </si>
  <si>
    <t>CTRL (Telecoms - financial KPIs / adjusted EBITDA / Europe)</t>
  </si>
  <si>
    <t>CTRL (ajusted EBITDA)</t>
  </si>
  <si>
    <t>telecoms activities</t>
  </si>
  <si>
    <t>TELECOMS ACTIVITIES
financial KPIs</t>
  </si>
  <si>
    <t>TELECOMS ACTIVITIES
operational KPIs</t>
  </si>
  <si>
    <t>Telecoms activities</t>
  </si>
  <si>
    <t>CTRL (Group - segment reporting / effects resulting from business combinations)</t>
  </si>
  <si>
    <t>CTRL (Group - conso accounts (1) / effects resulting from business combinations)</t>
  </si>
  <si>
    <t>CTRL (Group - conso accounts (1) / reclassification of cumulative translation adjustment from liquidated entities)</t>
  </si>
  <si>
    <t>CTRL (Group - segment reporting / reclassification of cumulative translation adjustment from liquidated entities)</t>
  </si>
  <si>
    <t>CTRL (Group - segment reporting / revenues / Telecoms activities)</t>
  </si>
  <si>
    <t>CTRL (Group - segment reporting / revenues / France)</t>
  </si>
  <si>
    <t>CTRL (Group - segment reporting / revenues / Spain)</t>
  </si>
  <si>
    <t>CTRL (Group - segment reporting / revenues / Poland)</t>
  </si>
  <si>
    <t>CTRL (Group - segment reporting / revenues / Enterprise)</t>
  </si>
  <si>
    <t>CTRL (Group - segment reporting / adjusted EBITDA / Telecoms activities)</t>
  </si>
  <si>
    <t>CTRL (Group - segment reporting / adjusted EBITDA / France)</t>
  </si>
  <si>
    <t>CTRL (Group - segment reporting / adjusted EBITDA / Spain)</t>
  </si>
  <si>
    <t>CTRL (Group - segment reporting / adjusted EBITDA / Poland)</t>
  </si>
  <si>
    <t>CTRL (Group - segment reporting / adjusted EBITDA / Enterprise)</t>
  </si>
  <si>
    <t>CTRL (Group - segment reporting / adjusted EBITDA / Telecoms eliminations)</t>
  </si>
  <si>
    <t>CTRL (Group - segment reporting / revenues / Telecoms eliminations)</t>
  </si>
  <si>
    <t>CTRL (revenues by country - Telecoms activities)</t>
  </si>
  <si>
    <t>CTRL (adjusted EBITDA - Telecoms activities)</t>
  </si>
  <si>
    <t>CTRL (CAPEX - Telecoms activities)</t>
  </si>
  <si>
    <t>Bank activities</t>
  </si>
  <si>
    <t>bank activities</t>
  </si>
  <si>
    <t>CTRL (headcount (end of periode) - Telecoms activities)</t>
  </si>
  <si>
    <t>CTRL (headcount (average cumulated full time equivalent) - Telecoms activities)</t>
  </si>
  <si>
    <t>Definitions</t>
  </si>
  <si>
    <t>IC&amp;SS (International Carrier &amp; Shared Services)</t>
  </si>
  <si>
    <t>CAPEX (telecoms activities)</t>
  </si>
  <si>
    <t>CTRL (Group - conso accounts (1) / adjusted EBITDA - telecoms activities)</t>
  </si>
  <si>
    <t>CTRL (Group - conso accounts (1) / CAPEX - telecoms activities)</t>
  </si>
  <si>
    <t>CTRL (Group - conso accounts (1) / adjusted EBITDA - CAPEX - telecoms activities)</t>
  </si>
  <si>
    <t>Mainly offset of non cash items included in adjusted EBITDA, items not included in adjusted EBITDA but included in net cash provided by operating activities, and change in fixed asset payables.</t>
  </si>
  <si>
    <t>Reported EBITDA corresponds to the operating income before depreciation and amortization, before effects resulting from business combinations, before reclassification of cumulative translation adjustment from liquidated entities, before impairment of goodwill and fixed assets, and before share of profits (losses) of associates.
Adjusted EBITDA (previously Restated EBITDA) corresponds to the reported EBITDA adjusted for the effects of significant litigation, specific labor expenses, review of the investments and business portfolio, restructuring costs and, where appropriate, other specific items.</t>
  </si>
  <si>
    <t>1Q17</t>
  </si>
  <si>
    <t>2Q17</t>
  </si>
  <si>
    <t>1H17</t>
  </si>
  <si>
    <t>3Q17</t>
  </si>
  <si>
    <t>4Q17</t>
  </si>
  <si>
    <t>2H17</t>
  </si>
  <si>
    <t>FY17</t>
  </si>
  <si>
    <t>FY16cb</t>
  </si>
  <si>
    <t>2H16cb</t>
  </si>
  <si>
    <t>4Q16cb</t>
  </si>
  <si>
    <t>3Q16cb</t>
  </si>
  <si>
    <t>1H16cb</t>
  </si>
  <si>
    <t>2Q16cb</t>
  </si>
  <si>
    <t>1Q16cb</t>
  </si>
  <si>
    <t>Telecoms activities Total</t>
  </si>
  <si>
    <t>CTRL (Group - conso accounts (1) / Telecoms activities / revenues)</t>
  </si>
  <si>
    <t>CTRL (Group - conso accounts (1) / Telecoms activities / adjusted EBITDA)</t>
  </si>
  <si>
    <t>CTRL (Group - conso accounts (1) / Telecoms activities / CAPEX)</t>
  </si>
  <si>
    <t>ENTERPRISE
financial KPIs</t>
  </si>
  <si>
    <t>Enterprise financials</t>
  </si>
  <si>
    <t>Enterprise KPIs</t>
  </si>
  <si>
    <t>ENTERPRISE
operational KPIs</t>
  </si>
  <si>
    <t>market share</t>
  </si>
  <si>
    <t>CTRL (mobile customers (excl. MVNOs) - contract)</t>
  </si>
  <si>
    <t>CTRL (mobile customers (excl. MVNOs) - contract M2M)</t>
  </si>
  <si>
    <t>CTRL (mobile customers (excl. MVNOs) - excluding M2M)</t>
  </si>
  <si>
    <t>CTRL (number of lines (copper + FTTH) - consumer lines)</t>
  </si>
  <si>
    <t>CTRL (number of lines (copper + FTTH) - wholesale lines)</t>
  </si>
  <si>
    <t>CTRL (number of lines (copper + FTTH) - other group fixed lines)</t>
  </si>
  <si>
    <t>CTRL (number of lines (copper + FTTH) - o/w full unbundling)</t>
  </si>
  <si>
    <t>CTRL (number of lines (copper + FTTH) - o/w retail PSTN customers )</t>
  </si>
  <si>
    <t>CTRL (number of lines (copper + FTTH) - business lines)</t>
  </si>
  <si>
    <t>CTRL (broadband customers) - xDSL)</t>
  </si>
  <si>
    <t>CTRL (broadband customers) - o/w naked xDSL)</t>
  </si>
  <si>
    <t>CTRL
(FY N-2cb)</t>
  </si>
  <si>
    <t>France - Geographical scope KPIs</t>
  </si>
  <si>
    <t>customer base - Worldwide</t>
  </si>
  <si>
    <t>customer base - France</t>
  </si>
  <si>
    <t>XoIP offers</t>
  </si>
  <si>
    <t>1.12</t>
  </si>
  <si>
    <t>Romania (1)</t>
  </si>
  <si>
    <t>(2) Coverage together with T-Mobile network bandwith co-sharing.</t>
  </si>
  <si>
    <t>% 4G coverage of population (2)</t>
  </si>
  <si>
    <t>IPTV and satellite customers (3)</t>
  </si>
  <si>
    <t>(3) Reflects impact of customer base revision in 3Q 2016.</t>
  </si>
  <si>
    <t>PRESENCE DE DONNEES NON ATTENDUES</t>
  </si>
  <si>
    <t>Présence de données non attendues</t>
  </si>
  <si>
    <t>CTRL (Présence de données non attendues)</t>
  </si>
  <si>
    <t>Orange - Market France</t>
  </si>
  <si>
    <t>mobile volume market share (in %) (2)</t>
  </si>
  <si>
    <t>net adds broadband market share (in %) (2)</t>
  </si>
  <si>
    <t>(2) Numbers for the latest quarter are company estimates.</t>
  </si>
  <si>
    <r>
      <t xml:space="preserve">ORANGE
MARKET FRANCE KPIs </t>
    </r>
    <r>
      <rPr>
        <b/>
        <sz val="12"/>
        <color rgb="FFFF6600"/>
        <rFont val="Arial"/>
        <family val="2"/>
      </rPr>
      <t>(1)</t>
    </r>
  </si>
  <si>
    <t>1.01</t>
  </si>
  <si>
    <t>1.02</t>
  </si>
  <si>
    <t>1.03</t>
  </si>
  <si>
    <t>1.04</t>
  </si>
  <si>
    <t>1.05</t>
  </si>
  <si>
    <t>1.06</t>
  </si>
  <si>
    <t>1.07</t>
  </si>
  <si>
    <t>Reclassement des Offres LTE for fixed broadband en Espagne</t>
  </si>
  <si>
    <t>SPAIN
financial KPIs</t>
  </si>
  <si>
    <t>SPAIN
operational KPIs</t>
  </si>
  <si>
    <t>Senegal</t>
  </si>
  <si>
    <t>Mali</t>
  </si>
  <si>
    <t>Guinea</t>
  </si>
  <si>
    <t>Guinea Bissau</t>
  </si>
  <si>
    <t>Sierra Leone</t>
  </si>
  <si>
    <t>Sonatel Subgroup (1)</t>
  </si>
  <si>
    <t>Ivory Coast Subgroup</t>
  </si>
  <si>
    <t>CTRL (mobile customers (excl. MVNOs) - Sonatel Subgroup)</t>
  </si>
  <si>
    <t>CTRL (mobile customers (excl. MVNOs) - Ivory Coast Subgroup)</t>
  </si>
  <si>
    <t>o/w Senegal</t>
  </si>
  <si>
    <t>o/w Mali</t>
  </si>
  <si>
    <t>o/w Guinea</t>
  </si>
  <si>
    <t>o/w Ivory Coast</t>
  </si>
  <si>
    <t>(2) Sonatel Subgroup: Senegal, Mali, Guinea, Guinea-Bissau and Sierra Leone.</t>
  </si>
  <si>
    <t>Sonatel Subgroup (1) (2)</t>
  </si>
  <si>
    <t>(3) Ivory Coast Subgroup: Ivory Coast, Burkina Faso and Liberia.</t>
  </si>
  <si>
    <t>Ivory Coast Subgroup (3)</t>
  </si>
  <si>
    <t>(1) Since 1Q 2017, Fixed-4G (fLTE) offers are included in broadband customer base in Romania (previously included in mobile customer base).</t>
  </si>
  <si>
    <t>(1) Since 1Q 2017 and 1Q 2016 cb, Fixed-4G (fLTE) offers are included in fixed broadband services revenues (previously included in mobile services revenues) for Spain and Poland.</t>
  </si>
  <si>
    <t>MVNOs customers (3)</t>
  </si>
  <si>
    <t>Hosted MVNO customers on Orange networks.</t>
  </si>
  <si>
    <t>(1) Average exchange rates over the period used to convert the P&amp;L accounts of the group foreign subsidiaries from local currency to euros.</t>
  </si>
  <si>
    <t>(2) End of period exchange rates used to convert the balance sheet accounts of the group foreign subsidiaries from local currency to euros.</t>
  </si>
  <si>
    <t>(1) Including purchase of own shares.</t>
  </si>
  <si>
    <t>Orange
Investors data book</t>
  </si>
  <si>
    <t>Adjusted EBITDA minus CAPEX.</t>
  </si>
  <si>
    <t>IFRS 15
data</t>
  </si>
  <si>
    <t>1Q18</t>
  </si>
  <si>
    <t>2Q18</t>
  </si>
  <si>
    <t>1H18</t>
  </si>
  <si>
    <t>3Q18</t>
  </si>
  <si>
    <t>4Q18</t>
  </si>
  <si>
    <t>2H18</t>
  </si>
  <si>
    <t>FY18</t>
  </si>
  <si>
    <t>1Q17cb</t>
  </si>
  <si>
    <t>2Q17cb</t>
  </si>
  <si>
    <t>1H17cb</t>
  </si>
  <si>
    <t>3Q17cb</t>
  </si>
  <si>
    <t>4Q17cb</t>
  </si>
  <si>
    <t>2H17cb</t>
  </si>
  <si>
    <t>FY17cb</t>
  </si>
  <si>
    <t>1H17 cb</t>
  </si>
  <si>
    <t>FY17 cb</t>
  </si>
  <si>
    <t xml:space="preserve">convergent services </t>
  </si>
  <si>
    <t>equipment sales</t>
  </si>
  <si>
    <t>wholesale</t>
  </si>
  <si>
    <t>IT &amp; integration services</t>
  </si>
  <si>
    <t>- contract ARPO</t>
  </si>
  <si>
    <t>- prepaid ARPO</t>
  </si>
  <si>
    <t>- convergent</t>
  </si>
  <si>
    <t>- mobile only</t>
  </si>
  <si>
    <t>- LTE for fixed and others</t>
  </si>
  <si>
    <t>convergent customer base (excl. MVNOs)</t>
  </si>
  <si>
    <t xml:space="preserve">convergent KPIs </t>
  </si>
  <si>
    <t>mobile - customer base</t>
  </si>
  <si>
    <t>CTRL (mobile only customers (excl. MVNOs))</t>
  </si>
  <si>
    <t>- contract excluding M2M</t>
  </si>
  <si>
    <t/>
  </si>
  <si>
    <t>mobile only services</t>
  </si>
  <si>
    <t>fixed only services</t>
  </si>
  <si>
    <t>Morocco</t>
  </si>
  <si>
    <t>number of mobile lines per convergent offer</t>
  </si>
  <si>
    <t>quarterly ARPO (per month, in euros)</t>
  </si>
  <si>
    <t>mobile only blended ARPO</t>
  </si>
  <si>
    <t>convergent ARPO</t>
  </si>
  <si>
    <t xml:space="preserve">customer base </t>
  </si>
  <si>
    <t xml:space="preserve">convergent ARPO </t>
  </si>
  <si>
    <t>fixed only broadband ARPO</t>
  </si>
  <si>
    <t>quarterly ARPO (per month, in PLN)</t>
  </si>
  <si>
    <t>Belgium quarterly ARPO (per month, in euros)</t>
  </si>
  <si>
    <t>o/w incoming &amp; roaming visitor</t>
  </si>
  <si>
    <t>(1) Since 1Q 2017, including Spain voice services related to Fixed-4G (fLTE) offers.</t>
  </si>
  <si>
    <t>o/w Burkina Faso</t>
  </si>
  <si>
    <t>others (4)</t>
  </si>
  <si>
    <t>Central African Republic (CAR)</t>
  </si>
  <si>
    <t>Democratic Republic of Congo (DRC)</t>
  </si>
  <si>
    <t>contract churn excluding M2M</t>
  </si>
  <si>
    <t>- mobile only contract ARPO</t>
  </si>
  <si>
    <t>- mobile only prepaid ARPO</t>
  </si>
  <si>
    <t>CTRL (Group - segment reporting / external purchases)</t>
  </si>
  <si>
    <t>CTRL (Group - segment reporting / revenues / Group)</t>
  </si>
  <si>
    <t>CTRL (Group - segment reporting / revenues / Telecoms)</t>
  </si>
  <si>
    <t>CTRL (Group - segment reporting / adjusted EBITDA / Group)</t>
  </si>
  <si>
    <t>CTRL (Group - segment reporting / adjusted EBITDA / Telecoms)</t>
  </si>
  <si>
    <t>CTRL (Group - segment reporting / reported EBITDA / Group)</t>
  </si>
  <si>
    <t>CTRL (Group - segment reporting / reported EBITDA / Telecoms)</t>
  </si>
  <si>
    <t>CTRL (Group - segment reporting / EBIT / Group)</t>
  </si>
  <si>
    <t>CTRL (Group - segment reporting / EBIT / Telecoms)</t>
  </si>
  <si>
    <t>CTRL (Group - segment reporting / revenues / Bank)</t>
  </si>
  <si>
    <t>CTRL (Group - segment reporting / adjusted EBITDA / Bank)</t>
  </si>
  <si>
    <t>CTRL (Group - segment reporting / reported EBITDA / Bank)</t>
  </si>
  <si>
    <t>CTRL (Group - conso accounts (2) / adjusted EBITDA / Telecoms)</t>
  </si>
  <si>
    <t>CTRL (Group - conso accounts (2) / CAPEX / Telecoms)</t>
  </si>
  <si>
    <t>CTRL (Group - conso accounts (2) / adjusted EBITDA - CAPEX / Telecoms)</t>
  </si>
  <si>
    <t>CTRL (Telecoms - financial KPIs / revenues / Telecoms)</t>
  </si>
  <si>
    <t>CTRL (Telecoms - financial KPIs / adjusted EBITDA / Telecoms)</t>
  </si>
  <si>
    <t>CTRL (Telecoms - financial KPIs / CAPEX / Telecoms)</t>
  </si>
  <si>
    <t xml:space="preserve">na </t>
  </si>
  <si>
    <t>quarterly churn</t>
  </si>
  <si>
    <t>network coverage (% 4G coverage of population)</t>
  </si>
  <si>
    <t>CTRL (convergent customers (excl. MVNOs))</t>
  </si>
  <si>
    <t>homes connectable</t>
  </si>
  <si>
    <t>- FTTH</t>
  </si>
  <si>
    <t>narrowband internet customers</t>
  </si>
  <si>
    <t>Provide Group revenues split in convergent services, mobile only services, fixed only services, IT &amp; integration services, wholesale, equipment sales and other revenues.</t>
  </si>
  <si>
    <t>FTTH</t>
  </si>
  <si>
    <t>9m17</t>
  </si>
  <si>
    <t>(3) Comparable basis: unaudited figures, subject to adjustments.</t>
  </si>
  <si>
    <t>(4) Mainly Botswana, Madagascar and Central African Republic (CAR).</t>
  </si>
  <si>
    <t>CTRL (contract mobile customers (excl. MVNOs))</t>
  </si>
  <si>
    <t>CTRL (prepaid mobile customers (excl. MVNOs))</t>
  </si>
  <si>
    <t>CTRL (IPTV and satellite customers)</t>
  </si>
  <si>
    <t>CTRL (homes connectable)</t>
  </si>
  <si>
    <t>CTRL (number of mobile lines per convergent offer)</t>
  </si>
  <si>
    <t>M2M (machine-to-machine)</t>
  </si>
  <si>
    <t>- FTTH and cable</t>
  </si>
  <si>
    <t>FTTH and cable</t>
  </si>
  <si>
    <t>fixed lines (copper + FTTH) (1)</t>
  </si>
  <si>
    <t>B2C convergent customer base (excl. MVNOs)</t>
  </si>
  <si>
    <t>B2C convergent ARPO</t>
  </si>
  <si>
    <t>- B2C convergent</t>
  </si>
  <si>
    <t>CTRL (broadband customers) - FTTH customers)</t>
  </si>
  <si>
    <t>mobile customers (excl. MVNOs) (2) (3)</t>
  </si>
  <si>
    <t>broadband customers (2)</t>
  </si>
  <si>
    <t>Ivory Coast (3)</t>
  </si>
  <si>
    <t>Morocco (40% until 2Q 2015 - 100% since 3Q 2015) (3)</t>
  </si>
  <si>
    <t>Jordan (1) (3)</t>
  </si>
  <si>
    <t>Cameroon (3)</t>
  </si>
  <si>
    <t>1.10</t>
  </si>
  <si>
    <t>1.11</t>
  </si>
  <si>
    <t>1.14</t>
  </si>
  <si>
    <t>1.23</t>
  </si>
  <si>
    <t>1.24</t>
  </si>
  <si>
    <t>1.25</t>
  </si>
  <si>
    <t>1.26</t>
  </si>
  <si>
    <t>1.30</t>
  </si>
  <si>
    <t>CTRL (consumer lines)</t>
  </si>
  <si>
    <t>report</t>
  </si>
  <si>
    <t>Enterprise - o/w naked xDSL</t>
  </si>
  <si>
    <t>mobile customers (excl. MVNOs) (3)</t>
  </si>
  <si>
    <t>fixed lines (copper + FTTH) (3)</t>
  </si>
  <si>
    <t>broadband customers (3)</t>
  </si>
  <si>
    <t>IFRS 15</t>
  </si>
  <si>
    <t>Table of contents</t>
  </si>
  <si>
    <t>Sheet 1</t>
  </si>
  <si>
    <t>Sheet 2</t>
  </si>
  <si>
    <t>Sheet 3</t>
  </si>
  <si>
    <t>Sheet 4</t>
  </si>
  <si>
    <t>Sheet 5</t>
  </si>
  <si>
    <t>Sheet 6</t>
  </si>
  <si>
    <t>Sheet 7</t>
  </si>
  <si>
    <t>Sheet 8</t>
  </si>
  <si>
    <t>Sheet 9</t>
  </si>
  <si>
    <t>Sheet 10</t>
  </si>
  <si>
    <t>Sheet 11</t>
  </si>
  <si>
    <t>Sheet 12</t>
  </si>
  <si>
    <t>Sheet 13</t>
  </si>
  <si>
    <t>Sheet 14</t>
  </si>
  <si>
    <t>Sheet 15</t>
  </si>
  <si>
    <t>Sheet 16</t>
  </si>
  <si>
    <t>Sheet 17</t>
  </si>
  <si>
    <t>Sheet 18</t>
  </si>
  <si>
    <t>Sheet 19</t>
  </si>
  <si>
    <t>Sheet 20</t>
  </si>
  <si>
    <t>Sheet 21</t>
  </si>
  <si>
    <t>Sheet 22</t>
  </si>
  <si>
    <t>Sheet 23</t>
  </si>
  <si>
    <t>Sheet 24</t>
  </si>
  <si>
    <t>Sheet 25</t>
  </si>
  <si>
    <t>Glossary</t>
  </si>
  <si>
    <t>Comparable basis data</t>
  </si>
  <si>
    <t>Segment reporting: profit &amp; loss statement by segment</t>
  </si>
  <si>
    <t>Operational KPIs</t>
  </si>
  <si>
    <t>Financial figures</t>
  </si>
  <si>
    <t>GROUP
Glossary</t>
  </si>
  <si>
    <t>Revenues</t>
  </si>
  <si>
    <t>Cash flow elements</t>
  </si>
  <si>
    <t>Net financial debt</t>
  </si>
  <si>
    <t>1. Financial KPIs</t>
  </si>
  <si>
    <t>2. Operational KPIs</t>
  </si>
  <si>
    <t>Profit &amp; loss statement, operating cash flow and capital evolution</t>
  </si>
  <si>
    <t>Cash flow statement of telecoms activities</t>
  </si>
  <si>
    <t>Financial KPIs: revenues, adjusted EBITDA and CAPEX by segment</t>
  </si>
  <si>
    <t>GROUP
Consolidated accounts</t>
  </si>
  <si>
    <t>Profit &amp; loss statement</t>
  </si>
  <si>
    <t>Operating cash flow</t>
  </si>
  <si>
    <t>Capital evolution</t>
  </si>
  <si>
    <t>Comparable basis</t>
  </si>
  <si>
    <t>Revenues by activity</t>
  </si>
  <si>
    <t xml:space="preserve">Convergent services </t>
  </si>
  <si>
    <t>Mobile only services</t>
  </si>
  <si>
    <t>Fixed only services</t>
  </si>
  <si>
    <t>Wholesale</t>
  </si>
  <si>
    <t>Equipment sales</t>
  </si>
  <si>
    <t>Other revenues</t>
  </si>
  <si>
    <t>External purchases</t>
  </si>
  <si>
    <t>Commercial expenses &amp; content costs</t>
  </si>
  <si>
    <t>Interconnection costs</t>
  </si>
  <si>
    <t>Other IT&amp;N</t>
  </si>
  <si>
    <t>Labour expenses</t>
  </si>
  <si>
    <t>Licences &amp; spectrum</t>
  </si>
  <si>
    <t>Change in working capital requirement</t>
  </si>
  <si>
    <t>Other operational items</t>
  </si>
  <si>
    <t>Net debt variation</t>
  </si>
  <si>
    <t>Data on a comparable basis</t>
  </si>
  <si>
    <t>Group customers</t>
  </si>
  <si>
    <t>Contract</t>
  </si>
  <si>
    <t>Prepaid</t>
  </si>
  <si>
    <t>Mobile convergent customers</t>
  </si>
  <si>
    <t>Mobile only customers</t>
  </si>
  <si>
    <t>Mobile volume market share (in %)</t>
  </si>
  <si>
    <t>Broadband convergent customers</t>
  </si>
  <si>
    <t>Net adds broadband market share (in %)</t>
  </si>
  <si>
    <t>Consumer lines</t>
  </si>
  <si>
    <t>Naked xDSL customers</t>
  </si>
  <si>
    <t>Enterprise - XoIP</t>
  </si>
  <si>
    <t>Headcount (end of period)</t>
  </si>
  <si>
    <t>Headcount (average cumulated full time equivalent)</t>
  </si>
  <si>
    <t>Reported EBITDA / Adjusted EBITDA</t>
  </si>
  <si>
    <t>IT &amp; Integration services</t>
  </si>
  <si>
    <t>- Telecoms activities</t>
  </si>
  <si>
    <t>- Bank activities</t>
  </si>
  <si>
    <t>- Commercial expenses &amp; content costs</t>
  </si>
  <si>
    <t>- Interconnection costs</t>
  </si>
  <si>
    <t>- Other IT&amp;N</t>
  </si>
  <si>
    <t>- Property &amp; general expenses, other and capitalized costs</t>
  </si>
  <si>
    <t>Operating taxes and levies</t>
  </si>
  <si>
    <t>Other operating income &amp; expenses</t>
  </si>
  <si>
    <t>Adjusted EBITDA</t>
  </si>
  <si>
    <t>% Of revenues</t>
  </si>
  <si>
    <t>Adjustments</t>
  </si>
  <si>
    <t>Reported EBITDA</t>
  </si>
  <si>
    <t>Depreciation &amp; amortisation</t>
  </si>
  <si>
    <t>Effects resulting from business combinations</t>
  </si>
  <si>
    <t>Impairment of goodwill and fixed assets</t>
  </si>
  <si>
    <t>Financial result</t>
  </si>
  <si>
    <t>Income tax</t>
  </si>
  <si>
    <t>Non controlling interests</t>
  </si>
  <si>
    <t>Operating cash flow (adjusted EBITDA - CAPEX)</t>
  </si>
  <si>
    <t>Number of ordinary shares at the end of the period</t>
  </si>
  <si>
    <t>Weighted average number of ordinary shares outstanding - basic</t>
  </si>
  <si>
    <t>Weighted average number of ordinary shares outstanding - diluted</t>
  </si>
  <si>
    <t>Mobile only ARPO
(quarterly)</t>
  </si>
  <si>
    <t>Fixed only broadband ARPO
(quarterly)</t>
  </si>
  <si>
    <t>Convergent ARPO
(quarterly)</t>
  </si>
  <si>
    <t>Consolidated net income - Group share</t>
  </si>
  <si>
    <t>Consolidated net income of continuing operations</t>
  </si>
  <si>
    <t>Consolidated net income of discontinued operations (EE)</t>
  </si>
  <si>
    <t>Consolidated net income</t>
  </si>
  <si>
    <t>CTRL (consolidated net income)</t>
  </si>
  <si>
    <t>Reclassification of translation adjustment from liquidated entities</t>
  </si>
  <si>
    <t>Share of profits (losses) of associates and joint ventures</t>
  </si>
  <si>
    <t>Adjusted EBITDA (telecoms activities)</t>
  </si>
  <si>
    <t>Adjusted EBITDA - CAPEX (telecom activities)</t>
  </si>
  <si>
    <t>Spectrum and licences paid</t>
  </si>
  <si>
    <t>Change in CAPEX payables</t>
  </si>
  <si>
    <t>Net interest paid</t>
  </si>
  <si>
    <t>Income tax paid</t>
  </si>
  <si>
    <t>Dividends to Orange shareholders</t>
  </si>
  <si>
    <t>Minority shareholders remuneration in group subsidiaries</t>
  </si>
  <si>
    <t>Net of acquisitions and disposals</t>
  </si>
  <si>
    <t>Subordinated notes issuances &amp; coupons</t>
  </si>
  <si>
    <t>Other financial items (1)</t>
  </si>
  <si>
    <t>Net debt variation ( (+) decrease / (-) increase)</t>
  </si>
  <si>
    <t>Euros</t>
  </si>
  <si>
    <t>Zloty</t>
  </si>
  <si>
    <t>Egyptian pound</t>
  </si>
  <si>
    <t>Other</t>
  </si>
  <si>
    <t>Currency</t>
  </si>
  <si>
    <t>Revenues (1)</t>
  </si>
  <si>
    <t xml:space="preserve">Adjusted EBITDA (1) </t>
  </si>
  <si>
    <t>GROUP
Comparable basis</t>
  </si>
  <si>
    <t>Actual per currency</t>
  </si>
  <si>
    <t>Euro exchange rate applied in 1Q17</t>
  </si>
  <si>
    <t>Euro exchange rate applied in 1Q18</t>
  </si>
  <si>
    <t>Forex impact</t>
  </si>
  <si>
    <t>Perimeter impact (3)</t>
  </si>
  <si>
    <t>Euro exchange rate applied in 2Q17</t>
  </si>
  <si>
    <t>Euro exchange rate applied in 2Q18</t>
  </si>
  <si>
    <t>Euro exchange rate applied in 1H17</t>
  </si>
  <si>
    <t>Euro exchange rate applied in 1H18</t>
  </si>
  <si>
    <t>Euro exchange rate applied in 3Q17</t>
  </si>
  <si>
    <t>Euro exchange rate applied in 3Q18</t>
  </si>
  <si>
    <t>Euro exchange rate applied in 9m17</t>
  </si>
  <si>
    <t>Euro exchange rate applied in 9m18</t>
  </si>
  <si>
    <t>Euro exchange rate applied in FY17</t>
  </si>
  <si>
    <t>Euro exchange rate applied in FY18</t>
  </si>
  <si>
    <t>1Q17 Comparable basis</t>
  </si>
  <si>
    <t>2Q17 Comparable basis</t>
  </si>
  <si>
    <t>1H17 Comparable basis</t>
  </si>
  <si>
    <t>3Q17 Comparable basis</t>
  </si>
  <si>
    <t>9m17 Comparable basis</t>
  </si>
  <si>
    <t>4Q17 Comparable basis</t>
  </si>
  <si>
    <t>2H17 Comparable basis</t>
  </si>
  <si>
    <t>FY17 Comparable basis</t>
  </si>
  <si>
    <t>Share of profits (losses) of associates &amp; joint ventures</t>
  </si>
  <si>
    <t>Group - Profit &amp; loss statement</t>
  </si>
  <si>
    <r>
      <t xml:space="preserve">Europe - Profit &amp; loss statement </t>
    </r>
    <r>
      <rPr>
        <b/>
        <sz val="8.5"/>
        <color indexed="53"/>
        <rFont val="Arial"/>
        <family val="2"/>
      </rPr>
      <t>(sub-segment)</t>
    </r>
  </si>
  <si>
    <t>Revenues by country</t>
  </si>
  <si>
    <t>Eliminations</t>
  </si>
  <si>
    <t>o/w Incoming &amp; roaming visitor</t>
  </si>
  <si>
    <t>Net financial debt as defined and used by Orange does not include Orange Bank activities, for which this concept is not relevant. It consists of (a) financial liabilities excluding operating payables (translated into euros at the year- end closing rate) including derivative instruments (assets and liabilities), less (b) cash collateral paid, cash, cash equivalents and financial assets at fair value. Financial instruments designated as cash flow hedges and net investment hedges included in net financial debt are set up to hedge, among other, items that are not (future cash flows, net investment in foreign currencies). Effects on the hedge of these items are carried in other comprehensive income. As a consequence, these components related to unmatured hedging instruments are added to gross financial debt to offset this temporary difference.</t>
  </si>
  <si>
    <t>(1) Data not disclosed : data not yet released by the legal entity.</t>
  </si>
  <si>
    <r>
      <rPr>
        <sz val="10"/>
        <color theme="0"/>
        <rFont val="Arial"/>
        <family val="2"/>
      </rPr>
      <t>(2)</t>
    </r>
    <r>
      <rPr>
        <sz val="10"/>
        <rFont val="Arial"/>
        <family val="2"/>
      </rPr>
      <t xml:space="preserve"> Previously taken into account in proportion to the Group’s interest in this entities (Tunisia 49%, Mauritius 40%, Iraq 20%, Equatorial Guinea 40% and only for 1Q 2016, Kenya 70%).</t>
    </r>
  </si>
  <si>
    <t>(2) Since 1Q 2018, customers of entities accounted for using the equity method are no longer counted in customer bases. Data for 2016 and 2017 have been restated accordingly.</t>
  </si>
  <si>
    <t>(3) Since 1Q 2018, based on the Group definition. Data for 2016 and 2017 have been restated accordingly. Previously based on the definition used by the local regulator (Ivory Coast, Morocco and Cameroon) or on the local entity publication (Jordan).</t>
  </si>
  <si>
    <t>2.01</t>
  </si>
  <si>
    <t>2.10</t>
  </si>
  <si>
    <t>2.11</t>
  </si>
  <si>
    <t>2.20</t>
  </si>
  <si>
    <t>2.21</t>
  </si>
  <si>
    <t>2.22</t>
  </si>
  <si>
    <t>2.23</t>
  </si>
  <si>
    <t>2.24</t>
  </si>
  <si>
    <t>2.25</t>
  </si>
  <si>
    <t>2.26</t>
  </si>
  <si>
    <t>2.27</t>
  </si>
  <si>
    <t>2.28</t>
  </si>
  <si>
    <t>2.29</t>
  </si>
  <si>
    <t>2.30</t>
  </si>
  <si>
    <t>2.31</t>
  </si>
  <si>
    <t>2.32</t>
  </si>
  <si>
    <t>2.33</t>
  </si>
  <si>
    <t>2.34</t>
  </si>
  <si>
    <t>2.35</t>
  </si>
  <si>
    <t>2.36</t>
  </si>
  <si>
    <t>2.37</t>
  </si>
  <si>
    <t>2.38</t>
  </si>
  <si>
    <t>2.39</t>
  </si>
  <si>
    <t>Variation of net debt level (see 1.26).</t>
  </si>
  <si>
    <t>Number of mobile lines of convergent customers (see 2.10).</t>
  </si>
  <si>
    <t>2.40</t>
  </si>
  <si>
    <t>2.50</t>
  </si>
  <si>
    <t>2.60</t>
  </si>
  <si>
    <t>2.61</t>
  </si>
  <si>
    <t>Mobile customers (excl. MVNOs)</t>
  </si>
  <si>
    <t>Convergent customers</t>
  </si>
  <si>
    <t>Revenues from fixed offers (excluding B2C convergent offers and equipment sales) including (i) fixed broadband, (ii) fixed narrowband, and (iii) data infrastructure, managed networks, and incoming phone calls to customer relations call centers.</t>
  </si>
  <si>
    <t>Mobile contract churn excluding M2M (quarterly)</t>
  </si>
  <si>
    <t>Revenues with third-party telecom operators for (i) mobile : incoming, visitor roaming, domestic mobile interconnection (i.e. network sharing and domestic roaming agreement) and MVNO, and for (ii) fixed carriers services.</t>
  </si>
  <si>
    <t>Number of customers in both mobile and fixed activities. Since 1Q 2018, customers of entities accounted for under the equity method are no longer counted in customer bases. Data for 2016 and 2017 have been restated accordingly.</t>
  </si>
  <si>
    <t>Number of mobile customers (see 2.20) excluding mobile convergent customers (see 2.24).</t>
  </si>
  <si>
    <t>Number of fixed lines operated by Orange. Since 1Q 2018, customers of entities accounted for under the equity method are no longer counted in customer bases. Data for 2016 and 2017 have been restated accordingly.</t>
  </si>
  <si>
    <t>Broadband customers</t>
  </si>
  <si>
    <t>Number of Orange fixed broadband customers divided by the number of fixed broadband customers in the market.</t>
  </si>
  <si>
    <t>Quarterly Orange fixed broadband net adds divided by the quarterly fixed broadband net adds in the market.</t>
  </si>
  <si>
    <t>Broadband volume market share (in %)</t>
  </si>
  <si>
    <t>broadband volume market share (in %) (2)</t>
  </si>
  <si>
    <t>broadband volume market share (in %) (1)</t>
  </si>
  <si>
    <t>Number of consumer lines minus the sum of the number of naked xDSL lines, FTTH accesses, and LTE for fixed and others.</t>
  </si>
  <si>
    <t>GROUP
Segment reporting</t>
  </si>
  <si>
    <t>CTRL (M2M contract mobile customers (excl. MVNOs))</t>
  </si>
  <si>
    <t>CTRL (Excluding M2M contract mobile customers (excl. MVNOs))</t>
  </si>
  <si>
    <t>(1) Since 1Q 2018, customers of entities accounted for using the equity method are no longer counted in customer bases. Data for 2016 and 2017 have been restated accordingly.</t>
  </si>
  <si>
    <r>
      <rPr>
        <sz val="10"/>
        <color theme="0"/>
        <rFont val="Arial"/>
        <family val="2"/>
      </rPr>
      <t>(1)</t>
    </r>
    <r>
      <rPr>
        <sz val="10"/>
        <rFont val="Arial"/>
        <family val="2"/>
      </rPr>
      <t xml:space="preserve"> Previously taken into account in proportion to the Group’s interest in this entities (Tunisia 49%, Mauritius 40%, Iraq 20%, Equatorial Guinea 40% and only for 1Q 2016, Kenya 70%).</t>
    </r>
  </si>
  <si>
    <t>(2) Since 1Q 2018, based on the Group definition. Data for 2016 and 2017 have been restated accordingly. Previously based on the definition used by the local regulator (Ivory Coast, Morocco and Cameroon) or on the local entity publication (Jordan).</t>
  </si>
  <si>
    <t>MVNOs customers (France + Europe) (3)</t>
  </si>
  <si>
    <t>(4) Since 1Q 2017, including voice services related to Fixed-4G (fLTE) offers.</t>
  </si>
  <si>
    <t>(3) 1Q 2017 and 2Q 2017 corrected data.</t>
  </si>
  <si>
    <t>group customers (excl. MVNOs) (1)</t>
  </si>
  <si>
    <t>broadband customers (1)</t>
  </si>
  <si>
    <t>IPTV and satellite customers (1)</t>
  </si>
  <si>
    <t>mobile customers (excl. MVNOs) (1) (2)</t>
  </si>
  <si>
    <t>Number of active SIM cards, including (i) M2M and (ii) business and internet everywhere (excluding MVNOs). Since 1Q 2018, customers of entities accounted for using the equity method are no longer counted in customer bases. Data for 2016 and 2017 have been restated accordingly.</t>
  </si>
  <si>
    <t>o/w retail PSTN lines</t>
  </si>
  <si>
    <t>Include (i) equipment sales to brokers and dealers, (ii) portal, on-line advertsing revenues, (iii) corporate transversal business line activities, and (iv) other miscellaneous revenues.</t>
  </si>
  <si>
    <t>Revenues from all mobile and fixed equipment sales, excluding (i) equipment sales associated with the supply of IT &amp; Integration services, and (ii) equipment sales to dealers and brokers.</t>
  </si>
  <si>
    <t>Include (i) commercial expenses &amp; content costs (see 1.11), (ii) interconnection costs (see 1.12), (iii) other network expenses and IT expenses (see 1.13), and (iv) other external purchases (including overheads, real estate fees, purchases of other services and service fees, purchases of equipment and other supplies held in inventory, call center outsourcing expenses and other external services, net of capitalized goods and services produced).</t>
  </si>
  <si>
    <t>Purchases of handsets and other products sold, retail fees and commissions, advertising, promotional, sponsoring and rebranding expenses, and content costs.</t>
  </si>
  <si>
    <t>Service fees and inter- operator costs (network expenses and interconnection costs).</t>
  </si>
  <si>
    <t>Outsourcing expenses for operations and technical maintenance, and IT expenses.</t>
  </si>
  <si>
    <t>Wages and employee benefit expenses (net of capitalized costs), employee profit sharing expenses, and share-based compensation expenses.</t>
  </si>
  <si>
    <t>Mobile customer with whom Orange has a formal contractual agreement with a billing on a monthly basis for access fees and for any additional voice or data use.</t>
  </si>
  <si>
    <t>Mobile customer with whom Orange has written contract with a payment in advance for any data or voice use, by purchasing vouchers in retail outlets for example.</t>
  </si>
  <si>
    <t>Number of B2C customers holding an offer combining at least a broadband access (xDSL, FTTx, cable or Fixed-4G (fLTE) with cell-lock) and a mobile voice contract (excluding MVNOs). The convergent customer base is equal to the broadband convergent customer base (see 2.35).</t>
  </si>
  <si>
    <t>Average Revenues Per Offer (ARPO) of convergent services are calculated by dividing (a) the service revenues (excluding IFRS 15 adjustment) from convergent offers billed to the B2C customers over the past three months, by (b) the weighted average number of convergent customers over the same period. The weighted average number of convergent customers is the average of the monthly averages during the period in question. The monthly average is the arithmetic mean of the number of convergent customers at the start and end of the month. ARPO is expressed in monthly data.</t>
  </si>
  <si>
    <t>Average Revenues Per Offer (ARPO) of fixed only broadband services are calculated by dividing (a) the service revenues (excluding IFRS 15 adjustment) from fixed only broadband offers billed to the customers over the past three months, by (b) the weighted average number of fixed only broadband customers over the same period. The weighted average number of fixed only broadband customers is the average of the monthly averages during the period in question. The monthly average is the arithmetic mean of the number of customers at the start and end of the month. ARPO is expressed in monthly data.</t>
  </si>
  <si>
    <t>Number of fixed broadband accesses : xDSL (ADSL and VDSL), FTTx, cable, Fixed-4G (fLTE) and other broadband accesses (satellite, Wimax and others).</t>
  </si>
  <si>
    <t>Number of B2C customers holding an offer combining at least a broadband access (xDSL, FTTx, cable or Fixed-4G (fLTE) with cell-lock) and a mobile voice contract (excluding MVNOs). The broadband convergent customer base is equal to the convergent customer base (see 2.10).</t>
  </si>
  <si>
    <t>Number of fixed broadband customers (see 2.33) excluding broadband convergent customers (see 2.35).</t>
  </si>
  <si>
    <t>- broadband only</t>
  </si>
  <si>
    <t>Broadband only customers</t>
  </si>
  <si>
    <t>Including analog lines, optimales offers, naked xDSL lines, FTTH accesses, and LTE for fixed and others.</t>
  </si>
  <si>
    <t>Change in gross inventories, plus change in gross trade receivables, plus change in trade payables for other goods and services, plus change in other assets and liabilities (excluding receivables and payables related to operating taxes and levies).</t>
  </si>
  <si>
    <t>Number of total mobile contract customers (excluding M2M) who disconnect or are considered to have disconnected from the network, voluntarily or involuntarily (excluding money-back return and fraudulent connections) over the past three months, divided by the weighted average number of total contract customers (excluding M2M) over the same period. The mobile contract churn rate is expressed in yearly data.</t>
  </si>
  <si>
    <t>Retail PSTN lines</t>
  </si>
  <si>
    <t>fixed lines (copper + FTTH)</t>
  </si>
  <si>
    <t>fixed lines (copper + FTTH) (1) (4)</t>
  </si>
  <si>
    <t>Fixed lines (copper + FTTH)</t>
  </si>
  <si>
    <t>fixed lines (copper + FTTH) (2)</t>
  </si>
  <si>
    <t>CTRL (M2M)</t>
  </si>
  <si>
    <t>CTRL (prepaid)</t>
  </si>
  <si>
    <t>Average Revenues Per Offer (ARPO) of mobile only services are calculated by dividing (a) the service revenues (excluding IFRS 15 adjustment and M2M) from mobile only offers billed to the customers over the past three months, by (b) the weighted average number of mobile only customers (excluding M2M) over the same period. The weighted average number of mobile only customers is the average of the monthly averages during the period in question. The monthly average is the arithmetic mean of the number of customers at the start and end of the month. ARPO is expressed in monthly data.
Mobile only ARPO does not include incoming and visitors roaming revenues.</t>
  </si>
  <si>
    <t>Revenues from B2C convergent offers (excluding equipment sales). A convergent offer is defined as an offer combining at least a broadband access (xDSL, FTTx, cable or Fixed-4G (fLTE) with cell-lock) and a mobile voice contract (excluding MVNOs). Convergent services revenues do not include incoming and visitor roaming revenues.</t>
  </si>
  <si>
    <t>1.08</t>
  </si>
  <si>
    <t>Revenues from mobile offers (excluding B2C convergent offers and equipment sales) and M2M connectivity. Mobile only services revenues do not include incoming and visitor roaming revenues.</t>
  </si>
  <si>
    <t>FTTH and cable homes connectable</t>
  </si>
  <si>
    <t>Group KPIs</t>
  </si>
  <si>
    <t>Convergent KPIs</t>
  </si>
  <si>
    <t>Fixed KPIs</t>
  </si>
  <si>
    <t>Mobile KPIs</t>
  </si>
  <si>
    <t>Other KPIs</t>
  </si>
  <si>
    <t>1Q
2018</t>
  </si>
  <si>
    <t>nc</t>
  </si>
  <si>
    <t>1.09</t>
  </si>
  <si>
    <t>o/w fixed only broadband services</t>
  </si>
  <si>
    <t>o/w fixed only narrowband services</t>
  </si>
  <si>
    <t>CTRL (fixed only services revenues)</t>
  </si>
  <si>
    <t>Aggregation of revenues from (i) convergent services, (ii) mobile only services, (iii) fixed only services, and (iv) IT &amp; Integration services.</t>
  </si>
  <si>
    <t>Retail services (B2C+B2B)</t>
  </si>
  <si>
    <t>(1) Customers in France of "France" and "Enterprise" operating segments.</t>
  </si>
  <si>
    <t xml:space="preserve">Revenues from unified communication and collaboration services (Local Area Network and telephony, advising, integration, project management, video conferencing offers), hosting and infrastructure services (including Cloud Computing), applications services (customer relations management and other applications services), security services, machine-to-machine (excluded connectivity) as well as sales of equipment related to the above products and services.       </t>
  </si>
  <si>
    <t>convergent KPIs</t>
  </si>
  <si>
    <t>convergent customer base (excl. MVNOs) (2)</t>
  </si>
  <si>
    <t>number of mobile lines per convergent offer (2)</t>
  </si>
  <si>
    <t>convergent ARPO (2)</t>
  </si>
  <si>
    <t>- convergent (2)</t>
  </si>
  <si>
    <t>- broadband only (2)</t>
  </si>
  <si>
    <t>fixed only broadband ARPO (2)</t>
  </si>
  <si>
    <t>(2) Impact of reclassification of a pool of customers from Fixed only broadband customer base to Convergent broadband customer base in 1Q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</si>
</sst>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74">
    <numFmt numFmtId="164" formatCode="#,##0.0"/>
    <numFmt numFmtId="165" formatCode="0.0%"/>
    <numFmt numFmtId="166" formatCode="#,##0_);\(#,##0\);0_)"/>
    <numFmt numFmtId="167" formatCode="#,##0.0_);\(#,##0.0\);0.0_)"/>
    <numFmt numFmtId="168" formatCode="#,##0;\(#,##0\)"/>
    <numFmt numFmtId="169" formatCode="#,##0.0000"/>
    <numFmt numFmtId="170" formatCode="#,##0.000"/>
    <numFmt numFmtId="171" formatCode="_ * #,##0_ ;_ * \(#,##0\)_ ;_ * &quot;-&quot;??_ ;_ @_ "/>
    <numFmt numFmtId="172" formatCode="0.0%_);\(0.0%\)"/>
    <numFmt numFmtId="173" formatCode="0.0_)\%;\(0.0\)\%;0.0_)\%;@_)_%"/>
    <numFmt numFmtId="174" formatCode="#,##0.0_)_%;\(#,##0.0\)_%;0.0_)_%;@_)_%"/>
    <numFmt numFmtId="175" formatCode="#,##0\ ;\(#,##0\)"/>
    <numFmt numFmtId="176" formatCode="#,##0.00\ ;\(#,##0.00\)\ ;\ "/>
    <numFmt numFmtId="177" formatCode="#,##0.0_);\(#,##0.0\);#,##0.0_);@_)"/>
    <numFmt numFmtId="178" formatCode="#,##0.0_);\(#,##0.0\)"/>
    <numFmt numFmtId="179" formatCode="&quot;$&quot;_(#,##0.00_);&quot;$&quot;\(#,##0.00\)"/>
    <numFmt numFmtId="180" formatCode="0.0_)"/>
    <numFmt numFmtId="181" formatCode="&quot;$&quot;_(#,##0.00_);&quot;$&quot;\(#,##0.00\);&quot;$&quot;_(0.00_);@_)"/>
    <numFmt numFmtId="182" formatCode="#,##0.0;\-#,##0.0"/>
    <numFmt numFmtId="183" formatCode="###0;\-###0"/>
    <numFmt numFmtId="184" formatCode="0.000%"/>
    <numFmt numFmtId="185" formatCode="0.00000000000000000%"/>
    <numFmt numFmtId="186" formatCode="yyyy\A"/>
    <numFmt numFmtId="187" formatCode="#,##0.00_);\(#,##0.00\);0.00_);@_)"/>
    <numFmt numFmtId="188" formatCode="\€_(#,##0.00_);\€\(#,##0.00\);\€_(0.00_);@_)"/>
    <numFmt numFmtId="189" formatCode="#,##0.0_)\x;\(#,##0.0\)\x"/>
    <numFmt numFmtId="190" formatCode="#,##0_)\x;\(#,##0\)\x;0_)\x;@_)_x"/>
    <numFmt numFmtId="191" formatCode="#,##0\ ;\(#,##0\)\ ;\ "/>
    <numFmt numFmtId="192" formatCode="dd\-mm\-yy"/>
    <numFmt numFmtId="193" formatCode="0&quot;%&quot;"/>
    <numFmt numFmtId="194" formatCode="0.000000000000000000%"/>
    <numFmt numFmtId="195" formatCode="#,##0.0;\(#,##0.0\)"/>
    <numFmt numFmtId="196" formatCode="0.00_)"/>
    <numFmt numFmtId="197" formatCode="#,##0.0_)_x;\(#,##0.0\)_x"/>
    <numFmt numFmtId="198" formatCode="#,##0_)_x;\(#,##0\)_x;0_)_x;@_)_x"/>
    <numFmt numFmtId="199" formatCode="#,##0.0\x"/>
    <numFmt numFmtId="200" formatCode="#,##0.0,;\(#,##0.0,\)"/>
    <numFmt numFmtId="201" formatCode="0.0%;\(#.#%\)"/>
    <numFmt numFmtId="202" formatCode="mm/dd/yy"/>
    <numFmt numFmtId="203" formatCode="#,##0,;\(#,##0\)\,"/>
    <numFmt numFmtId="204" formatCode="0.0000000000000000000000%"/>
    <numFmt numFmtId="205" formatCode="0.0"/>
    <numFmt numFmtId="206" formatCode="#,##0.0_);[Red]\(#,##0.0\)"/>
    <numFmt numFmtId="207" formatCode="0.0_)\%;\(0.0\)\%"/>
    <numFmt numFmtId="208" formatCode="0.000000000000000000000000000000%"/>
    <numFmt numFmtId="209" formatCode="#,##0.0\ ;\(#,##0.0\)"/>
    <numFmt numFmtId="210" formatCode="_(* #,##0_);_(* \(#,##0\);_(* &quot;-&quot;??_);_(@_)"/>
    <numFmt numFmtId="211" formatCode="&quot;$&quot;#,##0.0_);[Red]\(&quot;$&quot;#,##0.0\)"/>
    <numFmt numFmtId="212" formatCode="#,##0.0_)_%;\(#,##0.0\)_%"/>
    <numFmt numFmtId="213" formatCode="#\ ##0.00"/>
    <numFmt numFmtId="214" formatCode="0.0%;\(0.0\)%"/>
    <numFmt numFmtId="215" formatCode="0.00\p"/>
    <numFmt numFmtId="216" formatCode="#,##0.000_);\(#,##0.000\)"/>
    <numFmt numFmtId="217" formatCode="_(&quot;$&quot;* #,##0.00_);_(&quot;$&quot;* \(#,##0.00\);_(&quot;$&quot;* &quot;-&quot;??_);_(@_)"/>
    <numFmt numFmtId="218" formatCode="_(&quot;$&quot;* #,##0_);_(&quot;$&quot;* \(#,##0\);_(&quot;$&quot;* &quot;-&quot;_);_(@_)"/>
    <numFmt numFmtId="219" formatCode="\+#,##0;\-#,##0"/>
    <numFmt numFmtId="220" formatCode="#,##0.00\ &quot;Kč&quot;;[Red]\-#,##0.00\ &quot;Kč&quot;"/>
    <numFmt numFmtId="221" formatCode="0.000"/>
    <numFmt numFmtId="222" formatCode="0.000000000"/>
    <numFmt numFmtId="223" formatCode="#,##0;[Red]\(#,##0\)"/>
    <numFmt numFmtId="224" formatCode="0_);\(0\)"/>
    <numFmt numFmtId="225" formatCode="0&quot;E&quot;;\(0\)&quot;E&quot;"/>
    <numFmt numFmtId="226" formatCode="[Color10][&gt;0]&quot;ì&quot;;[Red][&lt;0]&quot;î&quot;;[Color48]&quot;è&quot;"/>
    <numFmt numFmtId="227" formatCode="#,##0.000_);[Red]\(#,##0.000\)"/>
    <numFmt numFmtId="228" formatCode="#,##0.0,,,&quot;bn&quot;"/>
    <numFmt numFmtId="229" formatCode="#,##0.00\ &quot;FB&quot;;[Red]\-#,##0.00\ &quot;FB&quot;"/>
    <numFmt numFmtId="230" formatCode="&quot;$&quot;#,##0;\-&quot;$&quot;#,##0"/>
    <numFmt numFmtId="231" formatCode="0&quot; b.p.&quot;"/>
    <numFmt numFmtId="232" formatCode="&quot;£&quot;\ #,##0\ &quot;mn.&quot;"/>
    <numFmt numFmtId="233" formatCode="&quot;£&quot;#,##0.0&quot;m&quot;;\(&quot;£&quot;#,##0.0&quot;m&quot;\)"/>
    <numFmt numFmtId="234" formatCode="_-* #,##0_._0_0;\-* #,##0_._0_0"/>
    <numFmt numFmtId="235" formatCode="_-* #,###_-;\(#,###\);_-* &quot;–&quot;_-;_-@_-"/>
    <numFmt numFmtId="236" formatCode="#,##0;\-#,##0;&quot;-&quot;"/>
    <numFmt numFmtId="237" formatCode="#,##0.00;\-#,##0.00;&quot;-&quot;"/>
    <numFmt numFmtId="238" formatCode="#,##0%;\-#,##0%;&quot;- &quot;"/>
    <numFmt numFmtId="239" formatCode="#,##0.0%;\-#,##0.0%;&quot;- &quot;"/>
    <numFmt numFmtId="240" formatCode="#,##0.00%;\-#,##0.00%;&quot;- &quot;"/>
    <numFmt numFmtId="241" formatCode="#,##0.0;\-#,##0.0;&quot;-&quot;"/>
    <numFmt numFmtId="242" formatCode="###0"/>
    <numFmt numFmtId="243" formatCode="#,##0_-;\(#,##0\);0_-;"/>
    <numFmt numFmtId="244" formatCode="#,##0,_-;\(#,##0,\)_-;_ &quot;-&quot;_-;_-@_-"/>
    <numFmt numFmtId="245" formatCode="_-* #,##0_F_-;\-* #,##0_F_-;_-* &quot;-&quot;_F_-;_-@_-"/>
    <numFmt numFmtId="246" formatCode="_-* #,##0.00_-;\-* #,##0.00_-;_-* &quot;-&quot;??_-;_-@_-"/>
    <numFmt numFmtId="247" formatCode="0.00_);\(0.00\);0.00"/>
    <numFmt numFmtId="248" formatCode="0.0%_);\(0.0%\)_)"/>
    <numFmt numFmtId="249" formatCode="&quot;$&quot;#,##0.00_);[Red]\(&quot;$&quot;#,##0.00\)"/>
    <numFmt numFmtId="250" formatCode="_-* #,##0.00&quot;F&quot;_-;\-* #,##0.00&quot;F&quot;_-;_-* &quot;-&quot;??&quot;F&quot;_-;_-@_-"/>
    <numFmt numFmtId="251" formatCode="&quot;$&quot;#,##0.00000000000000000000000000_);[Red]\(&quot;$&quot;#,##0.00000000000000000000000000\)"/>
    <numFmt numFmtId="252" formatCode="&quot;*&quot;0&quot;#&quot;"/>
    <numFmt numFmtId="253" formatCode="dd\.mm\.yy"/>
    <numFmt numFmtId="254" formatCode="#,##0.000;\(#,##0.000\)"/>
    <numFmt numFmtId="255" formatCode="#,##0.00;\(#,##0.00\)"/>
    <numFmt numFmtId="256" formatCode="_-* #,##0_-;\-* #,##0_-;_-* &quot;-&quot;??_-;_-@_-"/>
    <numFmt numFmtId="257" formatCode="m/d/yy_%_)"/>
    <numFmt numFmtId="258" formatCode="yyyy"/>
    <numFmt numFmtId="259" formatCode="#,##0\ &quot;FB&quot;;[Red]\-#,##0\ &quot;FB&quot;"/>
    <numFmt numFmtId="260" formatCode="#,##0.0000_);[Red]\(#,##0.0000\);0.0000_)"/>
    <numFmt numFmtId="261" formatCode="&quot;£&quot;#,##0;\-&quot;£&quot;#,##0"/>
    <numFmt numFmtId="262" formatCode="&quot;C&quot;&quot;$&quot;#,##0.00_);[Red]\(&quot;C&quot;&quot;$&quot;#,##0.00\)"/>
    <numFmt numFmtId="263" formatCode="&quot;$&quot;#,##0_);[Red]\(&quot;$&quot;#,##0\)"/>
    <numFmt numFmtId="264" formatCode="&quot;$&quot;#,##0.00&quot;A&quot;;[Red]\(&quot;$&quot;#,##0.00\)&quot;A&quot;"/>
    <numFmt numFmtId="265" formatCode="&quot;$&quot;#,##0.00&quot;E&quot;;[Red]\(&quot;$&quot;#,##0.00\)&quot;E&quot;"/>
    <numFmt numFmtId="266" formatCode="_ * #,##0_ ;_ * \-#,##0_ ;_ * &quot;-&quot;_ ;_ @_ "/>
    <numFmt numFmtId="267" formatCode="_([$€]* #,##0.00_);_([$€]* \(#,##0.00\);_([$€]* &quot;-&quot;??_);_(@_)"/>
    <numFmt numFmtId="268" formatCode="_-* #,##0.00\ [$€]_-;\-* #,##0.00\ [$€]_-;_-* &quot;-&quot;??\ [$€]_-;_-@_-"/>
    <numFmt numFmtId="269" formatCode="&quot;£&quot;0.0"/>
    <numFmt numFmtId="270" formatCode="##0&quot;%&quot;;\(##0&quot;%&quot;\)"/>
    <numFmt numFmtId="271" formatCode="&quot;£&quot;#,##0.00;\-&quot;£&quot;#,##0.00"/>
    <numFmt numFmtId="272" formatCode="&quot;£&quot;#,##0.00;[Red]\-&quot;£&quot;#,##0.00"/>
    <numFmt numFmtId="273" formatCode="#,##0.00&quot;F&quot;;[Red]\-#,##0.00&quot;F&quot;"/>
    <numFmt numFmtId="274" formatCode="#,##0.0000\ ;\(#,##0.0000\)"/>
    <numFmt numFmtId="275" formatCode="\£#,##0.00"/>
    <numFmt numFmtId="276" formatCode="0.0%_);[Red]\(0.0%\)"/>
    <numFmt numFmtId="277" formatCode="0.00%_);\(0.00%\)"/>
    <numFmt numFmtId="278" formatCode="0.00%;\(0.00%\)"/>
    <numFmt numFmtId="279" formatCode="0;\(#\)"/>
    <numFmt numFmtId="280" formatCode="_-* #,##0_-;\-* #,##0_-;_-* &quot;-&quot;_-;_-@_-"/>
    <numFmt numFmtId="281" formatCode="0.00_);\(0.00\);0.00_)"/>
    <numFmt numFmtId="282" formatCode="#,##0.000,&quot; k$&quot;"/>
    <numFmt numFmtId="283" formatCode="#,##0.000,&quot; k€&quot;;\-\ #,##0.000,&quot; k€&quot;;&quot;.&quot;;@"/>
    <numFmt numFmtId="284" formatCode="\+\ #,##0.000,&quot; k€&quot;;\-\ #,##0.000,&quot; k€&quot;;&quot;-&quot;;@"/>
    <numFmt numFmtId="285" formatCode="#,##0.00_);[Red]\(#,##0.00\);0.00_)"/>
    <numFmt numFmtId="286" formatCode="#,##0.00_)&quot; F&quot;;[Red]\(#,##0.00\)&quot; F&quot;;0.00_)&quot; F&quot;"/>
    <numFmt numFmtId="287" formatCode="#,##0.00\x_);[Red]\(#,##0.00\x\)"/>
    <numFmt numFmtId="288" formatCode="&quot;$&quot;#,##0.0000000000000000000000000_);[Red]\(&quot;$&quot;#,##0.0000000000000000000000000\)"/>
    <numFmt numFmtId="289" formatCode="_ * #,##0.00_ ;_ * \-#,##0.00_ ;_ * &quot;-&quot;??_ ;_ @_ "/>
    <numFmt numFmtId="290" formatCode="_-* #,##0.0_-;\-* #,##0.0_-;_-* &quot;-&quot;??_-;_-@_-"/>
    <numFmt numFmtId="291" formatCode="_-* #,##0.00\ _K_č_-;\-* #,##0.00\ _K_č_-;_-* &quot;-&quot;??\ _K_č_-;_-@_-"/>
    <numFmt numFmtId="292" formatCode="#,##0_);\(#,##0\);0_._0_)"/>
    <numFmt numFmtId="293" formatCode="0.0000"/>
    <numFmt numFmtId="294" formatCode="_(* #,##0.00_);_(* \(#,##0.00\);_(* &quot;-&quot;??_);_(@_)"/>
    <numFmt numFmtId="295" formatCode="_(* #,##0_);_(* \(#,##0\);_(* &quot;-&quot;_);_(@_)"/>
    <numFmt numFmtId="296" formatCode="#,##0_);\(#,##0\);;"/>
    <numFmt numFmtId="297" formatCode="General_)"/>
    <numFmt numFmtId="298" formatCode="#,##0.0000;\(#,##0.0000\)"/>
    <numFmt numFmtId="299" formatCode="0.00\%;\-0.00\%;0.00\%"/>
    <numFmt numFmtId="300" formatCode="#.0"/>
    <numFmt numFmtId="301" formatCode="##0.00000"/>
    <numFmt numFmtId="302" formatCode="0.00%_);[Red]\(0.00%\)"/>
    <numFmt numFmtId="303" formatCode="\$#,##0"/>
    <numFmt numFmtId="304" formatCode="0.0000%"/>
    <numFmt numFmtId="305" formatCode="#,##0.00_)\ \x;\(#,##0.00\)\ \x"/>
    <numFmt numFmtId="306" formatCode="#,##0.00000000;\(#,##0.00000000\)"/>
    <numFmt numFmtId="307" formatCode="0\.000"/>
    <numFmt numFmtId="308" formatCode="[$$-409]#,##0"/>
    <numFmt numFmtId="309" formatCode="#,##0.00\ &quot;FB&quot;;\-#,##0.00\ &quot;FB&quot;"/>
    <numFmt numFmtId="310" formatCode="_-* #,##0.00\ &quot;pta&quot;_-;\-* #,##0.00\ &quot;pta&quot;_-;_-* &quot;-&quot;??\ &quot;pta&quot;_-;_-@_-"/>
    <numFmt numFmtId="311" formatCode="&quot;var. &quot;#,##0;[Red]&quot;var. &quot;\(#,##0\)"/>
    <numFmt numFmtId="312" formatCode="#,##0_);\(#,##0\);\-_)"/>
    <numFmt numFmtId="313" formatCode="dd\-mm\-yyyy"/>
    <numFmt numFmtId="314" formatCode="_-* #,##0\ &quot;FB&quot;_-;\-* #,##0\ &quot;FB&quot;_-;_-* &quot;-&quot;\ &quot;FB&quot;_-;_-@_-"/>
    <numFmt numFmtId="315" formatCode="#,##0.0,"/>
    <numFmt numFmtId="316" formatCode="0;\-\ 0;&quot;.&quot;;@"/>
    <numFmt numFmtId="317" formatCode="#,##0.00000"/>
    <numFmt numFmtId="318" formatCode="&quot;Obj. : &quot;#,##0;;;&quot;Obj. : &quot;@"/>
    <numFmt numFmtId="319" formatCode="&quot;Obj. : &quot;#,##0&quot; €&quot;"/>
    <numFmt numFmtId="320" formatCode="&quot;Obj. : &quot;0&quot; mois&quot;"/>
    <numFmt numFmtId="321" formatCode="0.0%;\(0.0%\)"/>
    <numFmt numFmtId="322" formatCode="0.0000000000"/>
    <numFmt numFmtId="323" formatCode="0%;\(0%\)"/>
    <numFmt numFmtId="324" formatCode="mmmm\-yy"/>
    <numFmt numFmtId="325" formatCode="\+0"/>
    <numFmt numFmtId="326" formatCode="0.00%;\-0.00%;&quot;&quot;;@"/>
    <numFmt numFmtId="327" formatCode="_-&quot;£&quot;* #,##0_-;\-&quot;£&quot;* #,##0_-;_-&quot;£&quot;* &quot;-&quot;_-;_-@_-"/>
    <numFmt numFmtId="328" formatCode="_-&quot;£&quot;* #,##0.00_-;\-&quot;£&quot;* #,##0.00_-;_-&quot;£&quot;* &quot;-&quot;??_-;_-@_-"/>
    <numFmt numFmtId="329" formatCode="mmm\ yyyy"/>
    <numFmt numFmtId="330" formatCode="0%;[Red]\-0%"/>
    <numFmt numFmtId="331" formatCode="#,##0;\(#,##0\);"/>
    <numFmt numFmtId="332" formatCode="#,##0.00;\(#,##0.00\);"/>
    <numFmt numFmtId="333" formatCode="#,##0.0_)%_);\(#,##0.0\)%_);\-_)_)"/>
    <numFmt numFmtId="334" formatCode="#,##0;[Red]\(#,##0\);&quot;-&quot;"/>
    <numFmt numFmtId="335" formatCode="#,##0.0,,_);[Red]\(#,##0.0,,\)"/>
    <numFmt numFmtId="336" formatCode="#,##0.00_);\(#,##0.0\);0.00_)"/>
    <numFmt numFmtId="337" formatCode="#,##0.00_);\(#,##0.00\);0.00_)"/>
  </numFmts>
  <fonts count="330">
    <font>
      <sz val="11"/>
      <color indexed="8"/>
      <name val="Calibri"/>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name val="Arial"/>
      <family val="2"/>
    </font>
    <font>
      <b/>
      <sz val="10"/>
      <color indexed="53"/>
      <name val="Arial"/>
      <family val="2"/>
    </font>
    <font>
      <sz val="11"/>
      <name val="Arial"/>
      <family val="2"/>
    </font>
    <font>
      <sz val="12"/>
      <name val="Arial"/>
      <family val="2"/>
    </font>
    <font>
      <b/>
      <sz val="12"/>
      <name val="Arial"/>
      <family val="2"/>
    </font>
    <font>
      <b/>
      <sz val="10"/>
      <color indexed="9"/>
      <name val="Arial"/>
      <family val="2"/>
    </font>
    <font>
      <b/>
      <sz val="11"/>
      <color indexed="53"/>
      <name val="Arial"/>
      <family val="2"/>
    </font>
    <font>
      <u/>
      <sz val="10"/>
      <color indexed="12"/>
      <name val="Arial"/>
      <family val="2"/>
    </font>
    <font>
      <sz val="16"/>
      <name val="Arial"/>
      <family val="2"/>
    </font>
    <font>
      <b/>
      <sz val="16"/>
      <color indexed="53"/>
      <name val="Arial"/>
      <family val="2"/>
    </font>
    <font>
      <sz val="11"/>
      <color indexed="8"/>
      <name val="Arial"/>
      <family val="2"/>
    </font>
    <font>
      <sz val="14"/>
      <color indexed="8"/>
      <name val="Arial"/>
      <family val="2"/>
    </font>
    <font>
      <b/>
      <sz val="14"/>
      <color indexed="53"/>
      <name val="Arial"/>
      <family val="2"/>
    </font>
    <font>
      <sz val="10"/>
      <color indexed="8"/>
      <name val="Arial"/>
      <family val="2"/>
    </font>
    <font>
      <b/>
      <sz val="18"/>
      <color indexed="53"/>
      <name val="Arial"/>
      <family val="2"/>
    </font>
    <font>
      <b/>
      <sz val="10"/>
      <color indexed="8"/>
      <name val="Arial"/>
      <family val="2"/>
    </font>
    <font>
      <b/>
      <sz val="11"/>
      <color indexed="8"/>
      <name val="Arial"/>
      <family val="2"/>
    </font>
    <font>
      <sz val="10"/>
      <color indexed="23"/>
      <name val="Arial"/>
      <family val="2"/>
    </font>
    <font>
      <b/>
      <sz val="10"/>
      <color indexed="23"/>
      <name val="Arial"/>
      <family val="2"/>
    </font>
    <font>
      <sz val="11"/>
      <color indexed="23"/>
      <name val="Arial"/>
      <family val="2"/>
    </font>
    <font>
      <b/>
      <sz val="14"/>
      <color indexed="9"/>
      <name val="Arial"/>
      <family val="2"/>
    </font>
    <font>
      <sz val="8"/>
      <color indexed="8"/>
      <name val="Arial"/>
      <family val="2"/>
    </font>
    <font>
      <b/>
      <sz val="10"/>
      <name val="Arial"/>
      <family val="2"/>
    </font>
    <font>
      <b/>
      <sz val="11"/>
      <name val="Arial"/>
      <family val="2"/>
    </font>
    <font>
      <i/>
      <sz val="10"/>
      <color indexed="8"/>
      <name val="Arial"/>
      <family val="2"/>
    </font>
    <font>
      <i/>
      <sz val="10"/>
      <color indexed="23"/>
      <name val="Arial"/>
      <family val="2"/>
    </font>
    <font>
      <sz val="8"/>
      <name val="Arial"/>
      <family val="2"/>
    </font>
    <font>
      <sz val="11"/>
      <color indexed="8"/>
      <name val="Calibri"/>
      <family val="2"/>
    </font>
    <font>
      <sz val="10"/>
      <color indexed="53"/>
      <name val="Arial"/>
      <family val="2"/>
    </font>
    <font>
      <b/>
      <sz val="10"/>
      <name val="MS Sans Serif"/>
      <family val="2"/>
    </font>
    <font>
      <sz val="16"/>
      <name val="Palatino"/>
      <family val="1"/>
    </font>
    <font>
      <sz val="8"/>
      <color indexed="49"/>
      <name val="Times New Roman"/>
      <family val="1"/>
    </font>
    <font>
      <sz val="9"/>
      <color indexed="8"/>
      <name val="Arial"/>
      <family val="2"/>
    </font>
    <font>
      <sz val="10"/>
      <name val="Helv"/>
    </font>
    <font>
      <sz val="12"/>
      <name val="Times New Roman"/>
      <family val="1"/>
    </font>
    <font>
      <sz val="10"/>
      <name val="Helvetica 45 Light"/>
      <family val="2"/>
    </font>
    <font>
      <b/>
      <sz val="22"/>
      <color indexed="18"/>
      <name val="Arial"/>
      <family val="2"/>
    </font>
    <font>
      <sz val="10"/>
      <color indexed="8"/>
      <name val="MS Sans Serif"/>
      <family val="2"/>
    </font>
    <font>
      <b/>
      <sz val="14"/>
      <color indexed="18"/>
      <name val="Arial"/>
      <family val="2"/>
    </font>
    <font>
      <sz val="10"/>
      <name val="Arial CE"/>
      <charset val="238"/>
    </font>
    <font>
      <b/>
      <sz val="10"/>
      <color indexed="18"/>
      <name val="Arial"/>
      <family val="2"/>
    </font>
    <font>
      <b/>
      <u val="singleAccounting"/>
      <sz val="10"/>
      <color indexed="18"/>
      <name val="Arial"/>
      <family val="2"/>
    </font>
    <font>
      <u/>
      <sz val="10"/>
      <color indexed="14"/>
      <name val="MS Sans Serif"/>
      <family val="2"/>
    </font>
    <font>
      <sz val="11"/>
      <name val="?? ?????"/>
      <family val="3"/>
    </font>
    <font>
      <b/>
      <i/>
      <sz val="14"/>
      <name val="Arial"/>
      <family val="2"/>
    </font>
    <font>
      <sz val="13"/>
      <name val="Arial"/>
      <family val="2"/>
    </font>
    <font>
      <sz val="10"/>
      <color indexed="52"/>
      <name val="Arial"/>
      <family val="2"/>
    </font>
    <font>
      <sz val="10"/>
      <color indexed="12"/>
      <name val="Arial"/>
      <family val="2"/>
    </font>
    <font>
      <sz val="9"/>
      <name val="Helv"/>
    </font>
    <font>
      <b/>
      <sz val="10"/>
      <name val="Tms Rmn"/>
    </font>
    <font>
      <i/>
      <sz val="10"/>
      <name val="Arial"/>
      <family val="2"/>
    </font>
    <font>
      <sz val="9"/>
      <name val="Arial"/>
      <family val="2"/>
    </font>
    <font>
      <sz val="11"/>
      <color indexed="63"/>
      <name val="Calibri"/>
      <family val="2"/>
    </font>
    <font>
      <sz val="10"/>
      <name val="Geneva"/>
      <family val="2"/>
    </font>
    <font>
      <sz val="7"/>
      <name val="Helvetica"/>
      <family val="2"/>
    </font>
    <font>
      <sz val="11"/>
      <color indexed="9"/>
      <name val="Calibri"/>
      <family val="2"/>
    </font>
    <font>
      <sz val="10"/>
      <name val="Swis721 BT"/>
      <family val="2"/>
    </font>
    <font>
      <sz val="7"/>
      <color indexed="14"/>
      <name val="Small Fonts"/>
      <family val="2"/>
    </font>
    <font>
      <sz val="6"/>
      <name val="Arial"/>
      <family val="2"/>
    </font>
    <font>
      <sz val="10"/>
      <name val="Times New Roman"/>
      <family val="1"/>
    </font>
    <font>
      <b/>
      <sz val="12"/>
      <name val="Helv"/>
    </font>
    <font>
      <sz val="10"/>
      <name val="Arial Narrow"/>
      <family val="2"/>
    </font>
    <font>
      <b/>
      <sz val="6"/>
      <name val="Arial"/>
      <family val="2"/>
    </font>
    <font>
      <b/>
      <sz val="8"/>
      <name val="Arial"/>
      <family val="2"/>
    </font>
    <font>
      <i/>
      <sz val="8"/>
      <name val="Arial"/>
      <family val="2"/>
    </font>
    <font>
      <sz val="8"/>
      <name val="Wingdings"/>
      <charset val="2"/>
    </font>
    <font>
      <sz val="8"/>
      <color indexed="12"/>
      <name val="Arial"/>
      <family val="2"/>
    </font>
    <font>
      <b/>
      <sz val="11"/>
      <color indexed="10"/>
      <name val="Times New Roman"/>
      <family val="1"/>
    </font>
    <font>
      <sz val="12"/>
      <name val="Helvetica"/>
      <family val="2"/>
    </font>
    <font>
      <b/>
      <sz val="9"/>
      <color indexed="55"/>
      <name val="Trebuchet MS"/>
      <family val="2"/>
    </font>
    <font>
      <sz val="8"/>
      <name val="Times New Roman"/>
      <family val="1"/>
    </font>
    <font>
      <sz val="10"/>
      <name val="MS Sans Serif"/>
      <family val="2"/>
    </font>
    <font>
      <strike/>
      <sz val="8"/>
      <name val="Arial"/>
      <family val="2"/>
    </font>
    <font>
      <sz val="8"/>
      <color indexed="8"/>
      <name val="Arial"/>
      <family val="2"/>
    </font>
    <font>
      <b/>
      <i/>
      <sz val="11"/>
      <color indexed="9"/>
      <name val="Times New Roman"/>
      <family val="1"/>
    </font>
    <font>
      <b/>
      <sz val="9"/>
      <color indexed="9"/>
      <name val="Arial"/>
      <family val="2"/>
    </font>
    <font>
      <sz val="8"/>
      <color indexed="12"/>
      <name val="Tms Rmn"/>
      <family val="1"/>
    </font>
    <font>
      <sz val="10"/>
      <color indexed="9"/>
      <name val="Arial"/>
      <family val="2"/>
    </font>
    <font>
      <sz val="8"/>
      <color indexed="12"/>
      <name val="Helvetica"/>
      <family val="2"/>
    </font>
    <font>
      <sz val="12"/>
      <name val="Tms Rmn"/>
    </font>
    <font>
      <b/>
      <sz val="12"/>
      <name val="Times New Roman"/>
      <family val="1"/>
    </font>
    <font>
      <b/>
      <sz val="8"/>
      <color indexed="8"/>
      <name val="Arial"/>
      <family val="2"/>
    </font>
    <font>
      <b/>
      <sz val="9"/>
      <name val="Arial"/>
      <family val="2"/>
    </font>
    <font>
      <sz val="10"/>
      <name val="Comic Sans MS"/>
      <family val="4"/>
    </font>
    <font>
      <b/>
      <sz val="12"/>
      <color indexed="42"/>
      <name val="Arial"/>
      <family val="2"/>
    </font>
    <font>
      <b/>
      <sz val="10"/>
      <color indexed="38"/>
      <name val="Arial"/>
      <family val="2"/>
    </font>
    <font>
      <sz val="12"/>
      <name val="±¼¸²Ã¼"/>
      <family val="3"/>
      <charset val="129"/>
    </font>
    <font>
      <sz val="8"/>
      <name val="Helv"/>
    </font>
    <font>
      <sz val="10"/>
      <color indexed="8"/>
      <name val="Arial"/>
      <family val="2"/>
    </font>
    <font>
      <b/>
      <sz val="11"/>
      <color indexed="52"/>
      <name val="Calibri"/>
      <family val="2"/>
    </font>
    <font>
      <b/>
      <sz val="9"/>
      <color indexed="12"/>
      <name val="Times New Roman"/>
      <family val="1"/>
    </font>
    <font>
      <sz val="8"/>
      <name val="Trebuchet MS"/>
      <family val="2"/>
    </font>
    <font>
      <sz val="11"/>
      <color indexed="52"/>
      <name val="Calibri"/>
      <family val="2"/>
    </font>
    <font>
      <sz val="10"/>
      <color indexed="18"/>
      <name val="Times New Roman"/>
      <family val="1"/>
    </font>
    <font>
      <b/>
      <sz val="10"/>
      <name val="Times New Roman"/>
      <family val="1"/>
    </font>
    <font>
      <b/>
      <u/>
      <sz val="8"/>
      <name val="Arial"/>
      <family val="2"/>
    </font>
    <font>
      <sz val="10"/>
      <color indexed="24"/>
      <name val="Arial"/>
      <family val="2"/>
    </font>
    <font>
      <sz val="8"/>
      <color indexed="12"/>
      <name val="Helv"/>
    </font>
    <font>
      <b/>
      <sz val="8"/>
      <name val="Times New Roman"/>
      <family val="1"/>
    </font>
    <font>
      <sz val="8"/>
      <name val="Palatino"/>
      <family val="1"/>
    </font>
    <font>
      <sz val="10"/>
      <color indexed="22"/>
      <name val="Arial"/>
      <family val="2"/>
    </font>
    <font>
      <b/>
      <i/>
      <sz val="12"/>
      <color indexed="13"/>
      <name val="Arial"/>
      <family val="2"/>
    </font>
    <font>
      <sz val="24"/>
      <name val="MS Sans Serif"/>
      <family val="2"/>
    </font>
    <font>
      <b/>
      <sz val="9"/>
      <name val="CG Times"/>
      <family val="1"/>
    </font>
    <font>
      <sz val="10"/>
      <name val="MS Serif"/>
      <family val="1"/>
    </font>
    <font>
      <sz val="14"/>
      <name val="Palatino"/>
      <family val="1"/>
    </font>
    <font>
      <sz val="32"/>
      <name val="Helvetica-Black"/>
    </font>
    <font>
      <sz val="11"/>
      <color indexed="12"/>
      <name val="Book Antiqua"/>
      <family val="1"/>
    </font>
    <font>
      <sz val="8"/>
      <color indexed="18"/>
      <name val="Times New Roman"/>
      <family val="1"/>
    </font>
    <font>
      <sz val="8"/>
      <color indexed="8"/>
      <name val="Trebuchet MS"/>
      <family val="2"/>
    </font>
    <font>
      <sz val="8"/>
      <name val="Tms Rmn"/>
    </font>
    <font>
      <sz val="12"/>
      <color indexed="14"/>
      <name val="Times New Roman"/>
      <family val="1"/>
    </font>
    <font>
      <sz val="1"/>
      <color indexed="8"/>
      <name val="Courier"/>
      <family val="3"/>
    </font>
    <font>
      <sz val="10"/>
      <color indexed="10"/>
      <name val="MS Sans Serif"/>
      <family val="2"/>
    </font>
    <font>
      <sz val="10"/>
      <name val="Tms Rmn"/>
    </font>
    <font>
      <u val="doubleAccounting"/>
      <sz val="10"/>
      <name val="Arial"/>
      <family val="2"/>
    </font>
    <font>
      <sz val="9"/>
      <color indexed="12"/>
      <name val="Times New Roman"/>
      <family val="1"/>
    </font>
    <font>
      <b/>
      <i/>
      <sz val="8"/>
      <color indexed="12"/>
      <name val="HelveticaNeue Condensed"/>
    </font>
    <font>
      <sz val="8"/>
      <name val="Swis721 BT"/>
      <family val="2"/>
    </font>
    <font>
      <sz val="10"/>
      <color indexed="16"/>
      <name val="MS Serif"/>
      <family val="1"/>
    </font>
    <font>
      <b/>
      <sz val="18"/>
      <color indexed="22"/>
      <name val="Arial"/>
      <family val="2"/>
    </font>
    <font>
      <b/>
      <sz val="12"/>
      <color indexed="22"/>
      <name val="Arial"/>
      <family val="2"/>
    </font>
    <font>
      <sz val="10"/>
      <name val="Futura Bk BT"/>
    </font>
    <font>
      <sz val="10"/>
      <color indexed="9"/>
      <name val="Futura Bk BT"/>
    </font>
    <font>
      <b/>
      <sz val="8"/>
      <color indexed="9"/>
      <name val="Arial"/>
      <family val="2"/>
    </font>
    <font>
      <b/>
      <u/>
      <sz val="12"/>
      <name val="Arial Narrow"/>
      <family val="2"/>
    </font>
    <font>
      <b/>
      <sz val="10"/>
      <name val="Helvetica"/>
      <family val="2"/>
    </font>
    <font>
      <sz val="9"/>
      <name val="Times New Roman"/>
      <family val="1"/>
    </font>
    <font>
      <b/>
      <sz val="7"/>
      <color indexed="12"/>
      <name val="Arial"/>
      <family val="2"/>
    </font>
    <font>
      <u/>
      <sz val="10"/>
      <color indexed="36"/>
      <name val="Arial"/>
      <family val="2"/>
    </font>
    <font>
      <sz val="6"/>
      <color indexed="23"/>
      <name val="Helvetica-Black"/>
    </font>
    <font>
      <sz val="9.5"/>
      <color indexed="23"/>
      <name val="Helvetica-Black"/>
    </font>
    <font>
      <sz val="7"/>
      <name val="Palatino"/>
      <family val="1"/>
    </font>
    <font>
      <sz val="10"/>
      <color indexed="12"/>
      <name val="Times New Roman"/>
      <family val="1"/>
    </font>
    <font>
      <sz val="9"/>
      <name val="Verdana"/>
      <family val="2"/>
    </font>
    <font>
      <b/>
      <sz val="8"/>
      <name val="MS Sans Serif"/>
      <family val="2"/>
    </font>
    <font>
      <sz val="10"/>
      <color indexed="8"/>
      <name val="Trebuchet MS"/>
      <family val="2"/>
    </font>
    <font>
      <i/>
      <sz val="8"/>
      <color indexed="17"/>
      <name val="Times New Roman"/>
      <family val="1"/>
    </font>
    <font>
      <sz val="8"/>
      <color indexed="21"/>
      <name val="Arial"/>
      <family val="2"/>
    </font>
    <font>
      <sz val="7"/>
      <name val="Times New Roman"/>
      <family val="1"/>
    </font>
    <font>
      <sz val="8"/>
      <color indexed="12"/>
      <name val="Times New Roman"/>
      <family val="1"/>
    </font>
    <font>
      <b/>
      <sz val="8"/>
      <color indexed="10"/>
      <name val="Arial"/>
      <family val="2"/>
    </font>
    <font>
      <sz val="6"/>
      <name val="Palatino"/>
      <family val="1"/>
    </font>
    <font>
      <sz val="10"/>
      <name val="Helvetica-Black"/>
    </font>
    <font>
      <sz val="28"/>
      <name val="Helvetica-Black"/>
    </font>
    <font>
      <sz val="10"/>
      <name val="Palatino"/>
      <family val="1"/>
    </font>
    <font>
      <sz val="18"/>
      <name val="Palatino"/>
      <family val="1"/>
    </font>
    <font>
      <i/>
      <sz val="14"/>
      <name val="Palatino"/>
      <family val="1"/>
    </font>
    <font>
      <b/>
      <sz val="10"/>
      <color indexed="16"/>
      <name val="Times New Roman"/>
      <family val="1"/>
    </font>
    <font>
      <b/>
      <sz val="10"/>
      <color indexed="18"/>
      <name val="Times New Roman"/>
      <family val="1"/>
    </font>
    <font>
      <sz val="12"/>
      <color indexed="9"/>
      <name val="Arial"/>
      <family val="2"/>
    </font>
    <font>
      <sz val="8"/>
      <color indexed="8"/>
      <name val="Helv"/>
      <family val="2"/>
    </font>
    <font>
      <u/>
      <sz val="6"/>
      <color indexed="12"/>
      <name val="Arial"/>
      <family val="2"/>
    </font>
    <font>
      <sz val="10"/>
      <color indexed="10"/>
      <name val="Geneva"/>
      <family val="2"/>
    </font>
    <font>
      <sz val="10"/>
      <color indexed="10"/>
      <name val="Helv"/>
    </font>
    <font>
      <sz val="8"/>
      <color indexed="39"/>
      <name val="Arial"/>
      <family val="2"/>
    </font>
    <font>
      <sz val="10"/>
      <color indexed="16"/>
      <name val="Times New Roman"/>
      <family val="1"/>
    </font>
    <font>
      <b/>
      <sz val="12"/>
      <color indexed="16"/>
      <name val="Arial MT"/>
    </font>
    <font>
      <b/>
      <sz val="10"/>
      <color indexed="16"/>
      <name val="Arial MT"/>
    </font>
    <font>
      <b/>
      <i/>
      <sz val="12"/>
      <color indexed="12"/>
      <name val="Arial"/>
      <family val="2"/>
    </font>
    <font>
      <b/>
      <i/>
      <sz val="1"/>
      <color indexed="16"/>
      <name val="Courier"/>
      <family val="3"/>
    </font>
    <font>
      <sz val="8"/>
      <color indexed="53"/>
      <name val="Courier New"/>
      <family val="3"/>
    </font>
    <font>
      <sz val="8"/>
      <color indexed="16"/>
      <name val="Trebuchet MS"/>
      <family val="2"/>
    </font>
    <font>
      <sz val="8"/>
      <color indexed="55"/>
      <name val="Arial"/>
      <family val="2"/>
    </font>
    <font>
      <b/>
      <sz val="9"/>
      <color indexed="13"/>
      <name val="Arial"/>
      <family val="2"/>
    </font>
    <font>
      <i/>
      <sz val="12"/>
      <color indexed="10"/>
      <name val="Trebuchet MS"/>
      <family val="2"/>
    </font>
    <font>
      <b/>
      <sz val="11"/>
      <color indexed="62"/>
      <name val="Arial"/>
      <family val="2"/>
    </font>
    <font>
      <b/>
      <sz val="8"/>
      <color indexed="62"/>
      <name val="Arial"/>
      <family val="2"/>
    </font>
    <font>
      <sz val="10"/>
      <name val="Times"/>
      <family val="1"/>
    </font>
    <font>
      <b/>
      <sz val="10"/>
      <color indexed="10"/>
      <name val="Arial"/>
      <family val="2"/>
    </font>
    <font>
      <sz val="8"/>
      <color indexed="10"/>
      <name val="Helv"/>
    </font>
    <font>
      <b/>
      <i/>
      <sz val="20"/>
      <color indexed="8"/>
      <name val="Arial"/>
      <family val="2"/>
    </font>
    <font>
      <b/>
      <sz val="10"/>
      <name val="Helv"/>
    </font>
    <font>
      <sz val="10"/>
      <color indexed="14"/>
      <name val="Arial"/>
      <family val="2"/>
    </font>
    <font>
      <sz val="10"/>
      <color indexed="16"/>
      <name val="MS Sans Serif"/>
      <family val="2"/>
    </font>
    <font>
      <i/>
      <sz val="10"/>
      <color indexed="10"/>
      <name val="Arial"/>
      <family val="2"/>
    </font>
    <font>
      <b/>
      <sz val="12"/>
      <color indexed="17"/>
      <name val="Wingdings"/>
      <charset val="2"/>
    </font>
    <font>
      <b/>
      <sz val="18"/>
      <name val="Times New Roman"/>
      <family val="1"/>
    </font>
    <font>
      <b/>
      <sz val="10"/>
      <color indexed="12"/>
      <name val="Arial"/>
      <family val="2"/>
    </font>
    <font>
      <sz val="8"/>
      <name val="Helv"/>
      <family val="2"/>
    </font>
    <font>
      <sz val="14"/>
      <name val="Arial"/>
      <family val="2"/>
    </font>
    <font>
      <sz val="8"/>
      <name val="MS Sans Serif"/>
      <family val="2"/>
    </font>
    <font>
      <sz val="1"/>
      <color indexed="18"/>
      <name val="Courier"/>
      <family val="3"/>
    </font>
    <font>
      <sz val="7"/>
      <name val="Small Fonts"/>
      <family val="2"/>
    </font>
    <font>
      <b/>
      <u/>
      <sz val="12"/>
      <name val="L Serifa Light"/>
    </font>
    <font>
      <sz val="12"/>
      <name val="Tahoma"/>
      <family val="2"/>
    </font>
    <font>
      <sz val="7"/>
      <color indexed="12"/>
      <name val="Arial"/>
      <family val="2"/>
    </font>
    <font>
      <i/>
      <sz val="10"/>
      <name val="Helv"/>
    </font>
    <font>
      <i/>
      <sz val="12"/>
      <color indexed="10"/>
      <name val="Times New Roman"/>
      <family val="1"/>
    </font>
    <font>
      <b/>
      <sz val="8"/>
      <color indexed="18"/>
      <name val="Times New Roman"/>
      <family val="1"/>
    </font>
    <font>
      <sz val="8"/>
      <color indexed="10"/>
      <name val="Arial"/>
      <family val="2"/>
    </font>
    <font>
      <sz val="10"/>
      <color indexed="55"/>
      <name val="Times New Roman"/>
      <family val="1"/>
    </font>
    <font>
      <sz val="10"/>
      <name val="GillSans Light"/>
      <family val="2"/>
    </font>
    <font>
      <sz val="8"/>
      <name val="COUR"/>
    </font>
    <font>
      <sz val="10"/>
      <name val="COUR"/>
    </font>
    <font>
      <sz val="12"/>
      <color indexed="12"/>
      <name val="Times New Roman"/>
      <family val="1"/>
    </font>
    <font>
      <sz val="10"/>
      <color indexed="23"/>
      <name val="MS Sans Serif"/>
      <family val="2"/>
    </font>
    <font>
      <b/>
      <sz val="12"/>
      <name val="MS Sans Serif"/>
      <family val="2"/>
    </font>
    <font>
      <u val="singleAccounting"/>
      <sz val="10"/>
      <name val="Arial"/>
      <family val="2"/>
    </font>
    <font>
      <sz val="7"/>
      <color indexed="17"/>
      <name val="Times New Roman"/>
      <family val="1"/>
    </font>
    <font>
      <b/>
      <sz val="10"/>
      <name val="GillSans"/>
      <family val="2"/>
    </font>
    <font>
      <sz val="7"/>
      <color indexed="18"/>
      <name val="Times New Roman"/>
      <family val="1"/>
    </font>
    <font>
      <b/>
      <sz val="16"/>
      <name val="Times New Roman"/>
      <family val="1"/>
    </font>
    <font>
      <b/>
      <sz val="9"/>
      <color indexed="8"/>
      <name val="Helv"/>
    </font>
    <font>
      <i/>
      <sz val="9"/>
      <name val="Times New Roman"/>
      <family val="1"/>
    </font>
    <font>
      <sz val="8"/>
      <color indexed="16"/>
      <name val="Helv"/>
    </font>
    <font>
      <b/>
      <i/>
      <sz val="10"/>
      <name val="Arial"/>
      <family val="2"/>
    </font>
    <font>
      <sz val="8"/>
      <color indexed="9"/>
      <name val="Arial"/>
      <family val="2"/>
    </font>
    <font>
      <sz val="8"/>
      <name val="Calibri"/>
      <family val="2"/>
    </font>
    <font>
      <b/>
      <sz val="12"/>
      <color indexed="9"/>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b/>
      <sz val="11"/>
      <color indexed="63"/>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2"/>
      <name val="Times New Roman"/>
      <family val="1"/>
    </font>
    <font>
      <sz val="7"/>
      <name val="Helvetica"/>
      <family val="2"/>
    </font>
    <font>
      <sz val="11"/>
      <color rgb="FF0000FF"/>
      <name val="Arial"/>
      <family val="2"/>
    </font>
    <font>
      <i/>
      <sz val="10"/>
      <color rgb="FF0000FF"/>
      <name val="Arial"/>
      <family val="2"/>
    </font>
    <font>
      <sz val="10"/>
      <color rgb="FF0000FF"/>
      <name val="Arial"/>
      <family val="2"/>
    </font>
    <font>
      <b/>
      <sz val="10"/>
      <color rgb="FF0000FF"/>
      <name val="Arial"/>
      <family val="2"/>
    </font>
    <font>
      <sz val="10"/>
      <color indexed="10"/>
      <name val="Arial"/>
      <family val="2"/>
    </font>
    <font>
      <b/>
      <sz val="14"/>
      <name val="Arial"/>
      <family val="2"/>
    </font>
    <font>
      <sz val="8"/>
      <color indexed="23"/>
      <name val="Arial Narrow"/>
      <family val="2"/>
    </font>
    <font>
      <sz val="12"/>
      <name val="Helv"/>
    </font>
    <font>
      <sz val="8"/>
      <name val="Helvetica"/>
      <family val="2"/>
    </font>
    <font>
      <b/>
      <sz val="10"/>
      <color indexed="60"/>
      <name val="Arial"/>
      <family val="2"/>
    </font>
    <font>
      <b/>
      <i/>
      <sz val="11"/>
      <color indexed="8"/>
      <name val="Times New Roman"/>
      <family val="1"/>
    </font>
    <font>
      <b/>
      <sz val="16"/>
      <name val="Arial"/>
      <family val="2"/>
    </font>
    <font>
      <b/>
      <sz val="26"/>
      <name val="Times New Roman"/>
      <family val="1"/>
    </font>
    <font>
      <i/>
      <sz val="10"/>
      <color indexed="10"/>
      <name val="Futura Bk BT"/>
      <family val="2"/>
    </font>
    <font>
      <b/>
      <i/>
      <sz val="8"/>
      <name val="Arial"/>
      <family val="2"/>
    </font>
    <font>
      <b/>
      <sz val="14"/>
      <name val="Times New Roman"/>
      <family val="1"/>
    </font>
    <font>
      <b/>
      <sz val="16"/>
      <color indexed="9"/>
      <name val="Arial"/>
      <family val="2"/>
    </font>
    <font>
      <sz val="16"/>
      <color indexed="9"/>
      <name val="Arial"/>
      <family val="2"/>
    </font>
    <font>
      <b/>
      <sz val="8"/>
      <color indexed="8"/>
      <name val="Helv"/>
    </font>
    <font>
      <sz val="12"/>
      <name val="Palatino"/>
      <family val="1"/>
    </font>
    <font>
      <sz val="11"/>
      <name val="Helvetica-Black"/>
    </font>
    <font>
      <b/>
      <i/>
      <sz val="10"/>
      <color indexed="11"/>
      <name val="Arial"/>
      <family val="2"/>
    </font>
    <font>
      <sz val="10"/>
      <name val="ACaslon Regular"/>
    </font>
    <font>
      <sz val="10"/>
      <color indexed="12"/>
      <name val="Helv"/>
    </font>
    <font>
      <b/>
      <sz val="10"/>
      <color theme="0"/>
      <name val="Arial"/>
      <family val="2"/>
    </font>
    <font>
      <sz val="10"/>
      <color theme="0"/>
      <name val="Arial"/>
      <family val="2"/>
    </font>
    <font>
      <sz val="10"/>
      <color indexed="8"/>
      <name val="Arial"/>
      <family val="2"/>
    </font>
    <font>
      <sz val="10"/>
      <color indexed="8"/>
      <name val="Calibri"/>
      <family val="2"/>
    </font>
    <font>
      <sz val="10"/>
      <name val="Arial"/>
      <family val="2"/>
    </font>
    <font>
      <u/>
      <sz val="9"/>
      <color indexed="12"/>
      <name val="Arial"/>
      <family val="2"/>
    </font>
    <font>
      <sz val="1"/>
      <color indexed="10"/>
      <name val="Arial"/>
      <family val="2"/>
    </font>
    <font>
      <sz val="8"/>
      <color indexed="10"/>
      <name val="Times New Roman"/>
      <family val="1"/>
    </font>
    <font>
      <u/>
      <sz val="10"/>
      <color indexed="36"/>
      <name val="Times New Roman"/>
      <family val="1"/>
    </font>
    <font>
      <sz val="10"/>
      <name val="Courier"/>
      <family val="3"/>
    </font>
    <font>
      <sz val="10"/>
      <name val="Helv"/>
      <family val="2"/>
    </font>
    <font>
      <sz val="12"/>
      <name val="Times New Roman"/>
      <family val="1"/>
    </font>
    <font>
      <sz val="7"/>
      <name val="Helvetica"/>
      <family val="2"/>
    </font>
    <font>
      <sz val="10"/>
      <name val="Arial"/>
      <family val="2"/>
    </font>
    <font>
      <u/>
      <sz val="11"/>
      <color indexed="12"/>
      <name val="‚l‚r ‚oƒSƒVƒbƒN"/>
      <family val="3"/>
      <charset val="128"/>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i/>
      <sz val="10"/>
      <color indexed="9"/>
      <name val="Arial"/>
      <family val="2"/>
    </font>
    <font>
      <sz val="11"/>
      <name val="ＭＳ Ｐゴシック"/>
      <family val="3"/>
      <charset val="128"/>
    </font>
    <font>
      <sz val="12"/>
      <name val="Times New Roman"/>
      <family val="1"/>
    </font>
    <font>
      <sz val="7"/>
      <name val="Helvetica"/>
      <family val="2"/>
    </font>
    <font>
      <b/>
      <sz val="18"/>
      <color rgb="FF0000FF"/>
      <name val="Arial"/>
      <family val="2"/>
    </font>
    <font>
      <sz val="10"/>
      <color rgb="FFFF0000"/>
      <name val="Arial"/>
      <family val="2"/>
    </font>
    <font>
      <b/>
      <u/>
      <sz val="10"/>
      <color indexed="8"/>
      <name val="Arial"/>
      <family val="2"/>
    </font>
    <font>
      <sz val="11"/>
      <color rgb="FF1F497D"/>
      <name val="Arial"/>
      <family val="2"/>
    </font>
    <font>
      <sz val="11"/>
      <color indexed="53"/>
      <name val="Arial"/>
      <family val="2"/>
    </font>
    <font>
      <b/>
      <i/>
      <sz val="10"/>
      <color indexed="8"/>
      <name val="Arial"/>
      <family val="2"/>
    </font>
    <font>
      <b/>
      <sz val="10"/>
      <color rgb="FFFF0000"/>
      <name val="Arial"/>
      <family val="2"/>
    </font>
    <font>
      <sz val="10"/>
      <name val="Arial"/>
      <family val="2"/>
    </font>
    <font>
      <sz val="11"/>
      <color theme="1"/>
      <name val="Corps"/>
      <family val="2"/>
    </font>
    <font>
      <sz val="11"/>
      <color theme="1"/>
      <name val="Calibri"/>
      <family val="2"/>
    </font>
    <font>
      <sz val="11"/>
      <name val="Corps"/>
      <family val="2"/>
    </font>
    <font>
      <sz val="8"/>
      <color theme="0"/>
      <name val="Arial"/>
      <family val="2"/>
    </font>
    <font>
      <b/>
      <sz val="18"/>
      <color rgb="FFFF6600"/>
      <name val="Arial"/>
      <family val="2"/>
    </font>
    <font>
      <b/>
      <sz val="24"/>
      <color rgb="FFFF6600"/>
      <name val="Arial"/>
      <family val="2"/>
    </font>
    <font>
      <sz val="11"/>
      <color rgb="FFFF0000"/>
      <name val="Arial"/>
      <family val="2"/>
    </font>
    <font>
      <b/>
      <sz val="8.5"/>
      <color indexed="53"/>
      <name val="Arial"/>
      <family val="2"/>
    </font>
    <font>
      <sz val="10"/>
      <color theme="0" tint="-0.499984740745262"/>
      <name val="Arial"/>
      <family val="2"/>
    </font>
    <font>
      <sz val="12"/>
      <name val="DTMLetterRegular"/>
    </font>
    <font>
      <sz val="10"/>
      <color indexed="63"/>
      <name val="Arial"/>
      <family val="2"/>
    </font>
    <font>
      <u/>
      <sz val="7.5"/>
      <color indexed="36"/>
      <name val="Arial"/>
      <family val="2"/>
    </font>
    <font>
      <sz val="10"/>
      <color indexed="62"/>
      <name val="Arial"/>
      <family val="2"/>
    </font>
    <font>
      <sz val="11"/>
      <color indexed="62"/>
      <name val="Calibri"/>
      <family val="2"/>
    </font>
    <font>
      <b/>
      <sz val="12"/>
      <color indexed="12"/>
      <name val="Arial"/>
      <family val="2"/>
    </font>
    <font>
      <b/>
      <u/>
      <sz val="10"/>
      <name val="Arial"/>
      <family val="2"/>
    </font>
    <font>
      <sz val="10"/>
      <color indexed="20"/>
      <name val="Arial"/>
      <family val="2"/>
    </font>
    <font>
      <sz val="8"/>
      <color indexed="56"/>
      <name val="Arial"/>
      <family val="2"/>
    </font>
    <font>
      <sz val="14"/>
      <color indexed="18"/>
      <name val="Arial"/>
      <family val="2"/>
    </font>
    <font>
      <b/>
      <sz val="36"/>
      <name val="Times New Roman"/>
      <family val="1"/>
    </font>
    <font>
      <sz val="11"/>
      <color indexed="8"/>
      <name val="Corps"/>
      <family val="2"/>
    </font>
    <font>
      <b/>
      <sz val="12"/>
      <color rgb="FFFF6600"/>
      <name val="Arial"/>
      <family val="2"/>
    </font>
    <font>
      <b/>
      <sz val="20"/>
      <color rgb="FFFF6600"/>
      <name val="Arial"/>
      <family val="2"/>
    </font>
    <font>
      <sz val="11"/>
      <color rgb="FF1F497D"/>
      <name val="Calibri"/>
      <family val="2"/>
    </font>
    <font>
      <sz val="10"/>
      <color indexed="8"/>
      <name val="Times New Roman"/>
      <family val="1"/>
    </font>
    <font>
      <u/>
      <sz val="10"/>
      <color theme="10"/>
      <name val="Arial"/>
      <family val="2"/>
    </font>
    <font>
      <b/>
      <sz val="20"/>
      <name val="Arial"/>
      <family val="2"/>
    </font>
    <font>
      <sz val="20"/>
      <name val="Calibri"/>
      <family val="2"/>
    </font>
    <font>
      <sz val="18"/>
      <color rgb="FF0000FF"/>
      <name val="Arial"/>
      <family val="2"/>
    </font>
    <font>
      <sz val="18"/>
      <color indexed="53"/>
      <name val="Arial"/>
      <family val="2"/>
    </font>
    <font>
      <sz val="18"/>
      <name val="Helvetica-Black"/>
    </font>
    <font>
      <i/>
      <sz val="12"/>
      <color indexed="10"/>
      <name val="Bookman Old Style"/>
      <family val="1"/>
    </font>
    <font>
      <sz val="10"/>
      <color rgb="FF808080"/>
      <name val="Arial"/>
      <family val="2"/>
    </font>
    <font>
      <b/>
      <sz val="18"/>
      <color indexed="8"/>
      <name val="Arial"/>
      <family val="2"/>
    </font>
    <font>
      <b/>
      <sz val="10"/>
      <color indexed="81"/>
      <name val="Tahoma"/>
      <family val="2"/>
    </font>
    <font>
      <b/>
      <sz val="12"/>
      <color indexed="53"/>
      <name val="Arial"/>
      <family val="2"/>
    </font>
  </fonts>
  <fills count="73">
    <fill>
      <patternFill patternType="none"/>
    </fill>
    <fill>
      <patternFill patternType="gray125"/>
    </fill>
    <fill>
      <patternFill patternType="solid">
        <fgColor indexed="62"/>
        <bgColor indexed="64"/>
      </patternFill>
    </fill>
    <fill>
      <patternFill patternType="solid">
        <fgColor indexed="54"/>
        <bgColor indexed="64"/>
      </patternFill>
    </fill>
    <fill>
      <patternFill patternType="solid">
        <fgColor indexed="30"/>
        <bgColor indexed="64"/>
      </patternFill>
    </fill>
    <fill>
      <patternFill patternType="solid">
        <fgColor indexed="43"/>
      </patternFill>
    </fill>
    <fill>
      <patternFill patternType="solid">
        <fgColor indexed="45"/>
        <bgColor indexed="64"/>
      </patternFill>
    </fill>
    <fill>
      <patternFill patternType="solid">
        <fgColor indexed="47"/>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3"/>
        <bgColor indexed="64"/>
      </patternFill>
    </fill>
    <fill>
      <patternFill patternType="solid">
        <fgColor indexed="44"/>
      </patternFill>
    </fill>
    <fill>
      <patternFill patternType="solid">
        <fgColor indexed="29"/>
      </patternFill>
    </fill>
    <fill>
      <patternFill patternType="solid">
        <fgColor indexed="2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0"/>
        <bgColor indexed="10"/>
      </patternFill>
    </fill>
    <fill>
      <patternFill patternType="solid">
        <fgColor indexed="44"/>
        <bgColor indexed="64"/>
      </patternFill>
    </fill>
    <fill>
      <patternFill patternType="solid">
        <fgColor indexed="41"/>
        <bgColor indexed="64"/>
      </patternFill>
    </fill>
    <fill>
      <patternFill patternType="solid">
        <fgColor indexed="9"/>
        <bgColor indexed="64"/>
      </patternFill>
    </fill>
    <fill>
      <patternFill patternType="solid">
        <fgColor indexed="38"/>
      </patternFill>
    </fill>
    <fill>
      <patternFill patternType="solid">
        <fgColor indexed="8"/>
        <bgColor indexed="64"/>
      </patternFill>
    </fill>
    <fill>
      <patternFill patternType="solid">
        <fgColor indexed="55"/>
      </patternFill>
    </fill>
    <fill>
      <patternFill patternType="solid">
        <fgColor indexed="18"/>
        <bgColor indexed="64"/>
      </patternFill>
    </fill>
    <fill>
      <patternFill patternType="lightGray">
        <fgColor indexed="15"/>
      </patternFill>
    </fill>
    <fill>
      <patternFill patternType="gray0625">
        <fgColor indexed="15"/>
      </patternFill>
    </fill>
    <fill>
      <patternFill patternType="lightGray">
        <fgColor indexed="12"/>
      </patternFill>
    </fill>
    <fill>
      <patternFill patternType="solid">
        <fgColor indexed="11"/>
        <bgColor indexed="64"/>
      </patternFill>
    </fill>
    <fill>
      <patternFill patternType="solid">
        <fgColor indexed="56"/>
        <bgColor indexed="64"/>
      </patternFill>
    </fill>
    <fill>
      <patternFill patternType="solid">
        <fgColor indexed="26"/>
        <bgColor indexed="64"/>
      </patternFill>
    </fill>
    <fill>
      <patternFill patternType="gray0625">
        <fgColor indexed="13"/>
        <bgColor indexed="9"/>
      </patternFill>
    </fill>
    <fill>
      <patternFill patternType="solid">
        <fgColor indexed="21"/>
        <bgColor indexed="24"/>
      </patternFill>
    </fill>
    <fill>
      <patternFill patternType="solid">
        <fgColor indexed="20"/>
        <bgColor indexed="64"/>
      </patternFill>
    </fill>
    <fill>
      <patternFill patternType="solid">
        <fgColor indexed="22"/>
        <bgColor indexed="64"/>
      </patternFill>
    </fill>
    <fill>
      <patternFill patternType="gray0625"/>
    </fill>
    <fill>
      <patternFill patternType="solid">
        <fgColor indexed="46"/>
        <bgColor indexed="64"/>
      </patternFill>
    </fill>
    <fill>
      <patternFill patternType="solid">
        <fgColor indexed="50"/>
        <bgColor indexed="64"/>
      </patternFill>
    </fill>
    <fill>
      <patternFill patternType="solid">
        <fgColor indexed="13"/>
        <bgColor indexed="64"/>
      </patternFill>
    </fill>
    <fill>
      <patternFill patternType="gray0625">
        <fgColor indexed="9"/>
        <bgColor indexed="9"/>
      </patternFill>
    </fill>
    <fill>
      <patternFill patternType="gray0625">
        <fgColor indexed="9"/>
        <bgColor indexed="22"/>
      </patternFill>
    </fill>
    <fill>
      <patternFill patternType="solid">
        <fgColor indexed="13"/>
      </patternFill>
    </fill>
    <fill>
      <patternFill patternType="mediumGray">
        <fgColor indexed="9"/>
        <bgColor indexed="31"/>
      </patternFill>
    </fill>
    <fill>
      <patternFill patternType="solid">
        <fgColor indexed="27"/>
        <bgColor indexed="64"/>
      </patternFill>
    </fill>
    <fill>
      <patternFill patternType="solid">
        <fgColor indexed="41"/>
      </patternFill>
    </fill>
    <fill>
      <patternFill patternType="lightGray"/>
    </fill>
    <fill>
      <patternFill patternType="solid">
        <fgColor indexed="42"/>
        <bgColor indexed="64"/>
      </patternFill>
    </fill>
    <fill>
      <patternFill patternType="solid">
        <fgColor indexed="16"/>
        <bgColor indexed="64"/>
      </patternFill>
    </fill>
    <fill>
      <patternFill patternType="solid">
        <fgColor indexed="58"/>
        <bgColor indexed="64"/>
      </patternFill>
    </fill>
    <fill>
      <patternFill patternType="solid">
        <fgColor indexed="53"/>
        <bgColor indexed="64"/>
      </patternFill>
    </fill>
    <fill>
      <patternFill patternType="solid">
        <fgColor rgb="FFC0C0C0"/>
        <bgColor indexed="64"/>
      </patternFill>
    </fill>
    <fill>
      <patternFill patternType="solid">
        <fgColor rgb="FFFF6600"/>
        <bgColor indexed="64"/>
      </patternFill>
    </fill>
    <fill>
      <patternFill patternType="mediumGray">
        <fgColor indexed="22"/>
      </patternFill>
    </fill>
    <fill>
      <patternFill patternType="solid">
        <fgColor indexed="46"/>
        <bgColor indexed="45"/>
      </patternFill>
    </fill>
    <fill>
      <patternFill patternType="solid">
        <fgColor indexed="12"/>
        <bgColor indexed="64"/>
      </patternFill>
    </fill>
    <fill>
      <patternFill patternType="solid">
        <fgColor indexed="40"/>
        <bgColor indexed="64"/>
      </patternFill>
    </fill>
    <fill>
      <patternFill patternType="solid">
        <fgColor indexed="63"/>
        <bgColor indexed="64"/>
      </patternFill>
    </fill>
    <fill>
      <patternFill patternType="solid">
        <fgColor indexed="24"/>
        <bgColor indexed="64"/>
      </patternFill>
    </fill>
    <fill>
      <patternFill patternType="solid">
        <fgColor indexed="22"/>
        <bgColor indexed="8"/>
      </patternFill>
    </fill>
    <fill>
      <patternFill patternType="solid">
        <fgColor theme="0"/>
        <bgColor indexed="64"/>
      </patternFill>
    </fill>
    <fill>
      <patternFill patternType="solid">
        <fgColor rgb="FF0000FF"/>
        <bgColor indexed="64"/>
      </patternFill>
    </fill>
    <fill>
      <patternFill patternType="solid">
        <fgColor rgb="FFFF0000"/>
        <bgColor indexed="64"/>
      </patternFill>
    </fill>
    <fill>
      <patternFill patternType="solid">
        <fgColor indexed="5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s>
  <borders count="141">
    <border>
      <left/>
      <right/>
      <top/>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style="thin">
        <color indexed="64"/>
      </top>
      <bottom/>
      <diagonal/>
    </border>
    <border>
      <left/>
      <right/>
      <top/>
      <bottom style="double">
        <color indexed="64"/>
      </bottom>
      <diagonal/>
    </border>
    <border>
      <left style="thin">
        <color indexed="64"/>
      </left>
      <right/>
      <top/>
      <bottom/>
      <diagonal/>
    </border>
    <border>
      <left/>
      <right/>
      <top/>
      <bottom style="thick">
        <color indexed="23"/>
      </bottom>
      <diagonal/>
    </border>
    <border>
      <left/>
      <right/>
      <top style="hair">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hair">
        <color indexed="22"/>
      </left>
      <right style="hair">
        <color indexed="22"/>
      </right>
      <top style="hair">
        <color indexed="22"/>
      </top>
      <bottom style="hair">
        <color indexed="22"/>
      </bottom>
      <diagonal/>
    </border>
    <border>
      <left style="medium">
        <color indexed="9"/>
      </left>
      <right style="medium">
        <color indexed="9"/>
      </right>
      <top style="medium">
        <color indexed="9"/>
      </top>
      <bottom style="medium">
        <color indexed="9"/>
      </bottom>
      <diagonal/>
    </border>
    <border>
      <left/>
      <right/>
      <top style="hair">
        <color indexed="22"/>
      </top>
      <bottom style="hair">
        <color indexed="22"/>
      </bottom>
      <diagonal/>
    </border>
    <border>
      <left/>
      <right/>
      <top/>
      <bottom style="thin">
        <color indexed="64"/>
      </bottom>
      <diagonal/>
    </border>
    <border>
      <left/>
      <right style="thin">
        <color indexed="64"/>
      </right>
      <top/>
      <bottom/>
      <diagonal/>
    </border>
    <border>
      <left/>
      <right/>
      <top/>
      <bottom style="medium">
        <color indexed="64"/>
      </bottom>
      <diagonal/>
    </border>
    <border>
      <left/>
      <right/>
      <top/>
      <bottom style="thin">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style="medium">
        <color indexed="10"/>
      </right>
      <top style="thin">
        <color indexed="64"/>
      </top>
      <bottom style="thin">
        <color indexed="64"/>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style="thick">
        <color indexed="9"/>
      </left>
      <right style="thick">
        <color indexed="9"/>
      </right>
      <top style="thick">
        <color indexed="9"/>
      </top>
      <bottom style="thick">
        <color indexed="9"/>
      </bottom>
      <diagonal/>
    </border>
    <border>
      <left style="dotted">
        <color indexed="64"/>
      </left>
      <right style="dotted">
        <color indexed="64"/>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23"/>
      </top>
      <bottom style="medium">
        <color indexed="23"/>
      </bottom>
      <diagonal/>
    </border>
    <border>
      <left style="thin">
        <color indexed="63"/>
      </left>
      <right style="thin">
        <color indexed="63"/>
      </right>
      <top style="thin">
        <color indexed="63"/>
      </top>
      <bottom style="thin">
        <color indexed="63"/>
      </bottom>
      <diagonal/>
    </border>
    <border>
      <left/>
      <right/>
      <top style="thick">
        <color indexed="64"/>
      </top>
      <bottom/>
      <diagonal/>
    </border>
    <border>
      <left/>
      <right/>
      <top/>
      <bottom style="thick">
        <color indexed="1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9"/>
      </left>
      <right/>
      <top style="thin">
        <color indexed="9"/>
      </top>
      <bottom style="thin">
        <color indexed="23"/>
      </bottom>
      <diagonal/>
    </border>
    <border>
      <left/>
      <right/>
      <top style="thin">
        <color indexed="62"/>
      </top>
      <bottom style="double">
        <color indexed="62"/>
      </bottom>
      <diagonal/>
    </border>
    <border>
      <left style="medium">
        <color indexed="9"/>
      </left>
      <right style="medium">
        <color indexed="49"/>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double">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double">
        <color indexed="64"/>
      </bottom>
      <diagonal/>
    </border>
    <border>
      <left/>
      <right style="thin">
        <color indexed="64"/>
      </right>
      <top/>
      <bottom style="double">
        <color indexed="64"/>
      </bottom>
      <diagonal/>
    </border>
    <border>
      <left/>
      <right style="dotted">
        <color indexed="64"/>
      </right>
      <top/>
      <bottom style="thin">
        <color indexed="64"/>
      </bottom>
      <diagonal/>
    </border>
    <border>
      <left/>
      <right/>
      <top style="double">
        <color indexed="64"/>
      </top>
      <bottom style="thin">
        <color indexed="64"/>
      </bottom>
      <diagonal/>
    </border>
    <border>
      <left/>
      <right/>
      <top style="double">
        <color indexed="64"/>
      </top>
      <bottom/>
      <diagonal/>
    </border>
    <border>
      <left style="dotted">
        <color indexed="64"/>
      </left>
      <right/>
      <top/>
      <bottom/>
      <diagonal/>
    </border>
    <border>
      <left style="thin">
        <color indexed="64"/>
      </left>
      <right style="thin">
        <color indexed="64"/>
      </right>
      <top style="thin">
        <color indexed="64"/>
      </top>
      <bottom style="thin">
        <color indexed="8"/>
      </bottom>
      <diagonal/>
    </border>
    <border>
      <left style="double">
        <color indexed="10"/>
      </left>
      <right style="double">
        <color indexed="10"/>
      </right>
      <top style="double">
        <color indexed="10"/>
      </top>
      <bottom style="double">
        <color indexed="10"/>
      </bottom>
      <diagonal/>
    </border>
    <border>
      <left style="hair">
        <color indexed="64"/>
      </left>
      <right style="hair">
        <color indexed="64"/>
      </right>
      <top style="thin">
        <color indexed="64"/>
      </top>
      <bottom/>
      <diagonal/>
    </border>
    <border>
      <left style="hair">
        <color indexed="64"/>
      </left>
      <right style="hair">
        <color indexed="64"/>
      </right>
      <top style="double">
        <color indexed="64"/>
      </top>
      <bottom/>
      <diagonal/>
    </border>
    <border>
      <left/>
      <right/>
      <top style="thick">
        <color indexed="64"/>
      </top>
      <bottom style="thin">
        <color indexed="64"/>
      </bottom>
      <diagonal/>
    </border>
    <border>
      <left style="double">
        <color indexed="64"/>
      </left>
      <right style="double">
        <color indexed="64"/>
      </right>
      <top style="double">
        <color indexed="64"/>
      </top>
      <bottom style="double">
        <color indexed="64"/>
      </bottom>
      <diagonal/>
    </border>
    <border>
      <left/>
      <right/>
      <top style="thin">
        <color auto="1"/>
      </top>
      <bottom/>
      <diagonal/>
    </border>
    <border>
      <left/>
      <right/>
      <top/>
      <bottom style="thin">
        <color auto="1"/>
      </bottom>
      <diagonal/>
    </border>
    <border>
      <left style="dotted">
        <color auto="1"/>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9"/>
      </left>
      <right/>
      <top style="thin">
        <color indexed="9"/>
      </top>
      <bottom style="thin">
        <color indexed="23"/>
      </bottom>
      <diagonal/>
    </border>
    <border>
      <left/>
      <right/>
      <top style="thin">
        <color indexed="62"/>
      </top>
      <bottom style="double">
        <color indexed="62"/>
      </bottom>
      <diagonal/>
    </border>
    <border>
      <left/>
      <right style="dotted">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style="dotted">
        <color indexed="64"/>
      </right>
      <top/>
      <bottom style="double">
        <color auto="1"/>
      </bottom>
      <diagonal/>
    </border>
    <border>
      <left/>
      <right/>
      <top/>
      <bottom style="double">
        <color indexed="64"/>
      </bottom>
      <diagonal/>
    </border>
    <border>
      <left/>
      <right style="thin">
        <color indexed="64"/>
      </right>
      <top/>
      <bottom style="double">
        <color indexed="64"/>
      </bottom>
      <diagonal/>
    </border>
    <border>
      <left/>
      <right/>
      <top/>
      <bottom style="double">
        <color auto="1"/>
      </bottom>
      <diagonal/>
    </border>
    <border>
      <left/>
      <right/>
      <top/>
      <bottom style="double">
        <color auto="1"/>
      </bottom>
      <diagonal/>
    </border>
    <border>
      <left/>
      <right style="dotted">
        <color indexed="64"/>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indexed="64"/>
      </bottom>
      <diagonal/>
    </border>
    <border>
      <left/>
      <right style="dotted">
        <color indexed="64"/>
      </right>
      <top/>
      <bottom style="double">
        <color auto="1"/>
      </bottom>
      <diagonal/>
    </border>
    <border>
      <left/>
      <right style="dotted">
        <color indexed="64"/>
      </right>
      <top style="thin">
        <color indexed="64"/>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style="dotted">
        <color indexed="64"/>
      </right>
      <top/>
      <bottom style="double">
        <color auto="1"/>
      </bottom>
      <diagonal/>
    </border>
    <border>
      <left/>
      <right/>
      <top/>
      <bottom style="double">
        <color auto="1"/>
      </bottom>
      <diagonal/>
    </border>
    <border>
      <left/>
      <right style="dotted">
        <color indexed="64"/>
      </right>
      <top/>
      <bottom style="double">
        <color auto="1"/>
      </bottom>
      <diagonal/>
    </border>
    <border>
      <left/>
      <right/>
      <top/>
      <bottom style="double">
        <color auto="1"/>
      </bottom>
      <diagonal/>
    </border>
    <border>
      <left style="thin">
        <color indexed="64"/>
      </left>
      <right/>
      <top/>
      <bottom style="thin">
        <color indexed="64"/>
      </bottom>
      <diagonal/>
    </border>
    <border>
      <left/>
      <right style="dashed">
        <color indexed="64"/>
      </right>
      <top/>
      <bottom style="thin">
        <color indexed="64"/>
      </bottom>
      <diagonal/>
    </border>
    <border>
      <left/>
      <right style="dashed">
        <color indexed="64"/>
      </right>
      <top/>
      <bottom/>
      <diagonal/>
    </border>
    <border>
      <left/>
      <right style="dotted">
        <color indexed="64"/>
      </right>
      <top style="thin">
        <color auto="1"/>
      </top>
      <bottom/>
      <diagonal/>
    </border>
    <border>
      <left style="dotted">
        <color auto="1"/>
      </left>
      <right/>
      <top/>
      <bottom style="thin">
        <color auto="1"/>
      </bottom>
      <diagonal/>
    </border>
    <border>
      <left/>
      <right/>
      <top style="double">
        <color auto="1"/>
      </top>
      <bottom/>
      <diagonal/>
    </border>
    <border>
      <left/>
      <right/>
      <top/>
      <bottom style="double">
        <color auto="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top/>
      <bottom style="double">
        <color auto="1"/>
      </bottom>
      <diagonal/>
    </border>
    <border>
      <left/>
      <right style="thin">
        <color indexed="64"/>
      </right>
      <top/>
      <bottom style="double">
        <color indexed="64"/>
      </bottom>
      <diagonal/>
    </border>
    <border>
      <left/>
      <right style="dotted">
        <color indexed="64"/>
      </right>
      <top/>
      <bottom style="double">
        <color indexed="64"/>
      </bottom>
      <diagonal/>
    </border>
    <border>
      <left/>
      <right style="dotted">
        <color indexed="64"/>
      </right>
      <top/>
      <bottom style="double">
        <color auto="1"/>
      </bottom>
      <diagonal/>
    </border>
    <border>
      <left style="dotted">
        <color indexed="64"/>
      </left>
      <right/>
      <top/>
      <bottom style="double">
        <color auto="1"/>
      </bottom>
      <diagonal/>
    </border>
    <border>
      <left/>
      <right/>
      <top/>
      <bottom style="double">
        <color auto="1"/>
      </bottom>
      <diagonal/>
    </border>
    <border>
      <left/>
      <right style="dotted">
        <color indexed="64"/>
      </right>
      <top/>
      <bottom style="double">
        <color auto="1"/>
      </bottom>
      <diagonal/>
    </border>
    <border>
      <left/>
      <right style="thin">
        <color indexed="64"/>
      </right>
      <top/>
      <bottom style="double">
        <color auto="1"/>
      </bottom>
      <diagonal/>
    </border>
    <border>
      <left style="thin">
        <color indexed="64"/>
      </left>
      <right/>
      <top/>
      <bottom style="double">
        <color auto="1"/>
      </bottom>
      <diagonal/>
    </border>
    <border>
      <left/>
      <right/>
      <top style="thin">
        <color auto="1"/>
      </top>
      <bottom style="double">
        <color auto="1"/>
      </bottom>
      <diagonal/>
    </border>
    <border>
      <left/>
      <right/>
      <top/>
      <bottom style="thin">
        <color indexed="8"/>
      </bottom>
      <diagonal/>
    </border>
    <border>
      <left/>
      <right style="dashed">
        <color auto="1"/>
      </right>
      <top style="thin">
        <color auto="1"/>
      </top>
      <bottom/>
      <diagonal/>
    </border>
    <border>
      <left/>
      <right/>
      <top/>
      <bottom style="double">
        <color auto="1"/>
      </bottom>
      <diagonal/>
    </border>
    <border>
      <left style="dotted">
        <color auto="1"/>
      </left>
      <right/>
      <top style="thin">
        <color indexed="64"/>
      </top>
      <bottom/>
      <diagonal/>
    </border>
    <border>
      <left/>
      <right style="dotted">
        <color indexed="64"/>
      </right>
      <top/>
      <bottom style="double">
        <color auto="1"/>
      </bottom>
      <diagonal/>
    </border>
    <border>
      <left style="dotted">
        <color indexed="64"/>
      </left>
      <right/>
      <top style="thin">
        <color auto="1"/>
      </top>
      <bottom style="double">
        <color auto="1"/>
      </bottom>
      <diagonal/>
    </border>
    <border>
      <left style="dotted">
        <color indexed="64"/>
      </left>
      <right/>
      <top/>
      <bottom style="double">
        <color auto="1"/>
      </bottom>
      <diagonal/>
    </border>
    <border>
      <left/>
      <right style="dashed">
        <color auto="1"/>
      </right>
      <top style="thin">
        <color indexed="64"/>
      </top>
      <bottom style="double">
        <color indexed="64"/>
      </bottom>
      <diagonal/>
    </border>
    <border>
      <left/>
      <right style="dashed">
        <color auto="1"/>
      </right>
      <top/>
      <bottom style="double">
        <color auto="1"/>
      </bottom>
      <diagonal/>
    </border>
    <border>
      <left style="dashed">
        <color auto="1"/>
      </left>
      <right/>
      <top style="thin">
        <color auto="1"/>
      </top>
      <bottom/>
      <diagonal/>
    </border>
    <border>
      <left style="dashed">
        <color auto="1"/>
      </left>
      <right/>
      <top/>
      <bottom style="thin">
        <color auto="1"/>
      </bottom>
      <diagonal/>
    </border>
    <border>
      <left style="dashed">
        <color auto="1"/>
      </left>
      <right/>
      <top/>
      <bottom/>
      <diagonal/>
    </border>
    <border>
      <left style="dashed">
        <color auto="1"/>
      </left>
      <right/>
      <top style="thin">
        <color auto="1"/>
      </top>
      <bottom style="double">
        <color auto="1"/>
      </bottom>
      <diagonal/>
    </border>
    <border>
      <left style="dashed">
        <color auto="1"/>
      </left>
      <right/>
      <top/>
      <bottom style="double">
        <color auto="1"/>
      </bottom>
      <diagonal/>
    </border>
    <border>
      <left/>
      <right style="dashed">
        <color auto="1"/>
      </right>
      <top style="thin">
        <color indexed="64"/>
      </top>
      <bottom/>
      <diagonal/>
    </border>
    <border>
      <left style="thin">
        <color indexed="64"/>
      </left>
      <right/>
      <top/>
      <bottom style="double">
        <color auto="1"/>
      </bottom>
      <diagonal/>
    </border>
    <border>
      <left/>
      <right/>
      <top/>
      <bottom style="double">
        <color auto="1"/>
      </bottom>
      <diagonal/>
    </border>
    <border>
      <left style="thin">
        <color indexed="64"/>
      </left>
      <right/>
      <top style="thin">
        <color indexed="64"/>
      </top>
      <bottom/>
      <diagonal/>
    </border>
    <border>
      <left/>
      <right style="thin">
        <color indexed="64"/>
      </right>
      <top style="thin">
        <color indexed="64"/>
      </top>
      <bottom/>
      <diagonal/>
    </border>
  </borders>
  <cellStyleXfs count="54777">
    <xf numFmtId="0" fontId="0" fillId="0" borderId="0"/>
    <xf numFmtId="0" fontId="41" fillId="0" borderId="0" applyNumberFormat="0" applyFill="0" applyBorder="0" applyAlignment="0" applyProtection="0"/>
    <xf numFmtId="171" fontId="12" fillId="0" borderId="0"/>
    <xf numFmtId="0" fontId="42" fillId="0" borderId="0"/>
    <xf numFmtId="0" fontId="42" fillId="0" borderId="0"/>
    <xf numFmtId="0" fontId="42" fillId="0" borderId="0"/>
    <xf numFmtId="0" fontId="42" fillId="0" borderId="0"/>
    <xf numFmtId="0" fontId="42" fillId="0" borderId="0"/>
    <xf numFmtId="0" fontId="12" fillId="0" borderId="0"/>
    <xf numFmtId="0" fontId="235" fillId="0" borderId="0"/>
    <xf numFmtId="0" fontId="42" fillId="0" borderId="0"/>
    <xf numFmtId="0" fontId="42" fillId="0" borderId="0"/>
    <xf numFmtId="171" fontId="12" fillId="0" borderId="0"/>
    <xf numFmtId="0" fontId="42" fillId="0" borderId="0"/>
    <xf numFmtId="0" fontId="42" fillId="0" borderId="0"/>
    <xf numFmtId="0" fontId="42" fillId="0" borderId="0"/>
    <xf numFmtId="172" fontId="43" fillId="0" borderId="0" applyFont="0" applyFill="0" applyBorder="0" applyAlignment="0" applyProtection="0"/>
    <xf numFmtId="0" fontId="42" fillId="0" borderId="0"/>
    <xf numFmtId="0" fontId="12" fillId="0" borderId="0"/>
    <xf numFmtId="0" fontId="235" fillId="0" borderId="0"/>
    <xf numFmtId="0" fontId="42" fillId="0" borderId="0"/>
    <xf numFmtId="0" fontId="42" fillId="0" borderId="0"/>
    <xf numFmtId="0" fontId="12" fillId="0" borderId="1" applyNumberFormat="0">
      <alignment vertical="center"/>
      <protection locked="0"/>
    </xf>
    <xf numFmtId="0" fontId="12" fillId="2" borderId="1" applyNumberFormat="0">
      <alignment horizontal="centerContinuous" vertical="center" wrapText="1"/>
    </xf>
    <xf numFmtId="0" fontId="12" fillId="3" borderId="1" applyNumberFormat="0">
      <alignment horizontal="left" vertical="center"/>
    </xf>
    <xf numFmtId="168" fontId="44" fillId="0" borderId="0"/>
    <xf numFmtId="0" fontId="12" fillId="0" borderId="0"/>
    <xf numFmtId="0" fontId="12" fillId="0" borderId="0"/>
    <xf numFmtId="0" fontId="12" fillId="0" borderId="0" applyFont="0" applyFill="0" applyBorder="0" applyAlignment="0" applyProtection="0"/>
    <xf numFmtId="173" fontId="12" fillId="0" borderId="0" applyFont="0" applyFill="0" applyBorder="0" applyAlignment="0" applyProtection="0"/>
    <xf numFmtId="174" fontId="12" fillId="0" borderId="0" applyFont="0" applyFill="0" applyBorder="0" applyAlignment="0" applyProtection="0"/>
    <xf numFmtId="0" fontId="45" fillId="0" borderId="0"/>
    <xf numFmtId="0" fontId="12" fillId="0" borderId="0"/>
    <xf numFmtId="0" fontId="12" fillId="0" borderId="0"/>
    <xf numFmtId="0" fontId="45" fillId="0" borderId="0"/>
    <xf numFmtId="175" fontId="46" fillId="4" borderId="0" applyNumberFormat="0" applyFont="0"/>
    <xf numFmtId="175" fontId="46" fillId="4" borderId="0" applyNumberFormat="0" applyFont="0"/>
    <xf numFmtId="168" fontId="44" fillId="0" borderId="0"/>
    <xf numFmtId="0" fontId="12" fillId="0" borderId="0" applyFont="0" applyFill="0" applyBorder="0" applyAlignment="0" applyProtection="0"/>
    <xf numFmtId="168" fontId="44" fillId="0" borderId="0"/>
    <xf numFmtId="175" fontId="46" fillId="4" borderId="0" applyNumberFormat="0" applyFont="0"/>
    <xf numFmtId="0" fontId="12" fillId="0" borderId="0"/>
    <xf numFmtId="176" fontId="12" fillId="0" borderId="0" applyFont="0" applyFill="0" applyBorder="0" applyAlignment="0" applyProtection="0"/>
    <xf numFmtId="0" fontId="12" fillId="0" borderId="0" applyFont="0" applyFill="0" applyBorder="0" applyAlignment="0" applyProtection="0"/>
    <xf numFmtId="177" fontId="12" fillId="0" borderId="0" applyFont="0" applyFill="0" applyBorder="0" applyAlignment="0" applyProtection="0"/>
    <xf numFmtId="178" fontId="12" fillId="0" borderId="0" applyFont="0" applyFill="0" applyBorder="0" applyAlignment="0" applyProtection="0"/>
    <xf numFmtId="17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8" fontId="12" fillId="0" borderId="0" applyFont="0" applyFill="0" applyBorder="0" applyAlignment="0" applyProtection="0"/>
    <xf numFmtId="17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8" fontId="12" fillId="0" borderId="0" applyFont="0" applyFill="0" applyBorder="0" applyAlignment="0" applyProtection="0"/>
    <xf numFmtId="0" fontId="46" fillId="0" borderId="0" applyNumberFormat="0" applyFill="0" applyBorder="0" applyAlignment="0" applyProtection="0"/>
    <xf numFmtId="0" fontId="236" fillId="0" borderId="0" applyNumberFormat="0" applyFill="0" applyBorder="0" applyAlignment="0" applyProtection="0"/>
    <xf numFmtId="0" fontId="46" fillId="0" borderId="0" applyNumberFormat="0" applyFill="0" applyBorder="0" applyAlignment="0" applyProtection="0"/>
    <xf numFmtId="176" fontId="12" fillId="0" borderId="0" applyFont="0" applyFill="0" applyBorder="0" applyAlignment="0" applyProtection="0"/>
    <xf numFmtId="0"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80" fontId="12" fillId="0" borderId="0" applyFont="0" applyFill="0" applyBorder="0" applyAlignment="0" applyProtection="0"/>
    <xf numFmtId="181"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84"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84"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9" fontId="12" fillId="0" borderId="0" applyFont="0" applyFill="0" applyBorder="0" applyAlignment="0" applyProtection="0"/>
    <xf numFmtId="17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84"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84"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9" fontId="12" fillId="0" borderId="0" applyFont="0" applyFill="0" applyBorder="0" applyAlignment="0" applyProtection="0"/>
    <xf numFmtId="185" fontId="38" fillId="0" borderId="0" applyFont="0" applyFill="0" applyBorder="0" applyAlignment="0" applyProtection="0"/>
    <xf numFmtId="185" fontId="38" fillId="0" borderId="0" applyFont="0" applyFill="0" applyBorder="0" applyAlignment="0" applyProtection="0"/>
    <xf numFmtId="186" fontId="38" fillId="0" borderId="0" applyFont="0" applyFill="0" applyBorder="0" applyAlignment="0" applyProtection="0"/>
    <xf numFmtId="186" fontId="38" fillId="0" borderId="0" applyFont="0" applyFill="0" applyBorder="0" applyAlignment="0" applyProtection="0"/>
    <xf numFmtId="185"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86" fontId="38" fillId="0" borderId="0" applyFont="0" applyFill="0" applyBorder="0" applyAlignment="0" applyProtection="0"/>
    <xf numFmtId="176" fontId="12" fillId="0" borderId="0" applyFont="0" applyFill="0" applyBorder="0" applyAlignment="0" applyProtection="0"/>
    <xf numFmtId="181" fontId="12" fillId="0" borderId="0" applyFont="0" applyFill="0" applyBorder="0" applyAlignment="0" applyProtection="0"/>
    <xf numFmtId="39" fontId="12" fillId="0" borderId="0" applyFont="0" applyFill="0" applyBorder="0" applyAlignment="0" applyProtection="0"/>
    <xf numFmtId="187" fontId="12" fillId="0" borderId="0" applyFont="0" applyFill="0" applyBorder="0" applyAlignment="0" applyProtection="0"/>
    <xf numFmtId="178" fontId="12" fillId="0" borderId="0" applyFont="0" applyFill="0" applyBorder="0" applyAlignment="0" applyProtection="0"/>
    <xf numFmtId="0" fontId="45"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45" fillId="0" borderId="0"/>
    <xf numFmtId="188" fontId="12" fillId="0" borderId="0" applyFont="0" applyFill="0" applyBorder="0" applyAlignment="0" applyProtection="0"/>
    <xf numFmtId="168" fontId="44" fillId="0" borderId="0"/>
    <xf numFmtId="0" fontId="12" fillId="0" borderId="0" applyFont="0" applyFill="0" applyBorder="0" applyAlignment="0" applyProtection="0"/>
    <xf numFmtId="168" fontId="44" fillId="0" borderId="0"/>
    <xf numFmtId="0" fontId="47"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NumberFormat="0" applyFill="0" applyBorder="0" applyAlignment="0" applyProtection="0"/>
    <xf numFmtId="0" fontId="48"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5" borderId="0" applyNumberFormat="0" applyFont="0" applyAlignment="0" applyProtection="0"/>
    <xf numFmtId="0" fontId="12" fillId="0" borderId="0"/>
    <xf numFmtId="0" fontId="235" fillId="0" borderId="0"/>
    <xf numFmtId="0" fontId="49" fillId="0" borderId="0" applyNumberFormat="0" applyFill="0" applyBorder="0" applyAlignment="0" applyProtection="0"/>
    <xf numFmtId="0" fontId="49" fillId="0" borderId="0" applyNumberFormat="0" applyFill="0" applyBorder="0" applyAlignment="0" applyProtection="0"/>
    <xf numFmtId="0" fontId="45"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9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76"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76"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76"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89"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76"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76"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76"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89" fontId="12" fillId="0" borderId="0" applyFont="0" applyFill="0" applyBorder="0" applyAlignment="0" applyProtection="0"/>
    <xf numFmtId="194" fontId="38" fillId="0" borderId="0" applyFont="0" applyFill="0" applyBorder="0" applyAlignment="0" applyProtection="0"/>
    <xf numFmtId="0" fontId="12" fillId="0" borderId="0" applyFont="0" applyFill="0" applyBorder="0" applyAlignment="0" applyProtection="0"/>
    <xf numFmtId="194" fontId="38" fillId="0" borderId="0" applyFont="0" applyFill="0" applyBorder="0" applyAlignment="0" applyProtection="0"/>
    <xf numFmtId="195" fontId="38" fillId="0" borderId="0" applyFont="0" applyFill="0" applyBorder="0" applyAlignment="0" applyProtection="0"/>
    <xf numFmtId="195" fontId="38" fillId="0" borderId="0" applyFont="0" applyFill="0" applyBorder="0" applyAlignment="0" applyProtection="0"/>
    <xf numFmtId="194"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38" fillId="0" borderId="0" applyFont="0" applyFill="0" applyBorder="0" applyAlignment="0" applyProtection="0"/>
    <xf numFmtId="0" fontId="12" fillId="0" borderId="0" applyFont="0" applyFill="0" applyBorder="0" applyAlignment="0" applyProtection="0"/>
    <xf numFmtId="196"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Protection="0">
      <alignment horizontal="right"/>
    </xf>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99" fontId="38" fillId="0" borderId="0" applyFont="0" applyFill="0" applyBorder="0" applyAlignment="0" applyProtection="0"/>
    <xf numFmtId="199"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20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99" fontId="38" fillId="0" borderId="0" applyFont="0" applyFill="0" applyBorder="0" applyAlignment="0" applyProtection="0"/>
    <xf numFmtId="199"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20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99" fontId="38" fillId="0" borderId="0" applyFont="0" applyFill="0" applyBorder="0" applyAlignment="0" applyProtection="0"/>
    <xf numFmtId="199"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20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197"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99" fontId="38" fillId="0" borderId="0" applyFont="0" applyFill="0" applyBorder="0" applyAlignment="0" applyProtection="0"/>
    <xf numFmtId="199"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20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12" fillId="0" borderId="0" applyFont="0" applyFill="0" applyBorder="0" applyAlignment="0" applyProtection="0"/>
    <xf numFmtId="203"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99" fontId="38" fillId="0" borderId="0" applyFont="0" applyFill="0" applyBorder="0" applyAlignment="0" applyProtection="0"/>
    <xf numFmtId="199"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20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99" fontId="38" fillId="0" borderId="0" applyFont="0" applyFill="0" applyBorder="0" applyAlignment="0" applyProtection="0"/>
    <xf numFmtId="199"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20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3"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3"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97" fontId="12" fillId="0" borderId="0" applyFont="0" applyFill="0" applyBorder="0" applyAlignment="0" applyProtection="0"/>
    <xf numFmtId="204" fontId="38" fillId="0" borderId="0" applyFont="0" applyFill="0" applyBorder="0" applyAlignment="0" applyProtection="0"/>
    <xf numFmtId="204" fontId="38" fillId="0" borderId="0" applyFont="0" applyFill="0" applyBorder="0" applyAlignment="0" applyProtection="0"/>
    <xf numFmtId="205" fontId="38" fillId="0" borderId="0" applyFont="0" applyFill="0" applyBorder="0" applyAlignment="0" applyProtection="0"/>
    <xf numFmtId="205" fontId="38" fillId="0" borderId="0" applyFont="0" applyFill="0" applyBorder="0" applyAlignment="0" applyProtection="0"/>
    <xf numFmtId="1" fontId="38" fillId="0" borderId="0" applyFont="0" applyFill="0" applyBorder="0" applyAlignment="0" applyProtection="0"/>
    <xf numFmtId="204" fontId="38"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05" fontId="38" fillId="0" borderId="0" applyFont="0" applyFill="0" applyBorder="0" applyAlignment="0" applyProtection="0"/>
    <xf numFmtId="0" fontId="38" fillId="0" borderId="0" applyFont="0" applyFill="0" applyBorder="0" applyAlignment="0" applyProtection="0"/>
    <xf numFmtId="206" fontId="12" fillId="0" borderId="0" applyFont="0" applyFill="0" applyBorder="0" applyAlignment="0" applyProtection="0"/>
    <xf numFmtId="168" fontId="44" fillId="0" borderId="0"/>
    <xf numFmtId="0" fontId="12" fillId="0" borderId="0" applyFont="0" applyFill="0" applyBorder="0" applyAlignment="0" applyProtection="0"/>
    <xf numFmtId="0"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7"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7" fontId="12" fillId="0" borderId="0" applyFont="0" applyFill="0" applyBorder="0" applyAlignment="0" applyProtection="0"/>
    <xf numFmtId="208" fontId="38" fillId="0" borderId="0" applyFont="0" applyFill="0" applyBorder="0" applyAlignment="0" applyProtection="0"/>
    <xf numFmtId="208" fontId="38" fillId="0" borderId="0" applyFont="0" applyFill="0" applyBorder="0" applyAlignment="0" applyProtection="0"/>
    <xf numFmtId="209" fontId="38" fillId="0" borderId="0" applyFont="0" applyFill="0" applyBorder="0" applyAlignment="0" applyProtection="0"/>
    <xf numFmtId="209" fontId="38" fillId="0" borderId="0" applyFont="0" applyFill="0" applyBorder="0" applyAlignment="0" applyProtection="0"/>
    <xf numFmtId="210" fontId="38" fillId="0" borderId="0" applyFont="0" applyFill="0" applyBorder="0" applyAlignment="0" applyProtection="0"/>
    <xf numFmtId="208" fontId="38" fillId="0" borderId="0" applyFont="0" applyFill="0" applyBorder="0" applyAlignment="0" applyProtection="0"/>
    <xf numFmtId="209" fontId="38" fillId="0" borderId="0" applyFont="0" applyFill="0" applyBorder="0" applyAlignment="0" applyProtection="0"/>
    <xf numFmtId="0" fontId="12" fillId="0" borderId="0" applyFont="0" applyFill="0" applyBorder="0" applyAlignment="0" applyProtection="0"/>
    <xf numFmtId="211" fontId="12" fillId="0" borderId="0" applyFont="0" applyFill="0" applyBorder="0" applyAlignment="0" applyProtection="0"/>
    <xf numFmtId="184" fontId="12" fillId="0" borderId="0" applyFont="0" applyFill="0" applyBorder="0" applyAlignment="0" applyProtection="0"/>
    <xf numFmtId="0" fontId="12" fillId="0" borderId="0" applyFont="0" applyFill="0" applyBorder="0" applyAlignment="0" applyProtection="0"/>
    <xf numFmtId="212" fontId="12" fillId="0" borderId="0" applyFont="0" applyFill="0" applyBorder="0" applyAlignment="0" applyProtection="0"/>
    <xf numFmtId="21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13"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92" fontId="12" fillId="0" borderId="0" applyFont="0" applyFill="0" applyBorder="0" applyAlignment="0" applyProtection="0"/>
    <xf numFmtId="214"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13"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92" fontId="12" fillId="0" borderId="0" applyFont="0" applyFill="0" applyBorder="0" applyAlignment="0" applyProtection="0"/>
    <xf numFmtId="214"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13"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92" fontId="12" fillId="0" borderId="0" applyFont="0" applyFill="0" applyBorder="0" applyAlignment="0" applyProtection="0"/>
    <xf numFmtId="214"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1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13"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92" fontId="12" fillId="0" borderId="0" applyFont="0" applyFill="0" applyBorder="0" applyAlignment="0" applyProtection="0"/>
    <xf numFmtId="214"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13"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92" fontId="12" fillId="0" borderId="0" applyFont="0" applyFill="0" applyBorder="0" applyAlignment="0" applyProtection="0"/>
    <xf numFmtId="214"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13"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92" fontId="12" fillId="0" borderId="0" applyFont="0" applyFill="0" applyBorder="0" applyAlignment="0" applyProtection="0"/>
    <xf numFmtId="214"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13"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92" fontId="12" fillId="0" borderId="0" applyFont="0" applyFill="0" applyBorder="0" applyAlignment="0" applyProtection="0"/>
    <xf numFmtId="214"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84" fontId="12" fillId="0" borderId="0" applyFont="0" applyFill="0" applyBorder="0" applyAlignment="0" applyProtection="0"/>
    <xf numFmtId="0" fontId="12" fillId="0" borderId="0" applyFont="0" applyFill="0" applyBorder="0" applyAlignment="0" applyProtection="0"/>
    <xf numFmtId="184" fontId="12" fillId="0" borderId="0" applyFont="0" applyFill="0" applyBorder="0" applyAlignment="0" applyProtection="0"/>
    <xf numFmtId="0" fontId="12" fillId="0" borderId="0" applyFont="0" applyFill="0" applyBorder="0" applyAlignment="0" applyProtection="0"/>
    <xf numFmtId="212"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15" fontId="38" fillId="0" borderId="0" applyFont="0" applyFill="0" applyBorder="0" applyAlignment="0" applyProtection="0"/>
    <xf numFmtId="215" fontId="38" fillId="0" borderId="0" applyFont="0" applyFill="0" applyBorder="0" applyAlignment="0" applyProtection="0"/>
    <xf numFmtId="0" fontId="38" fillId="0" borderId="0" applyFont="0" applyFill="0" applyBorder="0" applyAlignment="0" applyProtection="0"/>
    <xf numFmtId="215" fontId="38" fillId="0" borderId="0" applyFont="0" applyFill="0" applyBorder="0" applyAlignment="0" applyProtection="0"/>
    <xf numFmtId="184" fontId="12" fillId="0" borderId="0" applyFont="0" applyFill="0" applyBorder="0" applyAlignment="0" applyProtection="0"/>
    <xf numFmtId="216" fontId="12" fillId="0" borderId="0" applyFont="0" applyFill="0" applyBorder="0" applyAlignment="0" applyProtection="0"/>
    <xf numFmtId="168" fontId="44"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45" fillId="0" borderId="0"/>
    <xf numFmtId="0" fontId="12" fillId="0" borderId="0" applyNumberFormat="0" applyFill="0" applyBorder="0" applyAlignment="0" applyProtection="0"/>
    <xf numFmtId="0" fontId="50" fillId="0" borderId="0" applyNumberFormat="0" applyFill="0" applyBorder="0" applyProtection="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2" fillId="0" borderId="0" applyNumberFormat="0" applyFill="0" applyBorder="0" applyAlignment="0" applyProtection="0"/>
    <xf numFmtId="0" fontId="44" fillId="0" borderId="2" applyNumberFormat="0" applyFill="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3" applyNumberFormat="0" applyFill="0" applyProtection="0">
      <alignment horizontal="center"/>
    </xf>
    <xf numFmtId="0" fontId="5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4" applyNumberFormat="0" applyFont="0" applyFill="0" applyAlignment="0" applyProtection="0"/>
    <xf numFmtId="0" fontId="12" fillId="0" borderId="0" applyNumberFormat="0" applyFill="0" applyBorder="0" applyProtection="0">
      <alignment horizontal="left"/>
    </xf>
    <xf numFmtId="0" fontId="5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centerContinuous"/>
    </xf>
    <xf numFmtId="0" fontId="53"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45" fillId="0" borderId="0"/>
    <xf numFmtId="0" fontId="12" fillId="0" borderId="0"/>
    <xf numFmtId="217" fontId="12" fillId="0" borderId="0" applyFont="0" applyFill="0" applyBorder="0" applyAlignment="0" applyProtection="0"/>
    <xf numFmtId="218" fontId="12"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12" fillId="0" borderId="0"/>
    <xf numFmtId="0" fontId="235" fillId="0" borderId="0"/>
    <xf numFmtId="0" fontId="12" fillId="0" borderId="0"/>
    <xf numFmtId="0" fontId="54" fillId="0" borderId="0" applyNumberFormat="0" applyFill="0" applyBorder="0" applyAlignment="0" applyProtection="0"/>
    <xf numFmtId="0" fontId="12" fillId="0" borderId="0"/>
    <xf numFmtId="0" fontId="55" fillId="0" borderId="0"/>
    <xf numFmtId="0" fontId="56" fillId="0" borderId="0"/>
    <xf numFmtId="0" fontId="57" fillId="0" borderId="0"/>
    <xf numFmtId="0" fontId="34" fillId="0" borderId="5"/>
    <xf numFmtId="3" fontId="34" fillId="0" borderId="6"/>
    <xf numFmtId="0" fontId="34" fillId="0" borderId="0" applyNumberFormat="0"/>
    <xf numFmtId="3" fontId="58" fillId="0" borderId="0"/>
    <xf numFmtId="0" fontId="12" fillId="0" borderId="0" applyNumberFormat="0"/>
    <xf numFmtId="10" fontId="58" fillId="0" borderId="0"/>
    <xf numFmtId="0" fontId="12" fillId="0" borderId="0" applyNumberFormat="0"/>
    <xf numFmtId="4" fontId="58" fillId="0" borderId="0"/>
    <xf numFmtId="170" fontId="58" fillId="0" borderId="0"/>
    <xf numFmtId="3" fontId="59" fillId="0" borderId="0"/>
    <xf numFmtId="195" fontId="45" fillId="0" borderId="0"/>
    <xf numFmtId="219" fontId="12" fillId="0" borderId="0"/>
    <xf numFmtId="0" fontId="60" fillId="0" borderId="0" applyFont="0" applyFill="0" applyBorder="0" applyAlignment="0" applyProtection="0"/>
    <xf numFmtId="0" fontId="61" fillId="0" borderId="7" applyFont="0" applyFill="0" applyBorder="0" applyAlignment="0" applyProtection="0">
      <alignment horizontal="center"/>
    </xf>
    <xf numFmtId="0" fontId="12" fillId="0" borderId="8" applyNumberFormat="0"/>
    <xf numFmtId="10" fontId="59" fillId="0" borderId="0"/>
    <xf numFmtId="4" fontId="59" fillId="0" borderId="0"/>
    <xf numFmtId="170" fontId="59" fillId="0" borderId="0"/>
    <xf numFmtId="3" fontId="12" fillId="0" borderId="9"/>
    <xf numFmtId="3" fontId="12" fillId="0" borderId="10"/>
    <xf numFmtId="3" fontId="62" fillId="0" borderId="9"/>
    <xf numFmtId="0" fontId="63" fillId="6" borderId="0">
      <alignment wrapText="1"/>
    </xf>
    <xf numFmtId="0" fontId="63" fillId="0" borderId="0">
      <alignment wrapText="1"/>
    </xf>
    <xf numFmtId="0" fontId="63" fillId="7" borderId="0" applyNumberFormat="0">
      <alignment horizontal="right" vertical="top" wrapText="1"/>
    </xf>
    <xf numFmtId="2" fontId="45" fillId="0" borderId="0"/>
    <xf numFmtId="0" fontId="64" fillId="12" borderId="0" applyNumberFormat="0" applyBorder="0" applyAlignment="0" applyProtection="0"/>
    <xf numFmtId="0" fontId="64" fillId="11" borderId="0" applyNumberFormat="0" applyBorder="0" applyAlignment="0" applyProtection="0"/>
    <xf numFmtId="0" fontId="64" fillId="13" borderId="0" applyNumberFormat="0" applyBorder="0" applyAlignment="0" applyProtection="0"/>
    <xf numFmtId="0" fontId="64" fillId="12" borderId="0" applyNumberFormat="0" applyBorder="0" applyAlignment="0" applyProtection="0"/>
    <xf numFmtId="0" fontId="64" fillId="10" borderId="0" applyNumberFormat="0" applyBorder="0" applyAlignment="0" applyProtection="0"/>
    <xf numFmtId="0" fontId="64" fillId="11" borderId="0" applyNumberFormat="0" applyBorder="0" applyAlignment="0" applyProtection="0"/>
    <xf numFmtId="0" fontId="63" fillId="14" borderId="0">
      <alignment wrapText="1"/>
    </xf>
    <xf numFmtId="0" fontId="63" fillId="0" borderId="0">
      <alignment wrapText="1"/>
    </xf>
    <xf numFmtId="0" fontId="12" fillId="0" borderId="0"/>
    <xf numFmtId="0" fontId="63" fillId="6" borderId="0" applyNumberFormat="0">
      <alignment horizontal="right" vertical="top" wrapText="1"/>
    </xf>
    <xf numFmtId="0" fontId="65" fillId="0" borderId="0" applyFont="0" applyFill="0" applyBorder="0" applyAlignment="0" applyProtection="0"/>
    <xf numFmtId="0" fontId="64" fillId="17" borderId="0" applyNumberFormat="0" applyBorder="0" applyAlignment="0" applyProtection="0"/>
    <xf numFmtId="0" fontId="64" fillId="16" borderId="0" applyNumberFormat="0" applyBorder="0" applyAlignment="0" applyProtection="0"/>
    <xf numFmtId="0" fontId="64" fillId="5" borderId="0" applyNumberFormat="0" applyBorder="0" applyAlignment="0" applyProtection="0"/>
    <xf numFmtId="0" fontId="64" fillId="17" borderId="0" applyNumberFormat="0" applyBorder="0" applyAlignment="0" applyProtection="0"/>
    <xf numFmtId="0" fontId="64" fillId="15" borderId="0" applyNumberFormat="0" applyBorder="0" applyAlignment="0" applyProtection="0"/>
    <xf numFmtId="0" fontId="64" fillId="11" borderId="0" applyNumberFormat="0" applyBorder="0" applyAlignment="0" applyProtection="0"/>
    <xf numFmtId="0" fontId="66" fillId="0" borderId="0"/>
    <xf numFmtId="0" fontId="66" fillId="0" borderId="0"/>
    <xf numFmtId="0" fontId="237" fillId="0" borderId="0"/>
    <xf numFmtId="0" fontId="66" fillId="0" borderId="0"/>
    <xf numFmtId="0" fontId="66" fillId="0" borderId="0"/>
    <xf numFmtId="0" fontId="237" fillId="0" borderId="0"/>
    <xf numFmtId="0" fontId="66" fillId="0" borderId="0"/>
    <xf numFmtId="0" fontId="12" fillId="0" borderId="0"/>
    <xf numFmtId="0" fontId="235" fillId="0" borderId="0"/>
    <xf numFmtId="0" fontId="12" fillId="0" borderId="0"/>
    <xf numFmtId="0" fontId="66" fillId="0" borderId="0"/>
    <xf numFmtId="0" fontId="66"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235" fillId="0" borderId="0"/>
    <xf numFmtId="0" fontId="237" fillId="0" borderId="0"/>
    <xf numFmtId="0" fontId="66" fillId="0" borderId="0"/>
    <xf numFmtId="0" fontId="12" fillId="0" borderId="0"/>
    <xf numFmtId="0" fontId="12" fillId="0" borderId="0"/>
    <xf numFmtId="0" fontId="235" fillId="0" borderId="0"/>
    <xf numFmtId="0" fontId="12"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12" fillId="0" borderId="0"/>
    <xf numFmtId="0" fontId="12" fillId="0" borderId="0"/>
    <xf numFmtId="0" fontId="235" fillId="0" borderId="0"/>
    <xf numFmtId="0" fontId="235" fillId="0" borderId="0"/>
    <xf numFmtId="0" fontId="12" fillId="0" borderId="0"/>
    <xf numFmtId="0" fontId="235" fillId="0" borderId="0"/>
    <xf numFmtId="0" fontId="12" fillId="0" borderId="0"/>
    <xf numFmtId="0" fontId="235" fillId="0" borderId="0"/>
    <xf numFmtId="0" fontId="66" fillId="0" borderId="0"/>
    <xf numFmtId="0" fontId="237" fillId="0" borderId="0"/>
    <xf numFmtId="0" fontId="66" fillId="0" borderId="0"/>
    <xf numFmtId="0" fontId="12" fillId="0" borderId="0"/>
    <xf numFmtId="0" fontId="235" fillId="0" borderId="0"/>
    <xf numFmtId="0" fontId="67" fillId="19" borderId="0" applyNumberFormat="0" applyBorder="0" applyAlignment="0" applyProtection="0"/>
    <xf numFmtId="0" fontId="67" fillId="16" borderId="0" applyNumberFormat="0" applyBorder="0" applyAlignment="0" applyProtection="0"/>
    <xf numFmtId="0" fontId="67" fillId="5" borderId="0" applyNumberFormat="0" applyBorder="0" applyAlignment="0" applyProtection="0"/>
    <xf numFmtId="0" fontId="67" fillId="17" borderId="0" applyNumberFormat="0" applyBorder="0" applyAlignment="0" applyProtection="0"/>
    <xf numFmtId="0" fontId="67" fillId="19" borderId="0" applyNumberFormat="0" applyBorder="0" applyAlignment="0" applyProtection="0"/>
    <xf numFmtId="0" fontId="67" fillId="11" borderId="0" applyNumberFormat="0" applyBorder="0" applyAlignment="0" applyProtection="0"/>
    <xf numFmtId="0" fontId="59" fillId="14" borderId="0" applyFont="0" applyFill="0"/>
    <xf numFmtId="205" fontId="12" fillId="0" borderId="0" applyNumberFormat="0" applyFill="0" applyBorder="0" applyAlignment="0"/>
    <xf numFmtId="0" fontId="234" fillId="20" borderId="0" applyNumberFormat="0" applyBorder="0" applyAlignment="0" applyProtection="0"/>
    <xf numFmtId="0" fontId="234" fillId="21" borderId="0" applyNumberFormat="0" applyBorder="0" applyAlignment="0" applyProtection="0"/>
    <xf numFmtId="0" fontId="234" fillId="22" borderId="0" applyNumberFormat="0" applyBorder="0" applyAlignment="0" applyProtection="0"/>
    <xf numFmtId="0" fontId="234" fillId="18" borderId="0" applyNumberFormat="0" applyBorder="0" applyAlignment="0" applyProtection="0"/>
    <xf numFmtId="0" fontId="234" fillId="19" borderId="0" applyNumberFormat="0" applyBorder="0" applyAlignment="0" applyProtection="0"/>
    <xf numFmtId="0" fontId="234" fillId="23" borderId="0" applyNumberFormat="0" applyBorder="0" applyAlignment="0" applyProtection="0"/>
    <xf numFmtId="220" fontId="12" fillId="0" borderId="0" applyFill="0" applyBorder="0" applyProtection="0">
      <alignment horizontal="right"/>
    </xf>
    <xf numFmtId="221" fontId="12" fillId="0" borderId="0" applyFont="0" applyFill="0" applyBorder="0">
      <alignment horizontal="right"/>
    </xf>
    <xf numFmtId="0" fontId="38" fillId="0" borderId="0" applyNumberFormat="0" applyAlignment="0"/>
    <xf numFmtId="0" fontId="34" fillId="24" borderId="11" applyNumberFormat="0" applyAlignment="0">
      <alignment horizontal="right"/>
    </xf>
    <xf numFmtId="222" fontId="12" fillId="25" borderId="12">
      <alignment horizontal="center" vertical="center"/>
    </xf>
    <xf numFmtId="171" fontId="12" fillId="0" borderId="0"/>
    <xf numFmtId="164" fontId="68" fillId="0" borderId="0" applyFill="0" applyBorder="0" applyProtection="0"/>
    <xf numFmtId="0" fontId="69" fillId="0" borderId="0"/>
    <xf numFmtId="223" fontId="70" fillId="0" borderId="0"/>
    <xf numFmtId="224" fontId="71" fillId="0" borderId="0" applyFont="0" applyFill="0" applyBorder="0" applyAlignment="0" applyProtection="0"/>
    <xf numFmtId="225" fontId="72" fillId="0" borderId="0" applyFont="0" applyFill="0" applyBorder="0" applyAlignment="0" applyProtection="0"/>
    <xf numFmtId="0" fontId="12" fillId="0" borderId="0" applyNumberFormat="0" applyFill="0" applyBorder="0" applyAlignment="0" applyProtection="0"/>
    <xf numFmtId="0" fontId="15" fillId="0" borderId="0" applyNumberFormat="0" applyFill="0" applyBorder="0" applyAlignment="0" applyProtection="0"/>
    <xf numFmtId="3" fontId="73" fillId="0" borderId="0"/>
    <xf numFmtId="0" fontId="74" fillId="0" borderId="13" applyNumberFormat="0" applyFill="0" applyBorder="0" applyAlignment="0" applyProtection="0"/>
    <xf numFmtId="0" fontId="75" fillId="0" borderId="13" applyNumberFormat="0" applyFill="0" applyBorder="0" applyAlignment="0" applyProtection="0"/>
    <xf numFmtId="0" fontId="76" fillId="0" borderId="13" applyNumberFormat="0" applyFill="0" applyBorder="0" applyAlignment="0" applyProtection="0"/>
    <xf numFmtId="0" fontId="38" fillId="0" borderId="13" applyNumberFormat="0" applyFill="0" applyAlignment="0" applyProtection="0"/>
    <xf numFmtId="226" fontId="77" fillId="0" borderId="14" applyNumberFormat="0" applyBorder="0" applyProtection="0">
      <alignment horizontal="center" vertical="center"/>
    </xf>
    <xf numFmtId="0" fontId="60" fillId="0" borderId="0" applyNumberFormat="0" applyFill="0" applyBorder="0" applyAlignment="0" applyProtection="0"/>
    <xf numFmtId="10" fontId="78" fillId="26" borderId="0" applyBorder="0"/>
    <xf numFmtId="168" fontId="79" fillId="27" borderId="0" applyNumberFormat="0" applyFill="0" applyBorder="0" applyAlignment="0" applyProtection="0">
      <alignment horizontal="right"/>
    </xf>
    <xf numFmtId="0" fontId="71" fillId="0" borderId="0" applyNumberFormat="0" applyFill="0" applyBorder="0" applyAlignment="0" applyProtection="0"/>
    <xf numFmtId="0" fontId="14" fillId="28" borderId="0"/>
    <xf numFmtId="2" fontId="80" fillId="29" borderId="0">
      <alignment vertical="center"/>
    </xf>
    <xf numFmtId="14" fontId="81" fillId="30" borderId="0" applyNumberFormat="0" applyBorder="0" applyProtection="0">
      <alignment horizontal="left" vertical="center" wrapText="1"/>
    </xf>
    <xf numFmtId="175" fontId="46" fillId="4" borderId="0" applyNumberFormat="0" applyFont="0"/>
    <xf numFmtId="227" fontId="82" fillId="0" borderId="0" applyFill="0" applyBorder="0" applyAlignment="0" applyProtection="0">
      <protection locked="0"/>
    </xf>
    <xf numFmtId="3" fontId="83" fillId="0" borderId="0"/>
    <xf numFmtId="228" fontId="12" fillId="0" borderId="0" applyFont="0" applyFill="0" applyBorder="0" applyAlignment="0" applyProtection="0"/>
    <xf numFmtId="0" fontId="84" fillId="0" borderId="0" applyNumberFormat="0" applyFill="0" applyBorder="0" applyAlignment="0" applyProtection="0"/>
    <xf numFmtId="0" fontId="85" fillId="27" borderId="0" applyNumberFormat="0" applyFill="0" applyBorder="0" applyAlignment="0" applyProtection="0">
      <protection locked="0"/>
    </xf>
    <xf numFmtId="0" fontId="86" fillId="29" borderId="0"/>
    <xf numFmtId="178" fontId="71" fillId="0" borderId="0" applyNumberFormat="0" applyFont="0" applyAlignment="0" applyProtection="0"/>
    <xf numFmtId="0" fontId="87" fillId="31" borderId="0" applyNumberFormat="0" applyBorder="0">
      <alignment horizontal="center" vertical="center"/>
    </xf>
    <xf numFmtId="0" fontId="88" fillId="0" borderId="0" applyNumberFormat="0" applyFill="0" applyBorder="0" applyAlignment="0" applyProtection="0"/>
    <xf numFmtId="0" fontId="89" fillId="31" borderId="15"/>
    <xf numFmtId="0" fontId="91" fillId="0" borderId="0" applyNumberFormat="0" applyFill="0" applyBorder="0" applyAlignment="0" applyProtection="0"/>
    <xf numFmtId="0" fontId="15" fillId="0" borderId="16">
      <alignment horizontal="center"/>
    </xf>
    <xf numFmtId="0" fontId="12" fillId="0" borderId="16">
      <alignment horizontal="center"/>
    </xf>
    <xf numFmtId="0" fontId="75" fillId="0" borderId="16">
      <alignment horizontal="center"/>
    </xf>
    <xf numFmtId="0" fontId="38" fillId="0" borderId="16">
      <alignment horizontal="center"/>
    </xf>
    <xf numFmtId="0" fontId="75" fillId="0" borderId="5" applyNumberFormat="0" applyFill="0" applyBorder="0" applyAlignment="0" applyProtection="0"/>
    <xf numFmtId="0" fontId="92" fillId="0" borderId="17" applyNumberFormat="0" applyFill="0" applyAlignment="0" applyProtection="0"/>
    <xf numFmtId="0" fontId="93" fillId="27" borderId="18" applyNumberFormat="0" applyFill="0" applyBorder="0" applyAlignment="0" applyProtection="0">
      <protection locked="0"/>
    </xf>
    <xf numFmtId="0" fontId="41" fillId="0" borderId="5" applyAlignment="0" applyProtection="0"/>
    <xf numFmtId="0" fontId="82" fillId="0" borderId="19" applyNumberFormat="0" applyFont="0" applyFill="0" applyAlignment="0" applyProtection="0"/>
    <xf numFmtId="229" fontId="12" fillId="0" borderId="20" applyNumberFormat="0" applyFill="0" applyAlignment="0" applyProtection="0"/>
    <xf numFmtId="0" fontId="94" fillId="0" borderId="10">
      <alignment horizontal="right"/>
    </xf>
    <xf numFmtId="231" fontId="95" fillId="0" borderId="0" applyFont="0" applyFill="0" applyBorder="0" applyAlignment="0" applyProtection="0"/>
    <xf numFmtId="0" fontId="96" fillId="0" borderId="5">
      <alignment horizontal="left" wrapText="1"/>
    </xf>
    <xf numFmtId="232" fontId="12" fillId="0" borderId="0" applyFont="0" applyFill="0" applyBorder="0" applyAlignment="0" applyProtection="0"/>
    <xf numFmtId="233" fontId="97" fillId="0" borderId="0" applyNumberFormat="0" applyFont="0" applyFill="0" applyBorder="0" applyProtection="0"/>
    <xf numFmtId="0" fontId="46" fillId="0" borderId="0" applyFont="0" applyFill="0" applyBorder="0" applyAlignment="0" applyProtection="0"/>
    <xf numFmtId="234" fontId="12" fillId="0" borderId="0" applyFont="0" applyFill="0" applyBorder="0" applyAlignment="0" applyProtection="0"/>
    <xf numFmtId="0" fontId="65" fillId="0" borderId="0"/>
    <xf numFmtId="0" fontId="98" fillId="0" borderId="0"/>
    <xf numFmtId="235" fontId="38" fillId="0" borderId="0">
      <alignment horizontal="right" vertical="center"/>
    </xf>
    <xf numFmtId="0" fontId="99" fillId="0" borderId="11"/>
    <xf numFmtId="236" fontId="100" fillId="0" borderId="0" applyFill="0" applyBorder="0" applyAlignment="0"/>
    <xf numFmtId="237" fontId="100" fillId="0" borderId="0" applyFill="0" applyBorder="0" applyAlignment="0"/>
    <xf numFmtId="238" fontId="100" fillId="0" borderId="0" applyFill="0" applyBorder="0" applyAlignment="0"/>
    <xf numFmtId="239" fontId="100" fillId="0" borderId="0" applyFill="0" applyBorder="0" applyAlignment="0"/>
    <xf numFmtId="240" fontId="100" fillId="0" borderId="0" applyFill="0" applyBorder="0" applyAlignment="0"/>
    <xf numFmtId="236" fontId="100" fillId="0" borderId="0" applyFill="0" applyBorder="0" applyAlignment="0"/>
    <xf numFmtId="241" fontId="100" fillId="0" borderId="0" applyFill="0" applyBorder="0" applyAlignment="0"/>
    <xf numFmtId="237" fontId="100" fillId="0" borderId="0" applyFill="0" applyBorder="0" applyAlignment="0"/>
    <xf numFmtId="0" fontId="101" fillId="12" borderId="1" applyNumberFormat="0" applyAlignment="0" applyProtection="0"/>
    <xf numFmtId="37" fontId="102" fillId="32" borderId="0" applyNumberFormat="0" applyFont="0" applyBorder="0" applyAlignment="0">
      <alignment horizontal="center"/>
    </xf>
    <xf numFmtId="206" fontId="82" fillId="0" borderId="0" applyFill="0" applyBorder="0" applyProtection="0"/>
    <xf numFmtId="227" fontId="82" fillId="0" borderId="0" applyFont="0" applyFill="0" applyBorder="0" applyAlignment="0" applyProtection="0">
      <protection locked="0"/>
    </xf>
    <xf numFmtId="242" fontId="38" fillId="0" borderId="21"/>
    <xf numFmtId="0" fontId="103" fillId="12" borderId="0" applyNumberFormat="0" applyBorder="0" applyProtection="0"/>
    <xf numFmtId="169" fontId="12" fillId="0" borderId="0"/>
    <xf numFmtId="1" fontId="105" fillId="0" borderId="0"/>
    <xf numFmtId="0" fontId="12" fillId="0" borderId="0"/>
    <xf numFmtId="0" fontId="83" fillId="0" borderId="0">
      <alignment horizontal="center" wrapText="1"/>
      <protection hidden="1"/>
    </xf>
    <xf numFmtId="0" fontId="106" fillId="33" borderId="11" applyNumberFormat="0" applyBorder="0" applyProtection="0">
      <alignment horizontal="center" vertical="center" wrapText="1"/>
    </xf>
    <xf numFmtId="0" fontId="107" fillId="0" borderId="0" applyNumberFormat="0" applyFill="0" applyBorder="0" applyProtection="0">
      <alignment horizontal="right"/>
    </xf>
    <xf numFmtId="164" fontId="108" fillId="0" borderId="0" applyFont="0" applyFill="0" applyBorder="0" applyAlignment="0" applyProtection="0"/>
    <xf numFmtId="243" fontId="12" fillId="0" borderId="0" applyFont="0" applyFill="0" applyBorder="0" applyAlignment="0" applyProtection="0"/>
    <xf numFmtId="244" fontId="12" fillId="0" borderId="0" applyFont="0" applyFill="0" applyBorder="0" applyAlignment="0" applyProtection="0"/>
    <xf numFmtId="236" fontId="12" fillId="0" borderId="0" applyFont="0" applyFill="0" applyBorder="0" applyAlignment="0" applyProtection="0"/>
    <xf numFmtId="38" fontId="109" fillId="0" borderId="0">
      <alignment horizontal="center"/>
      <protection locked="0"/>
    </xf>
    <xf numFmtId="40" fontId="110" fillId="0" borderId="0" applyFont="0" applyFill="0" applyBorder="0" applyAlignment="0" applyProtection="0">
      <alignment horizontal="center"/>
    </xf>
    <xf numFmtId="245" fontId="12" fillId="0" borderId="0" applyFont="0" applyFill="0" applyBorder="0" applyAlignment="0" applyProtection="0">
      <alignment horizontal="center"/>
    </xf>
    <xf numFmtId="0" fontId="111" fillId="0" borderId="0" applyFont="0" applyFill="0" applyBorder="0" applyAlignment="0" applyProtection="0">
      <alignment horizontal="right"/>
    </xf>
    <xf numFmtId="0" fontId="111" fillId="0" borderId="0" applyFont="0" applyFill="0" applyBorder="0" applyAlignment="0" applyProtection="0"/>
    <xf numFmtId="0" fontId="111" fillId="0" borderId="0" applyFont="0" applyFill="0" applyBorder="0" applyAlignment="0" applyProtection="0">
      <alignment horizontal="right"/>
    </xf>
    <xf numFmtId="0" fontId="111" fillId="0" borderId="0" applyFont="0" applyFill="0" applyBorder="0" applyAlignment="0" applyProtection="0">
      <alignment horizontal="right"/>
    </xf>
    <xf numFmtId="178" fontId="38" fillId="0" borderId="0"/>
    <xf numFmtId="0" fontId="38" fillId="0" borderId="0"/>
    <xf numFmtId="3" fontId="112" fillId="0" borderId="0" applyFont="0" applyFill="0" applyBorder="0" applyAlignment="0" applyProtection="0"/>
    <xf numFmtId="0" fontId="12" fillId="0" borderId="0" applyFont="0" applyFill="0" applyBorder="0" applyAlignment="0" applyProtection="0"/>
    <xf numFmtId="164" fontId="71" fillId="0" borderId="0" applyFont="0" applyFill="0" applyBorder="0" applyAlignment="0" applyProtection="0"/>
    <xf numFmtId="0" fontId="113" fillId="12" borderId="0">
      <alignment vertical="center"/>
    </xf>
    <xf numFmtId="0" fontId="114" fillId="34" borderId="0">
      <alignment horizontal="center" vertical="center" wrapText="1"/>
    </xf>
    <xf numFmtId="219" fontId="12" fillId="0" borderId="0"/>
    <xf numFmtId="0" fontId="114" fillId="34" borderId="0">
      <alignment horizontal="center" vertical="center" wrapText="1"/>
    </xf>
    <xf numFmtId="37" fontId="115" fillId="35" borderId="11">
      <alignment horizontal="right"/>
    </xf>
    <xf numFmtId="0" fontId="116" fillId="0" borderId="0" applyNumberFormat="0" applyAlignment="0">
      <alignment horizontal="left"/>
    </xf>
    <xf numFmtId="0" fontId="117" fillId="0" borderId="0">
      <alignment horizontal="left"/>
    </xf>
    <xf numFmtId="0" fontId="42" fillId="0" borderId="0"/>
    <xf numFmtId="0" fontId="118" fillId="0" borderId="0">
      <alignment horizontal="left"/>
    </xf>
    <xf numFmtId="247" fontId="83" fillId="0" borderId="0" applyFill="0" applyBorder="0">
      <alignment horizontal="right"/>
      <protection locked="0"/>
    </xf>
    <xf numFmtId="221" fontId="12" fillId="0" borderId="11"/>
    <xf numFmtId="237" fontId="12" fillId="0" borderId="0" applyFont="0" applyFill="0" applyBorder="0" applyAlignment="0" applyProtection="0"/>
    <xf numFmtId="248" fontId="12" fillId="0" borderId="0"/>
    <xf numFmtId="249" fontId="119" fillId="0" borderId="24">
      <protection locked="0"/>
    </xf>
    <xf numFmtId="250" fontId="12" fillId="0" borderId="0" applyFont="0" applyFill="0" applyBorder="0" applyAlignment="0" applyProtection="0"/>
    <xf numFmtId="0" fontId="111" fillId="0" borderId="0" applyFont="0" applyFill="0" applyBorder="0" applyAlignment="0" applyProtection="0">
      <alignment horizontal="right"/>
    </xf>
    <xf numFmtId="0" fontId="111" fillId="0" borderId="0" applyFont="0" applyFill="0" applyBorder="0" applyAlignment="0" applyProtection="0">
      <alignment horizontal="right"/>
    </xf>
    <xf numFmtId="251" fontId="12" fillId="0" borderId="0" applyFont="0" applyFill="0" applyBorder="0" applyAlignment="0" applyProtection="0"/>
    <xf numFmtId="252" fontId="71" fillId="0" borderId="0" applyFont="0" applyFill="0" applyBorder="0" applyAlignment="0" applyProtection="0"/>
    <xf numFmtId="165" fontId="99" fillId="0" borderId="0" applyFill="0" applyBorder="0">
      <alignment horizontal="right"/>
    </xf>
    <xf numFmtId="0" fontId="59" fillId="0" borderId="25" applyNumberFormat="0">
      <alignment vertical="center"/>
    </xf>
    <xf numFmtId="0" fontId="12" fillId="36" borderId="0" applyNumberFormat="0" applyFont="0" applyAlignment="0"/>
    <xf numFmtId="0" fontId="46" fillId="0" borderId="0" applyFont="0" applyFill="0" applyBorder="0" applyAlignment="0" applyProtection="0"/>
    <xf numFmtId="218" fontId="120" fillId="0" borderId="0" applyNumberFormat="0" applyFill="0" applyBorder="0" applyAlignment="0"/>
    <xf numFmtId="253" fontId="71" fillId="0" borderId="0" applyFont="0" applyFill="0" applyBorder="0" applyAlignment="0"/>
    <xf numFmtId="15" fontId="75" fillId="0" borderId="0" applyFill="0" applyBorder="0" applyAlignment="0"/>
    <xf numFmtId="0" fontId="75" fillId="37" borderId="0" applyFont="0" applyFill="0" applyBorder="0" applyAlignment="0" applyProtection="0"/>
    <xf numFmtId="254" fontId="12" fillId="37" borderId="26" applyFont="0" applyFill="0" applyBorder="0" applyAlignment="0" applyProtection="0"/>
    <xf numFmtId="255" fontId="12" fillId="37" borderId="0" applyFont="0" applyFill="0" applyBorder="0" applyAlignment="0" applyProtection="0"/>
    <xf numFmtId="17" fontId="75" fillId="0" borderId="0" applyFill="0" applyBorder="0">
      <alignment horizontal="right"/>
    </xf>
    <xf numFmtId="256" fontId="12" fillId="0" borderId="17" applyFont="0" applyFill="0" applyBorder="0" applyAlignment="0" applyProtection="0"/>
    <xf numFmtId="257" fontId="111" fillId="0" borderId="0" applyFont="0" applyFill="0" applyBorder="0" applyAlignment="0" applyProtection="0"/>
    <xf numFmtId="14" fontId="110" fillId="0" borderId="0" applyFill="0" applyBorder="0" applyProtection="0">
      <alignment horizontal="center"/>
    </xf>
    <xf numFmtId="14" fontId="100" fillId="0" borderId="0" applyFill="0" applyBorder="0" applyAlignment="0"/>
    <xf numFmtId="258" fontId="110" fillId="0" borderId="0" applyFill="0" applyBorder="0" applyProtection="0">
      <alignment horizontal="center"/>
    </xf>
    <xf numFmtId="259" fontId="12" fillId="0" borderId="0" applyFont="0" applyFill="0" applyBorder="0" applyProtection="0">
      <alignment horizontal="right"/>
    </xf>
    <xf numFmtId="255" fontId="12" fillId="0" borderId="0" applyFill="0" applyBorder="0">
      <alignment horizontal="right"/>
    </xf>
    <xf numFmtId="4" fontId="34" fillId="1" borderId="27">
      <alignment horizontal="right"/>
    </xf>
    <xf numFmtId="0" fontId="12" fillId="0" borderId="0">
      <alignment horizontal="right"/>
    </xf>
    <xf numFmtId="14" fontId="110" fillId="0" borderId="0" applyFont="0" applyFill="0" applyBorder="0" applyAlignment="0" applyProtection="0">
      <alignment horizontal="center"/>
    </xf>
    <xf numFmtId="258" fontId="110" fillId="0" borderId="0" applyFont="0" applyFill="0" applyBorder="0" applyAlignment="0" applyProtection="0">
      <alignment horizontal="center"/>
    </xf>
    <xf numFmtId="14" fontId="83" fillId="0" borderId="0"/>
    <xf numFmtId="1" fontId="71" fillId="0" borderId="0" applyFont="0" applyFill="0" applyBorder="0" applyAlignment="0" applyProtection="0">
      <alignment horizontal="right"/>
    </xf>
    <xf numFmtId="3" fontId="121" fillId="12" borderId="14" applyNumberFormat="0" applyBorder="0" applyProtection="0">
      <alignment horizontal="right" vertical="center"/>
    </xf>
    <xf numFmtId="164" fontId="121" fillId="12" borderId="14" applyNumberFormat="0" applyBorder="0" applyProtection="0">
      <alignment horizontal="right" vertical="center"/>
    </xf>
    <xf numFmtId="4" fontId="103" fillId="12" borderId="14" applyNumberFormat="0" applyBorder="0" applyProtection="0">
      <alignment horizontal="right" vertical="center"/>
    </xf>
    <xf numFmtId="170" fontId="103" fillId="12" borderId="14" applyNumberFormat="0" applyBorder="0" applyProtection="0">
      <alignment horizontal="right" vertical="center"/>
    </xf>
    <xf numFmtId="205" fontId="45" fillId="0" borderId="0" applyFont="0" applyFill="0" applyBorder="0" applyAlignment="0" applyProtection="0"/>
    <xf numFmtId="205" fontId="122" fillId="0" borderId="0"/>
    <xf numFmtId="166" fontId="123" fillId="0" borderId="7" applyNumberFormat="0" applyFill="0" applyBorder="0" applyAlignment="0">
      <alignment horizontal="left"/>
      <protection locked="0"/>
    </xf>
    <xf numFmtId="260" fontId="71" fillId="0" borderId="0" applyFont="0" applyFill="0" applyBorder="0" applyAlignment="0" applyProtection="0"/>
    <xf numFmtId="246" fontId="12" fillId="0" borderId="0" applyFont="0" applyFill="0" applyBorder="0" applyAlignment="0" applyProtection="0"/>
    <xf numFmtId="0" fontId="124" fillId="0" borderId="0">
      <protection locked="0"/>
    </xf>
    <xf numFmtId="0" fontId="125" fillId="0" borderId="11">
      <alignment horizontal="center"/>
    </xf>
    <xf numFmtId="168" fontId="44" fillId="0" borderId="0"/>
    <xf numFmtId="38" fontId="82" fillId="27" borderId="0">
      <alignment horizontal="right"/>
    </xf>
    <xf numFmtId="261" fontId="12" fillId="0" borderId="0"/>
    <xf numFmtId="262" fontId="110" fillId="0" borderId="0" applyFill="0" applyBorder="0" applyProtection="0"/>
    <xf numFmtId="263" fontId="82" fillId="0" borderId="0" applyFill="0" applyBorder="0" applyProtection="0"/>
    <xf numFmtId="0" fontId="38" fillId="0" borderId="0"/>
    <xf numFmtId="263" fontId="82" fillId="0" borderId="0" applyFont="0" applyFill="0" applyBorder="0" applyAlignment="0" applyProtection="0"/>
    <xf numFmtId="3" fontId="126" fillId="0" borderId="0"/>
    <xf numFmtId="0" fontId="111" fillId="0" borderId="28" applyNumberFormat="0" applyFont="0" applyFill="0" applyAlignment="0" applyProtection="0"/>
    <xf numFmtId="218" fontId="127" fillId="0" borderId="0" applyFill="0" applyBorder="0" applyAlignment="0" applyProtection="0"/>
    <xf numFmtId="209" fontId="128" fillId="0" borderId="5" applyNumberFormat="0" applyBorder="0"/>
    <xf numFmtId="165" fontId="129" fillId="0" borderId="29" applyNumberFormat="0" applyAlignment="0" applyProtection="0">
      <alignment vertical="top"/>
    </xf>
    <xf numFmtId="0" fontId="38" fillId="14" borderId="0" applyNumberFormat="0" applyFont="0" applyBorder="0" applyAlignment="0" applyProtection="0"/>
    <xf numFmtId="165" fontId="129" fillId="0" borderId="29" applyNumberFormat="0" applyAlignment="0" applyProtection="0">
      <alignment vertical="top"/>
    </xf>
    <xf numFmtId="205" fontId="130" fillId="0" borderId="0"/>
    <xf numFmtId="0" fontId="12" fillId="0" borderId="0">
      <protection locked="0"/>
    </xf>
    <xf numFmtId="0" fontId="12" fillId="0" borderId="0">
      <protection locked="0"/>
    </xf>
    <xf numFmtId="1" fontId="45" fillId="0" borderId="0" applyFont="0" applyFill="0" applyBorder="0" applyAlignment="0" applyProtection="0"/>
    <xf numFmtId="236" fontId="59" fillId="0" borderId="0" applyFill="0" applyBorder="0" applyAlignment="0"/>
    <xf numFmtId="237" fontId="59" fillId="0" borderId="0" applyFill="0" applyBorder="0" applyAlignment="0"/>
    <xf numFmtId="236" fontId="59" fillId="0" borderId="0" applyFill="0" applyBorder="0" applyAlignment="0"/>
    <xf numFmtId="241" fontId="59" fillId="0" borderId="0" applyFill="0" applyBorder="0" applyAlignment="0"/>
    <xf numFmtId="237" fontId="59" fillId="0" borderId="0" applyFill="0" applyBorder="0" applyAlignment="0"/>
    <xf numFmtId="0" fontId="131" fillId="0" borderId="0" applyNumberFormat="0" applyAlignment="0">
      <alignment horizontal="left"/>
    </xf>
    <xf numFmtId="0" fontId="132" fillId="0" borderId="0" applyNumberFormat="0" applyFill="0" applyBorder="0" applyAlignment="0" applyProtection="0"/>
    <xf numFmtId="0" fontId="133" fillId="0" borderId="0" applyNumberFormat="0" applyFill="0" applyBorder="0" applyAlignment="0" applyProtection="0"/>
    <xf numFmtId="0" fontId="34" fillId="0" borderId="0" applyNumberFormat="0" applyFill="0" applyBorder="0"/>
    <xf numFmtId="0" fontId="34" fillId="0" borderId="0" applyNumberFormat="0" applyFill="0" applyBorder="0"/>
    <xf numFmtId="0" fontId="71" fillId="0" borderId="0" applyFont="0" applyFill="0" applyBorder="0" applyAlignment="0"/>
    <xf numFmtId="218" fontId="12" fillId="0" borderId="0">
      <alignment horizontal="center"/>
      <protection locked="0"/>
    </xf>
    <xf numFmtId="0" fontId="82" fillId="38" borderId="30" applyNumberFormat="0" applyFont="0" applyAlignment="0">
      <protection locked="0"/>
    </xf>
    <xf numFmtId="249" fontId="82" fillId="0" borderId="0" applyFont="0" applyFill="0" applyBorder="0" applyAlignment="0" applyProtection="0">
      <alignment horizontal="right"/>
    </xf>
    <xf numFmtId="264" fontId="71" fillId="0" borderId="0" applyFont="0" applyFill="0" applyBorder="0" applyProtection="0">
      <alignment horizontal="left"/>
      <protection locked="0"/>
    </xf>
    <xf numFmtId="265" fontId="71" fillId="0" borderId="0" applyFont="0" applyFill="0" applyBorder="0" applyProtection="0">
      <alignment horizontal="left"/>
      <protection locked="0"/>
    </xf>
    <xf numFmtId="0" fontId="134" fillId="0" borderId="0"/>
    <xf numFmtId="0" fontId="134" fillId="0" borderId="0"/>
    <xf numFmtId="0" fontId="135" fillId="39" borderId="31"/>
    <xf numFmtId="0" fontId="134" fillId="0" borderId="0"/>
    <xf numFmtId="0" fontId="136" fillId="40" borderId="0"/>
    <xf numFmtId="249" fontId="137" fillId="0" borderId="0"/>
    <xf numFmtId="165" fontId="137" fillId="0" borderId="0"/>
    <xf numFmtId="266" fontId="12" fillId="0" borderId="0"/>
    <xf numFmtId="0" fontId="138" fillId="0" borderId="19" applyFont="0" applyFill="0" applyBorder="0" applyAlignment="0" applyProtection="0">
      <alignment horizontal="center" vertical="center" wrapText="1"/>
    </xf>
    <xf numFmtId="0" fontId="38" fillId="0" borderId="0"/>
    <xf numFmtId="267"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68" fontId="12" fillId="0" borderId="0" applyFont="0" applyFill="0" applyBorder="0" applyAlignment="0" applyProtection="0"/>
    <xf numFmtId="269" fontId="12" fillId="27" borderId="32" applyFont="0" applyFill="0" applyBorder="0" applyAlignment="0" applyProtection="0"/>
    <xf numFmtId="221" fontId="71" fillId="0" borderId="0" applyFont="0" applyFill="0" applyBorder="0" applyAlignment="0" applyProtection="0"/>
    <xf numFmtId="0" fontId="46" fillId="0" borderId="0" applyNumberFormat="0" applyFill="0" applyBorder="0" applyAlignment="0" applyProtection="0"/>
    <xf numFmtId="164" fontId="71" fillId="0" borderId="0" applyNumberFormat="0" applyBorder="0" applyProtection="0"/>
    <xf numFmtId="270" fontId="139" fillId="0" borderId="0" applyFont="0" applyFill="0" applyBorder="0" applyAlignment="0"/>
    <xf numFmtId="3" fontId="140" fillId="0" borderId="0" applyNumberFormat="0" applyFont="0" applyFill="0" applyBorder="0" applyAlignment="0" applyProtection="0">
      <alignment horizontal="left"/>
    </xf>
    <xf numFmtId="0" fontId="12" fillId="0" borderId="0">
      <protection locked="0"/>
    </xf>
    <xf numFmtId="178" fontId="71" fillId="0" borderId="0" applyFont="0" applyFill="0" applyBorder="0" applyAlignment="0" applyProtection="0">
      <alignment horizontal="right"/>
    </xf>
    <xf numFmtId="192" fontId="71" fillId="0" borderId="0" applyProtection="0"/>
    <xf numFmtId="3" fontId="112" fillId="0" borderId="0" applyFont="0" applyFill="0" applyBorder="0" applyAlignment="0" applyProtection="0"/>
    <xf numFmtId="0" fontId="12" fillId="0" borderId="0">
      <protection locked="0"/>
    </xf>
    <xf numFmtId="271" fontId="12" fillId="0" borderId="0"/>
    <xf numFmtId="272" fontId="12" fillId="0" borderId="0"/>
    <xf numFmtId="0" fontId="12" fillId="37" borderId="0" applyFont="0" applyFill="0" applyBorder="0" applyAlignment="0"/>
    <xf numFmtId="209" fontId="12" fillId="0" borderId="0" applyFill="0" applyBorder="0">
      <alignment horizontal="right"/>
    </xf>
    <xf numFmtId="0" fontId="38" fillId="0" borderId="0"/>
    <xf numFmtId="168" fontId="44" fillId="0" borderId="0"/>
    <xf numFmtId="0" fontId="141" fillId="0" borderId="0" applyNumberFormat="0" applyFill="0" applyBorder="0" applyAlignment="0" applyProtection="0">
      <alignment vertical="top"/>
      <protection locked="0"/>
    </xf>
    <xf numFmtId="0" fontId="38" fillId="0" borderId="0" applyNumberFormat="0" applyFill="0" applyBorder="0" applyAlignment="0" applyProtection="0"/>
    <xf numFmtId="0" fontId="142" fillId="0" borderId="0">
      <alignment horizontal="left"/>
    </xf>
    <xf numFmtId="0" fontId="143" fillId="0" borderId="0">
      <alignment horizontal="left"/>
    </xf>
    <xf numFmtId="0" fontId="144" fillId="0" borderId="0">
      <alignment horizontal="left"/>
    </xf>
    <xf numFmtId="0" fontId="144" fillId="0" borderId="0" applyNumberFormat="0" applyFill="0" applyBorder="0" applyProtection="0">
      <alignment horizontal="left"/>
    </xf>
    <xf numFmtId="0" fontId="144" fillId="0" borderId="0">
      <alignment horizontal="left"/>
    </xf>
    <xf numFmtId="37" fontId="145" fillId="41" borderId="0" applyNumberFormat="0" applyBorder="0" applyAlignment="0" applyProtection="0"/>
    <xf numFmtId="0" fontId="12" fillId="42" borderId="0"/>
    <xf numFmtId="273" fontId="12" fillId="27" borderId="11" applyFont="0" applyBorder="0" applyAlignment="0" applyProtection="0">
      <alignment vertical="top"/>
    </xf>
    <xf numFmtId="274" fontId="75" fillId="0" borderId="0" applyBorder="0" applyProtection="0"/>
    <xf numFmtId="0" fontId="146" fillId="43" borderId="0"/>
    <xf numFmtId="3" fontId="147" fillId="44" borderId="11">
      <alignment horizontal="right" vertical="center"/>
    </xf>
    <xf numFmtId="1" fontId="12" fillId="45" borderId="11"/>
    <xf numFmtId="0" fontId="38" fillId="0" borderId="0"/>
    <xf numFmtId="0" fontId="12" fillId="0" borderId="0" applyFont="0" applyFill="0" applyBorder="0" applyAlignment="0" applyProtection="0"/>
    <xf numFmtId="0" fontId="70" fillId="0" borderId="0" applyFont="0" applyFill="0" applyBorder="0" applyAlignment="0" applyProtection="0"/>
    <xf numFmtId="0" fontId="12" fillId="0" borderId="0" applyFont="0" applyFill="0" applyBorder="0" applyAlignment="0" applyProtection="0"/>
    <xf numFmtId="0" fontId="70" fillId="0" borderId="0" applyFont="0" applyFill="0" applyBorder="0" applyAlignment="0" applyProtection="0"/>
    <xf numFmtId="0" fontId="148" fillId="12" borderId="14" applyNumberFormat="0" applyBorder="0" applyProtection="0">
      <alignment horizontal="right" vertical="center"/>
    </xf>
    <xf numFmtId="206" fontId="82" fillId="0" borderId="0" applyFill="0" applyBorder="0" applyAlignment="0" applyProtection="0">
      <protection locked="0"/>
    </xf>
    <xf numFmtId="38" fontId="38" fillId="41" borderId="0" applyNumberFormat="0" applyFont="0" applyBorder="0" applyAlignment="0">
      <protection hidden="1"/>
    </xf>
    <xf numFmtId="276" fontId="82" fillId="0" borderId="0" applyFill="0" applyBorder="0" applyAlignment="0" applyProtection="0">
      <alignment horizontal="right"/>
    </xf>
    <xf numFmtId="10" fontId="82" fillId="27" borderId="0" applyFill="0" applyAlignment="0">
      <alignment horizontal="right"/>
    </xf>
    <xf numFmtId="276" fontId="149" fillId="0" borderId="0" applyFill="0" applyBorder="0" applyAlignment="0" applyProtection="0"/>
    <xf numFmtId="276" fontId="150" fillId="0" borderId="0" applyAlignment="0">
      <alignment horizontal="left"/>
      <protection locked="0"/>
    </xf>
    <xf numFmtId="277" fontId="151" fillId="27" borderId="0" applyAlignment="0">
      <alignment horizontal="right"/>
    </xf>
    <xf numFmtId="0" fontId="34" fillId="0" borderId="0" applyBorder="0">
      <alignment horizontal="left"/>
    </xf>
    <xf numFmtId="0" fontId="71" fillId="0" borderId="0"/>
    <xf numFmtId="195" fontId="152" fillId="0" borderId="0" applyNumberFormat="0" applyFill="0" applyBorder="0" applyAlignment="0" applyProtection="0"/>
    <xf numFmtId="278" fontId="75" fillId="37" borderId="11" applyNumberFormat="0" applyFont="0" applyAlignment="0"/>
    <xf numFmtId="0" fontId="111" fillId="0" borderId="0" applyFont="0" applyFill="0" applyBorder="0" applyAlignment="0" applyProtection="0">
      <alignment horizontal="right"/>
    </xf>
    <xf numFmtId="0" fontId="12" fillId="1" borderId="0" applyNumberFormat="0" applyBorder="0" applyProtection="0">
      <alignment horizontal="left" vertical="center"/>
    </xf>
    <xf numFmtId="0" fontId="153" fillId="0" borderId="0">
      <alignment horizontal="centerContinuous"/>
    </xf>
    <xf numFmtId="0" fontId="154" fillId="0" borderId="0">
      <alignment horizontal="left"/>
    </xf>
    <xf numFmtId="0" fontId="16" fillId="0" borderId="33" applyNumberFormat="0" applyAlignment="0" applyProtection="0">
      <alignment horizontal="left" vertical="center"/>
    </xf>
    <xf numFmtId="0" fontId="16" fillId="0" borderId="34">
      <alignment horizontal="left" vertical="center"/>
    </xf>
    <xf numFmtId="0" fontId="16" fillId="0" borderId="0"/>
    <xf numFmtId="0" fontId="34" fillId="26" borderId="34" applyFill="0">
      <alignment horizontal="center"/>
    </xf>
    <xf numFmtId="0" fontId="12" fillId="17" borderId="0"/>
    <xf numFmtId="0" fontId="155" fillId="0" borderId="0">
      <alignment horizontal="left"/>
    </xf>
    <xf numFmtId="0" fontId="156" fillId="0" borderId="7">
      <alignment horizontal="left" vertical="top"/>
    </xf>
    <xf numFmtId="0" fontId="157" fillId="0" borderId="0">
      <alignment horizontal="left"/>
    </xf>
    <xf numFmtId="0" fontId="158" fillId="0" borderId="7">
      <alignment horizontal="left" vertical="top"/>
    </xf>
    <xf numFmtId="0" fontId="159" fillId="0" borderId="0">
      <alignment horizontal="left"/>
    </xf>
    <xf numFmtId="0" fontId="161" fillId="0" borderId="0"/>
    <xf numFmtId="0" fontId="12" fillId="0" borderId="0">
      <protection locked="0"/>
    </xf>
    <xf numFmtId="0" fontId="34" fillId="0" borderId="0"/>
    <xf numFmtId="0" fontId="162" fillId="2" borderId="0" applyNumberFormat="0" applyBorder="0" applyAlignment="0" applyProtection="0"/>
    <xf numFmtId="242" fontId="163" fillId="0" borderId="0" applyNumberFormat="0" applyFill="0" applyBorder="0" applyAlignment="0"/>
    <xf numFmtId="37" fontId="145" fillId="0" borderId="0" applyNumberFormat="0" applyBorder="0" applyAlignment="0" applyProtection="0"/>
    <xf numFmtId="0" fontId="164" fillId="0" borderId="0" applyNumberFormat="0" applyFill="0" applyBorder="0" applyAlignment="0" applyProtection="0">
      <alignment vertical="top"/>
      <protection locked="0"/>
    </xf>
    <xf numFmtId="206" fontId="82" fillId="0" borderId="0" applyFill="0" applyBorder="0" applyAlignment="0" applyProtection="0">
      <alignment horizontal="right"/>
      <protection locked="0"/>
    </xf>
    <xf numFmtId="242" fontId="90" fillId="0" borderId="0" applyNumberFormat="0" applyFill="0" applyBorder="0" applyAlignment="0">
      <protection locked="0"/>
    </xf>
    <xf numFmtId="10" fontId="165" fillId="0" borderId="0"/>
    <xf numFmtId="279" fontId="12" fillId="0" borderId="0"/>
    <xf numFmtId="10" fontId="38" fillId="37" borderId="11" applyNumberFormat="0" applyBorder="0" applyAlignment="0" applyProtection="0"/>
    <xf numFmtId="9" fontId="12" fillId="45" borderId="35" applyNumberFormat="0" applyFont="0" applyAlignment="0" applyProtection="0"/>
    <xf numFmtId="249" fontId="38" fillId="0" borderId="0"/>
    <xf numFmtId="255" fontId="12" fillId="37" borderId="0" applyFont="0" applyBorder="0" applyAlignment="0" applyProtection="0">
      <protection locked="0"/>
    </xf>
    <xf numFmtId="0" fontId="38" fillId="37" borderId="0" applyFont="0" applyBorder="0" applyAlignment="0">
      <protection locked="0"/>
    </xf>
    <xf numFmtId="206" fontId="38" fillId="37" borderId="0">
      <protection locked="0"/>
    </xf>
    <xf numFmtId="10" fontId="166" fillId="0" borderId="0"/>
    <xf numFmtId="10" fontId="38" fillId="37" borderId="0">
      <protection locked="0"/>
    </xf>
    <xf numFmtId="206" fontId="167" fillId="37" borderId="0" applyNumberFormat="0" applyBorder="0" applyAlignment="0">
      <protection locked="0"/>
    </xf>
    <xf numFmtId="0" fontId="168" fillId="0" borderId="36"/>
    <xf numFmtId="0" fontId="12" fillId="37" borderId="11"/>
    <xf numFmtId="0" fontId="12" fillId="37" borderId="11"/>
    <xf numFmtId="259" fontId="12" fillId="37" borderId="0" applyNumberFormat="0" applyFont="0" applyBorder="0" applyAlignment="0" applyProtection="0">
      <alignment horizontal="center"/>
      <protection locked="0"/>
    </xf>
    <xf numFmtId="205" fontId="38" fillId="37" borderId="17" applyNumberFormat="0" applyFont="0" applyAlignment="0" applyProtection="0">
      <alignment horizontal="center"/>
      <protection locked="0"/>
    </xf>
    <xf numFmtId="0" fontId="12" fillId="37" borderId="11"/>
    <xf numFmtId="0" fontId="109" fillId="0" borderId="0"/>
    <xf numFmtId="0" fontId="109" fillId="0" borderId="0"/>
    <xf numFmtId="0" fontId="169" fillId="46" borderId="0" applyNumberFormat="0" applyBorder="0" applyProtection="0"/>
    <xf numFmtId="0" fontId="170" fillId="47" borderId="0" applyNumberFormat="0"/>
    <xf numFmtId="0" fontId="227" fillId="8" borderId="0" applyNumberFormat="0" applyBorder="0" applyAlignment="0" applyProtection="0"/>
    <xf numFmtId="0" fontId="171" fillId="12" borderId="0">
      <alignment vertical="center"/>
    </xf>
    <xf numFmtId="280" fontId="12" fillId="0" borderId="0"/>
    <xf numFmtId="0" fontId="172" fillId="0" borderId="0">
      <protection locked="0"/>
    </xf>
    <xf numFmtId="281" fontId="83" fillId="0" borderId="0" applyFill="0" applyBorder="0">
      <alignment horizontal="right"/>
      <protection locked="0"/>
    </xf>
    <xf numFmtId="0" fontId="41" fillId="48" borderId="25">
      <alignment horizontal="left" vertical="center" wrapText="1"/>
    </xf>
    <xf numFmtId="219" fontId="12" fillId="0" borderId="0" applyFont="0" applyFill="0" applyBorder="0" applyAlignment="0" applyProtection="0"/>
    <xf numFmtId="38" fontId="12" fillId="0" borderId="0" applyFont="0" applyFill="0" applyBorder="0" applyAlignment="0" applyProtection="0"/>
    <xf numFmtId="0" fontId="173" fillId="0" borderId="14" applyNumberFormat="0" applyBorder="0" applyProtection="0"/>
    <xf numFmtId="0" fontId="85" fillId="0" borderId="14" applyNumberFormat="0" applyBorder="0" applyProtection="0"/>
    <xf numFmtId="0" fontId="174" fillId="0" borderId="0" applyNumberFormat="0" applyBorder="0" applyProtection="0"/>
    <xf numFmtId="0" fontId="175" fillId="30" borderId="0" applyNumberFormat="0" applyBorder="0" applyProtection="0">
      <alignment vertical="center"/>
    </xf>
    <xf numFmtId="0" fontId="176" fillId="20" borderId="0" applyNumberFormat="0" applyBorder="0" applyProtection="0"/>
    <xf numFmtId="0" fontId="177" fillId="12" borderId="0" applyNumberFormat="0" applyBorder="0" applyProtection="0"/>
    <xf numFmtId="0" fontId="178" fillId="12" borderId="0" applyNumberFormat="0" applyBorder="0" applyProtection="0"/>
    <xf numFmtId="0" fontId="179" fillId="0" borderId="14" applyNumberFormat="0" applyBorder="0" applyProtection="0"/>
    <xf numFmtId="0" fontId="87" fillId="20" borderId="0" applyNumberFormat="0" applyBorder="0" applyProtection="0"/>
    <xf numFmtId="0" fontId="178" fillId="12" borderId="0" applyNumberFormat="0" applyBorder="0" applyProtection="0"/>
    <xf numFmtId="0" fontId="180" fillId="0" borderId="0" applyNumberFormat="0" applyFill="0" applyBorder="0" applyAlignment="0"/>
    <xf numFmtId="0" fontId="34" fillId="0" borderId="0"/>
    <xf numFmtId="282" fontId="34" fillId="0" borderId="0"/>
    <xf numFmtId="282" fontId="34" fillId="0" borderId="0"/>
    <xf numFmtId="282" fontId="34" fillId="0" borderId="0"/>
    <xf numFmtId="282" fontId="34" fillId="0" borderId="0"/>
    <xf numFmtId="282" fontId="34" fillId="0" borderId="0"/>
    <xf numFmtId="282" fontId="34" fillId="0" borderId="0"/>
    <xf numFmtId="0" fontId="34" fillId="0" borderId="0"/>
    <xf numFmtId="0" fontId="34" fillId="0" borderId="0"/>
    <xf numFmtId="283" fontId="34" fillId="0" borderId="0"/>
    <xf numFmtId="0" fontId="181" fillId="0" borderId="0"/>
    <xf numFmtId="284" fontId="181" fillId="0" borderId="0"/>
    <xf numFmtId="284" fontId="181" fillId="0" borderId="0"/>
    <xf numFmtId="284" fontId="181" fillId="0" borderId="0"/>
    <xf numFmtId="283" fontId="34" fillId="0" borderId="0"/>
    <xf numFmtId="283" fontId="34" fillId="0" borderId="0"/>
    <xf numFmtId="0" fontId="13" fillId="14" borderId="0" applyFont="0" applyFill="0"/>
    <xf numFmtId="280" fontId="12" fillId="0" borderId="0" applyFont="0" applyFill="0" applyBorder="0" applyAlignment="0" applyProtection="0"/>
    <xf numFmtId="246" fontId="12" fillId="0" borderId="0" applyFont="0" applyFill="0" applyBorder="0" applyAlignment="0" applyProtection="0"/>
    <xf numFmtId="1" fontId="182" fillId="1" borderId="37">
      <protection locked="0"/>
    </xf>
    <xf numFmtId="206" fontId="183" fillId="0" borderId="0" applyNumberFormat="0" applyFill="0" applyBorder="0" applyAlignment="0" applyProtection="0"/>
    <xf numFmtId="168" fontId="184" fillId="0" borderId="17" applyNumberFormat="0" applyFill="0">
      <alignment vertical="center"/>
    </xf>
    <xf numFmtId="0" fontId="19" fillId="0" borderId="0" applyNumberFormat="0" applyFill="0" applyBorder="0" applyAlignment="0" applyProtection="0">
      <alignment vertical="top"/>
      <protection locked="0"/>
    </xf>
    <xf numFmtId="3" fontId="12" fillId="49" borderId="0" applyFont="0" applyBorder="0" applyAlignment="0"/>
    <xf numFmtId="236" fontId="185" fillId="0" borderId="0" applyFill="0" applyBorder="0" applyAlignment="0"/>
    <xf numFmtId="237" fontId="185" fillId="0" borderId="0" applyFill="0" applyBorder="0" applyAlignment="0"/>
    <xf numFmtId="236" fontId="185" fillId="0" borderId="0" applyFill="0" applyBorder="0" applyAlignment="0"/>
    <xf numFmtId="241" fontId="185" fillId="0" borderId="0" applyFill="0" applyBorder="0" applyAlignment="0"/>
    <xf numFmtId="237" fontId="185" fillId="0" borderId="0" applyFill="0" applyBorder="0" applyAlignment="0"/>
    <xf numFmtId="37" fontId="186" fillId="0" borderId="0" applyNumberFormat="0" applyFill="0" applyBorder="0" applyAlignment="0" applyProtection="0">
      <alignment horizontal="right"/>
    </xf>
    <xf numFmtId="0" fontId="104" fillId="0" borderId="22" applyNumberFormat="0" applyFill="0" applyAlignment="0" applyProtection="0"/>
    <xf numFmtId="0" fontId="187" fillId="0" borderId="0"/>
    <xf numFmtId="178" fontId="188" fillId="0" borderId="0" applyNumberFormat="0" applyFont="0" applyFill="0" applyBorder="0" applyAlignment="0">
      <protection hidden="1"/>
    </xf>
    <xf numFmtId="3" fontId="12" fillId="0" borderId="0"/>
    <xf numFmtId="0" fontId="189" fillId="0" borderId="0" applyNumberFormat="0" applyFill="0" applyBorder="0" applyProtection="0">
      <alignment horizontal="left" vertical="center"/>
    </xf>
    <xf numFmtId="3" fontId="12" fillId="0" borderId="19"/>
    <xf numFmtId="263" fontId="82" fillId="0" borderId="0" applyAlignment="0">
      <alignment horizontal="left"/>
    </xf>
    <xf numFmtId="172" fontId="120" fillId="0" borderId="0" applyFill="0" applyBorder="0" applyAlignment="0" applyProtection="0"/>
    <xf numFmtId="2" fontId="12" fillId="0" borderId="11">
      <alignment horizontal="right" vertical="top" wrapText="1"/>
    </xf>
    <xf numFmtId="3" fontId="134" fillId="50" borderId="0"/>
    <xf numFmtId="3" fontId="157" fillId="0" borderId="0" applyFont="0" applyFill="0" applyBorder="0" applyAlignment="0" applyProtection="0"/>
    <xf numFmtId="2" fontId="190" fillId="0" borderId="0" applyFont="0"/>
    <xf numFmtId="38" fontId="191" fillId="0" borderId="0" applyFill="0" applyBorder="0" applyAlignment="0" applyProtection="0"/>
    <xf numFmtId="221" fontId="192" fillId="0" borderId="0"/>
    <xf numFmtId="285" fontId="71" fillId="0" borderId="0" applyFont="0" applyFill="0" applyBorder="0" applyAlignment="0" applyProtection="0"/>
    <xf numFmtId="0" fontId="12" fillId="0" borderId="0" applyFont="0" applyFill="0" applyBorder="0"/>
    <xf numFmtId="0" fontId="71" fillId="0" borderId="26" applyFont="0" applyFill="0" applyBorder="0" applyAlignment="0">
      <alignment vertical="center" wrapText="1"/>
    </xf>
    <xf numFmtId="0" fontId="12" fillId="0" borderId="0" applyFont="0" applyFill="0" applyBorder="0" applyAlignment="0" applyProtection="0"/>
    <xf numFmtId="3" fontId="46" fillId="0" borderId="0"/>
    <xf numFmtId="2" fontId="193" fillId="51" borderId="0" applyNumberFormat="0" applyFont="0" applyBorder="0" applyAlignment="0" applyProtection="0"/>
    <xf numFmtId="3" fontId="46" fillId="0" borderId="0"/>
    <xf numFmtId="0" fontId="56" fillId="0" borderId="0"/>
    <xf numFmtId="0" fontId="12" fillId="0" borderId="0" applyFont="0" applyFill="0" applyBorder="0" applyAlignment="0" applyProtection="0"/>
    <xf numFmtId="175" fontId="12" fillId="0" borderId="0" applyFont="0" applyFill="0" applyBorder="0" applyAlignment="0" applyProtection="0"/>
    <xf numFmtId="0" fontId="38" fillId="0" borderId="0" applyFont="0" applyFill="0" applyBorder="0" applyAlignment="0" applyProtection="0"/>
    <xf numFmtId="0" fontId="65" fillId="0" borderId="0" applyFont="0" applyFill="0" applyBorder="0" applyAlignment="0" applyProtection="0"/>
    <xf numFmtId="0" fontId="194" fillId="0" borderId="0">
      <protection locked="0"/>
    </xf>
    <xf numFmtId="0" fontId="194" fillId="0" borderId="0">
      <protection locked="0"/>
    </xf>
    <xf numFmtId="286" fontId="12" fillId="0" borderId="0" applyFont="0" applyFill="0" applyBorder="0" applyAlignment="0"/>
    <xf numFmtId="0" fontId="194" fillId="0" borderId="0">
      <protection locked="0"/>
    </xf>
    <xf numFmtId="0" fontId="12" fillId="0" borderId="0" applyFont="0" applyFill="0" applyBorder="0" applyAlignment="0" applyProtection="0"/>
    <xf numFmtId="0" fontId="12" fillId="0" borderId="0">
      <protection locked="0"/>
    </xf>
    <xf numFmtId="287" fontId="82" fillId="0" borderId="0" applyFont="0" applyFill="0" applyBorder="0" applyAlignment="0" applyProtection="0"/>
    <xf numFmtId="0" fontId="12" fillId="0" borderId="0" applyFill="0" applyBorder="0" applyProtection="0">
      <alignment horizontal="right"/>
    </xf>
    <xf numFmtId="40" fontId="82" fillId="0" borderId="0" applyFill="0" applyBorder="0" applyAlignment="0" applyProtection="0">
      <alignment horizontal="left"/>
    </xf>
    <xf numFmtId="0" fontId="12" fillId="0" borderId="0" applyFont="0" applyFill="0" applyBorder="0" applyProtection="0">
      <alignment horizontal="right"/>
    </xf>
    <xf numFmtId="0" fontId="12" fillId="0" borderId="0"/>
    <xf numFmtId="0" fontId="235" fillId="0" borderId="0"/>
    <xf numFmtId="0" fontId="12" fillId="0" borderId="0"/>
    <xf numFmtId="0" fontId="12" fillId="0" borderId="0"/>
    <xf numFmtId="310" fontId="235" fillId="0" borderId="0"/>
    <xf numFmtId="0" fontId="12" fillId="0" borderId="0"/>
    <xf numFmtId="0" fontId="235" fillId="0" borderId="0"/>
    <xf numFmtId="0" fontId="12" fillId="0" borderId="0"/>
    <xf numFmtId="0" fontId="235" fillId="0" borderId="0"/>
    <xf numFmtId="31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310" fontId="235" fillId="0" borderId="0"/>
    <xf numFmtId="0" fontId="12" fillId="0" borderId="0"/>
    <xf numFmtId="310" fontId="235" fillId="0" borderId="0"/>
    <xf numFmtId="0" fontId="12" fillId="0" borderId="0"/>
    <xf numFmtId="309" fontId="235" fillId="0" borderId="0"/>
    <xf numFmtId="0" fontId="12" fillId="0" borderId="0"/>
    <xf numFmtId="0" fontId="12" fillId="0" borderId="0"/>
    <xf numFmtId="0" fontId="235" fillId="0" borderId="0"/>
    <xf numFmtId="0" fontId="12" fillId="0" borderId="0"/>
    <xf numFmtId="310" fontId="235" fillId="0" borderId="0"/>
    <xf numFmtId="0" fontId="12" fillId="0" borderId="0"/>
    <xf numFmtId="310" fontId="235" fillId="0" borderId="0"/>
    <xf numFmtId="0" fontId="12" fillId="0" borderId="0"/>
    <xf numFmtId="310" fontId="235" fillId="0" borderId="0"/>
    <xf numFmtId="0" fontId="12" fillId="0" borderId="0"/>
    <xf numFmtId="0" fontId="235" fillId="0" borderId="0"/>
    <xf numFmtId="0" fontId="12" fillId="0" borderId="0"/>
    <xf numFmtId="0" fontId="235" fillId="0" borderId="0"/>
    <xf numFmtId="0" fontId="12" fillId="0" borderId="0"/>
    <xf numFmtId="310" fontId="235" fillId="0" borderId="0"/>
    <xf numFmtId="31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310" fontId="235" fillId="0" borderId="0"/>
    <xf numFmtId="0" fontId="12" fillId="0" borderId="0"/>
    <xf numFmtId="310" fontId="235" fillId="0" borderId="0"/>
    <xf numFmtId="0" fontId="12" fillId="0" borderId="0"/>
    <xf numFmtId="310" fontId="235" fillId="0" borderId="0"/>
    <xf numFmtId="0" fontId="12" fillId="0" borderId="0"/>
    <xf numFmtId="0" fontId="235" fillId="0" borderId="0"/>
    <xf numFmtId="0" fontId="12" fillId="0" borderId="0"/>
    <xf numFmtId="0" fontId="12" fillId="0" borderId="0"/>
    <xf numFmtId="0" fontId="235" fillId="0" borderId="0"/>
    <xf numFmtId="0" fontId="12" fillId="0" borderId="0"/>
    <xf numFmtId="310" fontId="235" fillId="0" borderId="0"/>
    <xf numFmtId="0" fontId="12" fillId="0" borderId="0"/>
    <xf numFmtId="310" fontId="235" fillId="0" borderId="0"/>
    <xf numFmtId="0" fontId="12" fillId="0" borderId="0"/>
    <xf numFmtId="310" fontId="235" fillId="0" borderId="0"/>
    <xf numFmtId="0" fontId="12" fillId="0" borderId="0"/>
    <xf numFmtId="0" fontId="235" fillId="0" borderId="0"/>
    <xf numFmtId="0" fontId="12" fillId="0" borderId="0"/>
    <xf numFmtId="0" fontId="235" fillId="0" borderId="0"/>
    <xf numFmtId="0" fontId="12" fillId="0" borderId="0"/>
    <xf numFmtId="310" fontId="235" fillId="0" borderId="0"/>
    <xf numFmtId="31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310" fontId="235" fillId="0" borderId="0"/>
    <xf numFmtId="0" fontId="12" fillId="0" borderId="0"/>
    <xf numFmtId="310" fontId="235" fillId="0" borderId="0"/>
    <xf numFmtId="0" fontId="12" fillId="0" borderId="0"/>
    <xf numFmtId="310" fontId="235" fillId="0" borderId="0"/>
    <xf numFmtId="0" fontId="12" fillId="0" borderId="0"/>
    <xf numFmtId="310" fontId="235" fillId="0" borderId="0"/>
    <xf numFmtId="0" fontId="12" fillId="0" borderId="0"/>
    <xf numFmtId="0" fontId="235" fillId="0" borderId="0"/>
    <xf numFmtId="0" fontId="12" fillId="0" borderId="0"/>
    <xf numFmtId="0" fontId="12" fillId="0" borderId="0"/>
    <xf numFmtId="0" fontId="235" fillId="0" borderId="0"/>
    <xf numFmtId="0" fontId="12" fillId="0" borderId="0"/>
    <xf numFmtId="310" fontId="235" fillId="0" borderId="0"/>
    <xf numFmtId="0" fontId="12" fillId="0" borderId="0"/>
    <xf numFmtId="310" fontId="235" fillId="0" borderId="0"/>
    <xf numFmtId="0" fontId="12" fillId="0" borderId="0"/>
    <xf numFmtId="310" fontId="235" fillId="0" borderId="0"/>
    <xf numFmtId="0" fontId="12" fillId="0" borderId="0"/>
    <xf numFmtId="0" fontId="235" fillId="0" borderId="0"/>
    <xf numFmtId="0" fontId="12" fillId="0" borderId="0"/>
    <xf numFmtId="0" fontId="235" fillId="0" borderId="0"/>
    <xf numFmtId="0" fontId="12" fillId="0" borderId="0"/>
    <xf numFmtId="310" fontId="235" fillId="0" borderId="0"/>
    <xf numFmtId="0" fontId="12" fillId="0" borderId="0"/>
    <xf numFmtId="311" fontId="235" fillId="0" borderId="0"/>
    <xf numFmtId="0" fontId="12" fillId="0" borderId="0"/>
    <xf numFmtId="311" fontId="235" fillId="0" borderId="0"/>
    <xf numFmtId="0" fontId="12" fillId="0" borderId="0"/>
    <xf numFmtId="311" fontId="235" fillId="0" borderId="0"/>
    <xf numFmtId="0" fontId="12" fillId="0" borderId="0"/>
    <xf numFmtId="311" fontId="235" fillId="0" borderId="0"/>
    <xf numFmtId="310" fontId="235" fillId="0" borderId="0"/>
    <xf numFmtId="0" fontId="12" fillId="0" borderId="0"/>
    <xf numFmtId="31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310" fontId="235" fillId="0" borderId="0"/>
    <xf numFmtId="0" fontId="12" fillId="0" borderId="0"/>
    <xf numFmtId="310" fontId="235" fillId="0" borderId="0"/>
    <xf numFmtId="0" fontId="12" fillId="0" borderId="0"/>
    <xf numFmtId="310" fontId="235" fillId="0" borderId="0"/>
    <xf numFmtId="0" fontId="12" fillId="0" borderId="0"/>
    <xf numFmtId="0" fontId="12" fillId="0" borderId="0"/>
    <xf numFmtId="0" fontId="235" fillId="0" borderId="0"/>
    <xf numFmtId="0" fontId="12" fillId="0" borderId="0"/>
    <xf numFmtId="310" fontId="235" fillId="0" borderId="0"/>
    <xf numFmtId="0" fontId="12" fillId="0" borderId="0"/>
    <xf numFmtId="310" fontId="235" fillId="0" borderId="0"/>
    <xf numFmtId="0" fontId="12" fillId="0" borderId="0"/>
    <xf numFmtId="310" fontId="235" fillId="0" borderId="0"/>
    <xf numFmtId="0" fontId="12" fillId="0" borderId="0"/>
    <xf numFmtId="0" fontId="235" fillId="0" borderId="0"/>
    <xf numFmtId="0" fontId="12" fillId="0" borderId="0"/>
    <xf numFmtId="0" fontId="235" fillId="0" borderId="0"/>
    <xf numFmtId="0" fontId="12" fillId="0" borderId="0"/>
    <xf numFmtId="310" fontId="235" fillId="0" borderId="0"/>
    <xf numFmtId="310" fontId="23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235" fillId="0" borderId="0"/>
    <xf numFmtId="205" fontId="12" fillId="41" borderId="0" applyFont="0" applyBorder="0" applyAlignment="0" applyProtection="0">
      <alignment horizontal="right"/>
      <protection hidden="1"/>
    </xf>
    <xf numFmtId="0" fontId="228" fillId="5" borderId="0" applyNumberFormat="0" applyBorder="0" applyAlignment="0" applyProtection="0"/>
    <xf numFmtId="37" fontId="195" fillId="0" borderId="0"/>
    <xf numFmtId="288" fontId="12" fillId="0" borderId="0"/>
    <xf numFmtId="1" fontId="196" fillId="0" borderId="0" applyFill="0" applyBorder="0"/>
    <xf numFmtId="38" fontId="38" fillId="0" borderId="0" applyFont="0" applyFill="0" applyBorder="0" applyAlignment="0"/>
    <xf numFmtId="206" fontId="12" fillId="0" borderId="0" applyFont="0" applyFill="0" applyBorder="0" applyAlignment="0"/>
    <xf numFmtId="40" fontId="38" fillId="0" borderId="0" applyFont="0" applyFill="0" applyBorder="0" applyAlignment="0"/>
    <xf numFmtId="289" fontId="12" fillId="0" borderId="0" applyFont="0" applyFill="0" applyBorder="0" applyAlignment="0"/>
    <xf numFmtId="0" fontId="12" fillId="0" borderId="0"/>
    <xf numFmtId="206" fontId="75" fillId="0" borderId="0" applyNumberFormat="0" applyFill="0" applyBorder="0" applyAlignment="0" applyProtection="0"/>
    <xf numFmtId="0" fontId="38" fillId="0" borderId="0" applyFont="0" applyFill="0" applyBorder="0" applyAlignment="0" applyProtection="0"/>
    <xf numFmtId="0" fontId="12" fillId="0" borderId="0"/>
    <xf numFmtId="195" fontId="71" fillId="0" borderId="0" applyFill="0" applyBorder="0" applyAlignment="0" applyProtection="0"/>
    <xf numFmtId="0" fontId="197" fillId="0" borderId="0"/>
    <xf numFmtId="290" fontId="12" fillId="0" borderId="0"/>
    <xf numFmtId="37" fontId="198" fillId="0" borderId="0" applyNumberFormat="0" applyFont="0" applyFill="0" applyBorder="0" applyAlignment="0" applyProtection="0"/>
    <xf numFmtId="168" fontId="82" fillId="0" borderId="34" applyNumberFormat="0" applyFill="0" applyBorder="0" applyAlignment="0">
      <alignment horizontal="right" vertical="center"/>
    </xf>
    <xf numFmtId="0" fontId="199" fillId="0" borderId="31"/>
    <xf numFmtId="291" fontId="12" fillId="0" borderId="0" applyFont="0" applyFill="0" applyBorder="0" applyAlignment="0" applyProtection="0"/>
    <xf numFmtId="292" fontId="12" fillId="0" borderId="0"/>
    <xf numFmtId="37" fontId="166" fillId="0" borderId="0"/>
    <xf numFmtId="37" fontId="45" fillId="0" borderId="0"/>
    <xf numFmtId="293" fontId="12" fillId="0" borderId="0" applyFont="0" applyFill="0" applyBorder="0" applyAlignment="0" applyProtection="0"/>
    <xf numFmtId="294" fontId="71" fillId="0" borderId="0" applyFont="0" applyFill="0" applyBorder="0" applyAlignment="0" applyProtection="0"/>
    <xf numFmtId="295" fontId="71" fillId="0" borderId="0" applyFont="0" applyFill="0" applyBorder="0" applyAlignment="0" applyProtection="0"/>
    <xf numFmtId="296" fontId="200" fillId="52" borderId="7" applyFont="0" applyBorder="0"/>
    <xf numFmtId="205" fontId="85" fillId="0" borderId="0"/>
    <xf numFmtId="0" fontId="12" fillId="0" borderId="11">
      <alignment vertical="center" wrapText="1"/>
    </xf>
    <xf numFmtId="1" fontId="197" fillId="0" borderId="0" applyProtection="0">
      <alignment horizontal="right" vertical="center"/>
    </xf>
    <xf numFmtId="0" fontId="38" fillId="0" borderId="0"/>
    <xf numFmtId="165" fontId="45" fillId="0" borderId="0" applyFont="0" applyFill="0" applyBorder="0" applyAlignment="0" applyProtection="0"/>
    <xf numFmtId="10" fontId="45" fillId="0" borderId="0" applyFont="0" applyFill="0" applyBorder="0" applyAlignment="0" applyProtection="0"/>
    <xf numFmtId="0" fontId="12" fillId="0" borderId="0" applyFont="0" applyFill="0" applyBorder="0" applyAlignment="0"/>
    <xf numFmtId="297" fontId="12" fillId="0" borderId="0" applyFont="0" applyFill="0" applyBorder="0" applyAlignment="0"/>
    <xf numFmtId="298" fontId="12" fillId="14" borderId="0" applyFont="0" applyFill="0" applyBorder="0" applyAlignment="0" applyProtection="0"/>
    <xf numFmtId="9" fontId="71" fillId="0" borderId="0"/>
    <xf numFmtId="0" fontId="38" fillId="0" borderId="0"/>
    <xf numFmtId="10" fontId="71" fillId="0" borderId="0"/>
    <xf numFmtId="9" fontId="71" fillId="0" borderId="0"/>
    <xf numFmtId="0" fontId="38" fillId="0" borderId="0" applyFont="0" applyFill="0" applyBorder="0" applyAlignment="0" applyProtection="0"/>
    <xf numFmtId="299" fontId="83" fillId="0" borderId="0" applyFill="0" applyBorder="0">
      <alignment horizontal="right"/>
      <protection locked="0"/>
    </xf>
    <xf numFmtId="0" fontId="12" fillId="0" borderId="0" applyFill="0" applyBorder="0" applyAlignment="0" applyProtection="0"/>
    <xf numFmtId="276" fontId="82" fillId="0" borderId="0" applyFont="0" applyFill="0" applyBorder="0" applyAlignment="0" applyProtection="0"/>
    <xf numFmtId="184" fontId="12" fillId="0" borderId="0" applyFont="0" applyFill="0" applyBorder="0" applyAlignment="0" applyProtection="0"/>
    <xf numFmtId="249" fontId="82" fillId="0" borderId="0" applyFont="0" applyFill="0" applyBorder="0" applyAlignment="0" applyProtection="0"/>
    <xf numFmtId="206" fontId="82" fillId="0" borderId="0" applyFont="0" applyFill="0" applyBorder="0" applyAlignment="0" applyProtection="0">
      <protection locked="0"/>
    </xf>
    <xf numFmtId="9" fontId="65" fillId="0" borderId="0" applyFont="0" applyFill="0" applyBorder="0" applyAlignment="0" applyProtection="0"/>
    <xf numFmtId="9" fontId="12" fillId="37" borderId="0" applyNumberFormat="0" applyFont="0" applyAlignment="0" applyProtection="0"/>
    <xf numFmtId="9" fontId="39" fillId="0" borderId="0" applyFont="0" applyFill="0" applyBorder="0" applyAlignment="0" applyProtection="0"/>
    <xf numFmtId="172" fontId="199" fillId="0" borderId="0" applyFill="0" applyBorder="0" applyAlignment="0" applyProtection="0"/>
    <xf numFmtId="277" fontId="12" fillId="0" borderId="0" applyFont="0" applyFill="0" applyBorder="0" applyAlignment="0"/>
    <xf numFmtId="206" fontId="82" fillId="0" borderId="0" applyFill="0" applyBorder="0" applyAlignment="0" applyProtection="0"/>
    <xf numFmtId="38" fontId="82" fillId="0" borderId="0" applyFont="0" applyFill="0" applyBorder="0" applyAlignment="0" applyProtection="0"/>
    <xf numFmtId="249" fontId="201" fillId="0" borderId="38">
      <alignment horizontal="right"/>
    </xf>
    <xf numFmtId="0" fontId="12" fillId="0" borderId="0"/>
    <xf numFmtId="300" fontId="12" fillId="0" borderId="0"/>
    <xf numFmtId="300" fontId="12" fillId="0" borderId="0"/>
    <xf numFmtId="300" fontId="12" fillId="0" borderId="0"/>
    <xf numFmtId="300" fontId="12" fillId="0" borderId="0"/>
    <xf numFmtId="300" fontId="12" fillId="0" borderId="0"/>
    <xf numFmtId="0" fontId="12" fillId="0" borderId="0"/>
    <xf numFmtId="0" fontId="12" fillId="0" borderId="0"/>
    <xf numFmtId="206" fontId="202" fillId="0" borderId="0" applyNumberFormat="0" applyFill="0" applyBorder="0" applyAlignment="0" applyProtection="0">
      <alignment horizontal="left"/>
    </xf>
    <xf numFmtId="37" fontId="203" fillId="0" borderId="0" applyNumberFormat="0" applyFill="0" applyBorder="0" applyAlignment="0" applyProtection="0"/>
    <xf numFmtId="206" fontId="110" fillId="0" borderId="0" applyFont="0" applyFill="0" applyBorder="0" applyAlignment="0" applyProtection="0"/>
    <xf numFmtId="0" fontId="204" fillId="0" borderId="0" applyNumberFormat="0" applyFill="0" applyBorder="0" applyProtection="0">
      <alignment horizontal="right" vertical="center"/>
    </xf>
    <xf numFmtId="0" fontId="205" fillId="12" borderId="0" applyFont="0" applyFill="0" applyAlignment="0"/>
    <xf numFmtId="0" fontId="38" fillId="0" borderId="0" applyNumberFormat="0" applyFont="0" applyFill="0" applyBorder="0" applyAlignment="0" applyProtection="0"/>
    <xf numFmtId="0" fontId="206" fillId="12" borderId="0" applyNumberFormat="0" applyFont="0" applyFill="0" applyBorder="0" applyAlignment="0" applyProtection="0"/>
    <xf numFmtId="0" fontId="206" fillId="12" borderId="0" applyNumberFormat="0" applyFont="0" applyFill="0" applyBorder="0" applyAlignment="0" applyProtection="0"/>
    <xf numFmtId="0" fontId="206" fillId="12" borderId="0" applyNumberFormat="0" applyFont="0" applyFill="0" applyBorder="0" applyAlignment="0" applyProtection="0"/>
    <xf numFmtId="0" fontId="206" fillId="12" borderId="0"/>
    <xf numFmtId="166" fontId="207" fillId="0" borderId="7" applyNumberFormat="0" applyFill="0" applyBorder="0">
      <protection locked="0"/>
    </xf>
    <xf numFmtId="0" fontId="197" fillId="0" borderId="39">
      <alignment vertical="center"/>
    </xf>
    <xf numFmtId="0" fontId="226" fillId="9" borderId="0" applyNumberFormat="0" applyBorder="0" applyAlignment="0" applyProtection="0"/>
    <xf numFmtId="301" fontId="208" fillId="0" borderId="0" applyFill="0" applyBorder="0">
      <alignment horizontal="right"/>
      <protection hidden="1"/>
    </xf>
    <xf numFmtId="0" fontId="209" fillId="34" borderId="11">
      <alignment horizontal="center" vertical="center" wrapText="1"/>
      <protection hidden="1"/>
    </xf>
    <xf numFmtId="227" fontId="82" fillId="0" borderId="0" applyFill="0" applyBorder="0" applyAlignment="0" applyProtection="0">
      <protection locked="0"/>
    </xf>
    <xf numFmtId="0" fontId="184" fillId="0" borderId="0" applyFont="0" applyFill="0" applyBorder="0">
      <alignment horizontal="right"/>
    </xf>
    <xf numFmtId="218" fontId="210" fillId="0" borderId="0" applyFill="0" applyBorder="0" applyAlignment="0" applyProtection="0"/>
    <xf numFmtId="0" fontId="229" fillId="17" borderId="40" applyNumberFormat="0" applyAlignment="0" applyProtection="0"/>
    <xf numFmtId="168" fontId="184" fillId="0" borderId="0" applyNumberFormat="0" applyFill="0" applyBorder="0" applyAlignment="0"/>
    <xf numFmtId="0" fontId="71" fillId="0" borderId="0" applyFont="0" applyFill="0" applyBorder="0" applyAlignment="0" applyProtection="0"/>
    <xf numFmtId="0" fontId="38" fillId="53" borderId="0" applyNumberFormat="0" applyFont="0" applyBorder="0" applyAlignment="0">
      <protection hidden="1"/>
    </xf>
    <xf numFmtId="0" fontId="45" fillId="0" borderId="0"/>
    <xf numFmtId="168" fontId="44" fillId="0" borderId="0"/>
    <xf numFmtId="0" fontId="63" fillId="0" borderId="0">
      <alignment vertical="top"/>
    </xf>
    <xf numFmtId="0" fontId="63" fillId="0" borderId="0">
      <alignment vertical="top"/>
    </xf>
    <xf numFmtId="0" fontId="63" fillId="0" borderId="0">
      <alignment vertical="top"/>
    </xf>
    <xf numFmtId="0" fontId="63" fillId="0" borderId="0">
      <alignment vertical="top"/>
    </xf>
    <xf numFmtId="0" fontId="63" fillId="0" borderId="0">
      <alignment vertical="top"/>
    </xf>
    <xf numFmtId="0" fontId="63" fillId="0" borderId="0">
      <alignment vertical="top"/>
    </xf>
    <xf numFmtId="0" fontId="12" fillId="0" borderId="0"/>
    <xf numFmtId="302" fontId="211" fillId="0" borderId="0" applyFill="0" applyBorder="0" applyAlignment="0" applyProtection="0">
      <alignment horizontal="left"/>
      <protection locked="0"/>
    </xf>
    <xf numFmtId="0" fontId="212" fillId="0" borderId="0" applyNumberFormat="0" applyFill="0" applyBorder="0" applyProtection="0">
      <alignment horizontal="left" vertical="center"/>
    </xf>
    <xf numFmtId="302" fontId="213" fillId="0" borderId="0" applyFill="0" applyBorder="0" applyAlignment="0" applyProtection="0">
      <alignment horizontal="left"/>
      <protection locked="0"/>
    </xf>
    <xf numFmtId="206" fontId="82" fillId="0" borderId="0" applyFill="0" applyBorder="0" applyAlignment="0" applyProtection="0"/>
    <xf numFmtId="206" fontId="151" fillId="0" borderId="0" applyFill="0" applyBorder="0" applyAlignment="0" applyProtection="0"/>
    <xf numFmtId="0" fontId="82" fillId="0" borderId="0"/>
    <xf numFmtId="0" fontId="197" fillId="0" borderId="0" applyBorder="0" applyProtection="0">
      <alignment vertical="center"/>
    </xf>
    <xf numFmtId="0" fontId="197" fillId="0" borderId="17" applyBorder="0" applyProtection="0">
      <alignment horizontal="right" vertical="center"/>
    </xf>
    <xf numFmtId="0" fontId="197" fillId="54" borderId="0" applyBorder="0" applyProtection="0">
      <alignment horizontal="centerContinuous" vertical="center"/>
    </xf>
    <xf numFmtId="0" fontId="197" fillId="29" borderId="17" applyBorder="0" applyProtection="0">
      <alignment horizontal="centerContinuous" vertical="center"/>
    </xf>
    <xf numFmtId="195" fontId="38" fillId="0" borderId="0">
      <alignment horizontal="right"/>
    </xf>
    <xf numFmtId="3" fontId="38" fillId="0" borderId="0">
      <alignment horizontal="right"/>
    </xf>
    <xf numFmtId="0" fontId="197" fillId="0" borderId="0"/>
    <xf numFmtId="0" fontId="214" fillId="0" borderId="0">
      <alignment horizontal="centerContinuous"/>
    </xf>
    <xf numFmtId="0" fontId="197" fillId="0" borderId="7" applyFill="0" applyBorder="0" applyProtection="0">
      <alignment horizontal="left" vertical="top"/>
    </xf>
    <xf numFmtId="303" fontId="38" fillId="0" borderId="0" applyNumberFormat="0" applyFill="0" applyBorder="0">
      <alignment horizontal="left"/>
    </xf>
    <xf numFmtId="303" fontId="38" fillId="0" borderId="0" applyNumberFormat="0" applyFill="0" applyBorder="0">
      <alignment horizontal="right"/>
    </xf>
    <xf numFmtId="0" fontId="82" fillId="0" borderId="0"/>
    <xf numFmtId="0" fontId="214" fillId="0" borderId="0">
      <alignment horizontal="centerContinuous"/>
    </xf>
    <xf numFmtId="0" fontId="12" fillId="35" borderId="0" applyNumberFormat="0" applyFont="0" applyBorder="0" applyAlignment="0" applyProtection="0"/>
    <xf numFmtId="0" fontId="197" fillId="0" borderId="0"/>
    <xf numFmtId="0" fontId="197" fillId="0" borderId="0"/>
    <xf numFmtId="0" fontId="232" fillId="0" borderId="0" applyNumberFormat="0" applyFill="0" applyBorder="0" applyAlignment="0" applyProtection="0"/>
    <xf numFmtId="304" fontId="12" fillId="0" borderId="0" applyFill="0" applyBorder="0" applyAlignment="0" applyProtection="0">
      <alignment horizontal="right"/>
    </xf>
    <xf numFmtId="1" fontId="110" fillId="0" borderId="34" applyFill="0" applyBorder="0" applyProtection="0">
      <alignment horizontal="right"/>
    </xf>
    <xf numFmtId="305" fontId="12" fillId="0" borderId="0"/>
    <xf numFmtId="0" fontId="71" fillId="0" borderId="0" applyNumberFormat="0" applyFill="0" applyBorder="0" applyAlignment="0" applyProtection="0"/>
    <xf numFmtId="0" fontId="46" fillId="0" borderId="0" applyNumberFormat="0" applyFill="0" applyBorder="0" applyAlignment="0" applyProtection="0"/>
    <xf numFmtId="0" fontId="110" fillId="0" borderId="0" applyFill="0" applyBorder="0" applyProtection="0"/>
    <xf numFmtId="0" fontId="12" fillId="0" borderId="41"/>
    <xf numFmtId="206" fontId="160" fillId="0" borderId="42"/>
    <xf numFmtId="206" fontId="201" fillId="0" borderId="0" applyNumberFormat="0" applyFill="0" applyBorder="0" applyAlignment="0" applyProtection="0"/>
    <xf numFmtId="0" fontId="83" fillId="0" borderId="0" applyBorder="0"/>
    <xf numFmtId="0" fontId="222" fillId="0" borderId="0" applyNumberFormat="0" applyFill="0" applyBorder="0" applyAlignment="0" applyProtection="0"/>
    <xf numFmtId="0" fontId="223" fillId="0" borderId="43" applyNumberFormat="0" applyFill="0" applyAlignment="0" applyProtection="0"/>
    <xf numFmtId="0" fontId="224" fillId="0" borderId="44" applyNumberFormat="0" applyFill="0" applyAlignment="0" applyProtection="0"/>
    <xf numFmtId="0" fontId="225" fillId="0" borderId="45" applyNumberFormat="0" applyFill="0" applyAlignment="0" applyProtection="0"/>
    <xf numFmtId="0" fontId="225" fillId="0" borderId="0" applyNumberFormat="0" applyFill="0" applyBorder="0" applyAlignment="0" applyProtection="0"/>
    <xf numFmtId="37" fontId="215" fillId="17" borderId="46" applyNumberFormat="0" applyBorder="0">
      <alignment horizontal="center"/>
    </xf>
    <xf numFmtId="38" fontId="184" fillId="42" borderId="17" applyAlignment="0"/>
    <xf numFmtId="0" fontId="12" fillId="0" borderId="0" applyNumberFormat="0" applyFont="0" applyFill="0" applyBorder="0" applyAlignment="0">
      <alignment horizontal="left" vertical="center"/>
    </xf>
    <xf numFmtId="178" fontId="12" fillId="0" borderId="5" applyNumberFormat="0" applyFont="0" applyFill="0" applyAlignment="0"/>
    <xf numFmtId="0" fontId="233" fillId="0" borderId="47" applyNumberFormat="0" applyFill="0" applyAlignment="0" applyProtection="0"/>
    <xf numFmtId="3" fontId="34" fillId="0" borderId="5"/>
    <xf numFmtId="306" fontId="12" fillId="0" borderId="5"/>
    <xf numFmtId="289" fontId="12" fillId="0" borderId="0" applyFont="0" applyFill="0" applyBorder="0" applyAlignment="0" applyProtection="0"/>
    <xf numFmtId="295" fontId="12" fillId="0" borderId="0" applyFont="0" applyFill="0" applyBorder="0" applyAlignment="0" applyProtection="0"/>
    <xf numFmtId="294" fontId="12" fillId="0" borderId="0" applyFont="0" applyFill="0" applyBorder="0" applyAlignment="0" applyProtection="0"/>
    <xf numFmtId="37" fontId="71" fillId="55" borderId="11" applyNumberFormat="0" applyAlignment="0" applyProtection="0"/>
    <xf numFmtId="0" fontId="197" fillId="0" borderId="0">
      <alignment horizontal="fill"/>
    </xf>
    <xf numFmtId="0" fontId="12" fillId="0" borderId="0"/>
    <xf numFmtId="0" fontId="216" fillId="0" borderId="0"/>
    <xf numFmtId="209" fontId="217" fillId="0" borderId="0" applyNumberFormat="0"/>
    <xf numFmtId="0" fontId="62" fillId="50" borderId="48">
      <alignment horizontal="left"/>
    </xf>
    <xf numFmtId="38" fontId="82" fillId="0" borderId="0" applyFill="0" applyBorder="0" applyAlignment="0" applyProtection="0">
      <alignment horizontal="left"/>
    </xf>
    <xf numFmtId="38" fontId="110" fillId="0" borderId="0" applyFill="0" applyBorder="0" applyAlignment="0" applyProtection="0">
      <alignment horizontal="left"/>
    </xf>
    <xf numFmtId="38" fontId="82" fillId="0" borderId="0" applyFill="0" applyBorder="0" applyAlignment="0" applyProtection="0">
      <alignment horizontal="left"/>
    </xf>
    <xf numFmtId="218" fontId="12" fillId="0" borderId="0" applyFont="0" applyFill="0" applyBorder="0" applyAlignment="0" applyProtection="0"/>
    <xf numFmtId="0" fontId="230" fillId="30" borderId="23" applyNumberFormat="0" applyAlignment="0" applyProtection="0"/>
    <xf numFmtId="307" fontId="192" fillId="0" borderId="0"/>
    <xf numFmtId="0" fontId="218" fillId="0" borderId="0" applyNumberFormat="0" applyFont="0" applyFill="0" applyBorder="0" applyAlignment="0" applyProtection="0">
      <alignment horizontal="left"/>
    </xf>
    <xf numFmtId="0" fontId="219" fillId="0" borderId="0" applyNumberFormat="0" applyFill="0" applyBorder="0" applyAlignment="0" applyProtection="0"/>
    <xf numFmtId="1" fontId="82" fillId="0" borderId="0" applyFont="0" applyFill="0" applyBorder="0" applyAlignment="0" applyProtection="0"/>
    <xf numFmtId="1" fontId="153" fillId="0" borderId="0">
      <alignment horizontal="right"/>
    </xf>
    <xf numFmtId="308"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46" fillId="0" borderId="0" applyNumberFormat="0" applyFill="0" applyBorder="0" applyAlignment="0" applyProtection="0"/>
    <xf numFmtId="0" fontId="46" fillId="0" borderId="0" applyNumberFormat="0" applyFill="0" applyBorder="0" applyAlignment="0" applyProtection="0"/>
    <xf numFmtId="282" fontId="34" fillId="0" borderId="0"/>
    <xf numFmtId="283" fontId="34" fillId="0" borderId="0"/>
    <xf numFmtId="284" fontId="181"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0" fontId="12" fillId="0" borderId="0"/>
    <xf numFmtId="0" fontId="12" fillId="0" borderId="0"/>
    <xf numFmtId="309"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244" fillId="0" borderId="0" applyNumberFormat="0" applyFill="0" applyBorder="0" applyAlignment="0" applyProtection="0">
      <protection locked="0"/>
    </xf>
    <xf numFmtId="316" fontId="12" fillId="0" borderId="0">
      <alignment horizontal="center"/>
    </xf>
    <xf numFmtId="3" fontId="147" fillId="44" borderId="61" applyNumberFormat="0">
      <alignment horizontal="right" vertical="center"/>
    </xf>
    <xf numFmtId="1" fontId="46" fillId="0" borderId="0"/>
    <xf numFmtId="0" fontId="245" fillId="0" borderId="0"/>
    <xf numFmtId="0" fontId="245" fillId="0" borderId="0"/>
    <xf numFmtId="0" fontId="245" fillId="0" borderId="0"/>
    <xf numFmtId="0" fontId="245" fillId="0" borderId="0"/>
    <xf numFmtId="0" fontId="246" fillId="0" borderId="0" applyFill="0" applyBorder="0" applyAlignment="0" applyProtection="0"/>
    <xf numFmtId="0" fontId="51" fillId="0" borderId="0"/>
    <xf numFmtId="0" fontId="25" fillId="21" borderId="0">
      <alignment vertical="center"/>
    </xf>
    <xf numFmtId="0" fontId="12" fillId="0" borderId="0"/>
    <xf numFmtId="318" fontId="247" fillId="0" borderId="0"/>
    <xf numFmtId="319" fontId="247" fillId="0" borderId="0">
      <alignment horizontal="right"/>
    </xf>
    <xf numFmtId="320" fontId="247" fillId="0" borderId="0">
      <alignment horizontal="right"/>
    </xf>
    <xf numFmtId="37" fontId="12" fillId="41" borderId="11">
      <alignment horizontal="right"/>
    </xf>
    <xf numFmtId="40" fontId="12" fillId="27" borderId="0">
      <alignment horizontal="right"/>
    </xf>
    <xf numFmtId="0" fontId="248" fillId="27" borderId="0">
      <alignment horizontal="right"/>
    </xf>
    <xf numFmtId="0" fontId="12" fillId="27" borderId="18"/>
    <xf numFmtId="0" fontId="34" fillId="0" borderId="0" applyBorder="0">
      <alignment horizontal="centerContinuous"/>
    </xf>
    <xf numFmtId="0" fontId="249" fillId="0" borderId="0" applyBorder="0">
      <alignment horizontal="centerContinuous"/>
    </xf>
    <xf numFmtId="37" fontId="38" fillId="0" borderId="0" applyBorder="0">
      <protection locked="0"/>
    </xf>
    <xf numFmtId="0" fontId="12" fillId="0" borderId="0" applyProtection="0">
      <alignment horizontal="left"/>
    </xf>
    <xf numFmtId="0" fontId="12" fillId="0" borderId="0" applyFill="0" applyBorder="0" applyProtection="0">
      <alignment horizontal="left"/>
    </xf>
    <xf numFmtId="0" fontId="12" fillId="0" borderId="0" applyFill="0" applyBorder="0" applyProtection="0">
      <alignment horizontal="left"/>
    </xf>
    <xf numFmtId="0" fontId="250" fillId="0" borderId="0" applyProtection="0">
      <alignment horizontal="left"/>
    </xf>
    <xf numFmtId="321" fontId="12" fillId="0" borderId="0" applyFill="0" applyBorder="0"/>
    <xf numFmtId="221" fontId="12" fillId="0" borderId="0" applyFont="0" applyFill="0" applyBorder="0" applyAlignment="0" applyProtection="0"/>
    <xf numFmtId="9" fontId="12" fillId="0" borderId="0" applyFont="0" applyFill="0" applyBorder="0" applyAlignment="0" applyProtection="0"/>
    <xf numFmtId="10" fontId="12" fillId="0" borderId="0" applyFont="0" applyFill="0" applyBorder="0" applyAlignment="0" applyProtection="0"/>
    <xf numFmtId="323" fontId="12" fillId="0" borderId="0" applyFont="0" applyFill="0" applyBorder="0" applyAlignment="0" applyProtection="0"/>
    <xf numFmtId="314" fontId="12" fillId="0" borderId="0" applyFont="0" applyFill="0" applyBorder="0" applyProtection="0">
      <alignment horizontal="right"/>
    </xf>
    <xf numFmtId="10" fontId="38" fillId="0" borderId="0"/>
    <xf numFmtId="324" fontId="99" fillId="0" borderId="0" applyFill="0" applyBorder="0">
      <alignment horizontal="right"/>
    </xf>
    <xf numFmtId="1" fontId="46" fillId="0" borderId="0"/>
    <xf numFmtId="325" fontId="12" fillId="0" borderId="0"/>
    <xf numFmtId="313" fontId="12" fillId="0" borderId="0">
      <protection locked="0"/>
    </xf>
    <xf numFmtId="0" fontId="83" fillId="0" borderId="0"/>
    <xf numFmtId="322" fontId="12" fillId="0" borderId="0"/>
    <xf numFmtId="221" fontId="12" fillId="0" borderId="0"/>
    <xf numFmtId="222" fontId="12" fillId="0" borderId="0"/>
    <xf numFmtId="326" fontId="71" fillId="0" borderId="26">
      <alignment vertical="center" wrapText="1"/>
    </xf>
    <xf numFmtId="236" fontId="242" fillId="0" borderId="0" applyFill="0" applyBorder="0" applyAlignment="0"/>
    <xf numFmtId="237" fontId="242" fillId="0" borderId="0" applyFill="0" applyBorder="0" applyAlignment="0"/>
    <xf numFmtId="236" fontId="242" fillId="0" borderId="0" applyFill="0" applyBorder="0" applyAlignment="0"/>
    <xf numFmtId="241" fontId="242" fillId="0" borderId="0" applyFill="0" applyBorder="0" applyAlignment="0"/>
    <xf numFmtId="237" fontId="242" fillId="0" borderId="0" applyFill="0" applyBorder="0" applyAlignment="0"/>
    <xf numFmtId="0" fontId="75" fillId="41" borderId="11" applyNumberFormat="0" applyFont="0" applyAlignment="0" applyProtection="0"/>
    <xf numFmtId="310" fontId="12" fillId="41" borderId="0" applyNumberFormat="0" applyFont="0" applyBorder="0" applyAlignment="0" applyProtection="0">
      <alignment horizontal="center"/>
      <protection locked="0"/>
    </xf>
    <xf numFmtId="9" fontId="12" fillId="0" borderId="0" applyFont="0" applyFill="0" applyBorder="0" applyAlignment="0" applyProtection="0"/>
    <xf numFmtId="0" fontId="83" fillId="0" borderId="0" applyNumberFormat="0" applyFont="0" applyFill="0" applyBorder="0" applyAlignment="0" applyProtection="0">
      <alignment horizontal="left"/>
    </xf>
    <xf numFmtId="15" fontId="83" fillId="0" borderId="0" applyFont="0" applyFill="0" applyBorder="0" applyAlignment="0" applyProtection="0"/>
    <xf numFmtId="4" fontId="83" fillId="0" borderId="0" applyFont="0" applyFill="0" applyBorder="0" applyAlignment="0" applyProtection="0"/>
    <xf numFmtId="0" fontId="41" fillId="0" borderId="19">
      <alignment horizontal="center"/>
    </xf>
    <xf numFmtId="3" fontId="83" fillId="0" borderId="0" applyFont="0" applyFill="0" applyBorder="0" applyAlignment="0" applyProtection="0"/>
    <xf numFmtId="0" fontId="83" fillId="59" borderId="0" applyNumberFormat="0" applyFont="0" applyBorder="0" applyAlignment="0" applyProtection="0"/>
    <xf numFmtId="0" fontId="251" fillId="0" borderId="11">
      <alignment horizontal="center" vertical="center"/>
    </xf>
    <xf numFmtId="0" fontId="134" fillId="0" borderId="62" applyBorder="0">
      <alignment vertical="top"/>
      <protection locked="0"/>
    </xf>
    <xf numFmtId="0" fontId="181" fillId="41" borderId="11">
      <alignment horizontal="center"/>
    </xf>
    <xf numFmtId="0" fontId="38" fillId="45" borderId="0" applyAlignment="0">
      <alignment horizontal="right"/>
    </xf>
    <xf numFmtId="3" fontId="12" fillId="60" borderId="11"/>
    <xf numFmtId="217" fontId="11" fillId="0" borderId="0" applyProtection="0">
      <alignment horizontal="right"/>
    </xf>
    <xf numFmtId="317" fontId="12" fillId="0" borderId="0" applyProtection="0">
      <alignment horizontal="right"/>
    </xf>
    <xf numFmtId="3" fontId="193" fillId="60" borderId="11"/>
    <xf numFmtId="202" fontId="99" fillId="0" borderId="0" applyNumberFormat="0" applyFill="0" applyBorder="0" applyAlignment="0" applyProtection="0">
      <alignment horizontal="left"/>
    </xf>
    <xf numFmtId="0" fontId="75" fillId="0" borderId="0" applyNumberFormat="0" applyFill="0" applyBorder="0"/>
    <xf numFmtId="0" fontId="252" fillId="0" borderId="63"/>
    <xf numFmtId="218" fontId="11" fillId="0" borderId="0">
      <alignment horizontal="left"/>
    </xf>
    <xf numFmtId="0" fontId="253" fillId="0" borderId="0" applyNumberFormat="0" applyFill="0" applyBorder="0" applyProtection="0">
      <alignment horizontal="left" vertical="center"/>
    </xf>
    <xf numFmtId="0" fontId="254" fillId="61" borderId="34"/>
    <xf numFmtId="0" fontId="254" fillId="61" borderId="34"/>
    <xf numFmtId="0" fontId="255" fillId="61" borderId="34"/>
    <xf numFmtId="0" fontId="12" fillId="62" borderId="0" applyNumberFormat="0"/>
    <xf numFmtId="217" fontId="12" fillId="0" borderId="0" applyFont="0" applyFill="0" applyBorder="0" applyAlignment="0" applyProtection="0"/>
    <xf numFmtId="294" fontId="12" fillId="0" borderId="0" applyFont="0" applyFill="0" applyBorder="0" applyAlignment="0" applyProtection="0"/>
    <xf numFmtId="0" fontId="12" fillId="63" borderId="0" applyNumberFormat="0" applyFont="0" applyBorder="0" applyAlignment="0" applyProtection="0"/>
    <xf numFmtId="261" fontId="117" fillId="40" borderId="5">
      <alignment horizontal="right"/>
    </xf>
    <xf numFmtId="205" fontId="11" fillId="0" borderId="0">
      <alignment horizontal="left"/>
    </xf>
    <xf numFmtId="0" fontId="12" fillId="0" borderId="0"/>
    <xf numFmtId="4" fontId="12" fillId="0" borderId="0"/>
    <xf numFmtId="170" fontId="12" fillId="0" borderId="0"/>
    <xf numFmtId="0" fontId="12" fillId="0" borderId="0"/>
    <xf numFmtId="0" fontId="94" fillId="0" borderId="64"/>
    <xf numFmtId="40" fontId="256" fillId="0" borderId="0" applyBorder="0">
      <alignment horizontal="right"/>
    </xf>
    <xf numFmtId="0" fontId="12" fillId="62" borderId="0" applyNumberFormat="0" applyFont="0" applyBorder="0" applyAlignment="0" applyProtection="0">
      <protection locked="0"/>
    </xf>
    <xf numFmtId="0" fontId="75" fillId="41" borderId="0" applyNumberFormat="0" applyFont="0" applyBorder="0" applyAlignment="0" applyProtection="0"/>
    <xf numFmtId="0" fontId="94" fillId="0" borderId="0" applyFill="0" applyBorder="0" applyProtection="0">
      <alignment horizontal="center" vertical="center"/>
    </xf>
    <xf numFmtId="0" fontId="144" fillId="0" borderId="0" applyNumberFormat="0" applyFill="0" applyBorder="0" applyProtection="0">
      <alignment horizontal="left"/>
    </xf>
    <xf numFmtId="0" fontId="94" fillId="0" borderId="0" applyFill="0" applyBorder="0" applyProtection="0"/>
    <xf numFmtId="0" fontId="33" fillId="27" borderId="5" applyNumberFormat="0" applyFont="0" applyFill="0" applyAlignment="0" applyProtection="0">
      <protection locked="0"/>
    </xf>
    <xf numFmtId="0" fontId="33" fillId="27" borderId="65" applyNumberFormat="0" applyFont="0" applyFill="0" applyAlignment="0" applyProtection="0">
      <protection locked="0"/>
    </xf>
    <xf numFmtId="0" fontId="169" fillId="46" borderId="0" applyNumberFormat="0" applyBorder="0" applyProtection="0"/>
    <xf numFmtId="0" fontId="75" fillId="0" borderId="0" applyNumberFormat="0" applyFill="0" applyBorder="0" applyAlignment="0" applyProtection="0"/>
    <xf numFmtId="0" fontId="257" fillId="0" borderId="0" applyNumberFormat="0" applyFill="0" applyBorder="0" applyProtection="0"/>
    <xf numFmtId="0" fontId="258" fillId="0" borderId="0" applyNumberFormat="0" applyFill="0" applyBorder="0" applyProtection="0"/>
    <xf numFmtId="0" fontId="257" fillId="0" borderId="0" applyNumberFormat="0" applyFill="0" applyBorder="0" applyProtection="0"/>
    <xf numFmtId="0" fontId="257" fillId="0" borderId="0"/>
    <xf numFmtId="49" fontId="25" fillId="0" borderId="0" applyFill="0" applyBorder="0" applyAlignment="0"/>
    <xf numFmtId="262" fontId="19" fillId="0" borderId="0" applyFill="0" applyBorder="0" applyAlignment="0"/>
    <xf numFmtId="263" fontId="19" fillId="0" borderId="0" applyFill="0" applyBorder="0" applyAlignment="0"/>
    <xf numFmtId="264" fontId="13" fillId="0" borderId="0" applyFont="0" applyFill="0" applyBorder="0" applyAlignment="0" applyProtection="0"/>
    <xf numFmtId="0" fontId="12" fillId="0" borderId="0">
      <alignment horizontal="left"/>
    </xf>
    <xf numFmtId="18" fontId="12" fillId="27" borderId="0" applyFont="0" applyFill="0" applyBorder="0" applyAlignment="0" applyProtection="0">
      <protection locked="0"/>
    </xf>
    <xf numFmtId="0" fontId="243" fillId="0" borderId="0">
      <alignment horizontal="left"/>
    </xf>
    <xf numFmtId="0" fontId="35" fillId="0" borderId="0" applyFill="0" applyBorder="0" applyAlignment="0" applyProtection="0">
      <protection locked="0"/>
    </xf>
    <xf numFmtId="37" fontId="12" fillId="43" borderId="11">
      <alignment horizontal="right"/>
    </xf>
    <xf numFmtId="3" fontId="12" fillId="64" borderId="11"/>
    <xf numFmtId="0" fontId="258" fillId="0" borderId="0"/>
    <xf numFmtId="0" fontId="257" fillId="0" borderId="0"/>
    <xf numFmtId="165" fontId="169" fillId="65" borderId="0" applyNumberFormat="0" applyProtection="0"/>
    <xf numFmtId="0" fontId="27" fillId="21" borderId="0">
      <alignment vertical="center"/>
    </xf>
    <xf numFmtId="0" fontId="259" fillId="21" borderId="0"/>
    <xf numFmtId="20" fontId="83" fillId="0" borderId="0"/>
    <xf numFmtId="0" fontId="169" fillId="46" borderId="0" applyNumberFormat="0" applyBorder="0" applyProtection="0"/>
    <xf numFmtId="37" fontId="38" fillId="41" borderId="0" applyNumberFormat="0" applyBorder="0" applyAlignment="0" applyProtection="0"/>
    <xf numFmtId="37" fontId="38" fillId="0" borderId="0"/>
    <xf numFmtId="3" fontId="12" fillId="0" borderId="66" applyProtection="0"/>
    <xf numFmtId="265" fontId="166" fillId="0" borderId="0" applyFont="0" applyFill="0" applyBorder="0" applyAlignment="0" applyProtection="0"/>
    <xf numFmtId="266" fontId="123" fillId="0" borderId="0" applyFont="0" applyFill="0" applyBorder="0" applyAlignment="0" applyProtection="0"/>
    <xf numFmtId="267" fontId="123" fillId="0" borderId="0" applyFont="0" applyFill="0" applyBorder="0" applyAlignment="0" applyProtection="0"/>
    <xf numFmtId="268" fontId="123" fillId="0" borderId="0" applyFont="0" applyFill="0" applyBorder="0" applyAlignment="0" applyProtection="0"/>
    <xf numFmtId="218" fontId="260" fillId="0" borderId="0" applyFont="0" applyFill="0" applyBorder="0" applyAlignment="0" applyProtection="0"/>
    <xf numFmtId="217" fontId="260" fillId="0" borderId="0" applyFont="0" applyFill="0" applyBorder="0" applyAlignment="0" applyProtection="0"/>
    <xf numFmtId="2" fontId="112" fillId="0" borderId="0" applyFont="0" applyFill="0" applyBorder="0" applyAlignment="0" applyProtection="0"/>
    <xf numFmtId="0" fontId="231" fillId="0" borderId="0" applyNumberFormat="0" applyFill="0" applyBorder="0" applyAlignment="0" applyProtection="0"/>
    <xf numFmtId="0" fontId="75" fillId="27" borderId="0" applyNumberFormat="0" applyFont="0" applyAlignment="0" applyProtection="0"/>
    <xf numFmtId="0" fontId="75" fillId="27" borderId="5" applyNumberFormat="0" applyFont="0" applyAlignment="0" applyProtection="0">
      <protection locked="0"/>
    </xf>
    <xf numFmtId="0" fontId="12" fillId="0" borderId="0" applyNumberFormat="0" applyFill="0" applyBorder="0" applyAlignment="0" applyProtection="0"/>
    <xf numFmtId="0" fontId="34" fillId="0" borderId="34" applyNumberFormat="0" applyFont="0">
      <alignment horizontal="center" vertical="top" wrapText="1"/>
    </xf>
    <xf numFmtId="0" fontId="63" fillId="0" borderId="34" applyNumberFormat="0">
      <alignment horizontal="right" vertical="top" wrapText="1"/>
    </xf>
    <xf numFmtId="0" fontId="261" fillId="0" borderId="49" applyNumberFormat="0" applyFill="0" applyBorder="0" applyAlignment="0" applyProtection="0"/>
    <xf numFmtId="0" fontId="12" fillId="0" borderId="0"/>
    <xf numFmtId="0" fontId="266" fillId="0" borderId="0"/>
    <xf numFmtId="0" fontId="12" fillId="0" borderId="0"/>
    <xf numFmtId="0" fontId="12" fillId="0" borderId="0"/>
    <xf numFmtId="0" fontId="12" fillId="0" borderId="0"/>
    <xf numFmtId="172" fontId="43" fillId="0" borderId="0" applyFont="0" applyFill="0" applyBorder="0" applyAlignment="0" applyProtection="0"/>
    <xf numFmtId="172" fontId="43" fillId="0" borderId="0" applyFont="0" applyFill="0" applyBorder="0" applyAlignment="0" applyProtection="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46" fillId="0" borderId="0" applyNumberFormat="0" applyFill="0" applyBorder="0" applyAlignment="0" applyProtection="0"/>
    <xf numFmtId="168" fontId="44" fillId="0" borderId="0"/>
    <xf numFmtId="0" fontId="266" fillId="0" borderId="0"/>
    <xf numFmtId="0" fontId="12" fillId="0" borderId="0"/>
    <xf numFmtId="0" fontId="12" fillId="0" borderId="0"/>
    <xf numFmtId="0" fontId="266" fillId="0" borderId="0" applyFont="0" applyFill="0" applyBorder="0" applyAlignment="0" applyProtection="0"/>
    <xf numFmtId="168" fontId="44" fillId="0" borderId="0"/>
    <xf numFmtId="0" fontId="266" fillId="0" borderId="0" applyNumberFormat="0" applyFill="0" applyBorder="0" applyAlignment="0" applyProtection="0"/>
    <xf numFmtId="0" fontId="26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6" fillId="0" borderId="0"/>
    <xf numFmtId="0" fontId="12" fillId="0" borderId="0"/>
    <xf numFmtId="0" fontId="12" fillId="0" borderId="0"/>
    <xf numFmtId="0" fontId="12" fillId="0" borderId="0"/>
    <xf numFmtId="168" fontId="44" fillId="0" borderId="0"/>
    <xf numFmtId="0" fontId="266" fillId="0" borderId="0" applyNumberFormat="0" applyFill="0" applyBorder="0" applyAlignment="0" applyProtection="0"/>
    <xf numFmtId="0" fontId="26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6" fillId="0" borderId="0" applyNumberFormat="0" applyFill="0" applyBorder="0" applyAlignment="0" applyProtection="0"/>
    <xf numFmtId="0" fontId="44" fillId="0" borderId="2" applyNumberFormat="0" applyFill="0" applyAlignment="0" applyProtection="0"/>
    <xf numFmtId="0" fontId="44" fillId="0" borderId="2" applyNumberFormat="0" applyFill="0" applyAlignment="0" applyProtection="0"/>
    <xf numFmtId="0" fontId="26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6" fillId="0" borderId="3" applyNumberFormat="0" applyFill="0" applyProtection="0">
      <alignment horizontal="center"/>
    </xf>
    <xf numFmtId="0" fontId="52" fillId="0" borderId="3" applyNumberFormat="0" applyFill="0" applyProtection="0">
      <alignment horizontal="center"/>
    </xf>
    <xf numFmtId="0" fontId="52" fillId="0" borderId="3" applyNumberFormat="0" applyFill="0" applyProtection="0">
      <alignment horizontal="center"/>
    </xf>
    <xf numFmtId="0" fontId="266"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266" fillId="0" borderId="3" applyNumberFormat="0" applyFill="0" applyProtection="0">
      <alignment horizontal="center"/>
    </xf>
    <xf numFmtId="0" fontId="266"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266"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4" applyNumberFormat="0" applyFont="0" applyFill="0" applyAlignment="0" applyProtection="0"/>
    <xf numFmtId="0" fontId="12" fillId="0" borderId="4" applyNumberFormat="0" applyFont="0" applyFill="0" applyAlignment="0" applyProtection="0"/>
    <xf numFmtId="0" fontId="266" fillId="0" borderId="0" applyNumberFormat="0" applyFill="0" applyBorder="0" applyProtection="0">
      <alignment horizontal="left"/>
    </xf>
    <xf numFmtId="0" fontId="266"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266"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266"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64" fillId="12" borderId="0" applyNumberFormat="0" applyBorder="0" applyAlignment="0" applyProtection="0"/>
    <xf numFmtId="0" fontId="64" fillId="11" borderId="0" applyNumberFormat="0" applyBorder="0" applyAlignment="0" applyProtection="0"/>
    <xf numFmtId="0" fontId="64" fillId="13" borderId="0" applyNumberFormat="0" applyBorder="0" applyAlignment="0" applyProtection="0"/>
    <xf numFmtId="0" fontId="64" fillId="12" borderId="0" applyNumberFormat="0" applyBorder="0" applyAlignment="0" applyProtection="0"/>
    <xf numFmtId="0" fontId="64" fillId="10" borderId="0" applyNumberFormat="0" applyBorder="0" applyAlignment="0" applyProtection="0"/>
    <xf numFmtId="0" fontId="64" fillId="11" borderId="0" applyNumberFormat="0" applyBorder="0" applyAlignment="0" applyProtection="0"/>
    <xf numFmtId="0" fontId="64" fillId="17" borderId="0" applyNumberFormat="0" applyBorder="0" applyAlignment="0" applyProtection="0"/>
    <xf numFmtId="0" fontId="64" fillId="16" borderId="0" applyNumberFormat="0" applyBorder="0" applyAlignment="0" applyProtection="0"/>
    <xf numFmtId="0" fontId="64" fillId="5" borderId="0" applyNumberFormat="0" applyBorder="0" applyAlignment="0" applyProtection="0"/>
    <xf numFmtId="0" fontId="64" fillId="17" borderId="0" applyNumberFormat="0" applyBorder="0" applyAlignment="0" applyProtection="0"/>
    <xf numFmtId="0" fontId="64" fillId="15" borderId="0" applyNumberFormat="0" applyBorder="0" applyAlignment="0" applyProtection="0"/>
    <xf numFmtId="0" fontId="64" fillId="11" borderId="0" applyNumberFormat="0" applyBorder="0" applyAlignment="0" applyProtection="0"/>
    <xf numFmtId="0" fontId="66" fillId="0" borderId="0"/>
    <xf numFmtId="0" fontId="66"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266"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266" fillId="0" borderId="0"/>
    <xf numFmtId="0" fontId="2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66" fillId="0" borderId="0"/>
    <xf numFmtId="0" fontId="266" fillId="0" borderId="0"/>
    <xf numFmtId="0" fontId="12" fillId="0" borderId="0"/>
    <xf numFmtId="0" fontId="12" fillId="0" borderId="0"/>
    <xf numFmtId="0" fontId="12" fillId="0" borderId="0"/>
    <xf numFmtId="0" fontId="67" fillId="19" borderId="0" applyNumberFormat="0" applyBorder="0" applyAlignment="0" applyProtection="0"/>
    <xf numFmtId="0" fontId="67" fillId="16" borderId="0" applyNumberFormat="0" applyBorder="0" applyAlignment="0" applyProtection="0"/>
    <xf numFmtId="0" fontId="67" fillId="5" borderId="0" applyNumberFormat="0" applyBorder="0" applyAlignment="0" applyProtection="0"/>
    <xf numFmtId="0" fontId="67" fillId="17" borderId="0" applyNumberFormat="0" applyBorder="0" applyAlignment="0" applyProtection="0"/>
    <xf numFmtId="0" fontId="67" fillId="19" borderId="0" applyNumberFormat="0" applyBorder="0" applyAlignment="0" applyProtection="0"/>
    <xf numFmtId="0" fontId="67" fillId="11" borderId="0" applyNumberFormat="0" applyBorder="0" applyAlignment="0" applyProtection="0"/>
    <xf numFmtId="0" fontId="34" fillId="24" borderId="11" applyNumberFormat="0" applyAlignment="0">
      <alignment horizontal="right"/>
    </xf>
    <xf numFmtId="0" fontId="101" fillId="12" borderId="70" applyNumberFormat="0" applyAlignment="0" applyProtection="0"/>
    <xf numFmtId="0" fontId="266" fillId="0" borderId="0" applyFont="0" applyFill="0" applyBorder="0" applyAlignment="0" applyProtection="0"/>
    <xf numFmtId="327" fontId="266" fillId="0" borderId="0" applyFont="0" applyFill="0" applyBorder="0" applyAlignment="0" applyProtection="0"/>
    <xf numFmtId="328" fontId="266" fillId="0" borderId="0" applyFont="0" applyFill="0" applyBorder="0" applyAlignment="0" applyProtection="0"/>
    <xf numFmtId="0" fontId="267" fillId="0" borderId="0" applyNumberFormat="0" applyFill="0" applyBorder="0" applyAlignment="0" applyProtection="0">
      <alignment vertical="top"/>
      <protection locked="0"/>
    </xf>
    <xf numFmtId="0" fontId="268" fillId="0" borderId="36" applyNumberFormat="0" applyFill="0" applyAlignment="0" applyProtection="0"/>
    <xf numFmtId="214" fontId="266" fillId="0" borderId="0"/>
    <xf numFmtId="0" fontId="34" fillId="0" borderId="0"/>
    <xf numFmtId="215" fontId="266" fillId="0" borderId="0"/>
    <xf numFmtId="0" fontId="181" fillId="0" borderId="0"/>
    <xf numFmtId="0" fontId="266" fillId="0" borderId="0"/>
    <xf numFmtId="0" fontId="34" fillId="0" borderId="0"/>
    <xf numFmtId="0" fontId="104" fillId="0" borderId="22" applyNumberFormat="0" applyFill="0" applyAlignment="0" applyProtection="0"/>
    <xf numFmtId="309" fontId="266" fillId="0" borderId="0"/>
    <xf numFmtId="310" fontId="266" fillId="0" borderId="0"/>
    <xf numFmtId="310" fontId="266" fillId="0" borderId="0"/>
    <xf numFmtId="310" fontId="12" fillId="0" borderId="0"/>
    <xf numFmtId="0" fontId="12" fillId="0" borderId="0"/>
    <xf numFmtId="0" fontId="266" fillId="0" borderId="0"/>
    <xf numFmtId="0" fontId="12" fillId="0" borderId="0"/>
    <xf numFmtId="0" fontId="12" fillId="0" borderId="0"/>
    <xf numFmtId="0" fontId="266" fillId="0" borderId="0"/>
    <xf numFmtId="0" fontId="12" fillId="0" borderId="0"/>
    <xf numFmtId="0" fontId="12" fillId="0" borderId="0"/>
    <xf numFmtId="310" fontId="12" fillId="0" borderId="0"/>
    <xf numFmtId="0" fontId="12" fillId="0" borderId="0"/>
    <xf numFmtId="0" fontId="266" fillId="0" borderId="0"/>
    <xf numFmtId="0" fontId="12" fillId="0" borderId="0"/>
    <xf numFmtId="0" fontId="12" fillId="0" borderId="0"/>
    <xf numFmtId="0" fontId="266" fillId="0" borderId="0"/>
    <xf numFmtId="0" fontId="12" fillId="0" borderId="0"/>
    <xf numFmtId="0" fontId="12" fillId="0" borderId="0"/>
    <xf numFmtId="0" fontId="266" fillId="0" borderId="0"/>
    <xf numFmtId="0" fontId="12" fillId="0" borderId="0"/>
    <xf numFmtId="0" fontId="12" fillId="0" borderId="0"/>
    <xf numFmtId="310" fontId="266" fillId="0" borderId="0"/>
    <xf numFmtId="310" fontId="12" fillId="0" borderId="0"/>
    <xf numFmtId="0" fontId="12" fillId="0" borderId="0"/>
    <xf numFmtId="310" fontId="266" fillId="0" borderId="0"/>
    <xf numFmtId="310" fontId="12" fillId="0" borderId="0"/>
    <xf numFmtId="0" fontId="12"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1" fontId="266" fillId="0" borderId="0"/>
    <xf numFmtId="311" fontId="266" fillId="0" borderId="0"/>
    <xf numFmtId="311" fontId="266" fillId="0" borderId="0"/>
    <xf numFmtId="311"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09" fontId="266" fillId="0" borderId="0"/>
    <xf numFmtId="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0" fontId="266" fillId="0" borderId="0"/>
    <xf numFmtId="315" fontId="266" fillId="0" borderId="0"/>
    <xf numFmtId="315" fontId="266" fillId="0" borderId="0"/>
    <xf numFmtId="315"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5"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1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1" fontId="266" fillId="0" borderId="0"/>
    <xf numFmtId="311" fontId="266" fillId="0" borderId="0"/>
    <xf numFmtId="311" fontId="266" fillId="0" borderId="0"/>
    <xf numFmtId="311"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09" fontId="266" fillId="0" borderId="0"/>
    <xf numFmtId="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0" fontId="266" fillId="0" borderId="0"/>
    <xf numFmtId="315" fontId="266" fillId="0" borderId="0"/>
    <xf numFmtId="315" fontId="266" fillId="0" borderId="0"/>
    <xf numFmtId="315"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5"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1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09" fontId="266" fillId="0" borderId="0"/>
    <xf numFmtId="0" fontId="266" fillId="0" borderId="0"/>
    <xf numFmtId="0" fontId="266" fillId="0" borderId="0"/>
    <xf numFmtId="309"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12"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09" fontId="266" fillId="0" borderId="0"/>
    <xf numFmtId="0" fontId="266" fillId="0" borderId="0"/>
    <xf numFmtId="0" fontId="266" fillId="0" borderId="0"/>
    <xf numFmtId="309"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12" fillId="0" borderId="0"/>
    <xf numFmtId="330" fontId="269" fillId="0" borderId="0" applyNumberFormat="0" applyFill="0" applyBorder="0" applyAlignment="0" applyProtection="0"/>
    <xf numFmtId="329" fontId="266" fillId="0" borderId="0" applyFont="0" applyFill="0" applyBorder="0" applyProtection="0">
      <alignment horizontal="right"/>
    </xf>
    <xf numFmtId="0" fontId="266" fillId="0" borderId="0"/>
    <xf numFmtId="300" fontId="266" fillId="0" borderId="0"/>
    <xf numFmtId="300" fontId="266" fillId="0" borderId="0"/>
    <xf numFmtId="300" fontId="266" fillId="0" borderId="0"/>
    <xf numFmtId="300" fontId="266" fillId="0" borderId="0"/>
    <xf numFmtId="300" fontId="266" fillId="0" borderId="0"/>
    <xf numFmtId="0" fontId="266" fillId="0" borderId="0"/>
    <xf numFmtId="0" fontId="266" fillId="0" borderId="0"/>
    <xf numFmtId="0" fontId="231" fillId="0" borderId="0" applyNumberFormat="0" applyFill="0" applyBorder="0" applyAlignment="0" applyProtection="0"/>
    <xf numFmtId="0" fontId="266" fillId="0" borderId="0"/>
    <xf numFmtId="0" fontId="12" fillId="0" borderId="0"/>
    <xf numFmtId="0" fontId="266" fillId="0" borderId="0"/>
    <xf numFmtId="0" fontId="12" fillId="0" borderId="0"/>
    <xf numFmtId="0" fontId="266" fillId="0" borderId="0"/>
    <xf numFmtId="0" fontId="46" fillId="0" borderId="0" applyNumberFormat="0" applyFill="0" applyBorder="0" applyAlignment="0" applyProtection="0"/>
    <xf numFmtId="0" fontId="266" fillId="0" borderId="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xf numFmtId="0" fontId="12" fillId="0" borderId="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3" applyNumberFormat="0" applyFill="0" applyProtection="0">
      <alignment horizontal="center"/>
    </xf>
    <xf numFmtId="0" fontId="266" fillId="0" borderId="3" applyNumberFormat="0" applyFill="0" applyProtection="0">
      <alignment horizontal="center"/>
    </xf>
    <xf numFmtId="0" fontId="266" fillId="0" borderId="3" applyNumberFormat="0" applyFill="0" applyProtection="0">
      <alignment horizontal="center"/>
    </xf>
    <xf numFmtId="0" fontId="266" fillId="0" borderId="3" applyNumberFormat="0" applyFill="0" applyProtection="0">
      <alignment horizontal="center"/>
    </xf>
    <xf numFmtId="0" fontId="266" fillId="0" borderId="3" applyNumberFormat="0" applyFill="0" applyProtection="0">
      <alignment horizontal="center"/>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66" fillId="0" borderId="0"/>
    <xf numFmtId="0" fontId="66" fillId="0" borderId="0"/>
    <xf numFmtId="0" fontId="266" fillId="0" borderId="0"/>
    <xf numFmtId="0" fontId="12" fillId="0" borderId="0"/>
    <xf numFmtId="0" fontId="266"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12" fillId="0" borderId="0"/>
    <xf numFmtId="0" fontId="66" fillId="0" borderId="0"/>
    <xf numFmtId="0" fontId="266" fillId="0" borderId="0"/>
    <xf numFmtId="0" fontId="266" fillId="0" borderId="0"/>
    <xf numFmtId="0" fontId="12" fillId="0" borderId="0"/>
    <xf numFmtId="0" fontId="266"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266" fillId="0" borderId="0"/>
    <xf numFmtId="0" fontId="266" fillId="0" borderId="0"/>
    <xf numFmtId="0" fontId="12" fillId="0" borderId="0"/>
    <xf numFmtId="0" fontId="12" fillId="0" borderId="0"/>
    <xf numFmtId="0" fontId="266" fillId="0" borderId="0"/>
    <xf numFmtId="0" fontId="12" fillId="0" borderId="0"/>
    <xf numFmtId="0" fontId="266" fillId="0" borderId="0"/>
    <xf numFmtId="0" fontId="12" fillId="0" borderId="0"/>
    <xf numFmtId="0" fontId="66" fillId="0" borderId="0"/>
    <xf numFmtId="0" fontId="266" fillId="0" borderId="0"/>
    <xf numFmtId="0" fontId="12" fillId="0" borderId="0"/>
    <xf numFmtId="280" fontId="266" fillId="0" borderId="0" applyFont="0" applyFill="0" applyBorder="0" applyAlignment="0" applyProtection="0"/>
    <xf numFmtId="0" fontId="266" fillId="0" borderId="0" applyFont="0" applyFill="0" applyBorder="0" applyAlignment="0" applyProtection="0"/>
    <xf numFmtId="0" fontId="45" fillId="0" borderId="0"/>
    <xf numFmtId="0" fontId="270" fillId="0" borderId="0" applyNumberFormat="0" applyFill="0" applyBorder="0" applyAlignment="0" applyProtection="0">
      <alignment vertical="top"/>
      <protection locked="0"/>
    </xf>
    <xf numFmtId="282" fontId="34" fillId="0" borderId="0"/>
    <xf numFmtId="283" fontId="34" fillId="0" borderId="0"/>
    <xf numFmtId="284" fontId="181" fillId="0" borderId="0"/>
    <xf numFmtId="309" fontId="266" fillId="0" borderId="0"/>
    <xf numFmtId="310" fontId="266" fillId="0" borderId="0"/>
    <xf numFmtId="310" fontId="266" fillId="0" borderId="0"/>
    <xf numFmtId="310" fontId="12" fillId="0" borderId="0"/>
    <xf numFmtId="0" fontId="266" fillId="0" borderId="0"/>
    <xf numFmtId="0" fontId="12" fillId="0" borderId="0"/>
    <xf numFmtId="0" fontId="266" fillId="0" borderId="0"/>
    <xf numFmtId="0" fontId="12" fillId="0" borderId="0"/>
    <xf numFmtId="31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310" fontId="266" fillId="0" borderId="0"/>
    <xf numFmtId="310" fontId="12" fillId="0" borderId="0"/>
    <xf numFmtId="310" fontId="266" fillId="0" borderId="0"/>
    <xf numFmtId="310" fontId="12"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1" fontId="266" fillId="0" borderId="0"/>
    <xf numFmtId="311" fontId="266" fillId="0" borderId="0"/>
    <xf numFmtId="311" fontId="266" fillId="0" borderId="0"/>
    <xf numFmtId="311"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09" fontId="266" fillId="0" borderId="0"/>
    <xf numFmtId="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0" fontId="266" fillId="0" borderId="0"/>
    <xf numFmtId="315" fontId="266" fillId="0" borderId="0"/>
    <xf numFmtId="315" fontId="266" fillId="0" borderId="0"/>
    <xf numFmtId="315"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5"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1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1" fontId="266" fillId="0" borderId="0"/>
    <xf numFmtId="311" fontId="266" fillId="0" borderId="0"/>
    <xf numFmtId="311" fontId="266" fillId="0" borderId="0"/>
    <xf numFmtId="311"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09" fontId="266" fillId="0" borderId="0"/>
    <xf numFmtId="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0" fontId="266" fillId="0" borderId="0"/>
    <xf numFmtId="315" fontId="266" fillId="0" borderId="0"/>
    <xf numFmtId="315" fontId="266" fillId="0" borderId="0"/>
    <xf numFmtId="315"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5"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1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0" fontId="266" fillId="0" borderId="0"/>
    <xf numFmtId="310" fontId="266" fillId="0" borderId="0"/>
    <xf numFmtId="310" fontId="266" fillId="0" borderId="0"/>
    <xf numFmtId="309" fontId="266" fillId="0" borderId="0"/>
    <xf numFmtId="0" fontId="266" fillId="0" borderId="0"/>
    <xf numFmtId="0" fontId="266" fillId="0" borderId="0"/>
    <xf numFmtId="309"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0" fontId="266" fillId="0" borderId="0"/>
    <xf numFmtId="310" fontId="266" fillId="0" borderId="0"/>
    <xf numFmtId="310" fontId="266" fillId="0" borderId="0"/>
    <xf numFmtId="309" fontId="266" fillId="0" borderId="0"/>
    <xf numFmtId="0" fontId="266" fillId="0" borderId="0"/>
    <xf numFmtId="0" fontId="266" fillId="0" borderId="0"/>
    <xf numFmtId="309"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71" fillId="0" borderId="0"/>
    <xf numFmtId="0" fontId="266" fillId="0" borderId="0"/>
    <xf numFmtId="0" fontId="266" fillId="0" borderId="0"/>
    <xf numFmtId="300" fontId="266" fillId="0" borderId="0"/>
    <xf numFmtId="300" fontId="266" fillId="0" borderId="0"/>
    <xf numFmtId="300" fontId="266" fillId="0" borderId="0"/>
    <xf numFmtId="300" fontId="266" fillId="0" borderId="0"/>
    <xf numFmtId="300" fontId="266" fillId="0" borderId="0"/>
    <xf numFmtId="0" fontId="266" fillId="0" borderId="0"/>
    <xf numFmtId="0" fontId="266" fillId="0" borderId="0"/>
    <xf numFmtId="0" fontId="12" fillId="0" borderId="0"/>
    <xf numFmtId="0" fontId="12" fillId="0" borderId="0"/>
    <xf numFmtId="0" fontId="46" fillId="0" borderId="0" applyNumberFormat="0" applyFill="0" applyBorder="0" applyAlignment="0" applyProtection="0"/>
    <xf numFmtId="0" fontId="12" fillId="0" borderId="0"/>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282" fontId="34" fillId="0" borderId="0"/>
    <xf numFmtId="214" fontId="12" fillId="0" borderId="0"/>
    <xf numFmtId="283" fontId="34" fillId="0" borderId="0"/>
    <xf numFmtId="284" fontId="181" fillId="0" borderId="0"/>
    <xf numFmtId="215" fontId="12" fillId="0" borderId="0"/>
    <xf numFmtId="0" fontId="12" fillId="0" borderId="0"/>
    <xf numFmtId="309"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49" fillId="0" borderId="0"/>
    <xf numFmtId="0" fontId="42" fillId="0" borderId="0"/>
    <xf numFmtId="0" fontId="63" fillId="0" borderId="0">
      <alignment vertical="top"/>
    </xf>
    <xf numFmtId="0" fontId="4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2" fillId="0" borderId="0"/>
    <xf numFmtId="0" fontId="42" fillId="0" borderId="0"/>
    <xf numFmtId="0" fontId="12" fillId="0" borderId="0"/>
    <xf numFmtId="0" fontId="42" fillId="0" borderId="0"/>
    <xf numFmtId="0" fontId="49" fillId="0" borderId="0" applyNumberFormat="0" applyFill="0" applyBorder="0" applyAlignment="0" applyProtection="0"/>
    <xf numFmtId="0" fontId="12" fillId="0" borderId="0"/>
    <xf numFmtId="0" fontId="49" fillId="0" borderId="0" applyNumberFormat="0" applyFill="0" applyBorder="0" applyAlignment="0" applyProtection="0"/>
    <xf numFmtId="0" fontId="12" fillId="0" borderId="0" applyFont="0" applyFill="0" applyBorder="0" applyAlignment="0" applyProtection="0"/>
    <xf numFmtId="0" fontId="272" fillId="0" borderId="0"/>
    <xf numFmtId="0" fontId="12" fillId="0" borderId="0"/>
    <xf numFmtId="0" fontId="45" fillId="0" borderId="0"/>
    <xf numFmtId="0" fontId="12" fillId="0" borderId="0"/>
    <xf numFmtId="0" fontId="45" fillId="0" borderId="0"/>
    <xf numFmtId="0" fontId="12" fillId="0" borderId="0"/>
    <xf numFmtId="0" fontId="12" fillId="0" borderId="0"/>
    <xf numFmtId="0" fontId="45" fillId="0" borderId="0"/>
    <xf numFmtId="0" fontId="49" fillId="0" borderId="0" applyNumberFormat="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49" fillId="0" borderId="0" applyNumberFormat="0" applyFont="0" applyFill="0" applyBorder="0" applyAlignment="0" applyProtection="0"/>
    <xf numFmtId="0" fontId="12" fillId="0" borderId="0" applyFont="0" applyFill="0" applyBorder="0" applyAlignment="0" applyProtection="0"/>
    <xf numFmtId="0" fontId="49" fillId="0" borderId="0" applyNumberFormat="0" applyFont="0" applyFill="0" applyBorder="0" applyAlignment="0" applyProtection="0"/>
    <xf numFmtId="0" fontId="12" fillId="0" borderId="0" applyFont="0" applyFill="0" applyBorder="0" applyAlignment="0" applyProtection="0"/>
    <xf numFmtId="0" fontId="49" fillId="0" borderId="0" applyNumberFormat="0" applyFont="0" applyFill="0" applyBorder="0" applyAlignment="0" applyProtection="0"/>
    <xf numFmtId="0" fontId="12" fillId="0" borderId="0" applyFont="0" applyFill="0" applyBorder="0" applyAlignment="0" applyProtection="0"/>
    <xf numFmtId="0" fontId="49" fillId="0" borderId="0" applyNumberFormat="0" applyFont="0" applyFill="0" applyBorder="0" applyAlignment="0" applyProtection="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46" fillId="0" borderId="0"/>
    <xf numFmtId="0" fontId="45" fillId="0" borderId="0"/>
    <xf numFmtId="0" fontId="46" fillId="0" borderId="0"/>
    <xf numFmtId="0" fontId="12" fillId="0" borderId="0"/>
    <xf numFmtId="0" fontId="63" fillId="0" borderId="0">
      <alignment vertical="top"/>
    </xf>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272" fillId="0" borderId="0"/>
    <xf numFmtId="0" fontId="12"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2" fillId="0" borderId="0"/>
    <xf numFmtId="0" fontId="49" fillId="0" borderId="0" applyNumberFormat="0" applyFill="0" applyBorder="0" applyAlignment="0" applyProtection="0"/>
    <xf numFmtId="0" fontId="66" fillId="0" borderId="0"/>
    <xf numFmtId="0" fontId="66" fillId="0" borderId="0"/>
    <xf numFmtId="0" fontId="66" fillId="0" borderId="0"/>
    <xf numFmtId="0" fontId="66"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xf numFmtId="0" fontId="66" fillId="0" borderId="0"/>
    <xf numFmtId="0" fontId="66" fillId="0" borderId="0"/>
    <xf numFmtId="0" fontId="12" fillId="0" borderId="0"/>
    <xf numFmtId="282" fontId="34" fillId="0" borderId="0"/>
    <xf numFmtId="214" fontId="12" fillId="0" borderId="0"/>
    <xf numFmtId="283" fontId="34" fillId="0" borderId="0"/>
    <xf numFmtId="284" fontId="181" fillId="0" borderId="0"/>
    <xf numFmtId="215" fontId="12" fillId="0" borderId="0"/>
    <xf numFmtId="0" fontId="12" fillId="0" borderId="0"/>
    <xf numFmtId="309"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282" fontId="34" fillId="0" borderId="0"/>
    <xf numFmtId="283" fontId="34" fillId="0" borderId="0"/>
    <xf numFmtId="284" fontId="181"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266" fillId="0" borderId="0"/>
    <xf numFmtId="0" fontId="266" fillId="0" borderId="0"/>
    <xf numFmtId="0" fontId="273" fillId="0" borderId="0" applyNumberFormat="0" applyFill="0" applyBorder="0" applyAlignment="0" applyProtection="0"/>
    <xf numFmtId="0" fontId="266" fillId="0" borderId="0"/>
    <xf numFmtId="0" fontId="274" fillId="0" borderId="0"/>
    <xf numFmtId="0" fontId="274" fillId="0" borderId="0"/>
    <xf numFmtId="0" fontId="274"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74" fillId="0" borderId="0"/>
    <xf numFmtId="0" fontId="266" fillId="0" borderId="0"/>
    <xf numFmtId="309"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1" fontId="266" fillId="0" borderId="0"/>
    <xf numFmtId="311" fontId="266" fillId="0" borderId="0"/>
    <xf numFmtId="311" fontId="266" fillId="0" borderId="0"/>
    <xf numFmtId="311"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09" fontId="266" fillId="0" borderId="0"/>
    <xf numFmtId="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0" fontId="266" fillId="0" borderId="0"/>
    <xf numFmtId="315" fontId="266" fillId="0" borderId="0"/>
    <xf numFmtId="315" fontId="266" fillId="0" borderId="0"/>
    <xf numFmtId="315"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5"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1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1" fontId="266" fillId="0" borderId="0"/>
    <xf numFmtId="311" fontId="266" fillId="0" borderId="0"/>
    <xf numFmtId="311" fontId="266" fillId="0" borderId="0"/>
    <xf numFmtId="311"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09" fontId="266" fillId="0" borderId="0"/>
    <xf numFmtId="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0" fontId="266" fillId="0" borderId="0"/>
    <xf numFmtId="315" fontId="266" fillId="0" borderId="0"/>
    <xf numFmtId="315" fontId="266" fillId="0" borderId="0"/>
    <xf numFmtId="315"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5"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1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09" fontId="266" fillId="0" borderId="0"/>
    <xf numFmtId="0" fontId="266" fillId="0" borderId="0"/>
    <xf numFmtId="0" fontId="266" fillId="0" borderId="0"/>
    <xf numFmtId="309"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09" fontId="266" fillId="0" borderId="0"/>
    <xf numFmtId="0" fontId="266" fillId="0" borderId="0"/>
    <xf numFmtId="0" fontId="266" fillId="0" borderId="0"/>
    <xf numFmtId="309"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75" fillId="0" borderId="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3" applyNumberFormat="0" applyFill="0" applyProtection="0">
      <alignment horizontal="center"/>
    </xf>
    <xf numFmtId="0" fontId="275" fillId="0" borderId="3" applyNumberFormat="0" applyFill="0" applyProtection="0">
      <alignment horizontal="center"/>
    </xf>
    <xf numFmtId="0" fontId="275" fillId="0" borderId="3" applyNumberFormat="0" applyFill="0" applyProtection="0">
      <alignment horizontal="center"/>
    </xf>
    <xf numFmtId="0" fontId="275" fillId="0" borderId="3" applyNumberFormat="0" applyFill="0" applyProtection="0">
      <alignment horizontal="center"/>
    </xf>
    <xf numFmtId="0" fontId="275" fillId="0" borderId="3" applyNumberFormat="0" applyFill="0" applyProtection="0">
      <alignment horizontal="center"/>
    </xf>
    <xf numFmtId="0" fontId="275" fillId="0" borderId="0" applyNumberFormat="0" applyFill="0" applyBorder="0" applyProtection="0">
      <alignment horizontal="left"/>
    </xf>
    <xf numFmtId="0" fontId="275" fillId="0" borderId="0" applyNumberFormat="0" applyFill="0" applyBorder="0" applyProtection="0">
      <alignment horizontal="left"/>
    </xf>
    <xf numFmtId="0" fontId="275" fillId="0" borderId="0" applyNumberFormat="0" applyFill="0" applyBorder="0" applyProtection="0">
      <alignment horizontal="left"/>
    </xf>
    <xf numFmtId="0" fontId="275" fillId="0" borderId="0" applyNumberFormat="0" applyFill="0" applyBorder="0" applyProtection="0">
      <alignment horizontal="left"/>
    </xf>
    <xf numFmtId="0" fontId="275" fillId="0" borderId="0" applyNumberFormat="0" applyFill="0" applyBorder="0" applyProtection="0">
      <alignment horizontal="left"/>
    </xf>
    <xf numFmtId="0" fontId="275" fillId="0" borderId="0" applyNumberFormat="0" applyFill="0" applyBorder="0" applyProtection="0">
      <alignment horizontal="centerContinuous"/>
    </xf>
    <xf numFmtId="0" fontId="275" fillId="0" borderId="0" applyNumberFormat="0" applyFill="0" applyBorder="0" applyProtection="0">
      <alignment horizontal="centerContinuous"/>
    </xf>
    <xf numFmtId="0" fontId="275" fillId="0" borderId="0" applyNumberFormat="0" applyFill="0" applyBorder="0" applyProtection="0">
      <alignment horizontal="centerContinuous"/>
    </xf>
    <xf numFmtId="0" fontId="275" fillId="0" borderId="0" applyNumberFormat="0" applyFill="0" applyBorder="0" applyProtection="0">
      <alignment horizontal="centerContinuous"/>
    </xf>
    <xf numFmtId="0" fontId="275" fillId="0" borderId="0" applyNumberFormat="0" applyFill="0" applyBorder="0" applyProtection="0">
      <alignment horizontal="centerContinuous"/>
    </xf>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214" fontId="275" fillId="0" borderId="0"/>
    <xf numFmtId="215" fontId="275" fillId="0" borderId="0"/>
    <xf numFmtId="0" fontId="275" fillId="0" borderId="0"/>
    <xf numFmtId="309"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1" fontId="275" fillId="0" borderId="0"/>
    <xf numFmtId="311" fontId="275" fillId="0" borderId="0"/>
    <xf numFmtId="311" fontId="275" fillId="0" borderId="0"/>
    <xf numFmtId="311"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09" fontId="275" fillId="0" borderId="0"/>
    <xf numFmtId="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0" fontId="275" fillId="0" borderId="0"/>
    <xf numFmtId="315" fontId="275" fillId="0" borderId="0"/>
    <xf numFmtId="315" fontId="275" fillId="0" borderId="0"/>
    <xf numFmtId="315"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5"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1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1" fontId="275" fillId="0" borderId="0"/>
    <xf numFmtId="311" fontId="275" fillId="0" borderId="0"/>
    <xf numFmtId="311" fontId="275" fillId="0" borderId="0"/>
    <xf numFmtId="311"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09" fontId="275" fillId="0" borderId="0"/>
    <xf numFmtId="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0" fontId="275" fillId="0" borderId="0"/>
    <xf numFmtId="315" fontId="275" fillId="0" borderId="0"/>
    <xf numFmtId="315" fontId="275" fillId="0" borderId="0"/>
    <xf numFmtId="315"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5"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1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0" fontId="275" fillId="0" borderId="0"/>
    <xf numFmtId="0" fontId="275" fillId="0" borderId="0"/>
    <xf numFmtId="309"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0" fontId="275" fillId="0" borderId="0"/>
    <xf numFmtId="0" fontId="275" fillId="0" borderId="0"/>
    <xf numFmtId="309"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00" fontId="275" fillId="0" borderId="0"/>
    <xf numFmtId="300" fontId="275" fillId="0" borderId="0"/>
    <xf numFmtId="300" fontId="275" fillId="0" borderId="0"/>
    <xf numFmtId="300" fontId="275" fillId="0" borderId="0"/>
    <xf numFmtId="300" fontId="275" fillId="0" borderId="0"/>
    <xf numFmtId="0" fontId="275" fillId="0" borderId="0"/>
    <xf numFmtId="0" fontId="275" fillId="0" borderId="0"/>
    <xf numFmtId="0" fontId="12" fillId="0" borderId="0"/>
    <xf numFmtId="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0" fontId="12" fillId="0" borderId="0"/>
    <xf numFmtId="0" fontId="12" fillId="0" borderId="70" applyNumberFormat="0">
      <alignment vertical="center"/>
      <protection locked="0"/>
    </xf>
    <xf numFmtId="0" fontId="12" fillId="2" borderId="70" applyNumberFormat="0">
      <alignment horizontal="centerContinuous" vertical="center" wrapText="1"/>
    </xf>
    <xf numFmtId="0" fontId="12" fillId="3" borderId="70" applyNumberFormat="0">
      <alignment horizontal="left" vertical="center"/>
    </xf>
    <xf numFmtId="310" fontId="12" fillId="0" borderId="0"/>
    <xf numFmtId="310" fontId="12" fillId="0" borderId="0"/>
    <xf numFmtId="310" fontId="12" fillId="0" borderId="0"/>
    <xf numFmtId="311"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1"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46" fillId="0" borderId="0" applyNumberFormat="0" applyFill="0" applyBorder="0" applyAlignment="0" applyProtection="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298" fontId="19" fillId="0" borderId="0"/>
    <xf numFmtId="310" fontId="12" fillId="0" borderId="0"/>
    <xf numFmtId="0" fontId="65" fillId="0" borderId="0" applyNumberFormat="0" applyFont="0" applyFill="0" applyBorder="0" applyProtection="0">
      <alignment horizontal="center" vertical="center" wrapText="1"/>
    </xf>
    <xf numFmtId="38" fontId="283" fillId="0" borderId="0" applyFont="0" applyFill="0" applyBorder="0" applyAlignment="0" applyProtection="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34" fillId="0" borderId="72"/>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67" fillId="20"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18" borderId="0" applyNumberFormat="0" applyBorder="0" applyAlignment="0" applyProtection="0"/>
    <xf numFmtId="0" fontId="67" fillId="19" borderId="0" applyNumberFormat="0" applyBorder="0" applyAlignment="0" applyProtection="0"/>
    <xf numFmtId="0" fontId="67" fillId="23" borderId="0" applyNumberFormat="0" applyBorder="0" applyAlignment="0" applyProtection="0"/>
    <xf numFmtId="0" fontId="74" fillId="0" borderId="73" applyNumberFormat="0" applyFill="0" applyBorder="0" applyAlignment="0" applyProtection="0"/>
    <xf numFmtId="0" fontId="75" fillId="0" borderId="73" applyNumberFormat="0" applyFill="0" applyBorder="0" applyAlignment="0" applyProtection="0"/>
    <xf numFmtId="0" fontId="76" fillId="0" borderId="73" applyNumberFormat="0" applyFill="0" applyBorder="0" applyAlignment="0" applyProtection="0"/>
    <xf numFmtId="0" fontId="38" fillId="0" borderId="73" applyNumberFormat="0" applyFill="0" applyAlignment="0" applyProtection="0"/>
    <xf numFmtId="0" fontId="33" fillId="27" borderId="0" applyNumberFormat="0" applyFill="0" applyBorder="0" applyAlignment="0" applyProtection="0">
      <protection locked="0"/>
    </xf>
    <xf numFmtId="0" fontId="75" fillId="0" borderId="72" applyNumberFormat="0" applyFill="0" applyBorder="0" applyAlignment="0" applyProtection="0"/>
    <xf numFmtId="0" fontId="41" fillId="0" borderId="72" applyAlignment="0" applyProtection="0"/>
    <xf numFmtId="0" fontId="96" fillId="0" borderId="72">
      <alignment horizontal="left" wrapText="1"/>
    </xf>
    <xf numFmtId="236" fontId="25" fillId="0" borderId="0" applyFill="0" applyBorder="0" applyAlignment="0"/>
    <xf numFmtId="237" fontId="25" fillId="0" borderId="0" applyFill="0" applyBorder="0" applyAlignment="0"/>
    <xf numFmtId="238" fontId="25" fillId="0" borderId="0" applyFill="0" applyBorder="0" applyAlignment="0"/>
    <xf numFmtId="239" fontId="25" fillId="0" borderId="0" applyFill="0" applyBorder="0" applyAlignment="0"/>
    <xf numFmtId="240" fontId="25" fillId="0" borderId="0" applyFill="0" applyBorder="0" applyAlignment="0"/>
    <xf numFmtId="236" fontId="25" fillId="0" borderId="0" applyFill="0" applyBorder="0" applyAlignment="0"/>
    <xf numFmtId="241" fontId="25" fillId="0" borderId="0" applyFill="0" applyBorder="0" applyAlignment="0"/>
    <xf numFmtId="237" fontId="25" fillId="0" borderId="0" applyFill="0" applyBorder="0" applyAlignment="0"/>
    <xf numFmtId="0" fontId="101" fillId="12" borderId="70" applyNumberFormat="0" applyAlignment="0" applyProtection="0"/>
    <xf numFmtId="249" fontId="119" fillId="0" borderId="74">
      <protection locked="0"/>
    </xf>
    <xf numFmtId="14" fontId="25" fillId="0" borderId="0" applyFill="0" applyBorder="0" applyAlignment="0"/>
    <xf numFmtId="209" fontId="128" fillId="0" borderId="72" applyNumberFormat="0" applyBorder="0"/>
    <xf numFmtId="0" fontId="41" fillId="48" borderId="75">
      <alignment horizontal="left" vertical="center" wrapText="1"/>
    </xf>
    <xf numFmtId="0" fontId="33" fillId="0" borderId="14" applyNumberFormat="0" applyBorder="0" applyProtection="0"/>
    <xf numFmtId="0" fontId="42" fillId="0" borderId="0"/>
    <xf numFmtId="0" fontId="42" fillId="0" borderId="0"/>
    <xf numFmtId="172" fontId="43" fillId="0" borderId="0" applyFont="0" applyFill="0" applyBorder="0" applyAlignment="0" applyProtection="0"/>
    <xf numFmtId="0" fontId="42" fillId="0" borderId="0"/>
    <xf numFmtId="0" fontId="42" fillId="0" borderId="0"/>
    <xf numFmtId="0" fontId="42" fillId="0" borderId="0"/>
    <xf numFmtId="0" fontId="42" fillId="0" borderId="0"/>
    <xf numFmtId="171" fontId="12" fillId="0" borderId="0"/>
    <xf numFmtId="171" fontId="12" fillId="0" borderId="0"/>
    <xf numFmtId="0" fontId="42" fillId="0" borderId="0"/>
    <xf numFmtId="0" fontId="42" fillId="0" borderId="0"/>
    <xf numFmtId="0" fontId="12" fillId="0" borderId="0"/>
    <xf numFmtId="0" fontId="42" fillId="0" borderId="0"/>
    <xf numFmtId="0" fontId="12" fillId="0" borderId="0"/>
    <xf numFmtId="310" fontId="12" fillId="0" borderId="0"/>
    <xf numFmtId="0" fontId="63" fillId="7" borderId="0" applyNumberFormat="0">
      <alignment horizontal="right" vertical="top" wrapText="1"/>
    </xf>
    <xf numFmtId="0" fontId="12" fillId="0" borderId="0"/>
    <xf numFmtId="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0" fontId="12" fillId="0" borderId="0"/>
    <xf numFmtId="310" fontId="12" fillId="0" borderId="0"/>
    <xf numFmtId="310" fontId="12" fillId="0" borderId="0"/>
    <xf numFmtId="0" fontId="181" fillId="0" borderId="0"/>
    <xf numFmtId="310" fontId="12" fillId="0" borderId="0"/>
    <xf numFmtId="0" fontId="281" fillId="0" borderId="0"/>
    <xf numFmtId="0" fontId="12" fillId="0" borderId="0"/>
    <xf numFmtId="0" fontId="71" fillId="0" borderId="0" applyNumberFormat="0" applyFont="0" applyFill="0" applyBorder="0" applyProtection="0">
      <alignment horizontal="left" vertical="center"/>
    </xf>
    <xf numFmtId="0" fontId="12" fillId="0" borderId="0"/>
    <xf numFmtId="310" fontId="12" fillId="0" borderId="0"/>
    <xf numFmtId="310" fontId="12" fillId="0" borderId="0"/>
    <xf numFmtId="310" fontId="12" fillId="0" borderId="0"/>
    <xf numFmtId="0" fontId="12" fillId="0" borderId="0"/>
    <xf numFmtId="309"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0" fontId="12" fillId="0" borderId="0"/>
    <xf numFmtId="309" fontId="12" fillId="0" borderId="0"/>
    <xf numFmtId="310" fontId="12" fillId="0" borderId="0"/>
    <xf numFmtId="309" fontId="12" fillId="0" borderId="0"/>
    <xf numFmtId="310" fontId="12" fillId="0" borderId="0"/>
    <xf numFmtId="309" fontId="12" fillId="0" borderId="0"/>
    <xf numFmtId="310" fontId="12" fillId="0" borderId="0"/>
    <xf numFmtId="309"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0" fontId="12" fillId="0" borderId="0"/>
    <xf numFmtId="309" fontId="12" fillId="0" borderId="0"/>
    <xf numFmtId="0" fontId="12" fillId="0" borderId="0"/>
    <xf numFmtId="310" fontId="12" fillId="0" borderId="0"/>
    <xf numFmtId="310" fontId="12" fillId="0" borderId="0"/>
    <xf numFmtId="310" fontId="12" fillId="0" borderId="0"/>
    <xf numFmtId="310" fontId="12" fillId="0" borderId="0"/>
    <xf numFmtId="311" fontId="12" fillId="0" borderId="0"/>
    <xf numFmtId="310" fontId="12" fillId="0" borderId="0"/>
    <xf numFmtId="309" fontId="12" fillId="0" borderId="0"/>
    <xf numFmtId="310" fontId="12" fillId="0" borderId="0"/>
    <xf numFmtId="309"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09" fontId="12" fillId="0" borderId="0"/>
    <xf numFmtId="310" fontId="12" fillId="0" borderId="0"/>
    <xf numFmtId="309" fontId="12" fillId="0" borderId="0"/>
    <xf numFmtId="310" fontId="12" fillId="0" borderId="0"/>
    <xf numFmtId="310" fontId="12" fillId="0" borderId="0"/>
    <xf numFmtId="0" fontId="12" fillId="0" borderId="0"/>
    <xf numFmtId="315" fontId="12" fillId="0" borderId="0"/>
    <xf numFmtId="0" fontId="12" fillId="0" borderId="0"/>
    <xf numFmtId="310" fontId="12" fillId="0" borderId="0"/>
    <xf numFmtId="310" fontId="12" fillId="0" borderId="0"/>
    <xf numFmtId="309" fontId="12" fillId="0" borderId="0"/>
    <xf numFmtId="311" fontId="12" fillId="0" borderId="0"/>
    <xf numFmtId="310" fontId="12" fillId="0" borderId="0"/>
    <xf numFmtId="311" fontId="12" fillId="0" borderId="0"/>
    <xf numFmtId="309" fontId="12" fillId="0" borderId="0"/>
    <xf numFmtId="311" fontId="12" fillId="0" borderId="0"/>
    <xf numFmtId="309" fontId="12" fillId="0" borderId="0"/>
    <xf numFmtId="311" fontId="12" fillId="0" borderId="0"/>
    <xf numFmtId="310" fontId="12" fillId="0" borderId="0"/>
    <xf numFmtId="310" fontId="12" fillId="0" borderId="0"/>
    <xf numFmtId="310" fontId="12" fillId="0" borderId="0"/>
    <xf numFmtId="310" fontId="12" fillId="0" borderId="0"/>
    <xf numFmtId="0" fontId="12" fillId="0" borderId="0"/>
    <xf numFmtId="309" fontId="12" fillId="0" borderId="0"/>
    <xf numFmtId="0" fontId="12" fillId="0" borderId="0"/>
    <xf numFmtId="309" fontId="12" fillId="0" borderId="0"/>
    <xf numFmtId="0" fontId="12" fillId="0" borderId="0"/>
    <xf numFmtId="309"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0" fontId="12" fillId="0" borderId="0"/>
    <xf numFmtId="310" fontId="12" fillId="0" borderId="0"/>
    <xf numFmtId="310" fontId="12" fillId="0" borderId="0"/>
    <xf numFmtId="309" fontId="12" fillId="0" borderId="0"/>
    <xf numFmtId="310" fontId="12" fillId="0" borderId="0"/>
    <xf numFmtId="309" fontId="12" fillId="0" borderId="0"/>
    <xf numFmtId="310" fontId="12" fillId="0" borderId="0"/>
    <xf numFmtId="0" fontId="12" fillId="0" borderId="0"/>
    <xf numFmtId="0" fontId="12" fillId="0" borderId="0"/>
    <xf numFmtId="310" fontId="12" fillId="0" borderId="0"/>
    <xf numFmtId="310" fontId="12" fillId="0" borderId="0"/>
    <xf numFmtId="171" fontId="12" fillId="0" borderId="0"/>
    <xf numFmtId="0" fontId="12" fillId="0" borderId="0"/>
    <xf numFmtId="0" fontId="12" fillId="0" borderId="0"/>
    <xf numFmtId="0" fontId="12" fillId="0" borderId="0"/>
    <xf numFmtId="0" fontId="12" fillId="0" borderId="0"/>
    <xf numFmtId="0" fontId="46" fillId="0" borderId="0" applyNumberFormat="0" applyFill="0" applyBorder="0" applyAlignment="0" applyProtection="0"/>
    <xf numFmtId="0" fontId="45" fillId="0" borderId="0"/>
    <xf numFmtId="0" fontId="12" fillId="0" borderId="0" applyFont="0" applyFill="0" applyBorder="0" applyAlignment="0" applyProtection="0"/>
    <xf numFmtId="0" fontId="12" fillId="0" borderId="0"/>
    <xf numFmtId="0" fontId="12" fillId="0" borderId="0"/>
    <xf numFmtId="0" fontId="51" fillId="0" borderId="0"/>
    <xf numFmtId="0" fontId="51" fillId="0" borderId="0"/>
    <xf numFmtId="0" fontId="51"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283" fontId="34" fillId="0" borderId="0"/>
    <xf numFmtId="309" fontId="12" fillId="0" borderId="0"/>
    <xf numFmtId="205" fontId="33" fillId="0" borderId="0"/>
    <xf numFmtId="0" fontId="229" fillId="17" borderId="71" applyNumberFormat="0" applyAlignment="0" applyProtection="0"/>
    <xf numFmtId="37" fontId="215" fillId="17" borderId="76" applyNumberFormat="0" applyBorder="0">
      <alignment horizontal="center"/>
    </xf>
    <xf numFmtId="178" fontId="12" fillId="0" borderId="72" applyNumberFormat="0" applyFont="0" applyFill="0" applyAlignment="0"/>
    <xf numFmtId="0" fontId="233" fillId="0" borderId="77" applyNumberFormat="0" applyFill="0" applyAlignment="0" applyProtection="0"/>
    <xf numFmtId="3" fontId="34" fillId="0" borderId="72"/>
    <xf numFmtId="306" fontId="12" fillId="0" borderId="72"/>
    <xf numFmtId="0" fontId="12" fillId="0" borderId="0"/>
    <xf numFmtId="0" fontId="12" fillId="0" borderId="0"/>
    <xf numFmtId="309" fontId="12" fillId="0" borderId="0"/>
    <xf numFmtId="0" fontId="12" fillId="0" borderId="0"/>
    <xf numFmtId="310" fontId="12" fillId="0" borderId="0"/>
    <xf numFmtId="309"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09" fontId="12" fillId="0" borderId="0"/>
    <xf numFmtId="315"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09" fontId="12" fillId="0" borderId="0"/>
    <xf numFmtId="309" fontId="12" fillId="0" borderId="0"/>
    <xf numFmtId="0" fontId="42" fillId="0" borderId="0"/>
    <xf numFmtId="0" fontId="12" fillId="0" borderId="0"/>
    <xf numFmtId="0" fontId="51"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45" fillId="0" borderId="0"/>
    <xf numFmtId="0" fontId="12" fillId="0" borderId="0"/>
    <xf numFmtId="0" fontId="12" fillId="0" borderId="0"/>
    <xf numFmtId="0" fontId="12" fillId="0" borderId="0"/>
    <xf numFmtId="0" fontId="12" fillId="0" borderId="0"/>
    <xf numFmtId="0" fontId="12" fillId="0" borderId="0"/>
    <xf numFmtId="0" fontId="281" fillId="0" borderId="0"/>
    <xf numFmtId="217" fontId="10" fillId="0" borderId="0" applyProtection="0">
      <alignment horizontal="right"/>
    </xf>
    <xf numFmtId="218" fontId="10" fillId="0" borderId="0">
      <alignment horizontal="left"/>
    </xf>
    <xf numFmtId="261" fontId="117" fillId="40" borderId="72">
      <alignment horizontal="right"/>
    </xf>
    <xf numFmtId="205" fontId="10" fillId="0" borderId="0">
      <alignment horizontal="left"/>
    </xf>
    <xf numFmtId="0" fontId="33" fillId="27" borderId="72" applyNumberFormat="0" applyFont="0" applyFill="0" applyAlignment="0" applyProtection="0">
      <protection locked="0"/>
    </xf>
    <xf numFmtId="0" fontId="75" fillId="27" borderId="72" applyNumberFormat="0" applyFont="0" applyAlignment="0" applyProtection="0">
      <protection locked="0"/>
    </xf>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14" fontId="12" fillId="0" borderId="0"/>
    <xf numFmtId="215" fontId="12" fillId="0" borderId="0"/>
    <xf numFmtId="0" fontId="12" fillId="0" borderId="0"/>
    <xf numFmtId="309" fontId="12" fillId="0" borderId="0"/>
    <xf numFmtId="310" fontId="12" fillId="0" borderId="0"/>
    <xf numFmtId="310" fontId="12" fillId="0" borderId="0"/>
    <xf numFmtId="0" fontId="12" fillId="0" borderId="0" applyNumberFormat="0" applyFill="0" applyBorder="0" applyAlignment="0" applyProtection="0"/>
    <xf numFmtId="0" fontId="12" fillId="0" borderId="0"/>
    <xf numFmtId="0" fontId="51"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62" fillId="2" borderId="0" applyNumberFormat="0" applyBorder="0" applyAlignment="0" applyProtection="0"/>
    <xf numFmtId="310" fontId="12" fillId="0" borderId="0"/>
    <xf numFmtId="0" fontId="139" fillId="0" borderId="0" applyFont="0" applyFill="0" applyAlignment="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09" fontId="12" fillId="0" borderId="0"/>
    <xf numFmtId="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0" fontId="12" fillId="0" borderId="0"/>
    <xf numFmtId="315" fontId="12" fillId="0" borderId="0"/>
    <xf numFmtId="315" fontId="12" fillId="0" borderId="0"/>
    <xf numFmtId="315"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5"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1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09" fontId="12" fillId="0" borderId="0"/>
    <xf numFmtId="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0" fontId="12" fillId="0" borderId="0"/>
    <xf numFmtId="315" fontId="12" fillId="0" borderId="0"/>
    <xf numFmtId="315" fontId="12" fillId="0" borderId="0"/>
    <xf numFmtId="315"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5"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1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0" fontId="12" fillId="0" borderId="0"/>
    <xf numFmtId="0" fontId="12" fillId="0" borderId="0"/>
    <xf numFmtId="309"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0" fontId="12" fillId="0" borderId="0"/>
    <xf numFmtId="0" fontId="12" fillId="0" borderId="0"/>
    <xf numFmtId="309"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00" fontId="12" fillId="0" borderId="0"/>
    <xf numFmtId="300" fontId="12" fillId="0" borderId="0"/>
    <xf numFmtId="300" fontId="12" fillId="0" borderId="0"/>
    <xf numFmtId="300" fontId="12" fillId="0" borderId="0"/>
    <xf numFmtId="30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09"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309" fontId="12" fillId="0" borderId="0"/>
    <xf numFmtId="310" fontId="12" fillId="0" borderId="0"/>
    <xf numFmtId="31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09" fontId="12" fillId="0" borderId="0"/>
    <xf numFmtId="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0" fontId="12" fillId="0" borderId="0"/>
    <xf numFmtId="315" fontId="12" fillId="0" borderId="0"/>
    <xf numFmtId="315" fontId="12" fillId="0" borderId="0"/>
    <xf numFmtId="315"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5"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1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09" fontId="12" fillId="0" borderId="0"/>
    <xf numFmtId="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0" fontId="12" fillId="0" borderId="0"/>
    <xf numFmtId="315" fontId="12" fillId="0" borderId="0"/>
    <xf numFmtId="315" fontId="12" fillId="0" borderId="0"/>
    <xf numFmtId="315"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5"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1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309" fontId="12" fillId="0" borderId="0"/>
    <xf numFmtId="0" fontId="12" fillId="0" borderId="0"/>
    <xf numFmtId="0" fontId="12" fillId="0" borderId="0"/>
    <xf numFmtId="309"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309" fontId="12" fillId="0" borderId="0"/>
    <xf numFmtId="0" fontId="12" fillId="0" borderId="0"/>
    <xf numFmtId="0" fontId="12" fillId="0" borderId="0"/>
    <xf numFmtId="309"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00" fontId="12" fillId="0" borderId="0"/>
    <xf numFmtId="300" fontId="12" fillId="0" borderId="0"/>
    <xf numFmtId="300" fontId="12" fillId="0" borderId="0"/>
    <xf numFmtId="300" fontId="12" fillId="0" borderId="0"/>
    <xf numFmtId="300" fontId="12" fillId="0" borderId="0"/>
    <xf numFmtId="0" fontId="12" fillId="0" borderId="0"/>
    <xf numFmtId="0" fontId="12" fillId="0" borderId="0"/>
    <xf numFmtId="0" fontId="12" fillId="0" borderId="0"/>
    <xf numFmtId="309" fontId="12" fillId="0" borderId="0"/>
    <xf numFmtId="0" fontId="12" fillId="0" borderId="0" applyNumberFormat="0" applyFill="0" applyBorder="0" applyAlignment="0" applyProtection="0"/>
    <xf numFmtId="0" fontId="12" fillId="0" borderId="0" applyFont="0" applyFill="0" applyBorder="0" applyAlignment="0" applyProtection="0"/>
    <xf numFmtId="0" fontId="51" fillId="0" borderId="0"/>
    <xf numFmtId="0" fontId="12" fillId="0" borderId="0"/>
    <xf numFmtId="0" fontId="12" fillId="0" borderId="0"/>
    <xf numFmtId="0" fontId="12" fillId="0" borderId="0"/>
    <xf numFmtId="0" fontId="12" fillId="0" borderId="0"/>
    <xf numFmtId="310" fontId="12" fillId="0" borderId="0"/>
    <xf numFmtId="38" fontId="277" fillId="0" borderId="0"/>
    <xf numFmtId="310" fontId="12" fillId="0" borderId="0"/>
    <xf numFmtId="0" fontId="12" fillId="0" borderId="0"/>
    <xf numFmtId="311" fontId="12" fillId="0" borderId="0"/>
    <xf numFmtId="309" fontId="12" fillId="0" borderId="0"/>
    <xf numFmtId="309" fontId="12" fillId="0" borderId="0"/>
    <xf numFmtId="310" fontId="12" fillId="0" borderId="0"/>
    <xf numFmtId="310" fontId="12" fillId="0" borderId="0"/>
    <xf numFmtId="309" fontId="12" fillId="0" borderId="0"/>
    <xf numFmtId="310" fontId="12" fillId="0" borderId="0"/>
    <xf numFmtId="309" fontId="12" fillId="0" borderId="0"/>
    <xf numFmtId="310" fontId="12" fillId="0" borderId="0"/>
    <xf numFmtId="310" fontId="12" fillId="0" borderId="0"/>
    <xf numFmtId="309" fontId="12" fillId="0" borderId="0"/>
    <xf numFmtId="309" fontId="12" fillId="0" borderId="0"/>
    <xf numFmtId="310" fontId="12" fillId="0" borderId="0"/>
    <xf numFmtId="309"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10" fontId="12" fillId="0" borderId="0"/>
    <xf numFmtId="309" fontId="12" fillId="0" borderId="0"/>
    <xf numFmtId="310" fontId="12" fillId="0" borderId="0"/>
    <xf numFmtId="310" fontId="12" fillId="0" borderId="0"/>
    <xf numFmtId="310" fontId="12" fillId="0" borderId="0"/>
    <xf numFmtId="309" fontId="12" fillId="0" borderId="0"/>
    <xf numFmtId="309" fontId="12" fillId="0" borderId="0"/>
    <xf numFmtId="0" fontId="42" fillId="0" borderId="0"/>
    <xf numFmtId="0" fontId="12" fillId="0" borderId="0"/>
    <xf numFmtId="172" fontId="43" fillId="0" borderId="0" applyFont="0" applyFill="0" applyBorder="0" applyAlignment="0" applyProtection="0"/>
    <xf numFmtId="0" fontId="51" fillId="0" borderId="0"/>
    <xf numFmtId="0" fontId="12" fillId="0" borderId="0"/>
    <xf numFmtId="0" fontId="12" fillId="0" borderId="0" applyFont="0" applyFill="0" applyBorder="0" applyAlignment="0" applyProtection="0"/>
    <xf numFmtId="0" fontId="12" fillId="0" borderId="0" applyNumberFormat="0" applyFill="0" applyBorder="0" applyAlignment="0" applyProtection="0"/>
    <xf numFmtId="0" fontId="45"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5" fontId="12" fillId="0" borderId="0"/>
    <xf numFmtId="310" fontId="12" fillId="0" borderId="0"/>
    <xf numFmtId="310" fontId="12" fillId="0" borderId="0"/>
    <xf numFmtId="309" fontId="12" fillId="0" borderId="0"/>
    <xf numFmtId="309" fontId="12" fillId="0" borderId="0"/>
    <xf numFmtId="310" fontId="12" fillId="0" borderId="0"/>
    <xf numFmtId="309" fontId="12" fillId="0" borderId="0"/>
    <xf numFmtId="310"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09" fontId="12" fillId="0" borderId="0"/>
    <xf numFmtId="315"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09" fontId="12" fillId="0" borderId="0"/>
    <xf numFmtId="310" fontId="12" fillId="0" borderId="0"/>
    <xf numFmtId="309"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applyNumberFormat="0" applyFill="0" applyBorder="0" applyAlignment="0" applyProtection="0"/>
    <xf numFmtId="168" fontId="44" fillId="0" borderId="0"/>
    <xf numFmtId="0" fontId="12" fillId="0" borderId="0"/>
    <xf numFmtId="0" fontId="12" fillId="0" borderId="0"/>
    <xf numFmtId="0" fontId="12" fillId="0" borderId="0"/>
    <xf numFmtId="0" fontId="12" fillId="0" borderId="0"/>
    <xf numFmtId="310" fontId="12" fillId="0" borderId="0"/>
    <xf numFmtId="284" fontId="181" fillId="0" borderId="0"/>
    <xf numFmtId="38" fontId="280" fillId="0" borderId="0"/>
    <xf numFmtId="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15" fontId="12" fillId="0" borderId="0"/>
    <xf numFmtId="310" fontId="12" fillId="0" borderId="0"/>
    <xf numFmtId="310" fontId="12" fillId="0" borderId="0"/>
    <xf numFmtId="309" fontId="12" fillId="0" borderId="0"/>
    <xf numFmtId="309" fontId="12" fillId="0" borderId="0"/>
    <xf numFmtId="309" fontId="12" fillId="0" borderId="0"/>
    <xf numFmtId="310" fontId="12" fillId="0" borderId="0"/>
    <xf numFmtId="309" fontId="12" fillId="0" borderId="0"/>
    <xf numFmtId="310" fontId="12" fillId="0" borderId="0"/>
    <xf numFmtId="309" fontId="12" fillId="0" borderId="0"/>
    <xf numFmtId="310" fontId="12" fillId="0" borderId="0"/>
    <xf numFmtId="309"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0" fontId="42" fillId="0" borderId="0"/>
    <xf numFmtId="0" fontId="12" fillId="0" borderId="0"/>
    <xf numFmtId="0" fontId="12" fillId="0" borderId="0"/>
    <xf numFmtId="0" fontId="12" fillId="0" borderId="0"/>
    <xf numFmtId="0" fontId="51" fillId="0" borderId="0"/>
    <xf numFmtId="171" fontId="12" fillId="0" borderId="0"/>
    <xf numFmtId="0" fontId="12" fillId="0" borderId="0" applyFont="0" applyFill="0" applyBorder="0" applyAlignment="0" applyProtection="0"/>
    <xf numFmtId="0" fontId="12" fillId="0" borderId="0" applyNumberFormat="0" applyFill="0" applyBorder="0" applyAlignment="0" applyProtection="0"/>
    <xf numFmtId="175" fontId="46" fillId="4" borderId="0" applyNumberFormat="0" applyFont="0"/>
    <xf numFmtId="0" fontId="12" fillId="0" borderId="0"/>
    <xf numFmtId="0" fontId="12" fillId="0" borderId="0"/>
    <xf numFmtId="0" fontId="75" fillId="0" borderId="79">
      <alignment horizontal="center"/>
    </xf>
    <xf numFmtId="0" fontId="12" fillId="0" borderId="0"/>
    <xf numFmtId="0" fontId="12" fillId="0" borderId="0"/>
    <xf numFmtId="0" fontId="12" fillId="0" borderId="0"/>
    <xf numFmtId="0" fontId="276" fillId="0" borderId="0" applyNumberFormat="0" applyFill="0" applyBorder="0" applyAlignment="0" applyProtection="0">
      <alignment vertical="top"/>
      <protection locked="0"/>
    </xf>
    <xf numFmtId="0" fontId="154" fillId="0" borderId="0">
      <alignment horizontal="left"/>
    </xf>
    <xf numFmtId="0" fontId="268" fillId="0" borderId="36" applyNumberFormat="0" applyFill="0" applyAlignment="0" applyProtection="0"/>
    <xf numFmtId="282" fontId="34" fillId="0" borderId="0"/>
    <xf numFmtId="0" fontId="12" fillId="0" borderId="0"/>
    <xf numFmtId="0" fontId="34" fillId="0" borderId="0"/>
    <xf numFmtId="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10" fontId="12" fillId="0" borderId="0"/>
    <xf numFmtId="309" fontId="12" fillId="0" borderId="0"/>
    <xf numFmtId="310" fontId="12" fillId="0" borderId="0"/>
    <xf numFmtId="309" fontId="12" fillId="0" borderId="0"/>
    <xf numFmtId="309" fontId="12" fillId="0" borderId="0"/>
    <xf numFmtId="0" fontId="283" fillId="0" borderId="0"/>
    <xf numFmtId="0" fontId="42" fillId="0" borderId="0"/>
    <xf numFmtId="0" fontId="12" fillId="0" borderId="0"/>
    <xf numFmtId="0" fontId="42" fillId="0" borderId="0"/>
    <xf numFmtId="0" fontId="51" fillId="0" borderId="0"/>
    <xf numFmtId="0" fontId="12" fillId="0" borderId="0"/>
    <xf numFmtId="0" fontId="12" fillId="0" borderId="0" applyNumberFormat="0" applyFill="0" applyBorder="0" applyAlignment="0" applyProtection="0"/>
    <xf numFmtId="0" fontId="12" fillId="0" borderId="0"/>
    <xf numFmtId="0" fontId="45" fillId="0" borderId="0"/>
    <xf numFmtId="0" fontId="12" fillId="0" borderId="0"/>
    <xf numFmtId="0" fontId="12" fillId="0" borderId="0"/>
    <xf numFmtId="0" fontId="12" fillId="0" borderId="0"/>
    <xf numFmtId="0" fontId="12" fillId="0" borderId="0"/>
    <xf numFmtId="38" fontId="279" fillId="0" borderId="0"/>
    <xf numFmtId="0" fontId="12" fillId="0" borderId="0"/>
    <xf numFmtId="0" fontId="12" fillId="0" borderId="0"/>
    <xf numFmtId="0" fontId="46" fillId="0" borderId="0" applyNumberFormat="0" applyFill="0" applyBorder="0" applyAlignment="0" applyProtection="0"/>
    <xf numFmtId="0" fontId="12" fillId="0" borderId="0"/>
    <xf numFmtId="0" fontId="66" fillId="0" borderId="0"/>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309"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09" fontId="12" fillId="0" borderId="0"/>
    <xf numFmtId="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0" fontId="12" fillId="0" borderId="0"/>
    <xf numFmtId="315" fontId="12" fillId="0" borderId="0"/>
    <xf numFmtId="315" fontId="12" fillId="0" borderId="0"/>
    <xf numFmtId="315"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5"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1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09" fontId="12" fillId="0" borderId="0"/>
    <xf numFmtId="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0" fontId="12" fillId="0" borderId="0"/>
    <xf numFmtId="315" fontId="12" fillId="0" borderId="0"/>
    <xf numFmtId="315" fontId="12" fillId="0" borderId="0"/>
    <xf numFmtId="315"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5"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1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0" fontId="12" fillId="0" borderId="0"/>
    <xf numFmtId="0" fontId="12" fillId="0" borderId="0"/>
    <xf numFmtId="309"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0" fontId="12" fillId="0" borderId="0"/>
    <xf numFmtId="0" fontId="12" fillId="0" borderId="0"/>
    <xf numFmtId="309"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4" fontId="169" fillId="0" borderId="0" applyFont="0" applyFill="0" applyBorder="0" applyAlignment="0" applyProtection="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5"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1"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10" fontId="12" fillId="0" borderId="0"/>
    <xf numFmtId="315"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0" fontId="12" fillId="0" borderId="0"/>
    <xf numFmtId="310" fontId="12" fillId="0" borderId="0"/>
    <xf numFmtId="311"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309" fontId="12" fillId="0" borderId="0"/>
    <xf numFmtId="0" fontId="194" fillId="0" borderId="0">
      <protection locked="0"/>
    </xf>
    <xf numFmtId="38" fontId="278" fillId="0" borderId="0"/>
    <xf numFmtId="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applyFont="0" applyFill="0" applyBorder="0" applyAlignment="0" applyProtection="0"/>
    <xf numFmtId="171"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5" fontId="169" fillId="0" borderId="0" applyFont="0" applyFill="0" applyBorder="0" applyAlignment="0" applyProtection="0"/>
    <xf numFmtId="40" fontId="283" fillId="0" borderId="0" applyFont="0" applyFill="0" applyBorder="0" applyAlignment="0" applyProtection="0"/>
    <xf numFmtId="310" fontId="12" fillId="0" borderId="0"/>
    <xf numFmtId="297" fontId="19" fillId="0" borderId="0"/>
    <xf numFmtId="309"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5"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10"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1"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0" fontId="12"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84" fillId="0" borderId="0" applyNumberFormat="0" applyFill="0" applyBorder="0" applyAlignment="0" applyProtection="0"/>
    <xf numFmtId="0" fontId="284" fillId="0" borderId="0" applyNumberFormat="0" applyFill="0" applyBorder="0" applyAlignment="0" applyProtection="0"/>
    <xf numFmtId="0" fontId="275" fillId="0" borderId="0"/>
    <xf numFmtId="0" fontId="285" fillId="0" borderId="0"/>
    <xf numFmtId="0" fontId="285" fillId="0" borderId="0"/>
    <xf numFmtId="0" fontId="28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66" fillId="0" borderId="0"/>
    <xf numFmtId="0" fontId="275" fillId="0" borderId="0"/>
    <xf numFmtId="0" fontId="275" fillId="0" borderId="0"/>
    <xf numFmtId="0" fontId="275" fillId="0" borderId="0"/>
    <xf numFmtId="0" fontId="275" fillId="0" borderId="0"/>
    <xf numFmtId="0" fontId="275" fillId="0" borderId="0"/>
    <xf numFmtId="0" fontId="66" fillId="0" borderId="0"/>
    <xf numFmtId="0" fontId="66"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85" fillId="0" borderId="0"/>
    <xf numFmtId="0" fontId="275" fillId="0" borderId="0"/>
    <xf numFmtId="309"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1" fontId="275" fillId="0" borderId="0"/>
    <xf numFmtId="311" fontId="275" fillId="0" borderId="0"/>
    <xf numFmtId="311" fontId="275" fillId="0" borderId="0"/>
    <xf numFmtId="311"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09" fontId="275" fillId="0" borderId="0"/>
    <xf numFmtId="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0" fontId="275" fillId="0" borderId="0"/>
    <xf numFmtId="315" fontId="275" fillId="0" borderId="0"/>
    <xf numFmtId="315" fontId="275" fillId="0" borderId="0"/>
    <xf numFmtId="315"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5"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1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1" fontId="275" fillId="0" borderId="0"/>
    <xf numFmtId="311" fontId="275" fillId="0" borderId="0"/>
    <xf numFmtId="311" fontId="275" fillId="0" borderId="0"/>
    <xf numFmtId="311"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09" fontId="275" fillId="0" borderId="0"/>
    <xf numFmtId="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0" fontId="275" fillId="0" borderId="0"/>
    <xf numFmtId="315" fontId="275" fillId="0" borderId="0"/>
    <xf numFmtId="315" fontId="275" fillId="0" borderId="0"/>
    <xf numFmtId="315"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5"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1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0" fontId="275" fillId="0" borderId="0"/>
    <xf numFmtId="0" fontId="275" fillId="0" borderId="0"/>
    <xf numFmtId="309"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0" fontId="275" fillId="0" borderId="0"/>
    <xf numFmtId="0" fontId="275" fillId="0" borderId="0"/>
    <xf numFmtId="309"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172" fontId="43" fillId="0" borderId="0" applyFont="0" applyFill="0" applyBorder="0" applyAlignment="0" applyProtection="0"/>
    <xf numFmtId="0" fontId="275" fillId="0" borderId="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282" fontId="34" fillId="0" borderId="0"/>
    <xf numFmtId="283" fontId="34" fillId="0" borderId="0"/>
    <xf numFmtId="284" fontId="181" fillId="0" borderId="0"/>
    <xf numFmtId="309"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1" fontId="275" fillId="0" borderId="0"/>
    <xf numFmtId="311" fontId="275" fillId="0" borderId="0"/>
    <xf numFmtId="311" fontId="275" fillId="0" borderId="0"/>
    <xf numFmtId="311"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09" fontId="275" fillId="0" borderId="0"/>
    <xf numFmtId="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0" fontId="275" fillId="0" borderId="0"/>
    <xf numFmtId="315" fontId="275" fillId="0" borderId="0"/>
    <xf numFmtId="315" fontId="275" fillId="0" borderId="0"/>
    <xf numFmtId="315"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5"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1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1" fontId="275" fillId="0" borderId="0"/>
    <xf numFmtId="311" fontId="275" fillId="0" borderId="0"/>
    <xf numFmtId="311" fontId="275" fillId="0" borderId="0"/>
    <xf numFmtId="311"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09" fontId="275" fillId="0" borderId="0"/>
    <xf numFmtId="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0" fontId="275" fillId="0" borderId="0"/>
    <xf numFmtId="315" fontId="275" fillId="0" borderId="0"/>
    <xf numFmtId="315" fontId="275" fillId="0" borderId="0"/>
    <xf numFmtId="315"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5"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1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0" fontId="275" fillId="0" borderId="0"/>
    <xf numFmtId="0" fontId="275" fillId="0" borderId="0"/>
    <xf numFmtId="309"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0" fontId="275" fillId="0" borderId="0"/>
    <xf numFmtId="0" fontId="275" fillId="0" borderId="0"/>
    <xf numFmtId="309"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172" fontId="43" fillId="0" borderId="0" applyFont="0" applyFill="0" applyBorder="0" applyAlignment="0" applyProtection="0"/>
    <xf numFmtId="0" fontId="275" fillId="0" borderId="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282" fontId="34" fillId="0" borderId="0"/>
    <xf numFmtId="283" fontId="34" fillId="0" borderId="0"/>
    <xf numFmtId="284" fontId="181" fillId="0" borderId="0"/>
    <xf numFmtId="309"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1" fontId="275" fillId="0" borderId="0"/>
    <xf numFmtId="311" fontId="275" fillId="0" borderId="0"/>
    <xf numFmtId="311" fontId="275" fillId="0" borderId="0"/>
    <xf numFmtId="311"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09" fontId="275" fillId="0" borderId="0"/>
    <xf numFmtId="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0" fontId="275" fillId="0" borderId="0"/>
    <xf numFmtId="315" fontId="275" fillId="0" borderId="0"/>
    <xf numFmtId="315" fontId="275" fillId="0" borderId="0"/>
    <xf numFmtId="315"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5"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1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1" fontId="275" fillId="0" borderId="0"/>
    <xf numFmtId="311" fontId="275" fillId="0" borderId="0"/>
    <xf numFmtId="311" fontId="275" fillId="0" borderId="0"/>
    <xf numFmtId="311"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09" fontId="275" fillId="0" borderId="0"/>
    <xf numFmtId="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0" fontId="275" fillId="0" borderId="0"/>
    <xf numFmtId="315" fontId="275" fillId="0" borderId="0"/>
    <xf numFmtId="315" fontId="275" fillId="0" borderId="0"/>
    <xf numFmtId="315"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5"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1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0" fontId="275" fillId="0" borderId="0"/>
    <xf numFmtId="0" fontId="275" fillId="0" borderId="0"/>
    <xf numFmtId="309"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0" fontId="275" fillId="0" borderId="0"/>
    <xf numFmtId="0" fontId="275" fillId="0" borderId="0"/>
    <xf numFmtId="309"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8" fillId="0" borderId="0"/>
    <xf numFmtId="9" fontId="8" fillId="0" borderId="0" applyFont="0" applyFill="0" applyBorder="0" applyAlignment="0" applyProtection="0"/>
    <xf numFmtId="0" fontId="293" fillId="0" borderId="0"/>
    <xf numFmtId="0" fontId="295" fillId="0" borderId="0"/>
    <xf numFmtId="0" fontId="294" fillId="0" borderId="0"/>
    <xf numFmtId="0" fontId="294" fillId="0" borderId="0"/>
    <xf numFmtId="0" fontId="12" fillId="0" borderId="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63" fillId="0" borderId="0">
      <alignment vertical="top"/>
    </xf>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27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45" fillId="0" borderId="0"/>
    <xf numFmtId="0" fontId="49" fillId="0" borderId="0" applyNumberFormat="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4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5"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2" fillId="0" borderId="0"/>
    <xf numFmtId="0" fontId="12" fillId="0" borderId="0"/>
    <xf numFmtId="0" fontId="12" fillId="0" borderId="0"/>
    <xf numFmtId="0" fontId="12" fillId="0" borderId="0" applyFont="0" applyFill="0" applyBorder="0" applyAlignment="0" applyProtection="0"/>
    <xf numFmtId="0" fontId="46" fillId="0" borderId="0" applyBorder="0"/>
    <xf numFmtId="0" fontId="272" fillId="0" borderId="0"/>
    <xf numFmtId="0" fontId="45" fillId="0" borderId="0"/>
    <xf numFmtId="0" fontId="45" fillId="0" borderId="0"/>
    <xf numFmtId="0" fontId="45" fillId="0" borderId="0"/>
    <xf numFmtId="0" fontId="45" fillId="0" borderId="0"/>
    <xf numFmtId="0" fontId="49" fillId="0" borderId="0" applyNumberFormat="0" applyFont="0" applyFill="0" applyBorder="0" applyAlignment="0" applyProtection="0"/>
    <xf numFmtId="0" fontId="45"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45" fillId="0" borderId="0"/>
    <xf numFmtId="0" fontId="12" fillId="0" borderId="0"/>
    <xf numFmtId="0" fontId="12" fillId="0" borderId="0"/>
    <xf numFmtId="0" fontId="12" fillId="0" borderId="0"/>
    <xf numFmtId="0" fontId="45" fillId="0" borderId="0"/>
    <xf numFmtId="0" fontId="46" fillId="0" borderId="0" applyBorder="0"/>
    <xf numFmtId="0" fontId="46" fillId="0" borderId="0" applyBorder="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45"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46"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xf numFmtId="0" fontId="12" fillId="0" borderId="0"/>
    <xf numFmtId="0" fontId="45" fillId="0" borderId="0"/>
    <xf numFmtId="0" fontId="49" fillId="0" borderId="0" applyNumberFormat="0" applyFont="0" applyFill="0" applyBorder="0" applyAlignment="0" applyProtection="0"/>
    <xf numFmtId="0" fontId="45" fillId="0" borderId="0"/>
    <xf numFmtId="0" fontId="45" fillId="0" borderId="0"/>
    <xf numFmtId="0" fontId="45"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304" fillId="12" borderId="0" applyNumberFormat="0" applyBorder="0" applyAlignment="0" applyProtection="0"/>
    <xf numFmtId="0" fontId="304" fillId="11" borderId="0" applyNumberFormat="0" applyBorder="0" applyAlignment="0" applyProtection="0"/>
    <xf numFmtId="0" fontId="304" fillId="13" borderId="0" applyNumberFormat="0" applyBorder="0" applyAlignment="0" applyProtection="0"/>
    <xf numFmtId="0" fontId="304" fillId="12" borderId="0" applyNumberFormat="0" applyBorder="0" applyAlignment="0" applyProtection="0"/>
    <xf numFmtId="0" fontId="304" fillId="10" borderId="0" applyNumberFormat="0" applyBorder="0" applyAlignment="0" applyProtection="0"/>
    <xf numFmtId="0" fontId="304" fillId="11" borderId="0" applyNumberFormat="0" applyBorder="0" applyAlignment="0" applyProtection="0"/>
    <xf numFmtId="0" fontId="39" fillId="12" borderId="0" applyNumberFormat="0" applyBorder="0" applyAlignment="0" applyProtection="0"/>
    <xf numFmtId="0" fontId="39" fillId="16" borderId="0" applyNumberFormat="0" applyBorder="0" applyAlignment="0" applyProtection="0"/>
    <xf numFmtId="0" fontId="39" fillId="13" borderId="0" applyNumberFormat="0" applyBorder="0" applyAlignment="0" applyProtection="0"/>
    <xf numFmtId="0" fontId="39" fillId="12"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04" fillId="17" borderId="0" applyNumberFormat="0" applyBorder="0" applyAlignment="0" applyProtection="0"/>
    <xf numFmtId="0" fontId="304" fillId="16" borderId="0" applyNumberFormat="0" applyBorder="0" applyAlignment="0" applyProtection="0"/>
    <xf numFmtId="0" fontId="304" fillId="5" borderId="0" applyNumberFormat="0" applyBorder="0" applyAlignment="0" applyProtection="0"/>
    <xf numFmtId="0" fontId="304" fillId="17" borderId="0" applyNumberFormat="0" applyBorder="0" applyAlignment="0" applyProtection="0"/>
    <xf numFmtId="0" fontId="304" fillId="15" borderId="0" applyNumberFormat="0" applyBorder="0" applyAlignment="0" applyProtection="0"/>
    <xf numFmtId="0" fontId="304" fillId="11" borderId="0" applyNumberFormat="0" applyBorder="0" applyAlignment="0" applyProtection="0"/>
    <xf numFmtId="0" fontId="39" fillId="17" borderId="0" applyNumberFormat="0" applyBorder="0" applyAlignment="0" applyProtection="0"/>
    <xf numFmtId="0" fontId="39" fillId="16" borderId="0" applyNumberFormat="0" applyBorder="0" applyAlignment="0" applyProtection="0"/>
    <xf numFmtId="0" fontId="39" fillId="5" borderId="0" applyNumberFormat="0" applyBorder="0" applyAlignment="0" applyProtection="0"/>
    <xf numFmtId="0" fontId="39" fillId="17" borderId="0" applyNumberFormat="0" applyBorder="0" applyAlignment="0" applyProtection="0"/>
    <xf numFmtId="0" fontId="39" fillId="15" borderId="0" applyNumberFormat="0" applyBorder="0" applyAlignment="0" applyProtection="0"/>
    <xf numFmtId="0" fontId="39" fillId="5"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89" fillId="19" borderId="0" applyNumberFormat="0" applyBorder="0" applyAlignment="0" applyProtection="0"/>
    <xf numFmtId="0" fontId="89" fillId="16" borderId="0" applyNumberFormat="0" applyBorder="0" applyAlignment="0" applyProtection="0"/>
    <xf numFmtId="0" fontId="89" fillId="5" borderId="0" applyNumberFormat="0" applyBorder="0" applyAlignment="0" applyProtection="0"/>
    <xf numFmtId="0" fontId="89" fillId="17" borderId="0" applyNumberFormat="0" applyBorder="0" applyAlignment="0" applyProtection="0"/>
    <xf numFmtId="0" fontId="89" fillId="19" borderId="0" applyNumberFormat="0" applyBorder="0" applyAlignment="0" applyProtection="0"/>
    <xf numFmtId="0" fontId="89" fillId="11" borderId="0" applyNumberFormat="0" applyBorder="0" applyAlignment="0" applyProtection="0"/>
    <xf numFmtId="0" fontId="67" fillId="19" borderId="0" applyNumberFormat="0" applyBorder="0" applyAlignment="0" applyProtection="0"/>
    <xf numFmtId="0" fontId="67" fillId="16" borderId="0" applyNumberFormat="0" applyBorder="0" applyAlignment="0" applyProtection="0"/>
    <xf numFmtId="0" fontId="67" fillId="5" borderId="0" applyNumberFormat="0" applyBorder="0" applyAlignment="0" applyProtection="0"/>
    <xf numFmtId="0" fontId="67" fillId="17" borderId="0" applyNumberFormat="0" applyBorder="0" applyAlignment="0" applyProtection="0"/>
    <xf numFmtId="0" fontId="67" fillId="19" borderId="0" applyNumberFormat="0" applyBorder="0" applyAlignment="0" applyProtection="0"/>
    <xf numFmtId="0" fontId="67" fillId="16" borderId="0" applyNumberFormat="0" applyBorder="0" applyAlignment="0" applyProtection="0"/>
    <xf numFmtId="0" fontId="67" fillId="19"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69" borderId="0" applyNumberFormat="0" applyBorder="0" applyAlignment="0" applyProtection="0"/>
    <xf numFmtId="0" fontId="67" fillId="19" borderId="0" applyNumberFormat="0" applyBorder="0" applyAlignment="0" applyProtection="0"/>
    <xf numFmtId="0" fontId="67" fillId="23" borderId="0" applyNumberFormat="0" applyBorder="0" applyAlignment="0" applyProtection="0"/>
    <xf numFmtId="0" fontId="229" fillId="12" borderId="71" applyNumberFormat="0" applyAlignment="0" applyProtection="0"/>
    <xf numFmtId="0" fontId="242" fillId="0" borderId="0" applyNumberFormat="0" applyFill="0" applyBorder="0" applyAlignment="0" applyProtection="0"/>
    <xf numFmtId="0" fontId="101" fillId="12" borderId="70" applyNumberFormat="0" applyAlignment="0" applyProtection="0"/>
    <xf numFmtId="0" fontId="305" fillId="0" borderId="0" applyNumberFormat="0" applyFill="0" applyBorder="0" applyAlignment="0" applyProtection="0">
      <alignment vertical="top"/>
      <protection locked="0"/>
    </xf>
    <xf numFmtId="0" fontId="282" fillId="61" borderId="37" applyNumberFormat="0" applyProtection="0">
      <alignment vertical="center"/>
    </xf>
    <xf numFmtId="0" fontId="58" fillId="0" borderId="109" applyNumberFormat="0" applyFill="0" applyAlignment="0" applyProtection="0"/>
    <xf numFmtId="0" fontId="34" fillId="62" borderId="11" applyNumberFormat="0" applyProtection="0">
      <alignment horizontal="center" vertical="center" wrapText="1"/>
      <protection locked="0"/>
    </xf>
    <xf numFmtId="246" fontId="12" fillId="0" borderId="0" applyFont="0" applyFill="0" applyBorder="0" applyAlignment="0" applyProtection="0"/>
    <xf numFmtId="0" fontId="12" fillId="13" borderId="110" applyNumberFormat="0" applyFont="0" applyAlignment="0" applyProtection="0"/>
    <xf numFmtId="0" fontId="306" fillId="14" borderId="11">
      <alignment horizontal="right"/>
    </xf>
    <xf numFmtId="334" fontId="38" fillId="14" borderId="11"/>
    <xf numFmtId="280" fontId="12" fillId="0" borderId="0" applyFont="0" applyFill="0" applyBorder="0" applyAlignment="0" applyProtection="0"/>
    <xf numFmtId="0" fontId="307" fillId="5" borderId="70" applyNumberFormat="0" applyAlignment="0" applyProtection="0"/>
    <xf numFmtId="0" fontId="306" fillId="11" borderId="70" applyNumberFormat="0" applyAlignment="0" applyProtection="0"/>
    <xf numFmtId="0" fontId="233" fillId="0" borderId="111" applyNumberFormat="0" applyFill="0" applyAlignment="0" applyProtection="0"/>
    <xf numFmtId="0" fontId="232" fillId="0" borderId="0" applyNumberFormat="0" applyFill="0" applyBorder="0" applyAlignment="0" applyProtection="0"/>
    <xf numFmtId="334" fontId="38" fillId="0" borderId="30"/>
    <xf numFmtId="0" fontId="12" fillId="41" borderId="0"/>
    <xf numFmtId="0" fontId="226" fillId="9" borderId="0" applyNumberFormat="0" applyBorder="0" applyAlignment="0" applyProtection="0"/>
    <xf numFmtId="0" fontId="308" fillId="0" borderId="0"/>
    <xf numFmtId="49" fontId="34" fillId="0" borderId="0">
      <alignment horizontal="left"/>
    </xf>
    <xf numFmtId="49" fontId="309" fillId="0" borderId="0">
      <alignment horizontal="left"/>
    </xf>
    <xf numFmtId="9" fontId="38" fillId="14" borderId="30"/>
    <xf numFmtId="0" fontId="310" fillId="8" borderId="0" applyNumberFormat="0" applyBorder="0" applyAlignment="0" applyProtection="0"/>
    <xf numFmtId="0" fontId="311" fillId="0" borderId="0"/>
    <xf numFmtId="37" fontId="186" fillId="0" borderId="0" applyNumberFormat="0" applyFill="0" applyBorder="0" applyAlignment="0" applyProtection="0">
      <alignment horizontal="right"/>
    </xf>
    <xf numFmtId="0" fontId="312" fillId="0" borderId="0"/>
    <xf numFmtId="0" fontId="71" fillId="0" borderId="0" applyNumberFormat="0" applyFill="0" applyBorder="0" applyAlignment="0" applyProtection="0"/>
    <xf numFmtId="0" fontId="71" fillId="0" borderId="0" applyNumberFormat="0" applyFill="0" applyBorder="0" applyAlignment="0" applyProtection="0"/>
    <xf numFmtId="0" fontId="313" fillId="0" borderId="0" applyNumberFormat="0" applyFill="0" applyBorder="0" applyAlignment="0" applyProtection="0"/>
    <xf numFmtId="294" fontId="12" fillId="0" borderId="0" applyFont="0" applyFill="0" applyBorder="0" applyAlignment="0" applyProtection="0"/>
    <xf numFmtId="335" fontId="38" fillId="0" borderId="0" applyFont="0" applyFill="0" applyBorder="0" applyAlignment="0" applyProtection="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2" fillId="0" borderId="0"/>
    <xf numFmtId="0" fontId="12" fillId="0" borderId="0"/>
    <xf numFmtId="9" fontId="2" fillId="0" borderId="0" applyFont="0" applyFill="0" applyBorder="0" applyAlignment="0" applyProtection="0"/>
    <xf numFmtId="0" fontId="12" fillId="0" borderId="0"/>
    <xf numFmtId="0" fontId="12" fillId="0" borderId="0"/>
    <xf numFmtId="0" fontId="319" fillId="0" borderId="0" applyNumberFormat="0" applyFill="0" applyBorder="0" applyAlignment="0" applyProtection="0"/>
    <xf numFmtId="0" fontId="12" fillId="0" borderId="0"/>
    <xf numFmtId="0" fontId="12" fillId="0" borderId="0"/>
    <xf numFmtId="0" fontId="12" fillId="0" borderId="0"/>
    <xf numFmtId="0" fontId="46" fillId="0" borderId="0" applyNumberFormat="0" applyFill="0" applyBorder="0" applyAlignment="0" applyProtection="0"/>
    <xf numFmtId="0" fontId="12" fillId="0" borderId="0"/>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282" fontId="34" fillId="0" borderId="0"/>
    <xf numFmtId="214" fontId="12" fillId="0" borderId="0"/>
    <xf numFmtId="283" fontId="34" fillId="0" borderId="0"/>
    <xf numFmtId="284" fontId="181" fillId="0" borderId="0"/>
    <xf numFmtId="215" fontId="12" fillId="0" borderId="0"/>
    <xf numFmtId="0" fontId="12" fillId="0" borderId="0"/>
    <xf numFmtId="309"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12" fillId="0" borderId="122" applyNumberFormat="0" applyFont="0" applyFill="0" applyAlignment="0" applyProtection="0"/>
    <xf numFmtId="0" fontId="12" fillId="0" borderId="122" applyNumberFormat="0" applyFont="0" applyFill="0" applyAlignment="0" applyProtection="0"/>
    <xf numFmtId="0" fontId="12" fillId="0" borderId="122" applyNumberFormat="0" applyFont="0" applyFill="0" applyAlignment="0" applyProtection="0"/>
    <xf numFmtId="214" fontId="12" fillId="0" borderId="0"/>
    <xf numFmtId="215" fontId="12" fillId="0" borderId="0"/>
    <xf numFmtId="0" fontId="12"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12" fillId="0" borderId="0"/>
    <xf numFmtId="0" fontId="12" fillId="0" borderId="0"/>
    <xf numFmtId="0" fontId="12" fillId="0" borderId="70" applyNumberFormat="0">
      <alignment vertical="center"/>
      <protection locked="0"/>
    </xf>
    <xf numFmtId="0" fontId="12" fillId="2" borderId="70" applyNumberFormat="0">
      <alignment horizontal="centerContinuous" vertical="center" wrapText="1"/>
    </xf>
    <xf numFmtId="0" fontId="12" fillId="3" borderId="70" applyNumberFormat="0">
      <alignment horizontal="left" vertical="center"/>
    </xf>
    <xf numFmtId="0" fontId="46" fillId="0" borderId="0" applyNumberFormat="0" applyFill="0" applyBorder="0" applyAlignment="0" applyProtection="0"/>
    <xf numFmtId="0" fontId="12" fillId="0" borderId="0"/>
    <xf numFmtId="0" fontId="12" fillId="0" borderId="122" applyNumberFormat="0" applyFont="0" applyFill="0" applyAlignment="0" applyProtection="0"/>
    <xf numFmtId="0" fontId="12" fillId="0" borderId="122" applyNumberFormat="0" applyFont="0" applyFill="0" applyAlignment="0" applyProtection="0"/>
    <xf numFmtId="0" fontId="12" fillId="0" borderId="122" applyNumberFormat="0" applyFont="0" applyFill="0" applyAlignment="0" applyProtection="0"/>
    <xf numFmtId="0" fontId="12" fillId="0" borderId="0"/>
    <xf numFmtId="0" fontId="34" fillId="0" borderId="72"/>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38" fillId="0" borderId="73" applyNumberFormat="0" applyFill="0" applyAlignment="0" applyProtection="0"/>
    <xf numFmtId="0" fontId="33" fillId="27" borderId="0" applyNumberFormat="0" applyFill="0" applyBorder="0" applyAlignment="0" applyProtection="0">
      <protection locked="0"/>
    </xf>
    <xf numFmtId="14" fontId="90" fillId="0" borderId="0" applyNumberFormat="0" applyFill="0" applyBorder="0" applyAlignment="0" applyProtection="0">
      <alignment horizontal="center"/>
    </xf>
    <xf numFmtId="230" fontId="41" fillId="0" borderId="72" applyAlignment="0" applyProtection="0"/>
    <xf numFmtId="0" fontId="96" fillId="0" borderId="72">
      <alignment horizontal="left" wrapText="1"/>
    </xf>
    <xf numFmtId="236" fontId="25" fillId="0" borderId="0" applyFill="0" applyBorder="0" applyAlignment="0"/>
    <xf numFmtId="237" fontId="25" fillId="0" borderId="0" applyFill="0" applyBorder="0" applyAlignment="0"/>
    <xf numFmtId="238" fontId="25" fillId="0" borderId="0" applyFill="0" applyBorder="0" applyAlignment="0"/>
    <xf numFmtId="239" fontId="25" fillId="0" borderId="0" applyFill="0" applyBorder="0" applyAlignment="0"/>
    <xf numFmtId="240" fontId="25" fillId="0" borderId="0" applyFill="0" applyBorder="0" applyAlignment="0"/>
    <xf numFmtId="236" fontId="25" fillId="0" borderId="0" applyFill="0" applyBorder="0" applyAlignment="0"/>
    <xf numFmtId="241" fontId="25" fillId="0" borderId="0" applyFill="0" applyBorder="0" applyAlignment="0"/>
    <xf numFmtId="237" fontId="25" fillId="0" borderId="0" applyFill="0" applyBorder="0" applyAlignment="0"/>
    <xf numFmtId="218" fontId="82" fillId="0" borderId="0" applyFont="0" applyFill="0" applyBorder="0" applyAlignment="0" applyProtection="0"/>
    <xf numFmtId="14" fontId="25" fillId="0" borderId="0" applyFill="0" applyBorder="0" applyAlignment="0"/>
    <xf numFmtId="165" fontId="38" fillId="0" borderId="0"/>
    <xf numFmtId="3" fontId="38" fillId="0" borderId="72" applyNumberFormat="0" applyBorder="0"/>
    <xf numFmtId="263" fontId="71" fillId="0" borderId="0">
      <protection locked="0"/>
    </xf>
    <xf numFmtId="275" fontId="12" fillId="0" borderId="0" applyFont="0" applyFill="0" applyBorder="0" applyAlignment="0" applyProtection="0"/>
    <xf numFmtId="0" fontId="16" fillId="0" borderId="0"/>
    <xf numFmtId="0" fontId="156" fillId="0" borderId="7">
      <alignment horizontal="left" vertical="top"/>
    </xf>
    <xf numFmtId="0" fontId="324" fillId="0" borderId="7">
      <alignment horizontal="left" vertical="top"/>
    </xf>
    <xf numFmtId="9" fontId="325" fillId="0" borderId="36" applyFill="0" applyAlignment="0" applyProtection="0"/>
    <xf numFmtId="0" fontId="41" fillId="48" borderId="75">
      <alignment horizontal="left" vertical="center" wrapText="1"/>
    </xf>
    <xf numFmtId="0" fontId="33" fillId="0" borderId="14" applyNumberFormat="0" applyBorder="0" applyProtection="0"/>
    <xf numFmtId="282" fontId="34" fillId="0" borderId="0"/>
    <xf numFmtId="214" fontId="12" fillId="0" borderId="0"/>
    <xf numFmtId="283" fontId="34" fillId="0" borderId="0"/>
    <xf numFmtId="284" fontId="181" fillId="0" borderId="0"/>
    <xf numFmtId="215" fontId="12" fillId="0" borderId="0"/>
    <xf numFmtId="0" fontId="12" fillId="0" borderId="0"/>
    <xf numFmtId="309"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12" fillId="0" borderId="122" applyNumberFormat="0" applyFont="0" applyFill="0" applyAlignment="0" applyProtection="0"/>
    <xf numFmtId="0" fontId="12" fillId="0" borderId="122" applyNumberFormat="0" applyFont="0" applyFill="0" applyAlignment="0" applyProtection="0"/>
    <xf numFmtId="0" fontId="12" fillId="0" borderId="122" applyNumberFormat="0" applyFont="0" applyFill="0" applyAlignment="0" applyProtection="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cellStyleXfs>
  <cellXfs count="1407">
    <xf numFmtId="0" fontId="0" fillId="0" borderId="0" xfId="0"/>
    <xf numFmtId="0" fontId="34" fillId="0" borderId="0" xfId="0" applyFont="1" applyAlignment="1">
      <alignment horizontal="center" vertical="center"/>
    </xf>
    <xf numFmtId="0" fontId="12" fillId="27" borderId="0" xfId="0" applyFont="1" applyFill="1" applyBorder="1" applyAlignment="1">
      <alignment vertical="center"/>
    </xf>
    <xf numFmtId="0" fontId="12" fillId="0" borderId="0" xfId="0" applyFont="1"/>
    <xf numFmtId="0" fontId="22" fillId="0" borderId="0" xfId="0" applyFont="1"/>
    <xf numFmtId="0" fontId="23" fillId="0" borderId="0" xfId="0" applyFont="1"/>
    <xf numFmtId="0" fontId="25" fillId="0" borderId="0" xfId="0" applyFont="1" applyAlignment="1">
      <alignment horizontal="center"/>
    </xf>
    <xf numFmtId="0" fontId="22" fillId="0" borderId="0" xfId="0" applyFont="1" applyAlignment="1">
      <alignment vertical="center"/>
    </xf>
    <xf numFmtId="0" fontId="25" fillId="41" borderId="52" xfId="0" applyFont="1" applyFill="1" applyBorder="1" applyAlignment="1">
      <alignment horizontal="center" vertical="center"/>
    </xf>
    <xf numFmtId="0" fontId="25" fillId="0" borderId="0" xfId="0" applyFont="1" applyAlignment="1">
      <alignment vertical="center"/>
    </xf>
    <xf numFmtId="0" fontId="25" fillId="41" borderId="52" xfId="0" applyFont="1" applyFill="1" applyBorder="1" applyAlignment="1">
      <alignment vertical="center"/>
    </xf>
    <xf numFmtId="0" fontId="25" fillId="41" borderId="0" xfId="0" applyFont="1" applyFill="1" applyAlignment="1">
      <alignment horizontal="center" vertical="center"/>
    </xf>
    <xf numFmtId="0" fontId="25" fillId="41" borderId="0" xfId="0" applyFont="1" applyFill="1" applyAlignment="1">
      <alignment vertical="center"/>
    </xf>
    <xf numFmtId="0" fontId="25" fillId="0" borderId="0" xfId="0" applyFont="1" applyAlignment="1">
      <alignment horizontal="center" vertical="center"/>
    </xf>
    <xf numFmtId="0" fontId="25" fillId="41" borderId="6" xfId="0" applyFont="1" applyFill="1" applyBorder="1" applyAlignment="1">
      <alignment horizontal="center" vertical="center"/>
    </xf>
    <xf numFmtId="0" fontId="22" fillId="0" borderId="0" xfId="0" applyFont="1" applyAlignment="1">
      <alignment horizontal="center"/>
    </xf>
    <xf numFmtId="3" fontId="25" fillId="0" borderId="0" xfId="0" applyNumberFormat="1" applyFont="1"/>
    <xf numFmtId="0" fontId="27" fillId="0" borderId="0" xfId="0" applyFont="1" applyAlignment="1">
      <alignment horizontal="center"/>
    </xf>
    <xf numFmtId="0" fontId="28" fillId="0" borderId="0" xfId="0" applyFont="1"/>
    <xf numFmtId="0" fontId="31" fillId="0" borderId="0" xfId="0" applyFont="1"/>
    <xf numFmtId="0" fontId="12" fillId="0" borderId="0" xfId="0" applyFont="1" applyAlignment="1">
      <alignment vertical="center"/>
    </xf>
    <xf numFmtId="0" fontId="28" fillId="0" borderId="0" xfId="0" applyFont="1" applyAlignment="1">
      <alignment vertical="center"/>
    </xf>
    <xf numFmtId="0" fontId="22" fillId="0" borderId="0" xfId="0" applyFont="1" applyAlignment="1">
      <alignment horizontal="center" vertical="center"/>
    </xf>
    <xf numFmtId="49" fontId="27" fillId="41" borderId="5" xfId="0" applyNumberFormat="1" applyFont="1" applyFill="1" applyBorder="1" applyAlignment="1">
      <alignment vertical="center"/>
    </xf>
    <xf numFmtId="3" fontId="27" fillId="41" borderId="5" xfId="0" applyNumberFormat="1" applyFont="1" applyFill="1" applyBorder="1" applyAlignment="1">
      <alignment vertical="center"/>
    </xf>
    <xf numFmtId="164" fontId="27" fillId="41" borderId="5" xfId="0" applyNumberFormat="1" applyFont="1" applyFill="1" applyBorder="1" applyAlignment="1">
      <alignment vertical="center"/>
    </xf>
    <xf numFmtId="164" fontId="25" fillId="41" borderId="5" xfId="0" applyNumberFormat="1" applyFont="1" applyFill="1" applyBorder="1" applyAlignment="1">
      <alignment horizontal="center" vertical="center"/>
    </xf>
    <xf numFmtId="166" fontId="34" fillId="41" borderId="5" xfId="0" applyNumberFormat="1" applyFont="1" applyFill="1" applyBorder="1" applyAlignment="1">
      <alignment vertical="center"/>
    </xf>
    <xf numFmtId="3" fontId="25" fillId="0" borderId="0" xfId="0" applyNumberFormat="1" applyFont="1" applyAlignment="1">
      <alignment vertical="center"/>
    </xf>
    <xf numFmtId="166" fontId="12" fillId="0" borderId="0" xfId="0" applyNumberFormat="1" applyFont="1" applyAlignment="1">
      <alignment vertical="center"/>
    </xf>
    <xf numFmtId="166" fontId="12" fillId="41" borderId="0" xfId="0" applyNumberFormat="1" applyFont="1" applyFill="1" applyAlignment="1">
      <alignment vertical="center"/>
    </xf>
    <xf numFmtId="49" fontId="25" fillId="41" borderId="5" xfId="0" applyNumberFormat="1" applyFont="1" applyFill="1" applyBorder="1" applyAlignment="1">
      <alignment vertical="center"/>
    </xf>
    <xf numFmtId="3" fontId="25" fillId="41" borderId="5" xfId="0" applyNumberFormat="1" applyFont="1" applyFill="1" applyBorder="1" applyAlignment="1">
      <alignment vertical="center"/>
    </xf>
    <xf numFmtId="164" fontId="25" fillId="41" borderId="5" xfId="0" applyNumberFormat="1" applyFont="1" applyFill="1" applyBorder="1" applyAlignment="1">
      <alignment vertical="center"/>
    </xf>
    <xf numFmtId="0" fontId="25" fillId="27" borderId="0" xfId="0" applyFont="1" applyFill="1" applyAlignment="1">
      <alignment vertical="center"/>
    </xf>
    <xf numFmtId="0" fontId="27" fillId="27" borderId="0" xfId="0" applyFont="1" applyFill="1" applyAlignment="1">
      <alignment vertical="center"/>
    </xf>
    <xf numFmtId="0" fontId="31" fillId="0" borderId="0" xfId="0" applyFont="1" applyAlignment="1">
      <alignment vertical="center"/>
    </xf>
    <xf numFmtId="0" fontId="23" fillId="0" borderId="0" xfId="0" applyFont="1" applyAlignment="1">
      <alignment vertical="center"/>
    </xf>
    <xf numFmtId="0" fontId="27" fillId="0" borderId="17" xfId="0" applyFont="1" applyBorder="1" applyAlignment="1">
      <alignment horizontal="center" vertical="center"/>
    </xf>
    <xf numFmtId="0" fontId="27" fillId="0" borderId="0" xfId="0" applyFont="1" applyAlignment="1">
      <alignment horizontal="center" vertical="center"/>
    </xf>
    <xf numFmtId="0" fontId="30" fillId="0" borderId="17" xfId="0" applyFont="1" applyBorder="1" applyAlignment="1">
      <alignment horizontal="center" vertical="center"/>
    </xf>
    <xf numFmtId="0" fontId="27" fillId="0" borderId="57" xfId="0" applyFont="1" applyBorder="1" applyAlignment="1">
      <alignment horizontal="center" vertical="center"/>
    </xf>
    <xf numFmtId="0" fontId="27" fillId="0" borderId="51" xfId="0" applyFont="1" applyBorder="1" applyAlignment="1">
      <alignment horizontal="center" vertical="center"/>
    </xf>
    <xf numFmtId="3" fontId="25" fillId="41" borderId="0" xfId="0" applyNumberFormat="1" applyFont="1" applyFill="1" applyAlignment="1">
      <alignment vertical="center"/>
    </xf>
    <xf numFmtId="3" fontId="25" fillId="41" borderId="0" xfId="0" applyNumberFormat="1" applyFont="1" applyFill="1" applyAlignment="1">
      <alignment horizontal="center" vertical="center"/>
    </xf>
    <xf numFmtId="166" fontId="25" fillId="41" borderId="18" xfId="0" applyNumberFormat="1" applyFont="1" applyFill="1" applyBorder="1" applyAlignment="1">
      <alignment vertical="center"/>
    </xf>
    <xf numFmtId="0" fontId="25" fillId="27" borderId="0" xfId="0" applyFont="1" applyFill="1" applyBorder="1" applyAlignment="1">
      <alignment vertical="center"/>
    </xf>
    <xf numFmtId="0" fontId="27" fillId="27" borderId="0" xfId="0" applyFont="1" applyFill="1" applyBorder="1" applyAlignment="1">
      <alignment vertical="center"/>
    </xf>
    <xf numFmtId="0" fontId="27" fillId="41" borderId="0" xfId="0" applyFont="1" applyFill="1" applyAlignment="1">
      <alignment vertical="center"/>
    </xf>
    <xf numFmtId="166" fontId="27" fillId="41" borderId="0" xfId="0" applyNumberFormat="1" applyFont="1" applyFill="1" applyAlignment="1">
      <alignment vertical="center"/>
    </xf>
    <xf numFmtId="166" fontId="27" fillId="41" borderId="18" xfId="0" applyNumberFormat="1" applyFont="1" applyFill="1" applyBorder="1" applyAlignment="1">
      <alignment vertical="center"/>
    </xf>
    <xf numFmtId="3" fontId="25" fillId="41" borderId="6" xfId="0" applyNumberFormat="1" applyFont="1" applyFill="1" applyBorder="1" applyAlignment="1">
      <alignment horizontal="center" vertical="center"/>
    </xf>
    <xf numFmtId="0" fontId="22" fillId="0" borderId="0" xfId="0" applyFont="1" applyBorder="1" applyAlignment="1">
      <alignment vertical="center"/>
    </xf>
    <xf numFmtId="0" fontId="22" fillId="0" borderId="0" xfId="0" applyFont="1" applyBorder="1" applyAlignment="1">
      <alignment horizontal="center" vertical="center"/>
    </xf>
    <xf numFmtId="0" fontId="27" fillId="0" borderId="0" xfId="0" applyFont="1" applyBorder="1" applyAlignment="1">
      <alignment vertical="center"/>
    </xf>
    <xf numFmtId="3" fontId="25" fillId="41" borderId="0" xfId="0" applyNumberFormat="1" applyFont="1" applyFill="1" applyBorder="1" applyAlignment="1">
      <alignment vertical="center"/>
    </xf>
    <xf numFmtId="0" fontId="25" fillId="0" borderId="0" xfId="0" applyFont="1" applyBorder="1" applyAlignment="1">
      <alignment vertical="center"/>
    </xf>
    <xf numFmtId="3" fontId="12" fillId="0" borderId="0" xfId="0" applyNumberFormat="1" applyFont="1" applyBorder="1" applyAlignment="1">
      <alignment vertical="center"/>
    </xf>
    <xf numFmtId="3" fontId="12" fillId="27" borderId="0" xfId="0" applyNumberFormat="1" applyFont="1" applyFill="1" applyBorder="1" applyAlignment="1">
      <alignment vertical="center"/>
    </xf>
    <xf numFmtId="3" fontId="12" fillId="27" borderId="0" xfId="0" applyNumberFormat="1" applyFont="1" applyFill="1" applyBorder="1" applyAlignment="1">
      <alignment horizontal="center" vertical="center"/>
    </xf>
    <xf numFmtId="166" fontId="12" fillId="27" borderId="0" xfId="0" applyNumberFormat="1" applyFont="1" applyFill="1" applyBorder="1" applyAlignment="1">
      <alignment vertical="center"/>
    </xf>
    <xf numFmtId="165" fontId="12" fillId="41" borderId="5" xfId="2823" applyNumberFormat="1" applyFont="1" applyFill="1" applyBorder="1" applyAlignment="1">
      <alignment vertical="center"/>
    </xf>
    <xf numFmtId="0" fontId="34" fillId="0" borderId="0" xfId="0" applyFont="1" applyAlignment="1">
      <alignment vertical="center"/>
    </xf>
    <xf numFmtId="0" fontId="25" fillId="0" borderId="0" xfId="0" applyFont="1" applyBorder="1" applyAlignment="1">
      <alignment horizontal="center" vertical="center"/>
    </xf>
    <xf numFmtId="0" fontId="34" fillId="0" borderId="51" xfId="0" applyFont="1" applyBorder="1" applyAlignment="1">
      <alignment horizontal="center" vertical="center"/>
    </xf>
    <xf numFmtId="0" fontId="35" fillId="0" borderId="0" xfId="0" applyFont="1" applyAlignment="1">
      <alignment vertical="center"/>
    </xf>
    <xf numFmtId="166" fontId="12" fillId="41" borderId="18" xfId="0" applyNumberFormat="1" applyFont="1" applyFill="1" applyBorder="1" applyAlignment="1">
      <alignment vertical="center"/>
    </xf>
    <xf numFmtId="0" fontId="27" fillId="41" borderId="6" xfId="0" applyFont="1" applyFill="1" applyBorder="1" applyAlignment="1">
      <alignment vertical="center"/>
    </xf>
    <xf numFmtId="3" fontId="27" fillId="41" borderId="6" xfId="0" applyNumberFormat="1" applyFont="1" applyFill="1" applyBorder="1" applyAlignment="1">
      <alignment vertical="center"/>
    </xf>
    <xf numFmtId="166" fontId="34" fillId="41" borderId="56" xfId="0" applyNumberFormat="1" applyFont="1" applyFill="1" applyBorder="1" applyAlignment="1">
      <alignment vertical="center"/>
    </xf>
    <xf numFmtId="3" fontId="25" fillId="27" borderId="0" xfId="0" applyNumberFormat="1" applyFont="1" applyFill="1" applyAlignment="1">
      <alignment vertical="center"/>
    </xf>
    <xf numFmtId="164" fontId="27" fillId="27" borderId="0" xfId="0" applyNumberFormat="1" applyFont="1" applyFill="1" applyAlignment="1">
      <alignment vertical="center"/>
    </xf>
    <xf numFmtId="3" fontId="12" fillId="0" borderId="0" xfId="0" applyNumberFormat="1" applyFont="1" applyAlignment="1">
      <alignment vertical="center"/>
    </xf>
    <xf numFmtId="165" fontId="36" fillId="0" borderId="0" xfId="2823" applyNumberFormat="1" applyFont="1" applyFill="1" applyAlignment="1">
      <alignment vertical="center"/>
    </xf>
    <xf numFmtId="165" fontId="36" fillId="0" borderId="0" xfId="2823" applyNumberFormat="1" applyFont="1" applyFill="1" applyAlignment="1">
      <alignment horizontal="center" vertical="center"/>
    </xf>
    <xf numFmtId="165" fontId="36" fillId="0" borderId="18" xfId="2823" applyNumberFormat="1" applyFont="1" applyFill="1" applyBorder="1" applyAlignment="1">
      <alignment vertical="center"/>
    </xf>
    <xf numFmtId="166" fontId="27" fillId="41" borderId="6" xfId="0" applyNumberFormat="1" applyFont="1" applyFill="1" applyBorder="1" applyAlignment="1">
      <alignment vertical="center"/>
    </xf>
    <xf numFmtId="166" fontId="27" fillId="41" borderId="56" xfId="0" applyNumberFormat="1" applyFont="1" applyFill="1" applyBorder="1" applyAlignment="1">
      <alignment vertical="center"/>
    </xf>
    <xf numFmtId="165" fontId="36" fillId="0" borderId="6" xfId="2823" applyNumberFormat="1" applyFont="1" applyFill="1" applyBorder="1" applyAlignment="1">
      <alignment vertical="center"/>
    </xf>
    <xf numFmtId="165" fontId="36" fillId="0" borderId="6" xfId="2823" applyNumberFormat="1" applyFont="1" applyFill="1" applyBorder="1" applyAlignment="1">
      <alignment horizontal="center" vertical="center"/>
    </xf>
    <xf numFmtId="165" fontId="36" fillId="0" borderId="56" xfId="2823" applyNumberFormat="1" applyFont="1" applyFill="1" applyBorder="1" applyAlignment="1">
      <alignment vertical="center"/>
    </xf>
    <xf numFmtId="166" fontId="12" fillId="41" borderId="52" xfId="0" applyNumberFormat="1" applyFont="1" applyFill="1" applyBorder="1" applyAlignment="1">
      <alignment vertical="center"/>
    </xf>
    <xf numFmtId="0" fontId="30" fillId="0" borderId="0" xfId="0" applyFont="1" applyAlignment="1">
      <alignment horizontal="center" vertical="center"/>
    </xf>
    <xf numFmtId="0" fontId="27" fillId="0" borderId="0" xfId="0" applyFont="1" applyBorder="1" applyAlignment="1">
      <alignment horizontal="center" vertical="center"/>
    </xf>
    <xf numFmtId="0" fontId="12" fillId="0" borderId="0" xfId="2786" applyFont="1" applyFill="1" applyBorder="1" applyAlignment="1">
      <alignment horizontal="left" vertical="center"/>
    </xf>
    <xf numFmtId="0" fontId="25" fillId="41" borderId="0" xfId="0" quotePrefix="1" applyFont="1" applyFill="1" applyAlignment="1">
      <alignment vertical="center"/>
    </xf>
    <xf numFmtId="165" fontId="36" fillId="0" borderId="0" xfId="0" applyNumberFormat="1" applyFont="1" applyFill="1" applyAlignment="1">
      <alignment vertical="center"/>
    </xf>
    <xf numFmtId="0" fontId="25" fillId="0" borderId="0" xfId="0" applyFont="1" applyFill="1"/>
    <xf numFmtId="166" fontId="12" fillId="0" borderId="0" xfId="0" applyNumberFormat="1" applyFont="1" applyFill="1" applyAlignment="1">
      <alignment vertical="center"/>
    </xf>
    <xf numFmtId="166" fontId="25" fillId="0" borderId="0" xfId="0" applyNumberFormat="1" applyFont="1" applyFill="1" applyAlignment="1">
      <alignment vertical="center"/>
    </xf>
    <xf numFmtId="0" fontId="25" fillId="0" borderId="0" xfId="0" applyFont="1" applyFill="1" applyAlignment="1">
      <alignment vertical="center"/>
    </xf>
    <xf numFmtId="166" fontId="25" fillId="0" borderId="18" xfId="0" applyNumberFormat="1" applyFont="1" applyFill="1" applyBorder="1" applyAlignment="1">
      <alignment vertical="center"/>
    </xf>
    <xf numFmtId="166" fontId="27" fillId="0" borderId="0" xfId="0" applyNumberFormat="1" applyFont="1" applyFill="1" applyAlignment="1">
      <alignment vertical="center"/>
    </xf>
    <xf numFmtId="3" fontId="25" fillId="0" borderId="0" xfId="0" applyNumberFormat="1" applyFont="1" applyFill="1" applyAlignment="1">
      <alignment horizontal="center" vertical="center"/>
    </xf>
    <xf numFmtId="3" fontId="25" fillId="0" borderId="0" xfId="0" applyNumberFormat="1" applyFont="1" applyFill="1" applyAlignment="1">
      <alignment vertical="center"/>
    </xf>
    <xf numFmtId="49" fontId="27" fillId="0" borderId="0" xfId="0" applyNumberFormat="1" applyFont="1" applyFill="1" applyBorder="1" applyAlignment="1">
      <alignment vertical="center"/>
    </xf>
    <xf numFmtId="0" fontId="27" fillId="0" borderId="0" xfId="0" applyFont="1" applyFill="1" applyBorder="1" applyAlignment="1">
      <alignment vertical="center"/>
    </xf>
    <xf numFmtId="49" fontId="25" fillId="0" borderId="0" xfId="0" applyNumberFormat="1" applyFont="1" applyFill="1" applyAlignment="1">
      <alignment vertical="center"/>
    </xf>
    <xf numFmtId="164" fontId="25" fillId="0" borderId="0" xfId="0" applyNumberFormat="1" applyFont="1" applyFill="1" applyAlignment="1">
      <alignment vertical="center"/>
    </xf>
    <xf numFmtId="0" fontId="25" fillId="0" borderId="0" xfId="0" applyFont="1" applyFill="1" applyAlignment="1">
      <alignment horizontal="center" vertical="center"/>
    </xf>
    <xf numFmtId="0" fontId="25" fillId="0" borderId="0" xfId="0" applyFont="1" applyFill="1" applyBorder="1" applyAlignment="1">
      <alignment horizontal="center" vertical="center"/>
    </xf>
    <xf numFmtId="164" fontId="25" fillId="0" borderId="5" xfId="0" applyNumberFormat="1" applyFont="1" applyFill="1" applyBorder="1" applyAlignment="1">
      <alignment horizontal="center" vertical="center"/>
    </xf>
    <xf numFmtId="0" fontId="22" fillId="0" borderId="0" xfId="0" applyFont="1" applyFill="1"/>
    <xf numFmtId="0" fontId="27" fillId="0" borderId="0" xfId="0" applyFont="1" applyFill="1" applyAlignment="1">
      <alignment horizontal="center"/>
    </xf>
    <xf numFmtId="0" fontId="25" fillId="0" borderId="0" xfId="0" applyFont="1" applyFill="1" applyBorder="1"/>
    <xf numFmtId="0" fontId="36" fillId="0" borderId="0" xfId="0" applyFont="1" applyFill="1"/>
    <xf numFmtId="0" fontId="27" fillId="0" borderId="0" xfId="0" applyFont="1" applyFill="1"/>
    <xf numFmtId="0" fontId="27" fillId="0" borderId="6" xfId="0" applyFont="1" applyFill="1" applyBorder="1" applyAlignment="1">
      <alignment vertical="center"/>
    </xf>
    <xf numFmtId="0" fontId="27" fillId="0" borderId="0" xfId="0" applyFont="1" applyFill="1" applyAlignment="1">
      <alignment vertical="center"/>
    </xf>
    <xf numFmtId="166" fontId="34" fillId="0" borderId="0" xfId="0" applyNumberFormat="1" applyFont="1" applyFill="1" applyAlignment="1">
      <alignment vertical="center"/>
    </xf>
    <xf numFmtId="166" fontId="34" fillId="0" borderId="18" xfId="0" applyNumberFormat="1" applyFont="1" applyFill="1" applyBorder="1" applyAlignment="1">
      <alignment vertical="center"/>
    </xf>
    <xf numFmtId="164" fontId="27" fillId="0" borderId="0" xfId="0" applyNumberFormat="1" applyFont="1" applyFill="1" applyAlignment="1">
      <alignment vertical="center"/>
    </xf>
    <xf numFmtId="166" fontId="27" fillId="0" borderId="18" xfId="0" applyNumberFormat="1" applyFont="1" applyFill="1" applyBorder="1" applyAlignment="1">
      <alignment vertical="center"/>
    </xf>
    <xf numFmtId="3" fontId="25" fillId="0" borderId="0" xfId="0" applyNumberFormat="1" applyFont="1" applyFill="1" applyBorder="1" applyAlignment="1">
      <alignment vertical="center"/>
    </xf>
    <xf numFmtId="0" fontId="34" fillId="0" borderId="0" xfId="0" applyFont="1" applyAlignment="1">
      <alignment horizontal="center" vertical="center"/>
    </xf>
    <xf numFmtId="0" fontId="12" fillId="0" borderId="0" xfId="0" applyFont="1" applyFill="1"/>
    <xf numFmtId="0" fontId="12" fillId="0" borderId="49" xfId="0" applyFont="1" applyFill="1" applyBorder="1"/>
    <xf numFmtId="0" fontId="12" fillId="0" borderId="5" xfId="0" applyFont="1" applyFill="1" applyBorder="1"/>
    <xf numFmtId="0" fontId="12" fillId="0" borderId="5" xfId="0" applyFont="1" applyFill="1" applyBorder="1" applyAlignment="1">
      <alignment horizontal="left"/>
    </xf>
    <xf numFmtId="0" fontId="12" fillId="0" borderId="50" xfId="0" applyFont="1" applyFill="1" applyBorder="1"/>
    <xf numFmtId="0" fontId="12" fillId="0" borderId="7" xfId="0" applyFont="1" applyFill="1" applyBorder="1"/>
    <xf numFmtId="0" fontId="17" fillId="0" borderId="18" xfId="0" applyFont="1" applyFill="1" applyBorder="1" applyAlignment="1">
      <alignment vertical="center"/>
    </xf>
    <xf numFmtId="0" fontId="12" fillId="0" borderId="0" xfId="0" applyFont="1" applyFill="1" applyBorder="1"/>
    <xf numFmtId="0" fontId="12" fillId="0" borderId="0" xfId="0" applyFont="1" applyFill="1" applyBorder="1" applyAlignment="1">
      <alignment horizontal="left"/>
    </xf>
    <xf numFmtId="0" fontId="13" fillId="0" borderId="0" xfId="0" applyFont="1" applyFill="1" applyBorder="1" applyAlignment="1">
      <alignment horizontal="left"/>
    </xf>
    <xf numFmtId="0" fontId="12" fillId="0" borderId="18" xfId="0" applyFont="1" applyFill="1" applyBorder="1"/>
    <xf numFmtId="0" fontId="12" fillId="0" borderId="0" xfId="0" applyFont="1" applyFill="1" applyAlignment="1">
      <alignment vertical="center"/>
    </xf>
    <xf numFmtId="0" fontId="12" fillId="0" borderId="7" xfId="0" applyFont="1" applyFill="1" applyBorder="1" applyAlignment="1">
      <alignment vertical="center"/>
    </xf>
    <xf numFmtId="0" fontId="14" fillId="0" borderId="0" xfId="0" applyFont="1" applyFill="1" applyBorder="1" applyAlignment="1">
      <alignment vertical="center"/>
    </xf>
    <xf numFmtId="0" fontId="12" fillId="0" borderId="0" xfId="0" applyFont="1" applyFill="1" applyBorder="1" applyAlignment="1">
      <alignment vertical="center"/>
    </xf>
    <xf numFmtId="0" fontId="12" fillId="0" borderId="18" xfId="0" applyFont="1" applyFill="1" applyBorder="1" applyAlignment="1">
      <alignment vertical="center"/>
    </xf>
    <xf numFmtId="0" fontId="20" fillId="0" borderId="0" xfId="0" applyFont="1" applyFill="1" applyAlignment="1">
      <alignment vertical="center"/>
    </xf>
    <xf numFmtId="0" fontId="20" fillId="0" borderId="7" xfId="0" applyFont="1" applyFill="1" applyBorder="1" applyAlignment="1">
      <alignment vertical="center"/>
    </xf>
    <xf numFmtId="0" fontId="20" fillId="0" borderId="18" xfId="0" applyFont="1" applyFill="1" applyBorder="1" applyAlignment="1">
      <alignment vertical="center"/>
    </xf>
    <xf numFmtId="0" fontId="20" fillId="0" borderId="0" xfId="0" applyFont="1" applyFill="1"/>
    <xf numFmtId="0" fontId="20" fillId="0" borderId="7" xfId="0" applyFont="1" applyFill="1" applyBorder="1"/>
    <xf numFmtId="0" fontId="21" fillId="0" borderId="0" xfId="0" applyFont="1" applyFill="1" applyBorder="1" applyAlignment="1">
      <alignment horizontal="left"/>
    </xf>
    <xf numFmtId="0" fontId="20" fillId="0" borderId="18" xfId="0" applyFont="1" applyFill="1" applyBorder="1"/>
    <xf numFmtId="0" fontId="12" fillId="0" borderId="17" xfId="0" applyFont="1" applyFill="1" applyBorder="1"/>
    <xf numFmtId="0" fontId="12" fillId="0" borderId="51" xfId="0" applyFont="1" applyFill="1" applyBorder="1"/>
    <xf numFmtId="49" fontId="27" fillId="0" borderId="6" xfId="0" applyNumberFormat="1" applyFont="1" applyFill="1" applyBorder="1" applyAlignment="1">
      <alignment vertical="center"/>
    </xf>
    <xf numFmtId="0" fontId="25" fillId="0" borderId="6" xfId="0" applyFont="1" applyFill="1" applyBorder="1" applyAlignment="1">
      <alignment horizontal="center" vertical="center"/>
    </xf>
    <xf numFmtId="166" fontId="27" fillId="0" borderId="56" xfId="0" applyNumberFormat="1" applyFont="1" applyFill="1" applyBorder="1" applyAlignment="1">
      <alignment vertical="center"/>
    </xf>
    <xf numFmtId="0" fontId="238" fillId="0" borderId="0" xfId="0" applyFont="1" applyAlignment="1">
      <alignment vertical="center"/>
    </xf>
    <xf numFmtId="165" fontId="239" fillId="0" borderId="0" xfId="2823" applyNumberFormat="1" applyFont="1" applyFill="1" applyAlignment="1">
      <alignment vertical="center"/>
    </xf>
    <xf numFmtId="166" fontId="12" fillId="0" borderId="0" xfId="0" applyNumberFormat="1" applyFont="1" applyFill="1" applyBorder="1" applyAlignment="1">
      <alignment vertical="center"/>
    </xf>
    <xf numFmtId="0" fontId="240" fillId="0" borderId="0" xfId="0" applyFont="1" applyAlignment="1">
      <alignment vertical="center"/>
    </xf>
    <xf numFmtId="0" fontId="240" fillId="0" borderId="0" xfId="0" applyFont="1" applyAlignment="1">
      <alignment horizontal="center" vertical="center"/>
    </xf>
    <xf numFmtId="312" fontId="240" fillId="0" borderId="0" xfId="0" applyNumberFormat="1" applyFont="1" applyAlignment="1">
      <alignment vertical="center"/>
    </xf>
    <xf numFmtId="0" fontId="25" fillId="57" borderId="0" xfId="0" applyFont="1" applyFill="1" applyAlignment="1">
      <alignment vertical="center"/>
    </xf>
    <xf numFmtId="0" fontId="25" fillId="57" borderId="0" xfId="0" applyFont="1" applyFill="1" applyAlignment="1">
      <alignment horizontal="center" vertical="center"/>
    </xf>
    <xf numFmtId="0" fontId="25" fillId="0" borderId="6" xfId="0" applyFont="1" applyFill="1" applyBorder="1" applyAlignment="1">
      <alignment vertical="center"/>
    </xf>
    <xf numFmtId="3" fontId="25" fillId="0" borderId="6" xfId="0" applyNumberFormat="1" applyFont="1" applyFill="1" applyBorder="1" applyAlignment="1">
      <alignment vertical="center"/>
    </xf>
    <xf numFmtId="3" fontId="25" fillId="0" borderId="6" xfId="0" applyNumberFormat="1" applyFont="1" applyFill="1" applyBorder="1" applyAlignment="1">
      <alignment horizontal="center" vertical="center"/>
    </xf>
    <xf numFmtId="49" fontId="27" fillId="41" borderId="0" xfId="0" applyNumberFormat="1" applyFont="1" applyFill="1" applyBorder="1" applyAlignment="1">
      <alignment vertical="center"/>
    </xf>
    <xf numFmtId="0" fontId="240" fillId="0" borderId="0" xfId="0" applyFont="1"/>
    <xf numFmtId="0" fontId="240" fillId="0" borderId="0" xfId="0" applyFont="1" applyAlignment="1">
      <alignment horizontal="center"/>
    </xf>
    <xf numFmtId="312" fontId="240" fillId="0" borderId="0" xfId="0" applyNumberFormat="1" applyFont="1"/>
    <xf numFmtId="0" fontId="34" fillId="0" borderId="0" xfId="0" applyFont="1" applyAlignment="1">
      <alignment horizontal="center" vertical="center"/>
    </xf>
    <xf numFmtId="0" fontId="12" fillId="41" borderId="52" xfId="0" applyFont="1" applyFill="1" applyBorder="1" applyAlignment="1">
      <alignment vertical="center"/>
    </xf>
    <xf numFmtId="0" fontId="240" fillId="27" borderId="0" xfId="0" applyFont="1" applyFill="1" applyAlignment="1">
      <alignment vertical="center"/>
    </xf>
    <xf numFmtId="3" fontId="240" fillId="0" borderId="0" xfId="0" quotePrefix="1" applyNumberFormat="1" applyFont="1" applyFill="1" applyAlignment="1">
      <alignment vertical="center"/>
    </xf>
    <xf numFmtId="3" fontId="240" fillId="0" borderId="0" xfId="0" applyNumberFormat="1" applyFont="1" applyFill="1" applyAlignment="1">
      <alignment vertical="center"/>
    </xf>
    <xf numFmtId="3" fontId="240" fillId="0" borderId="0" xfId="0" applyNumberFormat="1" applyFont="1" applyFill="1" applyAlignment="1">
      <alignment horizontal="center" vertical="center"/>
    </xf>
    <xf numFmtId="49" fontId="241" fillId="27" borderId="0" xfId="0" applyNumberFormat="1" applyFont="1" applyFill="1" applyAlignment="1">
      <alignment vertical="center"/>
    </xf>
    <xf numFmtId="3" fontId="241" fillId="27" borderId="0" xfId="0" applyNumberFormat="1" applyFont="1" applyFill="1" applyAlignment="1">
      <alignment vertical="center"/>
    </xf>
    <xf numFmtId="164" fontId="241" fillId="27" borderId="0" xfId="0" applyNumberFormat="1" applyFont="1" applyFill="1" applyAlignment="1">
      <alignment vertical="center"/>
    </xf>
    <xf numFmtId="164" fontId="240" fillId="27" borderId="0" xfId="0" applyNumberFormat="1" applyFont="1" applyFill="1" applyAlignment="1">
      <alignment horizontal="center" vertical="center"/>
    </xf>
    <xf numFmtId="0" fontId="241" fillId="27" borderId="0" xfId="0" applyFont="1" applyFill="1" applyAlignment="1">
      <alignment vertical="center"/>
    </xf>
    <xf numFmtId="312" fontId="240" fillId="0" borderId="0" xfId="0" applyNumberFormat="1" applyFont="1" applyAlignment="1"/>
    <xf numFmtId="0" fontId="240" fillId="27" borderId="0" xfId="0" applyFont="1" applyFill="1" applyBorder="1" applyAlignment="1">
      <alignment vertical="center"/>
    </xf>
    <xf numFmtId="3" fontId="240" fillId="27" borderId="0" xfId="0" applyNumberFormat="1" applyFont="1" applyFill="1" applyBorder="1" applyAlignment="1">
      <alignment vertical="center"/>
    </xf>
    <xf numFmtId="3" fontId="240" fillId="27" borderId="0" xfId="0" applyNumberFormat="1" applyFont="1" applyFill="1" applyBorder="1" applyAlignment="1">
      <alignment horizontal="center" vertical="center"/>
    </xf>
    <xf numFmtId="312" fontId="240" fillId="0" borderId="0" xfId="0" applyNumberFormat="1" applyFont="1" applyFill="1" applyBorder="1" applyAlignment="1"/>
    <xf numFmtId="0" fontId="240" fillId="0" borderId="0" xfId="0" applyFont="1" applyFill="1"/>
    <xf numFmtId="49" fontId="25" fillId="0" borderId="0" xfId="0" applyNumberFormat="1" applyFont="1" applyFill="1" applyBorder="1" applyAlignment="1">
      <alignment vertical="center"/>
    </xf>
    <xf numFmtId="164" fontId="25" fillId="0" borderId="0" xfId="0" applyNumberFormat="1" applyFont="1" applyFill="1" applyBorder="1" applyAlignment="1">
      <alignment vertical="center"/>
    </xf>
    <xf numFmtId="164" fontId="25" fillId="0" borderId="0" xfId="0" applyNumberFormat="1" applyFont="1" applyFill="1" applyBorder="1" applyAlignment="1">
      <alignment horizontal="center" vertical="center"/>
    </xf>
    <xf numFmtId="0" fontId="27" fillId="27" borderId="67" xfId="0" applyFont="1" applyFill="1" applyBorder="1" applyAlignment="1">
      <alignment vertical="center"/>
    </xf>
    <xf numFmtId="3" fontId="27" fillId="27" borderId="67" xfId="0" applyNumberFormat="1" applyFont="1" applyFill="1" applyBorder="1" applyAlignment="1">
      <alignment vertical="center"/>
    </xf>
    <xf numFmtId="0" fontId="25" fillId="41" borderId="0" xfId="0" quotePrefix="1" applyNumberFormat="1" applyFont="1" applyFill="1" applyAlignment="1">
      <alignment vertical="center"/>
    </xf>
    <xf numFmtId="0" fontId="25" fillId="41" borderId="0" xfId="0" applyNumberFormat="1" applyFont="1" applyFill="1" applyAlignment="1">
      <alignment vertical="center"/>
    </xf>
    <xf numFmtId="0" fontId="25" fillId="41" borderId="0" xfId="0" applyNumberFormat="1" applyFont="1" applyFill="1" applyAlignment="1">
      <alignment horizontal="center" vertical="center"/>
    </xf>
    <xf numFmtId="49" fontId="25" fillId="0" borderId="0" xfId="0" quotePrefix="1" applyNumberFormat="1" applyFont="1" applyFill="1" applyAlignment="1">
      <alignment vertical="center"/>
    </xf>
    <xf numFmtId="164" fontId="25" fillId="0" borderId="0" xfId="0" applyNumberFormat="1" applyFont="1" applyFill="1" applyAlignment="1">
      <alignment horizontal="center" vertical="center"/>
    </xf>
    <xf numFmtId="312" fontId="240" fillId="42" borderId="0" xfId="0" applyNumberFormat="1" applyFont="1" applyFill="1" applyAlignment="1">
      <alignment vertical="center"/>
    </xf>
    <xf numFmtId="0" fontId="25" fillId="0" borderId="68" xfId="0" applyFont="1" applyBorder="1" applyAlignment="1">
      <alignment vertical="center"/>
    </xf>
    <xf numFmtId="0" fontId="25" fillId="0" borderId="68" xfId="0" applyFont="1" applyBorder="1" applyAlignment="1">
      <alignment horizontal="center" vertical="center"/>
    </xf>
    <xf numFmtId="0" fontId="18" fillId="0" borderId="0" xfId="0" applyFont="1" applyFill="1" applyBorder="1" applyAlignment="1">
      <alignment horizontal="left" indent="1"/>
    </xf>
    <xf numFmtId="0" fontId="12" fillId="57" borderId="0" xfId="1622" applyFont="1" applyFill="1" applyBorder="1" applyAlignment="1" applyProtection="1">
      <alignment horizontal="left" vertical="center" indent="1"/>
    </xf>
    <xf numFmtId="0" fontId="12" fillId="0" borderId="0" xfId="1622" applyFont="1" applyFill="1" applyBorder="1" applyAlignment="1" applyProtection="1">
      <alignment horizontal="left" vertical="center" indent="1"/>
    </xf>
    <xf numFmtId="49" fontId="25" fillId="41" borderId="0" xfId="0" applyNumberFormat="1" applyFont="1" applyFill="1" applyBorder="1" applyAlignment="1">
      <alignment vertical="center"/>
    </xf>
    <xf numFmtId="164" fontId="25" fillId="41" borderId="0" xfId="0" applyNumberFormat="1" applyFont="1" applyFill="1" applyBorder="1" applyAlignment="1">
      <alignment vertical="center"/>
    </xf>
    <xf numFmtId="167" fontId="34" fillId="41" borderId="0" xfId="0" applyNumberFormat="1" applyFont="1" applyFill="1" applyBorder="1" applyAlignment="1">
      <alignment vertical="center"/>
    </xf>
    <xf numFmtId="49" fontId="25" fillId="57" borderId="0" xfId="0" applyNumberFormat="1" applyFont="1" applyFill="1" applyAlignment="1">
      <alignment vertical="center"/>
    </xf>
    <xf numFmtId="3" fontId="25" fillId="57" borderId="0" xfId="0" applyNumberFormat="1" applyFont="1" applyFill="1" applyAlignment="1">
      <alignment vertical="center"/>
    </xf>
    <xf numFmtId="164" fontId="25" fillId="57" borderId="0" xfId="0" applyNumberFormat="1" applyFont="1" applyFill="1" applyAlignment="1">
      <alignment vertical="center"/>
    </xf>
    <xf numFmtId="164" fontId="25" fillId="57" borderId="0" xfId="0" applyNumberFormat="1" applyFont="1" applyFill="1" applyAlignment="1">
      <alignment horizontal="center" vertical="center"/>
    </xf>
    <xf numFmtId="0" fontId="12" fillId="41" borderId="0" xfId="0" applyFont="1" applyFill="1" applyAlignment="1">
      <alignment horizontal="left" vertical="center" wrapText="1" indent="1"/>
    </xf>
    <xf numFmtId="0" fontId="264" fillId="0" borderId="0" xfId="0" applyFont="1" applyFill="1" applyBorder="1" applyAlignment="1">
      <alignment vertical="center"/>
    </xf>
    <xf numFmtId="0" fontId="264" fillId="0" borderId="0" xfId="0" applyFont="1" applyFill="1" applyAlignment="1">
      <alignment vertical="center"/>
    </xf>
    <xf numFmtId="0" fontId="22" fillId="0" borderId="0" xfId="0" applyFont="1" applyFill="1" applyAlignment="1">
      <alignment vertical="center"/>
    </xf>
    <xf numFmtId="0" fontId="34" fillId="0" borderId="68" xfId="0" applyFont="1" applyBorder="1" applyAlignment="1">
      <alignment horizontal="center" vertical="center"/>
    </xf>
    <xf numFmtId="49" fontId="27" fillId="41" borderId="72" xfId="0" applyNumberFormat="1" applyFont="1" applyFill="1" applyBorder="1" applyAlignment="1">
      <alignment vertical="center"/>
    </xf>
    <xf numFmtId="3" fontId="27" fillId="41" borderId="72" xfId="0" applyNumberFormat="1" applyFont="1" applyFill="1" applyBorder="1" applyAlignment="1">
      <alignment vertical="center"/>
    </xf>
    <xf numFmtId="164" fontId="27" fillId="41" borderId="72" xfId="0" applyNumberFormat="1" applyFont="1" applyFill="1" applyBorder="1" applyAlignment="1">
      <alignment vertical="center"/>
    </xf>
    <xf numFmtId="164" fontId="25" fillId="41" borderId="72" xfId="0" applyNumberFormat="1" applyFont="1" applyFill="1" applyBorder="1" applyAlignment="1">
      <alignment horizontal="center" vertical="center"/>
    </xf>
    <xf numFmtId="166" fontId="37" fillId="0" borderId="0" xfId="2823" applyNumberFormat="1" applyFont="1" applyFill="1" applyAlignment="1">
      <alignment vertical="center"/>
    </xf>
    <xf numFmtId="0" fontId="27" fillId="0" borderId="0" xfId="0" applyFont="1" applyAlignment="1">
      <alignment vertical="center"/>
    </xf>
    <xf numFmtId="3" fontId="25" fillId="0" borderId="0" xfId="0" applyNumberFormat="1" applyFont="1" applyBorder="1" applyAlignment="1">
      <alignment vertical="center"/>
    </xf>
    <xf numFmtId="0" fontId="25" fillId="0" borderId="0" xfId="0" applyFont="1"/>
    <xf numFmtId="0" fontId="25" fillId="0" borderId="0" xfId="0" applyFont="1" applyAlignment="1">
      <alignment vertical="center"/>
    </xf>
    <xf numFmtId="0" fontId="31" fillId="0" borderId="0" xfId="0" applyFont="1" applyAlignment="1">
      <alignment vertical="center"/>
    </xf>
    <xf numFmtId="166" fontId="25" fillId="41" borderId="0" xfId="0" applyNumberFormat="1" applyFont="1" applyFill="1" applyAlignment="1">
      <alignment vertical="center"/>
    </xf>
    <xf numFmtId="166" fontId="25" fillId="41" borderId="54" xfId="0" applyNumberFormat="1" applyFont="1" applyFill="1" applyBorder="1" applyAlignment="1">
      <alignment vertical="center"/>
    </xf>
    <xf numFmtId="166" fontId="27" fillId="41" borderId="54" xfId="0" applyNumberFormat="1" applyFont="1" applyFill="1" applyBorder="1" applyAlignment="1">
      <alignment vertical="center"/>
    </xf>
    <xf numFmtId="165" fontId="37" fillId="0" borderId="0" xfId="2823" applyNumberFormat="1" applyFont="1" applyFill="1" applyAlignment="1">
      <alignment vertical="center"/>
    </xf>
    <xf numFmtId="165" fontId="36" fillId="0" borderId="54" xfId="2823" applyNumberFormat="1" applyFont="1" applyFill="1" applyBorder="1" applyAlignment="1">
      <alignment vertical="center"/>
    </xf>
    <xf numFmtId="166" fontId="27" fillId="41" borderId="55" xfId="0" applyNumberFormat="1" applyFont="1" applyFill="1" applyBorder="1" applyAlignment="1">
      <alignment vertical="center"/>
    </xf>
    <xf numFmtId="165" fontId="37" fillId="0" borderId="6" xfId="2823" applyNumberFormat="1" applyFont="1" applyFill="1" applyBorder="1" applyAlignment="1">
      <alignment vertical="center"/>
    </xf>
    <xf numFmtId="165" fontId="36" fillId="0" borderId="55" xfId="2823" applyNumberFormat="1" applyFont="1" applyFill="1" applyBorder="1" applyAlignment="1">
      <alignment vertical="center"/>
    </xf>
    <xf numFmtId="0" fontId="25" fillId="0" borderId="0" xfId="0" applyFont="1" applyFill="1" applyBorder="1" applyAlignment="1">
      <alignment vertical="center"/>
    </xf>
    <xf numFmtId="166" fontId="25" fillId="0" borderId="54" xfId="0" applyNumberFormat="1" applyFont="1" applyFill="1" applyBorder="1" applyAlignment="1">
      <alignment vertical="center"/>
    </xf>
    <xf numFmtId="166" fontId="30" fillId="0" borderId="0" xfId="0" applyNumberFormat="1" applyFont="1" applyFill="1" applyBorder="1" applyAlignment="1">
      <alignment vertical="center"/>
    </xf>
    <xf numFmtId="165" fontId="29" fillId="0" borderId="6" xfId="0" applyNumberFormat="1" applyFont="1" applyFill="1" applyBorder="1" applyAlignment="1">
      <alignment vertical="center"/>
    </xf>
    <xf numFmtId="165" fontId="25" fillId="0" borderId="56" xfId="0" applyNumberFormat="1" applyFont="1" applyFill="1" applyBorder="1" applyAlignment="1">
      <alignment vertical="center"/>
    </xf>
    <xf numFmtId="166" fontId="27" fillId="0" borderId="54" xfId="0" applyNumberFormat="1" applyFont="1" applyFill="1" applyBorder="1" applyAlignment="1">
      <alignment vertical="center"/>
    </xf>
    <xf numFmtId="166" fontId="27" fillId="0" borderId="55" xfId="0" applyNumberFormat="1" applyFont="1" applyFill="1" applyBorder="1" applyAlignment="1">
      <alignment vertical="center"/>
    </xf>
    <xf numFmtId="166" fontId="30" fillId="0" borderId="0" xfId="0" applyNumberFormat="1" applyFont="1" applyFill="1" applyAlignment="1">
      <alignment vertical="center"/>
    </xf>
    <xf numFmtId="9" fontId="12" fillId="41" borderId="52" xfId="2823" applyFont="1" applyFill="1" applyBorder="1" applyAlignment="1">
      <alignment vertical="center"/>
    </xf>
    <xf numFmtId="166" fontId="30" fillId="27" borderId="67" xfId="0" applyNumberFormat="1" applyFont="1" applyFill="1" applyBorder="1" applyAlignment="1">
      <alignment vertical="center"/>
    </xf>
    <xf numFmtId="166" fontId="27" fillId="27" borderId="67" xfId="0" applyNumberFormat="1" applyFont="1" applyFill="1" applyBorder="1" applyAlignment="1">
      <alignment vertical="center"/>
    </xf>
    <xf numFmtId="166" fontId="262" fillId="57" borderId="0" xfId="0" applyNumberFormat="1" applyFont="1" applyFill="1" applyAlignment="1">
      <alignment vertical="center"/>
    </xf>
    <xf numFmtId="166" fontId="263" fillId="57" borderId="0" xfId="0" applyNumberFormat="1" applyFont="1" applyFill="1" applyAlignment="1">
      <alignment vertical="center"/>
    </xf>
    <xf numFmtId="166" fontId="262" fillId="57" borderId="6" xfId="0" applyNumberFormat="1" applyFont="1" applyFill="1" applyBorder="1" applyAlignment="1">
      <alignment vertical="center"/>
    </xf>
    <xf numFmtId="165" fontId="12" fillId="41" borderId="52" xfId="2823" applyNumberFormat="1" applyFont="1" applyFill="1" applyBorder="1" applyAlignment="1">
      <alignment vertical="center"/>
    </xf>
    <xf numFmtId="0" fontId="30" fillId="0" borderId="68" xfId="0" applyFont="1" applyBorder="1" applyAlignment="1">
      <alignment horizontal="center" vertical="center"/>
    </xf>
    <xf numFmtId="0" fontId="27" fillId="0" borderId="68" xfId="0" applyFont="1" applyBorder="1" applyAlignment="1">
      <alignment horizontal="center" vertical="center"/>
    </xf>
    <xf numFmtId="0" fontId="25" fillId="0" borderId="72" xfId="0" applyFont="1" applyFill="1" applyBorder="1" applyAlignment="1">
      <alignment vertical="center"/>
    </xf>
    <xf numFmtId="3" fontId="25" fillId="0" borderId="72" xfId="0" applyNumberFormat="1" applyFont="1" applyFill="1" applyBorder="1" applyAlignment="1">
      <alignment vertical="center"/>
    </xf>
    <xf numFmtId="3" fontId="25" fillId="0" borderId="72" xfId="0" applyNumberFormat="1" applyFont="1" applyFill="1" applyBorder="1" applyAlignment="1">
      <alignment horizontal="center" vertical="center"/>
    </xf>
    <xf numFmtId="166" fontId="30" fillId="0" borderId="72" xfId="0" applyNumberFormat="1" applyFont="1" applyFill="1" applyBorder="1" applyAlignment="1">
      <alignment vertical="center"/>
    </xf>
    <xf numFmtId="166" fontId="27" fillId="0" borderId="72" xfId="0" applyNumberFormat="1" applyFont="1" applyFill="1" applyBorder="1" applyAlignment="1">
      <alignment vertical="center"/>
    </xf>
    <xf numFmtId="49" fontId="25" fillId="41" borderId="0" xfId="0" applyNumberFormat="1" applyFont="1" applyFill="1" applyAlignment="1">
      <alignment vertical="center"/>
    </xf>
    <xf numFmtId="166" fontId="240" fillId="0" borderId="0" xfId="0" applyNumberFormat="1" applyFont="1" applyAlignment="1">
      <alignment vertical="center"/>
    </xf>
    <xf numFmtId="312" fontId="240" fillId="0" borderId="0" xfId="0" applyNumberFormat="1" applyFont="1" applyFill="1" applyAlignment="1">
      <alignment vertical="center"/>
    </xf>
    <xf numFmtId="0" fontId="34" fillId="0" borderId="0" xfId="0" applyFont="1" applyAlignment="1">
      <alignment horizontal="center" vertical="center"/>
    </xf>
    <xf numFmtId="166" fontId="34" fillId="41" borderId="72" xfId="0" applyNumberFormat="1" applyFont="1" applyFill="1" applyBorder="1" applyAlignment="1">
      <alignment vertical="center"/>
    </xf>
    <xf numFmtId="165" fontId="25" fillId="0" borderId="0" xfId="2823" applyNumberFormat="1" applyFont="1" applyBorder="1" applyAlignment="1">
      <alignment vertical="center"/>
    </xf>
    <xf numFmtId="49" fontId="25" fillId="41" borderId="72" xfId="0" applyNumberFormat="1" applyFont="1" applyFill="1" applyBorder="1" applyAlignment="1">
      <alignment vertical="center"/>
    </xf>
    <xf numFmtId="3" fontId="25" fillId="41" borderId="72" xfId="0" applyNumberFormat="1" applyFont="1" applyFill="1" applyBorder="1" applyAlignment="1">
      <alignment vertical="center"/>
    </xf>
    <xf numFmtId="164" fontId="25" fillId="41" borderId="72" xfId="0" applyNumberFormat="1" applyFont="1" applyFill="1" applyBorder="1" applyAlignment="1">
      <alignment vertical="center"/>
    </xf>
    <xf numFmtId="166" fontId="12" fillId="41" borderId="72" xfId="0" applyNumberFormat="1" applyFont="1" applyFill="1" applyBorder="1" applyAlignment="1">
      <alignment vertical="center"/>
    </xf>
    <xf numFmtId="0" fontId="25" fillId="41" borderId="6" xfId="0" applyFont="1" applyFill="1" applyBorder="1" applyAlignment="1">
      <alignment vertical="center"/>
    </xf>
    <xf numFmtId="9" fontId="25" fillId="0" borderId="0" xfId="2823" applyFont="1" applyBorder="1" applyAlignment="1">
      <alignment vertical="center"/>
    </xf>
    <xf numFmtId="9" fontId="12" fillId="41" borderId="6" xfId="0" applyNumberFormat="1" applyFont="1" applyFill="1" applyBorder="1" applyAlignment="1">
      <alignment vertical="center"/>
    </xf>
    <xf numFmtId="0" fontId="27" fillId="0" borderId="0" xfId="0" applyFont="1" applyFill="1" applyAlignment="1">
      <alignment horizontal="center" vertical="center"/>
    </xf>
    <xf numFmtId="167" fontId="34" fillId="41" borderId="72" xfId="0" applyNumberFormat="1" applyFont="1" applyFill="1" applyBorder="1" applyAlignment="1">
      <alignment vertical="center"/>
    </xf>
    <xf numFmtId="0" fontId="13" fillId="0" borderId="0" xfId="0" applyFont="1" applyFill="1" applyAlignment="1">
      <alignment vertical="center"/>
    </xf>
    <xf numFmtId="0" fontId="240" fillId="0" borderId="0" xfId="0" applyFont="1" applyBorder="1" applyAlignment="1">
      <alignment vertical="center"/>
    </xf>
    <xf numFmtId="167" fontId="12" fillId="41" borderId="0" xfId="0" applyNumberFormat="1" applyFont="1" applyFill="1" applyAlignment="1">
      <alignment vertical="center"/>
    </xf>
    <xf numFmtId="0" fontId="240" fillId="0" borderId="0" xfId="0" applyFont="1" applyFill="1" applyAlignment="1">
      <alignment vertical="center"/>
    </xf>
    <xf numFmtId="0" fontId="241" fillId="0" borderId="0" xfId="0" applyFont="1" applyAlignment="1">
      <alignment vertical="center"/>
    </xf>
    <xf numFmtId="312" fontId="241" fillId="0" borderId="0" xfId="0" applyNumberFormat="1" applyFont="1" applyAlignment="1">
      <alignment vertical="center"/>
    </xf>
    <xf numFmtId="312" fontId="241" fillId="0" borderId="0" xfId="0" applyNumberFormat="1" applyFont="1" applyFill="1" applyAlignment="1">
      <alignment vertical="center"/>
    </xf>
    <xf numFmtId="0" fontId="240" fillId="0" borderId="0" xfId="0" applyFont="1" applyAlignment="1">
      <alignment horizontal="center" vertical="center" wrapText="1"/>
    </xf>
    <xf numFmtId="312" fontId="241" fillId="0" borderId="81" xfId="0" applyNumberFormat="1" applyFont="1" applyFill="1" applyBorder="1" applyAlignment="1">
      <alignment vertical="center"/>
    </xf>
    <xf numFmtId="3" fontId="240" fillId="0" borderId="0" xfId="0" applyNumberFormat="1" applyFont="1" applyAlignment="1">
      <alignment vertical="center"/>
    </xf>
    <xf numFmtId="312" fontId="241" fillId="0" borderId="67" xfId="0" applyNumberFormat="1" applyFont="1" applyFill="1" applyBorder="1" applyAlignment="1">
      <alignment vertical="center"/>
    </xf>
    <xf numFmtId="0" fontId="34" fillId="0" borderId="0" xfId="0" applyFont="1" applyAlignment="1">
      <alignment horizontal="center" vertical="center"/>
    </xf>
    <xf numFmtId="166" fontId="30" fillId="0" borderId="81" xfId="0" applyNumberFormat="1" applyFont="1" applyFill="1" applyBorder="1" applyAlignment="1">
      <alignment vertical="center"/>
    </xf>
    <xf numFmtId="166" fontId="29" fillId="0" borderId="0" xfId="0" applyNumberFormat="1" applyFont="1" applyFill="1" applyAlignment="1">
      <alignment vertical="center"/>
    </xf>
    <xf numFmtId="166" fontId="27" fillId="0" borderId="81" xfId="0" applyNumberFormat="1" applyFont="1" applyFill="1" applyBorder="1" applyAlignment="1">
      <alignment vertical="center"/>
    </xf>
    <xf numFmtId="0" fontId="27" fillId="41" borderId="52" xfId="0" applyFont="1" applyFill="1" applyBorder="1" applyAlignment="1">
      <alignment vertical="center"/>
    </xf>
    <xf numFmtId="0" fontId="25" fillId="41" borderId="0" xfId="0" applyFont="1" applyFill="1" applyBorder="1" applyAlignment="1">
      <alignment vertical="center"/>
    </xf>
    <xf numFmtId="0" fontId="25" fillId="57" borderId="85" xfId="0" applyFont="1" applyFill="1" applyBorder="1" applyAlignment="1">
      <alignment vertical="center"/>
    </xf>
    <xf numFmtId="3" fontId="25" fillId="57" borderId="85" xfId="0" applyNumberFormat="1" applyFont="1" applyFill="1" applyBorder="1" applyAlignment="1">
      <alignment vertical="center"/>
    </xf>
    <xf numFmtId="164" fontId="25" fillId="57" borderId="85" xfId="0" applyNumberFormat="1" applyFont="1" applyFill="1" applyBorder="1" applyAlignment="1">
      <alignment vertical="center"/>
    </xf>
    <xf numFmtId="0" fontId="34" fillId="0" borderId="0" xfId="0" applyFont="1" applyBorder="1" applyAlignment="1">
      <alignment horizontal="center" vertical="center"/>
    </xf>
    <xf numFmtId="166" fontId="12" fillId="41" borderId="0" xfId="0" applyNumberFormat="1" applyFont="1" applyFill="1" applyBorder="1" applyAlignment="1">
      <alignment vertical="center"/>
    </xf>
    <xf numFmtId="0" fontId="34" fillId="0" borderId="0" xfId="0" applyFont="1" applyAlignment="1">
      <alignment horizontal="center" vertical="center"/>
    </xf>
    <xf numFmtId="166" fontId="27" fillId="41" borderId="87" xfId="0" applyNumberFormat="1" applyFont="1" applyFill="1" applyBorder="1" applyAlignment="1">
      <alignment vertical="center"/>
    </xf>
    <xf numFmtId="165" fontId="37" fillId="0" borderId="0" xfId="2823" applyNumberFormat="1" applyFont="1" applyFill="1" applyBorder="1" applyAlignment="1">
      <alignment vertical="center"/>
    </xf>
    <xf numFmtId="165" fontId="36" fillId="0" borderId="0" xfId="2823" applyNumberFormat="1" applyFont="1" applyFill="1" applyBorder="1" applyAlignment="1">
      <alignment vertical="center"/>
    </xf>
    <xf numFmtId="0" fontId="27" fillId="41" borderId="87" xfId="0" applyFont="1" applyFill="1" applyBorder="1" applyAlignment="1">
      <alignment vertical="center"/>
    </xf>
    <xf numFmtId="0" fontId="25" fillId="41" borderId="87" xfId="0" applyFont="1" applyFill="1" applyBorder="1" applyAlignment="1">
      <alignment horizontal="center" vertical="center"/>
    </xf>
    <xf numFmtId="166" fontId="27" fillId="41" borderId="84" xfId="0" applyNumberFormat="1" applyFont="1" applyFill="1" applyBorder="1" applyAlignment="1">
      <alignment vertical="center"/>
    </xf>
    <xf numFmtId="166" fontId="27" fillId="41" borderId="82" xfId="0" applyNumberFormat="1" applyFont="1" applyFill="1" applyBorder="1" applyAlignment="1">
      <alignment vertical="center"/>
    </xf>
    <xf numFmtId="0" fontId="25" fillId="41" borderId="87" xfId="0" applyFont="1" applyFill="1" applyBorder="1" applyAlignment="1">
      <alignment vertical="center"/>
    </xf>
    <xf numFmtId="166" fontId="12" fillId="41" borderId="87" xfId="0" applyNumberFormat="1" applyFont="1" applyFill="1" applyBorder="1" applyAlignment="1">
      <alignment vertical="center"/>
    </xf>
    <xf numFmtId="312" fontId="240" fillId="0" borderId="0" xfId="0" applyNumberFormat="1" applyFont="1" applyBorder="1" applyAlignment="1"/>
    <xf numFmtId="0" fontId="28" fillId="0" borderId="0" xfId="0" applyFont="1" applyBorder="1" applyAlignment="1">
      <alignment vertical="center"/>
    </xf>
    <xf numFmtId="3" fontId="25" fillId="0" borderId="0" xfId="0" applyNumberFormat="1" applyFont="1" applyFill="1"/>
    <xf numFmtId="3" fontId="36" fillId="0" borderId="0" xfId="0" applyNumberFormat="1" applyFont="1" applyFill="1"/>
    <xf numFmtId="0" fontId="27" fillId="0" borderId="5" xfId="0" applyFont="1" applyFill="1" applyBorder="1" applyAlignment="1">
      <alignment vertical="center"/>
    </xf>
    <xf numFmtId="3" fontId="27" fillId="0" borderId="5" xfId="0" applyNumberFormat="1" applyFont="1" applyFill="1" applyBorder="1" applyAlignment="1">
      <alignment vertical="center"/>
    </xf>
    <xf numFmtId="166" fontId="30" fillId="0" borderId="59" xfId="0" applyNumberFormat="1" applyFont="1" applyFill="1" applyBorder="1" applyAlignment="1">
      <alignment vertical="center"/>
    </xf>
    <xf numFmtId="166" fontId="27" fillId="0" borderId="59" xfId="0" applyNumberFormat="1" applyFont="1" applyFill="1" applyBorder="1" applyAlignment="1">
      <alignment vertical="center"/>
    </xf>
    <xf numFmtId="49" fontId="27" fillId="0" borderId="5" xfId="0" applyNumberFormat="1" applyFont="1" applyFill="1" applyBorder="1" applyAlignment="1">
      <alignment vertical="center"/>
    </xf>
    <xf numFmtId="164" fontId="27" fillId="0" borderId="5" xfId="0" applyNumberFormat="1" applyFont="1" applyFill="1" applyBorder="1" applyAlignment="1">
      <alignment vertical="center"/>
    </xf>
    <xf numFmtId="166" fontId="30" fillId="0" borderId="5" xfId="0" applyNumberFormat="1" applyFont="1" applyFill="1" applyBorder="1" applyAlignment="1">
      <alignment vertical="center"/>
    </xf>
    <xf numFmtId="166" fontId="27" fillId="0" borderId="5" xfId="0" applyNumberFormat="1" applyFont="1" applyFill="1" applyBorder="1" applyAlignment="1">
      <alignment vertical="center"/>
    </xf>
    <xf numFmtId="166" fontId="27" fillId="0" borderId="53" xfId="0" applyNumberFormat="1" applyFont="1" applyFill="1" applyBorder="1" applyAlignment="1">
      <alignment vertical="center"/>
    </xf>
    <xf numFmtId="166" fontId="27" fillId="0" borderId="50" xfId="0" applyNumberFormat="1" applyFont="1" applyFill="1" applyBorder="1" applyAlignment="1">
      <alignment vertical="center"/>
    </xf>
    <xf numFmtId="166" fontId="27" fillId="0" borderId="78" xfId="0" applyNumberFormat="1" applyFont="1" applyFill="1" applyBorder="1" applyAlignment="1">
      <alignment vertical="center"/>
    </xf>
    <xf numFmtId="166" fontId="27" fillId="0" borderId="80" xfId="0" applyNumberFormat="1" applyFont="1" applyFill="1" applyBorder="1" applyAlignment="1">
      <alignment vertical="center"/>
    </xf>
    <xf numFmtId="0" fontId="36" fillId="0" borderId="0" xfId="0" applyFont="1" applyFill="1" applyAlignment="1">
      <alignment vertical="center"/>
    </xf>
    <xf numFmtId="0" fontId="36" fillId="0" borderId="6" xfId="0" applyFont="1" applyFill="1" applyBorder="1" applyAlignment="1">
      <alignment vertical="center"/>
    </xf>
    <xf numFmtId="3" fontId="36" fillId="0" borderId="6" xfId="0" applyNumberFormat="1" applyFont="1" applyFill="1" applyBorder="1" applyAlignment="1">
      <alignment vertical="center"/>
    </xf>
    <xf numFmtId="165" fontId="37" fillId="0" borderId="6" xfId="0" applyNumberFormat="1" applyFont="1" applyFill="1" applyBorder="1" applyAlignment="1">
      <alignment vertical="center"/>
    </xf>
    <xf numFmtId="165" fontId="36" fillId="0" borderId="55" xfId="0" applyNumberFormat="1" applyFont="1" applyFill="1" applyBorder="1" applyAlignment="1">
      <alignment vertical="center"/>
    </xf>
    <xf numFmtId="165" fontId="36" fillId="0" borderId="56" xfId="0" applyNumberFormat="1" applyFont="1" applyFill="1" applyBorder="1" applyAlignment="1">
      <alignment vertical="center"/>
    </xf>
    <xf numFmtId="165" fontId="37" fillId="0" borderId="81" xfId="0" applyNumberFormat="1" applyFont="1" applyFill="1" applyBorder="1" applyAlignment="1">
      <alignment vertical="center"/>
    </xf>
    <xf numFmtId="165" fontId="36" fillId="0" borderId="81" xfId="0" applyNumberFormat="1" applyFont="1" applyFill="1" applyBorder="1" applyAlignment="1">
      <alignment vertical="center"/>
    </xf>
    <xf numFmtId="3" fontId="25" fillId="0" borderId="0" xfId="0" applyNumberFormat="1" applyFont="1" applyFill="1" applyBorder="1"/>
    <xf numFmtId="3" fontId="36" fillId="0" borderId="0" xfId="0" applyNumberFormat="1" applyFont="1" applyFill="1" applyAlignment="1">
      <alignment vertical="center"/>
    </xf>
    <xf numFmtId="3" fontId="36" fillId="0" borderId="0" xfId="0" applyNumberFormat="1" applyFont="1" applyFill="1" applyAlignment="1">
      <alignment horizontal="center" vertical="center"/>
    </xf>
    <xf numFmtId="165" fontId="37" fillId="0" borderId="0" xfId="0" applyNumberFormat="1" applyFont="1" applyFill="1" applyBorder="1" applyAlignment="1">
      <alignment vertical="center"/>
    </xf>
    <xf numFmtId="165" fontId="36" fillId="0" borderId="0" xfId="0" applyNumberFormat="1" applyFont="1" applyFill="1" applyBorder="1" applyAlignment="1">
      <alignment vertical="center"/>
    </xf>
    <xf numFmtId="166" fontId="34" fillId="0" borderId="0" xfId="0" applyNumberFormat="1" applyFont="1" applyFill="1" applyBorder="1" applyAlignment="1">
      <alignment vertical="center"/>
    </xf>
    <xf numFmtId="3" fontId="25" fillId="0" borderId="0" xfId="0" applyNumberFormat="1" applyFont="1" applyFill="1" applyBorder="1" applyAlignment="1">
      <alignment horizontal="center"/>
    </xf>
    <xf numFmtId="0" fontId="25" fillId="0" borderId="0" xfId="0" applyFont="1" applyFill="1" applyBorder="1" applyAlignment="1"/>
    <xf numFmtId="166" fontId="29" fillId="0" borderId="0" xfId="0" applyNumberFormat="1" applyFont="1" applyFill="1" applyBorder="1" applyAlignment="1"/>
    <xf numFmtId="166" fontId="25" fillId="0" borderId="0" xfId="0" applyNumberFormat="1" applyFont="1" applyFill="1" applyBorder="1" applyAlignment="1"/>
    <xf numFmtId="166" fontId="29" fillId="0" borderId="0" xfId="0" applyNumberFormat="1" applyFont="1" applyFill="1" applyBorder="1"/>
    <xf numFmtId="0" fontId="27" fillId="0" borderId="0" xfId="0" applyFont="1" applyFill="1" applyBorder="1"/>
    <xf numFmtId="3" fontId="27" fillId="0" borderId="0" xfId="0" applyNumberFormat="1" applyFont="1" applyFill="1" applyBorder="1"/>
    <xf numFmtId="0" fontId="25" fillId="0" borderId="88" xfId="0" applyFont="1" applyFill="1" applyBorder="1" applyAlignment="1">
      <alignment vertical="center"/>
    </xf>
    <xf numFmtId="3" fontId="25" fillId="0" borderId="88" xfId="0" applyNumberFormat="1" applyFont="1" applyFill="1" applyBorder="1" applyAlignment="1">
      <alignment vertical="center"/>
    </xf>
    <xf numFmtId="166" fontId="12" fillId="0" borderId="88" xfId="0" applyNumberFormat="1" applyFont="1" applyFill="1" applyBorder="1" applyAlignment="1">
      <alignment vertical="center"/>
    </xf>
    <xf numFmtId="312" fontId="240" fillId="0" borderId="0" xfId="0" applyNumberFormat="1" applyFont="1" applyBorder="1" applyAlignment="1">
      <alignment vertical="center"/>
    </xf>
    <xf numFmtId="312" fontId="240" fillId="66" borderId="0" xfId="0" applyNumberFormat="1" applyFont="1" applyFill="1" applyAlignment="1">
      <alignment vertical="center"/>
    </xf>
    <xf numFmtId="0" fontId="25" fillId="0" borderId="0" xfId="0" applyFont="1" applyAlignment="1">
      <alignment horizontal="left" indent="1"/>
    </xf>
    <xf numFmtId="312" fontId="241" fillId="42" borderId="0" xfId="0" applyNumberFormat="1" applyFont="1" applyFill="1" applyAlignment="1">
      <alignment vertical="center"/>
    </xf>
    <xf numFmtId="312" fontId="240" fillId="0" borderId="0" xfId="0" applyNumberFormat="1" applyFont="1" applyFill="1" applyBorder="1" applyAlignment="1">
      <alignment vertical="center"/>
    </xf>
    <xf numFmtId="166" fontId="34" fillId="41" borderId="52" xfId="0" applyNumberFormat="1" applyFont="1" applyFill="1" applyBorder="1" applyAlignment="1">
      <alignment vertical="center"/>
    </xf>
    <xf numFmtId="166" fontId="29" fillId="0" borderId="72" xfId="0" applyNumberFormat="1" applyFont="1" applyFill="1" applyBorder="1" applyAlignment="1">
      <alignment vertical="center"/>
    </xf>
    <xf numFmtId="166" fontId="25" fillId="0" borderId="72" xfId="0" applyNumberFormat="1" applyFont="1" applyFill="1" applyBorder="1" applyAlignment="1">
      <alignment vertical="center"/>
    </xf>
    <xf numFmtId="166" fontId="25" fillId="0" borderId="80" xfId="0" applyNumberFormat="1" applyFont="1" applyFill="1" applyBorder="1" applyAlignment="1">
      <alignment vertical="center"/>
    </xf>
    <xf numFmtId="166" fontId="25" fillId="57" borderId="0" xfId="0" applyNumberFormat="1" applyFont="1" applyFill="1" applyAlignment="1">
      <alignment vertical="center"/>
    </xf>
    <xf numFmtId="166" fontId="25" fillId="57" borderId="18" xfId="0" applyNumberFormat="1" applyFont="1" applyFill="1" applyBorder="1" applyAlignment="1">
      <alignment vertical="center"/>
    </xf>
    <xf numFmtId="166" fontId="25" fillId="0" borderId="56" xfId="0" applyNumberFormat="1" applyFont="1" applyFill="1" applyBorder="1" applyAlignment="1">
      <alignment vertical="center"/>
    </xf>
    <xf numFmtId="166" fontId="29" fillId="0" borderId="81" xfId="0" applyNumberFormat="1" applyFont="1" applyFill="1" applyBorder="1" applyAlignment="1">
      <alignment vertical="center"/>
    </xf>
    <xf numFmtId="166" fontId="25" fillId="0" borderId="81" xfId="0" applyNumberFormat="1" applyFont="1" applyFill="1" applyBorder="1" applyAlignment="1">
      <alignment vertical="center"/>
    </xf>
    <xf numFmtId="0" fontId="36" fillId="0" borderId="0" xfId="0" applyFont="1" applyFill="1" applyBorder="1" applyAlignment="1">
      <alignment vertical="center"/>
    </xf>
    <xf numFmtId="3" fontId="36" fillId="0" borderId="0" xfId="0" applyNumberFormat="1" applyFont="1" applyFill="1" applyBorder="1" applyAlignment="1">
      <alignment vertical="center"/>
    </xf>
    <xf numFmtId="166" fontId="34" fillId="41" borderId="67" xfId="0" applyNumberFormat="1" applyFont="1" applyFill="1" applyBorder="1" applyAlignment="1">
      <alignment vertical="center"/>
    </xf>
    <xf numFmtId="165" fontId="37" fillId="0" borderId="0" xfId="0" applyNumberFormat="1" applyFont="1" applyFill="1" applyBorder="1" applyAlignment="1"/>
    <xf numFmtId="3" fontId="34" fillId="0" borderId="0" xfId="2786" applyNumberFormat="1" applyFont="1" applyFill="1" applyBorder="1" applyAlignment="1">
      <alignment vertical="center"/>
    </xf>
    <xf numFmtId="0" fontId="25" fillId="42" borderId="0" xfId="0" applyFont="1" applyFill="1" applyAlignment="1">
      <alignment vertical="center"/>
    </xf>
    <xf numFmtId="0" fontId="27" fillId="0" borderId="7" xfId="0" applyFont="1" applyBorder="1" applyAlignment="1">
      <alignment vertical="center"/>
    </xf>
    <xf numFmtId="0" fontId="25" fillId="0" borderId="7" xfId="0" applyFont="1" applyBorder="1" applyAlignment="1">
      <alignment vertical="center"/>
    </xf>
    <xf numFmtId="0" fontId="25" fillId="0" borderId="7" xfId="0" applyFont="1" applyFill="1" applyBorder="1" applyAlignment="1">
      <alignment vertical="center"/>
    </xf>
    <xf numFmtId="0" fontId="27" fillId="0" borderId="7" xfId="0" applyFont="1" applyFill="1" applyBorder="1" applyAlignment="1">
      <alignment vertical="center"/>
    </xf>
    <xf numFmtId="0" fontId="25" fillId="0" borderId="18" xfId="0" applyFont="1" applyBorder="1" applyAlignment="1">
      <alignment vertical="center"/>
    </xf>
    <xf numFmtId="0" fontId="25" fillId="0" borderId="18" xfId="0" applyFont="1" applyFill="1" applyBorder="1" applyAlignment="1">
      <alignment vertical="center"/>
    </xf>
    <xf numFmtId="0" fontId="27" fillId="0" borderId="18" xfId="0" applyFont="1" applyFill="1" applyBorder="1" applyAlignment="1">
      <alignment vertical="center"/>
    </xf>
    <xf numFmtId="0" fontId="27" fillId="0" borderId="7" xfId="0" applyFont="1" applyBorder="1" applyAlignment="1">
      <alignment horizontal="center" vertical="center"/>
    </xf>
    <xf numFmtId="0" fontId="27" fillId="0" borderId="18" xfId="0" applyFont="1" applyBorder="1" applyAlignment="1">
      <alignment horizontal="center" vertical="center"/>
    </xf>
    <xf numFmtId="3" fontId="25" fillId="0" borderId="67" xfId="0" applyNumberFormat="1" applyFont="1" applyBorder="1" applyAlignment="1">
      <alignment vertical="center"/>
    </xf>
    <xf numFmtId="3" fontId="25" fillId="0" borderId="67" xfId="0" applyNumberFormat="1" applyFont="1" applyBorder="1" applyAlignment="1">
      <alignment horizontal="center" vertical="center"/>
    </xf>
    <xf numFmtId="0" fontId="240" fillId="27" borderId="68" xfId="0" applyFont="1" applyFill="1" applyBorder="1" applyAlignment="1">
      <alignment vertical="center"/>
    </xf>
    <xf numFmtId="49" fontId="241" fillId="27" borderId="68" xfId="0" applyNumberFormat="1" applyFont="1" applyFill="1" applyBorder="1" applyAlignment="1">
      <alignment vertical="center"/>
    </xf>
    <xf numFmtId="3" fontId="241" fillId="27" borderId="68" xfId="0" applyNumberFormat="1" applyFont="1" applyFill="1" applyBorder="1" applyAlignment="1">
      <alignment vertical="center"/>
    </xf>
    <xf numFmtId="164" fontId="241" fillId="27" borderId="68" xfId="0" applyNumberFormat="1" applyFont="1" applyFill="1" applyBorder="1" applyAlignment="1">
      <alignment vertical="center"/>
    </xf>
    <xf numFmtId="164" fontId="240" fillId="27" borderId="68" xfId="0" applyNumberFormat="1" applyFont="1" applyFill="1" applyBorder="1" applyAlignment="1">
      <alignment horizontal="center" vertical="center"/>
    </xf>
    <xf numFmtId="312" fontId="240" fillId="0" borderId="68" xfId="0" applyNumberFormat="1" applyFont="1" applyFill="1" applyBorder="1" applyAlignment="1">
      <alignment vertical="center"/>
    </xf>
    <xf numFmtId="0" fontId="241" fillId="27" borderId="68" xfId="0" applyFont="1" applyFill="1" applyBorder="1" applyAlignment="1">
      <alignment vertical="center"/>
    </xf>
    <xf numFmtId="0" fontId="34" fillId="0" borderId="0" xfId="0" applyFont="1" applyAlignment="1">
      <alignment horizontal="center" vertical="center"/>
    </xf>
    <xf numFmtId="0" fontId="25" fillId="0" borderId="67" xfId="0" applyFont="1" applyBorder="1" applyAlignment="1">
      <alignment vertical="center"/>
    </xf>
    <xf numFmtId="0" fontId="25" fillId="0" borderId="67" xfId="0" applyFont="1" applyBorder="1" applyAlignment="1">
      <alignment horizontal="center" vertical="center"/>
    </xf>
    <xf numFmtId="0" fontId="240" fillId="0" borderId="0" xfId="0" applyFont="1" applyBorder="1" applyAlignment="1">
      <alignment horizontal="center" vertical="center"/>
    </xf>
    <xf numFmtId="312" fontId="240" fillId="42" borderId="0" xfId="0" applyNumberFormat="1" applyFont="1" applyFill="1" applyBorder="1" applyAlignment="1">
      <alignment vertical="center"/>
    </xf>
    <xf numFmtId="165" fontId="36" fillId="0" borderId="7" xfId="2823" applyNumberFormat="1" applyFont="1" applyFill="1" applyBorder="1" applyAlignment="1">
      <alignment vertical="center"/>
    </xf>
    <xf numFmtId="0" fontId="25" fillId="0" borderId="0" xfId="0" quotePrefix="1" applyFont="1" applyFill="1" applyBorder="1" applyAlignment="1">
      <alignment vertical="center"/>
    </xf>
    <xf numFmtId="3" fontId="27" fillId="0" borderId="0" xfId="0" applyNumberFormat="1" applyFont="1" applyFill="1" applyBorder="1" applyAlignment="1">
      <alignment vertical="center"/>
    </xf>
    <xf numFmtId="3" fontId="25" fillId="0" borderId="0" xfId="0" applyNumberFormat="1" applyFont="1" applyFill="1" applyBorder="1" applyAlignment="1">
      <alignment horizontal="center" vertical="center"/>
    </xf>
    <xf numFmtId="49" fontId="27" fillId="27" borderId="67" xfId="0" applyNumberFormat="1" applyFont="1" applyFill="1" applyBorder="1" applyAlignment="1">
      <alignment vertical="center"/>
    </xf>
    <xf numFmtId="164" fontId="27" fillId="27" borderId="67" xfId="0" applyNumberFormat="1" applyFont="1" applyFill="1" applyBorder="1" applyAlignment="1">
      <alignment vertical="center"/>
    </xf>
    <xf numFmtId="164" fontId="25" fillId="27" borderId="67" xfId="0" applyNumberFormat="1" applyFont="1" applyFill="1" applyBorder="1" applyAlignment="1">
      <alignment horizontal="center" vertical="center"/>
    </xf>
    <xf numFmtId="0" fontId="25" fillId="27" borderId="67" xfId="0" applyFont="1" applyFill="1" applyBorder="1" applyAlignment="1">
      <alignment vertical="center"/>
    </xf>
    <xf numFmtId="0" fontId="27" fillId="0" borderId="7" xfId="0" applyFont="1" applyBorder="1" applyAlignment="1">
      <alignment horizontal="center"/>
    </xf>
    <xf numFmtId="0" fontId="36" fillId="0" borderId="7" xfId="0" applyFont="1" applyFill="1" applyBorder="1"/>
    <xf numFmtId="0" fontId="36" fillId="0" borderId="7" xfId="0" applyFont="1" applyFill="1" applyBorder="1" applyAlignment="1">
      <alignment vertical="center"/>
    </xf>
    <xf numFmtId="0" fontId="36" fillId="0" borderId="18" xfId="0" applyFont="1" applyFill="1" applyBorder="1"/>
    <xf numFmtId="0" fontId="36" fillId="0" borderId="18" xfId="0" applyFont="1" applyFill="1" applyBorder="1" applyAlignment="1">
      <alignment vertical="center"/>
    </xf>
    <xf numFmtId="0" fontId="287" fillId="0" borderId="0" xfId="0" applyFont="1" applyAlignment="1">
      <alignment vertical="center"/>
    </xf>
    <xf numFmtId="0" fontId="287" fillId="0" borderId="0" xfId="0" applyFont="1" applyAlignment="1">
      <alignment horizontal="center" vertical="center"/>
    </xf>
    <xf numFmtId="312" fontId="287" fillId="0" borderId="0" xfId="0" applyNumberFormat="1" applyFont="1" applyAlignment="1">
      <alignment vertical="center"/>
    </xf>
    <xf numFmtId="0" fontId="25" fillId="0" borderId="72" xfId="0" applyFont="1" applyBorder="1" applyAlignment="1">
      <alignment vertical="center"/>
    </xf>
    <xf numFmtId="0" fontId="25" fillId="0" borderId="72" xfId="0" applyFont="1" applyBorder="1" applyAlignment="1">
      <alignment horizontal="center" vertical="center"/>
    </xf>
    <xf numFmtId="0" fontId="25" fillId="0" borderId="7" xfId="0" applyFont="1" applyFill="1" applyBorder="1"/>
    <xf numFmtId="0" fontId="25" fillId="0" borderId="18" xfId="0" applyFont="1" applyFill="1" applyBorder="1"/>
    <xf numFmtId="0" fontId="19" fillId="0" borderId="0" xfId="1622" quotePrefix="1" applyAlignment="1" applyProtection="1">
      <alignment horizontal="left" indent="1"/>
    </xf>
    <xf numFmtId="0" fontId="19" fillId="0" borderId="0" xfId="1622" applyAlignment="1" applyProtection="1">
      <alignment horizontal="left" indent="1"/>
    </xf>
    <xf numFmtId="0" fontId="25" fillId="42" borderId="0" xfId="0" applyFont="1" applyFill="1" applyAlignment="1">
      <alignment horizontal="left" indent="1"/>
    </xf>
    <xf numFmtId="0" fontId="25" fillId="42" borderId="0" xfId="0" applyFont="1" applyFill="1"/>
    <xf numFmtId="0" fontId="288" fillId="0" borderId="0" xfId="0" applyFont="1" applyAlignment="1">
      <alignment horizontal="left" indent="1"/>
    </xf>
    <xf numFmtId="0" fontId="289" fillId="0" borderId="0" xfId="0" applyFont="1" applyAlignment="1">
      <alignment vertical="center"/>
    </xf>
    <xf numFmtId="0" fontId="287" fillId="0" borderId="0" xfId="0" applyFont="1" applyFill="1" applyBorder="1"/>
    <xf numFmtId="312" fontId="240" fillId="42" borderId="0" xfId="0" applyNumberFormat="1" applyFont="1" applyFill="1"/>
    <xf numFmtId="0" fontId="287" fillId="0" borderId="0" xfId="0" applyFont="1" applyFill="1" applyAlignment="1">
      <alignment vertical="center"/>
    </xf>
    <xf numFmtId="0" fontId="287" fillId="0" borderId="0" xfId="0" applyFont="1" applyFill="1" applyAlignment="1">
      <alignment horizontal="center" vertical="center"/>
    </xf>
    <xf numFmtId="333" fontId="287" fillId="42" borderId="0" xfId="0" applyNumberFormat="1" applyFont="1" applyFill="1" applyAlignment="1">
      <alignment vertical="center"/>
    </xf>
    <xf numFmtId="333" fontId="287" fillId="0" borderId="0" xfId="0" applyNumberFormat="1" applyFont="1" applyAlignment="1">
      <alignment vertical="center"/>
    </xf>
    <xf numFmtId="0" fontId="240" fillId="0" borderId="0" xfId="0" applyFont="1" applyAlignment="1">
      <alignment horizontal="left" vertical="center"/>
    </xf>
    <xf numFmtId="0" fontId="262" fillId="67" borderId="36" xfId="0" applyFont="1" applyFill="1" applyBorder="1" applyAlignment="1">
      <alignment horizontal="center" vertical="center"/>
    </xf>
    <xf numFmtId="0" fontId="14" fillId="0" borderId="0" xfId="2786" applyFont="1" applyFill="1" applyAlignment="1">
      <alignment vertical="center"/>
    </xf>
    <xf numFmtId="312" fontId="240" fillId="42" borderId="0" xfId="0" applyNumberFormat="1" applyFont="1" applyFill="1" applyBorder="1" applyAlignment="1"/>
    <xf numFmtId="0" fontId="25" fillId="0" borderId="0" xfId="0" applyFont="1" applyFill="1" applyAlignment="1">
      <alignment horizontal="left" indent="1"/>
    </xf>
    <xf numFmtId="333" fontId="287" fillId="0" borderId="0" xfId="0" applyNumberFormat="1" applyFont="1" applyFill="1" applyAlignment="1">
      <alignment vertical="center"/>
    </xf>
    <xf numFmtId="312" fontId="287" fillId="0" borderId="0" xfId="0" applyNumberFormat="1" applyFont="1" applyFill="1" applyAlignment="1">
      <alignment vertical="center"/>
    </xf>
    <xf numFmtId="0" fontId="240" fillId="27" borderId="0" xfId="0" applyFont="1" applyFill="1" applyBorder="1" applyAlignment="1"/>
    <xf numFmtId="166" fontId="34" fillId="41" borderId="92" xfId="0" applyNumberFormat="1" applyFont="1" applyFill="1" applyBorder="1" applyAlignment="1">
      <alignment vertical="center"/>
    </xf>
    <xf numFmtId="0" fontId="34" fillId="0" borderId="0" xfId="0" applyFont="1" applyAlignment="1">
      <alignment horizontal="center" vertical="center"/>
    </xf>
    <xf numFmtId="10" fontId="12" fillId="27" borderId="0" xfId="2823" applyNumberFormat="1" applyFont="1" applyFill="1" applyBorder="1" applyAlignment="1">
      <alignment vertical="center"/>
    </xf>
    <xf numFmtId="0" fontId="27" fillId="0" borderId="67" xfId="0" applyFont="1" applyBorder="1" applyAlignment="1">
      <alignment vertical="center"/>
    </xf>
    <xf numFmtId="0" fontId="27" fillId="0" borderId="68" xfId="0" applyFont="1" applyBorder="1" applyAlignment="1">
      <alignment vertical="center"/>
    </xf>
    <xf numFmtId="333" fontId="292" fillId="42" borderId="0" xfId="0" applyNumberFormat="1" applyFont="1" applyFill="1" applyAlignment="1">
      <alignment vertical="center"/>
    </xf>
    <xf numFmtId="166" fontId="25" fillId="0" borderId="0" xfId="0" applyNumberFormat="1" applyFont="1" applyFill="1" applyBorder="1" applyAlignment="1">
      <alignment vertical="center"/>
    </xf>
    <xf numFmtId="0" fontId="241" fillId="0" borderId="0" xfId="0" applyFont="1" applyAlignment="1">
      <alignment horizontal="right" vertical="center" indent="1"/>
    </xf>
    <xf numFmtId="166" fontId="25" fillId="0" borderId="93" xfId="0" applyNumberFormat="1" applyFont="1" applyFill="1" applyBorder="1" applyAlignment="1">
      <alignment vertical="center"/>
    </xf>
    <xf numFmtId="166" fontId="25" fillId="41" borderId="72" xfId="0" applyNumberFormat="1" applyFont="1" applyFill="1" applyBorder="1" applyAlignment="1">
      <alignment vertical="center"/>
    </xf>
    <xf numFmtId="9" fontId="12" fillId="41" borderId="94" xfId="2823" applyFont="1" applyFill="1" applyBorder="1" applyAlignment="1">
      <alignment vertical="center"/>
    </xf>
    <xf numFmtId="3" fontId="25" fillId="41" borderId="0" xfId="0" applyNumberFormat="1" applyFont="1" applyFill="1" applyBorder="1" applyAlignment="1">
      <alignment horizontal="center" vertical="center"/>
    </xf>
    <xf numFmtId="166" fontId="240" fillId="0" borderId="0" xfId="0" applyNumberFormat="1" applyFont="1" applyAlignment="1">
      <alignment horizontal="center" vertical="center"/>
    </xf>
    <xf numFmtId="0" fontId="34" fillId="0" borderId="7" xfId="0" applyFont="1" applyBorder="1" applyAlignment="1">
      <alignment horizontal="center" vertical="center"/>
    </xf>
    <xf numFmtId="0" fontId="34" fillId="0" borderId="18" xfId="0" applyFont="1" applyBorder="1" applyAlignment="1">
      <alignment horizontal="center" vertical="center"/>
    </xf>
    <xf numFmtId="166" fontId="12" fillId="0" borderId="0" xfId="0" applyNumberFormat="1" applyFont="1" applyAlignment="1">
      <alignment horizontal="center" vertical="center"/>
    </xf>
    <xf numFmtId="0" fontId="288" fillId="0" borderId="0" xfId="0" applyFont="1" applyAlignment="1">
      <alignment horizontal="center" wrapText="1"/>
    </xf>
    <xf numFmtId="166" fontId="12" fillId="41" borderId="0" xfId="0" applyNumberFormat="1" applyFont="1" applyFill="1" applyBorder="1" applyAlignment="1" applyProtection="1">
      <alignment vertical="center"/>
    </xf>
    <xf numFmtId="166" fontId="12" fillId="0" borderId="0" xfId="0" applyNumberFormat="1" applyFont="1" applyFill="1" applyBorder="1" applyAlignment="1" applyProtection="1">
      <alignment vertical="center"/>
    </xf>
    <xf numFmtId="312" fontId="287" fillId="0" borderId="0" xfId="0" applyNumberFormat="1" applyFont="1" applyBorder="1" applyAlignment="1">
      <alignment vertical="center"/>
    </xf>
    <xf numFmtId="167" fontId="12" fillId="41" borderId="0" xfId="0" applyNumberFormat="1" applyFont="1" applyFill="1" applyBorder="1" applyAlignment="1">
      <alignment vertical="center"/>
    </xf>
    <xf numFmtId="165" fontId="12" fillId="0" borderId="0" xfId="2823" applyNumberFormat="1" applyFont="1" applyFill="1" applyBorder="1" applyAlignment="1">
      <alignment vertical="center"/>
    </xf>
    <xf numFmtId="0" fontId="25" fillId="0" borderId="0" xfId="0" applyNumberFormat="1" applyFont="1" applyFill="1" applyBorder="1" applyAlignment="1">
      <alignment vertical="center"/>
    </xf>
    <xf numFmtId="0" fontId="287" fillId="0" borderId="0" xfId="0" applyFont="1" applyBorder="1" applyAlignment="1">
      <alignment vertical="center"/>
    </xf>
    <xf numFmtId="0" fontId="34" fillId="0" borderId="57" xfId="0" applyFont="1" applyBorder="1" applyAlignment="1">
      <alignment horizontal="center" vertical="center"/>
    </xf>
    <xf numFmtId="0" fontId="26" fillId="0" borderId="0" xfId="0" applyFont="1" applyFill="1" applyAlignment="1">
      <alignment vertical="center"/>
    </xf>
    <xf numFmtId="3" fontId="26" fillId="0" borderId="0" xfId="0" applyNumberFormat="1" applyFont="1" applyFill="1" applyAlignment="1">
      <alignment vertical="center"/>
    </xf>
    <xf numFmtId="3" fontId="26" fillId="0" borderId="0" xfId="0" applyNumberFormat="1" applyFont="1" applyFill="1" applyAlignment="1">
      <alignment horizontal="center" vertical="center"/>
    </xf>
    <xf numFmtId="166" fontId="26" fillId="0" borderId="0" xfId="0" applyNumberFormat="1" applyFont="1" applyFill="1" applyBorder="1" applyAlignment="1">
      <alignment vertical="center"/>
    </xf>
    <xf numFmtId="3" fontId="26" fillId="0" borderId="0" xfId="0" applyNumberFormat="1" applyFont="1" applyFill="1" applyBorder="1" applyAlignment="1">
      <alignment vertical="center"/>
    </xf>
    <xf numFmtId="0" fontId="34" fillId="0" borderId="0" xfId="2786" applyFont="1" applyFill="1" applyBorder="1" applyAlignment="1">
      <alignment horizontal="center" vertical="center"/>
    </xf>
    <xf numFmtId="0" fontId="12" fillId="0" borderId="0" xfId="2786" applyFont="1" applyFill="1" applyBorder="1" applyAlignment="1">
      <alignment horizontal="center" vertical="center"/>
    </xf>
    <xf numFmtId="0" fontId="290" fillId="0" borderId="0" xfId="2786" applyFont="1" applyFill="1" applyBorder="1" applyAlignment="1">
      <alignment vertical="center"/>
    </xf>
    <xf numFmtId="0" fontId="35" fillId="0" borderId="0" xfId="2786" applyFont="1" applyFill="1" applyBorder="1" applyAlignment="1">
      <alignment vertical="center"/>
    </xf>
    <xf numFmtId="0" fontId="14" fillId="0" borderId="0" xfId="2786" applyFont="1" applyFill="1" applyBorder="1" applyAlignment="1">
      <alignment horizontal="left" vertical="center"/>
    </xf>
    <xf numFmtId="0" fontId="14" fillId="0" borderId="0" xfId="2786" applyFont="1" applyFill="1" applyBorder="1" applyAlignment="1">
      <alignment vertical="center"/>
    </xf>
    <xf numFmtId="0" fontId="31" fillId="0" borderId="0" xfId="2786" applyFont="1" applyFill="1" applyBorder="1" applyAlignment="1">
      <alignment vertical="center"/>
    </xf>
    <xf numFmtId="0" fontId="35" fillId="0" borderId="0" xfId="2786" applyFont="1" applyFill="1" applyBorder="1" applyAlignment="1">
      <alignment horizontal="center" vertical="center"/>
    </xf>
    <xf numFmtId="0" fontId="32" fillId="0" borderId="0" xfId="2786" applyFont="1" applyFill="1" applyBorder="1" applyAlignment="1">
      <alignment horizontal="center" vertical="center"/>
    </xf>
    <xf numFmtId="0" fontId="34" fillId="0" borderId="68" xfId="2786" applyFont="1" applyFill="1" applyBorder="1" applyAlignment="1">
      <alignment horizontal="center" vertical="center"/>
    </xf>
    <xf numFmtId="0" fontId="34" fillId="0" borderId="68" xfId="2786" applyFont="1" applyFill="1" applyBorder="1" applyAlignment="1">
      <alignment horizontal="center" vertical="center" wrapText="1"/>
    </xf>
    <xf numFmtId="0" fontId="34" fillId="0" borderId="0" xfId="8" applyFont="1" applyFill="1" applyBorder="1" applyAlignment="1">
      <alignment vertical="center"/>
    </xf>
    <xf numFmtId="0" fontId="12" fillId="0" borderId="0" xfId="8" applyFont="1" applyFill="1" applyBorder="1" applyAlignment="1">
      <alignment horizontal="left" vertical="center"/>
    </xf>
    <xf numFmtId="0" fontId="34" fillId="0" borderId="0" xfId="2786" applyFont="1" applyFill="1" applyBorder="1" applyAlignment="1">
      <alignment vertical="center"/>
    </xf>
    <xf numFmtId="0" fontId="40" fillId="0" borderId="0" xfId="2786" applyFont="1" applyFill="1" applyBorder="1" applyAlignment="1">
      <alignment vertical="center"/>
    </xf>
    <xf numFmtId="166" fontId="34" fillId="0" borderId="54" xfId="0" applyNumberFormat="1" applyFont="1" applyFill="1" applyBorder="1" applyAlignment="1">
      <alignment vertical="center"/>
    </xf>
    <xf numFmtId="49" fontId="27" fillId="0" borderId="0" xfId="0" applyNumberFormat="1" applyFont="1" applyFill="1" applyAlignment="1">
      <alignment vertical="center"/>
    </xf>
    <xf numFmtId="3" fontId="27" fillId="0" borderId="0" xfId="0" applyNumberFormat="1" applyFont="1" applyFill="1" applyAlignment="1">
      <alignment vertical="center"/>
    </xf>
    <xf numFmtId="166" fontId="34" fillId="0" borderId="72" xfId="0" applyNumberFormat="1" applyFont="1" applyFill="1" applyBorder="1" applyAlignment="1">
      <alignment vertical="center"/>
    </xf>
    <xf numFmtId="0" fontId="27" fillId="0" borderId="0" xfId="0" applyNumberFormat="1" applyFont="1" applyFill="1" applyBorder="1" applyAlignment="1">
      <alignment vertical="center"/>
    </xf>
    <xf numFmtId="0" fontId="13" fillId="0" borderId="0" xfId="0" applyFont="1" applyFill="1" applyBorder="1" applyAlignment="1">
      <alignment vertical="center"/>
    </xf>
    <xf numFmtId="0" fontId="13" fillId="0" borderId="68" xfId="0" applyFont="1" applyFill="1" applyBorder="1" applyAlignment="1">
      <alignment vertical="center"/>
    </xf>
    <xf numFmtId="0" fontId="25" fillId="0" borderId="68" xfId="0" applyFont="1" applyFill="1" applyBorder="1" applyAlignment="1">
      <alignment vertical="center"/>
    </xf>
    <xf numFmtId="0" fontId="25" fillId="0" borderId="68" xfId="0" applyFont="1" applyFill="1" applyBorder="1" applyAlignment="1">
      <alignment horizontal="center" vertical="center"/>
    </xf>
    <xf numFmtId="0" fontId="12" fillId="0" borderId="68" xfId="0" applyFont="1" applyFill="1" applyBorder="1" applyAlignment="1">
      <alignment vertical="center"/>
    </xf>
    <xf numFmtId="49" fontId="27" fillId="0" borderId="72" xfId="0" applyNumberFormat="1" applyFont="1" applyFill="1" applyBorder="1" applyAlignment="1">
      <alignment vertical="center"/>
    </xf>
    <xf numFmtId="3" fontId="27" fillId="0" borderId="72" xfId="0" applyNumberFormat="1" applyFont="1" applyFill="1" applyBorder="1" applyAlignment="1">
      <alignment vertical="center"/>
    </xf>
    <xf numFmtId="164" fontId="27" fillId="0" borderId="72" xfId="0" applyNumberFormat="1" applyFont="1" applyFill="1" applyBorder="1" applyAlignment="1">
      <alignment vertical="center"/>
    </xf>
    <xf numFmtId="164" fontId="27" fillId="0" borderId="0" xfId="0" applyNumberFormat="1" applyFont="1" applyFill="1" applyBorder="1" applyAlignment="1">
      <alignment vertical="center"/>
    </xf>
    <xf numFmtId="164" fontId="27" fillId="0" borderId="72" xfId="0" applyNumberFormat="1" applyFont="1" applyFill="1" applyBorder="1" applyAlignment="1">
      <alignment horizontal="center" vertical="center"/>
    </xf>
    <xf numFmtId="0" fontId="241" fillId="0" borderId="0" xfId="0" applyFont="1" applyFill="1" applyBorder="1" applyAlignment="1">
      <alignment vertical="center"/>
    </xf>
    <xf numFmtId="0" fontId="26" fillId="0" borderId="0" xfId="0" applyFont="1" applyFill="1" applyBorder="1" applyAlignment="1">
      <alignment vertical="center"/>
    </xf>
    <xf numFmtId="3" fontId="26" fillId="0" borderId="0" xfId="0" applyNumberFormat="1" applyFont="1" applyFill="1" applyBorder="1" applyAlignment="1">
      <alignment horizontal="center" vertical="center"/>
    </xf>
    <xf numFmtId="0" fontId="286" fillId="0" borderId="0" xfId="0" applyFont="1" applyFill="1" applyBorder="1" applyAlignment="1">
      <alignment vertical="center"/>
    </xf>
    <xf numFmtId="166" fontId="29" fillId="0" borderId="0" xfId="0" applyNumberFormat="1" applyFont="1" applyFill="1" applyBorder="1" applyAlignment="1">
      <alignment vertical="center"/>
    </xf>
    <xf numFmtId="0" fontId="240" fillId="0" borderId="0" xfId="0" applyFont="1" applyFill="1" applyBorder="1" applyAlignment="1">
      <alignment vertical="center"/>
    </xf>
    <xf numFmtId="0" fontId="25" fillId="0" borderId="0" xfId="0" quotePrefix="1" applyFont="1" applyFill="1" applyAlignment="1">
      <alignment vertical="center"/>
    </xf>
    <xf numFmtId="10" fontId="25" fillId="0" borderId="0" xfId="0" applyNumberFormat="1" applyFont="1" applyFill="1" applyAlignment="1">
      <alignment vertical="center"/>
    </xf>
    <xf numFmtId="166" fontId="27" fillId="0" borderId="0" xfId="0" applyNumberFormat="1" applyFont="1" applyFill="1" applyBorder="1" applyAlignment="1">
      <alignment vertical="center"/>
    </xf>
    <xf numFmtId="3" fontId="27" fillId="0" borderId="5" xfId="0" applyNumberFormat="1" applyFont="1" applyFill="1" applyBorder="1" applyAlignment="1">
      <alignment horizontal="center" vertical="center"/>
    </xf>
    <xf numFmtId="0" fontId="29" fillId="0" borderId="0" xfId="0" applyFont="1" applyFill="1" applyAlignment="1">
      <alignment vertical="center"/>
    </xf>
    <xf numFmtId="164" fontId="27" fillId="0" borderId="5" xfId="0" applyNumberFormat="1" applyFont="1" applyFill="1" applyBorder="1" applyAlignment="1">
      <alignment horizontal="center" vertical="center"/>
    </xf>
    <xf numFmtId="0" fontId="14" fillId="0" borderId="0" xfId="0" applyFont="1" applyFill="1" applyAlignment="1">
      <alignment vertical="center"/>
    </xf>
    <xf numFmtId="166" fontId="34" fillId="0" borderId="80" xfId="0" applyNumberFormat="1" applyFont="1" applyFill="1" applyBorder="1" applyAlignment="1">
      <alignment vertical="center"/>
    </xf>
    <xf numFmtId="166" fontId="12" fillId="0" borderId="18" xfId="0" applyNumberFormat="1" applyFont="1" applyFill="1" applyBorder="1" applyAlignment="1">
      <alignment vertical="center"/>
    </xf>
    <xf numFmtId="166" fontId="241" fillId="0" borderId="0" xfId="0" applyNumberFormat="1" applyFont="1" applyFill="1" applyAlignment="1">
      <alignment vertical="center"/>
    </xf>
    <xf numFmtId="165" fontId="37" fillId="0" borderId="0" xfId="0" applyNumberFormat="1" applyFont="1" applyFill="1" applyAlignment="1">
      <alignment vertical="center"/>
    </xf>
    <xf numFmtId="165" fontId="36" fillId="0" borderId="54" xfId="0" applyNumberFormat="1" applyFont="1" applyFill="1" applyBorder="1" applyAlignment="1">
      <alignment vertical="center"/>
    </xf>
    <xf numFmtId="165" fontId="36" fillId="0" borderId="18" xfId="0" applyNumberFormat="1" applyFont="1" applyFill="1" applyBorder="1" applyAlignment="1">
      <alignment vertical="center"/>
    </xf>
    <xf numFmtId="0" fontId="241" fillId="0" borderId="0" xfId="0" applyFont="1" applyFill="1" applyAlignment="1">
      <alignment vertical="center"/>
    </xf>
    <xf numFmtId="166" fontId="241" fillId="0" borderId="0" xfId="0" applyNumberFormat="1" applyFont="1" applyFill="1" applyBorder="1" applyAlignment="1">
      <alignment vertical="center"/>
    </xf>
    <xf numFmtId="166" fontId="13" fillId="0" borderId="0" xfId="0" applyNumberFormat="1" applyFont="1" applyFill="1" applyBorder="1" applyAlignment="1">
      <alignment vertical="center"/>
    </xf>
    <xf numFmtId="3" fontId="240" fillId="0" borderId="0" xfId="0" applyNumberFormat="1" applyFont="1" applyFill="1" applyBorder="1" applyAlignment="1">
      <alignment vertical="center"/>
    </xf>
    <xf numFmtId="166" fontId="240" fillId="0" borderId="0" xfId="0" applyNumberFormat="1" applyFont="1" applyFill="1" applyBorder="1" applyAlignment="1">
      <alignment vertical="center"/>
    </xf>
    <xf numFmtId="166" fontId="30" fillId="0" borderId="49" xfId="0" applyNumberFormat="1" applyFont="1" applyFill="1" applyBorder="1" applyAlignment="1">
      <alignment vertical="center"/>
    </xf>
    <xf numFmtId="0" fontId="34" fillId="0" borderId="0" xfId="0" applyFont="1" applyFill="1" applyAlignment="1">
      <alignment vertical="center"/>
    </xf>
    <xf numFmtId="0" fontId="25" fillId="0" borderId="0" xfId="0" applyFont="1" applyFill="1" applyAlignment="1">
      <alignment horizontal="center"/>
    </xf>
    <xf numFmtId="0" fontId="29" fillId="0" borderId="0" xfId="0" applyFont="1" applyFill="1" applyAlignment="1"/>
    <xf numFmtId="0" fontId="25" fillId="0" borderId="0" xfId="0" applyFont="1" applyFill="1" applyAlignment="1"/>
    <xf numFmtId="0" fontId="29" fillId="0" borderId="0" xfId="0" applyFont="1" applyFill="1"/>
    <xf numFmtId="0" fontId="27" fillId="0" borderId="67" xfId="0" applyFont="1" applyFill="1" applyBorder="1" applyAlignment="1">
      <alignment vertical="center"/>
    </xf>
    <xf numFmtId="3" fontId="27" fillId="0" borderId="67" xfId="0" applyNumberFormat="1" applyFont="1" applyFill="1" applyBorder="1" applyAlignment="1">
      <alignment vertical="center"/>
    </xf>
    <xf numFmtId="3" fontId="27" fillId="0" borderId="67" xfId="0" applyNumberFormat="1" applyFont="1" applyFill="1" applyBorder="1" applyAlignment="1">
      <alignment horizontal="center" vertical="center"/>
    </xf>
    <xf numFmtId="166" fontId="30" fillId="0" borderId="67" xfId="0" applyNumberFormat="1" applyFont="1" applyFill="1" applyBorder="1" applyAlignment="1">
      <alignment vertical="center"/>
    </xf>
    <xf numFmtId="166" fontId="27" fillId="0" borderId="67" xfId="0" applyNumberFormat="1" applyFont="1" applyFill="1" applyBorder="1" applyAlignment="1">
      <alignment vertical="center"/>
    </xf>
    <xf numFmtId="49" fontId="27" fillId="0" borderId="0" xfId="0" applyNumberFormat="1" applyFont="1" applyFill="1" applyBorder="1"/>
    <xf numFmtId="3" fontId="13" fillId="0" borderId="0" xfId="0" applyNumberFormat="1" applyFont="1" applyFill="1" applyBorder="1" applyAlignment="1">
      <alignment vertical="center"/>
    </xf>
    <xf numFmtId="166" fontId="30" fillId="0" borderId="0" xfId="0" applyNumberFormat="1" applyFont="1" applyFill="1" applyBorder="1" applyAlignment="1"/>
    <xf numFmtId="166" fontId="27" fillId="0" borderId="0" xfId="0" applyNumberFormat="1" applyFont="1" applyFill="1" applyBorder="1" applyAlignment="1"/>
    <xf numFmtId="164" fontId="27" fillId="0" borderId="0" xfId="0" applyNumberFormat="1" applyFont="1" applyFill="1"/>
    <xf numFmtId="0" fontId="27" fillId="0" borderId="7" xfId="0" applyFont="1" applyFill="1" applyBorder="1"/>
    <xf numFmtId="49" fontId="25" fillId="0" borderId="0" xfId="0" applyNumberFormat="1" applyFont="1" applyFill="1"/>
    <xf numFmtId="164" fontId="25" fillId="0" borderId="0" xfId="0" applyNumberFormat="1" applyFont="1" applyFill="1"/>
    <xf numFmtId="164" fontId="25" fillId="0" borderId="0" xfId="0" applyNumberFormat="1" applyFont="1" applyFill="1" applyAlignment="1">
      <alignment horizontal="center"/>
    </xf>
    <xf numFmtId="166" fontId="29" fillId="0" borderId="0" xfId="0" applyNumberFormat="1" applyFont="1" applyFill="1" applyAlignment="1"/>
    <xf numFmtId="9" fontId="12" fillId="0" borderId="0" xfId="2823" applyFont="1" applyFill="1" applyAlignment="1">
      <alignment vertical="center"/>
    </xf>
    <xf numFmtId="167" fontId="12" fillId="0" borderId="0" xfId="0" applyNumberFormat="1" applyFont="1" applyFill="1" applyBorder="1" applyAlignment="1">
      <alignment vertical="center"/>
    </xf>
    <xf numFmtId="167" fontId="12" fillId="0" borderId="0" xfId="0" applyNumberFormat="1" applyFont="1" applyFill="1" applyAlignment="1">
      <alignment vertical="center"/>
    </xf>
    <xf numFmtId="165" fontId="12" fillId="0" borderId="0" xfId="2823" applyNumberFormat="1" applyFont="1" applyFill="1" applyAlignment="1">
      <alignment vertical="center"/>
    </xf>
    <xf numFmtId="3" fontId="25" fillId="0" borderId="0" xfId="0" quotePrefix="1" applyNumberFormat="1" applyFont="1" applyFill="1" applyAlignment="1">
      <alignment vertical="center"/>
    </xf>
    <xf numFmtId="166" fontId="12" fillId="0" borderId="68" xfId="0" applyNumberFormat="1" applyFont="1" applyFill="1" applyBorder="1" applyAlignment="1">
      <alignment vertical="center"/>
    </xf>
    <xf numFmtId="0" fontId="25" fillId="0" borderId="0" xfId="0" quotePrefix="1" applyFont="1" applyFill="1" applyAlignment="1">
      <alignment horizontal="center" vertical="center"/>
    </xf>
    <xf numFmtId="0" fontId="12" fillId="0" borderId="0" xfId="0" quotePrefix="1" applyFont="1" applyFill="1" applyAlignment="1">
      <alignment horizontal="center" vertical="center"/>
    </xf>
    <xf numFmtId="0" fontId="12" fillId="0" borderId="0" xfId="8138" applyFont="1" applyFill="1"/>
    <xf numFmtId="0" fontId="12" fillId="0" borderId="57" xfId="0" applyFont="1" applyFill="1" applyBorder="1" applyAlignment="1">
      <alignment vertical="center"/>
    </xf>
    <xf numFmtId="3" fontId="36" fillId="0" borderId="0" xfId="0" applyNumberFormat="1" applyFont="1" applyFill="1" applyBorder="1"/>
    <xf numFmtId="0" fontId="36" fillId="0" borderId="0" xfId="0" applyFont="1" applyFill="1" applyBorder="1"/>
    <xf numFmtId="3" fontId="36" fillId="0" borderId="0" xfId="0" applyNumberFormat="1" applyFont="1" applyFill="1" applyBorder="1" applyAlignment="1">
      <alignment horizontal="center"/>
    </xf>
    <xf numFmtId="165" fontId="36" fillId="0" borderId="0" xfId="0" applyNumberFormat="1" applyFont="1" applyFill="1" applyBorder="1" applyAlignment="1"/>
    <xf numFmtId="165" fontId="37" fillId="0" borderId="0" xfId="0" applyNumberFormat="1" applyFont="1" applyFill="1" applyBorder="1"/>
    <xf numFmtId="165" fontId="36" fillId="0" borderId="0" xfId="0" applyNumberFormat="1" applyFont="1" applyFill="1" applyBorder="1"/>
    <xf numFmtId="3" fontId="12" fillId="0" borderId="0" xfId="0" applyNumberFormat="1" applyFont="1" applyFill="1" applyBorder="1"/>
    <xf numFmtId="3" fontId="12" fillId="0" borderId="0" xfId="0" applyNumberFormat="1" applyFont="1" applyFill="1" applyBorder="1" applyAlignment="1">
      <alignment horizontal="center"/>
    </xf>
    <xf numFmtId="3" fontId="62" fillId="0" borderId="0" xfId="0" applyNumberFormat="1" applyFont="1" applyFill="1" applyBorder="1"/>
    <xf numFmtId="166" fontId="12" fillId="0" borderId="0" xfId="0" applyNumberFormat="1" applyFont="1" applyFill="1" applyBorder="1" applyAlignment="1"/>
    <xf numFmtId="166" fontId="12" fillId="0" borderId="0" xfId="0" applyNumberFormat="1" applyFont="1" applyFill="1" applyBorder="1"/>
    <xf numFmtId="166" fontId="25" fillId="0" borderId="0" xfId="0" applyNumberFormat="1" applyFont="1" applyFill="1" applyBorder="1"/>
    <xf numFmtId="0" fontId="22" fillId="0" borderId="0" xfId="0" applyFont="1" applyFill="1" applyBorder="1" applyAlignment="1">
      <alignment vertical="center"/>
    </xf>
    <xf numFmtId="165" fontId="25" fillId="0" borderId="0" xfId="2823" applyNumberFormat="1" applyFont="1" applyFill="1" applyBorder="1" applyAlignment="1">
      <alignment vertical="center"/>
    </xf>
    <xf numFmtId="0" fontId="12" fillId="0" borderId="0" xfId="25643" applyFont="1" applyFill="1"/>
    <xf numFmtId="10" fontId="12" fillId="0" borderId="0" xfId="2823" applyNumberFormat="1" applyFont="1" applyFill="1"/>
    <xf numFmtId="165" fontId="12" fillId="0" borderId="0" xfId="2823" applyNumberFormat="1" applyFont="1" applyFill="1"/>
    <xf numFmtId="167" fontId="12" fillId="0" borderId="54" xfId="0" applyNumberFormat="1" applyFont="1" applyFill="1" applyBorder="1" applyAlignment="1">
      <alignment vertical="center"/>
    </xf>
    <xf numFmtId="0" fontId="25" fillId="0" borderId="72" xfId="0" applyFont="1" applyFill="1" applyBorder="1"/>
    <xf numFmtId="0" fontId="27" fillId="0" borderId="68" xfId="0" applyFont="1" applyFill="1" applyBorder="1" applyAlignment="1">
      <alignment horizontal="center"/>
    </xf>
    <xf numFmtId="0" fontId="27" fillId="0" borderId="0" xfId="0" applyFont="1" applyFill="1" applyBorder="1" applyAlignment="1">
      <alignment horizontal="center"/>
    </xf>
    <xf numFmtId="0" fontId="30" fillId="0" borderId="68" xfId="0" applyFont="1" applyFill="1" applyBorder="1" applyAlignment="1">
      <alignment horizontal="center"/>
    </xf>
    <xf numFmtId="0" fontId="27" fillId="0" borderId="72" xfId="0" applyFont="1" applyFill="1" applyBorder="1" applyAlignment="1">
      <alignment vertical="center"/>
    </xf>
    <xf numFmtId="3" fontId="27" fillId="0" borderId="72" xfId="0" applyNumberFormat="1" applyFont="1" applyFill="1" applyBorder="1" applyAlignment="1">
      <alignment horizontal="center" vertical="center"/>
    </xf>
    <xf numFmtId="0" fontId="27" fillId="0" borderId="0" xfId="0" applyFont="1" applyFill="1" applyAlignment="1"/>
    <xf numFmtId="0" fontId="25" fillId="0" borderId="0" xfId="0" quotePrefix="1" applyFont="1" applyFill="1"/>
    <xf numFmtId="10" fontId="12" fillId="0" borderId="0" xfId="2823" applyNumberFormat="1" applyFont="1" applyFill="1" applyAlignment="1">
      <alignment vertical="center"/>
    </xf>
    <xf numFmtId="164" fontId="27" fillId="0" borderId="0" xfId="0" applyNumberFormat="1" applyFont="1" applyFill="1" applyAlignment="1">
      <alignment horizontal="center" vertical="center"/>
    </xf>
    <xf numFmtId="0" fontId="27" fillId="0" borderId="0" xfId="0" applyFont="1" applyFill="1" applyBorder="1" applyAlignment="1"/>
    <xf numFmtId="0" fontId="12" fillId="0" borderId="0" xfId="0" applyFont="1" applyFill="1" applyAlignment="1">
      <alignment horizontal="center" vertical="center"/>
    </xf>
    <xf numFmtId="0" fontId="22" fillId="0" borderId="0" xfId="0" applyFont="1" applyFill="1" applyAlignment="1">
      <alignment horizontal="center" vertical="center"/>
    </xf>
    <xf numFmtId="0" fontId="31" fillId="0" borderId="0" xfId="0" applyFont="1" applyFill="1" applyAlignment="1">
      <alignment vertical="center"/>
    </xf>
    <xf numFmtId="0" fontId="27" fillId="0" borderId="68" xfId="0" applyFont="1" applyFill="1" applyBorder="1" applyAlignment="1">
      <alignment horizontal="center" vertical="center"/>
    </xf>
    <xf numFmtId="165" fontId="25" fillId="0" borderId="6" xfId="0" applyNumberFormat="1" applyFont="1" applyFill="1" applyBorder="1" applyAlignment="1">
      <alignment vertical="center"/>
    </xf>
    <xf numFmtId="3" fontId="12" fillId="0" borderId="0" xfId="0" applyNumberFormat="1" applyFont="1" applyFill="1" applyBorder="1" applyAlignment="1">
      <alignment vertical="center"/>
    </xf>
    <xf numFmtId="3" fontId="12" fillId="0" borderId="0" xfId="0" applyNumberFormat="1" applyFont="1" applyFill="1" applyBorder="1" applyAlignment="1">
      <alignment horizontal="center" vertical="center"/>
    </xf>
    <xf numFmtId="3" fontId="27" fillId="0" borderId="0" xfId="0" applyNumberFormat="1" applyFont="1" applyFill="1" applyBorder="1" applyAlignment="1">
      <alignment horizontal="center" vertical="center"/>
    </xf>
    <xf numFmtId="0" fontId="13" fillId="0" borderId="17" xfId="0" applyFont="1" applyFill="1" applyBorder="1" applyAlignment="1">
      <alignment vertical="center"/>
    </xf>
    <xf numFmtId="0" fontId="25" fillId="0" borderId="17" xfId="0" applyFont="1" applyFill="1" applyBorder="1" applyAlignment="1">
      <alignment vertical="center"/>
    </xf>
    <xf numFmtId="3" fontId="25" fillId="0" borderId="17" xfId="0" applyNumberFormat="1" applyFont="1" applyFill="1" applyBorder="1" applyAlignment="1">
      <alignment vertical="center"/>
    </xf>
    <xf numFmtId="3" fontId="25" fillId="0" borderId="17" xfId="0" applyNumberFormat="1" applyFont="1" applyFill="1" applyBorder="1" applyAlignment="1">
      <alignment horizontal="center" vertical="center"/>
    </xf>
    <xf numFmtId="0" fontId="27" fillId="0" borderId="58" xfId="0" applyFont="1" applyFill="1" applyBorder="1" applyAlignment="1">
      <alignment vertical="center"/>
    </xf>
    <xf numFmtId="166" fontId="30" fillId="0" borderId="58" xfId="0" applyNumberFormat="1" applyFont="1" applyFill="1" applyBorder="1" applyAlignment="1">
      <alignment vertical="center"/>
    </xf>
    <xf numFmtId="166" fontId="27" fillId="0" borderId="58" xfId="0" applyNumberFormat="1" applyFont="1" applyFill="1" applyBorder="1" applyAlignment="1">
      <alignment vertical="center"/>
    </xf>
    <xf numFmtId="165" fontId="29" fillId="0" borderId="83" xfId="0" applyNumberFormat="1" applyFont="1" applyFill="1" applyBorder="1" applyAlignment="1">
      <alignment vertical="center"/>
    </xf>
    <xf numFmtId="165" fontId="25" fillId="0" borderId="83" xfId="0" applyNumberFormat="1" applyFont="1" applyFill="1" applyBorder="1" applyAlignment="1">
      <alignment vertical="center"/>
    </xf>
    <xf numFmtId="3" fontId="36" fillId="0" borderId="6" xfId="0" applyNumberFormat="1" applyFont="1" applyFill="1" applyBorder="1" applyAlignment="1">
      <alignment horizontal="center" vertical="center"/>
    </xf>
    <xf numFmtId="165" fontId="37" fillId="0" borderId="83" xfId="0" applyNumberFormat="1" applyFont="1" applyFill="1" applyBorder="1" applyAlignment="1">
      <alignment vertical="center"/>
    </xf>
    <xf numFmtId="165" fontId="36" fillId="0" borderId="83" xfId="0" applyNumberFormat="1" applyFont="1" applyFill="1" applyBorder="1" applyAlignment="1">
      <alignment vertical="center"/>
    </xf>
    <xf numFmtId="3" fontId="36" fillId="0" borderId="0" xfId="0" applyNumberFormat="1" applyFont="1" applyFill="1" applyBorder="1" applyAlignment="1">
      <alignment horizontal="center" vertical="center"/>
    </xf>
    <xf numFmtId="0" fontId="25" fillId="0" borderId="0" xfId="0" applyFont="1" applyFill="1" applyAlignment="1">
      <alignment horizontal="left"/>
    </xf>
    <xf numFmtId="0" fontId="22" fillId="0" borderId="0" xfId="0" applyFont="1" applyFill="1" applyBorder="1" applyAlignment="1">
      <alignment horizontal="center" vertical="center"/>
    </xf>
    <xf numFmtId="165" fontId="36" fillId="0" borderId="93" xfId="0" applyNumberFormat="1" applyFont="1" applyFill="1" applyBorder="1" applyAlignment="1">
      <alignment vertical="center"/>
    </xf>
    <xf numFmtId="312" fontId="240" fillId="42" borderId="81" xfId="0" applyNumberFormat="1" applyFont="1" applyFill="1" applyBorder="1" applyAlignment="1">
      <alignment vertical="center"/>
    </xf>
    <xf numFmtId="0" fontId="27" fillId="0" borderId="7" xfId="0" applyFont="1" applyFill="1" applyBorder="1" applyAlignment="1">
      <alignment horizontal="center"/>
    </xf>
    <xf numFmtId="0" fontId="240" fillId="0" borderId="0" xfId="0" applyFont="1" applyFill="1" applyAlignment="1">
      <alignment horizontal="center" vertical="center" wrapText="1"/>
    </xf>
    <xf numFmtId="0" fontId="27" fillId="0" borderId="18" xfId="0" applyFont="1" applyFill="1" applyBorder="1" applyAlignment="1">
      <alignment horizontal="center"/>
    </xf>
    <xf numFmtId="0" fontId="27" fillId="0" borderId="7" xfId="0" applyFont="1" applyFill="1" applyBorder="1" applyAlignment="1">
      <alignment horizontal="center" vertical="center"/>
    </xf>
    <xf numFmtId="0" fontId="27" fillId="0" borderId="18" xfId="0" applyFont="1" applyFill="1" applyBorder="1" applyAlignment="1">
      <alignment horizontal="center" vertical="center"/>
    </xf>
    <xf numFmtId="166" fontId="29" fillId="0" borderId="67" xfId="0" applyNumberFormat="1" applyFont="1" applyFill="1" applyBorder="1" applyAlignment="1">
      <alignment vertical="center"/>
    </xf>
    <xf numFmtId="166" fontId="29" fillId="0" borderId="96" xfId="0" applyNumberFormat="1" applyFont="1" applyFill="1" applyBorder="1" applyAlignment="1">
      <alignment vertical="center"/>
    </xf>
    <xf numFmtId="166" fontId="25" fillId="0" borderId="78" xfId="0" applyNumberFormat="1" applyFont="1" applyFill="1" applyBorder="1" applyAlignment="1">
      <alignment vertical="center"/>
    </xf>
    <xf numFmtId="166" fontId="25" fillId="57" borderId="54" xfId="0" applyNumberFormat="1" applyFont="1" applyFill="1" applyBorder="1" applyAlignment="1">
      <alignment vertical="center"/>
    </xf>
    <xf numFmtId="166" fontId="34" fillId="41" borderId="67" xfId="0" applyNumberFormat="1" applyFont="1" applyFill="1" applyBorder="1" applyAlignment="1" applyProtection="1">
      <alignment vertical="center"/>
    </xf>
    <xf numFmtId="166" fontId="34" fillId="0" borderId="67" xfId="0" applyNumberFormat="1" applyFont="1" applyFill="1" applyBorder="1" applyAlignment="1">
      <alignment vertical="center"/>
    </xf>
    <xf numFmtId="166" fontId="34" fillId="41" borderId="94" xfId="0" applyNumberFormat="1" applyFont="1" applyFill="1" applyBorder="1" applyAlignment="1">
      <alignment vertical="center"/>
    </xf>
    <xf numFmtId="166" fontId="34" fillId="41" borderId="78" xfId="0" applyNumberFormat="1" applyFont="1" applyFill="1" applyBorder="1" applyAlignment="1">
      <alignment vertical="center"/>
    </xf>
    <xf numFmtId="166" fontId="12" fillId="0" borderId="54" xfId="0" applyNumberFormat="1" applyFont="1" applyFill="1" applyBorder="1" applyAlignment="1">
      <alignment vertical="center"/>
    </xf>
    <xf numFmtId="166" fontId="12" fillId="41" borderId="54" xfId="0" applyNumberFormat="1" applyFont="1" applyFill="1" applyBorder="1" applyAlignment="1">
      <alignment vertical="center"/>
    </xf>
    <xf numFmtId="166" fontId="12" fillId="41" borderId="94" xfId="0" applyNumberFormat="1" applyFont="1" applyFill="1" applyBorder="1" applyAlignment="1">
      <alignment vertical="center"/>
    </xf>
    <xf numFmtId="166" fontId="34" fillId="0" borderId="78" xfId="0" applyNumberFormat="1" applyFont="1" applyFill="1" applyBorder="1" applyAlignment="1">
      <alignment vertical="center"/>
    </xf>
    <xf numFmtId="0" fontId="12" fillId="0" borderId="54" xfId="0" applyFont="1" applyFill="1" applyBorder="1" applyAlignment="1">
      <alignment vertical="center"/>
    </xf>
    <xf numFmtId="166" fontId="12" fillId="41" borderId="67" xfId="0" applyNumberFormat="1" applyFont="1" applyFill="1" applyBorder="1" applyAlignment="1">
      <alignment vertical="center"/>
    </xf>
    <xf numFmtId="167" fontId="34" fillId="41" borderId="67" xfId="0" applyNumberFormat="1" applyFont="1" applyFill="1" applyBorder="1" applyAlignment="1">
      <alignment vertical="center"/>
    </xf>
    <xf numFmtId="165" fontId="12" fillId="41" borderId="67" xfId="2823" applyNumberFormat="1" applyFont="1" applyFill="1" applyBorder="1" applyAlignment="1">
      <alignment vertical="center"/>
    </xf>
    <xf numFmtId="167" fontId="12" fillId="41" borderId="54" xfId="0" applyNumberFormat="1" applyFont="1" applyFill="1" applyBorder="1" applyAlignment="1">
      <alignment vertical="center"/>
    </xf>
    <xf numFmtId="166" fontId="12" fillId="0" borderId="57" xfId="0" applyNumberFormat="1" applyFont="1" applyFill="1" applyBorder="1" applyAlignment="1">
      <alignment vertical="center"/>
    </xf>
    <xf numFmtId="165" fontId="12" fillId="41" borderId="94" xfId="2823" applyNumberFormat="1" applyFont="1" applyFill="1" applyBorder="1" applyAlignment="1">
      <alignment vertical="center"/>
    </xf>
    <xf numFmtId="166" fontId="25" fillId="42" borderId="0" xfId="0" applyNumberFormat="1" applyFont="1" applyFill="1" applyAlignment="1">
      <alignment vertical="center"/>
    </xf>
    <xf numFmtId="166" fontId="25" fillId="42" borderId="91" xfId="0" applyNumberFormat="1" applyFont="1" applyFill="1" applyBorder="1" applyAlignment="1">
      <alignment vertical="center"/>
    </xf>
    <xf numFmtId="312" fontId="240" fillId="0" borderId="91" xfId="0" applyNumberFormat="1" applyFont="1" applyFill="1" applyBorder="1" applyAlignment="1">
      <alignment vertical="center"/>
    </xf>
    <xf numFmtId="165" fontId="62" fillId="0" borderId="0" xfId="2823" applyNumberFormat="1" applyFont="1" applyFill="1" applyAlignment="1">
      <alignment vertical="center"/>
    </xf>
    <xf numFmtId="166" fontId="34" fillId="41" borderId="0" xfId="0" applyNumberFormat="1" applyFont="1" applyFill="1" applyAlignment="1">
      <alignment vertical="center"/>
    </xf>
    <xf numFmtId="165" fontId="62" fillId="0" borderId="54" xfId="2823" applyNumberFormat="1" applyFont="1" applyFill="1" applyBorder="1" applyAlignment="1">
      <alignment vertical="center"/>
    </xf>
    <xf numFmtId="166" fontId="34" fillId="41" borderId="54" xfId="0" applyNumberFormat="1" applyFont="1" applyFill="1" applyBorder="1" applyAlignment="1">
      <alignment vertical="center"/>
    </xf>
    <xf numFmtId="165" fontId="62" fillId="0" borderId="18" xfId="2823" applyNumberFormat="1" applyFont="1" applyFill="1" applyBorder="1" applyAlignment="1">
      <alignment vertical="center"/>
    </xf>
    <xf numFmtId="166" fontId="34" fillId="41" borderId="18" xfId="0" applyNumberFormat="1" applyFont="1" applyFill="1" applyBorder="1" applyAlignment="1">
      <alignment vertical="center"/>
    </xf>
    <xf numFmtId="3" fontId="291" fillId="0" borderId="0" xfId="0" applyNumberFormat="1" applyFont="1" applyFill="1" applyAlignment="1">
      <alignment vertical="center"/>
    </xf>
    <xf numFmtId="165" fontId="25" fillId="0" borderId="93" xfId="0" applyNumberFormat="1" applyFont="1" applyFill="1" applyBorder="1" applyAlignment="1">
      <alignment vertical="center"/>
    </xf>
    <xf numFmtId="0" fontId="25" fillId="0" borderId="0" xfId="0" quotePrefix="1" applyFont="1" applyFill="1" applyAlignment="1">
      <alignment horizontal="center"/>
    </xf>
    <xf numFmtId="166" fontId="34" fillId="41" borderId="96" xfId="0" applyNumberFormat="1" applyFont="1" applyFill="1" applyBorder="1" applyAlignment="1">
      <alignment vertical="center"/>
    </xf>
    <xf numFmtId="166" fontId="27" fillId="41" borderId="97" xfId="0" applyNumberFormat="1" applyFont="1" applyFill="1" applyBorder="1" applyAlignment="1">
      <alignment vertical="center"/>
    </xf>
    <xf numFmtId="166" fontId="27" fillId="41" borderId="98" xfId="0" applyNumberFormat="1" applyFont="1" applyFill="1" applyBorder="1" applyAlignment="1">
      <alignment vertical="center"/>
    </xf>
    <xf numFmtId="0" fontId="24" fillId="0" borderId="0" xfId="2786" applyFont="1" applyFill="1" applyBorder="1" applyAlignment="1">
      <alignment vertical="center"/>
    </xf>
    <xf numFmtId="0" fontId="62" fillId="0" borderId="0" xfId="2786" applyFont="1" applyFill="1" applyBorder="1" applyAlignment="1">
      <alignment horizontal="left" vertical="center"/>
    </xf>
    <xf numFmtId="3" fontId="34" fillId="0" borderId="72" xfId="2786" applyNumberFormat="1" applyFont="1" applyFill="1" applyBorder="1" applyAlignment="1">
      <alignment horizontal="left" vertical="center"/>
    </xf>
    <xf numFmtId="3" fontId="34" fillId="0" borderId="72" xfId="2786" applyNumberFormat="1" applyFont="1" applyFill="1" applyBorder="1" applyAlignment="1">
      <alignment horizontal="right" vertical="center"/>
    </xf>
    <xf numFmtId="3" fontId="34" fillId="0" borderId="72" xfId="2786" applyNumberFormat="1" applyFont="1" applyFill="1" applyBorder="1" applyAlignment="1">
      <alignment vertical="center"/>
    </xf>
    <xf numFmtId="3" fontId="34" fillId="0" borderId="0" xfId="2786" applyNumberFormat="1" applyFont="1" applyFill="1" applyBorder="1" applyAlignment="1">
      <alignment horizontal="right" vertical="center"/>
    </xf>
    <xf numFmtId="0" fontId="12" fillId="0" borderId="72" xfId="2786" applyFont="1" applyFill="1" applyBorder="1" applyAlignment="1">
      <alignment horizontal="center" vertical="center"/>
    </xf>
    <xf numFmtId="0" fontId="12" fillId="57" borderId="0" xfId="2786" applyFont="1" applyFill="1" applyBorder="1" applyAlignment="1">
      <alignment horizontal="center" vertical="center"/>
    </xf>
    <xf numFmtId="0" fontId="12" fillId="57" borderId="0" xfId="2786" applyFont="1" applyFill="1" applyBorder="1" applyAlignment="1">
      <alignment horizontal="left" vertical="center"/>
    </xf>
    <xf numFmtId="0" fontId="62" fillId="57" borderId="0" xfId="2786" applyFont="1" applyFill="1" applyBorder="1" applyAlignment="1">
      <alignment horizontal="left" vertical="center"/>
    </xf>
    <xf numFmtId="0" fontId="34" fillId="57" borderId="97" xfId="2786" applyFont="1" applyFill="1" applyBorder="1" applyAlignment="1">
      <alignment horizontal="left" vertical="center"/>
    </xf>
    <xf numFmtId="0" fontId="218" fillId="57" borderId="97" xfId="2786" applyFont="1" applyFill="1" applyBorder="1" applyAlignment="1">
      <alignment horizontal="left" vertical="center"/>
    </xf>
    <xf numFmtId="0" fontId="12" fillId="57" borderId="97" xfId="2786" applyFont="1" applyFill="1" applyBorder="1" applyAlignment="1">
      <alignment horizontal="center" vertical="center"/>
    </xf>
    <xf numFmtId="0" fontId="12" fillId="0" borderId="0" xfId="8" applyFont="1" applyFill="1" applyBorder="1" applyAlignment="1">
      <alignment vertical="center"/>
    </xf>
    <xf numFmtId="0" fontId="12" fillId="0" borderId="0" xfId="2786" applyFont="1" applyFill="1" applyAlignment="1">
      <alignment vertical="center"/>
    </xf>
    <xf numFmtId="0" fontId="15" fillId="0" borderId="0" xfId="2786" applyFont="1" applyFill="1" applyBorder="1" applyAlignment="1">
      <alignment vertical="center"/>
    </xf>
    <xf numFmtId="0" fontId="12" fillId="0" borderId="0" xfId="2786" applyFont="1" applyFill="1" applyBorder="1" applyAlignment="1">
      <alignment vertical="center"/>
    </xf>
    <xf numFmtId="0" fontId="30" fillId="0" borderId="0" xfId="2786" applyFont="1" applyFill="1" applyBorder="1" applyAlignment="1">
      <alignment horizontal="center" vertical="center"/>
    </xf>
    <xf numFmtId="9" fontId="34" fillId="0" borderId="0" xfId="2823" applyFont="1" applyFill="1" applyBorder="1" applyAlignment="1">
      <alignment horizontal="center" vertical="center"/>
    </xf>
    <xf numFmtId="0" fontId="29" fillId="0" borderId="0" xfId="2786" applyFont="1" applyFill="1" applyBorder="1" applyAlignment="1">
      <alignment horizontal="center" vertical="center"/>
    </xf>
    <xf numFmtId="0" fontId="296" fillId="0" borderId="0" xfId="0" applyFont="1" applyAlignment="1">
      <alignment vertical="center"/>
    </xf>
    <xf numFmtId="0" fontId="263" fillId="57" borderId="0" xfId="2786" applyFont="1" applyFill="1" applyBorder="1" applyAlignment="1">
      <alignment horizontal="center" vertical="center"/>
    </xf>
    <xf numFmtId="0" fontId="34" fillId="0" borderId="0" xfId="2786" applyFont="1" applyFill="1" applyAlignment="1">
      <alignment vertical="center"/>
    </xf>
    <xf numFmtId="0" fontId="262" fillId="57" borderId="97" xfId="2786" applyFont="1" applyFill="1" applyBorder="1" applyAlignment="1">
      <alignment horizontal="center" vertical="center"/>
    </xf>
    <xf numFmtId="0" fontId="0" fillId="0" borderId="0" xfId="0" applyAlignment="1">
      <alignment vertical="center"/>
    </xf>
    <xf numFmtId="331" fontId="297" fillId="0" borderId="0" xfId="25644" applyNumberFormat="1" applyFont="1" applyFill="1" applyBorder="1" applyAlignment="1">
      <alignment horizontal="right" vertical="center"/>
    </xf>
    <xf numFmtId="331" fontId="12" fillId="27" borderId="0" xfId="25644" applyNumberFormat="1" applyFont="1" applyFill="1" applyBorder="1" applyAlignment="1">
      <alignment vertical="center"/>
    </xf>
    <xf numFmtId="331" fontId="34" fillId="0" borderId="0" xfId="25644" applyNumberFormat="1" applyFont="1" applyFill="1" applyBorder="1" applyAlignment="1">
      <alignment horizontal="center" vertical="center"/>
    </xf>
    <xf numFmtId="0" fontId="296" fillId="0" borderId="0" xfId="0" applyFont="1" applyFill="1" applyAlignment="1">
      <alignment vertical="center"/>
    </xf>
    <xf numFmtId="331" fontId="12" fillId="0" borderId="0" xfId="25644" applyNumberFormat="1" applyFont="1" applyFill="1" applyBorder="1" applyAlignment="1">
      <alignment vertical="center"/>
    </xf>
    <xf numFmtId="3" fontId="12" fillId="0" borderId="0" xfId="2786" applyNumberFormat="1" applyFont="1" applyFill="1" applyBorder="1" applyAlignment="1">
      <alignment horizontal="right" vertical="center"/>
    </xf>
    <xf numFmtId="0" fontId="12" fillId="0" borderId="0" xfId="2786" applyFont="1" applyFill="1" applyBorder="1" applyAlignment="1">
      <alignment horizontal="right" vertical="center"/>
    </xf>
    <xf numFmtId="0" fontId="12" fillId="0" borderId="0" xfId="8" applyFont="1" applyFill="1" applyAlignment="1">
      <alignment vertical="center"/>
    </xf>
    <xf numFmtId="331" fontId="29" fillId="0" borderId="0" xfId="8" applyNumberFormat="1" applyFont="1" applyFill="1" applyBorder="1" applyAlignment="1">
      <alignment vertical="center"/>
    </xf>
    <xf numFmtId="331" fontId="12" fillId="0" borderId="0" xfId="8" applyNumberFormat="1" applyFont="1" applyFill="1" applyBorder="1" applyAlignment="1">
      <alignment vertical="center"/>
    </xf>
    <xf numFmtId="331" fontId="12" fillId="0" borderId="0" xfId="8" applyNumberFormat="1" applyFont="1" applyFill="1" applyAlignment="1">
      <alignment vertical="center"/>
    </xf>
    <xf numFmtId="3" fontId="29" fillId="0" borderId="0" xfId="2786" applyNumberFormat="1" applyFont="1" applyFill="1" applyBorder="1" applyAlignment="1">
      <alignment vertical="center"/>
    </xf>
    <xf numFmtId="0" fontId="29" fillId="0" borderId="0" xfId="2786" applyFont="1" applyFill="1" applyBorder="1" applyAlignment="1">
      <alignment vertical="center"/>
    </xf>
    <xf numFmtId="165" fontId="292" fillId="0" borderId="0" xfId="2823" applyNumberFormat="1" applyFont="1" applyFill="1" applyBorder="1" applyAlignment="1">
      <alignment vertical="center"/>
    </xf>
    <xf numFmtId="165" fontId="12" fillId="0" borderId="0" xfId="2823" applyNumberFormat="1" applyFont="1" applyFill="1" applyBorder="1" applyAlignment="1">
      <alignment horizontal="right" vertical="center"/>
    </xf>
    <xf numFmtId="165" fontId="292" fillId="0" borderId="0" xfId="2823" applyNumberFormat="1" applyFont="1" applyFill="1" applyBorder="1" applyAlignment="1">
      <alignment horizontal="right" vertical="center"/>
    </xf>
    <xf numFmtId="331" fontId="34" fillId="27" borderId="0" xfId="25644" applyNumberFormat="1" applyFont="1" applyFill="1" applyBorder="1" applyAlignment="1">
      <alignment vertical="center"/>
    </xf>
    <xf numFmtId="332" fontId="12" fillId="27" borderId="0" xfId="25644" applyNumberFormat="1" applyFont="1" applyFill="1" applyBorder="1" applyAlignment="1">
      <alignment vertical="center"/>
    </xf>
    <xf numFmtId="332" fontId="12" fillId="0" borderId="0" xfId="25644" applyNumberFormat="1" applyFont="1" applyFill="1" applyBorder="1" applyAlignment="1">
      <alignment vertical="center"/>
    </xf>
    <xf numFmtId="331" fontId="34" fillId="0" borderId="0" xfId="25644" applyNumberFormat="1" applyFont="1" applyFill="1" applyBorder="1" applyAlignment="1">
      <alignment vertical="center"/>
    </xf>
    <xf numFmtId="0" fontId="27" fillId="0" borderId="68" xfId="0" applyFont="1" applyFill="1" applyBorder="1" applyAlignment="1">
      <alignment vertical="center"/>
    </xf>
    <xf numFmtId="0" fontId="25" fillId="0" borderId="58" xfId="0" applyFont="1" applyFill="1" applyBorder="1" applyAlignment="1">
      <alignment horizontal="center" vertical="center"/>
    </xf>
    <xf numFmtId="165" fontId="62" fillId="0" borderId="6" xfId="0" applyNumberFormat="1" applyFont="1" applyFill="1" applyBorder="1" applyAlignment="1">
      <alignment vertical="center"/>
    </xf>
    <xf numFmtId="165" fontId="62" fillId="0" borderId="55" xfId="0" applyNumberFormat="1" applyFont="1" applyFill="1" applyBorder="1" applyAlignment="1">
      <alignment vertical="center"/>
    </xf>
    <xf numFmtId="165" fontId="62" fillId="0" borderId="56" xfId="0" applyNumberFormat="1" applyFont="1" applyFill="1" applyBorder="1" applyAlignment="1">
      <alignment vertical="center"/>
    </xf>
    <xf numFmtId="0" fontId="30" fillId="0" borderId="68" xfId="0" applyFont="1" applyFill="1" applyBorder="1" applyAlignment="1">
      <alignment vertical="center"/>
    </xf>
    <xf numFmtId="0" fontId="30" fillId="0" borderId="68" xfId="0" applyNumberFormat="1" applyFont="1" applyFill="1" applyBorder="1" applyAlignment="1">
      <alignment vertical="center"/>
    </xf>
    <xf numFmtId="0" fontId="25" fillId="0" borderId="58" xfId="0" applyNumberFormat="1" applyFont="1" applyFill="1" applyBorder="1" applyAlignment="1">
      <alignment vertical="center"/>
    </xf>
    <xf numFmtId="0" fontId="25" fillId="0" borderId="54" xfId="0" applyNumberFormat="1" applyFont="1" applyFill="1" applyBorder="1" applyAlignment="1">
      <alignment vertical="center"/>
    </xf>
    <xf numFmtId="165" fontId="62" fillId="0" borderId="81" xfId="0" applyNumberFormat="1" applyFont="1" applyFill="1" applyBorder="1" applyAlignment="1">
      <alignment vertical="center"/>
    </xf>
    <xf numFmtId="165" fontId="62" fillId="0" borderId="84" xfId="0" applyNumberFormat="1" applyFont="1" applyFill="1" applyBorder="1" applyAlignment="1">
      <alignment vertical="center"/>
    </xf>
    <xf numFmtId="166" fontId="30" fillId="0" borderId="72" xfId="0" applyNumberFormat="1" applyFont="1" applyFill="1" applyBorder="1" applyAlignment="1">
      <alignment vertical="top"/>
    </xf>
    <xf numFmtId="166" fontId="34" fillId="0" borderId="72" xfId="0" applyNumberFormat="1" applyFont="1" applyFill="1" applyBorder="1" applyAlignment="1">
      <alignment vertical="top"/>
    </xf>
    <xf numFmtId="166" fontId="34" fillId="0" borderId="78" xfId="0" applyNumberFormat="1" applyFont="1" applyFill="1" applyBorder="1" applyAlignment="1">
      <alignment vertical="top"/>
    </xf>
    <xf numFmtId="166" fontId="34" fillId="0" borderId="80" xfId="0" applyNumberFormat="1" applyFont="1" applyFill="1" applyBorder="1" applyAlignment="1">
      <alignment vertical="top"/>
    </xf>
    <xf numFmtId="0" fontId="27" fillId="0" borderId="0" xfId="0" applyFont="1" applyFill="1" applyBorder="1" applyAlignment="1">
      <alignment vertical="top"/>
    </xf>
    <xf numFmtId="165" fontId="37" fillId="0" borderId="0" xfId="2823" applyNumberFormat="1" applyFont="1" applyFill="1" applyAlignment="1">
      <alignment vertical="top"/>
    </xf>
    <xf numFmtId="165" fontId="62" fillId="0" borderId="0" xfId="2823" applyNumberFormat="1" applyFont="1" applyFill="1" applyAlignment="1">
      <alignment vertical="top"/>
    </xf>
    <xf numFmtId="165" fontId="62" fillId="0" borderId="54" xfId="2823" applyNumberFormat="1" applyFont="1" applyFill="1" applyBorder="1" applyAlignment="1">
      <alignment vertical="top"/>
    </xf>
    <xf numFmtId="166" fontId="37" fillId="0" borderId="0" xfId="2823" applyNumberFormat="1" applyFont="1" applyFill="1" applyAlignment="1">
      <alignment vertical="top"/>
    </xf>
    <xf numFmtId="165" fontId="62" fillId="0" borderId="18" xfId="2823" applyNumberFormat="1" applyFont="1" applyFill="1" applyBorder="1" applyAlignment="1">
      <alignment vertical="top"/>
    </xf>
    <xf numFmtId="165" fontId="36" fillId="0" borderId="0" xfId="2823" applyNumberFormat="1" applyFont="1" applyFill="1" applyAlignment="1">
      <alignment vertical="top"/>
    </xf>
    <xf numFmtId="166" fontId="262" fillId="57" borderId="0" xfId="0" applyNumberFormat="1" applyFont="1" applyFill="1" applyAlignment="1">
      <alignment vertical="top"/>
    </xf>
    <xf numFmtId="166" fontId="34" fillId="41" borderId="0" xfId="0" applyNumberFormat="1" applyFont="1" applyFill="1" applyAlignment="1">
      <alignment vertical="top"/>
    </xf>
    <xf numFmtId="166" fontId="34" fillId="41" borderId="54" xfId="0" applyNumberFormat="1" applyFont="1" applyFill="1" applyBorder="1" applyAlignment="1">
      <alignment vertical="top"/>
    </xf>
    <xf numFmtId="166" fontId="34" fillId="41" borderId="18" xfId="0" applyNumberFormat="1" applyFont="1" applyFill="1" applyBorder="1" applyAlignment="1">
      <alignment vertical="top"/>
    </xf>
    <xf numFmtId="0" fontId="27" fillId="0" borderId="0" xfId="0" applyFont="1" applyAlignment="1">
      <alignment vertical="top"/>
    </xf>
    <xf numFmtId="165" fontId="37" fillId="0" borderId="85" xfId="2823" applyNumberFormat="1" applyFont="1" applyFill="1" applyBorder="1" applyAlignment="1">
      <alignment vertical="top"/>
    </xf>
    <xf numFmtId="165" fontId="62" fillId="0" borderId="85" xfId="2823" applyNumberFormat="1" applyFont="1" applyFill="1" applyBorder="1" applyAlignment="1">
      <alignment vertical="top"/>
    </xf>
    <xf numFmtId="165" fontId="62" fillId="0" borderId="93" xfId="2823" applyNumberFormat="1" applyFont="1" applyFill="1" applyBorder="1" applyAlignment="1">
      <alignment vertical="top"/>
    </xf>
    <xf numFmtId="0" fontId="37" fillId="0" borderId="85" xfId="2823" applyNumberFormat="1" applyFont="1" applyFill="1" applyBorder="1" applyAlignment="1">
      <alignment vertical="top"/>
    </xf>
    <xf numFmtId="165" fontId="62" fillId="0" borderId="86" xfId="2823" applyNumberFormat="1" applyFont="1" applyFill="1" applyBorder="1" applyAlignment="1">
      <alignment vertical="top"/>
    </xf>
    <xf numFmtId="0" fontId="25" fillId="0" borderId="0" xfId="0" applyFont="1" applyFill="1" applyAlignment="1">
      <alignment vertical="top"/>
    </xf>
    <xf numFmtId="0" fontId="30" fillId="0" borderId="68" xfId="0" applyFont="1" applyFill="1" applyBorder="1" applyAlignment="1">
      <alignment vertical="top"/>
    </xf>
    <xf numFmtId="0" fontId="27" fillId="0" borderId="68" xfId="0" applyFont="1" applyFill="1" applyBorder="1" applyAlignment="1">
      <alignment vertical="top"/>
    </xf>
    <xf numFmtId="0" fontId="30" fillId="0" borderId="68" xfId="0" applyNumberFormat="1" applyFont="1" applyFill="1" applyBorder="1" applyAlignment="1">
      <alignment vertical="top"/>
    </xf>
    <xf numFmtId="0" fontId="27" fillId="0" borderId="0" xfId="0" applyFont="1" applyFill="1" applyAlignment="1">
      <alignment vertical="top"/>
    </xf>
    <xf numFmtId="166" fontId="29" fillId="0" borderId="0" xfId="0" applyNumberFormat="1" applyFont="1" applyFill="1" applyBorder="1" applyAlignment="1">
      <alignment vertical="top"/>
    </xf>
    <xf numFmtId="166" fontId="12" fillId="0" borderId="0" xfId="0" applyNumberFormat="1" applyFont="1" applyFill="1" applyBorder="1" applyAlignment="1">
      <alignment vertical="top"/>
    </xf>
    <xf numFmtId="166" fontId="12" fillId="0" borderId="54" xfId="0" applyNumberFormat="1" applyFont="1" applyFill="1" applyBorder="1" applyAlignment="1">
      <alignment vertical="top"/>
    </xf>
    <xf numFmtId="166" fontId="12" fillId="0" borderId="18" xfId="0" applyNumberFormat="1" applyFont="1" applyFill="1" applyBorder="1" applyAlignment="1">
      <alignment vertical="top"/>
    </xf>
    <xf numFmtId="0" fontId="25" fillId="0" borderId="0" xfId="0" applyFont="1" applyFill="1" applyBorder="1" applyAlignment="1">
      <alignment vertical="top"/>
    </xf>
    <xf numFmtId="0" fontId="25" fillId="0" borderId="68" xfId="0" applyFont="1" applyFill="1" applyBorder="1" applyAlignment="1">
      <alignment vertical="top"/>
    </xf>
    <xf numFmtId="0" fontId="25" fillId="0" borderId="0" xfId="0" applyNumberFormat="1" applyFont="1" applyFill="1" applyBorder="1" applyAlignment="1">
      <alignment vertical="top"/>
    </xf>
    <xf numFmtId="0" fontId="25" fillId="0" borderId="68" xfId="0" applyNumberFormat="1" applyFont="1" applyFill="1" applyBorder="1" applyAlignment="1">
      <alignment vertical="top"/>
    </xf>
    <xf numFmtId="165" fontId="37" fillId="0" borderId="81" xfId="0" applyNumberFormat="1" applyFont="1" applyFill="1" applyBorder="1" applyAlignment="1">
      <alignment vertical="top"/>
    </xf>
    <xf numFmtId="165" fontId="62" fillId="0" borderId="81" xfId="0" applyNumberFormat="1" applyFont="1" applyFill="1" applyBorder="1" applyAlignment="1">
      <alignment vertical="top"/>
    </xf>
    <xf numFmtId="165" fontId="62" fillId="0" borderId="93" xfId="0" applyNumberFormat="1" applyFont="1" applyFill="1" applyBorder="1" applyAlignment="1">
      <alignment vertical="top"/>
    </xf>
    <xf numFmtId="165" fontId="36" fillId="0" borderId="81" xfId="0" applyNumberFormat="1" applyFont="1" applyFill="1" applyBorder="1" applyAlignment="1">
      <alignment vertical="top"/>
    </xf>
    <xf numFmtId="165" fontId="62" fillId="0" borderId="56" xfId="0" applyNumberFormat="1" applyFont="1" applyFill="1" applyBorder="1" applyAlignment="1">
      <alignment vertical="top"/>
    </xf>
    <xf numFmtId="0" fontId="36" fillId="0" borderId="0" xfId="0" applyFont="1" applyFill="1" applyAlignment="1">
      <alignment vertical="top"/>
    </xf>
    <xf numFmtId="0" fontId="25" fillId="0" borderId="58" xfId="0" applyNumberFormat="1" applyFont="1" applyFill="1" applyBorder="1" applyAlignment="1">
      <alignment vertical="top"/>
    </xf>
    <xf numFmtId="0" fontId="27" fillId="0" borderId="17" xfId="0" applyFont="1" applyFill="1" applyBorder="1" applyAlignment="1">
      <alignment vertical="center"/>
    </xf>
    <xf numFmtId="0" fontId="30" fillId="0" borderId="17" xfId="0" applyFont="1" applyFill="1" applyBorder="1" applyAlignment="1">
      <alignment vertical="center"/>
    </xf>
    <xf numFmtId="0" fontId="12" fillId="27" borderId="0" xfId="8" applyFont="1" applyFill="1" applyBorder="1" applyAlignment="1">
      <alignment vertical="center"/>
    </xf>
    <xf numFmtId="0" fontId="300" fillId="0" borderId="0" xfId="0" applyFont="1" applyAlignment="1">
      <alignment vertical="center"/>
    </xf>
    <xf numFmtId="0" fontId="34" fillId="0" borderId="7" xfId="0" applyFont="1" applyBorder="1" applyAlignment="1">
      <alignment vertical="center"/>
    </xf>
    <xf numFmtId="0" fontId="34" fillId="0" borderId="18" xfId="0" applyFont="1" applyBorder="1" applyAlignment="1">
      <alignment vertical="center"/>
    </xf>
    <xf numFmtId="0" fontId="27" fillId="0" borderId="99" xfId="0" applyFont="1" applyFill="1" applyBorder="1" applyAlignment="1">
      <alignment vertical="center"/>
    </xf>
    <xf numFmtId="3" fontId="27" fillId="0" borderId="99" xfId="0" applyNumberFormat="1" applyFont="1" applyFill="1" applyBorder="1" applyAlignment="1">
      <alignment vertical="center"/>
    </xf>
    <xf numFmtId="3" fontId="27" fillId="0" borderId="99" xfId="0" applyNumberFormat="1" applyFont="1" applyFill="1" applyBorder="1" applyAlignment="1">
      <alignment horizontal="center" vertical="center"/>
    </xf>
    <xf numFmtId="166" fontId="30" fillId="0" borderId="99" xfId="0" applyNumberFormat="1" applyFont="1" applyFill="1" applyBorder="1" applyAlignment="1">
      <alignment vertical="center"/>
    </xf>
    <xf numFmtId="166" fontId="27" fillId="0" borderId="100" xfId="0" applyNumberFormat="1" applyFont="1" applyFill="1" applyBorder="1" applyAlignment="1">
      <alignment vertical="center"/>
    </xf>
    <xf numFmtId="0" fontId="25" fillId="41" borderId="0" xfId="0" applyFont="1" applyFill="1" applyBorder="1" applyAlignment="1">
      <alignment horizontal="center" vertical="center"/>
    </xf>
    <xf numFmtId="0" fontId="34" fillId="0" borderId="68" xfId="0" applyFont="1" applyFill="1" applyBorder="1" applyAlignment="1">
      <alignment horizontal="center" vertical="center"/>
    </xf>
    <xf numFmtId="166" fontId="12" fillId="41" borderId="101" xfId="0" applyNumberFormat="1" applyFont="1" applyFill="1" applyBorder="1" applyAlignment="1">
      <alignment vertical="center"/>
    </xf>
    <xf numFmtId="166" fontId="29" fillId="0" borderId="82" xfId="0" applyNumberFormat="1" applyFont="1" applyFill="1" applyBorder="1" applyAlignment="1">
      <alignment vertical="top"/>
    </xf>
    <xf numFmtId="165" fontId="36" fillId="0" borderId="54" xfId="0" applyNumberFormat="1" applyFont="1" applyFill="1" applyBorder="1" applyAlignment="1">
      <alignment horizontal="right" vertical="center"/>
    </xf>
    <xf numFmtId="165" fontId="36" fillId="0" borderId="18" xfId="0" applyNumberFormat="1" applyFont="1" applyFill="1" applyBorder="1" applyAlignment="1">
      <alignment horizontal="right" vertical="center"/>
    </xf>
    <xf numFmtId="165" fontId="36" fillId="0" borderId="0" xfId="0" applyNumberFormat="1" applyFont="1" applyFill="1" applyAlignment="1">
      <alignment horizontal="right" vertical="center"/>
    </xf>
    <xf numFmtId="165" fontId="12" fillId="0" borderId="0" xfId="2823" applyNumberFormat="1" applyFont="1" applyFill="1" applyAlignment="1">
      <alignment horizontal="right" vertical="center"/>
    </xf>
    <xf numFmtId="49" fontId="241" fillId="0" borderId="0" xfId="0" applyNumberFormat="1" applyFont="1" applyFill="1" applyBorder="1" applyAlignment="1">
      <alignment vertical="center"/>
    </xf>
    <xf numFmtId="3" fontId="241" fillId="0" borderId="0" xfId="0" applyNumberFormat="1" applyFont="1" applyFill="1" applyBorder="1" applyAlignment="1">
      <alignment vertical="center"/>
    </xf>
    <xf numFmtId="164" fontId="241" fillId="0" borderId="0" xfId="0" applyNumberFormat="1" applyFont="1" applyFill="1" applyBorder="1" applyAlignment="1">
      <alignment vertical="center"/>
    </xf>
    <xf numFmtId="164" fontId="240" fillId="0" borderId="0" xfId="0" applyNumberFormat="1" applyFont="1" applyFill="1" applyBorder="1" applyAlignment="1">
      <alignment horizontal="center" vertical="center"/>
    </xf>
    <xf numFmtId="166" fontId="241" fillId="0" borderId="0" xfId="0" applyNumberFormat="1" applyFont="1" applyFill="1" applyBorder="1" applyAlignment="1" applyProtection="1">
      <alignment vertical="center"/>
    </xf>
    <xf numFmtId="166" fontId="241" fillId="0" borderId="54" xfId="0" applyNumberFormat="1" applyFont="1" applyFill="1" applyBorder="1" applyAlignment="1">
      <alignment vertical="center"/>
    </xf>
    <xf numFmtId="0" fontId="12" fillId="41" borderId="67" xfId="0" applyFont="1" applyFill="1" applyBorder="1" applyAlignment="1">
      <alignment horizontal="left" vertical="center" indent="1"/>
    </xf>
    <xf numFmtId="0" fontId="25" fillId="0" borderId="101" xfId="0" applyFont="1" applyFill="1" applyBorder="1" applyAlignment="1">
      <alignment vertical="center"/>
    </xf>
    <xf numFmtId="49" fontId="25" fillId="0" borderId="101" xfId="0" applyNumberFormat="1" applyFont="1" applyFill="1" applyBorder="1" applyAlignment="1">
      <alignment vertical="center"/>
    </xf>
    <xf numFmtId="3" fontId="25" fillId="0" borderId="101" xfId="0" applyNumberFormat="1" applyFont="1" applyFill="1" applyBorder="1" applyAlignment="1">
      <alignment vertical="center"/>
    </xf>
    <xf numFmtId="164" fontId="25" fillId="0" borderId="101" xfId="0" applyNumberFormat="1" applyFont="1" applyFill="1" applyBorder="1" applyAlignment="1">
      <alignment vertical="center"/>
    </xf>
    <xf numFmtId="164" fontId="25" fillId="0" borderId="101" xfId="0" applyNumberFormat="1" applyFont="1" applyFill="1" applyBorder="1" applyAlignment="1">
      <alignment horizontal="center" vertical="center"/>
    </xf>
    <xf numFmtId="0" fontId="12" fillId="0" borderId="6" xfId="0" applyFont="1" applyFill="1" applyBorder="1" applyAlignment="1">
      <alignment horizontal="left" vertical="center" wrapText="1" indent="1"/>
    </xf>
    <xf numFmtId="166" fontId="12" fillId="41" borderId="100" xfId="0" applyNumberFormat="1" applyFont="1" applyFill="1" applyBorder="1" applyAlignment="1">
      <alignment vertical="center"/>
    </xf>
    <xf numFmtId="166" fontId="25" fillId="41" borderId="0" xfId="0" applyNumberFormat="1" applyFont="1" applyFill="1" applyBorder="1" applyAlignment="1">
      <alignment vertical="center"/>
    </xf>
    <xf numFmtId="166" fontId="27" fillId="0" borderId="101" xfId="0" applyNumberFormat="1" applyFont="1" applyFill="1" applyBorder="1" applyAlignment="1">
      <alignment vertical="center"/>
    </xf>
    <xf numFmtId="166" fontId="27" fillId="27" borderId="72" xfId="0" applyNumberFormat="1" applyFont="1" applyFill="1" applyBorder="1" applyAlignment="1">
      <alignment vertical="center"/>
    </xf>
    <xf numFmtId="0" fontId="25" fillId="42" borderId="0" xfId="0" applyFont="1" applyFill="1" applyBorder="1" applyAlignment="1">
      <alignment vertical="center"/>
    </xf>
    <xf numFmtId="333" fontId="287" fillId="42" borderId="0" xfId="0" applyNumberFormat="1" applyFont="1" applyFill="1" applyBorder="1" applyAlignment="1">
      <alignment vertical="center"/>
    </xf>
    <xf numFmtId="0" fontId="27" fillId="27" borderId="72" xfId="0" applyFont="1" applyFill="1" applyBorder="1" applyAlignment="1">
      <alignment vertical="center"/>
    </xf>
    <xf numFmtId="0" fontId="25" fillId="27" borderId="72" xfId="0" applyFont="1" applyFill="1" applyBorder="1" applyAlignment="1">
      <alignment vertical="center"/>
    </xf>
    <xf numFmtId="166" fontId="263" fillId="57" borderId="7" xfId="0" applyNumberFormat="1" applyFont="1" applyFill="1" applyBorder="1" applyAlignment="1">
      <alignment vertical="center"/>
    </xf>
    <xf numFmtId="166" fontId="29" fillId="0" borderId="7" xfId="0" applyNumberFormat="1" applyFont="1" applyFill="1" applyBorder="1" applyAlignment="1">
      <alignment vertical="center"/>
    </xf>
    <xf numFmtId="166" fontId="30" fillId="0" borderId="7" xfId="0" applyNumberFormat="1" applyFont="1" applyFill="1" applyBorder="1" applyAlignment="1">
      <alignment vertical="center"/>
    </xf>
    <xf numFmtId="165" fontId="37" fillId="0" borderId="7" xfId="2823" applyNumberFormat="1" applyFont="1" applyFill="1" applyBorder="1" applyAlignment="1">
      <alignment vertical="center"/>
    </xf>
    <xf numFmtId="166" fontId="30" fillId="0" borderId="82" xfId="0" applyNumberFormat="1" applyFont="1" applyFill="1" applyBorder="1" applyAlignment="1">
      <alignment vertical="center"/>
    </xf>
    <xf numFmtId="0" fontId="30" fillId="0" borderId="102" xfId="0" applyFont="1" applyBorder="1" applyAlignment="1">
      <alignment horizontal="center" vertical="center"/>
    </xf>
    <xf numFmtId="0" fontId="27" fillId="0" borderId="103" xfId="0" applyFont="1" applyBorder="1" applyAlignment="1">
      <alignment horizontal="center" vertical="center"/>
    </xf>
    <xf numFmtId="0" fontId="25" fillId="57" borderId="101" xfId="0" applyFont="1" applyFill="1" applyBorder="1" applyAlignment="1">
      <alignment vertical="center"/>
    </xf>
    <xf numFmtId="49" fontId="25" fillId="57" borderId="101" xfId="0" applyNumberFormat="1" applyFont="1" applyFill="1" applyBorder="1" applyAlignment="1">
      <alignment vertical="center"/>
    </xf>
    <xf numFmtId="3" fontId="25" fillId="57" borderId="101" xfId="0" applyNumberFormat="1" applyFont="1" applyFill="1" applyBorder="1" applyAlignment="1">
      <alignment vertical="center"/>
    </xf>
    <xf numFmtId="164" fontId="25" fillId="57" borderId="101" xfId="0" applyNumberFormat="1" applyFont="1" applyFill="1" applyBorder="1" applyAlignment="1">
      <alignment vertical="center"/>
    </xf>
    <xf numFmtId="164" fontId="25" fillId="57" borderId="101" xfId="0" applyNumberFormat="1" applyFont="1" applyFill="1" applyBorder="1" applyAlignment="1">
      <alignment horizontal="center" vertical="center"/>
    </xf>
    <xf numFmtId="166" fontId="25" fillId="57" borderId="101" xfId="0" applyNumberFormat="1" applyFont="1" applyFill="1" applyBorder="1" applyAlignment="1">
      <alignment vertical="center"/>
    </xf>
    <xf numFmtId="166" fontId="25" fillId="57" borderId="100" xfId="0" applyNumberFormat="1" applyFont="1" applyFill="1" applyBorder="1" applyAlignment="1">
      <alignment vertical="center"/>
    </xf>
    <xf numFmtId="166" fontId="12" fillId="57" borderId="101" xfId="0" applyNumberFormat="1" applyFont="1" applyFill="1" applyBorder="1" applyAlignment="1">
      <alignment vertical="center"/>
    </xf>
    <xf numFmtId="165" fontId="12" fillId="0" borderId="101" xfId="2823" applyNumberFormat="1" applyFont="1" applyFill="1" applyBorder="1" applyAlignment="1">
      <alignment vertical="center"/>
    </xf>
    <xf numFmtId="165" fontId="12" fillId="0" borderId="100" xfId="2823" applyNumberFormat="1" applyFont="1" applyFill="1" applyBorder="1" applyAlignment="1">
      <alignment vertical="center"/>
    </xf>
    <xf numFmtId="0" fontId="25" fillId="41" borderId="67" xfId="0" applyFont="1" applyFill="1" applyBorder="1" applyAlignment="1">
      <alignment vertical="center"/>
    </xf>
    <xf numFmtId="165" fontId="12" fillId="41" borderId="105" xfId="2823" applyNumberFormat="1" applyFont="1" applyFill="1" applyBorder="1" applyAlignment="1">
      <alignment vertical="center"/>
    </xf>
    <xf numFmtId="165" fontId="12" fillId="41" borderId="105" xfId="2823" applyNumberFormat="1" applyFont="1" applyFill="1" applyBorder="1" applyAlignment="1">
      <alignment horizontal="right" vertical="center"/>
    </xf>
    <xf numFmtId="165" fontId="12" fillId="41" borderId="67" xfId="2823" applyNumberFormat="1" applyFont="1" applyFill="1" applyBorder="1" applyAlignment="1">
      <alignment horizontal="right" vertical="center"/>
    </xf>
    <xf numFmtId="166" fontId="263" fillId="57" borderId="0" xfId="0" applyNumberFormat="1" applyFont="1" applyFill="1" applyBorder="1" applyAlignment="1">
      <alignment vertical="center"/>
    </xf>
    <xf numFmtId="0" fontId="22" fillId="0" borderId="0" xfId="0" applyFont="1" applyAlignment="1"/>
    <xf numFmtId="0" fontId="25" fillId="0" borderId="0" xfId="0" applyFont="1" applyAlignment="1"/>
    <xf numFmtId="0" fontId="264" fillId="0" borderId="0" xfId="0" applyFont="1" applyAlignment="1"/>
    <xf numFmtId="0" fontId="34" fillId="0" borderId="106" xfId="0" applyFont="1" applyBorder="1" applyAlignment="1">
      <alignment horizontal="center" vertical="center"/>
    </xf>
    <xf numFmtId="167" fontId="12" fillId="0" borderId="0" xfId="0" applyNumberFormat="1" applyFont="1" applyFill="1" applyBorder="1" applyAlignment="1">
      <alignment horizontal="right" vertical="center"/>
    </xf>
    <xf numFmtId="167" fontId="12" fillId="0" borderId="0" xfId="0" applyNumberFormat="1" applyFont="1" applyFill="1" applyAlignment="1">
      <alignment horizontal="right" vertical="center"/>
    </xf>
    <xf numFmtId="167" fontId="12" fillId="41" borderId="0" xfId="0" applyNumberFormat="1" applyFont="1" applyFill="1" applyBorder="1" applyAlignment="1">
      <alignment horizontal="right" vertical="center"/>
    </xf>
    <xf numFmtId="167" fontId="12" fillId="41" borderId="0" xfId="0" applyNumberFormat="1" applyFont="1" applyFill="1" applyAlignment="1">
      <alignment horizontal="right" vertical="center"/>
    </xf>
    <xf numFmtId="0" fontId="25" fillId="0" borderId="0" xfId="0" quotePrefix="1" applyNumberFormat="1" applyFont="1" applyFill="1" applyAlignment="1">
      <alignment vertical="center"/>
    </xf>
    <xf numFmtId="0" fontId="25" fillId="0" borderId="0" xfId="0" applyNumberFormat="1" applyFont="1" applyFill="1" applyAlignment="1">
      <alignment vertical="center"/>
    </xf>
    <xf numFmtId="0" fontId="25" fillId="0" borderId="0" xfId="0" applyNumberFormat="1" applyFont="1" applyFill="1" applyAlignment="1">
      <alignment horizontal="center" vertical="center"/>
    </xf>
    <xf numFmtId="49" fontId="25" fillId="41" borderId="52" xfId="0" applyNumberFormat="1" applyFont="1" applyFill="1" applyBorder="1" applyAlignment="1">
      <alignment vertical="center"/>
    </xf>
    <xf numFmtId="3" fontId="25" fillId="41" borderId="52" xfId="0" applyNumberFormat="1" applyFont="1" applyFill="1" applyBorder="1" applyAlignment="1">
      <alignment vertical="center"/>
    </xf>
    <xf numFmtId="164" fontId="25" fillId="41" borderId="52" xfId="0" applyNumberFormat="1" applyFont="1" applyFill="1" applyBorder="1" applyAlignment="1">
      <alignment vertical="center"/>
    </xf>
    <xf numFmtId="164" fontId="25" fillId="41" borderId="52" xfId="0" applyNumberFormat="1" applyFont="1" applyFill="1" applyBorder="1" applyAlignment="1">
      <alignment horizontal="center" vertical="center"/>
    </xf>
    <xf numFmtId="312" fontId="240" fillId="0" borderId="0" xfId="0" applyNumberFormat="1" applyFont="1" applyFill="1"/>
    <xf numFmtId="0" fontId="34" fillId="0" borderId="0" xfId="0" applyFont="1" applyBorder="1" applyAlignment="1">
      <alignment vertical="center"/>
    </xf>
    <xf numFmtId="0" fontId="25" fillId="57" borderId="6" xfId="0" applyFont="1" applyFill="1" applyBorder="1" applyAlignment="1">
      <alignment vertical="center"/>
    </xf>
    <xf numFmtId="3" fontId="25" fillId="57" borderId="6" xfId="0" applyNumberFormat="1" applyFont="1" applyFill="1" applyBorder="1" applyAlignment="1">
      <alignment vertical="center"/>
    </xf>
    <xf numFmtId="3" fontId="25" fillId="57" borderId="6" xfId="0" applyNumberFormat="1" applyFont="1" applyFill="1" applyBorder="1" applyAlignment="1">
      <alignment horizontal="center" vertical="center"/>
    </xf>
    <xf numFmtId="3" fontId="25" fillId="57" borderId="0" xfId="0" applyNumberFormat="1" applyFont="1" applyFill="1" applyAlignment="1">
      <alignment horizontal="center" vertical="center"/>
    </xf>
    <xf numFmtId="166" fontId="12" fillId="57" borderId="52" xfId="0" applyNumberFormat="1" applyFont="1" applyFill="1" applyBorder="1" applyAlignment="1">
      <alignment vertical="center"/>
    </xf>
    <xf numFmtId="166" fontId="12" fillId="57" borderId="94" xfId="0" applyNumberFormat="1" applyFont="1" applyFill="1" applyBorder="1" applyAlignment="1">
      <alignment vertical="center"/>
    </xf>
    <xf numFmtId="166" fontId="22" fillId="0" borderId="0" xfId="0" applyNumberFormat="1" applyFont="1" applyBorder="1" applyAlignment="1">
      <alignment vertical="center"/>
    </xf>
    <xf numFmtId="164" fontId="240" fillId="0" borderId="0" xfId="0" applyNumberFormat="1" applyFont="1" applyFill="1" applyAlignment="1">
      <alignment vertical="center"/>
    </xf>
    <xf numFmtId="166" fontId="240" fillId="0" borderId="0" xfId="0" applyNumberFormat="1" applyFont="1" applyFill="1" applyAlignment="1">
      <alignment vertical="center"/>
    </xf>
    <xf numFmtId="166" fontId="240" fillId="0" borderId="54" xfId="0" applyNumberFormat="1" applyFont="1" applyFill="1" applyBorder="1" applyAlignment="1">
      <alignment vertical="center"/>
    </xf>
    <xf numFmtId="0" fontId="240" fillId="41" borderId="0" xfId="0" applyFont="1" applyFill="1" applyAlignment="1">
      <alignment vertical="center"/>
    </xf>
    <xf numFmtId="0" fontId="240" fillId="41" borderId="0" xfId="0" quotePrefix="1" applyNumberFormat="1" applyFont="1" applyFill="1" applyAlignment="1">
      <alignment vertical="center"/>
    </xf>
    <xf numFmtId="0" fontId="240" fillId="41" borderId="0" xfId="0" applyNumberFormat="1" applyFont="1" applyFill="1" applyAlignment="1">
      <alignment vertical="center"/>
    </xf>
    <xf numFmtId="166" fontId="240" fillId="41" borderId="0" xfId="0" applyNumberFormat="1" applyFont="1" applyFill="1" applyBorder="1" applyAlignment="1">
      <alignment vertical="center"/>
    </xf>
    <xf numFmtId="166" fontId="240" fillId="41" borderId="0" xfId="0" applyNumberFormat="1" applyFont="1" applyFill="1" applyAlignment="1">
      <alignment vertical="center"/>
    </xf>
    <xf numFmtId="166" fontId="240" fillId="41" borderId="54" xfId="0" applyNumberFormat="1" applyFont="1" applyFill="1" applyBorder="1" applyAlignment="1">
      <alignment vertical="center"/>
    </xf>
    <xf numFmtId="0" fontId="25" fillId="57" borderId="0" xfId="0" applyFont="1" applyFill="1" applyBorder="1" applyAlignment="1">
      <alignment vertical="center"/>
    </xf>
    <xf numFmtId="3" fontId="25" fillId="57" borderId="0" xfId="0" applyNumberFormat="1" applyFont="1" applyFill="1" applyBorder="1" applyAlignment="1">
      <alignment vertical="center"/>
    </xf>
    <xf numFmtId="167" fontId="12" fillId="57" borderId="67" xfId="0" applyNumberFormat="1" applyFont="1" applyFill="1" applyBorder="1" applyAlignment="1">
      <alignment horizontal="right" vertical="center"/>
    </xf>
    <xf numFmtId="166" fontId="34" fillId="41" borderId="105" xfId="0" applyNumberFormat="1" applyFont="1" applyFill="1" applyBorder="1" applyAlignment="1">
      <alignment vertical="center"/>
    </xf>
    <xf numFmtId="167" fontId="34" fillId="41" borderId="105" xfId="0" applyNumberFormat="1" applyFont="1" applyFill="1" applyBorder="1" applyAlignment="1">
      <alignment vertical="center"/>
    </xf>
    <xf numFmtId="166" fontId="12" fillId="41" borderId="105" xfId="0" applyNumberFormat="1" applyFont="1" applyFill="1" applyBorder="1" applyAlignment="1">
      <alignment vertical="center"/>
    </xf>
    <xf numFmtId="166" fontId="25" fillId="41" borderId="105" xfId="0" applyNumberFormat="1" applyFont="1" applyFill="1" applyBorder="1" applyAlignment="1">
      <alignment vertical="center"/>
    </xf>
    <xf numFmtId="0" fontId="25" fillId="0" borderId="54" xfId="0" applyFont="1" applyFill="1" applyBorder="1" applyAlignment="1">
      <alignment vertical="center"/>
    </xf>
    <xf numFmtId="0" fontId="4" fillId="0" borderId="0" xfId="0" quotePrefix="1" applyFont="1" applyFill="1" applyAlignment="1">
      <alignment vertical="center"/>
    </xf>
    <xf numFmtId="9" fontId="36" fillId="0" borderId="0" xfId="2823" applyFont="1" applyFill="1" applyAlignment="1">
      <alignment vertical="center"/>
    </xf>
    <xf numFmtId="0" fontId="3" fillId="0" borderId="0" xfId="0" quotePrefix="1" applyFont="1" applyFill="1" applyAlignment="1">
      <alignment vertical="center"/>
    </xf>
    <xf numFmtId="167" fontId="12" fillId="0" borderId="54" xfId="0" applyNumberFormat="1" applyFont="1" applyFill="1" applyBorder="1" applyAlignment="1">
      <alignment horizontal="right" vertical="center"/>
    </xf>
    <xf numFmtId="0" fontId="12" fillId="0" borderId="0" xfId="0" applyFont="1" applyFill="1" applyAlignment="1">
      <alignment horizontal="left" vertical="center" wrapText="1" indent="1"/>
    </xf>
    <xf numFmtId="0" fontId="12" fillId="0" borderId="0" xfId="0" applyFont="1" applyFill="1" applyAlignment="1"/>
    <xf numFmtId="164" fontId="240" fillId="0" borderId="0" xfId="0" applyNumberFormat="1" applyFont="1" applyFill="1" applyAlignment="1">
      <alignment horizontal="center" vertical="center"/>
    </xf>
    <xf numFmtId="0" fontId="240" fillId="57" borderId="0" xfId="0" applyNumberFormat="1" applyFont="1" applyFill="1" applyAlignment="1">
      <alignment horizontal="center" vertical="center"/>
    </xf>
    <xf numFmtId="312" fontId="287" fillId="42" borderId="0" xfId="0" applyNumberFormat="1" applyFont="1" applyFill="1" applyAlignment="1">
      <alignment vertical="center"/>
    </xf>
    <xf numFmtId="312" fontId="263" fillId="68" borderId="0" xfId="0" applyNumberFormat="1" applyFont="1" applyFill="1" applyAlignment="1">
      <alignment vertical="center"/>
    </xf>
    <xf numFmtId="166" fontId="34" fillId="27" borderId="72" xfId="25644" applyNumberFormat="1" applyFont="1" applyFill="1" applyBorder="1" applyAlignment="1">
      <alignment vertical="center"/>
    </xf>
    <xf numFmtId="166" fontId="12" fillId="57" borderId="0" xfId="25644" applyNumberFormat="1" applyFont="1" applyFill="1" applyBorder="1" applyAlignment="1">
      <alignment vertical="center"/>
    </xf>
    <xf numFmtId="166" fontId="12" fillId="0" borderId="0" xfId="25644" applyNumberFormat="1" applyFont="1" applyFill="1" applyBorder="1" applyAlignment="1">
      <alignment vertical="center"/>
    </xf>
    <xf numFmtId="166" fontId="34" fillId="57" borderId="97" xfId="25644" applyNumberFormat="1" applyFont="1" applyFill="1" applyBorder="1" applyAlignment="1">
      <alignment vertical="center"/>
    </xf>
    <xf numFmtId="336" fontId="12" fillId="57" borderId="0" xfId="25644" applyNumberFormat="1" applyFont="1" applyFill="1" applyBorder="1" applyAlignment="1">
      <alignment vertical="center"/>
    </xf>
    <xf numFmtId="336" fontId="12" fillId="0" borderId="0" xfId="25644" applyNumberFormat="1" applyFont="1" applyFill="1" applyBorder="1" applyAlignment="1">
      <alignment vertical="center"/>
    </xf>
    <xf numFmtId="0" fontId="17" fillId="58" borderId="0" xfId="0" applyFont="1" applyFill="1" applyBorder="1" applyAlignment="1">
      <alignment horizontal="left" vertical="center" indent="1"/>
    </xf>
    <xf numFmtId="0" fontId="12" fillId="57" borderId="0" xfId="1622" applyFont="1" applyFill="1" applyBorder="1" applyAlignment="1" applyProtection="1">
      <alignment horizontal="right" vertical="center" indent="1"/>
    </xf>
    <xf numFmtId="0" fontId="12" fillId="0" borderId="0" xfId="0" applyFont="1" applyFill="1" applyBorder="1" applyAlignment="1">
      <alignment horizontal="right" indent="1"/>
    </xf>
    <xf numFmtId="0" fontId="12" fillId="0" borderId="0" xfId="1622" applyFont="1" applyFill="1" applyBorder="1" applyAlignment="1" applyProtection="1">
      <alignment horizontal="right" vertical="center" indent="1"/>
    </xf>
    <xf numFmtId="164" fontId="25" fillId="57" borderId="0" xfId="0" applyNumberFormat="1" applyFont="1" applyFill="1" applyBorder="1" applyAlignment="1">
      <alignment horizontal="center" vertical="center"/>
    </xf>
    <xf numFmtId="0" fontId="25" fillId="57" borderId="67" xfId="0" applyFont="1" applyFill="1" applyBorder="1" applyAlignment="1">
      <alignment horizontal="center" vertical="center"/>
    </xf>
    <xf numFmtId="164" fontId="25" fillId="57" borderId="72" xfId="0" applyNumberFormat="1" applyFont="1" applyFill="1" applyBorder="1" applyAlignment="1">
      <alignment horizontal="center" vertical="center"/>
    </xf>
    <xf numFmtId="10" fontId="12" fillId="0" borderId="0" xfId="0" applyNumberFormat="1" applyFont="1" applyFill="1" applyAlignment="1">
      <alignment vertical="center"/>
    </xf>
    <xf numFmtId="165" fontId="36" fillId="0" borderId="112" xfId="0" applyNumberFormat="1" applyFont="1" applyFill="1" applyBorder="1" applyAlignment="1">
      <alignment vertical="center"/>
    </xf>
    <xf numFmtId="165" fontId="37" fillId="0" borderId="112" xfId="0" applyNumberFormat="1" applyFont="1" applyFill="1" applyBorder="1" applyAlignment="1">
      <alignment vertical="center"/>
    </xf>
    <xf numFmtId="165" fontId="36" fillId="0" borderId="113" xfId="0" applyNumberFormat="1" applyFont="1" applyFill="1" applyBorder="1" applyAlignment="1">
      <alignment vertical="center"/>
    </xf>
    <xf numFmtId="165" fontId="36" fillId="0" borderId="114" xfId="0" applyNumberFormat="1" applyFont="1" applyFill="1" applyBorder="1" applyAlignment="1">
      <alignment vertical="center"/>
    </xf>
    <xf numFmtId="166" fontId="27" fillId="0" borderId="107" xfId="0" applyNumberFormat="1" applyFont="1" applyFill="1" applyBorder="1" applyAlignment="1">
      <alignment vertical="center"/>
    </xf>
    <xf numFmtId="166" fontId="30" fillId="0" borderId="107" xfId="0" applyNumberFormat="1" applyFont="1" applyFill="1" applyBorder="1" applyAlignment="1">
      <alignment vertical="center"/>
    </xf>
    <xf numFmtId="0" fontId="317" fillId="0" borderId="0" xfId="0" applyFont="1" applyAlignment="1">
      <alignment vertical="center"/>
    </xf>
    <xf numFmtId="166" fontId="25" fillId="0" borderId="67" xfId="0" applyNumberFormat="1" applyFont="1" applyBorder="1" applyAlignment="1">
      <alignment vertical="center"/>
    </xf>
    <xf numFmtId="164" fontId="25" fillId="57" borderId="67" xfId="0" applyNumberFormat="1" applyFont="1" applyFill="1" applyBorder="1" applyAlignment="1">
      <alignment horizontal="center" vertical="center"/>
    </xf>
    <xf numFmtId="164" fontId="27" fillId="41" borderId="67" xfId="0" applyNumberFormat="1" applyFont="1" applyFill="1" applyBorder="1" applyAlignment="1">
      <alignment vertical="center"/>
    </xf>
    <xf numFmtId="3" fontId="27" fillId="41" borderId="67" xfId="0" applyNumberFormat="1" applyFont="1" applyFill="1" applyBorder="1" applyAlignment="1">
      <alignment vertical="center"/>
    </xf>
    <xf numFmtId="49" fontId="27" fillId="41" borderId="67" xfId="0" applyNumberFormat="1" applyFont="1" applyFill="1" applyBorder="1" applyAlignment="1">
      <alignment vertical="center"/>
    </xf>
    <xf numFmtId="0" fontId="12" fillId="0" borderId="0" xfId="49523" applyFont="1" applyFill="1" applyBorder="1" applyAlignment="1">
      <alignment vertical="center"/>
    </xf>
    <xf numFmtId="166" fontId="12" fillId="0" borderId="0" xfId="49523" applyNumberFormat="1" applyFont="1" applyFill="1" applyBorder="1" applyAlignment="1">
      <alignment vertical="center"/>
    </xf>
    <xf numFmtId="167" fontId="12" fillId="0" borderId="0" xfId="49523" applyNumberFormat="1" applyFont="1" applyFill="1" applyBorder="1" applyAlignment="1">
      <alignment vertical="center"/>
    </xf>
    <xf numFmtId="167" fontId="34" fillId="0" borderId="0" xfId="49523" applyNumberFormat="1" applyFont="1" applyFill="1" applyBorder="1" applyAlignment="1">
      <alignment vertical="center"/>
    </xf>
    <xf numFmtId="166" fontId="241" fillId="0" borderId="0" xfId="49523" applyNumberFormat="1" applyFont="1" applyFill="1" applyBorder="1" applyAlignment="1">
      <alignment vertical="center"/>
    </xf>
    <xf numFmtId="166" fontId="34" fillId="0" borderId="0" xfId="49523" applyNumberFormat="1" applyFont="1" applyFill="1" applyBorder="1" applyAlignment="1">
      <alignment vertical="center"/>
    </xf>
    <xf numFmtId="0" fontId="12" fillId="0" borderId="0" xfId="49524" applyFont="1" applyFill="1"/>
    <xf numFmtId="10" fontId="93" fillId="0" borderId="0" xfId="0" applyNumberFormat="1" applyFont="1" applyAlignment="1">
      <alignment horizontal="right" vertical="center"/>
    </xf>
    <xf numFmtId="0" fontId="318" fillId="0" borderId="0" xfId="0" applyFont="1" applyAlignment="1">
      <alignment vertical="center"/>
    </xf>
    <xf numFmtId="9" fontId="12" fillId="0" borderId="0" xfId="49525" applyFont="1" applyFill="1" applyBorder="1" applyAlignment="1">
      <alignment vertical="center"/>
    </xf>
    <xf numFmtId="165" fontId="12" fillId="0" borderId="0" xfId="49525" applyNumberFormat="1" applyFont="1" applyFill="1" applyBorder="1" applyAlignment="1">
      <alignment vertical="center"/>
    </xf>
    <xf numFmtId="165" fontId="3" fillId="0" borderId="0" xfId="49525" applyNumberFormat="1" applyFont="1" applyFill="1" applyBorder="1" applyAlignment="1">
      <alignment horizontal="right" vertical="center"/>
    </xf>
    <xf numFmtId="167" fontId="25" fillId="0" borderId="54" xfId="0" applyNumberFormat="1" applyFont="1" applyFill="1" applyBorder="1" applyAlignment="1">
      <alignment vertical="center"/>
    </xf>
    <xf numFmtId="167" fontId="29" fillId="0" borderId="0" xfId="0" applyNumberFormat="1" applyFont="1" applyFill="1" applyAlignment="1">
      <alignment vertical="center"/>
    </xf>
    <xf numFmtId="166" fontId="302" fillId="0" borderId="0" xfId="0" applyNumberFormat="1" applyFont="1" applyFill="1" applyAlignment="1">
      <alignment vertical="center"/>
    </xf>
    <xf numFmtId="167" fontId="12" fillId="57" borderId="85" xfId="0" applyNumberFormat="1" applyFont="1" applyFill="1" applyBorder="1" applyAlignment="1">
      <alignment horizontal="right" vertical="center"/>
    </xf>
    <xf numFmtId="244" fontId="287" fillId="0" borderId="0" xfId="0" applyNumberFormat="1" applyFont="1" applyAlignment="1">
      <alignment vertical="center"/>
    </xf>
    <xf numFmtId="164" fontId="241" fillId="0" borderId="0" xfId="0" applyNumberFormat="1" applyFont="1" applyFill="1" applyAlignment="1">
      <alignment vertical="center"/>
    </xf>
    <xf numFmtId="166" fontId="241" fillId="0" borderId="18" xfId="0" applyNumberFormat="1" applyFont="1" applyFill="1" applyBorder="1" applyAlignment="1">
      <alignment vertical="center"/>
    </xf>
    <xf numFmtId="0" fontId="241" fillId="0" borderId="7" xfId="0" applyFont="1" applyFill="1" applyBorder="1" applyAlignment="1">
      <alignment vertical="center"/>
    </xf>
    <xf numFmtId="0" fontId="241" fillId="0" borderId="18" xfId="0" applyFont="1" applyFill="1" applyBorder="1" applyAlignment="1">
      <alignment vertical="center"/>
    </xf>
    <xf numFmtId="49" fontId="241" fillId="0" borderId="0" xfId="0" applyNumberFormat="1" applyFont="1" applyFill="1" applyAlignment="1">
      <alignment vertical="center"/>
    </xf>
    <xf numFmtId="3" fontId="241" fillId="0" borderId="0" xfId="0" applyNumberFormat="1" applyFont="1" applyFill="1" applyAlignment="1">
      <alignment vertical="center"/>
    </xf>
    <xf numFmtId="49" fontId="27" fillId="0" borderId="117" xfId="0" applyNumberFormat="1" applyFont="1" applyFill="1" applyBorder="1" applyAlignment="1">
      <alignment vertical="center"/>
    </xf>
    <xf numFmtId="3" fontId="27" fillId="0" borderId="117" xfId="0" applyNumberFormat="1" applyFont="1" applyFill="1" applyBorder="1" applyAlignment="1">
      <alignment vertical="center"/>
    </xf>
    <xf numFmtId="164" fontId="27" fillId="0" borderId="117" xfId="0" applyNumberFormat="1" applyFont="1" applyFill="1" applyBorder="1" applyAlignment="1">
      <alignment vertical="center"/>
    </xf>
    <xf numFmtId="166" fontId="30" fillId="0" borderId="117" xfId="0" applyNumberFormat="1" applyFont="1" applyFill="1" applyBorder="1" applyAlignment="1">
      <alignment vertical="center"/>
    </xf>
    <xf numFmtId="166" fontId="27" fillId="0" borderId="117" xfId="0" applyNumberFormat="1" applyFont="1" applyFill="1" applyBorder="1" applyAlignment="1">
      <alignment vertical="center"/>
    </xf>
    <xf numFmtId="166" fontId="27" fillId="0" borderId="118" xfId="0" applyNumberFormat="1" applyFont="1" applyFill="1" applyBorder="1" applyAlignment="1">
      <alignment vertical="center"/>
    </xf>
    <xf numFmtId="166" fontId="27" fillId="0" borderId="119" xfId="0" applyNumberFormat="1" applyFont="1" applyFill="1" applyBorder="1" applyAlignment="1">
      <alignment vertical="center"/>
    </xf>
    <xf numFmtId="166" fontId="30" fillId="0" borderId="120" xfId="0" applyNumberFormat="1" applyFont="1" applyFill="1" applyBorder="1" applyAlignment="1">
      <alignment vertical="center"/>
    </xf>
    <xf numFmtId="164" fontId="25" fillId="66" borderId="117" xfId="0" applyNumberFormat="1" applyFont="1" applyFill="1" applyBorder="1" applyAlignment="1">
      <alignment horizontal="center" vertical="center"/>
    </xf>
    <xf numFmtId="166" fontId="25" fillId="0" borderId="72" xfId="0" applyNumberFormat="1" applyFont="1" applyFill="1" applyBorder="1" applyAlignment="1">
      <alignment vertical="center"/>
    </xf>
    <xf numFmtId="166" fontId="25" fillId="57" borderId="54" xfId="0" applyNumberFormat="1" applyFont="1" applyFill="1" applyBorder="1" applyAlignment="1">
      <alignment vertical="center"/>
    </xf>
    <xf numFmtId="166" fontId="25" fillId="0" borderId="78" xfId="0" applyNumberFormat="1" applyFont="1" applyFill="1" applyBorder="1" applyAlignment="1">
      <alignment vertical="center"/>
    </xf>
    <xf numFmtId="0" fontId="32" fillId="56" borderId="72" xfId="0" applyFont="1" applyFill="1" applyBorder="1" applyAlignment="1">
      <alignment horizontal="centerContinuous" vertical="center"/>
    </xf>
    <xf numFmtId="0" fontId="221" fillId="58" borderId="72" xfId="2786" applyFont="1" applyFill="1" applyBorder="1" applyAlignment="1">
      <alignment horizontal="centerContinuous" vertical="center"/>
    </xf>
    <xf numFmtId="0" fontId="32" fillId="56" borderId="5" xfId="0" applyFont="1" applyFill="1" applyBorder="1" applyAlignment="1">
      <alignment horizontal="centerContinuous" vertical="center"/>
    </xf>
    <xf numFmtId="0" fontId="32" fillId="56" borderId="78" xfId="0" applyFont="1" applyFill="1" applyBorder="1" applyAlignment="1">
      <alignment horizontal="centerContinuous" vertical="center"/>
    </xf>
    <xf numFmtId="0" fontId="32" fillId="56" borderId="67" xfId="0" applyFont="1" applyFill="1" applyBorder="1" applyAlignment="1">
      <alignment horizontal="centerContinuous" vertical="center"/>
    </xf>
    <xf numFmtId="166" fontId="12" fillId="57" borderId="0" xfId="0" applyNumberFormat="1" applyFont="1" applyFill="1" applyBorder="1" applyAlignment="1">
      <alignment vertical="center"/>
    </xf>
    <xf numFmtId="166" fontId="12" fillId="57" borderId="0" xfId="0" applyNumberFormat="1" applyFont="1" applyFill="1" applyAlignment="1">
      <alignment vertical="center"/>
    </xf>
    <xf numFmtId="166" fontId="12" fillId="57" borderId="54" xfId="0" applyNumberFormat="1" applyFont="1" applyFill="1" applyBorder="1" applyAlignment="1">
      <alignment vertical="center"/>
    </xf>
    <xf numFmtId="49" fontId="240" fillId="0" borderId="0" xfId="0" applyNumberFormat="1" applyFont="1" applyFill="1" applyAlignment="1">
      <alignment vertical="center"/>
    </xf>
    <xf numFmtId="164" fontId="25" fillId="57" borderId="121" xfId="0" applyNumberFormat="1" applyFont="1" applyFill="1" applyBorder="1" applyAlignment="1">
      <alignment horizontal="center" vertical="center"/>
    </xf>
    <xf numFmtId="3" fontId="25" fillId="57" borderId="67" xfId="0" applyNumberFormat="1" applyFont="1" applyFill="1" applyBorder="1" applyAlignment="1">
      <alignment vertical="center"/>
    </xf>
    <xf numFmtId="167" fontId="34" fillId="41" borderId="67" xfId="0" applyNumberFormat="1" applyFont="1" applyFill="1" applyBorder="1" applyAlignment="1">
      <alignment horizontal="right" vertical="center"/>
    </xf>
    <xf numFmtId="167" fontId="12" fillId="41" borderId="54" xfId="0" applyNumberFormat="1" applyFont="1" applyFill="1" applyBorder="1" applyAlignment="1">
      <alignment horizontal="right" vertical="center"/>
    </xf>
    <xf numFmtId="0" fontId="25" fillId="57" borderId="52" xfId="0" applyFont="1" applyFill="1" applyBorder="1" applyAlignment="1">
      <alignment vertical="center"/>
    </xf>
    <xf numFmtId="312" fontId="240" fillId="0" borderId="67" xfId="0" applyNumberFormat="1" applyFont="1" applyFill="1" applyBorder="1" applyAlignment="1">
      <alignment vertical="center"/>
    </xf>
    <xf numFmtId="312" fontId="240" fillId="0" borderId="81" xfId="0" applyNumberFormat="1" applyFont="1" applyFill="1" applyBorder="1" applyAlignment="1">
      <alignment vertical="center"/>
    </xf>
    <xf numFmtId="166" fontId="40" fillId="0" borderId="0" xfId="0" applyNumberFormat="1" applyFont="1" applyFill="1" applyBorder="1" applyAlignment="1">
      <alignment vertical="center"/>
    </xf>
    <xf numFmtId="3" fontId="322" fillId="0" borderId="0" xfId="0" applyNumberFormat="1" applyFont="1" applyFill="1" applyBorder="1" applyAlignment="1">
      <alignment vertical="center"/>
    </xf>
    <xf numFmtId="166" fontId="322" fillId="0" borderId="0" xfId="0" applyNumberFormat="1" applyFont="1" applyFill="1" applyBorder="1" applyAlignment="1">
      <alignment vertical="center"/>
    </xf>
    <xf numFmtId="166" fontId="323" fillId="0" borderId="0" xfId="0" applyNumberFormat="1" applyFont="1" applyFill="1" applyBorder="1" applyAlignment="1">
      <alignment vertical="center"/>
    </xf>
    <xf numFmtId="312" fontId="240" fillId="42" borderId="67" xfId="0" applyNumberFormat="1" applyFont="1" applyFill="1" applyBorder="1" applyAlignment="1">
      <alignment vertical="center"/>
    </xf>
    <xf numFmtId="312" fontId="240" fillId="0" borderId="72" xfId="0" applyNumberFormat="1" applyFont="1" applyFill="1" applyBorder="1" applyAlignment="1">
      <alignment vertical="center"/>
    </xf>
    <xf numFmtId="166" fontId="25" fillId="42" borderId="81" xfId="0" applyNumberFormat="1" applyFont="1" applyFill="1" applyBorder="1" applyAlignment="1">
      <alignment vertical="center"/>
    </xf>
    <xf numFmtId="166" fontId="25" fillId="42" borderId="0" xfId="0" applyNumberFormat="1" applyFont="1" applyFill="1" applyBorder="1" applyAlignment="1">
      <alignment vertical="center"/>
    </xf>
    <xf numFmtId="166" fontId="25" fillId="42" borderId="87" xfId="0" applyNumberFormat="1" applyFont="1" applyFill="1" applyBorder="1" applyAlignment="1">
      <alignment vertical="center"/>
    </xf>
    <xf numFmtId="166" fontId="240" fillId="0" borderId="87" xfId="0" applyNumberFormat="1" applyFont="1" applyFill="1" applyBorder="1" applyAlignment="1">
      <alignment vertical="center"/>
    </xf>
    <xf numFmtId="166" fontId="25" fillId="0" borderId="112" xfId="0" applyNumberFormat="1" applyFont="1" applyFill="1" applyBorder="1" applyAlignment="1">
      <alignment vertical="center"/>
    </xf>
    <xf numFmtId="166" fontId="25" fillId="42" borderId="112" xfId="0" applyNumberFormat="1" applyFont="1" applyFill="1" applyBorder="1" applyAlignment="1">
      <alignment vertical="center"/>
    </xf>
    <xf numFmtId="0" fontId="25" fillId="0" borderId="7" xfId="0" applyFont="1" applyBorder="1"/>
    <xf numFmtId="312" fontId="240" fillId="42" borderId="72" xfId="0" applyNumberFormat="1" applyFont="1" applyFill="1" applyBorder="1" applyAlignment="1">
      <alignment vertical="center"/>
    </xf>
    <xf numFmtId="49" fontId="25" fillId="57" borderId="5" xfId="0" applyNumberFormat="1" applyFont="1" applyFill="1" applyBorder="1" applyAlignment="1">
      <alignment vertical="center"/>
    </xf>
    <xf numFmtId="0" fontId="240" fillId="57" borderId="0" xfId="0" applyFont="1" applyFill="1" applyAlignment="1">
      <alignment horizontal="center" vertical="center"/>
    </xf>
    <xf numFmtId="0" fontId="240" fillId="0" borderId="0" xfId="0" applyFont="1" applyFill="1" applyAlignment="1">
      <alignment horizontal="center" vertical="center"/>
    </xf>
    <xf numFmtId="164" fontId="240" fillId="57" borderId="67" xfId="0" applyNumberFormat="1" applyFont="1" applyFill="1" applyBorder="1" applyAlignment="1">
      <alignment horizontal="center" vertical="center"/>
    </xf>
    <xf numFmtId="166" fontId="240" fillId="0" borderId="0" xfId="49523" applyNumberFormat="1" applyFont="1" applyFill="1" applyBorder="1" applyAlignment="1">
      <alignment vertical="center"/>
    </xf>
    <xf numFmtId="0" fontId="240" fillId="0" borderId="0" xfId="49523" applyFont="1" applyFill="1" applyBorder="1" applyAlignment="1">
      <alignment vertical="center"/>
    </xf>
    <xf numFmtId="0" fontId="240" fillId="41" borderId="0" xfId="0" applyFont="1" applyFill="1" applyAlignment="1">
      <alignment horizontal="center" vertical="center"/>
    </xf>
    <xf numFmtId="0" fontId="240" fillId="0" borderId="54" xfId="0" applyFont="1" applyFill="1" applyBorder="1" applyAlignment="1">
      <alignment vertical="center"/>
    </xf>
    <xf numFmtId="166" fontId="34" fillId="0" borderId="105" xfId="0" applyNumberFormat="1" applyFont="1" applyFill="1" applyBorder="1" applyAlignment="1">
      <alignment vertical="center"/>
    </xf>
    <xf numFmtId="167" fontId="34" fillId="41" borderId="105" xfId="0" applyNumberFormat="1" applyFont="1" applyFill="1" applyBorder="1" applyAlignment="1">
      <alignment horizontal="right" vertical="center"/>
    </xf>
    <xf numFmtId="10" fontId="93" fillId="0" borderId="0" xfId="0" applyNumberFormat="1" applyFont="1" applyBorder="1" applyAlignment="1">
      <alignment horizontal="right" vertical="center"/>
    </xf>
    <xf numFmtId="0" fontId="25" fillId="57" borderId="0" xfId="0" quotePrefix="1" applyFont="1" applyFill="1" applyAlignment="1">
      <alignment vertical="center"/>
    </xf>
    <xf numFmtId="337" fontId="12" fillId="0" borderId="68" xfId="0" applyNumberFormat="1" applyFont="1" applyFill="1" applyBorder="1" applyAlignment="1">
      <alignment vertical="center"/>
    </xf>
    <xf numFmtId="49" fontId="34" fillId="41" borderId="67" xfId="0" applyNumberFormat="1" applyFont="1" applyFill="1" applyBorder="1" applyAlignment="1">
      <alignment vertical="center"/>
    </xf>
    <xf numFmtId="3" fontId="34" fillId="41" borderId="67" xfId="0" applyNumberFormat="1" applyFont="1" applyFill="1" applyBorder="1" applyAlignment="1">
      <alignment vertical="center"/>
    </xf>
    <xf numFmtId="164" fontId="34" fillId="41" borderId="67" xfId="0" applyNumberFormat="1" applyFont="1" applyFill="1" applyBorder="1" applyAlignment="1">
      <alignment vertical="center"/>
    </xf>
    <xf numFmtId="164" fontId="12" fillId="57" borderId="67" xfId="0" applyNumberFormat="1" applyFont="1" applyFill="1" applyBorder="1" applyAlignment="1">
      <alignment horizontal="center" vertical="center"/>
    </xf>
    <xf numFmtId="0" fontId="12" fillId="0" borderId="0" xfId="0" applyFont="1" applyBorder="1" applyAlignment="1">
      <alignment vertical="center"/>
    </xf>
    <xf numFmtId="49" fontId="12" fillId="0" borderId="0" xfId="0" applyNumberFormat="1" applyFont="1" applyFill="1" applyAlignment="1">
      <alignment vertical="center"/>
    </xf>
    <xf numFmtId="3" fontId="12" fillId="0" borderId="0" xfId="0" applyNumberFormat="1" applyFont="1" applyFill="1" applyAlignment="1">
      <alignment vertical="center"/>
    </xf>
    <xf numFmtId="164" fontId="12" fillId="0" borderId="0" xfId="0" applyNumberFormat="1" applyFont="1" applyFill="1" applyAlignment="1">
      <alignment vertical="center"/>
    </xf>
    <xf numFmtId="164" fontId="12" fillId="0" borderId="0" xfId="0" applyNumberFormat="1" applyFont="1" applyFill="1" applyAlignment="1">
      <alignment horizontal="center" vertical="center"/>
    </xf>
    <xf numFmtId="164" fontId="12" fillId="0" borderId="0" xfId="0" applyNumberFormat="1" applyFont="1" applyFill="1" applyBorder="1" applyAlignment="1">
      <alignment horizontal="center" vertical="center"/>
    </xf>
    <xf numFmtId="166" fontId="34" fillId="41" borderId="123" xfId="0" applyNumberFormat="1" applyFont="1" applyFill="1" applyBorder="1" applyAlignment="1">
      <alignment vertical="center"/>
    </xf>
    <xf numFmtId="166" fontId="12" fillId="0" borderId="104" xfId="0" applyNumberFormat="1" applyFont="1" applyFill="1" applyBorder="1" applyAlignment="1">
      <alignment vertical="center"/>
    </xf>
    <xf numFmtId="166" fontId="12" fillId="41" borderId="104" xfId="0" applyNumberFormat="1" applyFont="1" applyFill="1" applyBorder="1" applyAlignment="1">
      <alignment vertical="center"/>
    </xf>
    <xf numFmtId="166" fontId="240" fillId="0" borderId="104" xfId="0" applyNumberFormat="1" applyFont="1" applyFill="1" applyBorder="1" applyAlignment="1">
      <alignment vertical="center"/>
    </xf>
    <xf numFmtId="166" fontId="12" fillId="57" borderId="104" xfId="0" applyNumberFormat="1" applyFont="1" applyFill="1" applyBorder="1" applyAlignment="1">
      <alignment vertical="center"/>
    </xf>
    <xf numFmtId="165" fontId="25" fillId="0" borderId="0" xfId="2823" applyNumberFormat="1" applyFont="1" applyFill="1" applyAlignment="1">
      <alignment vertical="center"/>
    </xf>
    <xf numFmtId="49" fontId="25" fillId="57" borderId="85" xfId="0" quotePrefix="1" applyNumberFormat="1" applyFont="1" applyFill="1" applyBorder="1" applyAlignment="1">
      <alignment vertical="center"/>
    </xf>
    <xf numFmtId="167" fontId="12" fillId="41" borderId="67" xfId="0" applyNumberFormat="1" applyFont="1" applyFill="1" applyBorder="1" applyAlignment="1">
      <alignment vertical="center"/>
    </xf>
    <xf numFmtId="0" fontId="12" fillId="0" borderId="0" xfId="0" applyFont="1" applyFill="1"/>
    <xf numFmtId="0" fontId="291" fillId="0" borderId="0" xfId="0" applyFont="1" applyFill="1" applyAlignment="1">
      <alignment vertical="center"/>
    </xf>
    <xf numFmtId="164" fontId="291" fillId="0" borderId="0" xfId="0" applyNumberFormat="1" applyFont="1" applyFill="1" applyAlignment="1">
      <alignment vertical="center"/>
    </xf>
    <xf numFmtId="164" fontId="291" fillId="0" borderId="0" xfId="0" applyNumberFormat="1" applyFont="1" applyFill="1" applyBorder="1" applyAlignment="1">
      <alignment horizontal="center" vertical="center"/>
    </xf>
    <xf numFmtId="0" fontId="291" fillId="0" borderId="7" xfId="0" applyFont="1" applyFill="1" applyBorder="1" applyAlignment="1">
      <alignment vertical="center"/>
    </xf>
    <xf numFmtId="166" fontId="36" fillId="42" borderId="0" xfId="0" applyNumberFormat="1" applyFont="1" applyFill="1" applyAlignment="1">
      <alignment vertical="center"/>
    </xf>
    <xf numFmtId="166" fontId="36" fillId="42" borderId="81" xfId="0" applyNumberFormat="1" applyFont="1" applyFill="1" applyBorder="1" applyAlignment="1">
      <alignment vertical="center"/>
    </xf>
    <xf numFmtId="166" fontId="240" fillId="42" borderId="0" xfId="0" applyNumberFormat="1" applyFont="1" applyFill="1" applyAlignment="1">
      <alignment vertical="center"/>
    </xf>
    <xf numFmtId="0" fontId="240" fillId="0" borderId="0" xfId="0" applyFont="1" applyFill="1" applyAlignment="1">
      <alignment horizontal="left" vertical="center"/>
    </xf>
    <xf numFmtId="166" fontId="263" fillId="57" borderId="0" xfId="0" applyNumberFormat="1" applyFont="1" applyFill="1" applyAlignment="1">
      <alignment vertical="top"/>
    </xf>
    <xf numFmtId="166" fontId="12" fillId="41" borderId="0" xfId="0" applyNumberFormat="1" applyFont="1" applyFill="1" applyAlignment="1">
      <alignment vertical="top"/>
    </xf>
    <xf numFmtId="166" fontId="12" fillId="41" borderId="54" xfId="0" applyNumberFormat="1" applyFont="1" applyFill="1" applyBorder="1" applyAlignment="1">
      <alignment vertical="top"/>
    </xf>
    <xf numFmtId="166" fontId="12" fillId="41" borderId="18" xfId="0" applyNumberFormat="1" applyFont="1" applyFill="1" applyBorder="1" applyAlignment="1">
      <alignment vertical="top"/>
    </xf>
    <xf numFmtId="0" fontId="25" fillId="0" borderId="0" xfId="0" applyFont="1" applyAlignment="1">
      <alignment vertical="top"/>
    </xf>
    <xf numFmtId="0" fontId="25" fillId="70" borderId="0" xfId="0" applyFont="1" applyFill="1" applyAlignment="1">
      <alignment vertical="center"/>
    </xf>
    <xf numFmtId="3" fontId="25" fillId="0" borderId="0" xfId="0" applyNumberFormat="1" applyFont="1" applyBorder="1"/>
    <xf numFmtId="0" fontId="25" fillId="0" borderId="0" xfId="0" applyFont="1" applyBorder="1" applyAlignment="1"/>
    <xf numFmtId="166" fontId="263" fillId="57" borderId="0" xfId="0" applyNumberFormat="1" applyFont="1" applyFill="1" applyBorder="1" applyAlignment="1">
      <alignment vertical="top"/>
    </xf>
    <xf numFmtId="166" fontId="12" fillId="57" borderId="0" xfId="0" applyNumberFormat="1" applyFont="1" applyFill="1" applyBorder="1" applyAlignment="1">
      <alignment vertical="top"/>
    </xf>
    <xf numFmtId="166" fontId="12" fillId="41" borderId="0" xfId="0" applyNumberFormat="1" applyFont="1" applyFill="1" applyBorder="1" applyAlignment="1">
      <alignment vertical="top"/>
    </xf>
    <xf numFmtId="0" fontId="25" fillId="0" borderId="0" xfId="0" applyFont="1" applyBorder="1" applyAlignment="1">
      <alignment vertical="top"/>
    </xf>
    <xf numFmtId="0" fontId="25" fillId="0" borderId="0" xfId="0" applyFont="1" applyBorder="1"/>
    <xf numFmtId="3" fontId="25" fillId="0" borderId="88" xfId="0" applyNumberFormat="1" applyFont="1" applyFill="1" applyBorder="1" applyAlignment="1">
      <alignment horizontal="center" vertical="center"/>
    </xf>
    <xf numFmtId="166" fontId="29" fillId="0" borderId="88" xfId="0" applyNumberFormat="1" applyFont="1" applyFill="1" applyBorder="1" applyAlignment="1">
      <alignment vertical="top"/>
    </xf>
    <xf numFmtId="166" fontId="12" fillId="0" borderId="88" xfId="0" applyNumberFormat="1" applyFont="1" applyFill="1" applyBorder="1" applyAlignment="1">
      <alignment vertical="top"/>
    </xf>
    <xf numFmtId="166" fontId="12" fillId="0" borderId="93" xfId="0" applyNumberFormat="1" applyFont="1" applyFill="1" applyBorder="1" applyAlignment="1">
      <alignment vertical="top"/>
    </xf>
    <xf numFmtId="166" fontId="263" fillId="0" borderId="88" xfId="0" applyNumberFormat="1" applyFont="1" applyFill="1" applyBorder="1" applyAlignment="1">
      <alignment vertical="center"/>
    </xf>
    <xf numFmtId="166" fontId="12" fillId="0" borderId="89" xfId="0" applyNumberFormat="1" applyFont="1" applyFill="1" applyBorder="1" applyAlignment="1">
      <alignment vertical="center"/>
    </xf>
    <xf numFmtId="166" fontId="12" fillId="0" borderId="90" xfId="0" applyNumberFormat="1" applyFont="1" applyFill="1" applyBorder="1" applyAlignment="1">
      <alignment vertical="center"/>
    </xf>
    <xf numFmtId="0" fontId="12" fillId="57" borderId="0" xfId="0" applyFont="1" applyFill="1" applyAlignment="1">
      <alignment horizontal="center" vertical="center"/>
    </xf>
    <xf numFmtId="0" fontId="12" fillId="41" borderId="0" xfId="0" applyFont="1" applyFill="1" applyAlignment="1">
      <alignment horizontal="center" vertical="center"/>
    </xf>
    <xf numFmtId="164" fontId="12" fillId="57" borderId="0" xfId="0" applyNumberFormat="1" applyFont="1" applyFill="1" applyBorder="1" applyAlignment="1">
      <alignment horizontal="center" vertical="center"/>
    </xf>
    <xf numFmtId="0" fontId="25" fillId="70" borderId="67" xfId="0" applyFont="1" applyFill="1" applyBorder="1" applyAlignment="1">
      <alignment vertical="center"/>
    </xf>
    <xf numFmtId="49" fontId="27" fillId="70" borderId="5" xfId="0" applyNumberFormat="1" applyFont="1" applyFill="1" applyBorder="1" applyAlignment="1">
      <alignment vertical="center"/>
    </xf>
    <xf numFmtId="0" fontId="25" fillId="57" borderId="67" xfId="0" applyFont="1" applyFill="1" applyBorder="1" applyAlignment="1">
      <alignment vertical="center"/>
    </xf>
    <xf numFmtId="49" fontId="25" fillId="57" borderId="67" xfId="0" quotePrefix="1" applyNumberFormat="1" applyFont="1" applyFill="1" applyBorder="1" applyAlignment="1">
      <alignment vertical="center"/>
    </xf>
    <xf numFmtId="164" fontId="25" fillId="57" borderId="67" xfId="0" applyNumberFormat="1" applyFont="1" applyFill="1" applyBorder="1" applyAlignment="1">
      <alignment vertical="center"/>
    </xf>
    <xf numFmtId="0" fontId="240" fillId="41" borderId="0" xfId="0" quotePrefix="1" applyFont="1" applyFill="1" applyAlignment="1">
      <alignment vertical="center"/>
    </xf>
    <xf numFmtId="49" fontId="240" fillId="41" borderId="0" xfId="0" applyNumberFormat="1" applyFont="1" applyFill="1" applyAlignment="1">
      <alignment vertical="center"/>
    </xf>
    <xf numFmtId="166" fontId="240" fillId="41" borderId="104" xfId="0" applyNumberFormat="1" applyFont="1" applyFill="1" applyBorder="1" applyAlignment="1">
      <alignment vertical="center"/>
    </xf>
    <xf numFmtId="9" fontId="12" fillId="41" borderId="121" xfId="2823" applyFont="1" applyFill="1" applyBorder="1" applyAlignment="1">
      <alignment vertical="center"/>
    </xf>
    <xf numFmtId="166" fontId="12" fillId="41" borderId="121" xfId="0" applyNumberFormat="1" applyFont="1" applyFill="1" applyBorder="1" applyAlignment="1">
      <alignment vertical="center"/>
    </xf>
    <xf numFmtId="167" fontId="34" fillId="41" borderId="54" xfId="0" applyNumberFormat="1" applyFont="1" applyFill="1" applyBorder="1" applyAlignment="1">
      <alignment vertical="center"/>
    </xf>
    <xf numFmtId="0" fontId="32" fillId="56" borderId="105" xfId="0" applyFont="1" applyFill="1" applyBorder="1" applyAlignment="1">
      <alignment horizontal="centerContinuous" vertical="center"/>
    </xf>
    <xf numFmtId="166" fontId="12" fillId="0" borderId="124" xfId="0" applyNumberFormat="1" applyFont="1" applyFill="1" applyBorder="1" applyAlignment="1">
      <alignment vertical="center"/>
    </xf>
    <xf numFmtId="0" fontId="32" fillId="56" borderId="125" xfId="0" applyFont="1" applyFill="1" applyBorder="1" applyAlignment="1">
      <alignment horizontal="centerContinuous" vertical="center"/>
    </xf>
    <xf numFmtId="166" fontId="12" fillId="0" borderId="126" xfId="0" applyNumberFormat="1" applyFont="1" applyFill="1" applyBorder="1" applyAlignment="1">
      <alignment vertical="center"/>
    </xf>
    <xf numFmtId="167" fontId="12" fillId="0" borderId="60" xfId="0" applyNumberFormat="1" applyFont="1" applyFill="1" applyBorder="1" applyAlignment="1">
      <alignment vertical="center"/>
    </xf>
    <xf numFmtId="0" fontId="25" fillId="0" borderId="60" xfId="0" applyFont="1" applyFill="1" applyBorder="1" applyAlignment="1">
      <alignment vertical="center"/>
    </xf>
    <xf numFmtId="166" fontId="12" fillId="0" borderId="60" xfId="0" applyNumberFormat="1" applyFont="1" applyFill="1" applyBorder="1" applyAlignment="1">
      <alignment vertical="center"/>
    </xf>
    <xf numFmtId="166" fontId="12" fillId="41" borderId="60" xfId="0" applyNumberFormat="1" applyFont="1" applyFill="1" applyBorder="1" applyAlignment="1">
      <alignment vertical="center"/>
    </xf>
    <xf numFmtId="0" fontId="12" fillId="0" borderId="60" xfId="0" applyFont="1" applyFill="1" applyBorder="1" applyAlignment="1">
      <alignment vertical="center"/>
    </xf>
    <xf numFmtId="166" fontId="34" fillId="41" borderId="125" xfId="0" applyNumberFormat="1" applyFont="1" applyFill="1" applyBorder="1" applyAlignment="1">
      <alignment vertical="center"/>
    </xf>
    <xf numFmtId="166" fontId="12" fillId="57" borderId="60" xfId="0" applyNumberFormat="1" applyFont="1" applyFill="1" applyBorder="1" applyAlignment="1">
      <alignment vertical="center"/>
    </xf>
    <xf numFmtId="165" fontId="12" fillId="41" borderId="125" xfId="2823" applyNumberFormat="1" applyFont="1" applyFill="1" applyBorder="1" applyAlignment="1">
      <alignment horizontal="right" vertical="center"/>
    </xf>
    <xf numFmtId="167" fontId="34" fillId="41" borderId="125" xfId="0" applyNumberFormat="1" applyFont="1" applyFill="1" applyBorder="1" applyAlignment="1">
      <alignment vertical="center"/>
    </xf>
    <xf numFmtId="167" fontId="12" fillId="41" borderId="60" xfId="0" applyNumberFormat="1" applyFont="1" applyFill="1" applyBorder="1" applyAlignment="1">
      <alignment vertical="center"/>
    </xf>
    <xf numFmtId="9" fontId="12" fillId="41" borderId="127" xfId="2823" applyFont="1" applyFill="1" applyBorder="1" applyAlignment="1">
      <alignment vertical="center"/>
    </xf>
    <xf numFmtId="166" fontId="240" fillId="0" borderId="60" xfId="0" applyNumberFormat="1" applyFont="1" applyFill="1" applyBorder="1" applyAlignment="1">
      <alignment vertical="center"/>
    </xf>
    <xf numFmtId="166" fontId="240" fillId="41" borderId="60" xfId="0" applyNumberFormat="1" applyFont="1" applyFill="1" applyBorder="1" applyAlignment="1">
      <alignment vertical="center"/>
    </xf>
    <xf numFmtId="0" fontId="240" fillId="0" borderId="60" xfId="0" applyFont="1" applyFill="1" applyBorder="1" applyAlignment="1">
      <alignment vertical="center"/>
    </xf>
    <xf numFmtId="166" fontId="34" fillId="0" borderId="125" xfId="0" applyNumberFormat="1" applyFont="1" applyFill="1" applyBorder="1" applyAlignment="1">
      <alignment vertical="center"/>
    </xf>
    <xf numFmtId="312" fontId="263" fillId="68" borderId="0" xfId="0" applyNumberFormat="1" applyFont="1" applyFill="1" applyBorder="1" applyAlignment="1">
      <alignment vertical="center"/>
    </xf>
    <xf numFmtId="165" fontId="12" fillId="41" borderId="121" xfId="2823" applyNumberFormat="1" applyFont="1" applyFill="1" applyBorder="1" applyAlignment="1">
      <alignment vertical="center"/>
    </xf>
    <xf numFmtId="165" fontId="12" fillId="0" borderId="124" xfId="2823" applyNumberFormat="1" applyFont="1" applyFill="1" applyBorder="1" applyAlignment="1">
      <alignment vertical="center"/>
    </xf>
    <xf numFmtId="165" fontId="12" fillId="41" borderId="127" xfId="2823" applyNumberFormat="1" applyFont="1" applyFill="1" applyBorder="1" applyAlignment="1">
      <alignment vertical="center"/>
    </xf>
    <xf numFmtId="166" fontId="34" fillId="0" borderId="60" xfId="0" applyNumberFormat="1" applyFont="1" applyFill="1" applyBorder="1" applyAlignment="1">
      <alignment vertical="center"/>
    </xf>
    <xf numFmtId="165" fontId="12" fillId="41" borderId="125" xfId="2823" applyNumberFormat="1" applyFont="1" applyFill="1" applyBorder="1" applyAlignment="1">
      <alignment vertical="center"/>
    </xf>
    <xf numFmtId="165" fontId="12" fillId="0" borderId="128" xfId="2823" applyNumberFormat="1" applyFont="1" applyFill="1" applyBorder="1" applyAlignment="1">
      <alignment vertical="center"/>
    </xf>
    <xf numFmtId="165" fontId="12" fillId="0" borderId="126" xfId="2823" applyNumberFormat="1" applyFont="1" applyFill="1" applyBorder="1" applyAlignment="1">
      <alignment vertical="center"/>
    </xf>
    <xf numFmtId="166" fontId="34" fillId="41" borderId="121" xfId="0" applyNumberFormat="1" applyFont="1" applyFill="1" applyBorder="1" applyAlignment="1">
      <alignment vertical="center"/>
    </xf>
    <xf numFmtId="166" fontId="12" fillId="57" borderId="121" xfId="0" applyNumberFormat="1" applyFont="1" applyFill="1" applyBorder="1" applyAlignment="1">
      <alignment vertical="center"/>
    </xf>
    <xf numFmtId="166" fontId="12" fillId="41" borderId="124" xfId="0" applyNumberFormat="1" applyFont="1" applyFill="1" applyBorder="1" applyAlignment="1">
      <alignment vertical="center"/>
    </xf>
    <xf numFmtId="166" fontId="34" fillId="41" borderId="127" xfId="0" applyNumberFormat="1" applyFont="1" applyFill="1" applyBorder="1" applyAlignment="1">
      <alignment vertical="center"/>
    </xf>
    <xf numFmtId="166" fontId="34" fillId="41" borderId="125" xfId="0" applyNumberFormat="1" applyFont="1" applyFill="1" applyBorder="1" applyAlignment="1" applyProtection="1">
      <alignment vertical="center"/>
    </xf>
    <xf numFmtId="166" fontId="12" fillId="41" borderId="60" xfId="0" applyNumberFormat="1" applyFont="1" applyFill="1" applyBorder="1" applyAlignment="1" applyProtection="1">
      <alignment vertical="center"/>
    </xf>
    <xf numFmtId="166" fontId="12" fillId="0" borderId="60" xfId="0" applyNumberFormat="1" applyFont="1" applyFill="1" applyBorder="1" applyAlignment="1" applyProtection="1">
      <alignment vertical="center"/>
    </xf>
    <xf numFmtId="166" fontId="241" fillId="0" borderId="60" xfId="0" applyNumberFormat="1" applyFont="1" applyFill="1" applyBorder="1" applyAlignment="1" applyProtection="1">
      <alignment vertical="center"/>
    </xf>
    <xf numFmtId="0" fontId="12" fillId="0" borderId="106" xfId="0" applyFont="1" applyFill="1" applyBorder="1" applyAlignment="1">
      <alignment vertical="center"/>
    </xf>
    <xf numFmtId="166" fontId="12" fillId="41" borderId="128" xfId="0" applyNumberFormat="1" applyFont="1" applyFill="1" applyBorder="1" applyAlignment="1">
      <alignment vertical="center"/>
    </xf>
    <xf numFmtId="166" fontId="12" fillId="41" borderId="126" xfId="0" applyNumberFormat="1" applyFont="1" applyFill="1" applyBorder="1" applyAlignment="1">
      <alignment vertical="center"/>
    </xf>
    <xf numFmtId="9" fontId="12" fillId="41" borderId="124" xfId="0" applyNumberFormat="1" applyFont="1" applyFill="1" applyBorder="1" applyAlignment="1">
      <alignment vertical="center"/>
    </xf>
    <xf numFmtId="10" fontId="12" fillId="0" borderId="0" xfId="0" applyNumberFormat="1" applyFont="1" applyFill="1" applyBorder="1" applyAlignment="1">
      <alignment vertical="center"/>
    </xf>
    <xf numFmtId="0" fontId="32" fillId="56" borderId="123" xfId="0" applyFont="1" applyFill="1" applyBorder="1" applyAlignment="1">
      <alignment horizontal="centerContinuous" vertical="center"/>
    </xf>
    <xf numFmtId="0" fontId="34" fillId="0" borderId="103" xfId="0" applyFont="1" applyBorder="1" applyAlignment="1">
      <alignment horizontal="center" vertical="center"/>
    </xf>
    <xf numFmtId="167" fontId="12" fillId="0" borderId="104" xfId="0" applyNumberFormat="1" applyFont="1" applyFill="1" applyBorder="1" applyAlignment="1">
      <alignment horizontal="right" vertical="center"/>
    </xf>
    <xf numFmtId="0" fontId="25" fillId="0" borderId="104" xfId="0" applyFont="1" applyFill="1" applyBorder="1" applyAlignment="1">
      <alignment vertical="center"/>
    </xf>
    <xf numFmtId="166" fontId="12" fillId="41" borderId="123" xfId="0" applyNumberFormat="1" applyFont="1" applyFill="1" applyBorder="1" applyAlignment="1">
      <alignment vertical="center"/>
    </xf>
    <xf numFmtId="0" fontId="12" fillId="0" borderId="104" xfId="0" applyFont="1" applyFill="1" applyBorder="1" applyAlignment="1">
      <alignment vertical="center"/>
    </xf>
    <xf numFmtId="165" fontId="12" fillId="41" borderId="123" xfId="2823" applyNumberFormat="1" applyFont="1" applyFill="1" applyBorder="1" applyAlignment="1">
      <alignment horizontal="right" vertical="center"/>
    </xf>
    <xf numFmtId="167" fontId="34" fillId="41" borderId="123" xfId="0" applyNumberFormat="1" applyFont="1" applyFill="1" applyBorder="1" applyAlignment="1">
      <alignment horizontal="right" vertical="center"/>
    </xf>
    <xf numFmtId="167" fontId="12" fillId="41" borderId="104" xfId="0" applyNumberFormat="1" applyFont="1" applyFill="1" applyBorder="1" applyAlignment="1">
      <alignment horizontal="right" vertical="center"/>
    </xf>
    <xf numFmtId="0" fontId="12" fillId="0" borderId="103" xfId="0" applyFont="1" applyFill="1" applyBorder="1" applyAlignment="1">
      <alignment vertical="center"/>
    </xf>
    <xf numFmtId="9" fontId="12" fillId="41" borderId="130" xfId="0" applyNumberFormat="1" applyFont="1" applyFill="1" applyBorder="1" applyAlignment="1">
      <alignment vertical="center"/>
    </xf>
    <xf numFmtId="0" fontId="32" fillId="56" borderId="131" xfId="0" applyFont="1" applyFill="1" applyBorder="1" applyAlignment="1">
      <alignment horizontal="centerContinuous" vertical="center"/>
    </xf>
    <xf numFmtId="0" fontId="34" fillId="0" borderId="132" xfId="0" applyFont="1" applyBorder="1" applyAlignment="1">
      <alignment horizontal="center" vertical="center"/>
    </xf>
    <xf numFmtId="167" fontId="12" fillId="0" borderId="133" xfId="0" applyNumberFormat="1" applyFont="1" applyFill="1" applyBorder="1" applyAlignment="1">
      <alignment vertical="center"/>
    </xf>
    <xf numFmtId="167" fontId="12" fillId="0" borderId="104" xfId="0" applyNumberFormat="1" applyFont="1" applyFill="1" applyBorder="1" applyAlignment="1">
      <alignment vertical="center"/>
    </xf>
    <xf numFmtId="0" fontId="25" fillId="0" borderId="133" xfId="0" applyFont="1" applyFill="1" applyBorder="1" applyAlignment="1">
      <alignment vertical="center"/>
    </xf>
    <xf numFmtId="166" fontId="12" fillId="0" borderId="133" xfId="0" applyNumberFormat="1" applyFont="1" applyFill="1" applyBorder="1" applyAlignment="1">
      <alignment vertical="center"/>
    </xf>
    <xf numFmtId="166" fontId="12" fillId="41" borderId="133" xfId="0" applyNumberFormat="1" applyFont="1" applyFill="1" applyBorder="1" applyAlignment="1">
      <alignment vertical="center"/>
    </xf>
    <xf numFmtId="166" fontId="34" fillId="41" borderId="131" xfId="0" applyNumberFormat="1" applyFont="1" applyFill="1" applyBorder="1" applyAlignment="1">
      <alignment vertical="center"/>
    </xf>
    <xf numFmtId="0" fontId="12" fillId="0" borderId="133" xfId="0" applyFont="1" applyFill="1" applyBorder="1" applyAlignment="1">
      <alignment vertical="center"/>
    </xf>
    <xf numFmtId="165" fontId="12" fillId="41" borderId="131" xfId="2823" applyNumberFormat="1" applyFont="1" applyFill="1" applyBorder="1" applyAlignment="1">
      <alignment horizontal="right" vertical="center"/>
    </xf>
    <xf numFmtId="167" fontId="34" fillId="41" borderId="131" xfId="0" applyNumberFormat="1" applyFont="1" applyFill="1" applyBorder="1" applyAlignment="1">
      <alignment vertical="center"/>
    </xf>
    <xf numFmtId="167" fontId="12" fillId="41" borderId="133" xfId="0" applyNumberFormat="1" applyFont="1" applyFill="1" applyBorder="1" applyAlignment="1">
      <alignment vertical="center"/>
    </xf>
    <xf numFmtId="0" fontId="12" fillId="0" borderId="132" xfId="0" applyFont="1" applyFill="1" applyBorder="1" applyAlignment="1">
      <alignment vertical="center"/>
    </xf>
    <xf numFmtId="9" fontId="12" fillId="41" borderId="135" xfId="0" applyNumberFormat="1" applyFont="1" applyFill="1" applyBorder="1" applyAlignment="1">
      <alignment vertical="center"/>
    </xf>
    <xf numFmtId="166" fontId="240" fillId="41" borderId="133" xfId="0" applyNumberFormat="1" applyFont="1" applyFill="1" applyBorder="1" applyAlignment="1">
      <alignment vertical="center"/>
    </xf>
    <xf numFmtId="166" fontId="240" fillId="0" borderId="133" xfId="0" applyNumberFormat="1" applyFont="1" applyFill="1" applyBorder="1" applyAlignment="1">
      <alignment vertical="center"/>
    </xf>
    <xf numFmtId="166" fontId="12" fillId="57" borderId="133" xfId="0" applyNumberFormat="1" applyFont="1" applyFill="1" applyBorder="1" applyAlignment="1">
      <alignment vertical="center"/>
    </xf>
    <xf numFmtId="0" fontId="25" fillId="57" borderId="121" xfId="0" applyFont="1" applyFill="1" applyBorder="1" applyAlignment="1">
      <alignment vertical="center"/>
    </xf>
    <xf numFmtId="49" fontId="25" fillId="57" borderId="121" xfId="0" applyNumberFormat="1" applyFont="1" applyFill="1" applyBorder="1" applyAlignment="1">
      <alignment vertical="center"/>
    </xf>
    <xf numFmtId="3" fontId="25" fillId="57" borderId="121" xfId="0" applyNumberFormat="1" applyFont="1" applyFill="1" applyBorder="1" applyAlignment="1">
      <alignment vertical="center"/>
    </xf>
    <xf numFmtId="164" fontId="25" fillId="57" borderId="121" xfId="0" applyNumberFormat="1" applyFont="1" applyFill="1" applyBorder="1" applyAlignment="1">
      <alignment vertical="center"/>
    </xf>
    <xf numFmtId="166" fontId="12" fillId="57" borderId="127" xfId="0" applyNumberFormat="1" applyFont="1" applyFill="1" applyBorder="1" applyAlignment="1">
      <alignment vertical="center"/>
    </xf>
    <xf numFmtId="167" fontId="34" fillId="41" borderId="123" xfId="0" applyNumberFormat="1" applyFont="1" applyFill="1" applyBorder="1" applyAlignment="1">
      <alignment vertical="center"/>
    </xf>
    <xf numFmtId="167" fontId="12" fillId="41" borderId="104" xfId="0" applyNumberFormat="1" applyFont="1" applyFill="1" applyBorder="1" applyAlignment="1">
      <alignment vertical="center"/>
    </xf>
    <xf numFmtId="9" fontId="12" fillId="41" borderId="129" xfId="2823" applyFont="1" applyFill="1" applyBorder="1" applyAlignment="1">
      <alignment vertical="center"/>
    </xf>
    <xf numFmtId="0" fontId="240" fillId="0" borderId="104" xfId="0" applyFont="1" applyFill="1" applyBorder="1" applyAlignment="1">
      <alignment vertical="center"/>
    </xf>
    <xf numFmtId="166" fontId="12" fillId="57" borderId="129" xfId="0" applyNumberFormat="1" applyFont="1" applyFill="1" applyBorder="1" applyAlignment="1">
      <alignment vertical="center"/>
    </xf>
    <xf numFmtId="166" fontId="12" fillId="0" borderId="130" xfId="0" applyNumberFormat="1" applyFont="1" applyFill="1" applyBorder="1" applyAlignment="1">
      <alignment vertical="center"/>
    </xf>
    <xf numFmtId="164" fontId="240" fillId="57" borderId="121" xfId="0" applyNumberFormat="1" applyFont="1" applyFill="1" applyBorder="1" applyAlignment="1">
      <alignment horizontal="center" vertical="center"/>
    </xf>
    <xf numFmtId="0" fontId="25" fillId="0" borderId="107" xfId="0" applyFont="1" applyFill="1" applyBorder="1" applyAlignment="1">
      <alignment vertical="center"/>
    </xf>
    <xf numFmtId="0" fontId="25" fillId="0" borderId="107" xfId="0" applyFont="1" applyFill="1" applyBorder="1" applyAlignment="1">
      <alignment horizontal="center" vertical="center"/>
    </xf>
    <xf numFmtId="166" fontId="34" fillId="0" borderId="133" xfId="0" applyNumberFormat="1" applyFont="1" applyFill="1" applyBorder="1" applyAlignment="1">
      <alignment vertical="center"/>
    </xf>
    <xf numFmtId="166" fontId="12" fillId="0" borderId="135" xfId="0" applyNumberFormat="1" applyFont="1" applyFill="1" applyBorder="1" applyAlignment="1">
      <alignment vertical="center"/>
    </xf>
    <xf numFmtId="49" fontId="240" fillId="41" borderId="67" xfId="0" applyNumberFormat="1" applyFont="1" applyFill="1" applyBorder="1" applyAlignment="1">
      <alignment vertical="center"/>
    </xf>
    <xf numFmtId="3" fontId="240" fillId="41" borderId="67" xfId="0" applyNumberFormat="1" applyFont="1" applyFill="1" applyBorder="1" applyAlignment="1">
      <alignment vertical="center"/>
    </xf>
    <xf numFmtId="164" fontId="240" fillId="41" borderId="67" xfId="0" applyNumberFormat="1" applyFont="1" applyFill="1" applyBorder="1" applyAlignment="1">
      <alignment vertical="center"/>
    </xf>
    <xf numFmtId="166" fontId="240" fillId="70" borderId="67" xfId="0" applyNumberFormat="1" applyFont="1" applyFill="1" applyBorder="1" applyAlignment="1">
      <alignment vertical="center"/>
    </xf>
    <xf numFmtId="166" fontId="240" fillId="41" borderId="67" xfId="0" applyNumberFormat="1" applyFont="1" applyFill="1" applyBorder="1" applyAlignment="1">
      <alignment vertical="center"/>
    </xf>
    <xf numFmtId="166" fontId="240" fillId="41" borderId="123" xfId="0" applyNumberFormat="1" applyFont="1" applyFill="1" applyBorder="1" applyAlignment="1">
      <alignment horizontal="right" vertical="center"/>
    </xf>
    <xf numFmtId="166" fontId="240" fillId="70" borderId="131" xfId="0" applyNumberFormat="1" applyFont="1" applyFill="1" applyBorder="1" applyAlignment="1">
      <alignment vertical="center"/>
    </xf>
    <xf numFmtId="166" fontId="240" fillId="41" borderId="123" xfId="0" applyNumberFormat="1" applyFont="1" applyFill="1" applyBorder="1" applyAlignment="1">
      <alignment vertical="center"/>
    </xf>
    <xf numFmtId="164" fontId="25" fillId="0" borderId="124" xfId="0" applyNumberFormat="1" applyFont="1" applyFill="1" applyBorder="1" applyAlignment="1">
      <alignment horizontal="center" vertical="center"/>
    </xf>
    <xf numFmtId="166" fontId="25" fillId="57" borderId="124" xfId="0" applyNumberFormat="1" applyFont="1" applyFill="1" applyBorder="1" applyAlignment="1">
      <alignment vertical="center"/>
    </xf>
    <xf numFmtId="166" fontId="25" fillId="41" borderId="67" xfId="0" applyNumberFormat="1" applyFont="1" applyFill="1" applyBorder="1" applyAlignment="1">
      <alignment vertical="center"/>
    </xf>
    <xf numFmtId="166" fontId="12" fillId="57" borderId="124" xfId="0" applyNumberFormat="1" applyFont="1" applyFill="1" applyBorder="1" applyAlignment="1">
      <alignment vertical="center"/>
    </xf>
    <xf numFmtId="166" fontId="12" fillId="57" borderId="67" xfId="0" applyNumberFormat="1" applyFont="1" applyFill="1" applyBorder="1" applyAlignment="1">
      <alignment vertical="center"/>
    </xf>
    <xf numFmtId="166" fontId="12" fillId="57" borderId="128" xfId="0" applyNumberFormat="1" applyFont="1" applyFill="1" applyBorder="1" applyAlignment="1">
      <alignment vertical="center"/>
    </xf>
    <xf numFmtId="166" fontId="12" fillId="57" borderId="126" xfId="0" applyNumberFormat="1" applyFont="1" applyFill="1" applyBorder="1" applyAlignment="1">
      <alignment vertical="center"/>
    </xf>
    <xf numFmtId="166" fontId="12" fillId="57" borderId="125" xfId="0" applyNumberFormat="1" applyFont="1" applyFill="1" applyBorder="1" applyAlignment="1">
      <alignment vertical="center"/>
    </xf>
    <xf numFmtId="166" fontId="29" fillId="0" borderId="60" xfId="0" applyNumberFormat="1" applyFont="1" applyFill="1" applyBorder="1" applyAlignment="1">
      <alignment vertical="center"/>
    </xf>
    <xf numFmtId="166" fontId="29" fillId="0" borderId="54" xfId="0" applyNumberFormat="1" applyFont="1" applyFill="1" applyBorder="1" applyAlignment="1">
      <alignment vertical="center"/>
    </xf>
    <xf numFmtId="49" fontId="27" fillId="41" borderId="52" xfId="0" applyNumberFormat="1" applyFont="1" applyFill="1" applyBorder="1" applyAlignment="1">
      <alignment vertical="center"/>
    </xf>
    <xf numFmtId="3" fontId="27" fillId="41" borderId="52" xfId="0" applyNumberFormat="1" applyFont="1" applyFill="1" applyBorder="1" applyAlignment="1">
      <alignment vertical="center"/>
    </xf>
    <xf numFmtId="164" fontId="27" fillId="41" borderId="52" xfId="0" applyNumberFormat="1" applyFont="1" applyFill="1" applyBorder="1" applyAlignment="1">
      <alignment vertical="center"/>
    </xf>
    <xf numFmtId="49" fontId="27" fillId="41" borderId="121" xfId="0" applyNumberFormat="1" applyFont="1" applyFill="1" applyBorder="1" applyAlignment="1">
      <alignment vertical="center"/>
    </xf>
    <xf numFmtId="3" fontId="27" fillId="41" borderId="121" xfId="0" applyNumberFormat="1" applyFont="1" applyFill="1" applyBorder="1" applyAlignment="1">
      <alignment vertical="center"/>
    </xf>
    <xf numFmtId="164" fontId="27" fillId="41" borderId="121" xfId="0" applyNumberFormat="1" applyFont="1" applyFill="1" applyBorder="1" applyAlignment="1">
      <alignment vertical="center"/>
    </xf>
    <xf numFmtId="0" fontId="12" fillId="41" borderId="124" xfId="0" applyFont="1" applyFill="1" applyBorder="1" applyAlignment="1">
      <alignment vertical="center"/>
    </xf>
    <xf numFmtId="0" fontId="25" fillId="41" borderId="124" xfId="0" applyFont="1" applyFill="1" applyBorder="1" applyAlignment="1">
      <alignment vertical="center"/>
    </xf>
    <xf numFmtId="0" fontId="12" fillId="41" borderId="72" xfId="0" applyFont="1" applyFill="1" applyBorder="1" applyAlignment="1">
      <alignment vertical="center"/>
    </xf>
    <xf numFmtId="0" fontId="25" fillId="41" borderId="72" xfId="0" applyFont="1" applyFill="1" applyBorder="1" applyAlignment="1">
      <alignment vertical="center"/>
    </xf>
    <xf numFmtId="166" fontId="12" fillId="41" borderId="78" xfId="0" applyNumberFormat="1" applyFont="1" applyFill="1" applyBorder="1" applyAlignment="1">
      <alignment vertical="center"/>
    </xf>
    <xf numFmtId="167" fontId="241" fillId="0" borderId="0" xfId="0" applyNumberFormat="1" applyFont="1" applyFill="1" applyBorder="1" applyAlignment="1">
      <alignment vertical="center"/>
    </xf>
    <xf numFmtId="0" fontId="241" fillId="0" borderId="0" xfId="0" applyNumberFormat="1" applyFont="1" applyFill="1" applyAlignment="1">
      <alignment vertical="center"/>
    </xf>
    <xf numFmtId="0" fontId="241" fillId="0" borderId="0" xfId="0" applyNumberFormat="1" applyFont="1" applyFill="1" applyAlignment="1">
      <alignment horizontal="center" vertical="center"/>
    </xf>
    <xf numFmtId="0" fontId="25" fillId="41" borderId="72" xfId="0" applyFont="1" applyFill="1" applyBorder="1" applyAlignment="1">
      <alignment horizontal="center" vertical="center"/>
    </xf>
    <xf numFmtId="166" fontId="241" fillId="0" borderId="60" xfId="0" applyNumberFormat="1" applyFont="1" applyFill="1" applyBorder="1" applyAlignment="1">
      <alignment vertical="center"/>
    </xf>
    <xf numFmtId="0" fontId="12" fillId="41" borderId="0" xfId="0" applyFont="1" applyFill="1" applyBorder="1" applyAlignment="1">
      <alignment vertical="center"/>
    </xf>
    <xf numFmtId="0" fontId="12" fillId="41" borderId="0" xfId="0" applyFont="1" applyFill="1" applyBorder="1" applyAlignment="1">
      <alignment horizontal="center" vertical="center"/>
    </xf>
    <xf numFmtId="0" fontId="22" fillId="0" borderId="0" xfId="0" applyFont="1" applyFill="1" applyAlignment="1"/>
    <xf numFmtId="0" fontId="264" fillId="0" borderId="0" xfId="0" applyFont="1" applyFill="1" applyAlignment="1"/>
    <xf numFmtId="0" fontId="240" fillId="0" borderId="0" xfId="0" applyNumberFormat="1" applyFont="1" applyFill="1" applyAlignment="1">
      <alignment horizontal="center" vertical="center"/>
    </xf>
    <xf numFmtId="0" fontId="25" fillId="57" borderId="72" xfId="0" applyFont="1" applyFill="1" applyBorder="1" applyAlignment="1">
      <alignment vertical="center"/>
    </xf>
    <xf numFmtId="49" fontId="25" fillId="57" borderId="72" xfId="0" applyNumberFormat="1" applyFont="1" applyFill="1" applyBorder="1" applyAlignment="1">
      <alignment vertical="center"/>
    </xf>
    <xf numFmtId="3" fontId="25" fillId="57" borderId="72" xfId="0" applyNumberFormat="1" applyFont="1" applyFill="1" applyBorder="1" applyAlignment="1">
      <alignment vertical="center"/>
    </xf>
    <xf numFmtId="164" fontId="25" fillId="57" borderId="72" xfId="0" applyNumberFormat="1" applyFont="1" applyFill="1" applyBorder="1" applyAlignment="1">
      <alignment vertical="center"/>
    </xf>
    <xf numFmtId="166" fontId="12" fillId="57" borderId="72" xfId="0" applyNumberFormat="1" applyFont="1" applyFill="1" applyBorder="1" applyAlignment="1">
      <alignment vertical="center"/>
    </xf>
    <xf numFmtId="166" fontId="12" fillId="57" borderId="78" xfId="0" applyNumberFormat="1" applyFont="1" applyFill="1" applyBorder="1" applyAlignment="1">
      <alignment vertical="center"/>
    </xf>
    <xf numFmtId="166" fontId="12" fillId="57" borderId="69" xfId="0" applyNumberFormat="1" applyFont="1" applyFill="1" applyBorder="1" applyAlignment="1">
      <alignment vertical="center"/>
    </xf>
    <xf numFmtId="166" fontId="12" fillId="70" borderId="72" xfId="0" applyNumberFormat="1" applyFont="1" applyFill="1" applyBorder="1" applyAlignment="1">
      <alignment vertical="center"/>
    </xf>
    <xf numFmtId="166" fontId="12" fillId="41" borderId="136" xfId="0" applyNumberFormat="1" applyFont="1" applyFill="1" applyBorder="1" applyAlignment="1">
      <alignment horizontal="right" vertical="center"/>
    </xf>
    <xf numFmtId="166" fontId="12" fillId="41" borderId="136" xfId="0" applyNumberFormat="1" applyFont="1" applyFill="1" applyBorder="1" applyAlignment="1">
      <alignment vertical="center"/>
    </xf>
    <xf numFmtId="167" fontId="12" fillId="41" borderId="72" xfId="0" applyNumberFormat="1" applyFont="1" applyFill="1" applyBorder="1" applyAlignment="1">
      <alignment vertical="center"/>
    </xf>
    <xf numFmtId="164" fontId="12" fillId="57" borderId="72" xfId="0" applyNumberFormat="1" applyFont="1" applyFill="1" applyBorder="1" applyAlignment="1">
      <alignment horizontal="center" vertical="center"/>
    </xf>
    <xf numFmtId="0" fontId="240" fillId="71" borderId="0" xfId="0" applyFont="1" applyFill="1" applyAlignment="1">
      <alignment horizontal="center" vertical="center" wrapText="1"/>
    </xf>
    <xf numFmtId="49" fontId="27" fillId="57" borderId="67" xfId="0" applyNumberFormat="1" applyFont="1" applyFill="1" applyBorder="1" applyAlignment="1">
      <alignment vertical="center"/>
    </xf>
    <xf numFmtId="3" fontId="27" fillId="57" borderId="67" xfId="0" applyNumberFormat="1" applyFont="1" applyFill="1" applyBorder="1" applyAlignment="1">
      <alignment vertical="center"/>
    </xf>
    <xf numFmtId="164" fontId="27" fillId="57" borderId="67" xfId="0" applyNumberFormat="1" applyFont="1" applyFill="1" applyBorder="1" applyAlignment="1">
      <alignment vertical="center"/>
    </xf>
    <xf numFmtId="166" fontId="30" fillId="57" borderId="67" xfId="0" applyNumberFormat="1" applyFont="1" applyFill="1" applyBorder="1" applyAlignment="1">
      <alignment vertical="center"/>
    </xf>
    <xf numFmtId="166" fontId="27" fillId="57" borderId="67" xfId="0" applyNumberFormat="1" applyFont="1" applyFill="1" applyBorder="1" applyAlignment="1">
      <alignment vertical="center"/>
    </xf>
    <xf numFmtId="166" fontId="27" fillId="57" borderId="105" xfId="0" applyNumberFormat="1" applyFont="1" applyFill="1" applyBorder="1" applyAlignment="1">
      <alignment vertical="center"/>
    </xf>
    <xf numFmtId="166" fontId="27" fillId="57" borderId="140" xfId="0" applyNumberFormat="1" applyFont="1" applyFill="1" applyBorder="1" applyAlignment="1">
      <alignment vertical="center"/>
    </xf>
    <xf numFmtId="166" fontId="30" fillId="57" borderId="139" xfId="0" applyNumberFormat="1" applyFont="1" applyFill="1" applyBorder="1" applyAlignment="1">
      <alignment vertical="center"/>
    </xf>
    <xf numFmtId="312" fontId="240" fillId="0" borderId="138" xfId="0" applyNumberFormat="1" applyFont="1" applyFill="1" applyBorder="1" applyAlignment="1">
      <alignment vertical="center"/>
    </xf>
    <xf numFmtId="0" fontId="238" fillId="71" borderId="0" xfId="0" applyFont="1" applyFill="1" applyAlignment="1">
      <alignment horizontal="center" vertical="center"/>
    </xf>
    <xf numFmtId="166" fontId="326" fillId="0" borderId="88" xfId="0" applyNumberFormat="1" applyFont="1" applyFill="1" applyBorder="1" applyAlignment="1">
      <alignment vertical="center"/>
    </xf>
    <xf numFmtId="166" fontId="34" fillId="0" borderId="0" xfId="0" applyNumberFormat="1" applyFont="1" applyFill="1" applyBorder="1" applyAlignment="1" applyProtection="1">
      <alignment vertical="center"/>
    </xf>
    <xf numFmtId="166" fontId="34" fillId="0" borderId="60" xfId="0" applyNumberFormat="1" applyFont="1" applyFill="1" applyBorder="1" applyAlignment="1" applyProtection="1">
      <alignment vertical="center"/>
    </xf>
    <xf numFmtId="164" fontId="25" fillId="41" borderId="67" xfId="0" applyNumberFormat="1" applyFont="1" applyFill="1" applyBorder="1" applyAlignment="1">
      <alignment horizontal="center" vertical="center"/>
    </xf>
    <xf numFmtId="166" fontId="12" fillId="57" borderId="81" xfId="0" applyNumberFormat="1" applyFont="1" applyFill="1" applyBorder="1" applyAlignment="1">
      <alignment vertical="center"/>
    </xf>
    <xf numFmtId="166" fontId="12" fillId="57" borderId="100" xfId="0" applyNumberFormat="1" applyFont="1" applyFill="1" applyBorder="1" applyAlignment="1">
      <alignment vertical="center"/>
    </xf>
    <xf numFmtId="167" fontId="34" fillId="41" borderId="121" xfId="0" applyNumberFormat="1" applyFont="1" applyFill="1" applyBorder="1" applyAlignment="1">
      <alignment vertical="center"/>
    </xf>
    <xf numFmtId="167" fontId="34" fillId="41" borderId="94" xfId="0" applyNumberFormat="1" applyFont="1" applyFill="1" applyBorder="1" applyAlignment="1">
      <alignment vertical="center"/>
    </xf>
    <xf numFmtId="167" fontId="34" fillId="41" borderId="52" xfId="0" applyNumberFormat="1" applyFont="1" applyFill="1" applyBorder="1" applyAlignment="1">
      <alignment vertical="center"/>
    </xf>
    <xf numFmtId="0" fontId="12" fillId="0" borderId="95" xfId="0" applyFont="1" applyFill="1" applyBorder="1" applyAlignment="1">
      <alignment vertical="center"/>
    </xf>
    <xf numFmtId="0" fontId="25" fillId="0" borderId="95" xfId="0" applyFont="1" applyFill="1" applyBorder="1" applyAlignment="1">
      <alignment vertical="center"/>
    </xf>
    <xf numFmtId="0" fontId="25" fillId="0" borderId="95" xfId="0" applyFont="1" applyFill="1" applyBorder="1" applyAlignment="1">
      <alignment horizontal="center" vertical="center"/>
    </xf>
    <xf numFmtId="166" fontId="12" fillId="0" borderId="95" xfId="0" applyNumberFormat="1" applyFont="1" applyFill="1" applyBorder="1" applyAlignment="1">
      <alignment vertical="center"/>
    </xf>
    <xf numFmtId="49" fontId="27" fillId="57" borderId="52" xfId="0" applyNumberFormat="1" applyFont="1" applyFill="1" applyBorder="1" applyAlignment="1">
      <alignment vertical="center"/>
    </xf>
    <xf numFmtId="167" fontId="34" fillId="41" borderId="127" xfId="0" applyNumberFormat="1" applyFont="1" applyFill="1" applyBorder="1" applyAlignment="1">
      <alignment vertical="center"/>
    </xf>
    <xf numFmtId="165" fontId="12" fillId="57" borderId="0" xfId="2823" applyNumberFormat="1" applyFont="1" applyFill="1" applyBorder="1" applyAlignment="1">
      <alignment vertical="center"/>
    </xf>
    <xf numFmtId="165" fontId="3" fillId="57" borderId="0" xfId="2823" applyNumberFormat="1" applyFont="1" applyFill="1" applyBorder="1" applyAlignment="1">
      <alignment vertical="center"/>
    </xf>
    <xf numFmtId="165" fontId="3" fillId="57" borderId="54" xfId="2823" applyNumberFormat="1" applyFont="1" applyFill="1" applyBorder="1" applyAlignment="1">
      <alignment vertical="center"/>
    </xf>
    <xf numFmtId="165" fontId="12" fillId="57" borderId="60" xfId="2823" applyNumberFormat="1" applyFont="1" applyFill="1" applyBorder="1" applyAlignment="1">
      <alignment vertical="center"/>
    </xf>
    <xf numFmtId="165" fontId="3" fillId="57" borderId="0" xfId="2823" applyNumberFormat="1" applyFont="1" applyFill="1" applyBorder="1" applyAlignment="1">
      <alignment horizontal="right" vertical="center"/>
    </xf>
    <xf numFmtId="165" fontId="3" fillId="57" borderId="0" xfId="2823" applyNumberFormat="1" applyFont="1" applyFill="1" applyAlignment="1">
      <alignment horizontal="right" vertical="center"/>
    </xf>
    <xf numFmtId="49" fontId="34" fillId="57" borderId="67" xfId="0" applyNumberFormat="1" applyFont="1" applyFill="1" applyBorder="1" applyAlignment="1">
      <alignment vertical="center"/>
    </xf>
    <xf numFmtId="166" fontId="34" fillId="41" borderId="67" xfId="0" applyNumberFormat="1" applyFont="1" applyFill="1" applyBorder="1" applyAlignment="1">
      <alignment horizontal="right" vertical="center"/>
    </xf>
    <xf numFmtId="166" fontId="34" fillId="41" borderId="123" xfId="0" applyNumberFormat="1" applyFont="1" applyFill="1" applyBorder="1" applyAlignment="1">
      <alignment horizontal="right" vertical="center"/>
    </xf>
    <xf numFmtId="167" fontId="34" fillId="41" borderId="134" xfId="0" applyNumberFormat="1" applyFont="1" applyFill="1" applyBorder="1" applyAlignment="1">
      <alignment vertical="center"/>
    </xf>
    <xf numFmtId="167" fontId="34" fillId="41" borderId="129" xfId="0" applyNumberFormat="1" applyFont="1" applyFill="1" applyBorder="1" applyAlignment="1">
      <alignment vertical="center"/>
    </xf>
    <xf numFmtId="165" fontId="12" fillId="57" borderId="104" xfId="2823" applyNumberFormat="1" applyFont="1" applyFill="1" applyBorder="1" applyAlignment="1">
      <alignment vertical="center"/>
    </xf>
    <xf numFmtId="165" fontId="12" fillId="57" borderId="133" xfId="2823" applyNumberFormat="1" applyFont="1" applyFill="1" applyBorder="1" applyAlignment="1">
      <alignment vertical="center"/>
    </xf>
    <xf numFmtId="165" fontId="12" fillId="57" borderId="0" xfId="2823" applyNumberFormat="1" applyFont="1" applyFill="1" applyAlignment="1">
      <alignment vertical="center"/>
    </xf>
    <xf numFmtId="165" fontId="12" fillId="57" borderId="0" xfId="2823" applyNumberFormat="1" applyFont="1" applyFill="1" applyAlignment="1">
      <alignment horizontal="right" vertical="center"/>
    </xf>
    <xf numFmtId="49" fontId="12" fillId="57" borderId="0" xfId="0" applyNumberFormat="1" applyFont="1" applyFill="1" applyAlignment="1">
      <alignment vertical="center"/>
    </xf>
    <xf numFmtId="3" fontId="12" fillId="57" borderId="0" xfId="0" applyNumberFormat="1" applyFont="1" applyFill="1" applyAlignment="1">
      <alignment vertical="center"/>
    </xf>
    <xf numFmtId="164" fontId="12" fillId="57" borderId="0" xfId="0" applyNumberFormat="1" applyFont="1" applyFill="1" applyAlignment="1">
      <alignment vertical="center"/>
    </xf>
    <xf numFmtId="0" fontId="12" fillId="57" borderId="0" xfId="0" applyFont="1" applyFill="1" applyAlignment="1">
      <alignment vertical="center"/>
    </xf>
    <xf numFmtId="165" fontId="12" fillId="57" borderId="0" xfId="25653" applyNumberFormat="1" applyFont="1" applyFill="1" applyBorder="1" applyAlignment="1">
      <alignment vertical="center"/>
    </xf>
    <xf numFmtId="165" fontId="12" fillId="57" borderId="104" xfId="25653" applyNumberFormat="1" applyFont="1" applyFill="1" applyBorder="1" applyAlignment="1">
      <alignment vertical="center"/>
    </xf>
    <xf numFmtId="167" fontId="34" fillId="57" borderId="52" xfId="0" applyNumberFormat="1" applyFont="1" applyFill="1" applyBorder="1" applyAlignment="1">
      <alignment horizontal="right" vertical="center"/>
    </xf>
    <xf numFmtId="167" fontId="34" fillId="57" borderId="94" xfId="0" applyNumberFormat="1" applyFont="1" applyFill="1" applyBorder="1" applyAlignment="1">
      <alignment horizontal="right" vertical="center"/>
    </xf>
    <xf numFmtId="3" fontId="27" fillId="57" borderId="52" xfId="0" applyNumberFormat="1" applyFont="1" applyFill="1" applyBorder="1" applyAlignment="1">
      <alignment vertical="center"/>
    </xf>
    <xf numFmtId="166" fontId="34" fillId="41" borderId="129" xfId="0" applyNumberFormat="1" applyFont="1" applyFill="1" applyBorder="1" applyAlignment="1">
      <alignment vertical="center"/>
    </xf>
    <xf numFmtId="166" fontId="241" fillId="0" borderId="104" xfId="0" applyNumberFormat="1" applyFont="1" applyFill="1" applyBorder="1" applyAlignment="1">
      <alignment vertical="center"/>
    </xf>
    <xf numFmtId="49" fontId="27" fillId="57" borderId="0" xfId="0" applyNumberFormat="1" applyFont="1" applyFill="1" applyAlignment="1">
      <alignment vertical="center"/>
    </xf>
    <xf numFmtId="3" fontId="27" fillId="57" borderId="0" xfId="0" applyNumberFormat="1" applyFont="1" applyFill="1" applyAlignment="1">
      <alignment vertical="center"/>
    </xf>
    <xf numFmtId="164" fontId="27" fillId="57" borderId="0" xfId="0" applyNumberFormat="1" applyFont="1" applyFill="1" applyAlignment="1">
      <alignment vertical="center"/>
    </xf>
    <xf numFmtId="166" fontId="34" fillId="57" borderId="0" xfId="0" applyNumberFormat="1" applyFont="1" applyFill="1" applyBorder="1" applyAlignment="1">
      <alignment vertical="center"/>
    </xf>
    <xf numFmtId="166" fontId="34" fillId="57" borderId="104" xfId="0" applyNumberFormat="1" applyFont="1" applyFill="1" applyBorder="1" applyAlignment="1">
      <alignment vertical="center"/>
    </xf>
    <xf numFmtId="166" fontId="34" fillId="57" borderId="133" xfId="0" applyNumberFormat="1" applyFont="1" applyFill="1" applyBorder="1" applyAlignment="1">
      <alignment vertical="center"/>
    </xf>
    <xf numFmtId="166" fontId="34" fillId="57" borderId="0" xfId="0" applyNumberFormat="1" applyFont="1" applyFill="1" applyAlignment="1">
      <alignment vertical="center"/>
    </xf>
    <xf numFmtId="166" fontId="241" fillId="0" borderId="133" xfId="0" applyNumberFormat="1" applyFont="1" applyFill="1" applyBorder="1" applyAlignment="1">
      <alignment vertical="center"/>
    </xf>
    <xf numFmtId="167" fontId="34" fillId="57" borderId="121" xfId="0" applyNumberFormat="1" applyFont="1" applyFill="1" applyBorder="1" applyAlignment="1">
      <alignment horizontal="right" vertical="center"/>
    </xf>
    <xf numFmtId="167" fontId="34" fillId="57" borderId="129" xfId="0" applyNumberFormat="1" applyFont="1" applyFill="1" applyBorder="1" applyAlignment="1">
      <alignment horizontal="right" vertical="center"/>
    </xf>
    <xf numFmtId="166" fontId="12" fillId="70" borderId="0" xfId="0" applyNumberFormat="1" applyFont="1" applyFill="1" applyBorder="1" applyAlignment="1">
      <alignment vertical="center"/>
    </xf>
    <xf numFmtId="0" fontId="12" fillId="41" borderId="5" xfId="0" applyFont="1" applyFill="1" applyBorder="1" applyAlignment="1">
      <alignment horizontal="left" vertical="center" wrapText="1" indent="1"/>
    </xf>
    <xf numFmtId="167" fontId="34" fillId="41" borderId="127" xfId="0" applyNumberFormat="1" applyFont="1" applyFill="1" applyBorder="1" applyAlignment="1">
      <alignment horizontal="right" vertical="center"/>
    </xf>
    <xf numFmtId="49" fontId="25" fillId="41" borderId="121" xfId="0" applyNumberFormat="1" applyFont="1" applyFill="1" applyBorder="1" applyAlignment="1">
      <alignment vertical="center"/>
    </xf>
    <xf numFmtId="3" fontId="25" fillId="41" borderId="121" xfId="0" applyNumberFormat="1" applyFont="1" applyFill="1" applyBorder="1" applyAlignment="1">
      <alignment vertical="center"/>
    </xf>
    <xf numFmtId="164" fontId="25" fillId="41" borderId="121" xfId="0" applyNumberFormat="1" applyFont="1" applyFill="1" applyBorder="1" applyAlignment="1">
      <alignment vertical="center"/>
    </xf>
    <xf numFmtId="166" fontId="12" fillId="70" borderId="121" xfId="0" applyNumberFormat="1" applyFont="1" applyFill="1" applyBorder="1" applyAlignment="1">
      <alignment vertical="center"/>
    </xf>
    <xf numFmtId="166" fontId="12" fillId="41" borderId="129" xfId="0" applyNumberFormat="1" applyFont="1" applyFill="1" applyBorder="1" applyAlignment="1">
      <alignment horizontal="right" vertical="center"/>
    </xf>
    <xf numFmtId="166" fontId="12" fillId="41" borderId="129" xfId="0" applyNumberFormat="1" applyFont="1" applyFill="1" applyBorder="1" applyAlignment="1">
      <alignment vertical="center"/>
    </xf>
    <xf numFmtId="167" fontId="12" fillId="41" borderId="121" xfId="0" applyNumberFormat="1" applyFont="1" applyFill="1" applyBorder="1" applyAlignment="1">
      <alignment vertical="center"/>
    </xf>
    <xf numFmtId="49" fontId="240" fillId="41" borderId="121" xfId="0" applyNumberFormat="1" applyFont="1" applyFill="1" applyBorder="1" applyAlignment="1">
      <alignment vertical="center"/>
    </xf>
    <xf numFmtId="3" fontId="240" fillId="41" borderId="121" xfId="0" applyNumberFormat="1" applyFont="1" applyFill="1" applyBorder="1" applyAlignment="1">
      <alignment vertical="center"/>
    </xf>
    <xf numFmtId="164" fontId="240" fillId="41" borderId="121" xfId="0" applyNumberFormat="1" applyFont="1" applyFill="1" applyBorder="1" applyAlignment="1">
      <alignment vertical="center"/>
    </xf>
    <xf numFmtId="166" fontId="240" fillId="70" borderId="121" xfId="0" applyNumberFormat="1" applyFont="1" applyFill="1" applyBorder="1" applyAlignment="1">
      <alignment vertical="center"/>
    </xf>
    <xf numFmtId="166" fontId="240" fillId="41" borderId="129" xfId="0" applyNumberFormat="1" applyFont="1" applyFill="1" applyBorder="1" applyAlignment="1">
      <alignment vertical="center"/>
    </xf>
    <xf numFmtId="166" fontId="240" fillId="41" borderId="121" xfId="0" applyNumberFormat="1" applyFont="1" applyFill="1" applyBorder="1" applyAlignment="1">
      <alignment vertical="center"/>
    </xf>
    <xf numFmtId="166" fontId="240" fillId="41" borderId="129" xfId="0" applyNumberFormat="1" applyFont="1" applyFill="1" applyBorder="1" applyAlignment="1">
      <alignment horizontal="right" vertical="center"/>
    </xf>
    <xf numFmtId="166" fontId="240" fillId="70" borderId="134" xfId="0" applyNumberFormat="1" applyFont="1" applyFill="1" applyBorder="1" applyAlignment="1">
      <alignment vertical="center"/>
    </xf>
    <xf numFmtId="167" fontId="240" fillId="41" borderId="121" xfId="0" applyNumberFormat="1" applyFont="1" applyFill="1" applyBorder="1" applyAlignment="1">
      <alignment vertical="center"/>
    </xf>
    <xf numFmtId="167" fontId="240" fillId="0" borderId="0" xfId="49523" applyNumberFormat="1" applyFont="1" applyFill="1" applyBorder="1" applyAlignment="1">
      <alignment vertical="center"/>
    </xf>
    <xf numFmtId="0" fontId="241" fillId="41" borderId="0" xfId="0" applyFont="1" applyFill="1" applyAlignment="1">
      <alignment vertical="center"/>
    </xf>
    <xf numFmtId="166" fontId="241" fillId="57" borderId="0" xfId="0" applyNumberFormat="1" applyFont="1" applyFill="1" applyAlignment="1">
      <alignment vertical="center"/>
    </xf>
    <xf numFmtId="166" fontId="241" fillId="41" borderId="0" xfId="0" applyNumberFormat="1" applyFont="1" applyFill="1" applyAlignment="1">
      <alignment vertical="center"/>
    </xf>
    <xf numFmtId="166" fontId="241" fillId="41" borderId="54" xfId="0" applyNumberFormat="1" applyFont="1" applyFill="1" applyBorder="1" applyAlignment="1">
      <alignment vertical="center"/>
    </xf>
    <xf numFmtId="166" fontId="241" fillId="41" borderId="18" xfId="0" applyNumberFormat="1" applyFont="1" applyFill="1" applyBorder="1" applyAlignment="1">
      <alignment vertical="center"/>
    </xf>
    <xf numFmtId="0" fontId="240" fillId="0" borderId="18" xfId="0" applyFont="1" applyFill="1" applyBorder="1" applyAlignment="1">
      <alignment vertical="center"/>
    </xf>
    <xf numFmtId="165" fontId="239" fillId="0" borderId="0" xfId="2823" applyNumberFormat="1" applyFont="1" applyFill="1" applyAlignment="1">
      <alignment horizontal="center" vertical="center"/>
    </xf>
    <xf numFmtId="165" fontId="239" fillId="0" borderId="54" xfId="2823" applyNumberFormat="1" applyFont="1" applyFill="1" applyBorder="1" applyAlignment="1">
      <alignment vertical="center"/>
    </xf>
    <xf numFmtId="165" fontId="239" fillId="0" borderId="18" xfId="2823" applyNumberFormat="1" applyFont="1" applyFill="1" applyBorder="1" applyAlignment="1">
      <alignment vertical="center"/>
    </xf>
    <xf numFmtId="165" fontId="239" fillId="0" borderId="7" xfId="2823" applyNumberFormat="1" applyFont="1" applyFill="1" applyBorder="1" applyAlignment="1">
      <alignment vertical="center"/>
    </xf>
    <xf numFmtId="166" fontId="240" fillId="57" borderId="0" xfId="0" applyNumberFormat="1" applyFont="1" applyFill="1" applyAlignment="1">
      <alignment vertical="center"/>
    </xf>
    <xf numFmtId="166" fontId="240" fillId="41" borderId="18" xfId="0" applyNumberFormat="1" applyFont="1" applyFill="1" applyBorder="1" applyAlignment="1">
      <alignment vertical="center"/>
    </xf>
    <xf numFmtId="0" fontId="240" fillId="0" borderId="7" xfId="0" applyFont="1" applyFill="1" applyBorder="1" applyAlignment="1">
      <alignment vertical="center"/>
    </xf>
    <xf numFmtId="166" fontId="34" fillId="0" borderId="104" xfId="0" applyNumberFormat="1" applyFont="1" applyFill="1" applyBorder="1" applyAlignment="1">
      <alignment vertical="center"/>
    </xf>
    <xf numFmtId="0" fontId="240" fillId="57" borderId="121" xfId="0" applyFont="1" applyFill="1" applyBorder="1" applyAlignment="1">
      <alignment vertical="center"/>
    </xf>
    <xf numFmtId="49" fontId="240" fillId="57" borderId="121" xfId="0" applyNumberFormat="1" applyFont="1" applyFill="1" applyBorder="1" applyAlignment="1">
      <alignment vertical="center"/>
    </xf>
    <xf numFmtId="3" fontId="240" fillId="57" borderId="121" xfId="0" applyNumberFormat="1" applyFont="1" applyFill="1" applyBorder="1" applyAlignment="1">
      <alignment vertical="center"/>
    </xf>
    <xf numFmtId="164" fontId="240" fillId="57" borderId="121" xfId="0" applyNumberFormat="1" applyFont="1" applyFill="1" applyBorder="1" applyAlignment="1">
      <alignment vertical="center"/>
    </xf>
    <xf numFmtId="166" fontId="240" fillId="57" borderId="52" xfId="0" applyNumberFormat="1" applyFont="1" applyFill="1" applyBorder="1" applyAlignment="1">
      <alignment vertical="center"/>
    </xf>
    <xf numFmtId="166" fontId="240" fillId="57" borderId="121" xfId="0" applyNumberFormat="1" applyFont="1" applyFill="1" applyBorder="1" applyAlignment="1">
      <alignment vertical="center"/>
    </xf>
    <xf numFmtId="166" fontId="240" fillId="57" borderId="94" xfId="0" applyNumberFormat="1" applyFont="1" applyFill="1" applyBorder="1" applyAlignment="1">
      <alignment vertical="center"/>
    </xf>
    <xf numFmtId="166" fontId="240" fillId="57" borderId="127" xfId="0" applyNumberFormat="1" applyFont="1" applyFill="1" applyBorder="1" applyAlignment="1">
      <alignment vertical="center"/>
    </xf>
    <xf numFmtId="166" fontId="240" fillId="57" borderId="129" xfId="0" applyNumberFormat="1" applyFont="1" applyFill="1" applyBorder="1" applyAlignment="1">
      <alignment vertical="center"/>
    </xf>
    <xf numFmtId="49" fontId="27" fillId="57" borderId="0" xfId="0" applyNumberFormat="1" applyFont="1" applyFill="1" applyBorder="1" applyAlignment="1">
      <alignment vertical="center"/>
    </xf>
    <xf numFmtId="3" fontId="27" fillId="57" borderId="0" xfId="0" applyNumberFormat="1" applyFont="1" applyFill="1" applyBorder="1" applyAlignment="1">
      <alignment vertical="center"/>
    </xf>
    <xf numFmtId="164" fontId="27" fillId="57" borderId="0" xfId="0" applyNumberFormat="1" applyFont="1" applyFill="1" applyBorder="1" applyAlignment="1">
      <alignment vertical="center"/>
    </xf>
    <xf numFmtId="3" fontId="27" fillId="41" borderId="0" xfId="0" applyNumberFormat="1" applyFont="1" applyFill="1" applyBorder="1" applyAlignment="1">
      <alignment vertical="center"/>
    </xf>
    <xf numFmtId="164" fontId="27" fillId="41" borderId="0" xfId="0" applyNumberFormat="1" applyFont="1" applyFill="1" applyBorder="1" applyAlignment="1">
      <alignment vertical="center"/>
    </xf>
    <xf numFmtId="164" fontId="25" fillId="41" borderId="0" xfId="0" applyNumberFormat="1" applyFont="1" applyFill="1" applyBorder="1" applyAlignment="1">
      <alignment horizontal="center" vertical="center"/>
    </xf>
    <xf numFmtId="166" fontId="34" fillId="41" borderId="0" xfId="0" applyNumberFormat="1" applyFont="1" applyFill="1" applyBorder="1" applyAlignment="1">
      <alignment vertical="center"/>
    </xf>
    <xf numFmtId="166" fontId="34" fillId="41" borderId="104" xfId="0" applyNumberFormat="1" applyFont="1" applyFill="1" applyBorder="1" applyAlignment="1">
      <alignment vertical="center"/>
    </xf>
    <xf numFmtId="166" fontId="34" fillId="41" borderId="133" xfId="0" applyNumberFormat="1" applyFont="1" applyFill="1" applyBorder="1" applyAlignment="1">
      <alignment vertical="center"/>
    </xf>
    <xf numFmtId="166" fontId="34" fillId="41" borderId="136" xfId="0" applyNumberFormat="1" applyFont="1" applyFill="1" applyBorder="1" applyAlignment="1">
      <alignment vertical="center"/>
    </xf>
    <xf numFmtId="167" fontId="34" fillId="41" borderId="52" xfId="0" applyNumberFormat="1" applyFont="1" applyFill="1" applyBorder="1" applyAlignment="1">
      <alignment horizontal="right" vertical="center"/>
    </xf>
    <xf numFmtId="167" fontId="34" fillId="41" borderId="129" xfId="0" applyNumberFormat="1" applyFont="1" applyFill="1" applyBorder="1" applyAlignment="1">
      <alignment horizontal="right" vertical="center"/>
    </xf>
    <xf numFmtId="0" fontId="27" fillId="57" borderId="6" xfId="0" applyFont="1" applyFill="1" applyBorder="1" applyAlignment="1">
      <alignment vertical="center"/>
    </xf>
    <xf numFmtId="3" fontId="27" fillId="57" borderId="6" xfId="0" applyNumberFormat="1" applyFont="1" applyFill="1" applyBorder="1" applyAlignment="1">
      <alignment vertical="center"/>
    </xf>
    <xf numFmtId="166" fontId="34" fillId="57" borderId="96" xfId="0" applyNumberFormat="1" applyFont="1" applyFill="1" applyBorder="1" applyAlignment="1">
      <alignment vertical="center"/>
    </xf>
    <xf numFmtId="166" fontId="34" fillId="57" borderId="90" xfId="0" applyNumberFormat="1" applyFont="1" applyFill="1" applyBorder="1" applyAlignment="1">
      <alignment vertical="center"/>
    </xf>
    <xf numFmtId="166" fontId="34" fillId="57" borderId="97" xfId="0" applyNumberFormat="1" applyFont="1" applyFill="1" applyBorder="1" applyAlignment="1">
      <alignment vertical="center"/>
    </xf>
    <xf numFmtId="166" fontId="34" fillId="70" borderId="67" xfId="0" applyNumberFormat="1" applyFont="1" applyFill="1" applyBorder="1" applyAlignment="1">
      <alignment vertical="center"/>
    </xf>
    <xf numFmtId="166" fontId="34" fillId="70" borderId="0" xfId="0" applyNumberFormat="1" applyFont="1" applyFill="1" applyBorder="1" applyAlignment="1">
      <alignment vertical="center"/>
    </xf>
    <xf numFmtId="166" fontId="12" fillId="70" borderId="131" xfId="0" applyNumberFormat="1" applyFont="1" applyFill="1" applyBorder="1" applyAlignment="1">
      <alignment vertical="center"/>
    </xf>
    <xf numFmtId="312" fontId="240" fillId="71" borderId="0" xfId="0" applyNumberFormat="1" applyFont="1" applyFill="1" applyBorder="1" applyAlignment="1"/>
    <xf numFmtId="0" fontId="25" fillId="41" borderId="138" xfId="0" applyFont="1" applyFill="1" applyBorder="1" applyAlignment="1">
      <alignment vertical="center"/>
    </xf>
    <xf numFmtId="0" fontId="25" fillId="41" borderId="138" xfId="0" quotePrefix="1" applyFont="1" applyFill="1" applyBorder="1" applyAlignment="1">
      <alignment vertical="center"/>
    </xf>
    <xf numFmtId="0" fontId="25" fillId="41" borderId="138" xfId="0" applyFont="1" applyFill="1" applyBorder="1" applyAlignment="1">
      <alignment horizontal="center" vertical="center"/>
    </xf>
    <xf numFmtId="166" fontId="12" fillId="41" borderId="138" xfId="0" applyNumberFormat="1" applyFont="1" applyFill="1" applyBorder="1" applyAlignment="1">
      <alignment vertical="center"/>
    </xf>
    <xf numFmtId="166" fontId="12" fillId="41" borderId="130" xfId="0" applyNumberFormat="1" applyFont="1" applyFill="1" applyBorder="1" applyAlignment="1">
      <alignment vertical="center"/>
    </xf>
    <xf numFmtId="166" fontId="12" fillId="41" borderId="135" xfId="0" applyNumberFormat="1" applyFont="1" applyFill="1" applyBorder="1" applyAlignment="1">
      <alignment vertical="center"/>
    </xf>
    <xf numFmtId="0" fontId="12" fillId="57" borderId="52" xfId="0" applyFont="1" applyFill="1" applyBorder="1" applyAlignment="1">
      <alignment horizontal="left" vertical="center" wrapText="1" indent="1"/>
    </xf>
    <xf numFmtId="0" fontId="12" fillId="57" borderId="5" xfId="0" applyFont="1" applyFill="1" applyBorder="1" applyAlignment="1">
      <alignment horizontal="left" vertical="center" wrapText="1" indent="1"/>
    </xf>
    <xf numFmtId="0" fontId="12" fillId="57" borderId="0" xfId="0" applyFont="1" applyFill="1" applyAlignment="1">
      <alignment horizontal="left" vertical="center" wrapText="1" indent="1"/>
    </xf>
    <xf numFmtId="166" fontId="12" fillId="70" borderId="127" xfId="0" applyNumberFormat="1" applyFont="1" applyFill="1" applyBorder="1" applyAlignment="1">
      <alignment vertical="center"/>
    </xf>
    <xf numFmtId="166" fontId="12" fillId="70" borderId="124" xfId="0" applyNumberFormat="1" applyFont="1" applyFill="1" applyBorder="1" applyAlignment="1">
      <alignment vertical="center"/>
    </xf>
    <xf numFmtId="0" fontId="12" fillId="0" borderId="108" xfId="0" applyFont="1" applyFill="1" applyBorder="1" applyAlignment="1">
      <alignment horizontal="left" vertical="center" wrapText="1" indent="1"/>
    </xf>
    <xf numFmtId="0" fontId="240" fillId="0" borderId="0" xfId="0" applyFont="1" applyFill="1" applyBorder="1" applyAlignment="1">
      <alignment horizontal="center" vertical="center"/>
    </xf>
    <xf numFmtId="312" fontId="240" fillId="71" borderId="0" xfId="0" applyNumberFormat="1" applyFont="1" applyFill="1" applyBorder="1" applyAlignment="1">
      <alignment vertical="center"/>
    </xf>
    <xf numFmtId="0" fontId="25" fillId="0" borderId="124" xfId="0" applyFont="1" applyFill="1" applyBorder="1" applyAlignment="1">
      <alignment vertical="center"/>
    </xf>
    <xf numFmtId="49" fontId="25" fillId="0" borderId="124" xfId="0" applyNumberFormat="1" applyFont="1" applyFill="1" applyBorder="1" applyAlignment="1">
      <alignment vertical="center"/>
    </xf>
    <xf numFmtId="3" fontId="25" fillId="0" borderId="124" xfId="0" applyNumberFormat="1" applyFont="1" applyFill="1" applyBorder="1" applyAlignment="1">
      <alignment vertical="center"/>
    </xf>
    <xf numFmtId="164" fontId="25" fillId="0" borderId="124" xfId="0" applyNumberFormat="1" applyFont="1" applyFill="1" applyBorder="1" applyAlignment="1">
      <alignment vertical="center"/>
    </xf>
    <xf numFmtId="0" fontId="12" fillId="0" borderId="0" xfId="0" applyFont="1" applyFill="1" applyBorder="1" applyAlignment="1">
      <alignment horizontal="left" vertical="center" wrapText="1" indent="1"/>
    </xf>
    <xf numFmtId="0" fontId="12" fillId="57" borderId="0" xfId="0" applyFont="1" applyFill="1" applyBorder="1" applyAlignment="1">
      <alignment horizontal="left" vertical="center" wrapText="1" indent="1"/>
    </xf>
    <xf numFmtId="0" fontId="12" fillId="0" borderId="0" xfId="0" applyFont="1" applyAlignment="1">
      <alignment horizontal="left" vertical="center" wrapText="1" indent="1"/>
    </xf>
    <xf numFmtId="0" fontId="12" fillId="0" borderId="101" xfId="0" applyFont="1" applyFill="1" applyBorder="1" applyAlignment="1">
      <alignment horizontal="left" vertical="center" wrapText="1" indent="1"/>
    </xf>
    <xf numFmtId="0" fontId="12" fillId="0" borderId="138" xfId="0" applyFont="1" applyFill="1" applyBorder="1" applyAlignment="1">
      <alignment horizontal="left" vertical="center" wrapText="1" indent="1"/>
    </xf>
    <xf numFmtId="0" fontId="12" fillId="0" borderId="0" xfId="0" applyFont="1" applyAlignment="1"/>
    <xf numFmtId="0" fontId="12" fillId="57" borderId="5" xfId="0" applyFont="1" applyFill="1" applyBorder="1" applyAlignment="1">
      <alignment horizontal="left" vertical="center" indent="1"/>
    </xf>
    <xf numFmtId="0" fontId="12" fillId="0" borderId="0" xfId="0" applyFont="1" applyFill="1" applyBorder="1" applyAlignment="1">
      <alignment horizontal="left" vertical="center" indent="1"/>
    </xf>
    <xf numFmtId="0" fontId="12" fillId="57" borderId="0" xfId="0" applyFont="1" applyFill="1" applyBorder="1" applyAlignment="1">
      <alignment horizontal="left" vertical="center" indent="1"/>
    </xf>
    <xf numFmtId="0" fontId="12" fillId="41" borderId="0" xfId="0" applyFont="1" applyFill="1" applyBorder="1" applyAlignment="1">
      <alignment horizontal="left" vertical="center" indent="1"/>
    </xf>
    <xf numFmtId="0" fontId="12" fillId="0" borderId="0" xfId="0" applyFont="1" applyAlignment="1">
      <alignment horizontal="left" vertical="center" indent="1"/>
    </xf>
    <xf numFmtId="0" fontId="12" fillId="41" borderId="0" xfId="0" applyFont="1" applyFill="1" applyAlignment="1">
      <alignment horizontal="left" vertical="center" indent="1"/>
    </xf>
    <xf numFmtId="0" fontId="12" fillId="0" borderId="6" xfId="0" applyFont="1" applyFill="1" applyBorder="1" applyAlignment="1">
      <alignment horizontal="left" vertical="center" indent="1"/>
    </xf>
    <xf numFmtId="0" fontId="12" fillId="0" borderId="0" xfId="0" applyFont="1" applyFill="1" applyAlignment="1">
      <alignment horizontal="left" vertical="center" indent="1"/>
    </xf>
    <xf numFmtId="0" fontId="12" fillId="0" borderId="138" xfId="0" applyFont="1" applyFill="1" applyBorder="1" applyAlignment="1">
      <alignment horizontal="left" vertical="center" indent="1"/>
    </xf>
    <xf numFmtId="0" fontId="12" fillId="57" borderId="52" xfId="0" applyFont="1" applyFill="1" applyBorder="1" applyAlignment="1">
      <alignment horizontal="left" vertical="center" indent="1"/>
    </xf>
    <xf numFmtId="0" fontId="12" fillId="41" borderId="52" xfId="0" applyFont="1" applyFill="1" applyBorder="1" applyAlignment="1">
      <alignment horizontal="left" vertical="center" indent="1"/>
    </xf>
    <xf numFmtId="0" fontId="12" fillId="41" borderId="5" xfId="0" applyFont="1" applyFill="1" applyBorder="1" applyAlignment="1">
      <alignment horizontal="left" vertical="center" indent="1"/>
    </xf>
    <xf numFmtId="0" fontId="12" fillId="0" borderId="108" xfId="0" applyFont="1" applyFill="1" applyBorder="1" applyAlignment="1">
      <alignment horizontal="left" vertical="center" indent="1"/>
    </xf>
    <xf numFmtId="0" fontId="12" fillId="57" borderId="0" xfId="0" applyFont="1" applyFill="1" applyAlignment="1">
      <alignment horizontal="left" vertical="center" indent="1"/>
    </xf>
    <xf numFmtId="0" fontId="12" fillId="0" borderId="101" xfId="0" applyFont="1" applyFill="1" applyBorder="1" applyAlignment="1">
      <alignment horizontal="left" vertical="center" indent="1"/>
    </xf>
    <xf numFmtId="0" fontId="12" fillId="0" borderId="0" xfId="0" applyFont="1" applyFill="1" applyBorder="1" applyAlignment="1"/>
    <xf numFmtId="0" fontId="12" fillId="0" borderId="0" xfId="0" applyFont="1" applyBorder="1" applyAlignment="1"/>
    <xf numFmtId="0" fontId="12" fillId="57" borderId="67" xfId="0" applyFont="1" applyFill="1" applyBorder="1" applyAlignment="1">
      <alignment horizontal="left" vertical="center" wrapText="1" indent="1"/>
    </xf>
    <xf numFmtId="164" fontId="12" fillId="41" borderId="52" xfId="0" applyNumberFormat="1" applyFont="1" applyFill="1" applyBorder="1" applyAlignment="1">
      <alignment horizontal="center" vertical="center"/>
    </xf>
    <xf numFmtId="0" fontId="12" fillId="41" borderId="124" xfId="0" applyFont="1" applyFill="1" applyBorder="1" applyAlignment="1">
      <alignment horizontal="center" vertical="center"/>
    </xf>
    <xf numFmtId="164" fontId="25" fillId="57" borderId="5" xfId="0" applyNumberFormat="1" applyFont="1" applyFill="1" applyBorder="1" applyAlignment="1">
      <alignment horizontal="center" vertical="center"/>
    </xf>
    <xf numFmtId="164" fontId="25" fillId="57" borderId="52" xfId="0" applyNumberFormat="1" applyFont="1" applyFill="1" applyBorder="1" applyAlignment="1">
      <alignment horizontal="center" vertical="center"/>
    </xf>
    <xf numFmtId="0" fontId="12" fillId="57" borderId="67" xfId="0" applyFont="1" applyFill="1" applyBorder="1" applyAlignment="1">
      <alignment horizontal="center" vertical="center"/>
    </xf>
    <xf numFmtId="0" fontId="12" fillId="41" borderId="52" xfId="0" applyFont="1" applyFill="1" applyBorder="1" applyAlignment="1">
      <alignment horizontal="center" vertical="center"/>
    </xf>
    <xf numFmtId="164" fontId="12" fillId="57" borderId="121" xfId="0" applyNumberFormat="1" applyFont="1" applyFill="1" applyBorder="1" applyAlignment="1">
      <alignment horizontal="center" vertical="center"/>
    </xf>
    <xf numFmtId="0" fontId="25" fillId="57" borderId="0" xfId="2823" applyNumberFormat="1" applyFont="1" applyFill="1" applyBorder="1" applyAlignment="1">
      <alignment vertical="center"/>
    </xf>
    <xf numFmtId="0" fontId="12" fillId="57" borderId="0" xfId="0" applyNumberFormat="1" applyFont="1" applyFill="1" applyBorder="1" applyAlignment="1">
      <alignment horizontal="center" vertical="center"/>
    </xf>
    <xf numFmtId="0" fontId="12" fillId="0" borderId="0" xfId="0" applyNumberFormat="1" applyFont="1" applyFill="1" applyBorder="1" applyAlignment="1">
      <alignment vertical="center"/>
    </xf>
    <xf numFmtId="0" fontId="12" fillId="57" borderId="0" xfId="25653" applyNumberFormat="1" applyFont="1" applyFill="1" applyBorder="1" applyAlignment="1">
      <alignment vertical="center"/>
    </xf>
    <xf numFmtId="0" fontId="25" fillId="0" borderId="0" xfId="2823" applyNumberFormat="1" applyFont="1" applyFill="1" applyBorder="1" applyAlignment="1">
      <alignment vertical="center"/>
    </xf>
    <xf numFmtId="164" fontId="12" fillId="70" borderId="52" xfId="0" applyNumberFormat="1" applyFont="1" applyFill="1" applyBorder="1" applyAlignment="1">
      <alignment horizontal="center" vertical="center"/>
    </xf>
    <xf numFmtId="164" fontId="12" fillId="57" borderId="0" xfId="0" applyNumberFormat="1" applyFont="1" applyFill="1" applyAlignment="1">
      <alignment horizontal="center" vertical="center"/>
    </xf>
    <xf numFmtId="164" fontId="12" fillId="57" borderId="85" xfId="0" applyNumberFormat="1" applyFont="1" applyFill="1" applyBorder="1" applyAlignment="1">
      <alignment horizontal="center" vertical="center"/>
    </xf>
    <xf numFmtId="0" fontId="240" fillId="0" borderId="0" xfId="0" applyFont="1" applyFill="1" applyBorder="1" applyAlignment="1"/>
    <xf numFmtId="0" fontId="26" fillId="0" borderId="0" xfId="0" applyFont="1" applyAlignment="1"/>
    <xf numFmtId="0" fontId="329" fillId="0" borderId="0" xfId="0" applyFont="1" applyAlignment="1">
      <alignment vertical="center"/>
    </xf>
    <xf numFmtId="0" fontId="329" fillId="0" borderId="0" xfId="0" applyFont="1" applyFill="1" applyBorder="1" applyAlignment="1">
      <alignment vertical="center"/>
    </xf>
    <xf numFmtId="0" fontId="329" fillId="0" borderId="0" xfId="0" applyFont="1" applyFill="1" applyAlignment="1">
      <alignment vertical="center"/>
    </xf>
    <xf numFmtId="165" fontId="22" fillId="0" borderId="0" xfId="2823" applyNumberFormat="1" applyFont="1" applyAlignment="1">
      <alignment vertical="center"/>
    </xf>
    <xf numFmtId="0" fontId="12" fillId="57" borderId="0" xfId="2823" applyNumberFormat="1" applyFont="1" applyFill="1" applyBorder="1" applyAlignment="1">
      <alignment horizontal="right" vertical="center"/>
    </xf>
    <xf numFmtId="165" fontId="12" fillId="57" borderId="0" xfId="2823" applyNumberFormat="1" applyFont="1" applyFill="1" applyBorder="1" applyAlignment="1">
      <alignment horizontal="right" vertical="center"/>
    </xf>
    <xf numFmtId="0" fontId="241" fillId="72" borderId="0" xfId="0" applyFont="1" applyFill="1" applyBorder="1" applyAlignment="1">
      <alignment vertical="center"/>
    </xf>
    <xf numFmtId="0" fontId="12" fillId="70" borderId="6" xfId="0" applyFont="1" applyFill="1" applyBorder="1" applyAlignment="1">
      <alignment horizontal="left" vertical="center" indent="1"/>
    </xf>
    <xf numFmtId="165" fontId="12" fillId="41" borderId="0" xfId="2823" applyNumberFormat="1" applyFont="1" applyFill="1" applyAlignment="1">
      <alignment vertical="center"/>
    </xf>
    <xf numFmtId="9" fontId="12" fillId="57" borderId="67" xfId="2823" applyNumberFormat="1" applyFont="1" applyFill="1" applyBorder="1" applyAlignment="1">
      <alignment horizontal="right" vertical="center"/>
    </xf>
    <xf numFmtId="9" fontId="12" fillId="57" borderId="123" xfId="2823" applyNumberFormat="1" applyFont="1" applyFill="1" applyBorder="1" applyAlignment="1">
      <alignment horizontal="right" vertical="center"/>
    </xf>
    <xf numFmtId="9" fontId="12" fillId="57" borderId="67" xfId="0" applyNumberFormat="1" applyFont="1" applyFill="1" applyBorder="1" applyAlignment="1">
      <alignment horizontal="right" vertical="center"/>
    </xf>
    <xf numFmtId="9" fontId="12" fillId="0" borderId="0" xfId="2823" applyNumberFormat="1" applyFont="1" applyFill="1" applyBorder="1" applyAlignment="1">
      <alignment horizontal="right" vertical="center"/>
    </xf>
    <xf numFmtId="9" fontId="12" fillId="0" borderId="104" xfId="2823" applyNumberFormat="1" applyFont="1" applyFill="1" applyBorder="1" applyAlignment="1">
      <alignment horizontal="right" vertical="center"/>
    </xf>
    <xf numFmtId="9" fontId="12" fillId="57" borderId="124" xfId="2823" applyNumberFormat="1" applyFont="1" applyFill="1" applyBorder="1" applyAlignment="1">
      <alignment horizontal="right" vertical="center"/>
    </xf>
    <xf numFmtId="9" fontId="12" fillId="57" borderId="130" xfId="2823" applyNumberFormat="1" applyFont="1" applyFill="1" applyBorder="1" applyAlignment="1">
      <alignment horizontal="right" vertical="center"/>
    </xf>
    <xf numFmtId="0" fontId="12" fillId="70" borderId="6" xfId="0" applyFont="1" applyFill="1" applyBorder="1" applyAlignment="1">
      <alignment horizontal="left" vertical="center" wrapText="1" indent="1"/>
    </xf>
    <xf numFmtId="0" fontId="12" fillId="57" borderId="138" xfId="0" applyFont="1" applyFill="1" applyBorder="1" applyAlignment="1">
      <alignment horizontal="left" vertical="center" indent="1"/>
    </xf>
    <xf numFmtId="0" fontId="12" fillId="57" borderId="138" xfId="0" applyFont="1" applyFill="1" applyBorder="1" applyAlignment="1">
      <alignment horizontal="left" vertical="center" wrapText="1" indent="1"/>
    </xf>
    <xf numFmtId="49" fontId="12" fillId="0" borderId="0" xfId="0" applyNumberFormat="1" applyFont="1" applyFill="1" applyBorder="1" applyAlignment="1">
      <alignment vertical="center"/>
    </xf>
    <xf numFmtId="49" fontId="34" fillId="57" borderId="52" xfId="0" applyNumberFormat="1" applyFont="1" applyFill="1" applyBorder="1" applyAlignment="1">
      <alignment vertical="center"/>
    </xf>
    <xf numFmtId="49" fontId="12" fillId="57" borderId="0" xfId="0" quotePrefix="1" applyNumberFormat="1" applyFont="1" applyFill="1" applyAlignment="1">
      <alignment vertical="center"/>
    </xf>
    <xf numFmtId="49" fontId="12" fillId="0" borderId="0" xfId="0" quotePrefix="1" applyNumberFormat="1" applyFont="1" applyFill="1" applyAlignment="1">
      <alignment vertical="center"/>
    </xf>
    <xf numFmtId="0" fontId="12" fillId="0" borderId="0" xfId="0" quotePrefix="1" applyFont="1" applyFill="1" applyAlignment="1">
      <alignment vertical="center"/>
    </xf>
    <xf numFmtId="165" fontId="1" fillId="57" borderId="0" xfId="2823" applyNumberFormat="1" applyFont="1" applyFill="1" applyBorder="1" applyAlignment="1">
      <alignment horizontal="right" vertical="center"/>
    </xf>
    <xf numFmtId="165" fontId="1" fillId="57" borderId="54" xfId="2823" applyNumberFormat="1" applyFont="1" applyFill="1" applyBorder="1" applyAlignment="1">
      <alignment horizontal="right" vertical="center"/>
    </xf>
    <xf numFmtId="0" fontId="17" fillId="58" borderId="0" xfId="0" applyFont="1" applyFill="1" applyBorder="1" applyAlignment="1">
      <alignment horizontal="left" vertical="center" indent="1"/>
    </xf>
    <xf numFmtId="0" fontId="299" fillId="0" borderId="0" xfId="0" applyFont="1" applyFill="1" applyAlignment="1">
      <alignment horizontal="center" vertical="center" wrapText="1"/>
    </xf>
    <xf numFmtId="14" fontId="316" fillId="0" borderId="0" xfId="0" applyNumberFormat="1" applyFont="1" applyFill="1" applyAlignment="1">
      <alignment horizontal="center" vertical="center" wrapText="1"/>
    </xf>
    <xf numFmtId="0" fontId="316" fillId="0" borderId="0" xfId="0" applyFont="1" applyFill="1" applyAlignment="1">
      <alignment horizontal="center" vertical="center"/>
    </xf>
    <xf numFmtId="0" fontId="12" fillId="0" borderId="0" xfId="0" applyFont="1" applyFill="1"/>
    <xf numFmtId="0" fontId="12" fillId="0" borderId="68" xfId="0" applyFont="1" applyFill="1" applyBorder="1" applyAlignment="1">
      <alignment horizontal="center"/>
    </xf>
    <xf numFmtId="0" fontId="320" fillId="0" borderId="0" xfId="0" applyFont="1" applyFill="1" applyAlignment="1">
      <alignment horizontal="center" vertical="center" wrapText="1"/>
    </xf>
    <xf numFmtId="0" fontId="321" fillId="0" borderId="0" xfId="0" applyFont="1" applyAlignment="1">
      <alignment horizontal="center" vertical="center" wrapText="1"/>
    </xf>
    <xf numFmtId="0" fontId="298" fillId="0" borderId="0" xfId="0" applyFont="1" applyAlignment="1">
      <alignment horizontal="left" vertical="center" wrapText="1"/>
    </xf>
    <xf numFmtId="0" fontId="298" fillId="0" borderId="0" xfId="0" applyFont="1" applyAlignment="1">
      <alignment horizontal="left" vertical="center"/>
    </xf>
    <xf numFmtId="0" fontId="327" fillId="0" borderId="0" xfId="0" applyFont="1" applyAlignment="1">
      <alignment horizontal="right" vertical="center"/>
    </xf>
    <xf numFmtId="0" fontId="298" fillId="0" borderId="68" xfId="0" applyFont="1" applyBorder="1" applyAlignment="1">
      <alignment horizontal="left" vertical="center" wrapText="1"/>
    </xf>
    <xf numFmtId="166" fontId="25" fillId="0" borderId="69" xfId="0" applyNumberFormat="1" applyFont="1" applyFill="1" applyBorder="1" applyAlignment="1">
      <alignment vertical="center"/>
    </xf>
    <xf numFmtId="166" fontId="25" fillId="0" borderId="78" xfId="0" applyNumberFormat="1" applyFont="1" applyFill="1" applyBorder="1" applyAlignment="1">
      <alignment vertical="center"/>
    </xf>
    <xf numFmtId="166" fontId="25" fillId="0" borderId="49" xfId="0" applyNumberFormat="1" applyFont="1" applyFill="1" applyBorder="1" applyAlignment="1">
      <alignment vertical="center"/>
    </xf>
    <xf numFmtId="166" fontId="25" fillId="0" borderId="72" xfId="0" applyNumberFormat="1" applyFont="1" applyFill="1" applyBorder="1" applyAlignment="1">
      <alignment vertical="center"/>
    </xf>
    <xf numFmtId="0" fontId="28" fillId="0" borderId="5" xfId="0" applyFont="1" applyBorder="1" applyAlignment="1">
      <alignment horizontal="center" vertical="center"/>
    </xf>
    <xf numFmtId="0" fontId="0" fillId="0" borderId="5" xfId="0" applyBorder="1" applyAlignment="1">
      <alignment horizontal="center" vertical="center"/>
    </xf>
    <xf numFmtId="0" fontId="0" fillId="0" borderId="17" xfId="0" applyBorder="1" applyAlignment="1">
      <alignment horizontal="center" vertical="center"/>
    </xf>
    <xf numFmtId="0" fontId="28" fillId="0" borderId="72" xfId="0" applyFont="1" applyBorder="1" applyAlignment="1">
      <alignment horizontal="center" vertical="center"/>
    </xf>
    <xf numFmtId="0" fontId="28" fillId="0" borderId="68" xfId="0" applyFont="1" applyBorder="1" applyAlignment="1">
      <alignment horizontal="center" vertical="center"/>
    </xf>
    <xf numFmtId="166" fontId="25" fillId="57" borderId="60" xfId="0" applyNumberFormat="1" applyFont="1" applyFill="1" applyBorder="1" applyAlignment="1">
      <alignment vertical="center"/>
    </xf>
    <xf numFmtId="166" fontId="25" fillId="57" borderId="54" xfId="0" applyNumberFormat="1" applyFont="1" applyFill="1" applyBorder="1" applyAlignment="1">
      <alignment vertical="center"/>
    </xf>
    <xf numFmtId="166" fontId="25" fillId="0" borderId="116" xfId="0" applyNumberFormat="1" applyFont="1" applyFill="1" applyBorder="1" applyAlignment="1">
      <alignment vertical="center"/>
    </xf>
    <xf numFmtId="166" fontId="25" fillId="0" borderId="115" xfId="0" applyNumberFormat="1" applyFont="1" applyFill="1" applyBorder="1" applyAlignment="1">
      <alignment vertical="center"/>
    </xf>
    <xf numFmtId="166" fontId="25" fillId="57" borderId="7" xfId="0" applyNumberFormat="1" applyFont="1" applyFill="1" applyBorder="1" applyAlignment="1">
      <alignment vertical="center"/>
    </xf>
    <xf numFmtId="166" fontId="25" fillId="57" borderId="0" xfId="0" applyNumberFormat="1" applyFont="1" applyFill="1" applyBorder="1" applyAlignment="1">
      <alignment vertical="center"/>
    </xf>
    <xf numFmtId="166" fontId="25" fillId="0" borderId="82" xfId="0" applyNumberFormat="1" applyFont="1" applyFill="1" applyBorder="1" applyAlignment="1">
      <alignment vertical="center"/>
    </xf>
    <xf numFmtId="166" fontId="25" fillId="0" borderId="101" xfId="0" applyNumberFormat="1" applyFont="1" applyFill="1" applyBorder="1" applyAlignment="1">
      <alignment vertical="center"/>
    </xf>
    <xf numFmtId="166" fontId="25" fillId="0" borderId="67" xfId="0" applyNumberFormat="1" applyFont="1" applyFill="1" applyBorder="1" applyAlignment="1">
      <alignment vertical="center"/>
    </xf>
    <xf numFmtId="0" fontId="265" fillId="0" borderId="78" xfId="0" applyFont="1" applyFill="1" applyBorder="1" applyAlignment="1">
      <alignment vertical="center"/>
    </xf>
    <xf numFmtId="0" fontId="265" fillId="0" borderId="54" xfId="0" applyFont="1" applyBorder="1" applyAlignment="1">
      <alignment vertical="center"/>
    </xf>
    <xf numFmtId="166" fontId="25" fillId="0" borderId="96" xfId="0" applyNumberFormat="1" applyFont="1" applyFill="1" applyBorder="1" applyAlignment="1">
      <alignment vertical="center"/>
    </xf>
    <xf numFmtId="0" fontId="265" fillId="0" borderId="93" xfId="0" applyFont="1" applyFill="1" applyBorder="1" applyAlignment="1">
      <alignment vertical="center"/>
    </xf>
    <xf numFmtId="166" fontId="25" fillId="0" borderId="139" xfId="0" applyNumberFormat="1" applyFont="1" applyFill="1" applyBorder="1" applyAlignment="1">
      <alignment vertical="center"/>
    </xf>
    <xf numFmtId="166" fontId="25" fillId="0" borderId="137" xfId="0" applyNumberFormat="1" applyFont="1" applyFill="1" applyBorder="1" applyAlignment="1">
      <alignment vertical="center"/>
    </xf>
    <xf numFmtId="166" fontId="25" fillId="0" borderId="138" xfId="0" applyNumberFormat="1" applyFont="1" applyFill="1" applyBorder="1" applyAlignment="1">
      <alignment vertical="center"/>
    </xf>
    <xf numFmtId="0" fontId="28" fillId="0" borderId="17" xfId="0" applyFont="1" applyBorder="1" applyAlignment="1">
      <alignment horizontal="center" vertical="center"/>
    </xf>
    <xf numFmtId="0" fontId="298" fillId="0" borderId="0" xfId="2786" applyFont="1" applyFill="1" applyAlignment="1">
      <alignment horizontal="left" vertical="center" wrapText="1"/>
    </xf>
    <xf numFmtId="0" fontId="298" fillId="0" borderId="0" xfId="2786" applyFont="1" applyFill="1" applyAlignment="1">
      <alignment horizontal="left" vertical="center"/>
    </xf>
    <xf numFmtId="0" fontId="35" fillId="0" borderId="72" xfId="2786" applyFont="1" applyFill="1" applyBorder="1" applyAlignment="1">
      <alignment horizontal="center" vertical="center"/>
    </xf>
    <xf numFmtId="0" fontId="35" fillId="0" borderId="68" xfId="2786" applyFont="1" applyFill="1" applyBorder="1" applyAlignment="1">
      <alignment horizontal="center" vertical="center"/>
    </xf>
    <xf numFmtId="0" fontId="34" fillId="0" borderId="6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4" fillId="0" borderId="0" xfId="0" applyFont="1" applyFill="1" applyAlignment="1">
      <alignment horizontal="center" vertical="center" wrapText="1"/>
    </xf>
    <xf numFmtId="0" fontId="34" fillId="0" borderId="0" xfId="0" applyFont="1" applyFill="1" applyAlignment="1">
      <alignment horizontal="center" vertical="center"/>
    </xf>
    <xf numFmtId="0" fontId="34" fillId="0" borderId="54" xfId="0" applyFont="1" applyFill="1" applyBorder="1" applyAlignment="1">
      <alignment horizontal="center" vertical="center" wrapText="1"/>
    </xf>
    <xf numFmtId="0" fontId="34" fillId="0" borderId="7" xfId="0" applyFont="1" applyFill="1" applyBorder="1" applyAlignment="1">
      <alignment horizontal="center" vertical="center" wrapText="1"/>
    </xf>
    <xf numFmtId="0" fontId="34" fillId="0" borderId="54" xfId="0" applyFont="1" applyFill="1" applyBorder="1" applyAlignment="1">
      <alignment horizontal="center" vertical="center"/>
    </xf>
    <xf numFmtId="0" fontId="34" fillId="0" borderId="0" xfId="0" applyFont="1" applyFill="1" applyBorder="1" applyAlignment="1">
      <alignment horizontal="center" vertical="center"/>
    </xf>
    <xf numFmtId="0" fontId="34" fillId="0" borderId="60" xfId="0" applyFont="1" applyFill="1" applyBorder="1" applyAlignment="1">
      <alignment horizontal="center" vertical="center"/>
    </xf>
    <xf numFmtId="0" fontId="34" fillId="0" borderId="104" xfId="0" applyFont="1" applyFill="1" applyBorder="1" applyAlignment="1">
      <alignment horizontal="center" vertical="center"/>
    </xf>
    <xf numFmtId="0" fontId="298" fillId="0" borderId="68" xfId="0" applyFont="1" applyBorder="1" applyAlignment="1">
      <alignment horizontal="left" vertical="center"/>
    </xf>
    <xf numFmtId="0" fontId="25" fillId="57" borderId="0" xfId="0" applyFont="1" applyFill="1" applyAlignment="1">
      <alignment vertical="center" wrapText="1"/>
    </xf>
    <xf numFmtId="0" fontId="0" fillId="57" borderId="0" xfId="0" applyFill="1" applyAlignment="1">
      <alignment vertical="center" wrapText="1"/>
    </xf>
    <xf numFmtId="0" fontId="28" fillId="0" borderId="0" xfId="0" applyFont="1" applyBorder="1" applyAlignment="1">
      <alignment horizontal="center" vertical="center"/>
    </xf>
    <xf numFmtId="0" fontId="298" fillId="0" borderId="0" xfId="0" applyFont="1" applyFill="1" applyAlignment="1">
      <alignment horizontal="left" vertical="center" wrapText="1"/>
    </xf>
    <xf numFmtId="0" fontId="298" fillId="0" borderId="68" xfId="0" applyFont="1" applyFill="1" applyBorder="1" applyAlignment="1">
      <alignment horizontal="left" vertical="center" wrapText="1"/>
    </xf>
    <xf numFmtId="0" fontId="28" fillId="0" borderId="5" xfId="0" applyFont="1" applyFill="1" applyBorder="1" applyAlignment="1">
      <alignment horizontal="center" vertical="center"/>
    </xf>
    <xf numFmtId="0" fontId="0" fillId="0" borderId="17" xfId="0" applyFill="1" applyBorder="1" applyAlignment="1">
      <alignment horizontal="center" vertical="center"/>
    </xf>
    <xf numFmtId="0" fontId="22" fillId="0" borderId="17" xfId="0" applyFont="1" applyBorder="1" applyAlignment="1">
      <alignment horizontal="center" vertical="center"/>
    </xf>
    <xf numFmtId="0" fontId="28" fillId="0" borderId="72" xfId="0" applyFont="1" applyFill="1" applyBorder="1" applyAlignment="1">
      <alignment horizontal="center" vertical="center"/>
    </xf>
    <xf numFmtId="0" fontId="28" fillId="0" borderId="68" xfId="0" applyFont="1" applyFill="1" applyBorder="1" applyAlignment="1">
      <alignment horizontal="center" vertical="center"/>
    </xf>
    <xf numFmtId="0" fontId="28" fillId="0" borderId="67" xfId="0" applyFont="1" applyBorder="1" applyAlignment="1">
      <alignment horizontal="center" vertical="center"/>
    </xf>
    <xf numFmtId="0" fontId="0" fillId="0" borderId="68" xfId="0" applyBorder="1" applyAlignment="1">
      <alignment horizontal="center" vertical="center"/>
    </xf>
  </cellXfs>
  <cellStyles count="54777">
    <cellStyle name="_x000a_386grabber=M" xfId="1"/>
    <cellStyle name="_x000d__x000a_JournalTemplate=C:\COMFO\CTALK\JOURSTD.TPL_x000d__x000a_LbStateAddress=3 3 0 251 1 89 2 311_x000d__x000a_LbStateJou" xfId="8766"/>
    <cellStyle name="%" xfId="2"/>
    <cellStyle name="%_ A4 BFR" xfId="17682"/>
    <cellStyle name="%_041207 - Headcounts (41)" xfId="3"/>
    <cellStyle name="%_2- Home + Revenues" xfId="4"/>
    <cellStyle name="%_2011 reporting slide" xfId="8767"/>
    <cellStyle name="%_3- Commercial Expenses" xfId="5"/>
    <cellStyle name="%_31 - Headcount" xfId="6"/>
    <cellStyle name="%_4- xDSL internet revenues" xfId="7"/>
    <cellStyle name="%_Adaptation reporting OCF" xfId="13837"/>
    <cellStyle name="%_Adaptation reporting OCF v2" xfId="13701"/>
    <cellStyle name="%_analyse" xfId="13702"/>
    <cellStyle name="%_BU" xfId="17732"/>
    <cellStyle name="%_BW Upload Sheet Template april actualised" xfId="8768"/>
    <cellStyle name="%_Cash bridge landing graph - Aug v1" xfId="8769"/>
    <cellStyle name="%_CIBLE" xfId="13903"/>
    <cellStyle name="%_Conso Update" xfId="17552"/>
    <cellStyle name="%_Copy of Jul Ops board summary TMUK KPIs (04-08-10)" xfId="8770"/>
    <cellStyle name="%_DATA KPI Home" xfId="8"/>
    <cellStyle name="%_DATA KPI Home 2" xfId="25644"/>
    <cellStyle name="%_DATA KPI Home_Bonus H2" xfId="17683"/>
    <cellStyle name="%_DATA KPI Home_Bonus H2_France financials" xfId="23328"/>
    <cellStyle name="%_DATA KPI Home_Bonus H2_Group - financial KPIs" xfId="21584"/>
    <cellStyle name="%_DATA KPI Home_D-HLF" xfId="13839"/>
    <cellStyle name="%_DATA KPI Home_D-HLF_France financials" xfId="23329"/>
    <cellStyle name="%_DATA KPI Home_D-HLF_Group - financial KPIs" xfId="21585"/>
    <cellStyle name="%_DATA KPI Home_Fixed line KPI s" xfId="4289"/>
    <cellStyle name="%_DATA KPI Home_France financials" xfId="23327"/>
    <cellStyle name="%_DATA KPI Home_France KPIs" xfId="9"/>
    <cellStyle name="%_DATA KPI Home_France KPIs 2" xfId="13529"/>
    <cellStyle name="%_DATA KPI Home_France KPIs_1" xfId="4288"/>
    <cellStyle name="%_DATA KPI Home_France KPIs_1 2" xfId="13922"/>
    <cellStyle name="%_DATA KPI Home_France KPIs_2" xfId="11767"/>
    <cellStyle name="%_DATA KPI Home_France KPIs_A&amp;ME KPIs" xfId="52962"/>
    <cellStyle name="%_DATA KPI Home_France KPIs_France KPIs" xfId="4290"/>
    <cellStyle name="%_DATA KPI Home_France KPIs_Group - operational KPIs" xfId="2933"/>
    <cellStyle name="%_DATA KPI Home_France KPIs_Group - operational KPIs_1" xfId="19853"/>
    <cellStyle name="%_DATA KPI Home_France KPIs_IC&amp;SS" xfId="17733"/>
    <cellStyle name="%_DATA KPI Home_France KPIs_Poland KPIs" xfId="8147"/>
    <cellStyle name="%_DATA KPI Home_France KPIs_RoW KPIs" xfId="8771"/>
    <cellStyle name="%_DATA KPI Home_France KPIs_Spain KPIs" xfId="6292"/>
    <cellStyle name="%_DATA KPI Home_France KPIs_Telecoms - Operational KPIs" xfId="49530"/>
    <cellStyle name="%_DATA KPI Home_Group - financial KPIs" xfId="21583"/>
    <cellStyle name="%_DATA KPI Home_Group - operational KPIs" xfId="10046"/>
    <cellStyle name="%_DATA KPI Home_Group - operational KPIs 2" xfId="17745"/>
    <cellStyle name="%_DATA KPI Home_Group - operational KPIs_1" xfId="19852"/>
    <cellStyle name="%_DATA KPI Home_H1 12 retraité (SOC)" xfId="13838"/>
    <cellStyle name="%_DATA KPI Home_KPI Challenger" xfId="13904"/>
    <cellStyle name="%_DATA KPI Home_KPI Challenger_France financials" xfId="23330"/>
    <cellStyle name="%_DATA KPI Home_KPI Challenger_Group - financial KPIs" xfId="21586"/>
    <cellStyle name="%_DATA KPI Home_M2M+ MVNO" xfId="4291"/>
    <cellStyle name="%_DATA KPI Home_OCF - CFS" xfId="17553"/>
    <cellStyle name="%_DATA KPI Home_OCF - CFS_France financials" xfId="23331"/>
    <cellStyle name="%_DATA KPI Home_OCF - CFS_Group - financial KPIs" xfId="21587"/>
    <cellStyle name="%_DATA KPI Home_Recap" xfId="2934"/>
    <cellStyle name="%_DATA KPI Home_ROW" xfId="25671"/>
    <cellStyle name="%_DATA KPI Home_ROW_1" xfId="25672"/>
    <cellStyle name="%_DATA KPI Home_ROW_1_Group" xfId="25673"/>
    <cellStyle name="%_DATA KPI Home_ROW_1_ROW ARPU" xfId="25674"/>
    <cellStyle name="%_DATA KPI Home_ROW_Group" xfId="25675"/>
    <cellStyle name="%_DATA KPI Home_ROW_ROW ARPU" xfId="25676"/>
    <cellStyle name="%_DATA KPI Home_Spain ARPU + AUPU" xfId="25677"/>
    <cellStyle name="%_DATA KPI Home_Spain ARPU + AUPU_Group" xfId="25678"/>
    <cellStyle name="%_DATA KPI Home_Spain ARPU + AUPU_ROW ARPU" xfId="25679"/>
    <cellStyle name="%_DATA KPI Home_Spain KPIs" xfId="6291"/>
    <cellStyle name="%_DATA KPI Home_Spain KPIs 2" xfId="15704"/>
    <cellStyle name="%_DATA KPI Home_Wll-Capex" xfId="17684"/>
    <cellStyle name="%_DATA KPI Home_Wll-Capex_France financials" xfId="23332"/>
    <cellStyle name="%_DATA KPI Home_Wll-Capex_Group - financial KPIs" xfId="21588"/>
    <cellStyle name="%_DATA KPI Home_Wll-Ebitda" xfId="13840"/>
    <cellStyle name="%_DATA KPI Home_Wll-Ebitda_France financials" xfId="23333"/>
    <cellStyle name="%_DATA KPI Home_Wll-Ebitda_Group - financial KPIs" xfId="21589"/>
    <cellStyle name="%_DATA KPI Home-EUR" xfId="4292"/>
    <cellStyle name="%_DATA KPI Personal" xfId="8772"/>
    <cellStyle name="%_DATA KPI Personal_France financials" xfId="23334"/>
    <cellStyle name="%_DATA KPI Personal_Group - financial KPIs" xfId="21590"/>
    <cellStyle name="%_DATA KPI Personal_IC&amp;SS" xfId="13703"/>
    <cellStyle name="%_EBITDA à OCF" xfId="13704"/>
    <cellStyle name="%_EE sept parent slide v7 (2)" xfId="8773"/>
    <cellStyle name="%_EE_CoA_BS - mapped V4" xfId="8774"/>
    <cellStyle name="%_Enterprise" xfId="10"/>
    <cellStyle name="%_Extract" xfId="13705"/>
    <cellStyle name="%_Fixe histo" xfId="2935"/>
    <cellStyle name="%_Fixe histo_Group - operational KPIs" xfId="19854"/>
    <cellStyle name="%_France KPIs" xfId="11"/>
    <cellStyle name="%_GoldmanSachs" xfId="12"/>
    <cellStyle name="%_Group - comparable basis" xfId="13"/>
    <cellStyle name="%_Group - operational KPIs" xfId="14"/>
    <cellStyle name="%_Home OPF" xfId="17734"/>
    <cellStyle name="%_Internet" xfId="2936"/>
    <cellStyle name="%_Internet histo" xfId="2937"/>
    <cellStyle name="%_Internet histo_Group - operational KPIs" xfId="19856"/>
    <cellStyle name="%_Internet_Group - operational KPIs" xfId="19855"/>
    <cellStyle name="%_JVCo 0710 WD5" xfId="8775"/>
    <cellStyle name="%_JVCo 0710 WD9 2" xfId="8776"/>
    <cellStyle name="%_JVCo 1010 WD9" xfId="8777"/>
    <cellStyle name="%_KPI Challenger" xfId="19663"/>
    <cellStyle name="%_KPIs Com' FI Home UK" xfId="4293"/>
    <cellStyle name="%_MBO au Cash Flow" xfId="13706"/>
    <cellStyle name="%_MID tool - 2010 Budget Update DRAFT V0.16" xfId="13707"/>
    <cellStyle name="%_MID tool - OCF 2010 Budget Update V1" xfId="13708"/>
    <cellStyle name="%_Mobile - Base" xfId="13709"/>
    <cellStyle name="%_Mobiles histo" xfId="2938"/>
    <cellStyle name="%_Mobiles histo_Group - operational KPIs" xfId="19857"/>
    <cellStyle name="%_N-1 B BU" xfId="13710"/>
    <cellStyle name="%_Param" xfId="13711"/>
    <cellStyle name="%_Personal UK" xfId="17554"/>
    <cellStyle name="%_Poland SRCs et SACs" xfId="15"/>
    <cellStyle name="%_P-Revenues" xfId="16"/>
    <cellStyle name="%_Recap" xfId="2939"/>
    <cellStyle name="%_Reporting 2 KPI" xfId="13713"/>
    <cellStyle name="%_Reporting Valeur_Mobile_2010_10" xfId="8778"/>
    <cellStyle name="%_RoW Financials" xfId="17"/>
    <cellStyle name="%_Sheet1" xfId="18"/>
    <cellStyle name="%_Sheet1_DATA KPI Personal" xfId="8779"/>
    <cellStyle name="%_Sheet1_Fixed line KPI s" xfId="4295"/>
    <cellStyle name="%_Sheet1_France financials" xfId="23335"/>
    <cellStyle name="%_Sheet1_France KPIs" xfId="19"/>
    <cellStyle name="%_Sheet1_France KPIs 2" xfId="13535"/>
    <cellStyle name="%_Sheet1_France KPIs_1" xfId="4294"/>
    <cellStyle name="%_Sheet1_France KPIs_1 2" xfId="13923"/>
    <cellStyle name="%_Sheet1_France KPIs_2" xfId="11768"/>
    <cellStyle name="%_Sheet1_France KPIs_A&amp;ME KPIs" xfId="52963"/>
    <cellStyle name="%_Sheet1_France KPIs_France KPIs" xfId="4296"/>
    <cellStyle name="%_Sheet1_France KPIs_Group - operational KPIs" xfId="2940"/>
    <cellStyle name="%_Sheet1_France KPIs_Group - operational KPIs_1" xfId="19859"/>
    <cellStyle name="%_Sheet1_France KPIs_IC&amp;SS" xfId="17685"/>
    <cellStyle name="%_Sheet1_France KPIs_Poland KPIs" xfId="8148"/>
    <cellStyle name="%_Sheet1_France KPIs_RoW KPIs" xfId="8780"/>
    <cellStyle name="%_Sheet1_France KPIs_Spain KPIs" xfId="6294"/>
    <cellStyle name="%_Sheet1_France KPIs_Telecoms - Operational KPIs" xfId="49531"/>
    <cellStyle name="%_Sheet1_Group - financial KPIs" xfId="21591"/>
    <cellStyle name="%_Sheet1_Group - operational KPIs" xfId="10047"/>
    <cellStyle name="%_Sheet1_Group - operational KPIs 2" xfId="17746"/>
    <cellStyle name="%_Sheet1_Group - operational KPIs_1" xfId="19858"/>
    <cellStyle name="%_Sheet1_H1 12 retraité (SOC)" xfId="13714"/>
    <cellStyle name="%_Sheet1_M2M+ MVNO" xfId="4297"/>
    <cellStyle name="%_Sheet1_Recap" xfId="2941"/>
    <cellStyle name="%_Sheet1_ROW" xfId="25680"/>
    <cellStyle name="%_Sheet1_ROW_1" xfId="25681"/>
    <cellStyle name="%_Sheet1_ROW_1_Group" xfId="25682"/>
    <cellStyle name="%_Sheet1_ROW_1_ROW ARPU" xfId="25683"/>
    <cellStyle name="%_Sheet1_ROW_Group" xfId="25684"/>
    <cellStyle name="%_Sheet1_ROW_ROW ARPU" xfId="25685"/>
    <cellStyle name="%_Sheet1_Spain ARPU + AUPU" xfId="25686"/>
    <cellStyle name="%_Sheet1_Spain ARPU + AUPU_Group" xfId="25687"/>
    <cellStyle name="%_Sheet1_Spain ARPU + AUPU_ROW ARPU" xfId="25688"/>
    <cellStyle name="%_Sheet1_Spain KPIs" xfId="6293"/>
    <cellStyle name="%_Sheet1_Spain KPIs 2" xfId="15705"/>
    <cellStyle name="%_Sheet7" xfId="20"/>
    <cellStyle name="%_Terminals &amp; CPEs" xfId="21"/>
    <cellStyle name="%_WCR analysis" xfId="8781"/>
    <cellStyle name="(Body)" xfId="22"/>
    <cellStyle name="(Body) 2" xfId="13538"/>
    <cellStyle name="(Body)_A&amp;ME KPIs" xfId="52964"/>
    <cellStyle name="(Heading)" xfId="23"/>
    <cellStyle name="(Heading) 2" xfId="13539"/>
    <cellStyle name="(Heading)_A&amp;ME KPIs" xfId="52965"/>
    <cellStyle name="(Lefting)" xfId="24"/>
    <cellStyle name="(Lefting) 2" xfId="13540"/>
    <cellStyle name="(Lefting)_A&amp;ME KPIs" xfId="52966"/>
    <cellStyle name="******************************************" xfId="25"/>
    <cellStyle name="??_Revenue" xfId="26"/>
    <cellStyle name="?Q\?1@" xfId="27"/>
    <cellStyle name="_ UK KPIs" xfId="28"/>
    <cellStyle name="_%(SignOnly)" xfId="29"/>
    <cellStyle name="_%(SignSpaceOnly)" xfId="30"/>
    <cellStyle name="_~8289083" xfId="31"/>
    <cellStyle name="_050829_TMUK_V_1.0" xfId="8782"/>
    <cellStyle name="_080730 - RS - synthèse consensus analystes 1H08" xfId="32"/>
    <cellStyle name="_081222 - ALT - Modèle FT pour guidance analystes" xfId="33"/>
    <cellStyle name="_081222 - ALT - Modèle FT pour guidance analystes_France financials" xfId="23336"/>
    <cellStyle name="_081222 - ALT - Modèle FT pour guidance analystes_Group - financial KPIs" xfId="21592"/>
    <cellStyle name="_081222 - ALT - Modèle FT pour guidance analystes_H1 12 retraité (SOC)" xfId="13841"/>
    <cellStyle name="_10 BUD Managment P&amp;L OPERATIONAL (0BUDW027 v 10ACT v 9ACT1291) MDSP Adj)" xfId="8783"/>
    <cellStyle name="_2003 Actuals EGS v3" xfId="34"/>
    <cellStyle name="_2005_TMIP_ for Target setting_V_4.8 remodelled" xfId="8784"/>
    <cellStyle name="_2005strat plan_romania_v1 magnitude submission v1" xfId="35"/>
    <cellStyle name="_2007_Q4_Personal_France_FINAL020408" xfId="17736"/>
    <cellStyle name="_2007_Q4_Personal_France_FINAL020408_France financials" xfId="23337"/>
    <cellStyle name="_2007_Q4_Personal_France_FINAL020408_Group - financial KPIs" xfId="21593"/>
    <cellStyle name="_2008.08_Template MBR" xfId="8785"/>
    <cellStyle name="_2011 reporting slide" xfId="8786"/>
    <cellStyle name="_4.2_Budget 2008_PE=2008.12_Contributif Groupe_VA=REF_2_11_2008" xfId="13906"/>
    <cellStyle name="_6_CAPEX__2_11_2008" xfId="17515"/>
    <cellStyle name="_AB" xfId="8787"/>
    <cellStyle name="_All LOB  Product Template List v21" xfId="36"/>
    <cellStyle name="_Automated Dashboard - HR" xfId="8788"/>
    <cellStyle name="_Balance Sheet" xfId="8789"/>
    <cellStyle name="_Balance sheet detail with owners" xfId="8790"/>
    <cellStyle name="_Balance Sheet_EE_CoA_BS - mapped V4" xfId="8791"/>
    <cellStyle name="_Base" xfId="8792"/>
    <cellStyle name="_Big 7" xfId="8793"/>
    <cellStyle name="_BoAML" xfId="37"/>
    <cellStyle name="_Book1" xfId="8794"/>
    <cellStyle name="_Book1_2011 reporting slide" xfId="8795"/>
    <cellStyle name="_Book1_Capex 2011act" xfId="8796"/>
    <cellStyle name="_Book1_EE sept parent slide v7 (2)" xfId="8797"/>
    <cellStyle name="_Book1_FT Reporting for JV assessment" xfId="8798"/>
    <cellStyle name="_Book1_JVCo 1010 WD9" xfId="8799"/>
    <cellStyle name="_Book1_Nov Results Summary EEUK WD5" xfId="8800"/>
    <cellStyle name="_Book1_Revenue" xfId="8801"/>
    <cellStyle name="_Book1_RMA October WD2" xfId="8802"/>
    <cellStyle name="_Book1_WD6 Presentation tables WIP v140111 DEC" xfId="8803"/>
    <cellStyle name="_BS_Mapping_20100930" xfId="8804"/>
    <cellStyle name="_Budget model 2007 v1.3" xfId="8805"/>
    <cellStyle name="_Budget model 2007 v1.7" xfId="8806"/>
    <cellStyle name="_Budget model 2007 v1.7.1" xfId="8807"/>
    <cellStyle name="_Budget Update Music_090507" xfId="38"/>
    <cellStyle name="_Build budget detailsV2" xfId="8808"/>
    <cellStyle name="_Business Review December Results Data File v2" xfId="8809"/>
    <cellStyle name="_CAI" xfId="39"/>
    <cellStyle name="_Capex report rec" xfId="40"/>
    <cellStyle name="_CAPEX_JV" xfId="8810"/>
    <cellStyle name="_Cash Master file V41- Latest submitted" xfId="8811"/>
    <cellStyle name="_CASHFLOW PRESENTATION SLIDES OFCF STEERCO GROUP" xfId="8812"/>
    <cellStyle name="_Caz FT post Q3 summary" xfId="41"/>
    <cellStyle name="_Caz FT post Q3 summary_Fixed line KPI s" xfId="4299"/>
    <cellStyle name="_Caz FT post Q3 summary_France financials" xfId="23338"/>
    <cellStyle name="_Caz FT post Q3 summary_France KPIs" xfId="4298"/>
    <cellStyle name="_Caz FT post Q3 summary_France KPIs 2" xfId="13927"/>
    <cellStyle name="_Caz FT post Q3 summary_France KPIs_1" xfId="11769"/>
    <cellStyle name="_Caz FT post Q3 summary_Group - financial KPIs" xfId="21594"/>
    <cellStyle name="_Caz FT post Q3 summary_H1 12 retraité (SOC)" xfId="17556"/>
    <cellStyle name="_Caz FT post Q3 summary_M2M+ MVNO" xfId="4300"/>
    <cellStyle name="_Caz FT post Q3 summary_ROW" xfId="25689"/>
    <cellStyle name="_Caz FT post Q3 summary_ROW_Group" xfId="25690"/>
    <cellStyle name="_Caz FT post Q3 summary_ROW_ROW ARPU" xfId="25691"/>
    <cellStyle name="_Caz FT post Q3 summary_Spain KPIs" xfId="6295"/>
    <cellStyle name="_Caz FT post Q3 summary_Spain KPIs 2" xfId="15707"/>
    <cellStyle name="_CFO Division UK - June 2006 - GMC Flash 10 July" xfId="8813"/>
    <cellStyle name="_Classeur1 (2)" xfId="17687"/>
    <cellStyle name="_Comma" xfId="42"/>
    <cellStyle name="_Comma_3G Models" xfId="43"/>
    <cellStyle name="_Comma_bls roic" xfId="44"/>
    <cellStyle name="_Comma_Book4" xfId="45"/>
    <cellStyle name="_Comma_FT-6June2001" xfId="46"/>
    <cellStyle name="_Comma_Orange-Mar01" xfId="47"/>
    <cellStyle name="_Comma_Orange-May01" xfId="48"/>
    <cellStyle name="_Comma_Portugal Telecom" xfId="49"/>
    <cellStyle name="_Comma_telefonica" xfId="50"/>
    <cellStyle name="_Comma_Telefonica Moviles" xfId="51"/>
    <cellStyle name="_Comma_TelenorInitiation-11Jan01" xfId="52"/>
    <cellStyle name="_Comma_TelenorWIPFeb01" xfId="53"/>
    <cellStyle name="_Comma_t-mobile Sep 2003" xfId="54"/>
    <cellStyle name="_Copy of 2. Q207 Pres - home" xfId="8814"/>
    <cellStyle name="_Copy of 2. Q207 Pres - UK" xfId="8815"/>
    <cellStyle name="_Copy of Flash backup" xfId="8816"/>
    <cellStyle name="_Copy of GMC Business Review backup" xfId="8817"/>
    <cellStyle name="_Copy of GMC Financial KBIs DW" xfId="8818"/>
    <cellStyle name="_Copy of Jul Ops board summary TMUK KPIs (04-08-10)" xfId="8819"/>
    <cellStyle name="_CS&amp;N NBM - Cost centre and Org charts - AUGUST 2002" xfId="55"/>
    <cellStyle name="_CS&amp;N NBM - Cost centre and Org charts - AUGUST 2002_2011 reporting slide" xfId="8820"/>
    <cellStyle name="_CS&amp;N NBM - Cost centre and Org charts - AUGUST 2002_Book20 (3)" xfId="8821"/>
    <cellStyle name="_CS&amp;N NBM - Cost centre and Org charts - AUGUST 2002_Bridge Data 2011" xfId="8822"/>
    <cellStyle name="_CS&amp;N NBM - Cost centre and Org charts - AUGUST 2002_Capex 2011act" xfId="8823"/>
    <cellStyle name="_CS&amp;N NBM - Cost centre and Org charts - AUGUST 2002_Cash Master file - May pack amended slide" xfId="8824"/>
    <cellStyle name="_CS&amp;N NBM - Cost centre and Org charts - AUGUST 2002_Cash Master file - May pack amended slide_Capex 2011act" xfId="8825"/>
    <cellStyle name="_CS&amp;N NBM - Cost centre and Org charts - AUGUST 2002_Conso Reporting Templates (April)" xfId="8826"/>
    <cellStyle name="_CS&amp;N NBM - Cost centre and Org charts - AUGUST 2002_Conso Reporting Templates (April)_Capex 2011act" xfId="8827"/>
    <cellStyle name="_CS&amp;N NBM - Cost centre and Org charts - AUGUST 2002_Consolidated accounts parent pack V1 06-07-10" xfId="8828"/>
    <cellStyle name="_CS&amp;N NBM - Cost centre and Org charts - AUGUST 2002_Consolidated accounts parent pack V1 06-07-10_Capex 2011act" xfId="8829"/>
    <cellStyle name="_CS&amp;N NBM - Cost centre and Org charts - AUGUST 2002_Consolidated Budget 2010" xfId="8830"/>
    <cellStyle name="_CS&amp;N NBM - Cost centre and Org charts - AUGUST 2002_Consolidated Budget 2010_Capex 2011act" xfId="8831"/>
    <cellStyle name="_CS&amp;N NBM - Cost centre and Org charts - AUGUST 2002_Copy of Jul Ops board summary TMUK KPIs (04-08-10)" xfId="8832"/>
    <cellStyle name="_CS&amp;N NBM - Cost centre and Org charts - AUGUST 2002_DATA KPI Personal" xfId="8833"/>
    <cellStyle name="_CS&amp;N NBM - Cost centre and Org charts - AUGUST 2002_EE 2011 budget" xfId="8834"/>
    <cellStyle name="_CS&amp;N NBM - Cost centre and Org charts - AUGUST 2002_EE Balance Sheet slide - Feb 2011 (2)" xfId="8835"/>
    <cellStyle name="_CS&amp;N NBM - Cost centre and Org charts - AUGUST 2002_EE BUP" xfId="8836"/>
    <cellStyle name="_CS&amp;N NBM - Cost centre and Org charts - AUGUST 2002_EE cash slide - Feb 2011 (3)" xfId="8837"/>
    <cellStyle name="_CS&amp;N NBM - Cost centre and Org charts - AUGUST 2002_EE_CoA_BS - mapped V4" xfId="8838"/>
    <cellStyle name="_CS&amp;N NBM - Cost centre and Org charts - AUGUST 2002_Feuil2" xfId="8839"/>
    <cellStyle name="_CS&amp;N NBM - Cost centre and Org charts - AUGUST 2002_France KPIs" xfId="56"/>
    <cellStyle name="_CS&amp;N NBM - Cost centre and Org charts - AUGUST 2002_France KPIs 2" xfId="13572"/>
    <cellStyle name="_CS&amp;N NBM - Cost centre and Org charts - AUGUST 2002_France KPIs_A&amp;ME KPIs" xfId="52967"/>
    <cellStyle name="_CS&amp;N NBM - Cost centre and Org charts - AUGUST 2002_France KPIs_France KPIs" xfId="4301"/>
    <cellStyle name="_CS&amp;N NBM - Cost centre and Org charts - AUGUST 2002_France KPIs_Group - operational KPIs" xfId="2942"/>
    <cellStyle name="_CS&amp;N NBM - Cost centre and Org charts - AUGUST 2002_France KPIs_Group - operational KPIs_1" xfId="19861"/>
    <cellStyle name="_CS&amp;N NBM - Cost centre and Org charts - AUGUST 2002_France KPIs_IC&amp;SS" xfId="13842"/>
    <cellStyle name="_CS&amp;N NBM - Cost centre and Org charts - AUGUST 2002_France KPIs_Poland KPIs" xfId="8149"/>
    <cellStyle name="_CS&amp;N NBM - Cost centre and Org charts - AUGUST 2002_France KPIs_RoW KPIs" xfId="8840"/>
    <cellStyle name="_CS&amp;N NBM - Cost centre and Org charts - AUGUST 2002_France KPIs_Spain KPIs" xfId="6296"/>
    <cellStyle name="_CS&amp;N NBM - Cost centre and Org charts - AUGUST 2002_France KPIs_Telecoms - Operational KPIs" xfId="49532"/>
    <cellStyle name="_CS&amp;N NBM - Cost centre and Org charts - AUGUST 2002_GoldmanSachs" xfId="57"/>
    <cellStyle name="_CS&amp;N NBM - Cost centre and Org charts - AUGUST 2002_Group - operational KPIs" xfId="10048"/>
    <cellStyle name="_CS&amp;N NBM - Cost centre and Org charts - AUGUST 2002_Group - operational KPIs 2" xfId="17747"/>
    <cellStyle name="_CS&amp;N NBM - Cost centre and Org charts - AUGUST 2002_Group - operational KPIs_1" xfId="19860"/>
    <cellStyle name="_CS&amp;N NBM - Cost centre and Org charts - AUGUST 2002_Jun Ops board summary TMUK" xfId="8841"/>
    <cellStyle name="_CS&amp;N NBM - Cost centre and Org charts - AUGUST 2002_JV_Reporting_Legal day 1 _7Mar2010_14h30_with definitions" xfId="8842"/>
    <cellStyle name="_CS&amp;N NBM - Cost centre and Org charts - AUGUST 2002_JVCo 0111 WD5" xfId="8843"/>
    <cellStyle name="_CS&amp;N NBM - Cost centre and Org charts - AUGUST 2002_JVCo 0410 WD4 V2" xfId="8844"/>
    <cellStyle name="_CS&amp;N NBM - Cost centre and Org charts - AUGUST 2002_JVCo 0510 WD9" xfId="8845"/>
    <cellStyle name="_CS&amp;N NBM - Cost centre and Org charts - AUGUST 2002_JVCo 0510 WD9 no links2" xfId="8846"/>
    <cellStyle name="_CS&amp;N NBM - Cost centre and Org charts - AUGUST 2002_JVCo 0610 WD4" xfId="8847"/>
    <cellStyle name="_CS&amp;N NBM - Cost centre and Org charts - AUGUST 2002_JVCo 0710 WD5" xfId="8848"/>
    <cellStyle name="_CS&amp;N NBM - Cost centre and Org charts - AUGUST 2002_JVCo 0710 WD9 2" xfId="8849"/>
    <cellStyle name="_CS&amp;N NBM - Cost centre and Org charts - AUGUST 2002_JVCo 0810 WD9" xfId="8850"/>
    <cellStyle name="_CS&amp;N NBM - Cost centre and Org charts - AUGUST 2002_JVCo 1010 WD9" xfId="8851"/>
    <cellStyle name="_CS&amp;N NBM - Cost centre and Org charts - AUGUST 2002_KPI new summary for TP model v2 (3)" xfId="8852"/>
    <cellStyle name="_CS&amp;N NBM - Cost centre and Org charts - AUGUST 2002_KPI new summary for TP model v2 (3)_Capex 2011act" xfId="8853"/>
    <cellStyle name="_CS&amp;N NBM - Cost centre and Org charts - AUGUST 2002_LD1 slide" xfId="8854"/>
    <cellStyle name="_CS&amp;N NBM - Cost centre and Org charts - AUGUST 2002_Management pack slide" xfId="25692"/>
    <cellStyle name="_CS&amp;N NBM - Cost centre and Org charts - AUGUST 2002_May month end consolidation parent v2 - 04-06-10" xfId="25693"/>
    <cellStyle name="_CS&amp;N NBM - Cost centre and Org charts - AUGUST 2002_May month end consolidation parent v2 - 04-06-10_Capex 2011act" xfId="25694"/>
    <cellStyle name="_CS&amp;N NBM - Cost centre and Org charts - AUGUST 2002_OCF high level graphs - Budget 2011 v2" xfId="25695"/>
    <cellStyle name="_CS&amp;N NBM - Cost centre and Org charts - AUGUST 2002_OCF high level graphs - Budget 2011 v3" xfId="25696"/>
    <cellStyle name="_CS&amp;N NBM - Cost centre and Org charts - AUGUST 2002_Operational KPI Book fixed" xfId="8855"/>
    <cellStyle name="_CS&amp;N NBM - Cost centre and Org charts - AUGUST 2002_OUK 2011 Budget" xfId="25697"/>
    <cellStyle name="_CS&amp;N NBM - Cost centre and Org charts - AUGUST 2002_OUK BUP" xfId="25698"/>
    <cellStyle name="_CS&amp;N NBM - Cost centre and Org charts - AUGUST 2002_Recap" xfId="2943"/>
    <cellStyle name="_CS&amp;N NBM - Cost centre and Org charts - AUGUST 2002_Reporting Templates - 100325" xfId="25699"/>
    <cellStyle name="_CS&amp;N NBM - Cost centre and Org charts - AUGUST 2002_Reporting Templates - April 2010 latest WD9" xfId="25700"/>
    <cellStyle name="_CS&amp;N NBM - Cost centre and Org charts - AUGUST 2002_Reporting Valeur_Mobile_2010_10" xfId="25701"/>
    <cellStyle name="_CS&amp;N NBM - Cost centre and Org charts - AUGUST 2002_Reporting Valeur_Mobile_2010_10_Group" xfId="25702"/>
    <cellStyle name="_CS&amp;N NBM - Cost centre and Org charts - AUGUST 2002_Reporting Valeur_Mobile_2010_10_ROW" xfId="25703"/>
    <cellStyle name="_CS&amp;N NBM - Cost centre and Org charts - AUGUST 2002_Reporting Valeur_Mobile_2010_10_ROW ARPU" xfId="25704"/>
    <cellStyle name="_CS&amp;N NBM - Cost centre and Org charts - AUGUST 2002_ROW" xfId="25705"/>
    <cellStyle name="_CS&amp;N NBM - Cost centre and Org charts - AUGUST 2002_ROW_1" xfId="25706"/>
    <cellStyle name="_CS&amp;N NBM - Cost centre and Org charts - AUGUST 2002_ROW_1_Group" xfId="25707"/>
    <cellStyle name="_CS&amp;N NBM - Cost centre and Org charts - AUGUST 2002_ROW_1_ROW ARPU" xfId="25708"/>
    <cellStyle name="_CS&amp;N NBM - Cost centre and Org charts - AUGUST 2002_ROW_Group" xfId="25709"/>
    <cellStyle name="_CS&amp;N NBM - Cost centre and Org charts - AUGUST 2002_ROW_ROW ARPU" xfId="25710"/>
    <cellStyle name="_CS&amp;N NBM - Cost centre and Org charts - AUGUST 2002_Sheet1" xfId="25711"/>
    <cellStyle name="_CS&amp;N NBM - Cost centre and Org charts - AUGUST 2002_TMUK 0310" xfId="25712"/>
    <cellStyle name="_CS&amp;N NBM - Cost centre and Org charts - AUGUST 2002_TMUK 0310 Required Format" xfId="25713"/>
    <cellStyle name="_CS&amp;N NBM - Cost centre and Org charts - AUGUST 2002_TMUK 2010 Actual" xfId="25714"/>
    <cellStyle name="_CS&amp;N NBM - Cost centre and Org charts - AUGUST 2002_TMUK 2011 Budget" xfId="25715"/>
    <cellStyle name="_CS&amp;N NBM - Cost centre and Org charts - AUGUST 2002_TMUK BUP" xfId="25716"/>
    <cellStyle name="_CS&amp;N NBM - Cost centre and Org charts - AUGUST 2002_TP Cash April month end consolidation parent v4" xfId="25717"/>
    <cellStyle name="_CS&amp;N NBM - Cost centre and Org charts - AUGUST 2002_TP Cash April month end consolidation parent v4_Capex 2011act" xfId="25718"/>
    <cellStyle name="_CS&amp;N NBM - Cost centre and Org charts - AUGUST 2002_WD9 Cash" xfId="25719"/>
    <cellStyle name="_CS&amp;N NBM - Cost centre and Org charts - AUGUST 2002_WD9 Cash_Capex 2011act" xfId="25720"/>
    <cellStyle name="_Currency" xfId="58"/>
    <cellStyle name="_Currency_3G Models" xfId="59"/>
    <cellStyle name="_Currency_Belgacom" xfId="60"/>
    <cellStyle name="_Currency_Belgacom 310804" xfId="61"/>
    <cellStyle name="_Currency_BLS" xfId="62"/>
    <cellStyle name="_Currency_bls roic" xfId="63"/>
    <cellStyle name="_Currency_Book1" xfId="64"/>
    <cellStyle name="_Currency_Book1_3G Models" xfId="65"/>
    <cellStyle name="_Currency_Book1_FT-6June2001" xfId="66"/>
    <cellStyle name="_Currency_Book1_Jazztel model 16DP3-Exhibits" xfId="67"/>
    <cellStyle name="_Currency_Book1_Jazztel model 16DP3-Exhibits_3G Models" xfId="68"/>
    <cellStyle name="_Currency_Book1_Jazztel model 16DP3-Exhibits_Orange-Mar01" xfId="69"/>
    <cellStyle name="_Currency_Book1_Jazztel model 16DP3-Exhibits_Orange-Mar01_Processed.Processed.Classeur1" xfId="17737"/>
    <cellStyle name="_Currency_Book1_Jazztel model 16DP3-Exhibits_Orange-Mar01_Processed.Processed.Classeur1_France financials" xfId="23339"/>
    <cellStyle name="_Currency_Book1_Jazztel model 16DP3-Exhibits_Orange-Mar01_Processed.Processed.Classeur1_Group - financial KPIs" xfId="21595"/>
    <cellStyle name="_Currency_Book1_Jazztel model 16DP3-Exhibits_Orange-May01" xfId="70"/>
    <cellStyle name="_Currency_Book1_Jazztel model 16DP3-Exhibits_Orange-May01_FT-6June2001" xfId="71"/>
    <cellStyle name="_Currency_Book1_Jazztel model 16DP3-Exhibits_Orange-May01_Telefonica Moviles" xfId="72"/>
    <cellStyle name="_Currency_Book1_Jazztel model 16DP3-Exhibits_T_MOBIL2" xfId="73"/>
    <cellStyle name="_Currency_Book1_Jazztel model 16DP3-Exhibits_T_MOBIL2_Orange-May01" xfId="74"/>
    <cellStyle name="_Currency_Book1_Jazztel model 16DP3-Exhibits_TelenorInitiation-11Jan01" xfId="75"/>
    <cellStyle name="_Currency_Book1_Jazztel model 16DP3-Exhibits_TelenorWIPFeb01" xfId="76"/>
    <cellStyle name="_Currency_Book1_Jazztel model 18DP-exhibits" xfId="77"/>
    <cellStyle name="_Currency_Book1_Jazztel model 18DP-exhibits_3G Models" xfId="78"/>
    <cellStyle name="_Currency_Book1_Orange-May01" xfId="79"/>
    <cellStyle name="_Currency_Book1_Telefonica Moviles" xfId="80"/>
    <cellStyle name="_Currency_Book2" xfId="81"/>
    <cellStyle name="_Currency_Book2_3G Models" xfId="82"/>
    <cellStyle name="_Currency_Book2_FT-6June2001" xfId="83"/>
    <cellStyle name="_Currency_Book2_Jazztel model 16DP3-Exhibits" xfId="84"/>
    <cellStyle name="_Currency_Book2_Jazztel model 16DP3-Exhibits_3G Models" xfId="85"/>
    <cellStyle name="_Currency_Book2_Jazztel model 16DP3-Exhibits_Orange-Mar01" xfId="86"/>
    <cellStyle name="_Currency_Book2_Jazztel model 16DP3-Exhibits_Orange-May01" xfId="87"/>
    <cellStyle name="_Currency_Book2_Jazztel model 16DP3-Exhibits_Orange-May01_FT-6June2001" xfId="88"/>
    <cellStyle name="_Currency_Book2_Jazztel model 16DP3-Exhibits_Orange-May01_Telefonica Moviles" xfId="89"/>
    <cellStyle name="_Currency_Book2_Jazztel model 16DP3-Exhibits_T_MOBIL2" xfId="90"/>
    <cellStyle name="_Currency_Book2_Jazztel model 16DP3-Exhibits_T_MOBIL2_Orange-May01" xfId="91"/>
    <cellStyle name="_Currency_Book2_Jazztel model 16DP3-Exhibits_TelenorInitiation-11Jan01" xfId="92"/>
    <cellStyle name="_Currency_Book2_Jazztel model 16DP3-Exhibits_TelenorWIPFeb01" xfId="93"/>
    <cellStyle name="_Currency_Book2_Jazztel model 18DP-exhibits" xfId="94"/>
    <cellStyle name="_Currency_Book2_Jazztel model 18DP-exhibits_3G Models" xfId="95"/>
    <cellStyle name="_Currency_Book2_Orange-May01" xfId="96"/>
    <cellStyle name="_Currency_Book2_Telefonica Moviles" xfId="97"/>
    <cellStyle name="_Currency_Book4" xfId="98"/>
    <cellStyle name="_Currency_FT-6June2001" xfId="99"/>
    <cellStyle name="_Currency_Jazztel model 15-exhibits" xfId="100"/>
    <cellStyle name="_Currency_Jazztel model 15-exhibits bis" xfId="101"/>
    <cellStyle name="_Currency_Jazztel model 15-exhibits bis_3G Models" xfId="102"/>
    <cellStyle name="_Currency_Jazztel model 15-exhibits bis_Orange-Mar01" xfId="103"/>
    <cellStyle name="_Currency_Jazztel model 15-exhibits bis_Orange-May01" xfId="104"/>
    <cellStyle name="_Currency_Jazztel model 15-exhibits bis_Orange-May01_FT-6June2001" xfId="105"/>
    <cellStyle name="_Currency_Jazztel model 15-exhibits bis_Orange-May01_Telefonica Moviles" xfId="106"/>
    <cellStyle name="_Currency_Jazztel model 15-exhibits bis_T_MOBIL2" xfId="107"/>
    <cellStyle name="_Currency_Jazztel model 15-exhibits bis_T_MOBIL2_Orange-May01" xfId="108"/>
    <cellStyle name="_Currency_Jazztel model 15-exhibits bis_TelenorInitiation-11Jan01" xfId="109"/>
    <cellStyle name="_Currency_Jazztel model 15-exhibits bis_TelenorWIPFeb01" xfId="110"/>
    <cellStyle name="_Currency_Jazztel model 15-exhibits_3G Models" xfId="111"/>
    <cellStyle name="_Currency_Jazztel model 15-exhibits_FT-6June2001" xfId="112"/>
    <cellStyle name="_Currency_Jazztel model 15-exhibits_Jazztel model 16DP3-Exhibits" xfId="113"/>
    <cellStyle name="_Currency_Jazztel model 15-exhibits_Jazztel model 16DP3-Exhibits_3G Models" xfId="114"/>
    <cellStyle name="_Currency_Jazztel model 15-exhibits_Jazztel model 16DP3-Exhibits_Orange-Mar01" xfId="115"/>
    <cellStyle name="_Currency_Jazztel model 15-exhibits_Jazztel model 16DP3-Exhibits_Orange-May01" xfId="116"/>
    <cellStyle name="_Currency_Jazztel model 15-exhibits_Jazztel model 16DP3-Exhibits_Orange-May01_FT-6June2001" xfId="117"/>
    <cellStyle name="_Currency_Jazztel model 15-exhibits_Jazztel model 16DP3-Exhibits_Orange-May01_Telefonica Moviles" xfId="118"/>
    <cellStyle name="_Currency_Jazztel model 15-exhibits_Jazztel model 16DP3-Exhibits_T_MOBIL2" xfId="119"/>
    <cellStyle name="_Currency_Jazztel model 15-exhibits_Jazztel model 16DP3-Exhibits_T_MOBIL2_Orange-May01" xfId="120"/>
    <cellStyle name="_Currency_Jazztel model 15-exhibits_Jazztel model 16DP3-Exhibits_TelenorInitiation-11Jan01" xfId="121"/>
    <cellStyle name="_Currency_Jazztel model 15-exhibits_Jazztel model 16DP3-Exhibits_TelenorWIPFeb01" xfId="122"/>
    <cellStyle name="_Currency_Jazztel model 15-exhibits_Jazztel model 18DP-exhibits" xfId="123"/>
    <cellStyle name="_Currency_Jazztel model 15-exhibits_Jazztel model 18DP-exhibits_3G Models" xfId="124"/>
    <cellStyle name="_Currency_Jazztel model 15-exhibits_Orange-May01" xfId="125"/>
    <cellStyle name="_Currency_Jazztel model 15-exhibits_Telefonica Moviles" xfId="126"/>
    <cellStyle name="_Currency_Jazztel model 15-exhibits-Friso2" xfId="127"/>
    <cellStyle name="_Currency_Jazztel model 15-exhibits-Friso2_3G Models" xfId="128"/>
    <cellStyle name="_Currency_Jazztel model 15-exhibits-Friso2_FT-6June2001" xfId="129"/>
    <cellStyle name="_Currency_Jazztel model 15-exhibits-Friso2_Jazztel model 16DP3-Exhibits" xfId="130"/>
    <cellStyle name="_Currency_Jazztel model 15-exhibits-Friso2_Jazztel model 16DP3-Exhibits_3G Models" xfId="131"/>
    <cellStyle name="_Currency_Jazztel model 15-exhibits-Friso2_Jazztel model 16DP3-Exhibits_Orange-Mar01" xfId="132"/>
    <cellStyle name="_Currency_Jazztel model 15-exhibits-Friso2_Jazztel model 16DP3-Exhibits_Orange-May01" xfId="133"/>
    <cellStyle name="_Currency_Jazztel model 15-exhibits-Friso2_Jazztel model 16DP3-Exhibits_Orange-May01_FT-6June2001" xfId="134"/>
    <cellStyle name="_Currency_Jazztel model 15-exhibits-Friso2_Jazztel model 16DP3-Exhibits_Orange-May01_Telefonica Moviles" xfId="135"/>
    <cellStyle name="_Currency_Jazztel model 15-exhibits-Friso2_Jazztel model 16DP3-Exhibits_T_MOBIL2" xfId="136"/>
    <cellStyle name="_Currency_Jazztel model 15-exhibits-Friso2_Jazztel model 16DP3-Exhibits_T_MOBIL2_Orange-May01" xfId="137"/>
    <cellStyle name="_Currency_Jazztel model 15-exhibits-Friso2_Jazztel model 16DP3-Exhibits_TelenorInitiation-11Jan01" xfId="138"/>
    <cellStyle name="_Currency_Jazztel model 15-exhibits-Friso2_Jazztel model 16DP3-Exhibits_TelenorWIPFeb01" xfId="139"/>
    <cellStyle name="_Currency_Jazztel model 15-exhibits-Friso2_Jazztel model 18DP-exhibits" xfId="140"/>
    <cellStyle name="_Currency_Jazztel model 15-exhibits-Friso2_Jazztel model 18DP-exhibits_3G Models" xfId="141"/>
    <cellStyle name="_Currency_Jazztel model 15-exhibits-Friso2_Orange-May01" xfId="142"/>
    <cellStyle name="_Currency_Jazztel model 15-exhibits-Friso2_Telefonica Moviles" xfId="143"/>
    <cellStyle name="_Currency_Orange-Mar01" xfId="144"/>
    <cellStyle name="_Currency_Orange-May01" xfId="145"/>
    <cellStyle name="_Currency_Portugal Telecom" xfId="146"/>
    <cellStyle name="_Currency_Swisscom" xfId="147"/>
    <cellStyle name="_Currency_TDC" xfId="148"/>
    <cellStyle name="_Currency_Tele Danmark" xfId="149"/>
    <cellStyle name="_Currency_Tele Danmark_Nordic Report" xfId="150"/>
    <cellStyle name="_Currency_telefonica" xfId="151"/>
    <cellStyle name="_Currency_Telefonica Moviles" xfId="152"/>
    <cellStyle name="_Currency_TelenorInitiation-11Jan01" xfId="153"/>
    <cellStyle name="_Currency_TelenorWIPFeb01" xfId="154"/>
    <cellStyle name="_Currency_TeliaSonera JMR" xfId="155"/>
    <cellStyle name="_Currency_TEM.MC-Data" xfId="156"/>
    <cellStyle name="_Currency_t-mobile Sep 2003" xfId="157"/>
    <cellStyle name="_CurrencySpace" xfId="158"/>
    <cellStyle name="_CurrencySpace_bls roic" xfId="159"/>
    <cellStyle name="_CurrencySpace_t-mobile Sep 2003" xfId="160"/>
    <cellStyle name="_Dashboard Excel" xfId="25721"/>
    <cellStyle name="_DATA KPI Home-EUR" xfId="4302"/>
    <cellStyle name="_DATA KPI Personal" xfId="17645"/>
    <cellStyle name="_Doc 5 NSFPReviewTemp for PPT Empty" xfId="161"/>
    <cellStyle name="_Dollar" xfId="162"/>
    <cellStyle name="_Dollar_3G Models" xfId="163"/>
    <cellStyle name="_Dollar_FT-6June2001" xfId="164"/>
    <cellStyle name="_Dollar_Jazztel model 16DP3-Exhibits" xfId="165"/>
    <cellStyle name="_Dollar_Jazztel model 16DP3-Exhibits_3G Models" xfId="166"/>
    <cellStyle name="_Dollar_Jazztel model 16DP3-Exhibits_FT-6June2001" xfId="167"/>
    <cellStyle name="_Dollar_Jazztel model 16DP3-Exhibits_FT-6June2001_1" xfId="168"/>
    <cellStyle name="_Dollar_Jazztel model 16DP3-Exhibits_FT-6June2001_1_Telefonica Moviles" xfId="169"/>
    <cellStyle name="_Dollar_Jazztel model 18DP-exhibits" xfId="170"/>
    <cellStyle name="_Dollar_Jazztel model 18DP-exhibits_3G Models" xfId="171"/>
    <cellStyle name="_Dollar_Jazztel model 18DP-exhibits_Orange-Mar01" xfId="172"/>
    <cellStyle name="_Dollar_Jazztel model 18DP-exhibits_Orange-May01" xfId="173"/>
    <cellStyle name="_Dollar_Jazztel model 18DP-exhibits_T_MOBIL2" xfId="174"/>
    <cellStyle name="_Dollar_Jazztel model 18DP-exhibits_T_MOBIL2_FT-6June2001" xfId="175"/>
    <cellStyle name="_Dollar_Jazztel model 18DP-exhibits_T_MOBIL2_Orange-May01" xfId="176"/>
    <cellStyle name="_Dollar_Jazztel model 18DP-exhibits_T_MOBIL2_Orange-May01_Telefonica Moviles" xfId="177"/>
    <cellStyle name="_Dollar_Jazztel model 18DP-exhibits_T_MOBIL2_Orange-May01_Telefonica Moviles_1" xfId="178"/>
    <cellStyle name="_Dollar_Jazztel model 18DP-exhibits_T_MOBIL2_Telefonica Moviles" xfId="179"/>
    <cellStyle name="_Dollar_Jazztel model 18DP-exhibits_TelenorInitiation-11Jan01" xfId="180"/>
    <cellStyle name="_Dollar_Jazztel model 18DP-exhibits_TelenorWIPFeb01" xfId="181"/>
    <cellStyle name="_Dollar_Orange-May01" xfId="182"/>
    <cellStyle name="_Dollar_Telefonica Moviles" xfId="183"/>
    <cellStyle name="_DRI - 4Q08-FT-KPIs" xfId="184"/>
    <cellStyle name="_DT Notes" xfId="25722"/>
    <cellStyle name="_DT Notes_EE_CoA_BS - mapped V4" xfId="25723"/>
    <cellStyle name="_Duro Felguera2008" xfId="185"/>
    <cellStyle name="_EE sept parent slide v7 (2)" xfId="25724"/>
    <cellStyle name="_EE_CoA_BS - mapped V4" xfId="25725"/>
    <cellStyle name="_EGS revenue report Dec YTD (RFC2) 120105" xfId="186"/>
    <cellStyle name="_EGS revenue report Dec YTD (RFC2) 120105_Fixed line KPI s" xfId="4304"/>
    <cellStyle name="_EGS revenue report Dec YTD (RFC2) 120105_France financials" xfId="23340"/>
    <cellStyle name="_EGS revenue report Dec YTD (RFC2) 120105_France KPIs" xfId="4303"/>
    <cellStyle name="_EGS revenue report Dec YTD (RFC2) 120105_France KPIs 2" xfId="13931"/>
    <cellStyle name="_EGS revenue report Dec YTD (RFC2) 120105_France KPIs_1" xfId="11770"/>
    <cellStyle name="_EGS revenue report Dec YTD (RFC2) 120105_Group - financial KPIs" xfId="21596"/>
    <cellStyle name="_EGS revenue report Dec YTD (RFC2) 120105_H1 12 retraité (SOC)" xfId="15779"/>
    <cellStyle name="_EGS revenue report Dec YTD (RFC2) 120105_M2M+ MVNO" xfId="4305"/>
    <cellStyle name="_EGS revenue report Dec YTD (RFC2) 120105_ROW" xfId="25726"/>
    <cellStyle name="_EGS revenue report Dec YTD (RFC2) 120105_ROW_Group" xfId="25727"/>
    <cellStyle name="_EGS revenue report Dec YTD (RFC2) 120105_ROW_ROW ARPU" xfId="25728"/>
    <cellStyle name="_EGS revenue report Dec YTD (RFC2) 120105_Spain KPIs" xfId="6297"/>
    <cellStyle name="_EGS revenue report Dec YTD (RFC2) 120105_Spain KPIs 2" xfId="15709"/>
    <cellStyle name="_Enterprise" xfId="187"/>
    <cellStyle name="_Equant_PFA_Budget__11_20_2008" xfId="13907"/>
    <cellStyle name="_Euro" xfId="188"/>
    <cellStyle name="_Exchange Forecasts user (Master) updating" xfId="25729"/>
    <cellStyle name="_Exchange Forecasts user (Master) updating_EE_CoA_BS - mapped V4" xfId="25730"/>
    <cellStyle name="_ExecutionNoble" xfId="189"/>
    <cellStyle name="_Feb 09 OCF call slide - xx0309" xfId="25731"/>
    <cellStyle name="_February Monthly High Level Reforecast v1" xfId="25732"/>
    <cellStyle name="_FLASH TEMPLATES - DIRECTORATE FORMAT 0608" xfId="25733"/>
    <cellStyle name="_Flash update 26-06-07 " xfId="25734"/>
    <cellStyle name="_Forecast Model v 1.4" xfId="25735"/>
    <cellStyle name="_Forecasts" xfId="25736"/>
    <cellStyle name="_France KPIs" xfId="190"/>
    <cellStyle name="_FT 3Q09 KPI" xfId="191"/>
    <cellStyle name="_FT Reporting for JV assessment" xfId="25737"/>
    <cellStyle name="_FT(Drakkar)" xfId="192"/>
    <cellStyle name="_FTUK Jun 2007 £" xfId="25738"/>
    <cellStyle name="_FX Rates (Budget Rates)" xfId="17557"/>
    <cellStyle name="_FX Rates (Jan 06 Load)" xfId="19662"/>
    <cellStyle name="_FX Rates (Pr Yr Rates)" xfId="17688"/>
    <cellStyle name="_FX_Equant" xfId="13843"/>
    <cellStyle name="_GetCA Pays-Sect 2010-Q1 Soc" xfId="4306"/>
    <cellStyle name="_GetCA Pays-Sect 2010-Q1 Soc 2" xfId="13932"/>
    <cellStyle name="_GetCA Seg 2009-Q4 Soc" xfId="4307"/>
    <cellStyle name="_GFI - Budget09" xfId="17738"/>
    <cellStyle name="_GFI - Budget09_France financials" xfId="23341"/>
    <cellStyle name="_GFI - Budget09_Group - financial KPIs" xfId="21597"/>
    <cellStyle name="_GFI - Budget09_v2 Content+OnLine" xfId="13908"/>
    <cellStyle name="_GFI - Budget09_v2 Content+OnLine Mag accts" xfId="13873"/>
    <cellStyle name="_GFI - Budget09_v2 Content+OnLine Mag accts_France financials" xfId="23343"/>
    <cellStyle name="_GFI - Budget09_v2 Content+OnLine Mag accts_Group - financial KPIs" xfId="21599"/>
    <cellStyle name="_GFI - Budget09_v2 Content+OnLine_France financials" xfId="23342"/>
    <cellStyle name="_GFI - Budget09_v2 Content+OnLine_Group - financial KPIs" xfId="21598"/>
    <cellStyle name="_GMC Bridge Charts" xfId="25739"/>
    <cellStyle name="_GMC Business Review backup" xfId="25740"/>
    <cellStyle name="_GMC Capex FT new" xfId="25741"/>
    <cellStyle name="_Gross Margin Analysis" xfId="25742"/>
    <cellStyle name="_Gross Margin Analysis July" xfId="25743"/>
    <cellStyle name="_Group - comparable basis" xfId="193"/>
    <cellStyle name="_Group - operational KPIs" xfId="194"/>
    <cellStyle name="_GS Equity Research Driver Comparison" xfId="25744"/>
    <cellStyle name="_GS Model of VSTR" xfId="25745"/>
    <cellStyle name="_Heading" xfId="195"/>
    <cellStyle name="_Heading_bls roic" xfId="196"/>
    <cellStyle name="_Heading_Broadband Comps" xfId="197"/>
    <cellStyle name="_Heading_Broadband Comps_Fixed line KPI s" xfId="4310"/>
    <cellStyle name="_Heading_Broadband Comps_France financials" xfId="23345"/>
    <cellStyle name="_Heading_Broadband Comps_France KPIs" xfId="4309"/>
    <cellStyle name="_Heading_Broadband Comps_France KPIs 2" xfId="13934"/>
    <cellStyle name="_Heading_Broadband Comps_France KPIs_1" xfId="11772"/>
    <cellStyle name="_Heading_Broadband Comps_Group - financial KPIs" xfId="21601"/>
    <cellStyle name="_Heading_Broadband Comps_H1 12 retraité (SOC)" xfId="17558"/>
    <cellStyle name="_Heading_Broadband Comps_M2M+ MVNO" xfId="4311"/>
    <cellStyle name="_Heading_Broadband Comps_ROW" xfId="25746"/>
    <cellStyle name="_Heading_Broadband Comps_ROW_Group" xfId="25747"/>
    <cellStyle name="_Heading_Broadband Comps_ROW_ROW ARPU" xfId="25748"/>
    <cellStyle name="_Heading_Broadband Comps_Spain KPIs" xfId="6299"/>
    <cellStyle name="_Heading_Broadband Comps_Spain KPIs 2" xfId="15711"/>
    <cellStyle name="_Heading_Fixed line KPI s" xfId="4312"/>
    <cellStyle name="_Heading_France financials" xfId="23344"/>
    <cellStyle name="_Heading_France KPIs" xfId="4308"/>
    <cellStyle name="_Heading_France KPIs 2" xfId="13933"/>
    <cellStyle name="_Heading_France KPIs_1" xfId="11771"/>
    <cellStyle name="_Heading_Group - financial KPIs" xfId="21600"/>
    <cellStyle name="_Heading_H1 12 retraité (SOC)" xfId="14004"/>
    <cellStyle name="_Heading_M2M+ MVNO" xfId="4313"/>
    <cellStyle name="_Heading_Q" xfId="198"/>
    <cellStyle name="_Heading_q - new guidance" xfId="199"/>
    <cellStyle name="_Heading_q - new guidance_Fixed line KPI s" xfId="4316"/>
    <cellStyle name="_Heading_q - new guidance_France financials" xfId="23347"/>
    <cellStyle name="_Heading_q - new guidance_France KPIs" xfId="4315"/>
    <cellStyle name="_Heading_q - new guidance_France KPIs 2" xfId="13936"/>
    <cellStyle name="_Heading_q - new guidance_France KPIs_1" xfId="11774"/>
    <cellStyle name="_Heading_q - new guidance_Group - financial KPIs" xfId="21603"/>
    <cellStyle name="_Heading_q - new guidance_H1 12 retraité (SOC)" xfId="17514"/>
    <cellStyle name="_Heading_q - new guidance_M2M+ MVNO" xfId="4317"/>
    <cellStyle name="_Heading_q - new guidance_ROW" xfId="25749"/>
    <cellStyle name="_Heading_q - new guidance_ROW_Group" xfId="25750"/>
    <cellStyle name="_Heading_q - new guidance_ROW_ROW ARPU" xfId="25751"/>
    <cellStyle name="_Heading_q - new guidance_Spain KPIs" xfId="6301"/>
    <cellStyle name="_Heading_q - new guidance_Spain KPIs 2" xfId="15713"/>
    <cellStyle name="_Heading_q - valuation" xfId="200"/>
    <cellStyle name="_Heading_q - valuation_Fixed line KPI s" xfId="4319"/>
    <cellStyle name="_Heading_q - valuation_France financials" xfId="23348"/>
    <cellStyle name="_Heading_q - valuation_France KPIs" xfId="4318"/>
    <cellStyle name="_Heading_q - valuation_France KPIs 2" xfId="13937"/>
    <cellStyle name="_Heading_q - valuation_France KPIs_1" xfId="11775"/>
    <cellStyle name="_Heading_q - valuation_Group - financial KPIs" xfId="21604"/>
    <cellStyle name="_Heading_q - valuation_H1 12 retraité (SOC)" xfId="17689"/>
    <cellStyle name="_Heading_q - valuation_M2M+ MVNO" xfId="4320"/>
    <cellStyle name="_Heading_q - valuation_ROW" xfId="25752"/>
    <cellStyle name="_Heading_q - valuation_ROW_Group" xfId="25753"/>
    <cellStyle name="_Heading_q - valuation_ROW_ROW ARPU" xfId="25754"/>
    <cellStyle name="_Heading_q - valuation_Spain KPIs" xfId="6302"/>
    <cellStyle name="_Heading_q - valuation_Spain KPIs 2" xfId="15714"/>
    <cellStyle name="_Heading_Q_Fixed line KPI s" xfId="4321"/>
    <cellStyle name="_Heading_Q_France financials" xfId="23346"/>
    <cellStyle name="_Heading_Q_France KPIs" xfId="4314"/>
    <cellStyle name="_Heading_Q_France KPIs 2" xfId="13935"/>
    <cellStyle name="_Heading_Q_France KPIs_1" xfId="11773"/>
    <cellStyle name="_Heading_Q_Group - financial KPIs" xfId="21602"/>
    <cellStyle name="_Heading_Q_H1 12 retraité (SOC)" xfId="17644"/>
    <cellStyle name="_Heading_Q_M2M+ MVNO" xfId="4322"/>
    <cellStyle name="_Heading_Q_ROW" xfId="25755"/>
    <cellStyle name="_Heading_Q_ROW_Group" xfId="25756"/>
    <cellStyle name="_Heading_Q_ROW_ROW ARPU" xfId="25757"/>
    <cellStyle name="_Heading_Q_Spain KPIs" xfId="6300"/>
    <cellStyle name="_Heading_Q_Spain KPIs 2" xfId="15712"/>
    <cellStyle name="_Heading_ROW" xfId="25758"/>
    <cellStyle name="_Heading_ROW_Group" xfId="25759"/>
    <cellStyle name="_Heading_ROW_ROW ARPU" xfId="25760"/>
    <cellStyle name="_Heading_Spain KPIs" xfId="6298"/>
    <cellStyle name="_Heading_Spain KPIs 2" xfId="15710"/>
    <cellStyle name="_Highlight" xfId="201"/>
    <cellStyle name="_Highlight_Processed.Processed.Classeur1" xfId="13716"/>
    <cellStyle name="_HLF - Segmental template 2008 LV" xfId="25761"/>
    <cellStyle name="_HLF - Segmental template 2008 LV_EE_CoA_BS - mapped V4" xfId="25762"/>
    <cellStyle name="_Home databook 2009" xfId="25763"/>
    <cellStyle name="_Home High Level Forecast model Feb 08 v2 (returned from Home)" xfId="25764"/>
    <cellStyle name="_Home kbi" xfId="25765"/>
    <cellStyle name="_Home OPF" xfId="13844"/>
    <cellStyle name="_Horizon - Cash - 07-07-10 - 12pm" xfId="25766"/>
    <cellStyle name="_Inventroy" xfId="25767"/>
    <cellStyle name="_ITN NSFP Target Setting Model 280607 V12" xfId="202"/>
    <cellStyle name="_ITN NSFP Target Setting Model 280607 V12_Fixed line KPI s" xfId="4324"/>
    <cellStyle name="_ITN NSFP Target Setting Model 280607 V12_France financials" xfId="23349"/>
    <cellStyle name="_ITN NSFP Target Setting Model 280607 V12_France KPIs" xfId="203"/>
    <cellStyle name="_ITN NSFP Target Setting Model 280607 V12_France KPIs 2" xfId="13617"/>
    <cellStyle name="_ITN NSFP Target Setting Model 280607 V12_France KPIs_1" xfId="4323"/>
    <cellStyle name="_ITN NSFP Target Setting Model 280607 V12_France KPIs_1 2" xfId="13938"/>
    <cellStyle name="_ITN NSFP Target Setting Model 280607 V12_France KPIs_2" xfId="11776"/>
    <cellStyle name="_ITN NSFP Target Setting Model 280607 V12_France KPIs_A&amp;ME KPIs" xfId="52968"/>
    <cellStyle name="_ITN NSFP Target Setting Model 280607 V12_France KPIs_France KPIs" xfId="4325"/>
    <cellStyle name="_ITN NSFP Target Setting Model 280607 V12_France KPIs_IC&amp;SS" xfId="13845"/>
    <cellStyle name="_ITN NSFP Target Setting Model 280607 V12_France KPIs_Poland KPIs" xfId="8150"/>
    <cellStyle name="_ITN NSFP Target Setting Model 280607 V12_France KPIs_RoW KPIs" xfId="8856"/>
    <cellStyle name="_ITN NSFP Target Setting Model 280607 V12_France KPIs_Spain KPIs" xfId="6304"/>
    <cellStyle name="_ITN NSFP Target Setting Model 280607 V12_France KPIs_Telecoms - Operational KPIs" xfId="49533"/>
    <cellStyle name="_ITN NSFP Target Setting Model 280607 V12_Group - financial KPIs" xfId="21605"/>
    <cellStyle name="_ITN NSFP Target Setting Model 280607 V12_Group - operational KPIs" xfId="10049"/>
    <cellStyle name="_ITN NSFP Target Setting Model 280607 V12_Group - operational KPIs 2" xfId="17748"/>
    <cellStyle name="_ITN NSFP Target Setting Model 280607 V12_Group - operational KPIs_1" xfId="19862"/>
    <cellStyle name="_ITN NSFP Target Setting Model 280607 V12_H1 12 retraité (SOC)" xfId="13846"/>
    <cellStyle name="_ITN NSFP Target Setting Model 280607 V12_M2M+ MVNO" xfId="4326"/>
    <cellStyle name="_ITN NSFP Target Setting Model 280607 V12_ROW" xfId="25768"/>
    <cellStyle name="_ITN NSFP Target Setting Model 280607 V12_ROW_1" xfId="25769"/>
    <cellStyle name="_ITN NSFP Target Setting Model 280607 V12_ROW_1_Group" xfId="25770"/>
    <cellStyle name="_ITN NSFP Target Setting Model 280607 V12_ROW_1_ROW ARPU" xfId="25771"/>
    <cellStyle name="_ITN NSFP Target Setting Model 280607 V12_ROW_Group" xfId="25772"/>
    <cellStyle name="_ITN NSFP Target Setting Model 280607 V12_ROW_ROW ARPU" xfId="25773"/>
    <cellStyle name="_ITN NSFP Target Setting Model 280607 V12_Spain ARPU + AUPU" xfId="25774"/>
    <cellStyle name="_ITN NSFP Target Setting Model 280607 V12_Spain ARPU + AUPU_Group" xfId="25775"/>
    <cellStyle name="_ITN NSFP Target Setting Model 280607 V12_Spain ARPU + AUPU_ROW ARPU" xfId="25776"/>
    <cellStyle name="_ITN NSFP Target Setting Model 280607 V12_Spain KPIs" xfId="6303"/>
    <cellStyle name="_ITN NSFP Target Setting Model 280607 V12_Spain KPIs 2" xfId="15715"/>
    <cellStyle name="_ITN6 2008 Budget" xfId="25777"/>
    <cellStyle name="_JP Morgan" xfId="204"/>
    <cellStyle name="_JP Morgan_GoldmanSachs" xfId="205"/>
    <cellStyle name="_JP Morgan_Operational KPI Book fixed" xfId="8857"/>
    <cellStyle name="_JP Morgan_ROW" xfId="25778"/>
    <cellStyle name="_JP Morgan_ROW_Group" xfId="25779"/>
    <cellStyle name="_JP Morgan_ROW_ROW ARPU" xfId="25780"/>
    <cellStyle name="_JVCo 0710 WD5" xfId="25781"/>
    <cellStyle name="_JVCo 0710 WD9 2" xfId="25782"/>
    <cellStyle name="_JVCo 1010 WD9" xfId="25783"/>
    <cellStyle name="_KPIs Com' FI Home UK" xfId="4327"/>
    <cellStyle name="_Latest Month End Retrieve Aug-08" xfId="25784"/>
    <cellStyle name="_M&amp;S Costs for CFO Review" xfId="206"/>
    <cellStyle name="_Mal for innhenting av estimater Q4- 2002" xfId="207"/>
    <cellStyle name="_Maquette Estimates" xfId="208"/>
    <cellStyle name="_March week 12 Churn breakdown" xfId="25785"/>
    <cellStyle name="_Monthly Dashboard" xfId="25786"/>
    <cellStyle name="_Multiple" xfId="209"/>
    <cellStyle name="_Multiple_3G Models" xfId="210"/>
    <cellStyle name="_Multiple_Belgacom" xfId="211"/>
    <cellStyle name="_Multiple_Belgacom 310804" xfId="212"/>
    <cellStyle name="_Multiple_bls roic" xfId="213"/>
    <cellStyle name="_Multiple_Book1" xfId="214"/>
    <cellStyle name="_Multiple_Book1_3G Models" xfId="215"/>
    <cellStyle name="_Multiple_Book1_Jazztel model 16DP3-Exhibits" xfId="216"/>
    <cellStyle name="_Multiple_Book1_Jazztel model 16DP3-Exhibits_3G Models" xfId="217"/>
    <cellStyle name="_Multiple_Book1_Jazztel model 16DP3-Exhibits_FT-6June2001" xfId="218"/>
    <cellStyle name="_Multiple_Book1_Jazztel model 16DP3-Exhibits_FT-6June2001_1" xfId="219"/>
    <cellStyle name="_Multiple_Book1_Jazztel model 16DP3-Exhibits_FT-6June2001_1_Telefonica Moviles" xfId="220"/>
    <cellStyle name="_Multiple_Book1_Jazztel model 18DP-exhibits" xfId="221"/>
    <cellStyle name="_Multiple_Book1_Jazztel model 18DP-exhibits_FT-6June2001" xfId="222"/>
    <cellStyle name="_Multiple_Book1_Jazztel model 18DP-exhibits_Orange-Mar01" xfId="223"/>
    <cellStyle name="_Multiple_Book1_Jazztel model 18DP-exhibits_Orange-May01" xfId="224"/>
    <cellStyle name="_Multiple_Book1_Jazztel model 18DP-exhibits_T_MOBIL2" xfId="225"/>
    <cellStyle name="_Multiple_Book1_Jazztel model 18DP-exhibits_T_MOBIL2_FT-6June2001" xfId="226"/>
    <cellStyle name="_Multiple_Book1_Jazztel model 18DP-exhibits_T_MOBIL2_FT-6June2001_1" xfId="227"/>
    <cellStyle name="_Multiple_Book1_Jazztel model 18DP-exhibits_T_MOBIL2_Orange-May01" xfId="228"/>
    <cellStyle name="_Multiple_Book1_Jazztel model 18DP-exhibits_T_MOBIL2_Telefonica Moviles" xfId="229"/>
    <cellStyle name="_Multiple_Book1_Jazztel model 18DP-exhibits_Telefonica Moviles" xfId="230"/>
    <cellStyle name="_Multiple_Book1_Jazztel model 18DP-exhibits_TelenorInitiation-11Jan01" xfId="231"/>
    <cellStyle name="_Multiple_Book1_Jazztel model 18DP-exhibits_TelenorWIPFeb01" xfId="232"/>
    <cellStyle name="_Multiple_Book1_Jazztel model 18DP-exhibits_Telia-April01(new structure)" xfId="233"/>
    <cellStyle name="_Multiple_Book1_Jazztel model 18DP-exhibits_Telia-April01(new structure)_FT-6June2001" xfId="234"/>
    <cellStyle name="_Multiple_Book1_Jazztel model 18DP-exhibits_Telia-April01(new structure)_FT-6June2001_Telefonica Moviles" xfId="235"/>
    <cellStyle name="_Multiple_Book1_Jazztel model 18DP-exhibits_Telia-April01(new structure)_Telefonica Moviles" xfId="236"/>
    <cellStyle name="_Multiple_Book1_Jazztel1" xfId="237"/>
    <cellStyle name="_Multiple_Book1_Orange-Mar01" xfId="238"/>
    <cellStyle name="_Multiple_Book1_Orange-Mar01_FT-6June2001" xfId="239"/>
    <cellStyle name="_Multiple_Book1_Orange-Mar01_Telefonica Moviles" xfId="240"/>
    <cellStyle name="_Multiple_Book1_Orange-Mar01_Telefonica Moviles_1" xfId="241"/>
    <cellStyle name="_Multiple_Book1_Orange-May01" xfId="242"/>
    <cellStyle name="_Multiple_Book1_Orange-May01_FT-6June2001" xfId="243"/>
    <cellStyle name="_Multiple_Book1_Orange-May01_FT-6June2001_Telefonica Moviles" xfId="244"/>
    <cellStyle name="_Multiple_Book1_Orange-May01_Telefonica Moviles" xfId="245"/>
    <cellStyle name="_Multiple_Book1_T_MOBIL2" xfId="246"/>
    <cellStyle name="_Multiple_Book1_TelenorInitiation-11Jan01" xfId="247"/>
    <cellStyle name="_Multiple_Book1_TelenorInitiation-11Jan01_FT-6June2001" xfId="248"/>
    <cellStyle name="_Multiple_Book1_TelenorInitiation-11Jan01_Telefonica Moviles" xfId="249"/>
    <cellStyle name="_Multiple_Book1_TelenorInitiation-11Jan01_Telefonica Moviles_1" xfId="250"/>
    <cellStyle name="_Multiple_Book1_TelenorWIPFeb01" xfId="251"/>
    <cellStyle name="_Multiple_Book1_TelenorWIPFeb01_FT-6June2001" xfId="252"/>
    <cellStyle name="_Multiple_Book1_TelenorWIPFeb01_Telefonica Moviles" xfId="253"/>
    <cellStyle name="_Multiple_Book1_TelenorWIPFeb01_Telefonica Moviles_1" xfId="254"/>
    <cellStyle name="_Multiple_Book1_Telia-April01(new structure)" xfId="255"/>
    <cellStyle name="_Multiple_Book11" xfId="256"/>
    <cellStyle name="_Multiple_Book11_3G Models" xfId="257"/>
    <cellStyle name="_Multiple_Book11_Jazztel model 16DP3-Exhibits" xfId="258"/>
    <cellStyle name="_Multiple_Book11_Jazztel model 16DP3-Exhibits_3G Models" xfId="259"/>
    <cellStyle name="_Multiple_Book11_Jazztel model 16DP3-Exhibits_FT-6June2001" xfId="260"/>
    <cellStyle name="_Multiple_Book11_Jazztel model 16DP3-Exhibits_FT-6June2001_1" xfId="261"/>
    <cellStyle name="_Multiple_Book11_Jazztel model 16DP3-Exhibits_FT-6June2001_1_Telefonica Moviles" xfId="262"/>
    <cellStyle name="_Multiple_Book11_Jazztel model 18DP-exhibits" xfId="263"/>
    <cellStyle name="_Multiple_Book11_Jazztel model 18DP-exhibits_FT-6June2001" xfId="264"/>
    <cellStyle name="_Multiple_Book11_Jazztel model 18DP-exhibits_Orange-Mar01" xfId="265"/>
    <cellStyle name="_Multiple_Book11_Jazztel model 18DP-exhibits_Orange-May01" xfId="266"/>
    <cellStyle name="_Multiple_Book11_Jazztel model 18DP-exhibits_T_MOBIL2" xfId="267"/>
    <cellStyle name="_Multiple_Book11_Jazztel model 18DP-exhibits_T_MOBIL2_FT-6June2001" xfId="268"/>
    <cellStyle name="_Multiple_Book11_Jazztel model 18DP-exhibits_T_MOBIL2_FT-6June2001_1" xfId="269"/>
    <cellStyle name="_Multiple_Book11_Jazztel model 18DP-exhibits_T_MOBIL2_Orange-May01" xfId="270"/>
    <cellStyle name="_Multiple_Book11_Jazztel model 18DP-exhibits_T_MOBIL2_Telefonica Moviles" xfId="271"/>
    <cellStyle name="_Multiple_Book11_Jazztel model 18DP-exhibits_Telefonica Moviles" xfId="272"/>
    <cellStyle name="_Multiple_Book11_Jazztel model 18DP-exhibits_TelenorInitiation-11Jan01" xfId="273"/>
    <cellStyle name="_Multiple_Book11_Jazztel model 18DP-exhibits_TelenorWIPFeb01" xfId="274"/>
    <cellStyle name="_Multiple_Book11_Jazztel model 18DP-exhibits_Telia-April01(new structure)" xfId="275"/>
    <cellStyle name="_Multiple_Book11_Jazztel model 18DP-exhibits_Telia-April01(new structure)_FT-6June2001" xfId="276"/>
    <cellStyle name="_Multiple_Book11_Jazztel model 18DP-exhibits_Telia-April01(new structure)_FT-6June2001_Telefonica Moviles" xfId="277"/>
    <cellStyle name="_Multiple_Book11_Jazztel model 18DP-exhibits_Telia-April01(new structure)_Telefonica Moviles" xfId="278"/>
    <cellStyle name="_Multiple_Book11_Jazztel1" xfId="279"/>
    <cellStyle name="_Multiple_Book11_Orange-Mar01" xfId="280"/>
    <cellStyle name="_Multiple_Book11_Orange-Mar01_FT-6June2001" xfId="281"/>
    <cellStyle name="_Multiple_Book11_Orange-Mar01_Telefonica Moviles" xfId="282"/>
    <cellStyle name="_Multiple_Book11_Orange-Mar01_Telefonica Moviles_1" xfId="283"/>
    <cellStyle name="_Multiple_Book11_Orange-May01" xfId="284"/>
    <cellStyle name="_Multiple_Book11_Orange-May01_FT-6June2001" xfId="285"/>
    <cellStyle name="_Multiple_Book11_Orange-May01_FT-6June2001_Telefonica Moviles" xfId="286"/>
    <cellStyle name="_Multiple_Book11_Orange-May01_Telefonica Moviles" xfId="287"/>
    <cellStyle name="_Multiple_Book11_T_MOBIL2" xfId="288"/>
    <cellStyle name="_Multiple_Book11_TelenorInitiation-11Jan01" xfId="289"/>
    <cellStyle name="_Multiple_Book11_TelenorInitiation-11Jan01_FT-6June2001" xfId="290"/>
    <cellStyle name="_Multiple_Book11_TelenorInitiation-11Jan01_Telefonica Moviles" xfId="291"/>
    <cellStyle name="_Multiple_Book11_TelenorInitiation-11Jan01_Telefonica Moviles_1" xfId="292"/>
    <cellStyle name="_Multiple_Book11_TelenorWIPFeb01" xfId="293"/>
    <cellStyle name="_Multiple_Book11_TelenorWIPFeb01_FT-6June2001" xfId="294"/>
    <cellStyle name="_Multiple_Book11_TelenorWIPFeb01_Telefonica Moviles" xfId="295"/>
    <cellStyle name="_Multiple_Book11_TelenorWIPFeb01_Telefonica Moviles_1" xfId="296"/>
    <cellStyle name="_Multiple_Book11_Telia-April01(new structure)" xfId="297"/>
    <cellStyle name="_Multiple_Book12" xfId="298"/>
    <cellStyle name="_Multiple_Book12_3G Models" xfId="299"/>
    <cellStyle name="_Multiple_Book12_Jazztel model 16DP3-Exhibits" xfId="300"/>
    <cellStyle name="_Multiple_Book12_Jazztel model 16DP3-Exhibits_3G Models" xfId="301"/>
    <cellStyle name="_Multiple_Book12_Jazztel model 16DP3-Exhibits_FT-6June2001" xfId="302"/>
    <cellStyle name="_Multiple_Book12_Jazztel model 16DP3-Exhibits_FT-6June2001_1" xfId="303"/>
    <cellStyle name="_Multiple_Book12_Jazztel model 16DP3-Exhibits_FT-6June2001_1_Telefonica Moviles" xfId="304"/>
    <cellStyle name="_Multiple_Book12_Jazztel model 18DP-exhibits" xfId="305"/>
    <cellStyle name="_Multiple_Book12_Jazztel model 18DP-exhibits_FT-6June2001" xfId="306"/>
    <cellStyle name="_Multiple_Book12_Jazztel model 18DP-exhibits_Orange-Mar01" xfId="307"/>
    <cellStyle name="_Multiple_Book12_Jazztel model 18DP-exhibits_Orange-May01" xfId="308"/>
    <cellStyle name="_Multiple_Book12_Jazztel model 18DP-exhibits_T_MOBIL2" xfId="309"/>
    <cellStyle name="_Multiple_Book12_Jazztel model 18DP-exhibits_T_MOBIL2_FT-6June2001" xfId="310"/>
    <cellStyle name="_Multiple_Book12_Jazztel model 18DP-exhibits_T_MOBIL2_FT-6June2001_1" xfId="311"/>
    <cellStyle name="_Multiple_Book12_Jazztel model 18DP-exhibits_T_MOBIL2_Orange-May01" xfId="312"/>
    <cellStyle name="_Multiple_Book12_Jazztel model 18DP-exhibits_T_MOBIL2_Telefonica Moviles" xfId="313"/>
    <cellStyle name="_Multiple_Book12_Jazztel model 18DP-exhibits_Telefonica Moviles" xfId="314"/>
    <cellStyle name="_Multiple_Book12_Jazztel model 18DP-exhibits_TelenorInitiation-11Jan01" xfId="315"/>
    <cellStyle name="_Multiple_Book12_Jazztel model 18DP-exhibits_TelenorWIPFeb01" xfId="316"/>
    <cellStyle name="_Multiple_Book12_Jazztel model 18DP-exhibits_Telia-April01(new structure)" xfId="317"/>
    <cellStyle name="_Multiple_Book12_Jazztel model 18DP-exhibits_Telia-April01(new structure)_FT-6June2001" xfId="318"/>
    <cellStyle name="_Multiple_Book12_Jazztel model 18DP-exhibits_Telia-April01(new structure)_FT-6June2001_Telefonica Moviles" xfId="319"/>
    <cellStyle name="_Multiple_Book12_Jazztel model 18DP-exhibits_Telia-April01(new structure)_Telefonica Moviles" xfId="320"/>
    <cellStyle name="_Multiple_Book12_Jazztel1" xfId="321"/>
    <cellStyle name="_Multiple_Book12_Orange-Mar01" xfId="322"/>
    <cellStyle name="_Multiple_Book12_Orange-Mar01_FT-6June2001" xfId="323"/>
    <cellStyle name="_Multiple_Book12_Orange-Mar01_Telefonica Moviles" xfId="324"/>
    <cellStyle name="_Multiple_Book12_Orange-Mar01_Telefonica Moviles_1" xfId="325"/>
    <cellStyle name="_Multiple_Book12_Orange-May01" xfId="326"/>
    <cellStyle name="_Multiple_Book12_Orange-May01_FT-6June2001" xfId="327"/>
    <cellStyle name="_Multiple_Book12_Orange-May01_FT-6June2001_Telefonica Moviles" xfId="328"/>
    <cellStyle name="_Multiple_Book12_Orange-May01_Telefonica Moviles" xfId="329"/>
    <cellStyle name="_Multiple_Book12_T_MOBIL2" xfId="330"/>
    <cellStyle name="_Multiple_Book12_TelenorInitiation-11Jan01" xfId="331"/>
    <cellStyle name="_Multiple_Book12_TelenorInitiation-11Jan01_FT-6June2001" xfId="332"/>
    <cellStyle name="_Multiple_Book12_TelenorInitiation-11Jan01_Telefonica Moviles" xfId="333"/>
    <cellStyle name="_Multiple_Book12_TelenorInitiation-11Jan01_Telefonica Moviles_1" xfId="334"/>
    <cellStyle name="_Multiple_Book12_TelenorWIPFeb01" xfId="335"/>
    <cellStyle name="_Multiple_Book12_TelenorWIPFeb01_FT-6June2001" xfId="336"/>
    <cellStyle name="_Multiple_Book12_TelenorWIPFeb01_Telefonica Moviles" xfId="337"/>
    <cellStyle name="_Multiple_Book12_TelenorWIPFeb01_Telefonica Moviles_1" xfId="338"/>
    <cellStyle name="_Multiple_Book12_Telia-April01(new structure)" xfId="339"/>
    <cellStyle name="_Multiple_Book4" xfId="340"/>
    <cellStyle name="_Multiple_DCF Summary pages" xfId="341"/>
    <cellStyle name="_Multiple_DCF Summary pages_3G Models" xfId="342"/>
    <cellStyle name="_Multiple_DCF Summary pages_Jazztel model 16DP3-Exhibits" xfId="343"/>
    <cellStyle name="_Multiple_DCF Summary pages_Jazztel model 16DP3-Exhibits_3G Models" xfId="344"/>
    <cellStyle name="_Multiple_DCF Summary pages_Jazztel model 16DP3-Exhibits_FT-6June2001" xfId="345"/>
    <cellStyle name="_Multiple_DCF Summary pages_Jazztel model 16DP3-Exhibits_FT-6June2001_1" xfId="346"/>
    <cellStyle name="_Multiple_DCF Summary pages_Jazztel model 16DP3-Exhibits_FT-6June2001_1_Telefonica Moviles" xfId="347"/>
    <cellStyle name="_Multiple_DCF Summary pages_Jazztel model 18DP-exhibits" xfId="348"/>
    <cellStyle name="_Multiple_DCF Summary pages_Jazztel model 18DP-exhibits_FT-6June2001" xfId="349"/>
    <cellStyle name="_Multiple_DCF Summary pages_Jazztel model 18DP-exhibits_Orange-Mar01" xfId="350"/>
    <cellStyle name="_Multiple_DCF Summary pages_Jazztel model 18DP-exhibits_Orange-May01" xfId="351"/>
    <cellStyle name="_Multiple_DCF Summary pages_Jazztel model 18DP-exhibits_T_MOBIL2" xfId="352"/>
    <cellStyle name="_Multiple_DCF Summary pages_Jazztel model 18DP-exhibits_T_MOBIL2_FT-6June2001" xfId="353"/>
    <cellStyle name="_Multiple_DCF Summary pages_Jazztel model 18DP-exhibits_T_MOBIL2_FT-6June2001_1" xfId="354"/>
    <cellStyle name="_Multiple_DCF Summary pages_Jazztel model 18DP-exhibits_T_MOBIL2_Orange-May01" xfId="355"/>
    <cellStyle name="_Multiple_DCF Summary pages_Jazztel model 18DP-exhibits_T_MOBIL2_Telefonica Moviles" xfId="356"/>
    <cellStyle name="_Multiple_DCF Summary pages_Jazztel model 18DP-exhibits_Telefonica Moviles" xfId="357"/>
    <cellStyle name="_Multiple_DCF Summary pages_Jazztel model 18DP-exhibits_TelenorInitiation-11Jan01" xfId="358"/>
    <cellStyle name="_Multiple_DCF Summary pages_Jazztel model 18DP-exhibits_TelenorWIPFeb01" xfId="359"/>
    <cellStyle name="_Multiple_DCF Summary pages_Jazztel model 18DP-exhibits_Telia-April01(new structure)" xfId="360"/>
    <cellStyle name="_Multiple_DCF Summary pages_Jazztel model 18DP-exhibits_Telia-April01(new structure)_FT-6June2001" xfId="361"/>
    <cellStyle name="_Multiple_DCF Summary pages_Jazztel model 18DP-exhibits_Telia-April01(new structure)_FT-6June2001_Telefonica Moviles" xfId="362"/>
    <cellStyle name="_Multiple_DCF Summary pages_Jazztel model 18DP-exhibits_Telia-April01(new structure)_Telefonica Moviles" xfId="363"/>
    <cellStyle name="_Multiple_DCF Summary pages_Jazztel1" xfId="364"/>
    <cellStyle name="_Multiple_DCF Summary pages_Orange-Mar01" xfId="365"/>
    <cellStyle name="_Multiple_DCF Summary pages_Orange-Mar01_FT-6June2001" xfId="366"/>
    <cellStyle name="_Multiple_DCF Summary pages_Orange-Mar01_Telefonica Moviles" xfId="367"/>
    <cellStyle name="_Multiple_DCF Summary pages_Orange-Mar01_Telefonica Moviles_1" xfId="368"/>
    <cellStyle name="_Multiple_DCF Summary pages_Orange-May01" xfId="369"/>
    <cellStyle name="_Multiple_DCF Summary pages_Orange-May01_FT-6June2001" xfId="370"/>
    <cellStyle name="_Multiple_DCF Summary pages_Orange-May01_FT-6June2001_Telefonica Moviles" xfId="371"/>
    <cellStyle name="_Multiple_DCF Summary pages_Orange-May01_Telefonica Moviles" xfId="372"/>
    <cellStyle name="_Multiple_DCF Summary pages_T_MOBIL2" xfId="373"/>
    <cellStyle name="_Multiple_DCF Summary pages_TelenorInitiation-11Jan01" xfId="374"/>
    <cellStyle name="_Multiple_DCF Summary pages_TelenorInitiation-11Jan01_FT-6June2001" xfId="375"/>
    <cellStyle name="_Multiple_DCF Summary pages_TelenorInitiation-11Jan01_Telefonica Moviles" xfId="376"/>
    <cellStyle name="_Multiple_DCF Summary pages_TelenorInitiation-11Jan01_Telefonica Moviles_1" xfId="377"/>
    <cellStyle name="_Multiple_DCF Summary pages_TelenorWIPFeb01" xfId="378"/>
    <cellStyle name="_Multiple_DCF Summary pages_TelenorWIPFeb01_FT-6June2001" xfId="379"/>
    <cellStyle name="_Multiple_DCF Summary pages_TelenorWIPFeb01_Telefonica Moviles" xfId="380"/>
    <cellStyle name="_Multiple_DCF Summary pages_TelenorWIPFeb01_Telefonica Moviles_1" xfId="381"/>
    <cellStyle name="_Multiple_DCF Summary pages_Telia-April01(new structure)" xfId="382"/>
    <cellStyle name="_Multiple_FT-6June2001" xfId="383"/>
    <cellStyle name="_Multiple_Jazztel model 15-exhibits" xfId="384"/>
    <cellStyle name="_Multiple_Jazztel model 15-exhibits bis" xfId="385"/>
    <cellStyle name="_Multiple_Jazztel model 15-exhibits bis_3G Models" xfId="386"/>
    <cellStyle name="_Multiple_Jazztel model 15-exhibits bis_FT-6June2001" xfId="387"/>
    <cellStyle name="_Multiple_Jazztel model 15-exhibits bis_FT-6June2001_1" xfId="388"/>
    <cellStyle name="_Multiple_Jazztel model 15-exhibits bis_FT-6June2001_1_Telefonica Moviles" xfId="389"/>
    <cellStyle name="_Multiple_Jazztel model 15-exhibits_3G Models" xfId="390"/>
    <cellStyle name="_Multiple_Jazztel model 15-exhibits_Jazztel model 16DP3-Exhibits" xfId="391"/>
    <cellStyle name="_Multiple_Jazztel model 15-exhibits_Jazztel model 16DP3-Exhibits_3G Models" xfId="392"/>
    <cellStyle name="_Multiple_Jazztel model 15-exhibits_Jazztel model 16DP3-Exhibits_FT-6June2001" xfId="393"/>
    <cellStyle name="_Multiple_Jazztel model 15-exhibits_Jazztel model 16DP3-Exhibits_FT-6June2001_1" xfId="394"/>
    <cellStyle name="_Multiple_Jazztel model 15-exhibits_Jazztel model 16DP3-Exhibits_FT-6June2001_1_Telefonica Moviles" xfId="395"/>
    <cellStyle name="_Multiple_Jazztel model 15-exhibits_Jazztel model 18DP-exhibits" xfId="396"/>
    <cellStyle name="_Multiple_Jazztel model 15-exhibits_Jazztel model 18DP-exhibits_FT-6June2001" xfId="397"/>
    <cellStyle name="_Multiple_Jazztel model 15-exhibits_Jazztel model 18DP-exhibits_Orange-Mar01" xfId="398"/>
    <cellStyle name="_Multiple_Jazztel model 15-exhibits_Jazztel model 18DP-exhibits_Orange-May01" xfId="399"/>
    <cellStyle name="_Multiple_Jazztel model 15-exhibits_Jazztel model 18DP-exhibits_T_MOBIL2" xfId="400"/>
    <cellStyle name="_Multiple_Jazztel model 15-exhibits_Jazztel model 18DP-exhibits_T_MOBIL2_FT-6June2001" xfId="401"/>
    <cellStyle name="_Multiple_Jazztel model 15-exhibits_Jazztel model 18DP-exhibits_T_MOBIL2_FT-6June2001_1" xfId="402"/>
    <cellStyle name="_Multiple_Jazztel model 15-exhibits_Jazztel model 18DP-exhibits_T_MOBIL2_Orange-May01" xfId="403"/>
    <cellStyle name="_Multiple_Jazztel model 15-exhibits_Jazztel model 18DP-exhibits_T_MOBIL2_Telefonica Moviles" xfId="404"/>
    <cellStyle name="_Multiple_Jazztel model 15-exhibits_Jazztel model 18DP-exhibits_Telefonica Moviles" xfId="405"/>
    <cellStyle name="_Multiple_Jazztel model 15-exhibits_Jazztel model 18DP-exhibits_TelenorInitiation-11Jan01" xfId="406"/>
    <cellStyle name="_Multiple_Jazztel model 15-exhibits_Jazztel model 18DP-exhibits_TelenorWIPFeb01" xfId="407"/>
    <cellStyle name="_Multiple_Jazztel model 15-exhibits_Jazztel model 18DP-exhibits_Telia-April01(new structure)" xfId="408"/>
    <cellStyle name="_Multiple_Jazztel model 15-exhibits_Jazztel model 18DP-exhibits_Telia-April01(new structure)_FT-6June2001" xfId="409"/>
    <cellStyle name="_Multiple_Jazztel model 15-exhibits_Jazztel model 18DP-exhibits_Telia-April01(new structure)_FT-6June2001_Telefonica Moviles" xfId="410"/>
    <cellStyle name="_Multiple_Jazztel model 15-exhibits_Jazztel model 18DP-exhibits_Telia-April01(new structure)_Telefonica Moviles" xfId="411"/>
    <cellStyle name="_Multiple_Jazztel model 15-exhibits_Jazztel1" xfId="412"/>
    <cellStyle name="_Multiple_Jazztel model 15-exhibits_Orange-Mar01" xfId="413"/>
    <cellStyle name="_Multiple_Jazztel model 15-exhibits_Orange-Mar01_FT-6June2001" xfId="414"/>
    <cellStyle name="_Multiple_Jazztel model 15-exhibits_Orange-Mar01_Telefonica Moviles" xfId="415"/>
    <cellStyle name="_Multiple_Jazztel model 15-exhibits_Orange-Mar01_Telefonica Moviles_1" xfId="416"/>
    <cellStyle name="_Multiple_Jazztel model 15-exhibits_Orange-May01" xfId="417"/>
    <cellStyle name="_Multiple_Jazztel model 15-exhibits_Orange-May01_FT-6June2001" xfId="418"/>
    <cellStyle name="_Multiple_Jazztel model 15-exhibits_Orange-May01_FT-6June2001_Telefonica Moviles" xfId="419"/>
    <cellStyle name="_Multiple_Jazztel model 15-exhibits_Orange-May01_Telefonica Moviles" xfId="420"/>
    <cellStyle name="_Multiple_Jazztel model 15-exhibits_T_MOBIL2" xfId="421"/>
    <cellStyle name="_Multiple_Jazztel model 15-exhibits_TelenorInitiation-11Jan01" xfId="422"/>
    <cellStyle name="_Multiple_Jazztel model 15-exhibits_TelenorInitiation-11Jan01_FT-6June2001" xfId="423"/>
    <cellStyle name="_Multiple_Jazztel model 15-exhibits_TelenorInitiation-11Jan01_Telefonica Moviles" xfId="424"/>
    <cellStyle name="_Multiple_Jazztel model 15-exhibits_TelenorInitiation-11Jan01_Telefonica Moviles_1" xfId="425"/>
    <cellStyle name="_Multiple_Jazztel model 15-exhibits_TelenorWIPFeb01" xfId="426"/>
    <cellStyle name="_Multiple_Jazztel model 15-exhibits_TelenorWIPFeb01_FT-6June2001" xfId="427"/>
    <cellStyle name="_Multiple_Jazztel model 15-exhibits_TelenorWIPFeb01_Telefonica Moviles" xfId="428"/>
    <cellStyle name="_Multiple_Jazztel model 15-exhibits_TelenorWIPFeb01_Telefonica Moviles_1" xfId="429"/>
    <cellStyle name="_Multiple_Jazztel model 15-exhibits_Telia-April01(new structure)" xfId="430"/>
    <cellStyle name="_Multiple_Jazztel model 15-exhibits-Friso2" xfId="431"/>
    <cellStyle name="_Multiple_Jazztel model 15-exhibits-Friso2_3G Models" xfId="432"/>
    <cellStyle name="_Multiple_Jazztel model 15-exhibits-Friso2_Jazztel model 16DP3-Exhibits" xfId="433"/>
    <cellStyle name="_Multiple_Jazztel model 15-exhibits-Friso2_Jazztel model 16DP3-Exhibits_3G Models" xfId="434"/>
    <cellStyle name="_Multiple_Jazztel model 15-exhibits-Friso2_Jazztel model 16DP3-Exhibits_FT-6June2001" xfId="435"/>
    <cellStyle name="_Multiple_Jazztel model 15-exhibits-Friso2_Jazztel model 16DP3-Exhibits_FT-6June2001_1" xfId="436"/>
    <cellStyle name="_Multiple_Jazztel model 15-exhibits-Friso2_Jazztel model 16DP3-Exhibits_FT-6June2001_1_Telefonica Moviles" xfId="437"/>
    <cellStyle name="_Multiple_Jazztel model 15-exhibits-Friso2_Jazztel model 18DP-exhibits" xfId="438"/>
    <cellStyle name="_Multiple_Jazztel model 15-exhibits-Friso2_Jazztel model 18DP-exhibits_FT-6June2001" xfId="439"/>
    <cellStyle name="_Multiple_Jazztel model 15-exhibits-Friso2_Jazztel model 18DP-exhibits_Orange-Mar01" xfId="440"/>
    <cellStyle name="_Multiple_Jazztel model 15-exhibits-Friso2_Jazztel model 18DP-exhibits_Orange-May01" xfId="441"/>
    <cellStyle name="_Multiple_Jazztel model 15-exhibits-Friso2_Jazztel model 18DP-exhibits_T_MOBIL2" xfId="442"/>
    <cellStyle name="_Multiple_Jazztel model 15-exhibits-Friso2_Jazztel model 18DP-exhibits_T_MOBIL2_FT-6June2001" xfId="443"/>
    <cellStyle name="_Multiple_Jazztel model 15-exhibits-Friso2_Jazztel model 18DP-exhibits_T_MOBIL2_FT-6June2001_1" xfId="444"/>
    <cellStyle name="_Multiple_Jazztel model 15-exhibits-Friso2_Jazztel model 18DP-exhibits_T_MOBIL2_Orange-May01" xfId="445"/>
    <cellStyle name="_Multiple_Jazztel model 15-exhibits-Friso2_Jazztel model 18DP-exhibits_T_MOBIL2_Telefonica Moviles" xfId="446"/>
    <cellStyle name="_Multiple_Jazztel model 15-exhibits-Friso2_Jazztel model 18DP-exhibits_Telefonica Moviles" xfId="447"/>
    <cellStyle name="_Multiple_Jazztel model 15-exhibits-Friso2_Jazztel model 18DP-exhibits_TelenorInitiation-11Jan01" xfId="448"/>
    <cellStyle name="_Multiple_Jazztel model 15-exhibits-Friso2_Jazztel model 18DP-exhibits_TelenorWIPFeb01" xfId="449"/>
    <cellStyle name="_Multiple_Jazztel model 15-exhibits-Friso2_Jazztel model 18DP-exhibits_Telia-April01(new structure)" xfId="450"/>
    <cellStyle name="_Multiple_Jazztel model 15-exhibits-Friso2_Jazztel model 18DP-exhibits_Telia-April01(new structure)_FT-6June2001" xfId="451"/>
    <cellStyle name="_Multiple_Jazztel model 15-exhibits-Friso2_Jazztel model 18DP-exhibits_Telia-April01(new structure)_FT-6June2001_Telefonica Moviles" xfId="452"/>
    <cellStyle name="_Multiple_Jazztel model 15-exhibits-Friso2_Jazztel model 18DP-exhibits_Telia-April01(new structure)_Telefonica Moviles" xfId="453"/>
    <cellStyle name="_Multiple_Jazztel model 15-exhibits-Friso2_Jazztel1" xfId="454"/>
    <cellStyle name="_Multiple_Jazztel model 15-exhibits-Friso2_Orange-Mar01" xfId="455"/>
    <cellStyle name="_Multiple_Jazztel model 15-exhibits-Friso2_Orange-Mar01_FT-6June2001" xfId="456"/>
    <cellStyle name="_Multiple_Jazztel model 15-exhibits-Friso2_Orange-Mar01_Telefonica Moviles" xfId="457"/>
    <cellStyle name="_Multiple_Jazztel model 15-exhibits-Friso2_Orange-Mar01_Telefonica Moviles_1" xfId="458"/>
    <cellStyle name="_Multiple_Jazztel model 15-exhibits-Friso2_Orange-May01" xfId="459"/>
    <cellStyle name="_Multiple_Jazztel model 15-exhibits-Friso2_Orange-May01_FT-6June2001" xfId="460"/>
    <cellStyle name="_Multiple_Jazztel model 15-exhibits-Friso2_Orange-May01_FT-6June2001_Telefonica Moviles" xfId="461"/>
    <cellStyle name="_Multiple_Jazztel model 15-exhibits-Friso2_Orange-May01_Telefonica Moviles" xfId="462"/>
    <cellStyle name="_Multiple_Jazztel model 15-exhibits-Friso2_T_MOBIL2" xfId="463"/>
    <cellStyle name="_Multiple_Jazztel model 15-exhibits-Friso2_TelenorInitiation-11Jan01" xfId="464"/>
    <cellStyle name="_Multiple_Jazztel model 15-exhibits-Friso2_TelenorInitiation-11Jan01_FT-6June2001" xfId="465"/>
    <cellStyle name="_Multiple_Jazztel model 15-exhibits-Friso2_TelenorInitiation-11Jan01_Telefonica Moviles" xfId="466"/>
    <cellStyle name="_Multiple_Jazztel model 15-exhibits-Friso2_TelenorInitiation-11Jan01_Telefonica Moviles_1" xfId="467"/>
    <cellStyle name="_Multiple_Jazztel model 15-exhibits-Friso2_TelenorWIPFeb01" xfId="468"/>
    <cellStyle name="_Multiple_Jazztel model 15-exhibits-Friso2_TelenorWIPFeb01_FT-6June2001" xfId="469"/>
    <cellStyle name="_Multiple_Jazztel model 15-exhibits-Friso2_TelenorWIPFeb01_Telefonica Moviles" xfId="470"/>
    <cellStyle name="_Multiple_Jazztel model 15-exhibits-Friso2_TelenorWIPFeb01_Telefonica Moviles_1" xfId="471"/>
    <cellStyle name="_Multiple_Jazztel model 15-exhibits-Friso2_Telia-April01(new structure)" xfId="472"/>
    <cellStyle name="_Multiple_Jazztel model 16DP2-Exhibits" xfId="473"/>
    <cellStyle name="_Multiple_Jazztel model 16DP2-Exhibits_3G Models" xfId="474"/>
    <cellStyle name="_Multiple_Jazztel model 16DP2-Exhibits_FT-6June2001" xfId="475"/>
    <cellStyle name="_Multiple_Jazztel model 16DP2-Exhibits_Orange-Mar01" xfId="476"/>
    <cellStyle name="_Multiple_Jazztel model 16DP2-Exhibits_Orange-May01" xfId="477"/>
    <cellStyle name="_Multiple_Jazztel model 16DP2-Exhibits_T_MOBIL2" xfId="478"/>
    <cellStyle name="_Multiple_Jazztel model 16DP2-Exhibits_Telefonica Moviles" xfId="479"/>
    <cellStyle name="_Multiple_Jazztel model 16DP2-Exhibits_TelenorInitiation-11Jan01" xfId="480"/>
    <cellStyle name="_Multiple_Jazztel model 16DP2-Exhibits_TelenorWIPFeb01" xfId="481"/>
    <cellStyle name="_Multiple_Jazztel model 16DP3-Exhibits" xfId="482"/>
    <cellStyle name="_Multiple_Jazztel model 16DP3-Exhibits_3G Models" xfId="483"/>
    <cellStyle name="_Multiple_Jazztel model 16DP3-Exhibits_FT-6June2001" xfId="484"/>
    <cellStyle name="_Multiple_Jazztel model 16DP3-Exhibits_Orange-Mar01" xfId="485"/>
    <cellStyle name="_Multiple_Jazztel model 16DP3-Exhibits_Orange-May01" xfId="486"/>
    <cellStyle name="_Multiple_Jazztel model 16DP3-Exhibits_T_MOBIL2" xfId="487"/>
    <cellStyle name="_Multiple_Jazztel model 16DP3-Exhibits_Telefonica Moviles" xfId="488"/>
    <cellStyle name="_Multiple_Jazztel model 16DP3-Exhibits_TelenorInitiation-11Jan01" xfId="489"/>
    <cellStyle name="_Multiple_Jazztel model 16DP3-Exhibits_TelenorWIPFeb01" xfId="490"/>
    <cellStyle name="_Multiple_Orange-Mar01" xfId="491"/>
    <cellStyle name="_Multiple_Orange-May01" xfId="492"/>
    <cellStyle name="_Multiple_Portugal Telecom" xfId="493"/>
    <cellStyle name="_Multiple_Swisscom" xfId="494"/>
    <cellStyle name="_Multiple_T_MOBIL2" xfId="495"/>
    <cellStyle name="_Multiple_TDC" xfId="496"/>
    <cellStyle name="_Multiple_Tele Danmark" xfId="497"/>
    <cellStyle name="_Multiple_Tele Danmark_Nordic Report" xfId="498"/>
    <cellStyle name="_Multiple_telefonica" xfId="499"/>
    <cellStyle name="_Multiple_Telefonica Moviles" xfId="500"/>
    <cellStyle name="_Multiple_TelenorInitiation-11Jan01" xfId="501"/>
    <cellStyle name="_Multiple_TelenorWIPFeb01" xfId="502"/>
    <cellStyle name="_Multiple_TeliaSonera JMR" xfId="503"/>
    <cellStyle name="_Multiple_TEM.MC-Data" xfId="504"/>
    <cellStyle name="_Multiple_t-mobile Sep 2003" xfId="505"/>
    <cellStyle name="_MultipleSpace" xfId="506"/>
    <cellStyle name="_MultipleSpace_3G Models" xfId="507"/>
    <cellStyle name="_MultipleSpace_Belgacom" xfId="508"/>
    <cellStyle name="_MultipleSpace_Belgacom 310804" xfId="509"/>
    <cellStyle name="_MultipleSpace_bls roic" xfId="510"/>
    <cellStyle name="_MultipleSpace_Book1" xfId="511"/>
    <cellStyle name="_MultipleSpace_Book1_Jazztel" xfId="512"/>
    <cellStyle name="_MultipleSpace_Book1_Jazztel model 16DP3-Exhibits" xfId="513"/>
    <cellStyle name="_MultipleSpace_Book1_Jazztel model 16DP3-Exhibits_Orange-Mar01" xfId="514"/>
    <cellStyle name="_MultipleSpace_Book1_Jazztel model 16DP3-Exhibits_Orange-May01" xfId="515"/>
    <cellStyle name="_MultipleSpace_Book1_Jazztel model 16DP3-Exhibits_TelenorInitiation-11Jan01" xfId="516"/>
    <cellStyle name="_MultipleSpace_Book1_Jazztel model 16DP3-Exhibits_TelenorWIPFeb01" xfId="517"/>
    <cellStyle name="_MultipleSpace_Book1_Jazztel model 18DP-exhibits" xfId="518"/>
    <cellStyle name="_MultipleSpace_Book1_Jazztel model 18DP-exhibits_FT-6June2001" xfId="519"/>
    <cellStyle name="_MultipleSpace_Book1_Jazztel model 18DP-exhibits_Orange-Mar01" xfId="520"/>
    <cellStyle name="_MultipleSpace_Book1_Jazztel model 18DP-exhibits_Orange-May01" xfId="521"/>
    <cellStyle name="_MultipleSpace_Book1_Jazztel model 18DP-exhibits_T_MOBIL2" xfId="522"/>
    <cellStyle name="_MultipleSpace_Book1_Jazztel model 18DP-exhibits_T_MOBIL2_FT-6June2001" xfId="523"/>
    <cellStyle name="_MultipleSpace_Book1_Jazztel model 18DP-exhibits_T_MOBIL2_Orange-May01" xfId="524"/>
    <cellStyle name="_MultipleSpace_Book1_Jazztel model 18DP-exhibits_T_MOBIL2_Telefonica Moviles" xfId="525"/>
    <cellStyle name="_MultipleSpace_Book1_Jazztel model 18DP-exhibits_Telefonica Moviles" xfId="526"/>
    <cellStyle name="_MultipleSpace_Book1_Jazztel model 18DP-exhibits_TelenorInitiation-11Jan01" xfId="527"/>
    <cellStyle name="_MultipleSpace_Book1_Jazztel model 18DP-exhibits_TelenorWIPFeb01" xfId="528"/>
    <cellStyle name="_MultipleSpace_Book1_Jazztel model 18DP-exhibits_Telia-April01(new structure)" xfId="529"/>
    <cellStyle name="_MultipleSpace_Book1_Jazztel1" xfId="530"/>
    <cellStyle name="_MultipleSpace_Book1_Jazztel1_Orange-Mar01" xfId="531"/>
    <cellStyle name="_MultipleSpace_Book1_Jazztel1_Orange-Mar01_FT-6June2001" xfId="532"/>
    <cellStyle name="_MultipleSpace_Book1_Jazztel1_Orange-Mar01_Telefonica Group August 12 2002" xfId="533"/>
    <cellStyle name="_MultipleSpace_Book1_Jazztel1_Orange-Mar01_Telefonica Group Jan 02" xfId="534"/>
    <cellStyle name="_MultipleSpace_Book1_Jazztel1_Orange-Mar01_Telefonica Moviles" xfId="535"/>
    <cellStyle name="_MultipleSpace_Book1_Jazztel1_Orange-Mar01_Telefonica Moviles_1" xfId="536"/>
    <cellStyle name="_MultipleSpace_Book1_Jazztel1_Orange-May01" xfId="537"/>
    <cellStyle name="_MultipleSpace_Book1_Jazztel1_Orange-May01_FT-6June2001" xfId="538"/>
    <cellStyle name="_MultipleSpace_Book1_Jazztel1_Orange-May01_FT-6June2001_Telefonica Moviles" xfId="539"/>
    <cellStyle name="_MultipleSpace_Book1_Jazztel1_Orange-May01_Telefonica Moviles" xfId="540"/>
    <cellStyle name="_MultipleSpace_Book1_Jazztel1_TelenorInitiation-11Jan01" xfId="541"/>
    <cellStyle name="_MultipleSpace_Book1_Jazztel1_TelenorInitiation-11Jan01_FT-6June2001" xfId="542"/>
    <cellStyle name="_MultipleSpace_Book1_Jazztel1_TelenorInitiation-11Jan01_Telefonica Group August 12 2002" xfId="543"/>
    <cellStyle name="_MultipleSpace_Book1_Jazztel1_TelenorInitiation-11Jan01_Telefonica Group Jan 02" xfId="544"/>
    <cellStyle name="_MultipleSpace_Book1_Jazztel1_TelenorInitiation-11Jan01_Telefonica Moviles" xfId="545"/>
    <cellStyle name="_MultipleSpace_Book1_Jazztel1_TelenorInitiation-11Jan01_Telefonica Moviles_1" xfId="546"/>
    <cellStyle name="_MultipleSpace_Book1_Jazztel1_TelenorWIPFeb01" xfId="547"/>
    <cellStyle name="_MultipleSpace_Book1_Jazztel1_TelenorWIPFeb01_FT-6June2001" xfId="548"/>
    <cellStyle name="_MultipleSpace_Book1_Jazztel1_TelenorWIPFeb01_Telefonica Group August 12 2002" xfId="549"/>
    <cellStyle name="_MultipleSpace_Book1_Jazztel1_TelenorWIPFeb01_Telefonica Group Jan 02" xfId="550"/>
    <cellStyle name="_MultipleSpace_Book1_Jazztel1_TelenorWIPFeb01_Telefonica Moviles" xfId="551"/>
    <cellStyle name="_MultipleSpace_Book1_Jazztel1_TelenorWIPFeb01_Telefonica Moviles_1" xfId="552"/>
    <cellStyle name="_MultipleSpace_Book11" xfId="553"/>
    <cellStyle name="_MultipleSpace_Book11_Jazztel" xfId="554"/>
    <cellStyle name="_MultipleSpace_Book11_Jazztel model 16DP3-Exhibits" xfId="555"/>
    <cellStyle name="_MultipleSpace_Book11_Jazztel model 16DP3-Exhibits_Orange-Mar01" xfId="556"/>
    <cellStyle name="_MultipleSpace_Book11_Jazztel model 16DP3-Exhibits_Orange-May01" xfId="557"/>
    <cellStyle name="_MultipleSpace_Book11_Jazztel model 16DP3-Exhibits_TelenorInitiation-11Jan01" xfId="558"/>
    <cellStyle name="_MultipleSpace_Book11_Jazztel model 16DP3-Exhibits_TelenorWIPFeb01" xfId="559"/>
    <cellStyle name="_MultipleSpace_Book11_Jazztel model 18DP-exhibits" xfId="560"/>
    <cellStyle name="_MultipleSpace_Book11_Jazztel model 18DP-exhibits_FT-6June2001" xfId="561"/>
    <cellStyle name="_MultipleSpace_Book11_Jazztel model 18DP-exhibits_Orange-Mar01" xfId="562"/>
    <cellStyle name="_MultipleSpace_Book11_Jazztel model 18DP-exhibits_Orange-May01" xfId="563"/>
    <cellStyle name="_MultipleSpace_Book11_Jazztel model 18DP-exhibits_T_MOBIL2" xfId="564"/>
    <cellStyle name="_MultipleSpace_Book11_Jazztel model 18DP-exhibits_T_MOBIL2_FT-6June2001" xfId="565"/>
    <cellStyle name="_MultipleSpace_Book11_Jazztel model 18DP-exhibits_T_MOBIL2_Orange-May01" xfId="566"/>
    <cellStyle name="_MultipleSpace_Book11_Jazztel model 18DP-exhibits_T_MOBIL2_Telefonica Moviles" xfId="567"/>
    <cellStyle name="_MultipleSpace_Book11_Jazztel model 18DP-exhibits_Telefonica Moviles" xfId="568"/>
    <cellStyle name="_MultipleSpace_Book11_Jazztel model 18DP-exhibits_TelenorInitiation-11Jan01" xfId="569"/>
    <cellStyle name="_MultipleSpace_Book11_Jazztel model 18DP-exhibits_TelenorWIPFeb01" xfId="570"/>
    <cellStyle name="_MultipleSpace_Book11_Jazztel model 18DP-exhibits_Telia-April01(new structure)" xfId="571"/>
    <cellStyle name="_MultipleSpace_Book11_Jazztel1" xfId="572"/>
    <cellStyle name="_MultipleSpace_Book11_Jazztel1_Orange-Mar01" xfId="573"/>
    <cellStyle name="_MultipleSpace_Book11_Jazztel1_Orange-Mar01_FT-6June2001" xfId="574"/>
    <cellStyle name="_MultipleSpace_Book11_Jazztel1_Orange-Mar01_Telefonica Group August 12 2002" xfId="575"/>
    <cellStyle name="_MultipleSpace_Book11_Jazztel1_Orange-Mar01_Telefonica Group Jan 02" xfId="576"/>
    <cellStyle name="_MultipleSpace_Book11_Jazztel1_Orange-Mar01_Telefonica Moviles" xfId="577"/>
    <cellStyle name="_MultipleSpace_Book11_Jazztel1_Orange-Mar01_Telefonica Moviles_1" xfId="578"/>
    <cellStyle name="_MultipleSpace_Book11_Jazztel1_Orange-May01" xfId="579"/>
    <cellStyle name="_MultipleSpace_Book11_Jazztel1_Orange-May01_FT-6June2001" xfId="580"/>
    <cellStyle name="_MultipleSpace_Book11_Jazztel1_Orange-May01_FT-6June2001_Telefonica Moviles" xfId="581"/>
    <cellStyle name="_MultipleSpace_Book11_Jazztel1_Orange-May01_Telefonica Moviles" xfId="582"/>
    <cellStyle name="_MultipleSpace_Book11_Jazztel1_TelenorInitiation-11Jan01" xfId="583"/>
    <cellStyle name="_MultipleSpace_Book11_Jazztel1_TelenorInitiation-11Jan01_FT-6June2001" xfId="584"/>
    <cellStyle name="_MultipleSpace_Book11_Jazztel1_TelenorInitiation-11Jan01_Telefonica Group August 12 2002" xfId="585"/>
    <cellStyle name="_MultipleSpace_Book11_Jazztel1_TelenorInitiation-11Jan01_Telefonica Group Jan 02" xfId="586"/>
    <cellStyle name="_MultipleSpace_Book11_Jazztel1_TelenorInitiation-11Jan01_Telefonica Moviles" xfId="587"/>
    <cellStyle name="_MultipleSpace_Book11_Jazztel1_TelenorInitiation-11Jan01_Telefonica Moviles_1" xfId="588"/>
    <cellStyle name="_MultipleSpace_Book11_Jazztel1_TelenorWIPFeb01" xfId="589"/>
    <cellStyle name="_MultipleSpace_Book11_Jazztel1_TelenorWIPFeb01_FT-6June2001" xfId="590"/>
    <cellStyle name="_MultipleSpace_Book11_Jazztel1_TelenorWIPFeb01_Telefonica Group August 12 2002" xfId="591"/>
    <cellStyle name="_MultipleSpace_Book11_Jazztel1_TelenorWIPFeb01_Telefonica Group Jan 02" xfId="592"/>
    <cellStyle name="_MultipleSpace_Book11_Jazztel1_TelenorWIPFeb01_Telefonica Moviles" xfId="593"/>
    <cellStyle name="_MultipleSpace_Book11_Jazztel1_TelenorWIPFeb01_Telefonica Moviles_1" xfId="594"/>
    <cellStyle name="_MultipleSpace_Book12" xfId="595"/>
    <cellStyle name="_MultipleSpace_Book12_Jazztel" xfId="596"/>
    <cellStyle name="_MultipleSpace_Book12_Jazztel model 16DP3-Exhibits" xfId="597"/>
    <cellStyle name="_MultipleSpace_Book12_Jazztel model 16DP3-Exhibits_Orange-Mar01" xfId="598"/>
    <cellStyle name="_MultipleSpace_Book12_Jazztel model 16DP3-Exhibits_Orange-May01" xfId="599"/>
    <cellStyle name="_MultipleSpace_Book12_Jazztel model 16DP3-Exhibits_TelenorInitiation-11Jan01" xfId="600"/>
    <cellStyle name="_MultipleSpace_Book12_Jazztel model 16DP3-Exhibits_TelenorWIPFeb01" xfId="601"/>
    <cellStyle name="_MultipleSpace_Book12_Jazztel model 18DP-exhibits" xfId="602"/>
    <cellStyle name="_MultipleSpace_Book12_Jazztel model 18DP-exhibits_FT-6June2001" xfId="603"/>
    <cellStyle name="_MultipleSpace_Book12_Jazztel model 18DP-exhibits_Orange-Mar01" xfId="604"/>
    <cellStyle name="_MultipleSpace_Book12_Jazztel model 18DP-exhibits_Orange-May01" xfId="605"/>
    <cellStyle name="_MultipleSpace_Book12_Jazztel model 18DP-exhibits_T_MOBIL2" xfId="606"/>
    <cellStyle name="_MultipleSpace_Book12_Jazztel model 18DP-exhibits_T_MOBIL2_FT-6June2001" xfId="607"/>
    <cellStyle name="_MultipleSpace_Book12_Jazztel model 18DP-exhibits_T_MOBIL2_Orange-May01" xfId="608"/>
    <cellStyle name="_MultipleSpace_Book12_Jazztel model 18DP-exhibits_T_MOBIL2_Telefonica Moviles" xfId="609"/>
    <cellStyle name="_MultipleSpace_Book12_Jazztel model 18DP-exhibits_Telefonica Moviles" xfId="610"/>
    <cellStyle name="_MultipleSpace_Book12_Jazztel model 18DP-exhibits_TelenorInitiation-11Jan01" xfId="611"/>
    <cellStyle name="_MultipleSpace_Book12_Jazztel model 18DP-exhibits_TelenorWIPFeb01" xfId="612"/>
    <cellStyle name="_MultipleSpace_Book12_Jazztel model 18DP-exhibits_Telia-April01(new structure)" xfId="613"/>
    <cellStyle name="_MultipleSpace_Book12_Jazztel1" xfId="614"/>
    <cellStyle name="_MultipleSpace_Book12_Jazztel1_Orange-Mar01" xfId="615"/>
    <cellStyle name="_MultipleSpace_Book12_Jazztel1_Orange-Mar01_FT-6June2001" xfId="616"/>
    <cellStyle name="_MultipleSpace_Book12_Jazztel1_Orange-Mar01_Telefonica Group August 12 2002" xfId="617"/>
    <cellStyle name="_MultipleSpace_Book12_Jazztel1_Orange-Mar01_Telefonica Group Jan 02" xfId="618"/>
    <cellStyle name="_MultipleSpace_Book12_Jazztel1_Orange-Mar01_Telefonica Moviles" xfId="619"/>
    <cellStyle name="_MultipleSpace_Book12_Jazztel1_Orange-Mar01_Telefonica Moviles_1" xfId="620"/>
    <cellStyle name="_MultipleSpace_Book12_Jazztel1_Orange-May01" xfId="621"/>
    <cellStyle name="_MultipleSpace_Book12_Jazztel1_Orange-May01_FT-6June2001" xfId="622"/>
    <cellStyle name="_MultipleSpace_Book12_Jazztel1_Orange-May01_FT-6June2001_Telefonica Moviles" xfId="623"/>
    <cellStyle name="_MultipleSpace_Book12_Jazztel1_Orange-May01_Telefonica Moviles" xfId="624"/>
    <cellStyle name="_MultipleSpace_Book12_Jazztel1_TelenorInitiation-11Jan01" xfId="625"/>
    <cellStyle name="_MultipleSpace_Book12_Jazztel1_TelenorInitiation-11Jan01_FT-6June2001" xfId="626"/>
    <cellStyle name="_MultipleSpace_Book12_Jazztel1_TelenorInitiation-11Jan01_Telefonica Group August 12 2002" xfId="627"/>
    <cellStyle name="_MultipleSpace_Book12_Jazztel1_TelenorInitiation-11Jan01_Telefonica Group Jan 02" xfId="628"/>
    <cellStyle name="_MultipleSpace_Book12_Jazztel1_TelenorInitiation-11Jan01_Telefonica Moviles" xfId="629"/>
    <cellStyle name="_MultipleSpace_Book12_Jazztel1_TelenorInitiation-11Jan01_Telefonica Moviles_1" xfId="630"/>
    <cellStyle name="_MultipleSpace_Book12_Jazztel1_TelenorWIPFeb01" xfId="631"/>
    <cellStyle name="_MultipleSpace_Book12_Jazztel1_TelenorWIPFeb01_FT-6June2001" xfId="632"/>
    <cellStyle name="_MultipleSpace_Book12_Jazztel1_TelenorWIPFeb01_Telefonica Group August 12 2002" xfId="633"/>
    <cellStyle name="_MultipleSpace_Book12_Jazztel1_TelenorWIPFeb01_Telefonica Group Jan 02" xfId="634"/>
    <cellStyle name="_MultipleSpace_Book12_Jazztel1_TelenorWIPFeb01_Telefonica Moviles" xfId="635"/>
    <cellStyle name="_MultipleSpace_Book12_Jazztel1_TelenorWIPFeb01_Telefonica Moviles_1" xfId="636"/>
    <cellStyle name="_MultipleSpace_Book4" xfId="637"/>
    <cellStyle name="_MultipleSpace_DCF Summary pages" xfId="638"/>
    <cellStyle name="_MultipleSpace_DCF Summary pages_Jazztel" xfId="639"/>
    <cellStyle name="_MultipleSpace_DCF Summary pages_Jazztel model 16DP3-Exhibits" xfId="640"/>
    <cellStyle name="_MultipleSpace_DCF Summary pages_Jazztel model 16DP3-Exhibits_Orange-Mar01" xfId="641"/>
    <cellStyle name="_MultipleSpace_DCF Summary pages_Jazztel model 16DP3-Exhibits_Orange-May01" xfId="642"/>
    <cellStyle name="_MultipleSpace_DCF Summary pages_Jazztel model 16DP3-Exhibits_TelenorInitiation-11Jan01" xfId="643"/>
    <cellStyle name="_MultipleSpace_DCF Summary pages_Jazztel model 16DP3-Exhibits_TelenorWIPFeb01" xfId="644"/>
    <cellStyle name="_MultipleSpace_DCF Summary pages_Jazztel model 18DP-exhibits" xfId="645"/>
    <cellStyle name="_MultipleSpace_DCF Summary pages_Jazztel model 18DP-exhibits_FT-6June2001" xfId="646"/>
    <cellStyle name="_MultipleSpace_DCF Summary pages_Jazztel model 18DP-exhibits_Orange-Mar01" xfId="647"/>
    <cellStyle name="_MultipleSpace_DCF Summary pages_Jazztel model 18DP-exhibits_Orange-May01" xfId="648"/>
    <cellStyle name="_MultipleSpace_DCF Summary pages_Jazztel model 18DP-exhibits_T_MOBIL2" xfId="649"/>
    <cellStyle name="_MultipleSpace_DCF Summary pages_Jazztel model 18DP-exhibits_T_MOBIL2_FT-6June2001" xfId="650"/>
    <cellStyle name="_MultipleSpace_DCF Summary pages_Jazztel model 18DP-exhibits_T_MOBIL2_Orange-May01" xfId="651"/>
    <cellStyle name="_MultipleSpace_DCF Summary pages_Jazztel model 18DP-exhibits_T_MOBIL2_Telefonica Moviles" xfId="652"/>
    <cellStyle name="_MultipleSpace_DCF Summary pages_Jazztel model 18DP-exhibits_Telefonica Moviles" xfId="653"/>
    <cellStyle name="_MultipleSpace_DCF Summary pages_Jazztel model 18DP-exhibits_TelenorInitiation-11Jan01" xfId="654"/>
    <cellStyle name="_MultipleSpace_DCF Summary pages_Jazztel model 18DP-exhibits_TelenorWIPFeb01" xfId="655"/>
    <cellStyle name="_MultipleSpace_DCF Summary pages_Jazztel model 18DP-exhibits_Telia-April01(new structure)" xfId="656"/>
    <cellStyle name="_MultipleSpace_DCF Summary pages_Jazztel1" xfId="657"/>
    <cellStyle name="_MultipleSpace_DCF Summary pages_Jazztel1_Orange-Mar01" xfId="658"/>
    <cellStyle name="_MultipleSpace_DCF Summary pages_Jazztel1_Orange-Mar01_FT-6June2001" xfId="659"/>
    <cellStyle name="_MultipleSpace_DCF Summary pages_Jazztel1_Orange-Mar01_Telefonica Group August 12 2002" xfId="660"/>
    <cellStyle name="_MultipleSpace_DCF Summary pages_Jazztel1_Orange-Mar01_Telefonica Group Jan 02" xfId="661"/>
    <cellStyle name="_MultipleSpace_DCF Summary pages_Jazztel1_Orange-Mar01_Telefonica Moviles" xfId="662"/>
    <cellStyle name="_MultipleSpace_DCF Summary pages_Jazztel1_Orange-Mar01_Telefonica Moviles_1" xfId="663"/>
    <cellStyle name="_MultipleSpace_DCF Summary pages_Jazztel1_Orange-May01" xfId="664"/>
    <cellStyle name="_MultipleSpace_DCF Summary pages_Jazztel1_Orange-May01_FT-6June2001" xfId="665"/>
    <cellStyle name="_MultipleSpace_DCF Summary pages_Jazztel1_Orange-May01_FT-6June2001_Telefonica Moviles" xfId="666"/>
    <cellStyle name="_MultipleSpace_DCF Summary pages_Jazztel1_Orange-May01_Telefonica Moviles" xfId="667"/>
    <cellStyle name="_MultipleSpace_DCF Summary pages_Jazztel1_TelenorInitiation-11Jan01" xfId="668"/>
    <cellStyle name="_MultipleSpace_DCF Summary pages_Jazztel1_TelenorInitiation-11Jan01_FT-6June2001" xfId="669"/>
    <cellStyle name="_MultipleSpace_DCF Summary pages_Jazztel1_TelenorInitiation-11Jan01_Telefonica Group August 12 2002" xfId="670"/>
    <cellStyle name="_MultipleSpace_DCF Summary pages_Jazztel1_TelenorInitiation-11Jan01_Telefonica Group Jan 02" xfId="671"/>
    <cellStyle name="_MultipleSpace_DCF Summary pages_Jazztel1_TelenorInitiation-11Jan01_Telefonica Moviles" xfId="672"/>
    <cellStyle name="_MultipleSpace_DCF Summary pages_Jazztel1_TelenorInitiation-11Jan01_Telefonica Moviles_1" xfId="673"/>
    <cellStyle name="_MultipleSpace_DCF Summary pages_Jazztel1_TelenorWIPFeb01" xfId="674"/>
    <cellStyle name="_MultipleSpace_DCF Summary pages_Jazztel1_TelenorWIPFeb01_FT-6June2001" xfId="675"/>
    <cellStyle name="_MultipleSpace_DCF Summary pages_Jazztel1_TelenorWIPFeb01_Telefonica Group August 12 2002" xfId="676"/>
    <cellStyle name="_MultipleSpace_DCF Summary pages_Jazztel1_TelenorWIPFeb01_Telefonica Group Jan 02" xfId="677"/>
    <cellStyle name="_MultipleSpace_DCF Summary pages_Jazztel1_TelenorWIPFeb01_Telefonica Moviles" xfId="678"/>
    <cellStyle name="_MultipleSpace_DCF Summary pages_Jazztel1_TelenorWIPFeb01_Telefonica Moviles_1" xfId="679"/>
    <cellStyle name="_MultipleSpace_FT-6June2001" xfId="680"/>
    <cellStyle name="_MultipleSpace_FT-6June2001_Telefonica Moviles" xfId="681"/>
    <cellStyle name="_MultipleSpace_Jazztel model 15-exhibits" xfId="682"/>
    <cellStyle name="_MultipleSpace_Jazztel model 15-exhibits bis" xfId="683"/>
    <cellStyle name="_MultipleSpace_Jazztel model 15-exhibits bis_Orange-Mar01" xfId="684"/>
    <cellStyle name="_MultipleSpace_Jazztel model 15-exhibits bis_Orange-May01" xfId="685"/>
    <cellStyle name="_MultipleSpace_Jazztel model 15-exhibits bis_TelenorInitiation-11Jan01" xfId="686"/>
    <cellStyle name="_MultipleSpace_Jazztel model 15-exhibits bis_TelenorWIPFeb01" xfId="687"/>
    <cellStyle name="_MultipleSpace_Jazztel model 15-exhibits_Jazztel" xfId="688"/>
    <cellStyle name="_MultipleSpace_Jazztel model 15-exhibits_Jazztel model 16DP3-Exhibits" xfId="689"/>
    <cellStyle name="_MultipleSpace_Jazztel model 15-exhibits_Jazztel model 16DP3-Exhibits_Orange-Mar01" xfId="690"/>
    <cellStyle name="_MultipleSpace_Jazztel model 15-exhibits_Jazztel model 16DP3-Exhibits_Orange-May01" xfId="691"/>
    <cellStyle name="_MultipleSpace_Jazztel model 15-exhibits_Jazztel model 16DP3-Exhibits_TelenorInitiation-11Jan01" xfId="692"/>
    <cellStyle name="_MultipleSpace_Jazztel model 15-exhibits_Jazztel model 16DP3-Exhibits_TelenorWIPFeb01" xfId="693"/>
    <cellStyle name="_MultipleSpace_Jazztel model 15-exhibits_Jazztel model 18DP-exhibits" xfId="694"/>
    <cellStyle name="_MultipleSpace_Jazztel model 15-exhibits_Jazztel model 18DP-exhibits_FT-6June2001" xfId="695"/>
    <cellStyle name="_MultipleSpace_Jazztel model 15-exhibits_Jazztel model 18DP-exhibits_Orange-Mar01" xfId="696"/>
    <cellStyle name="_MultipleSpace_Jazztel model 15-exhibits_Jazztel model 18DP-exhibits_Orange-May01" xfId="697"/>
    <cellStyle name="_MultipleSpace_Jazztel model 15-exhibits_Jazztel model 18DP-exhibits_T_MOBIL2" xfId="698"/>
    <cellStyle name="_MultipleSpace_Jazztel model 15-exhibits_Jazztel model 18DP-exhibits_T_MOBIL2_FT-6June2001" xfId="699"/>
    <cellStyle name="_MultipleSpace_Jazztel model 15-exhibits_Jazztel model 18DP-exhibits_T_MOBIL2_Orange-May01" xfId="700"/>
    <cellStyle name="_MultipleSpace_Jazztel model 15-exhibits_Jazztel model 18DP-exhibits_T_MOBIL2_Telefonica Moviles" xfId="701"/>
    <cellStyle name="_MultipleSpace_Jazztel model 15-exhibits_Jazztel model 18DP-exhibits_Telefonica Moviles" xfId="702"/>
    <cellStyle name="_MultipleSpace_Jazztel model 15-exhibits_Jazztel model 18DP-exhibits_TelenorInitiation-11Jan01" xfId="703"/>
    <cellStyle name="_MultipleSpace_Jazztel model 15-exhibits_Jazztel model 18DP-exhibits_TelenorWIPFeb01" xfId="704"/>
    <cellStyle name="_MultipleSpace_Jazztel model 15-exhibits_Jazztel model 18DP-exhibits_Telia-April01(new structure)" xfId="705"/>
    <cellStyle name="_MultipleSpace_Jazztel model 15-exhibits_Jazztel1" xfId="706"/>
    <cellStyle name="_MultipleSpace_Jazztel model 15-exhibits_Jazztel1_Orange-Mar01" xfId="707"/>
    <cellStyle name="_MultipleSpace_Jazztel model 15-exhibits_Jazztel1_Orange-Mar01_FT-6June2001" xfId="708"/>
    <cellStyle name="_MultipleSpace_Jazztel model 15-exhibits_Jazztel1_Orange-Mar01_Telefonica Group August 12 2002" xfId="709"/>
    <cellStyle name="_MultipleSpace_Jazztel model 15-exhibits_Jazztel1_Orange-Mar01_Telefonica Group Jan 02" xfId="710"/>
    <cellStyle name="_MultipleSpace_Jazztel model 15-exhibits_Jazztel1_Orange-Mar01_Telefonica Moviles" xfId="711"/>
    <cellStyle name="_MultipleSpace_Jazztel model 15-exhibits_Jazztel1_Orange-Mar01_Telefonica Moviles_1" xfId="712"/>
    <cellStyle name="_MultipleSpace_Jazztel model 15-exhibits_Jazztel1_Orange-May01" xfId="713"/>
    <cellStyle name="_MultipleSpace_Jazztel model 15-exhibits_Jazztel1_Orange-May01_FT-6June2001" xfId="714"/>
    <cellStyle name="_MultipleSpace_Jazztel model 15-exhibits_Jazztel1_Orange-May01_FT-6June2001_Telefonica Moviles" xfId="715"/>
    <cellStyle name="_MultipleSpace_Jazztel model 15-exhibits_Jazztel1_Orange-May01_Telefonica Moviles" xfId="716"/>
    <cellStyle name="_MultipleSpace_Jazztel model 15-exhibits_Jazztel1_TelenorInitiation-11Jan01" xfId="717"/>
    <cellStyle name="_MultipleSpace_Jazztel model 15-exhibits_Jazztel1_TelenorInitiation-11Jan01_FT-6June2001" xfId="718"/>
    <cellStyle name="_MultipleSpace_Jazztel model 15-exhibits_Jazztel1_TelenorInitiation-11Jan01_Telefonica Group August 12 2002" xfId="719"/>
    <cellStyle name="_MultipleSpace_Jazztel model 15-exhibits_Jazztel1_TelenorInitiation-11Jan01_Telefonica Group Jan 02" xfId="720"/>
    <cellStyle name="_MultipleSpace_Jazztel model 15-exhibits_Jazztel1_TelenorInitiation-11Jan01_Telefonica Moviles" xfId="721"/>
    <cellStyle name="_MultipleSpace_Jazztel model 15-exhibits_Jazztel1_TelenorInitiation-11Jan01_Telefonica Moviles_1" xfId="722"/>
    <cellStyle name="_MultipleSpace_Jazztel model 15-exhibits_Jazztel1_TelenorWIPFeb01" xfId="723"/>
    <cellStyle name="_MultipleSpace_Jazztel model 15-exhibits_Jazztel1_TelenorWIPFeb01_FT-6June2001" xfId="724"/>
    <cellStyle name="_MultipleSpace_Jazztel model 15-exhibits_Jazztel1_TelenorWIPFeb01_Telefonica Group August 12 2002" xfId="725"/>
    <cellStyle name="_MultipleSpace_Jazztel model 15-exhibits_Jazztel1_TelenorWIPFeb01_Telefonica Group Jan 02" xfId="726"/>
    <cellStyle name="_MultipleSpace_Jazztel model 15-exhibits_Jazztel1_TelenorWIPFeb01_Telefonica Moviles" xfId="727"/>
    <cellStyle name="_MultipleSpace_Jazztel model 15-exhibits_Jazztel1_TelenorWIPFeb01_Telefonica Moviles_1" xfId="728"/>
    <cellStyle name="_MultipleSpace_Jazztel model 15-exhibits-Friso2" xfId="729"/>
    <cellStyle name="_MultipleSpace_Jazztel model 15-exhibits-Friso2_Jazztel" xfId="730"/>
    <cellStyle name="_MultipleSpace_Jazztel model 15-exhibits-Friso2_Jazztel model 16DP3-Exhibits" xfId="731"/>
    <cellStyle name="_MultipleSpace_Jazztel model 15-exhibits-Friso2_Jazztel model 16DP3-Exhibits_Orange-Mar01" xfId="732"/>
    <cellStyle name="_MultipleSpace_Jazztel model 15-exhibits-Friso2_Jazztel model 16DP3-Exhibits_Orange-May01" xfId="733"/>
    <cellStyle name="_MultipleSpace_Jazztel model 15-exhibits-Friso2_Jazztel model 16DP3-Exhibits_TelenorInitiation-11Jan01" xfId="734"/>
    <cellStyle name="_MultipleSpace_Jazztel model 15-exhibits-Friso2_Jazztel model 16DP3-Exhibits_TelenorWIPFeb01" xfId="735"/>
    <cellStyle name="_MultipleSpace_Jazztel model 15-exhibits-Friso2_Jazztel model 18DP-exhibits" xfId="736"/>
    <cellStyle name="_MultipleSpace_Jazztel model 15-exhibits-Friso2_Jazztel model 18DP-exhibits_FT-6June2001" xfId="737"/>
    <cellStyle name="_MultipleSpace_Jazztel model 15-exhibits-Friso2_Jazztel model 18DP-exhibits_Orange-Mar01" xfId="738"/>
    <cellStyle name="_MultipleSpace_Jazztel model 15-exhibits-Friso2_Jazztel model 18DP-exhibits_Orange-May01" xfId="739"/>
    <cellStyle name="_MultipleSpace_Jazztel model 15-exhibits-Friso2_Jazztel model 18DP-exhibits_T_MOBIL2" xfId="740"/>
    <cellStyle name="_MultipleSpace_Jazztel model 15-exhibits-Friso2_Jazztel model 18DP-exhibits_T_MOBIL2_FT-6June2001" xfId="741"/>
    <cellStyle name="_MultipleSpace_Jazztel model 15-exhibits-Friso2_Jazztel model 18DP-exhibits_T_MOBIL2_Orange-May01" xfId="742"/>
    <cellStyle name="_MultipleSpace_Jazztel model 15-exhibits-Friso2_Jazztel model 18DP-exhibits_T_MOBIL2_Telefonica Moviles" xfId="743"/>
    <cellStyle name="_MultipleSpace_Jazztel model 15-exhibits-Friso2_Jazztel model 18DP-exhibits_Telefonica Moviles" xfId="744"/>
    <cellStyle name="_MultipleSpace_Jazztel model 15-exhibits-Friso2_Jazztel model 18DP-exhibits_TelenorInitiation-11Jan01" xfId="745"/>
    <cellStyle name="_MultipleSpace_Jazztel model 15-exhibits-Friso2_Jazztel model 18DP-exhibits_TelenorWIPFeb01" xfId="746"/>
    <cellStyle name="_MultipleSpace_Jazztel model 15-exhibits-Friso2_Jazztel model 18DP-exhibits_Telia-April01(new structure)" xfId="747"/>
    <cellStyle name="_MultipleSpace_Jazztel model 15-exhibits-Friso2_Jazztel1" xfId="748"/>
    <cellStyle name="_MultipleSpace_Jazztel model 15-exhibits-Friso2_Jazztel1_Orange-Mar01" xfId="749"/>
    <cellStyle name="_MultipleSpace_Jazztel model 15-exhibits-Friso2_Jazztel1_Orange-Mar01_FT-6June2001" xfId="750"/>
    <cellStyle name="_MultipleSpace_Jazztel model 15-exhibits-Friso2_Jazztel1_Orange-Mar01_Telefonica Group August 12 2002" xfId="751"/>
    <cellStyle name="_MultipleSpace_Jazztel model 15-exhibits-Friso2_Jazztel1_Orange-Mar01_Telefonica Group Jan 02" xfId="752"/>
    <cellStyle name="_MultipleSpace_Jazztel model 15-exhibits-Friso2_Jazztel1_Orange-Mar01_Telefonica Moviles" xfId="753"/>
    <cellStyle name="_MultipleSpace_Jazztel model 15-exhibits-Friso2_Jazztel1_Orange-Mar01_Telefonica Moviles_1" xfId="754"/>
    <cellStyle name="_MultipleSpace_Jazztel model 15-exhibits-Friso2_Jazztel1_Orange-May01" xfId="755"/>
    <cellStyle name="_MultipleSpace_Jazztel model 15-exhibits-Friso2_Jazztel1_Orange-May01_FT-6June2001" xfId="756"/>
    <cellStyle name="_MultipleSpace_Jazztel model 15-exhibits-Friso2_Jazztel1_Orange-May01_FT-6June2001_Telefonica Moviles" xfId="757"/>
    <cellStyle name="_MultipleSpace_Jazztel model 15-exhibits-Friso2_Jazztel1_Orange-May01_Telefonica Moviles" xfId="758"/>
    <cellStyle name="_MultipleSpace_Jazztel model 15-exhibits-Friso2_Jazztel1_TelenorInitiation-11Jan01" xfId="759"/>
    <cellStyle name="_MultipleSpace_Jazztel model 15-exhibits-Friso2_Jazztel1_TelenorInitiation-11Jan01_FT-6June2001" xfId="760"/>
    <cellStyle name="_MultipleSpace_Jazztel model 15-exhibits-Friso2_Jazztel1_TelenorInitiation-11Jan01_Telefonica Group August 12 2002" xfId="761"/>
    <cellStyle name="_MultipleSpace_Jazztel model 15-exhibits-Friso2_Jazztel1_TelenorInitiation-11Jan01_Telefonica Group Jan 02" xfId="762"/>
    <cellStyle name="_MultipleSpace_Jazztel model 15-exhibits-Friso2_Jazztel1_TelenorInitiation-11Jan01_Telefonica Moviles" xfId="763"/>
    <cellStyle name="_MultipleSpace_Jazztel model 15-exhibits-Friso2_Jazztel1_TelenorInitiation-11Jan01_Telefonica Moviles_1" xfId="764"/>
    <cellStyle name="_MultipleSpace_Jazztel model 15-exhibits-Friso2_Jazztel1_TelenorWIPFeb01" xfId="765"/>
    <cellStyle name="_MultipleSpace_Jazztel model 15-exhibits-Friso2_Jazztel1_TelenorWIPFeb01_FT-6June2001" xfId="766"/>
    <cellStyle name="_MultipleSpace_Jazztel model 15-exhibits-Friso2_Jazztel1_TelenorWIPFeb01_Telefonica Group August 12 2002" xfId="767"/>
    <cellStyle name="_MultipleSpace_Jazztel model 15-exhibits-Friso2_Jazztel1_TelenorWIPFeb01_Telefonica Group Jan 02" xfId="768"/>
    <cellStyle name="_MultipleSpace_Jazztel model 15-exhibits-Friso2_Jazztel1_TelenorWIPFeb01_Telefonica Moviles" xfId="769"/>
    <cellStyle name="_MultipleSpace_Jazztel model 15-exhibits-Friso2_Jazztel1_TelenorWIPFeb01_Telefonica Moviles_1" xfId="770"/>
    <cellStyle name="_MultipleSpace_Jazztel model 16DP2-Exhibits" xfId="771"/>
    <cellStyle name="_MultipleSpace_Jazztel model 16DP2-Exhibits_3G Models" xfId="772"/>
    <cellStyle name="_MultipleSpace_Jazztel model 16DP2-Exhibits_FT-6June2001" xfId="773"/>
    <cellStyle name="_MultipleSpace_Jazztel model 16DP2-Exhibits_FT-6June2001_Telefonica Moviles" xfId="774"/>
    <cellStyle name="_MultipleSpace_Jazztel model 16DP2-Exhibits_Orange-Mar01" xfId="775"/>
    <cellStyle name="_MultipleSpace_Jazztel model 16DP2-Exhibits_Orange-Mar01_Telefonica Moviles" xfId="776"/>
    <cellStyle name="_MultipleSpace_Jazztel model 16DP2-Exhibits_Orange-May01" xfId="777"/>
    <cellStyle name="_MultipleSpace_Jazztel model 16DP2-Exhibits_Orange-May01_Telefonica Moviles" xfId="778"/>
    <cellStyle name="_MultipleSpace_Jazztel model 16DP2-Exhibits_Orange-May01_Telefonica Moviles_1" xfId="779"/>
    <cellStyle name="_MultipleSpace_Jazztel model 16DP2-Exhibits_Telefonica Moviles" xfId="780"/>
    <cellStyle name="_MultipleSpace_Jazztel model 16DP2-Exhibits_TelenorInitiation-11Jan01" xfId="781"/>
    <cellStyle name="_MultipleSpace_Jazztel model 16DP2-Exhibits_TelenorInitiation-11Jan01_Telefonica Moviles" xfId="782"/>
    <cellStyle name="_MultipleSpace_Jazztel model 16DP2-Exhibits_TelenorWIPFeb01" xfId="783"/>
    <cellStyle name="_MultipleSpace_Jazztel model 16DP2-Exhibits_TelenorWIPFeb01_Telefonica Moviles" xfId="784"/>
    <cellStyle name="_MultipleSpace_Jazztel model 16DP3-Exhibits" xfId="785"/>
    <cellStyle name="_MultipleSpace_Jazztel model 16DP3-Exhibits_3G Models" xfId="786"/>
    <cellStyle name="_MultipleSpace_Jazztel model 16DP3-Exhibits_FT-6June2001" xfId="787"/>
    <cellStyle name="_MultipleSpace_Jazztel model 16DP3-Exhibits_FT-6June2001_Telefonica Moviles" xfId="788"/>
    <cellStyle name="_MultipleSpace_Jazztel model 16DP3-Exhibits_Orange-Mar01" xfId="789"/>
    <cellStyle name="_MultipleSpace_Jazztel model 16DP3-Exhibits_Orange-Mar01_Telefonica Moviles" xfId="790"/>
    <cellStyle name="_MultipleSpace_Jazztel model 16DP3-Exhibits_Orange-May01" xfId="791"/>
    <cellStyle name="_MultipleSpace_Jazztel model 16DP3-Exhibits_Orange-May01_Telefonica Moviles" xfId="792"/>
    <cellStyle name="_MultipleSpace_Jazztel model 16DP3-Exhibits_Orange-May01_Telefonica Moviles_1" xfId="793"/>
    <cellStyle name="_MultipleSpace_Jazztel model 16DP3-Exhibits_Telefonica Moviles" xfId="794"/>
    <cellStyle name="_MultipleSpace_Jazztel model 16DP3-Exhibits_TelenorInitiation-11Jan01" xfId="795"/>
    <cellStyle name="_MultipleSpace_Jazztel model 16DP3-Exhibits_TelenorInitiation-11Jan01_Telefonica Moviles" xfId="796"/>
    <cellStyle name="_MultipleSpace_Jazztel model 16DP3-Exhibits_TelenorWIPFeb01" xfId="797"/>
    <cellStyle name="_MultipleSpace_Jazztel model 16DP3-Exhibits_TelenorWIPFeb01_Telefonica Moviles" xfId="798"/>
    <cellStyle name="_MultipleSpace_Orange-Mar01" xfId="799"/>
    <cellStyle name="_MultipleSpace_Orange-Mar01_Telefonica Moviles" xfId="800"/>
    <cellStyle name="_MultipleSpace_Orange-May01" xfId="801"/>
    <cellStyle name="_MultipleSpace_Orange-May01_Telefonica Moviles" xfId="802"/>
    <cellStyle name="_MultipleSpace_Orange-May01_Telefonica Moviles_1" xfId="803"/>
    <cellStyle name="_MultipleSpace_Portugal Telecom" xfId="804"/>
    <cellStyle name="_MultipleSpace_Swisscom" xfId="805"/>
    <cellStyle name="_MultipleSpace_TDC" xfId="806"/>
    <cellStyle name="_MultipleSpace_Tele Danmark" xfId="807"/>
    <cellStyle name="_MultipleSpace_Tele Danmark_Nordic Report" xfId="808"/>
    <cellStyle name="_MultipleSpace_Telecom italia" xfId="809"/>
    <cellStyle name="_MultipleSpace_telefonica" xfId="810"/>
    <cellStyle name="_MultipleSpace_Telefonica Moviles" xfId="811"/>
    <cellStyle name="_MultipleSpace_TelenorInitiation-11Jan01" xfId="812"/>
    <cellStyle name="_MultipleSpace_TelenorInitiation-11Jan01_Telefonica Moviles" xfId="813"/>
    <cellStyle name="_MultipleSpace_TelenorWIPFeb01" xfId="814"/>
    <cellStyle name="_MultipleSpace_TelenorWIPFeb01_Telefonica Moviles" xfId="815"/>
    <cellStyle name="_MultipleSpace_TeliaSonera JMR" xfId="816"/>
    <cellStyle name="_MultipleSpace_TEM.MC-Data" xfId="817"/>
    <cellStyle name="_MultipleSpace_t-mobile Sep 2003" xfId="818"/>
    <cellStyle name="_Natixis" xfId="819"/>
    <cellStyle name="_New 2006 Automated Capex Report" xfId="25787"/>
    <cellStyle name="_New 2006 Automated Dashboard - KPI's v3" xfId="25788"/>
    <cellStyle name="_New 2006 Automated Dashboard - KPI's v4" xfId="25789"/>
    <cellStyle name="_New 2006 Automated Dashboard - P&amp;L's v3" xfId="25790"/>
    <cellStyle name="_New 2006 Main Dashboard" xfId="25791"/>
    <cellStyle name="_New 2006 Main Dashboard - VBU's" xfId="25792"/>
    <cellStyle name="_New style GMC Bridge Charts" xfId="25793"/>
    <cellStyle name="_OCF p01 2009" xfId="25794"/>
    <cellStyle name="_OCF pack slide p8" xfId="25795"/>
    <cellStyle name="_OCF pack slide p8_EE_CoA_BS - mapped V4" xfId="25796"/>
    <cellStyle name="_OCF pack slide p9" xfId="25797"/>
    <cellStyle name="_OCF pack slide p9_EE_CoA_BS - mapped V4" xfId="25798"/>
    <cellStyle name="_OFCF Monitoring 0909 With Manual Inputs" xfId="25799"/>
    <cellStyle name="_Opex - Management P&amp;L FTUK BUP (27.04.10  16.59) vs BUD (for Presentation) (version 2)" xfId="25800"/>
    <cellStyle name="_Organic Cashflow" xfId="25801"/>
    <cellStyle name="_Organic Cashflow_EE_CoA_BS - mapped V4" xfId="25802"/>
    <cellStyle name="_Overall Co EBITDA &amp; FTE Report Final" xfId="25803"/>
    <cellStyle name="_Partner Dimension - Ian 19 Mar" xfId="17739"/>
    <cellStyle name="_PAYG Base Databook 2009" xfId="25804"/>
    <cellStyle name="_PAYG SAC databook 2009" xfId="25805"/>
    <cellStyle name="_Percent" xfId="820"/>
    <cellStyle name="_Percent_3G Models" xfId="821"/>
    <cellStyle name="_Percent_Belgacom" xfId="822"/>
    <cellStyle name="_Percent_Belgacom 310804" xfId="823"/>
    <cellStyle name="_Percent_Book1" xfId="824"/>
    <cellStyle name="_Percent_Book1_3G Models" xfId="825"/>
    <cellStyle name="_Percent_Book1_Jazztel model 16DP3-Exhibits" xfId="826"/>
    <cellStyle name="_Percent_Book1_Jazztel model 16DP3-Exhibits_3G Models" xfId="827"/>
    <cellStyle name="_Percent_Book1_Jazztel model 16DP3-Exhibits_Orange-Mar01" xfId="828"/>
    <cellStyle name="_Percent_Book1_Jazztel model 16DP3-Exhibits_Orange-May01" xfId="829"/>
    <cellStyle name="_Percent_Book1_Jazztel model 16DP3-Exhibits_T_MOBIL2" xfId="830"/>
    <cellStyle name="_Percent_Book1_Jazztel model 16DP3-Exhibits_T_MOBIL2_FT-6June2001" xfId="831"/>
    <cellStyle name="_Percent_Book1_Jazztel model 16DP3-Exhibits_T_MOBIL2_Orange-May01" xfId="832"/>
    <cellStyle name="_Percent_Book1_Jazztel model 16DP3-Exhibits_T_MOBIL2_Telefonica Moviles" xfId="833"/>
    <cellStyle name="_Percent_Book1_Jazztel model 16DP3-Exhibits_TelenorInitiation-11Jan01" xfId="834"/>
    <cellStyle name="_Percent_Book1_Jazztel model 16DP3-Exhibits_TelenorWIPFeb01" xfId="835"/>
    <cellStyle name="_Percent_Book1_Jazztel model 18DP-exhibits" xfId="836"/>
    <cellStyle name="_Percent_Book1_Jazztel model 18DP-exhibits_3G Models" xfId="837"/>
    <cellStyle name="_Percent_Book1_Telefonica Moviles" xfId="838"/>
    <cellStyle name="_Percent_Book11" xfId="839"/>
    <cellStyle name="_Percent_Book11_3G Models" xfId="840"/>
    <cellStyle name="_Percent_Book11_Jazztel model 16DP3-Exhibits" xfId="841"/>
    <cellStyle name="_Percent_Book11_Jazztel model 16DP3-Exhibits_3G Models" xfId="842"/>
    <cellStyle name="_Percent_Book11_Jazztel model 16DP3-Exhibits_Orange-Mar01" xfId="843"/>
    <cellStyle name="_Percent_Book11_Jazztel model 16DP3-Exhibits_Orange-May01" xfId="844"/>
    <cellStyle name="_Percent_Book11_Jazztel model 16DP3-Exhibits_T_MOBIL2" xfId="845"/>
    <cellStyle name="_Percent_Book11_Jazztel model 16DP3-Exhibits_T_MOBIL2_FT-6June2001" xfId="846"/>
    <cellStyle name="_Percent_Book11_Jazztel model 16DP3-Exhibits_T_MOBIL2_Orange-May01" xfId="847"/>
    <cellStyle name="_Percent_Book11_Jazztel model 16DP3-Exhibits_T_MOBIL2_Telefonica Moviles" xfId="848"/>
    <cellStyle name="_Percent_Book11_Jazztel model 16DP3-Exhibits_TelenorInitiation-11Jan01" xfId="849"/>
    <cellStyle name="_Percent_Book11_Jazztel model 16DP3-Exhibits_TelenorWIPFeb01" xfId="850"/>
    <cellStyle name="_Percent_Book11_Jazztel model 18DP-exhibits" xfId="851"/>
    <cellStyle name="_Percent_Book11_Jazztel model 18DP-exhibits_3G Models" xfId="852"/>
    <cellStyle name="_Percent_Book11_Telefonica Moviles" xfId="853"/>
    <cellStyle name="_Percent_Book12" xfId="854"/>
    <cellStyle name="_Percent_Book12_3G Models" xfId="855"/>
    <cellStyle name="_Percent_Book12_Jazztel model 16DP3-Exhibits" xfId="856"/>
    <cellStyle name="_Percent_Book12_Jazztel model 16DP3-Exhibits_3G Models" xfId="857"/>
    <cellStyle name="_Percent_Book12_Jazztel model 16DP3-Exhibits_Orange-Mar01" xfId="858"/>
    <cellStyle name="_Percent_Book12_Jazztel model 16DP3-Exhibits_Orange-May01" xfId="859"/>
    <cellStyle name="_Percent_Book12_Jazztel model 16DP3-Exhibits_T_MOBIL2" xfId="860"/>
    <cellStyle name="_Percent_Book12_Jazztel model 16DP3-Exhibits_T_MOBIL2_FT-6June2001" xfId="861"/>
    <cellStyle name="_Percent_Book12_Jazztel model 16DP3-Exhibits_T_MOBIL2_Orange-May01" xfId="862"/>
    <cellStyle name="_Percent_Book12_Jazztel model 16DP3-Exhibits_T_MOBIL2_Telefonica Moviles" xfId="863"/>
    <cellStyle name="_Percent_Book12_Jazztel model 16DP3-Exhibits_TelenorInitiation-11Jan01" xfId="864"/>
    <cellStyle name="_Percent_Book12_Jazztel model 16DP3-Exhibits_TelenorWIPFeb01" xfId="865"/>
    <cellStyle name="_Percent_Book12_Jazztel model 18DP-exhibits" xfId="866"/>
    <cellStyle name="_Percent_Book12_Jazztel model 18DP-exhibits_3G Models" xfId="867"/>
    <cellStyle name="_Percent_Book12_Telefonica Moviles" xfId="868"/>
    <cellStyle name="_Percent_Book4" xfId="869"/>
    <cellStyle name="_Percent_DCF Summary pages" xfId="870"/>
    <cellStyle name="_Percent_DCF Summary pages_3G Models" xfId="871"/>
    <cellStyle name="_Percent_DCF Summary pages_Jazztel model 16DP3-Exhibits" xfId="872"/>
    <cellStyle name="_Percent_DCF Summary pages_Jazztel model 16DP3-Exhibits_3G Models" xfId="873"/>
    <cellStyle name="_Percent_DCF Summary pages_Jazztel model 16DP3-Exhibits_Orange-Mar01" xfId="874"/>
    <cellStyle name="_Percent_DCF Summary pages_Jazztel model 16DP3-Exhibits_Orange-May01" xfId="875"/>
    <cellStyle name="_Percent_DCF Summary pages_Jazztel model 16DP3-Exhibits_T_MOBIL2" xfId="876"/>
    <cellStyle name="_Percent_DCF Summary pages_Jazztel model 16DP3-Exhibits_T_MOBIL2_FT-6June2001" xfId="877"/>
    <cellStyle name="_Percent_DCF Summary pages_Jazztel model 16DP3-Exhibits_T_MOBIL2_Orange-May01" xfId="878"/>
    <cellStyle name="_Percent_DCF Summary pages_Jazztel model 16DP3-Exhibits_T_MOBIL2_Telefonica Moviles" xfId="879"/>
    <cellStyle name="_Percent_DCF Summary pages_Jazztel model 16DP3-Exhibits_TelenorInitiation-11Jan01" xfId="880"/>
    <cellStyle name="_Percent_DCF Summary pages_Jazztel model 16DP3-Exhibits_TelenorWIPFeb01" xfId="881"/>
    <cellStyle name="_Percent_DCF Summary pages_Jazztel model 18DP-exhibits" xfId="882"/>
    <cellStyle name="_Percent_DCF Summary pages_Jazztel model 18DP-exhibits_3G Models" xfId="883"/>
    <cellStyle name="_Percent_DCF Summary pages_Telefonica Moviles" xfId="884"/>
    <cellStyle name="_Percent_Jazztel model 15-exhibits" xfId="885"/>
    <cellStyle name="_Percent_Jazztel model 15-exhibits bis" xfId="886"/>
    <cellStyle name="_Percent_Jazztel model 15-exhibits bis_3G Models" xfId="887"/>
    <cellStyle name="_Percent_Jazztel model 15-exhibits bis_Orange-Mar01" xfId="888"/>
    <cellStyle name="_Percent_Jazztel model 15-exhibits bis_Orange-May01" xfId="889"/>
    <cellStyle name="_Percent_Jazztel model 15-exhibits bis_T_MOBIL2" xfId="890"/>
    <cellStyle name="_Percent_Jazztel model 15-exhibits bis_T_MOBIL2_FT-6June2001" xfId="891"/>
    <cellStyle name="_Percent_Jazztel model 15-exhibits bis_T_MOBIL2_Orange-May01" xfId="892"/>
    <cellStyle name="_Percent_Jazztel model 15-exhibits bis_T_MOBIL2_Telefonica Moviles" xfId="893"/>
    <cellStyle name="_Percent_Jazztel model 15-exhibits bis_TelenorInitiation-11Jan01" xfId="894"/>
    <cellStyle name="_Percent_Jazztel model 15-exhibits bis_TelenorWIPFeb01" xfId="895"/>
    <cellStyle name="_Percent_Jazztel model 15-exhibits_3G Models" xfId="896"/>
    <cellStyle name="_Percent_Jazztel model 15-exhibits_Jazztel model 16DP3-Exhibits" xfId="897"/>
    <cellStyle name="_Percent_Jazztel model 15-exhibits_Jazztel model 16DP3-Exhibits_3G Models" xfId="898"/>
    <cellStyle name="_Percent_Jazztel model 15-exhibits_Jazztel model 16DP3-Exhibits_Orange-Mar01" xfId="899"/>
    <cellStyle name="_Percent_Jazztel model 15-exhibits_Jazztel model 16DP3-Exhibits_Orange-May01" xfId="900"/>
    <cellStyle name="_Percent_Jazztel model 15-exhibits_Jazztel model 16DP3-Exhibits_T_MOBIL2" xfId="901"/>
    <cellStyle name="_Percent_Jazztel model 15-exhibits_Jazztel model 16DP3-Exhibits_T_MOBIL2_FT-6June2001" xfId="902"/>
    <cellStyle name="_Percent_Jazztel model 15-exhibits_Jazztel model 16DP3-Exhibits_T_MOBIL2_Orange-May01" xfId="903"/>
    <cellStyle name="_Percent_Jazztel model 15-exhibits_Jazztel model 16DP3-Exhibits_T_MOBIL2_Telefonica Moviles" xfId="904"/>
    <cellStyle name="_Percent_Jazztel model 15-exhibits_Jazztel model 16DP3-Exhibits_TelenorInitiation-11Jan01" xfId="905"/>
    <cellStyle name="_Percent_Jazztel model 15-exhibits_Jazztel model 16DP3-Exhibits_TelenorWIPFeb01" xfId="906"/>
    <cellStyle name="_Percent_Jazztel model 15-exhibits_Jazztel model 18DP-exhibits" xfId="907"/>
    <cellStyle name="_Percent_Jazztel model 15-exhibits_Jazztel model 18DP-exhibits_3G Models" xfId="908"/>
    <cellStyle name="_Percent_Jazztel model 15-exhibits_Telefonica Moviles" xfId="909"/>
    <cellStyle name="_Percent_Jazztel model 15-exhibits-Friso2" xfId="910"/>
    <cellStyle name="_Percent_Jazztel model 15-exhibits-Friso2_3G Models" xfId="911"/>
    <cellStyle name="_Percent_Jazztel model 15-exhibits-Friso2_Jazztel model 16DP3-Exhibits" xfId="912"/>
    <cellStyle name="_Percent_Jazztel model 15-exhibits-Friso2_Jazztel model 16DP3-Exhibits_3G Models" xfId="913"/>
    <cellStyle name="_Percent_Jazztel model 15-exhibits-Friso2_Jazztel model 16DP3-Exhibits_Orange-Mar01" xfId="914"/>
    <cellStyle name="_Percent_Jazztel model 15-exhibits-Friso2_Jazztel model 16DP3-Exhibits_Orange-May01" xfId="915"/>
    <cellStyle name="_Percent_Jazztel model 15-exhibits-Friso2_Jazztel model 16DP3-Exhibits_T_MOBIL2" xfId="916"/>
    <cellStyle name="_Percent_Jazztel model 15-exhibits-Friso2_Jazztel model 16DP3-Exhibits_T_MOBIL2_FT-6June2001" xfId="917"/>
    <cellStyle name="_Percent_Jazztel model 15-exhibits-Friso2_Jazztel model 16DP3-Exhibits_T_MOBIL2_Orange-May01" xfId="918"/>
    <cellStyle name="_Percent_Jazztel model 15-exhibits-Friso2_Jazztel model 16DP3-Exhibits_T_MOBIL2_Telefonica Moviles" xfId="919"/>
    <cellStyle name="_Percent_Jazztel model 15-exhibits-Friso2_Jazztel model 16DP3-Exhibits_TelenorInitiation-11Jan01" xfId="920"/>
    <cellStyle name="_Percent_Jazztel model 15-exhibits-Friso2_Jazztel model 16DP3-Exhibits_TelenorWIPFeb01" xfId="921"/>
    <cellStyle name="_Percent_Jazztel model 15-exhibits-Friso2_Jazztel model 18DP-exhibits" xfId="922"/>
    <cellStyle name="_Percent_Jazztel model 15-exhibits-Friso2_Jazztel model 18DP-exhibits_3G Models" xfId="923"/>
    <cellStyle name="_Percent_Jazztel model 15-exhibits-Friso2_Telefonica Moviles" xfId="924"/>
    <cellStyle name="_Percent_Jazztel model 16DP2-Exhibits" xfId="925"/>
    <cellStyle name="_Percent_Jazztel model 16DP2-Exhibits_3G Models" xfId="926"/>
    <cellStyle name="_Percent_Jazztel model 16DP3-Exhibits" xfId="927"/>
    <cellStyle name="_Percent_Jazztel model 16DP3-Exhibits_3G Models" xfId="928"/>
    <cellStyle name="_Percent_Portugal Telecom" xfId="929"/>
    <cellStyle name="_Percent_Swisscom" xfId="930"/>
    <cellStyle name="_Percent_TDC" xfId="931"/>
    <cellStyle name="_Percent_Tele Danmark" xfId="932"/>
    <cellStyle name="_Percent_Tele Danmark_Nordic Report" xfId="933"/>
    <cellStyle name="_Percent_Telecom italia" xfId="934"/>
    <cellStyle name="_Percent_telefonica" xfId="935"/>
    <cellStyle name="_Percent_TeliaSonera JMR" xfId="936"/>
    <cellStyle name="_Percent_TEM.MC-Data" xfId="937"/>
    <cellStyle name="_Percent_t-mobile Sep 2003" xfId="938"/>
    <cellStyle name="_PercentSpace" xfId="939"/>
    <cellStyle name="_PercentSpace_3G Models" xfId="940"/>
    <cellStyle name="_PercentSpace_Belgacom" xfId="941"/>
    <cellStyle name="_PercentSpace_Belgacom 310804" xfId="942"/>
    <cellStyle name="_PercentSpace_Book1" xfId="943"/>
    <cellStyle name="_PercentSpace_Book1_3G Models" xfId="944"/>
    <cellStyle name="_PercentSpace_Book1_FT-6June2001" xfId="945"/>
    <cellStyle name="_PercentSpace_Book1_Jazztel model 16DP3-Exhibits" xfId="946"/>
    <cellStyle name="_PercentSpace_Book1_Jazztel model 16DP3-Exhibits_FT-6June2001" xfId="947"/>
    <cellStyle name="_PercentSpace_Book1_Jazztel model 16DP3-Exhibits_FT-6June2001_Telefonica Moviles" xfId="948"/>
    <cellStyle name="_PercentSpace_Book1_Jazztel model 16DP3-Exhibits_Orange-Mar01" xfId="949"/>
    <cellStyle name="_PercentSpace_Book1_Jazztel model 16DP3-Exhibits_Orange-May01" xfId="950"/>
    <cellStyle name="_PercentSpace_Book1_Jazztel model 16DP3-Exhibits_T_MOBIL2" xfId="951"/>
    <cellStyle name="_PercentSpace_Book1_Jazztel model 16DP3-Exhibits_T_MOBIL2_FT-6June2001" xfId="952"/>
    <cellStyle name="_PercentSpace_Book1_Jazztel model 16DP3-Exhibits_T_MOBIL2_FT-6June2001_1" xfId="953"/>
    <cellStyle name="_PercentSpace_Book1_Jazztel model 16DP3-Exhibits_T_MOBIL2_FT-6June2001_1_Telefonica Moviles" xfId="954"/>
    <cellStyle name="_PercentSpace_Book1_Jazztel model 16DP3-Exhibits_T_MOBIL2_Orange-May01" xfId="955"/>
    <cellStyle name="_PercentSpace_Book1_Jazztel model 16DP3-Exhibits_T_MOBIL2_Telefonica Moviles" xfId="956"/>
    <cellStyle name="_PercentSpace_Book1_Jazztel model 16DP3-Exhibits_Telefonica Moviles" xfId="957"/>
    <cellStyle name="_PercentSpace_Book1_Jazztel model 16DP3-Exhibits_TelenorInitiation-11Jan01" xfId="958"/>
    <cellStyle name="_PercentSpace_Book1_Jazztel model 16DP3-Exhibits_TelenorWIPFeb01" xfId="959"/>
    <cellStyle name="_PercentSpace_Book1_Jazztel model 18DP-exhibits" xfId="960"/>
    <cellStyle name="_PercentSpace_Book1_Jazztel model 18DP-exhibits_3G Models" xfId="961"/>
    <cellStyle name="_PercentSpace_Book1_Orange-May01" xfId="962"/>
    <cellStyle name="_PercentSpace_Book1_Telefonica Moviles" xfId="963"/>
    <cellStyle name="_PercentSpace_Book11" xfId="964"/>
    <cellStyle name="_PercentSpace_Book11_3G Models" xfId="965"/>
    <cellStyle name="_PercentSpace_Book11_FT-6June2001" xfId="966"/>
    <cellStyle name="_PercentSpace_Book11_Jazztel model 16DP3-Exhibits" xfId="967"/>
    <cellStyle name="_PercentSpace_Book11_Jazztel model 16DP3-Exhibits_FT-6June2001" xfId="968"/>
    <cellStyle name="_PercentSpace_Book11_Jazztel model 16DP3-Exhibits_FT-6June2001_Telefonica Moviles" xfId="969"/>
    <cellStyle name="_PercentSpace_Book11_Jazztel model 16DP3-Exhibits_Orange-Mar01" xfId="970"/>
    <cellStyle name="_PercentSpace_Book11_Jazztel model 16DP3-Exhibits_Orange-May01" xfId="971"/>
    <cellStyle name="_PercentSpace_Book11_Jazztel model 16DP3-Exhibits_T_MOBIL2" xfId="972"/>
    <cellStyle name="_PercentSpace_Book11_Jazztel model 16DP3-Exhibits_T_MOBIL2_FT-6June2001" xfId="973"/>
    <cellStyle name="_PercentSpace_Book11_Jazztel model 16DP3-Exhibits_T_MOBIL2_FT-6June2001_1" xfId="974"/>
    <cellStyle name="_PercentSpace_Book11_Jazztel model 16DP3-Exhibits_T_MOBIL2_FT-6June2001_1_Telefonica Moviles" xfId="975"/>
    <cellStyle name="_PercentSpace_Book11_Jazztel model 16DP3-Exhibits_T_MOBIL2_Orange-May01" xfId="976"/>
    <cellStyle name="_PercentSpace_Book11_Jazztel model 16DP3-Exhibits_T_MOBIL2_Telefonica Moviles" xfId="977"/>
    <cellStyle name="_PercentSpace_Book11_Jazztel model 16DP3-Exhibits_Telefonica Moviles" xfId="978"/>
    <cellStyle name="_PercentSpace_Book11_Jazztel model 16DP3-Exhibits_TelenorInitiation-11Jan01" xfId="979"/>
    <cellStyle name="_PercentSpace_Book11_Jazztel model 16DP3-Exhibits_TelenorWIPFeb01" xfId="980"/>
    <cellStyle name="_PercentSpace_Book11_Jazztel model 18DP-exhibits" xfId="981"/>
    <cellStyle name="_PercentSpace_Book11_Jazztel model 18DP-exhibits_3G Models" xfId="982"/>
    <cellStyle name="_PercentSpace_Book11_Orange-May01" xfId="983"/>
    <cellStyle name="_PercentSpace_Book11_Telefonica Moviles" xfId="984"/>
    <cellStyle name="_PercentSpace_Book12" xfId="985"/>
    <cellStyle name="_PercentSpace_Book12_3G Models" xfId="986"/>
    <cellStyle name="_PercentSpace_Book12_FT-6June2001" xfId="987"/>
    <cellStyle name="_PercentSpace_Book12_Jazztel model 16DP3-Exhibits" xfId="988"/>
    <cellStyle name="_PercentSpace_Book12_Jazztel model 16DP3-Exhibits_FT-6June2001" xfId="989"/>
    <cellStyle name="_PercentSpace_Book12_Jazztel model 16DP3-Exhibits_FT-6June2001_Telefonica Moviles" xfId="990"/>
    <cellStyle name="_PercentSpace_Book12_Jazztel model 16DP3-Exhibits_Orange-Mar01" xfId="991"/>
    <cellStyle name="_PercentSpace_Book12_Jazztel model 16DP3-Exhibits_Orange-May01" xfId="992"/>
    <cellStyle name="_PercentSpace_Book12_Jazztel model 16DP3-Exhibits_T_MOBIL2" xfId="993"/>
    <cellStyle name="_PercentSpace_Book12_Jazztel model 16DP3-Exhibits_T_MOBIL2_FT-6June2001" xfId="994"/>
    <cellStyle name="_PercentSpace_Book12_Jazztel model 16DP3-Exhibits_T_MOBIL2_FT-6June2001_1" xfId="995"/>
    <cellStyle name="_PercentSpace_Book12_Jazztel model 16DP3-Exhibits_T_MOBIL2_FT-6June2001_1_Telefonica Moviles" xfId="996"/>
    <cellStyle name="_PercentSpace_Book12_Jazztel model 16DP3-Exhibits_T_MOBIL2_Orange-May01" xfId="997"/>
    <cellStyle name="_PercentSpace_Book12_Jazztel model 16DP3-Exhibits_T_MOBIL2_Telefonica Moviles" xfId="998"/>
    <cellStyle name="_PercentSpace_Book12_Jazztel model 16DP3-Exhibits_Telefonica Moviles" xfId="999"/>
    <cellStyle name="_PercentSpace_Book12_Jazztel model 16DP3-Exhibits_TelenorInitiation-11Jan01" xfId="1000"/>
    <cellStyle name="_PercentSpace_Book12_Jazztel model 16DP3-Exhibits_TelenorWIPFeb01" xfId="1001"/>
    <cellStyle name="_PercentSpace_Book12_Jazztel model 18DP-exhibits" xfId="1002"/>
    <cellStyle name="_PercentSpace_Book12_Jazztel model 18DP-exhibits_3G Models" xfId="1003"/>
    <cellStyle name="_PercentSpace_Book12_Orange-May01" xfId="1004"/>
    <cellStyle name="_PercentSpace_Book12_Telefonica Moviles" xfId="1005"/>
    <cellStyle name="_PercentSpace_Book4" xfId="1006"/>
    <cellStyle name="_PercentSpace_DCF Summary pages" xfId="1007"/>
    <cellStyle name="_PercentSpace_DCF Summary pages_3G Models" xfId="1008"/>
    <cellStyle name="_PercentSpace_DCF Summary pages_FT-6June2001" xfId="1009"/>
    <cellStyle name="_PercentSpace_DCF Summary pages_Jazztel model 16DP3-Exhibits" xfId="1010"/>
    <cellStyle name="_PercentSpace_DCF Summary pages_Jazztel model 16DP3-Exhibits_FT-6June2001" xfId="1011"/>
    <cellStyle name="_PercentSpace_DCF Summary pages_Jazztel model 16DP3-Exhibits_FT-6June2001_Telefonica Moviles" xfId="1012"/>
    <cellStyle name="_PercentSpace_DCF Summary pages_Jazztel model 16DP3-Exhibits_Orange-Mar01" xfId="1013"/>
    <cellStyle name="_PercentSpace_DCF Summary pages_Jazztel model 16DP3-Exhibits_Orange-May01" xfId="1014"/>
    <cellStyle name="_PercentSpace_DCF Summary pages_Jazztel model 16DP3-Exhibits_T_MOBIL2" xfId="1015"/>
    <cellStyle name="_PercentSpace_DCF Summary pages_Jazztel model 16DP3-Exhibits_T_MOBIL2_FT-6June2001" xfId="1016"/>
    <cellStyle name="_PercentSpace_DCF Summary pages_Jazztel model 16DP3-Exhibits_T_MOBIL2_FT-6June2001_1" xfId="1017"/>
    <cellStyle name="_PercentSpace_DCF Summary pages_Jazztel model 16DP3-Exhibits_T_MOBIL2_FT-6June2001_1_Telefonica Moviles" xfId="1018"/>
    <cellStyle name="_PercentSpace_DCF Summary pages_Jazztel model 16DP3-Exhibits_T_MOBIL2_Orange-May01" xfId="1019"/>
    <cellStyle name="_PercentSpace_DCF Summary pages_Jazztel model 16DP3-Exhibits_T_MOBIL2_Telefonica Moviles" xfId="1020"/>
    <cellStyle name="_PercentSpace_DCF Summary pages_Jazztel model 16DP3-Exhibits_Telefonica Moviles" xfId="1021"/>
    <cellStyle name="_PercentSpace_DCF Summary pages_Jazztel model 16DP3-Exhibits_TelenorInitiation-11Jan01" xfId="1022"/>
    <cellStyle name="_PercentSpace_DCF Summary pages_Jazztel model 16DP3-Exhibits_TelenorWIPFeb01" xfId="1023"/>
    <cellStyle name="_PercentSpace_DCF Summary pages_Jazztel model 18DP-exhibits" xfId="1024"/>
    <cellStyle name="_PercentSpace_DCF Summary pages_Jazztel model 18DP-exhibits_3G Models" xfId="1025"/>
    <cellStyle name="_PercentSpace_DCF Summary pages_Orange-May01" xfId="1026"/>
    <cellStyle name="_PercentSpace_DCF Summary pages_Telefonica Moviles" xfId="1027"/>
    <cellStyle name="_PercentSpace_Jazztel model 15-exhibits" xfId="1028"/>
    <cellStyle name="_PercentSpace_Jazztel model 15-exhibits bis" xfId="1029"/>
    <cellStyle name="_PercentSpace_Jazztel model 15-exhibits bis_FT-6June2001" xfId="1030"/>
    <cellStyle name="_PercentSpace_Jazztel model 15-exhibits bis_FT-6June2001_Telefonica Moviles" xfId="1031"/>
    <cellStyle name="_PercentSpace_Jazztel model 15-exhibits bis_Orange-Mar01" xfId="1032"/>
    <cellStyle name="_PercentSpace_Jazztel model 15-exhibits bis_Orange-May01" xfId="1033"/>
    <cellStyle name="_PercentSpace_Jazztel model 15-exhibits bis_T_MOBIL2" xfId="1034"/>
    <cellStyle name="_PercentSpace_Jazztel model 15-exhibits bis_T_MOBIL2_FT-6June2001" xfId="1035"/>
    <cellStyle name="_PercentSpace_Jazztel model 15-exhibits bis_T_MOBIL2_FT-6June2001_1" xfId="1036"/>
    <cellStyle name="_PercentSpace_Jazztel model 15-exhibits bis_T_MOBIL2_FT-6June2001_1_Telefonica Moviles" xfId="1037"/>
    <cellStyle name="_PercentSpace_Jazztel model 15-exhibits bis_T_MOBIL2_Orange-May01" xfId="1038"/>
    <cellStyle name="_PercentSpace_Jazztel model 15-exhibits bis_T_MOBIL2_Telefonica Moviles" xfId="1039"/>
    <cellStyle name="_PercentSpace_Jazztel model 15-exhibits bis_Telefonica Moviles" xfId="1040"/>
    <cellStyle name="_PercentSpace_Jazztel model 15-exhibits bis_TelenorInitiation-11Jan01" xfId="1041"/>
    <cellStyle name="_PercentSpace_Jazztel model 15-exhibits bis_TelenorWIPFeb01" xfId="1042"/>
    <cellStyle name="_PercentSpace_Jazztel model 15-exhibits_3G Models" xfId="1043"/>
    <cellStyle name="_PercentSpace_Jazztel model 15-exhibits_FT-6June2001" xfId="1044"/>
    <cellStyle name="_PercentSpace_Jazztel model 15-exhibits_Jazztel model 16DP3-Exhibits" xfId="1045"/>
    <cellStyle name="_PercentSpace_Jazztel model 15-exhibits_Jazztel model 16DP3-Exhibits_FT-6June2001" xfId="1046"/>
    <cellStyle name="_PercentSpace_Jazztel model 15-exhibits_Jazztel model 16DP3-Exhibits_FT-6June2001_Telefonica Moviles" xfId="1047"/>
    <cellStyle name="_PercentSpace_Jazztel model 15-exhibits_Jazztel model 16DP3-Exhibits_Orange-Mar01" xfId="1048"/>
    <cellStyle name="_PercentSpace_Jazztel model 15-exhibits_Jazztel model 16DP3-Exhibits_Orange-May01" xfId="1049"/>
    <cellStyle name="_PercentSpace_Jazztel model 15-exhibits_Jazztel model 16DP3-Exhibits_T_MOBIL2" xfId="1050"/>
    <cellStyle name="_PercentSpace_Jazztel model 15-exhibits_Jazztel model 16DP3-Exhibits_T_MOBIL2_FT-6June2001" xfId="1051"/>
    <cellStyle name="_PercentSpace_Jazztel model 15-exhibits_Jazztel model 16DP3-Exhibits_T_MOBIL2_FT-6June2001_1" xfId="1052"/>
    <cellStyle name="_PercentSpace_Jazztel model 15-exhibits_Jazztel model 16DP3-Exhibits_T_MOBIL2_FT-6June2001_1_Telefonica Moviles" xfId="1053"/>
    <cellStyle name="_PercentSpace_Jazztel model 15-exhibits_Jazztel model 16DP3-Exhibits_T_MOBIL2_Orange-May01" xfId="1054"/>
    <cellStyle name="_PercentSpace_Jazztel model 15-exhibits_Jazztel model 16DP3-Exhibits_T_MOBIL2_Telefonica Moviles" xfId="1055"/>
    <cellStyle name="_PercentSpace_Jazztel model 15-exhibits_Jazztel model 16DP3-Exhibits_Telefonica Moviles" xfId="1056"/>
    <cellStyle name="_PercentSpace_Jazztel model 15-exhibits_Jazztel model 16DP3-Exhibits_TelenorInitiation-11Jan01" xfId="1057"/>
    <cellStyle name="_PercentSpace_Jazztel model 15-exhibits_Jazztel model 16DP3-Exhibits_TelenorWIPFeb01" xfId="1058"/>
    <cellStyle name="_PercentSpace_Jazztel model 15-exhibits_Jazztel model 18DP-exhibits" xfId="1059"/>
    <cellStyle name="_PercentSpace_Jazztel model 15-exhibits_Jazztel model 18DP-exhibits_3G Models" xfId="1060"/>
    <cellStyle name="_PercentSpace_Jazztel model 15-exhibits_Orange-May01" xfId="1061"/>
    <cellStyle name="_PercentSpace_Jazztel model 15-exhibits_Telefonica Moviles" xfId="1062"/>
    <cellStyle name="_PercentSpace_Jazztel model 15-exhibits-Friso2" xfId="1063"/>
    <cellStyle name="_PercentSpace_Jazztel model 15-exhibits-Friso2_3G Models" xfId="1064"/>
    <cellStyle name="_PercentSpace_Jazztel model 15-exhibits-Friso2_FT-6June2001" xfId="1065"/>
    <cellStyle name="_PercentSpace_Jazztel model 15-exhibits-Friso2_Jazztel model 16DP3-Exhibits" xfId="1066"/>
    <cellStyle name="_PercentSpace_Jazztel model 15-exhibits-Friso2_Jazztel model 16DP3-Exhibits_FT-6June2001" xfId="1067"/>
    <cellStyle name="_PercentSpace_Jazztel model 15-exhibits-Friso2_Jazztel model 16DP3-Exhibits_FT-6June2001_Telefonica Moviles" xfId="1068"/>
    <cellStyle name="_PercentSpace_Jazztel model 15-exhibits-Friso2_Jazztel model 16DP3-Exhibits_Orange-Mar01" xfId="1069"/>
    <cellStyle name="_PercentSpace_Jazztel model 15-exhibits-Friso2_Jazztel model 16DP3-Exhibits_Orange-May01" xfId="1070"/>
    <cellStyle name="_PercentSpace_Jazztel model 15-exhibits-Friso2_Jazztel model 16DP3-Exhibits_T_MOBIL2" xfId="1071"/>
    <cellStyle name="_PercentSpace_Jazztel model 15-exhibits-Friso2_Jazztel model 16DP3-Exhibits_T_MOBIL2_FT-6June2001" xfId="1072"/>
    <cellStyle name="_PercentSpace_Jazztel model 15-exhibits-Friso2_Jazztel model 16DP3-Exhibits_T_MOBIL2_FT-6June2001_1" xfId="1073"/>
    <cellStyle name="_PercentSpace_Jazztel model 15-exhibits-Friso2_Jazztel model 16DP3-Exhibits_T_MOBIL2_FT-6June2001_1_Telefonica Moviles" xfId="1074"/>
    <cellStyle name="_PercentSpace_Jazztel model 15-exhibits-Friso2_Jazztel model 16DP3-Exhibits_T_MOBIL2_Orange-May01" xfId="1075"/>
    <cellStyle name="_PercentSpace_Jazztel model 15-exhibits-Friso2_Jazztel model 16DP3-Exhibits_T_MOBIL2_Telefonica Moviles" xfId="1076"/>
    <cellStyle name="_PercentSpace_Jazztel model 15-exhibits-Friso2_Jazztel model 16DP3-Exhibits_Telefonica Moviles" xfId="1077"/>
    <cellStyle name="_PercentSpace_Jazztel model 15-exhibits-Friso2_Jazztel model 16DP3-Exhibits_TelenorInitiation-11Jan01" xfId="1078"/>
    <cellStyle name="_PercentSpace_Jazztel model 15-exhibits-Friso2_Jazztel model 16DP3-Exhibits_TelenorWIPFeb01" xfId="1079"/>
    <cellStyle name="_PercentSpace_Jazztel model 15-exhibits-Friso2_Jazztel model 18DP-exhibits" xfId="1080"/>
    <cellStyle name="_PercentSpace_Jazztel model 15-exhibits-Friso2_Jazztel model 18DP-exhibits_3G Models" xfId="1081"/>
    <cellStyle name="_PercentSpace_Jazztel model 15-exhibits-Friso2_Orange-May01" xfId="1082"/>
    <cellStyle name="_PercentSpace_Jazztel model 15-exhibits-Friso2_Telefonica Moviles" xfId="1083"/>
    <cellStyle name="_PercentSpace_Jazztel model 16DP2-Exhibits" xfId="1084"/>
    <cellStyle name="_PercentSpace_Jazztel model 16DP2-Exhibits_3G Models" xfId="1085"/>
    <cellStyle name="_PercentSpace_Jazztel model 16DP3-Exhibits" xfId="1086"/>
    <cellStyle name="_PercentSpace_Jazztel model 16DP3-Exhibits_3G Models" xfId="1087"/>
    <cellStyle name="_PercentSpace_Portugal Telecom" xfId="1088"/>
    <cellStyle name="_PercentSpace_Swisscom" xfId="1089"/>
    <cellStyle name="_PercentSpace_TDC" xfId="1090"/>
    <cellStyle name="_PercentSpace_Tele Danmark" xfId="1091"/>
    <cellStyle name="_PercentSpace_Tele Danmark_Nordic Report" xfId="1092"/>
    <cellStyle name="_PercentSpace_telefonica" xfId="1093"/>
    <cellStyle name="_PercentSpace_TeliaSonera JMR" xfId="1094"/>
    <cellStyle name="_PercentSpace_TEM.MC-Data" xfId="1095"/>
    <cellStyle name="_PercentSpace_t-mobile Sep 2003" xfId="1096"/>
    <cellStyle name="_Portal Revenues 2007 budget - draft2" xfId="25806"/>
    <cellStyle name="_Portal Revenues 2007 budget - draft2_2011 reporting slide" xfId="25807"/>
    <cellStyle name="_Portal Revenues 2007 budget - draft2_Copy of Jul Ops board summary TMUK KPIs (04-08-10)" xfId="25808"/>
    <cellStyle name="_Portal Revenues 2007 budget - draft2_EE sept parent slide v7 (2)" xfId="25809"/>
    <cellStyle name="_Portal Revenues 2007 budget - draft2_JVCo 0710 WD5" xfId="25810"/>
    <cellStyle name="_Portal Revenues 2007 budget - draft2_JVCo 0710 WD9 2" xfId="25811"/>
    <cellStyle name="_Portal Revenues 2007 budget - draft2_JVCo 1010 WD9" xfId="25812"/>
    <cellStyle name="_Portals budget summary - 220807" xfId="25813"/>
    <cellStyle name="_Portals budget summary - 220807_2011 reporting slide" xfId="25814"/>
    <cellStyle name="_Portals budget summary - 220807_EE sept parent slide v7 (2)" xfId="25815"/>
    <cellStyle name="_Portals budget summary - 220807_JVCo 1010 WD9" xfId="25816"/>
    <cellStyle name="_Portals budget summary - 220807_Nov Results Summary EEUK WD5" xfId="25817"/>
    <cellStyle name="_Portals budget summary - 220807_Nov Results Summary EEUK WD5_EE cash slide - Feb 2011 (3)" xfId="25818"/>
    <cellStyle name="_Portals budget summary - 220807_Revenue" xfId="25819"/>
    <cellStyle name="_Portals budget summary - 220807_RMA October WD2" xfId="25820"/>
    <cellStyle name="_Portals budget summary - 220807_RMA October WD2_EE cash slide - Feb 2011 (3)" xfId="25821"/>
    <cellStyle name="_Portals budget summary - 220807_WD6 Presentation tables WIP v140111 DEC" xfId="25822"/>
    <cellStyle name="_Portals budget summary - 240807" xfId="25823"/>
    <cellStyle name="_Portals budget summary - 240807_2011 reporting slide" xfId="25824"/>
    <cellStyle name="_Portals budget summary - 240807_EE sept parent slide v7 (2)" xfId="25825"/>
    <cellStyle name="_Portals budget summary - 240807_JVCo 1010 WD9" xfId="25826"/>
    <cellStyle name="_Portals budget summary - 240807_Nov Results Summary EEUK WD5" xfId="25827"/>
    <cellStyle name="_Portals budget summary - 240807_Nov Results Summary EEUK WD5_EE cash slide - Feb 2011 (3)" xfId="25828"/>
    <cellStyle name="_Portals budget summary - 240807_Revenue" xfId="25829"/>
    <cellStyle name="_Portals budget summary - 240807_RMA October WD2" xfId="25830"/>
    <cellStyle name="_Portals budget summary - 240807_RMA October WD2_EE cash slide - Feb 2011 (3)" xfId="25831"/>
    <cellStyle name="_Portals budget summary - 240807_WD6 Presentation tables WIP v140111 DEC" xfId="25832"/>
    <cellStyle name="_P-Revenues" xfId="1097"/>
    <cellStyle name="_Preview spreadsheet" xfId="1098"/>
    <cellStyle name="_Products-practice mapping" xfId="13909"/>
    <cellStyle name="_Products-practice mapping Ian 19 Mar" xfId="17559"/>
    <cellStyle name="_Proposed Dashboard for Meet with JSS 03_01 v2" xfId="25833"/>
    <cellStyle name="_Q1F 2007 Template - Portals" xfId="25834"/>
    <cellStyle name="_Q1F 2007 Template - Portals_2011 reporting slide" xfId="25835"/>
    <cellStyle name="_Q1F 2007 Template - Portals_Copy of Jul Ops board summary TMUK KPIs (04-08-10)" xfId="25836"/>
    <cellStyle name="_Q1F 2007 Template - Portals_EE sept parent slide v7 (2)" xfId="25837"/>
    <cellStyle name="_Q1F 2007 Template - Portals_JVCo 0710 WD5" xfId="25838"/>
    <cellStyle name="_Q1F 2007 Template - Portals_JVCo 0710 WD9 2" xfId="25839"/>
    <cellStyle name="_Q1F 2007 Template - Portals_JVCo 1010 WD9" xfId="25840"/>
    <cellStyle name="_Q4 09 Pres - UK Temp New" xfId="25841"/>
    <cellStyle name="_ref" xfId="1099"/>
    <cellStyle name="_Ref Orange MEP 05-101" xfId="1100"/>
    <cellStyle name="_Rolling Fcst - Aug v3 (Updated Users 1.63m)" xfId="25842"/>
    <cellStyle name="_RoW Financials" xfId="1101"/>
    <cellStyle name="_Share of Acquisitions FT Pres Chart1" xfId="25843"/>
    <cellStyle name="_Sheet1" xfId="25844"/>
    <cellStyle name="_Sita 2003" xfId="1102"/>
    <cellStyle name="_Slide for GMC" xfId="25845"/>
    <cellStyle name="_Slide for GMC_EE_CoA_BS - mapped V4" xfId="25846"/>
    <cellStyle name="_Slide for GMC1" xfId="25847"/>
    <cellStyle name="_Slide for GMC1_EE_CoA_BS - mapped V4" xfId="25848"/>
    <cellStyle name="_Soc Sec, Pension, Benefits Summary" xfId="17690"/>
    <cellStyle name="_SubHeading" xfId="1103"/>
    <cellStyle name="_SubHeading_bls roic" xfId="1104"/>
    <cellStyle name="_SubHeading_Broadband Comps" xfId="1105"/>
    <cellStyle name="_SubHeading_Broadband Comps_Fixed line KPI s" xfId="4330"/>
    <cellStyle name="_SubHeading_Broadband Comps_France KPIs" xfId="4329"/>
    <cellStyle name="_SubHeading_Broadband Comps_France KPIs 2" xfId="13940"/>
    <cellStyle name="_SubHeading_Broadband Comps_France KPIs_1" xfId="11778"/>
    <cellStyle name="_SubHeading_Broadband Comps_M2M+ MVNO" xfId="4331"/>
    <cellStyle name="_SubHeading_Broadband Comps_ROW" xfId="25849"/>
    <cellStyle name="_SubHeading_Broadband Comps_ROW_Group" xfId="25850"/>
    <cellStyle name="_SubHeading_Broadband Comps_ROW_ROW ARPU" xfId="25851"/>
    <cellStyle name="_SubHeading_Broadband Comps_Spain KPIs" xfId="6306"/>
    <cellStyle name="_SubHeading_Broadband Comps_Spain KPIs 2" xfId="15717"/>
    <cellStyle name="_SubHeading_Fixed line KPI s" xfId="4332"/>
    <cellStyle name="_SubHeading_France KPIs" xfId="4328"/>
    <cellStyle name="_SubHeading_France KPIs 2" xfId="13939"/>
    <cellStyle name="_SubHeading_France KPIs_1" xfId="11777"/>
    <cellStyle name="_SubHeading_M2M+ MVNO" xfId="4333"/>
    <cellStyle name="_SubHeading_Q" xfId="1106"/>
    <cellStyle name="_SubHeading_q - new guidance" xfId="1107"/>
    <cellStyle name="_SubHeading_q - new guidance_Fixed line KPI s" xfId="4336"/>
    <cellStyle name="_SubHeading_q - new guidance_France KPIs" xfId="4335"/>
    <cellStyle name="_SubHeading_q - new guidance_France KPIs 2" xfId="13942"/>
    <cellStyle name="_SubHeading_q - new guidance_France KPIs_1" xfId="11780"/>
    <cellStyle name="_SubHeading_q - new guidance_M2M+ MVNO" xfId="4337"/>
    <cellStyle name="_SubHeading_q - new guidance_ROW" xfId="25852"/>
    <cellStyle name="_SubHeading_q - new guidance_ROW_Group" xfId="25853"/>
    <cellStyle name="_SubHeading_q - new guidance_ROW_ROW ARPU" xfId="25854"/>
    <cellStyle name="_SubHeading_q - new guidance_Spain KPIs" xfId="6308"/>
    <cellStyle name="_SubHeading_q - new guidance_Spain KPIs 2" xfId="15719"/>
    <cellStyle name="_SubHeading_q - valuation" xfId="1108"/>
    <cellStyle name="_SubHeading_q - valuation_Fixed line KPI s" xfId="4339"/>
    <cellStyle name="_SubHeading_q - valuation_France KPIs" xfId="4338"/>
    <cellStyle name="_SubHeading_q - valuation_France KPIs 2" xfId="13943"/>
    <cellStyle name="_SubHeading_q - valuation_France KPIs_1" xfId="11781"/>
    <cellStyle name="_SubHeading_q - valuation_M2M+ MVNO" xfId="4340"/>
    <cellStyle name="_SubHeading_q - valuation_ROW" xfId="25855"/>
    <cellStyle name="_SubHeading_q - valuation_ROW_Group" xfId="25856"/>
    <cellStyle name="_SubHeading_q - valuation_ROW_ROW ARPU" xfId="25857"/>
    <cellStyle name="_SubHeading_q - valuation_Spain KPIs" xfId="6309"/>
    <cellStyle name="_SubHeading_q - valuation_Spain KPIs 2" xfId="15720"/>
    <cellStyle name="_SubHeading_Q_Fixed line KPI s" xfId="4341"/>
    <cellStyle name="_SubHeading_Q_France KPIs" xfId="4334"/>
    <cellStyle name="_SubHeading_Q_France KPIs 2" xfId="13941"/>
    <cellStyle name="_SubHeading_Q_France KPIs_1" xfId="11779"/>
    <cellStyle name="_SubHeading_Q_M2M+ MVNO" xfId="4342"/>
    <cellStyle name="_SubHeading_Q_ROW" xfId="25858"/>
    <cellStyle name="_SubHeading_Q_ROW_Group" xfId="25859"/>
    <cellStyle name="_SubHeading_Q_ROW_ROW ARPU" xfId="25860"/>
    <cellStyle name="_SubHeading_Q_Spain KPIs" xfId="6307"/>
    <cellStyle name="_SubHeading_Q_Spain KPIs 2" xfId="15718"/>
    <cellStyle name="_SubHeading_ROW" xfId="25861"/>
    <cellStyle name="_SubHeading_ROW_Group" xfId="25862"/>
    <cellStyle name="_SubHeading_ROW_ROW ARPU" xfId="25863"/>
    <cellStyle name="_SubHeading_Spain KPIs" xfId="6305"/>
    <cellStyle name="_SubHeading_Spain KPIs 2" xfId="15716"/>
    <cellStyle name="_Super GOM Bridge" xfId="25864"/>
    <cellStyle name="_Synthèse Budget Musique _1405" xfId="1109"/>
    <cellStyle name="_Synthèse Budget Musique _1405_041207 - Headcounts (41)" xfId="1110"/>
    <cellStyle name="_Synthèse Budget Musique _1405_041207 - Headcounts (41)_10 - BB churn" xfId="1111"/>
    <cellStyle name="_Synthèse Budget Musique _1405_041207 - Headcounts (41)_Feuil1" xfId="1112"/>
    <cellStyle name="_Synthèse Budget Musique _1405_31 - Headcount" xfId="1113"/>
    <cellStyle name="_Synthèse Budget Musique _1405_31 - Headcount_10 - BB churn" xfId="1114"/>
    <cellStyle name="_Synthèse Budget Musique _1405_31 - Headcount_Feuil1" xfId="1115"/>
    <cellStyle name="_Synthèse Budget Musique _1405_Bonus H2" xfId="17735"/>
    <cellStyle name="_Synthèse Budget Musique _1405_Bud CB" xfId="13905"/>
    <cellStyle name="_Synthèse Budget Musique _1405_Classeur1" xfId="13847"/>
    <cellStyle name="_Synthèse Budget Musique _1405_D-HLF" xfId="13848"/>
    <cellStyle name="_Synthèse Budget Musique _1405_MID Tool - HLF 2011.03 - Group Synthesis V2" xfId="13849"/>
    <cellStyle name="_Synthèse Budget Musique _1405_Mobile - Base" xfId="17555"/>
    <cellStyle name="_Synthèse Budget Musique _1405_OCF - CFS" xfId="17686"/>
    <cellStyle name="_Synthèse Budget Musique _1405_Sheet1" xfId="1116"/>
    <cellStyle name="_Synthèse Budget Musique _1405_Wll-Capex" xfId="14006"/>
    <cellStyle name="_Synthèse Budget Musique _1405_Wll-Ebitda" xfId="17516"/>
    <cellStyle name="_Table" xfId="1117"/>
    <cellStyle name="_Table_bls roic" xfId="1118"/>
    <cellStyle name="_Table_bls roic_Fixed line KPI s" xfId="4344"/>
    <cellStyle name="_Table_bls roic_M2M+ MVNO" xfId="4345"/>
    <cellStyle name="_Table_Broadband Comps" xfId="1119"/>
    <cellStyle name="_Table_Broadband Comps_Fixed line KPI s" xfId="4347"/>
    <cellStyle name="_Table_Broadband Comps_France KPIs" xfId="4346"/>
    <cellStyle name="_Table_Broadband Comps_France KPIs 2" xfId="13945"/>
    <cellStyle name="_Table_Broadband Comps_France KPIs_1" xfId="11783"/>
    <cellStyle name="_Table_Broadband Comps_M2M+ MVNO" xfId="4348"/>
    <cellStyle name="_Table_Broadband Comps_ROW" xfId="25865"/>
    <cellStyle name="_Table_Broadband Comps_ROW_Group" xfId="25866"/>
    <cellStyle name="_Table_Broadband Comps_ROW_ROW ARPU" xfId="25867"/>
    <cellStyle name="_Table_Broadband Comps_Spain KPIs" xfId="6311"/>
    <cellStyle name="_Table_Broadband Comps_Spain KPIs 2" xfId="15722"/>
    <cellStyle name="_Table_Fixed line KPI s" xfId="4349"/>
    <cellStyle name="_Table_France KPIs" xfId="4343"/>
    <cellStyle name="_Table_France KPIs 2" xfId="13944"/>
    <cellStyle name="_Table_France KPIs_1" xfId="11782"/>
    <cellStyle name="_Table_M2M+ MVNO" xfId="4350"/>
    <cellStyle name="_Table_Q" xfId="1120"/>
    <cellStyle name="_Table_q - new guidance" xfId="1121"/>
    <cellStyle name="_Table_q - new guidance_Fixed line KPI s" xfId="4353"/>
    <cellStyle name="_Table_q - new guidance_France KPIs" xfId="4352"/>
    <cellStyle name="_Table_q - new guidance_France KPIs 2" xfId="13947"/>
    <cellStyle name="_Table_q - new guidance_France KPIs_1" xfId="11785"/>
    <cellStyle name="_Table_q - new guidance_M2M+ MVNO" xfId="4354"/>
    <cellStyle name="_Table_q - new guidance_ROW" xfId="25868"/>
    <cellStyle name="_Table_q - new guidance_ROW_Group" xfId="25869"/>
    <cellStyle name="_Table_q - new guidance_ROW_ROW ARPU" xfId="25870"/>
    <cellStyle name="_Table_q - new guidance_Spain KPIs" xfId="6313"/>
    <cellStyle name="_Table_q - new guidance_Spain KPIs 2" xfId="15724"/>
    <cellStyle name="_Table_q - valuation" xfId="1122"/>
    <cellStyle name="_Table_q - valuation_Fixed line KPI s" xfId="4356"/>
    <cellStyle name="_Table_q - valuation_France KPIs" xfId="4355"/>
    <cellStyle name="_Table_q - valuation_France KPIs 2" xfId="13948"/>
    <cellStyle name="_Table_q - valuation_France KPIs_1" xfId="11786"/>
    <cellStyle name="_Table_q - valuation_M2M+ MVNO" xfId="4357"/>
    <cellStyle name="_Table_q - valuation_ROW" xfId="25871"/>
    <cellStyle name="_Table_q - valuation_ROW_Group" xfId="25872"/>
    <cellStyle name="_Table_q - valuation_ROW_ROW ARPU" xfId="25873"/>
    <cellStyle name="_Table_q - valuation_Spain KPIs" xfId="6314"/>
    <cellStyle name="_Table_q - valuation_Spain KPIs 2" xfId="15725"/>
    <cellStyle name="_Table_Q_Fixed line KPI s" xfId="4358"/>
    <cellStyle name="_Table_Q_France KPIs" xfId="4351"/>
    <cellStyle name="_Table_Q_France KPIs 2" xfId="13946"/>
    <cellStyle name="_Table_Q_France KPIs_1" xfId="11784"/>
    <cellStyle name="_Table_Q_M2M+ MVNO" xfId="4359"/>
    <cellStyle name="_Table_Q_ROW" xfId="25874"/>
    <cellStyle name="_Table_Q_ROW_Group" xfId="25875"/>
    <cellStyle name="_Table_Q_ROW_ROW ARPU" xfId="25876"/>
    <cellStyle name="_Table_Q_Spain KPIs" xfId="6312"/>
    <cellStyle name="_Table_Q_Spain KPIs 2" xfId="15723"/>
    <cellStyle name="_Table_ROW" xfId="25877"/>
    <cellStyle name="_Table_ROW_Group" xfId="25878"/>
    <cellStyle name="_Table_ROW_ROW ARPU" xfId="25879"/>
    <cellStyle name="_Table_Spain KPIs" xfId="6310"/>
    <cellStyle name="_Table_Spain KPIs 2" xfId="15721"/>
    <cellStyle name="_TableHead" xfId="1123"/>
    <cellStyle name="_TableHead_bls roic" xfId="1124"/>
    <cellStyle name="_TableHead_bls roic_Fixed line KPI s" xfId="4361"/>
    <cellStyle name="_TableHead_bls roic_M2M+ MVNO" xfId="4362"/>
    <cellStyle name="_TableHead_Broadband Comps" xfId="1125"/>
    <cellStyle name="_TableHead_Broadband Comps_Fixed line KPI s" xfId="4364"/>
    <cellStyle name="_TableHead_Broadband Comps_France KPIs" xfId="4363"/>
    <cellStyle name="_TableHead_Broadband Comps_France KPIs 2" xfId="13950"/>
    <cellStyle name="_TableHead_Broadband Comps_France KPIs_1" xfId="11788"/>
    <cellStyle name="_TableHead_Broadband Comps_M2M+ MVNO" xfId="4365"/>
    <cellStyle name="_TableHead_Broadband Comps_ROW" xfId="25880"/>
    <cellStyle name="_TableHead_Broadband Comps_ROW_Group" xfId="25881"/>
    <cellStyle name="_TableHead_Broadband Comps_ROW_ROW ARPU" xfId="25882"/>
    <cellStyle name="_TableHead_Broadband Comps_Spain KPIs" xfId="6316"/>
    <cellStyle name="_TableHead_Broadband Comps_Spain KPIs 2" xfId="15727"/>
    <cellStyle name="_TableHead_Fixed line KPI s" xfId="4366"/>
    <cellStyle name="_TableHead_France KPIs" xfId="4360"/>
    <cellStyle name="_TableHead_France KPIs 2" xfId="13949"/>
    <cellStyle name="_TableHead_France KPIs_1" xfId="11787"/>
    <cellStyle name="_TableHead_M2M+ MVNO" xfId="4367"/>
    <cellStyle name="_TableHead_Q" xfId="1126"/>
    <cellStyle name="_TableHead_q - new guidance" xfId="1127"/>
    <cellStyle name="_TableHead_q - new guidance_Fixed line KPI s" xfId="4370"/>
    <cellStyle name="_TableHead_q - new guidance_France KPIs" xfId="4369"/>
    <cellStyle name="_TableHead_q - new guidance_France KPIs 2" xfId="13952"/>
    <cellStyle name="_TableHead_q - new guidance_France KPIs_1" xfId="11790"/>
    <cellStyle name="_TableHead_q - new guidance_M2M+ MVNO" xfId="4371"/>
    <cellStyle name="_TableHead_q - new guidance_ROW" xfId="25883"/>
    <cellStyle name="_TableHead_q - new guidance_ROW_Group" xfId="25884"/>
    <cellStyle name="_TableHead_q - new guidance_ROW_ROW ARPU" xfId="25885"/>
    <cellStyle name="_TableHead_q - new guidance_Spain KPIs" xfId="6318"/>
    <cellStyle name="_TableHead_q - new guidance_Spain KPIs 2" xfId="15729"/>
    <cellStyle name="_TableHead_q - valuation" xfId="1128"/>
    <cellStyle name="_TableHead_q - valuation_Fixed line KPI s" xfId="4373"/>
    <cellStyle name="_TableHead_q - valuation_France KPIs" xfId="4372"/>
    <cellStyle name="_TableHead_q - valuation_France KPIs 2" xfId="13953"/>
    <cellStyle name="_TableHead_q - valuation_France KPIs_1" xfId="11791"/>
    <cellStyle name="_TableHead_q - valuation_M2M+ MVNO" xfId="4374"/>
    <cellStyle name="_TableHead_q - valuation_ROW" xfId="25886"/>
    <cellStyle name="_TableHead_q - valuation_ROW_Group" xfId="25887"/>
    <cellStyle name="_TableHead_q - valuation_ROW_ROW ARPU" xfId="25888"/>
    <cellStyle name="_TableHead_q - valuation_Spain KPIs" xfId="6319"/>
    <cellStyle name="_TableHead_q - valuation_Spain KPIs 2" xfId="15730"/>
    <cellStyle name="_TableHead_Q_Fixed line KPI s" xfId="4375"/>
    <cellStyle name="_TableHead_Q_France KPIs" xfId="4368"/>
    <cellStyle name="_TableHead_Q_France KPIs 2" xfId="13951"/>
    <cellStyle name="_TableHead_Q_France KPIs_1" xfId="11789"/>
    <cellStyle name="_TableHead_Q_M2M+ MVNO" xfId="4376"/>
    <cellStyle name="_TableHead_Q_ROW" xfId="25889"/>
    <cellStyle name="_TableHead_Q_ROW_Group" xfId="25890"/>
    <cellStyle name="_TableHead_Q_ROW_ROW ARPU" xfId="25891"/>
    <cellStyle name="_TableHead_Q_Spain KPIs" xfId="6317"/>
    <cellStyle name="_TableHead_Q_Spain KPIs 2" xfId="15728"/>
    <cellStyle name="_TableHead_ROW" xfId="25892"/>
    <cellStyle name="_TableHead_ROW_Group" xfId="25893"/>
    <cellStyle name="_TableHead_ROW_ROW ARPU" xfId="25894"/>
    <cellStyle name="_TableHead_Spain KPIs" xfId="6315"/>
    <cellStyle name="_TableHead_Spain KPIs 2" xfId="15726"/>
    <cellStyle name="_TableRowBorder" xfId="1129"/>
    <cellStyle name="_TableRowBorder_A&amp;ME KPIs" xfId="52969"/>
    <cellStyle name="_TableRowBorder_Fixed line KPI s" xfId="4377"/>
    <cellStyle name="_TableRowBorder_Fixed line KPI s_A&amp;ME KPIs" xfId="52970"/>
    <cellStyle name="_TableRowBorder_Fixed line KPI s_Spain KPIs" xfId="51266"/>
    <cellStyle name="_TableRowBorder_Fixed line KPI s_Telecoms - Operational KPIs" xfId="54764"/>
    <cellStyle name="_TableRowBorder_M2M+ MVNO" xfId="4378"/>
    <cellStyle name="_TableRowBorder_M2M+ MVNO_A&amp;ME KPIs" xfId="52971"/>
    <cellStyle name="_TableRowBorder_M2M+ MVNO_Spain KPIs" xfId="51267"/>
    <cellStyle name="_TableRowBorder_M2M+ MVNO_Telecoms - Operational KPIs" xfId="54765"/>
    <cellStyle name="_TableRowBorder_Spain KPIs" xfId="51265"/>
    <cellStyle name="_TableRowBorder_Telecoms - Operational KPIs" xfId="54763"/>
    <cellStyle name="_TableRowHead" xfId="1130"/>
    <cellStyle name="_TableRowHead_bls roic" xfId="1131"/>
    <cellStyle name="_TableRowHead_Broadband Comps" xfId="1132"/>
    <cellStyle name="_TableRowHead_Broadband Comps_Fixed line KPI s" xfId="4381"/>
    <cellStyle name="_TableRowHead_Broadband Comps_France KPIs" xfId="4380"/>
    <cellStyle name="_TableRowHead_Broadband Comps_France KPIs 2" xfId="13955"/>
    <cellStyle name="_TableRowHead_Broadband Comps_France KPIs_1" xfId="11793"/>
    <cellStyle name="_TableRowHead_Broadband Comps_M2M+ MVNO" xfId="4382"/>
    <cellStyle name="_TableRowHead_Broadband Comps_ROW" xfId="25895"/>
    <cellStyle name="_TableRowHead_Broadband Comps_ROW_Group" xfId="25896"/>
    <cellStyle name="_TableRowHead_Broadband Comps_ROW_ROW ARPU" xfId="25897"/>
    <cellStyle name="_TableRowHead_Broadband Comps_Spain KPIs" xfId="6321"/>
    <cellStyle name="_TableRowHead_Broadband Comps_Spain KPIs 2" xfId="15732"/>
    <cellStyle name="_TableRowHead_Fixed line KPI s" xfId="4383"/>
    <cellStyle name="_TableRowHead_France KPIs" xfId="4379"/>
    <cellStyle name="_TableRowHead_France KPIs 2" xfId="13954"/>
    <cellStyle name="_TableRowHead_France KPIs_1" xfId="11792"/>
    <cellStyle name="_TableRowHead_M2M+ MVNO" xfId="4384"/>
    <cellStyle name="_TableRowHead_Q" xfId="1133"/>
    <cellStyle name="_TableRowHead_q - new guidance" xfId="1134"/>
    <cellStyle name="_TableRowHead_q - new guidance_Fixed line KPI s" xfId="4387"/>
    <cellStyle name="_TableRowHead_q - new guidance_France KPIs" xfId="4386"/>
    <cellStyle name="_TableRowHead_q - new guidance_France KPIs 2" xfId="13957"/>
    <cellStyle name="_TableRowHead_q - new guidance_France KPIs_1" xfId="11795"/>
    <cellStyle name="_TableRowHead_q - new guidance_M2M+ MVNO" xfId="4388"/>
    <cellStyle name="_TableRowHead_q - new guidance_ROW" xfId="25898"/>
    <cellStyle name="_TableRowHead_q - new guidance_ROW_Group" xfId="25899"/>
    <cellStyle name="_TableRowHead_q - new guidance_ROW_ROW ARPU" xfId="25900"/>
    <cellStyle name="_TableRowHead_q - new guidance_Spain KPIs" xfId="6323"/>
    <cellStyle name="_TableRowHead_q - new guidance_Spain KPIs 2" xfId="15734"/>
    <cellStyle name="_TableRowHead_q - valuation" xfId="1135"/>
    <cellStyle name="_TableRowHead_q - valuation_Fixed line KPI s" xfId="4390"/>
    <cellStyle name="_TableRowHead_q - valuation_France KPIs" xfId="4389"/>
    <cellStyle name="_TableRowHead_q - valuation_France KPIs 2" xfId="13958"/>
    <cellStyle name="_TableRowHead_q - valuation_France KPIs_1" xfId="11796"/>
    <cellStyle name="_TableRowHead_q - valuation_M2M+ MVNO" xfId="4391"/>
    <cellStyle name="_TableRowHead_q - valuation_ROW" xfId="25901"/>
    <cellStyle name="_TableRowHead_q - valuation_ROW_Group" xfId="25902"/>
    <cellStyle name="_TableRowHead_q - valuation_ROW_ROW ARPU" xfId="25903"/>
    <cellStyle name="_TableRowHead_q - valuation_Spain KPIs" xfId="6324"/>
    <cellStyle name="_TableRowHead_q - valuation_Spain KPIs 2" xfId="15735"/>
    <cellStyle name="_TableRowHead_Q_Fixed line KPI s" xfId="4392"/>
    <cellStyle name="_TableRowHead_Q_France KPIs" xfId="4385"/>
    <cellStyle name="_TableRowHead_Q_France KPIs 2" xfId="13956"/>
    <cellStyle name="_TableRowHead_Q_France KPIs_1" xfId="11794"/>
    <cellStyle name="_TableRowHead_Q_M2M+ MVNO" xfId="4393"/>
    <cellStyle name="_TableRowHead_Q_ROW" xfId="25904"/>
    <cellStyle name="_TableRowHead_Q_ROW_Group" xfId="25905"/>
    <cellStyle name="_TableRowHead_Q_ROW_ROW ARPU" xfId="25906"/>
    <cellStyle name="_TableRowHead_Q_Spain KPIs" xfId="6322"/>
    <cellStyle name="_TableRowHead_Q_Spain KPIs 2" xfId="15733"/>
    <cellStyle name="_TableRowHead_ROW" xfId="25907"/>
    <cellStyle name="_TableRowHead_ROW_Group" xfId="25908"/>
    <cellStyle name="_TableRowHead_ROW_ROW ARPU" xfId="25909"/>
    <cellStyle name="_TableRowHead_Spain KPIs" xfId="6320"/>
    <cellStyle name="_TableRowHead_Spain KPIs 2" xfId="15731"/>
    <cellStyle name="_TableSuperHead" xfId="1136"/>
    <cellStyle name="_TableSuperHead_bls roic" xfId="1137"/>
    <cellStyle name="_TableSuperHead_Broadband Comps" xfId="1138"/>
    <cellStyle name="_TableSuperHead_Broadband Comps_Fixed line KPI s" xfId="4396"/>
    <cellStyle name="_TableSuperHead_Broadband Comps_France KPIs" xfId="4395"/>
    <cellStyle name="_TableSuperHead_Broadband Comps_France KPIs 2" xfId="13960"/>
    <cellStyle name="_TableSuperHead_Broadband Comps_France KPIs_1" xfId="11798"/>
    <cellStyle name="_TableSuperHead_Broadband Comps_M2M+ MVNO" xfId="4397"/>
    <cellStyle name="_TableSuperHead_Broadband Comps_ROW" xfId="25910"/>
    <cellStyle name="_TableSuperHead_Broadband Comps_ROW_Group" xfId="25911"/>
    <cellStyle name="_TableSuperHead_Broadband Comps_ROW_ROW ARPU" xfId="25912"/>
    <cellStyle name="_TableSuperHead_Broadband Comps_Spain KPIs" xfId="6326"/>
    <cellStyle name="_TableSuperHead_Broadband Comps_Spain KPIs 2" xfId="15737"/>
    <cellStyle name="_TableSuperHead_Fixed line KPI s" xfId="4398"/>
    <cellStyle name="_TableSuperHead_France KPIs" xfId="4394"/>
    <cellStyle name="_TableSuperHead_France KPIs 2" xfId="13959"/>
    <cellStyle name="_TableSuperHead_France KPIs_1" xfId="11797"/>
    <cellStyle name="_TableSuperHead_M2M+ MVNO" xfId="4399"/>
    <cellStyle name="_TableSuperHead_Q" xfId="1139"/>
    <cellStyle name="_TableSuperHead_q - new guidance" xfId="1140"/>
    <cellStyle name="_TableSuperHead_q - new guidance_Fixed line KPI s" xfId="4402"/>
    <cellStyle name="_TableSuperHead_q - new guidance_France KPIs" xfId="4401"/>
    <cellStyle name="_TableSuperHead_q - new guidance_France KPIs 2" xfId="13962"/>
    <cellStyle name="_TableSuperHead_q - new guidance_France KPIs_1" xfId="11800"/>
    <cellStyle name="_TableSuperHead_q - new guidance_M2M+ MVNO" xfId="4403"/>
    <cellStyle name="_TableSuperHead_q - new guidance_ROW" xfId="25913"/>
    <cellStyle name="_TableSuperHead_q - new guidance_ROW_Group" xfId="25914"/>
    <cellStyle name="_TableSuperHead_q - new guidance_ROW_ROW ARPU" xfId="25915"/>
    <cellStyle name="_TableSuperHead_q - new guidance_Spain KPIs" xfId="6328"/>
    <cellStyle name="_TableSuperHead_q - new guidance_Spain KPIs 2" xfId="15739"/>
    <cellStyle name="_TableSuperHead_q - valuation" xfId="1141"/>
    <cellStyle name="_TableSuperHead_q - valuation_Fixed line KPI s" xfId="4405"/>
    <cellStyle name="_TableSuperHead_q - valuation_France KPIs" xfId="4404"/>
    <cellStyle name="_TableSuperHead_q - valuation_France KPIs 2" xfId="13963"/>
    <cellStyle name="_TableSuperHead_q - valuation_France KPIs_1" xfId="11801"/>
    <cellStyle name="_TableSuperHead_q - valuation_M2M+ MVNO" xfId="4406"/>
    <cellStyle name="_TableSuperHead_q - valuation_ROW" xfId="25916"/>
    <cellStyle name="_TableSuperHead_q - valuation_ROW_Group" xfId="25917"/>
    <cellStyle name="_TableSuperHead_q - valuation_ROW_ROW ARPU" xfId="25918"/>
    <cellStyle name="_TableSuperHead_q - valuation_Spain KPIs" xfId="6329"/>
    <cellStyle name="_TableSuperHead_q - valuation_Spain KPIs 2" xfId="15740"/>
    <cellStyle name="_TableSuperHead_Q_Fixed line KPI s" xfId="4407"/>
    <cellStyle name="_TableSuperHead_Q_France KPIs" xfId="4400"/>
    <cellStyle name="_TableSuperHead_Q_France KPIs 2" xfId="13961"/>
    <cellStyle name="_TableSuperHead_Q_France KPIs_1" xfId="11799"/>
    <cellStyle name="_TableSuperHead_Q_M2M+ MVNO" xfId="4408"/>
    <cellStyle name="_TableSuperHead_Q_ROW" xfId="25919"/>
    <cellStyle name="_TableSuperHead_Q_ROW_Group" xfId="25920"/>
    <cellStyle name="_TableSuperHead_Q_ROW_ROW ARPU" xfId="25921"/>
    <cellStyle name="_TableSuperHead_Q_Spain KPIs" xfId="6327"/>
    <cellStyle name="_TableSuperHead_Q_Spain KPIs 2" xfId="15738"/>
    <cellStyle name="_TableSuperHead_ROW" xfId="25922"/>
    <cellStyle name="_TableSuperHead_ROW_Group" xfId="25923"/>
    <cellStyle name="_TableSuperHead_ROW_ROW ARPU" xfId="25924"/>
    <cellStyle name="_TableSuperHead_Spain KPIs" xfId="6325"/>
    <cellStyle name="_TableSuperHead_Spain KPIs 2" xfId="15736"/>
    <cellStyle name="_Template source B2006_ORO before BR" xfId="1142"/>
    <cellStyle name="_Termination 2007 Budget 08082006 v1" xfId="25925"/>
    <cellStyle name="_Termination 2007 Budget 08082006 v1_EE_CoA_BS - mapped V4" xfId="25926"/>
    <cellStyle name="_TMUK 2010 Actual" xfId="25927"/>
    <cellStyle name="_TMUK Dashboard Ytd Trend Graphs" xfId="25928"/>
    <cellStyle name="_TMUK overview" xfId="25929"/>
    <cellStyle name="_TMUK Tax Model" xfId="25930"/>
    <cellStyle name="_Tree" xfId="25931"/>
    <cellStyle name="_Val Stats Sheet Template" xfId="1143"/>
    <cellStyle name="_Weekly Sign-Ups Report (Week ending 080308)" xfId="25932"/>
    <cellStyle name="_Weekly Sign-Ups Report (Week ending 090208)" xfId="25933"/>
    <cellStyle name="’Ê‰Ý [0.00]_INVDEC" xfId="1144"/>
    <cellStyle name="’Ê‰Ý_INVDEC" xfId="1145"/>
    <cellStyle name="£ BP" xfId="1146"/>
    <cellStyle name="¥ JY" xfId="1147"/>
    <cellStyle name="&lt;Default Style&gt;" xfId="1148"/>
    <cellStyle name="=C:\WINNT\SYSTEM32\COMMAND.COM" xfId="1149"/>
    <cellStyle name="=C:\WINNT\SYSTEM32\COMMAND.COM 2" xfId="13636"/>
    <cellStyle name="=C:\WINNT\SYSTEM32\COMMAND.COM_A&amp;ME KPIs" xfId="52972"/>
    <cellStyle name="=C:\WINNT35\SYSTEM32\COMMAND.COM" xfId="25934"/>
    <cellStyle name="=D:\WINNT\SYSTEM32\COMMAND.COM" xfId="1150"/>
    <cellStyle name="•\¦Ï‚Ý‚ÌƒnƒCƒp[ƒŠƒ“ƒN" xfId="1151"/>
    <cellStyle name="•W€_VALUE" xfId="1152"/>
    <cellStyle name="•W_Feb98" xfId="1153"/>
    <cellStyle name="0,0_x000d__x000a_NA_x000d__x000a_" xfId="25935"/>
    <cellStyle name="01-ModuleTitle" xfId="1154"/>
    <cellStyle name="01-SubTitle" xfId="1155"/>
    <cellStyle name="03-ASectionTitle" xfId="1156"/>
    <cellStyle name="03-ASectionTitle 2" xfId="13637"/>
    <cellStyle name="03-ASectionTitle_A&amp;ME KPIs" xfId="52973"/>
    <cellStyle name="04-ASectionSub" xfId="1157"/>
    <cellStyle name="05 Datum" xfId="1158"/>
    <cellStyle name="05-Link" xfId="1159"/>
    <cellStyle name="06 tabel 2 kolom" xfId="1160"/>
    <cellStyle name="06-Link%" xfId="1161"/>
    <cellStyle name="07 tabel 5 kolom" xfId="1162"/>
    <cellStyle name="07-Link[2]" xfId="1163"/>
    <cellStyle name="08-Link[3]" xfId="1164"/>
    <cellStyle name="09-Input" xfId="1165"/>
    <cellStyle name="1 decimal" xfId="1166"/>
    <cellStyle name="1,comma" xfId="1167"/>
    <cellStyle name="1.1" xfId="1168"/>
    <cellStyle name="1.10" xfId="1169"/>
    <cellStyle name="10 Grijze lijn" xfId="1170"/>
    <cellStyle name="10-Input%" xfId="1171"/>
    <cellStyle name="11-Input[2]" xfId="1172"/>
    <cellStyle name="11-Input[3]" xfId="1173"/>
    <cellStyle name="12-SectionTitle" xfId="1174"/>
    <cellStyle name="13-SectionSub" xfId="1175"/>
    <cellStyle name="14-SubSum" xfId="1176"/>
    <cellStyle name="1H" xfId="1177"/>
    <cellStyle name="1N" xfId="1178"/>
    <cellStyle name="1R" xfId="1179"/>
    <cellStyle name="2 decimal" xfId="1180"/>
    <cellStyle name="20 % - Accent1" xfId="1181" builtinId="30" customBuiltin="1"/>
    <cellStyle name="20 % - Accent1 2" xfId="25936"/>
    <cellStyle name="20 % - Accent2" xfId="1182" builtinId="34" customBuiltin="1"/>
    <cellStyle name="20 % - Accent2 2" xfId="25937"/>
    <cellStyle name="20 % - Accent3" xfId="1183" builtinId="38" customBuiltin="1"/>
    <cellStyle name="20 % - Accent3 2" xfId="25938"/>
    <cellStyle name="20 % - Accent4" xfId="1184" builtinId="42" customBuiltin="1"/>
    <cellStyle name="20 % - Accent4 2" xfId="25939"/>
    <cellStyle name="20 % - Accent5" xfId="1185" builtinId="46" customBuiltin="1"/>
    <cellStyle name="20 % - Accent5 2" xfId="25940"/>
    <cellStyle name="20 % - Accent6" xfId="1186" builtinId="50" customBuiltin="1"/>
    <cellStyle name="20 % - Accent6 2" xfId="25941"/>
    <cellStyle name="20% - Accent1" xfId="4409"/>
    <cellStyle name="20% - Accent2" xfId="4410"/>
    <cellStyle name="20% - Accent3" xfId="4411"/>
    <cellStyle name="20% - Accent4" xfId="4412"/>
    <cellStyle name="20% - Accent5" xfId="4413"/>
    <cellStyle name="20% - Accent6" xfId="4414"/>
    <cellStyle name="20% - Akzent1" xfId="25942"/>
    <cellStyle name="20% - Akzent2" xfId="25943"/>
    <cellStyle name="20% - Akzent3" xfId="25944"/>
    <cellStyle name="20% - Akzent4" xfId="25945"/>
    <cellStyle name="20% - Akzent5" xfId="25946"/>
    <cellStyle name="20% - Akzent6" xfId="25947"/>
    <cellStyle name="2H" xfId="1187"/>
    <cellStyle name="2N" xfId="1188"/>
    <cellStyle name="2nd head" xfId="1189"/>
    <cellStyle name="2R" xfId="1190"/>
    <cellStyle name="3f1o_1997 Qty Summary" xfId="1191"/>
    <cellStyle name="40 % - Accent1" xfId="1192" builtinId="31" customBuiltin="1"/>
    <cellStyle name="40 % - Accent1 2" xfId="25948"/>
    <cellStyle name="40 % - Accent2" xfId="1193" builtinId="35" customBuiltin="1"/>
    <cellStyle name="40 % - Accent2 2" xfId="25949"/>
    <cellStyle name="40 % - Accent3" xfId="1194" builtinId="39" customBuiltin="1"/>
    <cellStyle name="40 % - Accent3 2" xfId="25950"/>
    <cellStyle name="40 % - Accent4" xfId="1195" builtinId="43" customBuiltin="1"/>
    <cellStyle name="40 % - Accent4 2" xfId="25951"/>
    <cellStyle name="40 % - Accent5" xfId="1196" builtinId="47" customBuiltin="1"/>
    <cellStyle name="40 % - Accent5 2" xfId="25952"/>
    <cellStyle name="40 % - Accent6" xfId="1197" builtinId="51" customBuiltin="1"/>
    <cellStyle name="40 % - Accent6 2" xfId="25953"/>
    <cellStyle name="40% - Accent1" xfId="4415"/>
    <cellStyle name="40% - Accent2" xfId="4416"/>
    <cellStyle name="40% - Accent3" xfId="4417"/>
    <cellStyle name="40% - Accent4" xfId="4418"/>
    <cellStyle name="40% - Accent5" xfId="4419"/>
    <cellStyle name="40% - Accent6" xfId="4420"/>
    <cellStyle name="40% - Akzent1" xfId="25954"/>
    <cellStyle name="40% - Akzent2" xfId="25955"/>
    <cellStyle name="40% - Akzent3" xfId="25956"/>
    <cellStyle name="40% - Akzent4" xfId="25957"/>
    <cellStyle name="40% - Akzent5" xfId="25958"/>
    <cellStyle name="40% - Akzent6" xfId="25959"/>
    <cellStyle name="6" xfId="1198"/>
    <cellStyle name="6_417..." xfId="1199"/>
    <cellStyle name="6_417..._EE" xfId="25960"/>
    <cellStyle name="6_417..._EE_Group" xfId="25961"/>
    <cellStyle name="6_417..._EE_ROW ARPU" xfId="25962"/>
    <cellStyle name="6_417..._France KPIs" xfId="1200"/>
    <cellStyle name="6_417..._France KPIs 2" xfId="13638"/>
    <cellStyle name="6_417..._France KPIs_A&amp;ME KPIs" xfId="52974"/>
    <cellStyle name="6_417..._France KPIs_France KPIs" xfId="4421"/>
    <cellStyle name="6_417..._France KPIs_IC&amp;SS" xfId="15782"/>
    <cellStyle name="6_417..._France KPIs_Poland KPIs" xfId="8151"/>
    <cellStyle name="6_417..._France KPIs_RoW KPIs" xfId="8858"/>
    <cellStyle name="6_417..._France KPIs_Spain KPIs" xfId="6330"/>
    <cellStyle name="6_417..._France KPIs_Telecoms - Operational KPIs" xfId="49534"/>
    <cellStyle name="6_417..._GoldmanSachs" xfId="1201"/>
    <cellStyle name="6_417..._Group - operational KPIs" xfId="10051"/>
    <cellStyle name="6_417..._Group - operational KPIs 2" xfId="17750"/>
    <cellStyle name="6_417..._Group - operational KPIs_1" xfId="19864"/>
    <cellStyle name="6_417..._Operational KPI Book fixed" xfId="8859"/>
    <cellStyle name="6_417..._ROW" xfId="25963"/>
    <cellStyle name="6_417..._ROW_Group" xfId="25964"/>
    <cellStyle name="6_417..._ROW_ROW ARPU" xfId="25965"/>
    <cellStyle name="6_421..." xfId="1202"/>
    <cellStyle name="6_421..._EE" xfId="25966"/>
    <cellStyle name="6_421..._EE_Group" xfId="25967"/>
    <cellStyle name="6_421..._EE_ROW ARPU" xfId="25968"/>
    <cellStyle name="6_421..._France KPIs" xfId="1203"/>
    <cellStyle name="6_421..._France KPIs 2" xfId="13639"/>
    <cellStyle name="6_421..._France KPIs_A&amp;ME KPIs" xfId="52975"/>
    <cellStyle name="6_421..._France KPIs_France KPIs" xfId="4422"/>
    <cellStyle name="6_421..._France KPIs_IC&amp;SS" xfId="14008"/>
    <cellStyle name="6_421..._France KPIs_Poland KPIs" xfId="8152"/>
    <cellStyle name="6_421..._France KPIs_RoW KPIs" xfId="8860"/>
    <cellStyle name="6_421..._France KPIs_Spain KPIs" xfId="6331"/>
    <cellStyle name="6_421..._France KPIs_Telecoms - Operational KPIs" xfId="49535"/>
    <cellStyle name="6_421..._GoldmanSachs" xfId="1204"/>
    <cellStyle name="6_421..._Group - operational KPIs" xfId="10052"/>
    <cellStyle name="6_421..._Group - operational KPIs 2" xfId="17751"/>
    <cellStyle name="6_421..._Group - operational KPIs_1" xfId="19865"/>
    <cellStyle name="6_421..._Operational KPI Book fixed" xfId="8861"/>
    <cellStyle name="6_421..._ROW" xfId="25969"/>
    <cellStyle name="6_421..._ROW_Group" xfId="25970"/>
    <cellStyle name="6_421..._ROW_ROW ARPU" xfId="25971"/>
    <cellStyle name="6_5-Direct Margin_per LoB - Country per tab1" xfId="25972"/>
    <cellStyle name="6_5-Direct Margin_per LoB - Country per tab1_Group" xfId="25973"/>
    <cellStyle name="6_5-Direct Margin_per LoB - Country per tab1_ROW ARPU" xfId="25974"/>
    <cellStyle name="6_B 07" xfId="1205"/>
    <cellStyle name="6_B 07_Fixed line KPI s" xfId="4424"/>
    <cellStyle name="6_B 07_France financials" xfId="23350"/>
    <cellStyle name="6_B 07_France KPIs" xfId="1206"/>
    <cellStyle name="6_B 07_France KPIs 2" xfId="13640"/>
    <cellStyle name="6_B 07_France KPIs_1" xfId="4423"/>
    <cellStyle name="6_B 07_France KPIs_1 2" xfId="13964"/>
    <cellStyle name="6_B 07_France KPIs_2" xfId="11802"/>
    <cellStyle name="6_B 07_France KPIs_A&amp;ME KPIs" xfId="52976"/>
    <cellStyle name="6_B 07_France KPIs_France KPIs" xfId="4425"/>
    <cellStyle name="6_B 07_France KPIs_IC&amp;SS" xfId="14009"/>
    <cellStyle name="6_B 07_France KPIs_Poland KPIs" xfId="8153"/>
    <cellStyle name="6_B 07_France KPIs_RoW KPIs" xfId="8862"/>
    <cellStyle name="6_B 07_France KPIs_Spain KPIs" xfId="6333"/>
    <cellStyle name="6_B 07_France KPIs_Telecoms - Operational KPIs" xfId="49536"/>
    <cellStyle name="6_B 07_Group - financial KPIs" xfId="21606"/>
    <cellStyle name="6_B 07_Group - operational KPIs" xfId="10053"/>
    <cellStyle name="6_B 07_Group - operational KPIs 2" xfId="17752"/>
    <cellStyle name="6_B 07_Group - operational KPIs_1" xfId="19866"/>
    <cellStyle name="6_B 07_H1 12 retraité (SOC)" xfId="17517"/>
    <cellStyle name="6_B 07_M2M+ MVNO" xfId="4426"/>
    <cellStyle name="6_B 07_ROW" xfId="25975"/>
    <cellStyle name="6_B 07_ROW_1" xfId="25976"/>
    <cellStyle name="6_B 07_ROW_1_Group" xfId="25977"/>
    <cellStyle name="6_B 07_ROW_1_ROW ARPU" xfId="25978"/>
    <cellStyle name="6_B 07_ROW_Group" xfId="25979"/>
    <cellStyle name="6_B 07_ROW_ROW ARPU" xfId="25980"/>
    <cellStyle name="6_B 07_Spain ARPU + AUPU" xfId="25981"/>
    <cellStyle name="6_B 07_Spain ARPU + AUPU_Group" xfId="25982"/>
    <cellStyle name="6_B 07_Spain ARPU + AUPU_ROW ARPU" xfId="25983"/>
    <cellStyle name="6_B 07_Spain KPIs" xfId="6332"/>
    <cellStyle name="6_B 07_Spain KPIs 2" xfId="15741"/>
    <cellStyle name="6_B05 Mod Ing V1 Oct01" xfId="1207"/>
    <cellStyle name="6_B05 Mod Ing V1 Oct01_Fixed line KPI s" xfId="4428"/>
    <cellStyle name="6_B05 Mod Ing V1 Oct01_France KPIs" xfId="4427"/>
    <cellStyle name="6_B05 Mod Ing V1 Oct01_France KPIs 2" xfId="13965"/>
    <cellStyle name="6_B05 Mod Ing V1 Oct01_France KPIs_1" xfId="11803"/>
    <cellStyle name="6_B05 Mod Ing V1 Oct01_M2M+ MVNO" xfId="4429"/>
    <cellStyle name="6_B05 Mod Ing V1 Oct01_ROW" xfId="25984"/>
    <cellStyle name="6_B05 Mod Ing V1 Oct01_ROW_Group" xfId="25985"/>
    <cellStyle name="6_B05 Mod Ing V1 Oct01_ROW_ROW ARPU" xfId="25986"/>
    <cellStyle name="6_B05 Mod Ing V1 Oct01_Spain KPIs" xfId="6334"/>
    <cellStyle name="6_B05 Mod Ing V1 Oct01_Spain KPIs 2" xfId="15742"/>
    <cellStyle name="6_B05 Revenues FT España Sep23" xfId="1208"/>
    <cellStyle name="6_B05 Revenues FT España Sep23_EE" xfId="25987"/>
    <cellStyle name="6_B05 Revenues FT España Sep23_EE_Group" xfId="25988"/>
    <cellStyle name="6_B05 Revenues FT España Sep23_EE_ROW ARPU" xfId="25989"/>
    <cellStyle name="6_B05 Revenues FT España Sep23_GoldmanSachs" xfId="1209"/>
    <cellStyle name="6_B05 Revenues FT España Sep23_Operational KPI Book fixed" xfId="8863"/>
    <cellStyle name="6_B05 Revenues FT España Sep23_ROW" xfId="25990"/>
    <cellStyle name="6_B05 Revenues FT España Sep23_ROW_Group" xfId="25991"/>
    <cellStyle name="6_B05 Revenues FT España Sep23_ROW_ROW ARPU" xfId="25992"/>
    <cellStyle name="6_C12-09-04" xfId="1210"/>
    <cellStyle name="6_C12-09-04_DATA KPI Personal" xfId="25993"/>
    <cellStyle name="6_C12-09-04_EE_CoA_BS - mapped V4" xfId="25994"/>
    <cellStyle name="6_C12-09-04_Fixed line KPI s" xfId="4431"/>
    <cellStyle name="6_C12-09-04_France financials" xfId="23351"/>
    <cellStyle name="6_C12-09-04_France KPIs" xfId="1211"/>
    <cellStyle name="6_C12-09-04_France KPIs 2" xfId="13641"/>
    <cellStyle name="6_C12-09-04_France KPIs_1" xfId="4430"/>
    <cellStyle name="6_C12-09-04_France KPIs_1 2" xfId="13966"/>
    <cellStyle name="6_C12-09-04_France KPIs_2" xfId="11804"/>
    <cellStyle name="6_C12-09-04_France KPIs_A&amp;ME KPIs" xfId="52977"/>
    <cellStyle name="6_C12-09-04_France KPIs_France KPIs" xfId="4432"/>
    <cellStyle name="6_C12-09-04_France KPIs_IC&amp;SS" xfId="17646"/>
    <cellStyle name="6_C12-09-04_France KPIs_Poland KPIs" xfId="8154"/>
    <cellStyle name="6_C12-09-04_France KPIs_RoW KPIs" xfId="8864"/>
    <cellStyle name="6_C12-09-04_France KPIs_Spain KPIs" xfId="6336"/>
    <cellStyle name="6_C12-09-04_France KPIs_Telecoms - Operational KPIs" xfId="49537"/>
    <cellStyle name="6_C12-09-04_Group - financial KPIs" xfId="21607"/>
    <cellStyle name="6_C12-09-04_Group - operational KPIs" xfId="10054"/>
    <cellStyle name="6_C12-09-04_Group - operational KPIs 2" xfId="17753"/>
    <cellStyle name="6_C12-09-04_Group - operational KPIs_1" xfId="19867"/>
    <cellStyle name="6_C12-09-04_H1 12 retraité (SOC)" xfId="13910"/>
    <cellStyle name="6_C12-09-04_M2M+ MVNO" xfId="4433"/>
    <cellStyle name="6_C12-09-04_Reporting Valeur_Mobile_2010_10" xfId="25995"/>
    <cellStyle name="6_C12-09-04_Reporting Valeur_Mobile_2010_10_Group" xfId="25996"/>
    <cellStyle name="6_C12-09-04_Reporting Valeur_Mobile_2010_10_ROW" xfId="25997"/>
    <cellStyle name="6_C12-09-04_Reporting Valeur_Mobile_2010_10_ROW ARPU" xfId="25998"/>
    <cellStyle name="6_C12-09-04_ROW" xfId="25999"/>
    <cellStyle name="6_C12-09-04_ROW_1" xfId="26000"/>
    <cellStyle name="6_C12-09-04_ROW_1_Group" xfId="26001"/>
    <cellStyle name="6_C12-09-04_ROW_1_ROW ARPU" xfId="26002"/>
    <cellStyle name="6_C12-09-04_ROW_Group" xfId="26003"/>
    <cellStyle name="6_C12-09-04_ROW_ROW ARPU" xfId="26004"/>
    <cellStyle name="6_C12-09-04_Spain ARPU + AUPU" xfId="26005"/>
    <cellStyle name="6_C12-09-04_Spain ARPU + AUPU_Group" xfId="26006"/>
    <cellStyle name="6_C12-09-04_Spain ARPU + AUPU_ROW ARPU" xfId="26007"/>
    <cellStyle name="6_C12-09-04_Spain KPIs" xfId="6335"/>
    <cellStyle name="6_C12-09-04_Spain KPIs 2" xfId="15743"/>
    <cellStyle name="6_C12-2005-01" xfId="1212"/>
    <cellStyle name="6_C12-2005-01_DATA KPI Personal" xfId="26008"/>
    <cellStyle name="6_C12-2005-01_EE_CoA_BS - mapped V4" xfId="26009"/>
    <cellStyle name="6_C12-2005-01_Fixed line KPI s" xfId="4435"/>
    <cellStyle name="6_C12-2005-01_France financials" xfId="23352"/>
    <cellStyle name="6_C12-2005-01_France KPIs" xfId="1213"/>
    <cellStyle name="6_C12-2005-01_France KPIs 2" xfId="13642"/>
    <cellStyle name="6_C12-2005-01_France KPIs_1" xfId="4434"/>
    <cellStyle name="6_C12-2005-01_France KPIs_1 2" xfId="13967"/>
    <cellStyle name="6_C12-2005-01_France KPIs_2" xfId="11805"/>
    <cellStyle name="6_C12-2005-01_France KPIs_A&amp;ME KPIs" xfId="52978"/>
    <cellStyle name="6_C12-2005-01_France KPIs_France KPIs" xfId="4436"/>
    <cellStyle name="6_C12-2005-01_France KPIs_IC&amp;SS" xfId="15783"/>
    <cellStyle name="6_C12-2005-01_France KPIs_Poland KPIs" xfId="8155"/>
    <cellStyle name="6_C12-2005-01_France KPIs_RoW KPIs" xfId="8865"/>
    <cellStyle name="6_C12-2005-01_France KPIs_Spain KPIs" xfId="6338"/>
    <cellStyle name="6_C12-2005-01_France KPIs_Telecoms - Operational KPIs" xfId="49538"/>
    <cellStyle name="6_C12-2005-01_Group - financial KPIs" xfId="21608"/>
    <cellStyle name="6_C12-2005-01_Group - operational KPIs" xfId="10055"/>
    <cellStyle name="6_C12-2005-01_Group - operational KPIs 2" xfId="17754"/>
    <cellStyle name="6_C12-2005-01_Group - operational KPIs_1" xfId="19868"/>
    <cellStyle name="6_C12-2005-01_H1 12 retraité (SOC)" xfId="17691"/>
    <cellStyle name="6_C12-2005-01_M2M+ MVNO" xfId="4437"/>
    <cellStyle name="6_C12-2005-01_Reporting Valeur_Mobile_2010_10" xfId="26010"/>
    <cellStyle name="6_C12-2005-01_Reporting Valeur_Mobile_2010_10_Group" xfId="26011"/>
    <cellStyle name="6_C12-2005-01_Reporting Valeur_Mobile_2010_10_ROW" xfId="26012"/>
    <cellStyle name="6_C12-2005-01_Reporting Valeur_Mobile_2010_10_ROW ARPU" xfId="26013"/>
    <cellStyle name="6_C12-2005-01_ROW" xfId="26014"/>
    <cellStyle name="6_C12-2005-01_ROW_1" xfId="26015"/>
    <cellStyle name="6_C12-2005-01_ROW_1_Group" xfId="26016"/>
    <cellStyle name="6_C12-2005-01_ROW_1_ROW ARPU" xfId="26017"/>
    <cellStyle name="6_C12-2005-01_ROW_Group" xfId="26018"/>
    <cellStyle name="6_C12-2005-01_ROW_ROW ARPU" xfId="26019"/>
    <cellStyle name="6_C12-2005-01_Spain ARPU + AUPU" xfId="26020"/>
    <cellStyle name="6_C12-2005-01_Spain ARPU + AUPU_Group" xfId="26021"/>
    <cellStyle name="6_C12-2005-01_Spain ARPU + AUPU_ROW ARPU" xfId="26022"/>
    <cellStyle name="6_C12-2005-01_Spain KPIs" xfId="6337"/>
    <cellStyle name="6_C12-2005-01_Spain KPIs 2" xfId="15744"/>
    <cellStyle name="6_C12-2005-02" xfId="1214"/>
    <cellStyle name="6_C12-2005-02_DATA KPI Personal" xfId="26023"/>
    <cellStyle name="6_C12-2005-02_EE_CoA_BS - mapped V4" xfId="26024"/>
    <cellStyle name="6_C12-2005-02_Fixed line KPI s" xfId="4439"/>
    <cellStyle name="6_C12-2005-02_France financials" xfId="23353"/>
    <cellStyle name="6_C12-2005-02_France KPIs" xfId="1215"/>
    <cellStyle name="6_C12-2005-02_France KPIs 2" xfId="13643"/>
    <cellStyle name="6_C12-2005-02_France KPIs_1" xfId="4438"/>
    <cellStyle name="6_C12-2005-02_France KPIs_1 2" xfId="13968"/>
    <cellStyle name="6_C12-2005-02_France KPIs_2" xfId="11806"/>
    <cellStyle name="6_C12-2005-02_France KPIs_A&amp;ME KPIs" xfId="52979"/>
    <cellStyle name="6_C12-2005-02_France KPIs_France KPIs" xfId="4440"/>
    <cellStyle name="6_C12-2005-02_France KPIs_IC&amp;SS" xfId="13850"/>
    <cellStyle name="6_C12-2005-02_France KPIs_Poland KPIs" xfId="8156"/>
    <cellStyle name="6_C12-2005-02_France KPIs_RoW KPIs" xfId="8866"/>
    <cellStyle name="6_C12-2005-02_France KPIs_Spain KPIs" xfId="6340"/>
    <cellStyle name="6_C12-2005-02_France KPIs_Telecoms - Operational KPIs" xfId="49539"/>
    <cellStyle name="6_C12-2005-02_Group - financial KPIs" xfId="21609"/>
    <cellStyle name="6_C12-2005-02_Group - operational KPIs" xfId="10056"/>
    <cellStyle name="6_C12-2005-02_Group - operational KPIs 2" xfId="17755"/>
    <cellStyle name="6_C12-2005-02_Group - operational KPIs_1" xfId="19869"/>
    <cellStyle name="6_C12-2005-02_H1 12 retraité (SOC)" xfId="17740"/>
    <cellStyle name="6_C12-2005-02_M2M+ MVNO" xfId="4441"/>
    <cellStyle name="6_C12-2005-02_Reporting Valeur_Mobile_2010_10" xfId="26025"/>
    <cellStyle name="6_C12-2005-02_Reporting Valeur_Mobile_2010_10_Group" xfId="26026"/>
    <cellStyle name="6_C12-2005-02_Reporting Valeur_Mobile_2010_10_ROW" xfId="26027"/>
    <cellStyle name="6_C12-2005-02_Reporting Valeur_Mobile_2010_10_ROW ARPU" xfId="26028"/>
    <cellStyle name="6_C12-2005-02_ROW" xfId="26029"/>
    <cellStyle name="6_C12-2005-02_ROW_1" xfId="26030"/>
    <cellStyle name="6_C12-2005-02_ROW_1_Group" xfId="26031"/>
    <cellStyle name="6_C12-2005-02_ROW_1_ROW ARPU" xfId="26032"/>
    <cellStyle name="6_C12-2005-02_ROW_Group" xfId="26033"/>
    <cellStyle name="6_C12-2005-02_ROW_ROW ARPU" xfId="26034"/>
    <cellStyle name="6_C12-2005-02_Spain ARPU + AUPU" xfId="26035"/>
    <cellStyle name="6_C12-2005-02_Spain ARPU + AUPU_Group" xfId="26036"/>
    <cellStyle name="6_C12-2005-02_Spain ARPU + AUPU_ROW ARPU" xfId="26037"/>
    <cellStyle name="6_C12-2005-02_Spain KPIs" xfId="6339"/>
    <cellStyle name="6_C12-2005-02_Spain KPIs 2" xfId="15745"/>
    <cellStyle name="6_C12-2005-04" xfId="1216"/>
    <cellStyle name="6_C12-2005-04_DATA KPI Personal" xfId="26038"/>
    <cellStyle name="6_C12-2005-04_EE_CoA_BS - mapped V4" xfId="26039"/>
    <cellStyle name="6_C12-2005-04_Fixed line KPI s" xfId="4443"/>
    <cellStyle name="6_C12-2005-04_France financials" xfId="23354"/>
    <cellStyle name="6_C12-2005-04_France KPIs" xfId="1217"/>
    <cellStyle name="6_C12-2005-04_France KPIs 2" xfId="13644"/>
    <cellStyle name="6_C12-2005-04_France KPIs_1" xfId="4442"/>
    <cellStyle name="6_C12-2005-04_France KPIs_1 2" xfId="13969"/>
    <cellStyle name="6_C12-2005-04_France KPIs_2" xfId="11807"/>
    <cellStyle name="6_C12-2005-04_France KPIs_A&amp;ME KPIs" xfId="52980"/>
    <cellStyle name="6_C12-2005-04_France KPIs_France KPIs" xfId="4444"/>
    <cellStyle name="6_C12-2005-04_France KPIs_IC&amp;SS" xfId="13911"/>
    <cellStyle name="6_C12-2005-04_France KPIs_Poland KPIs" xfId="8157"/>
    <cellStyle name="6_C12-2005-04_France KPIs_RoW KPIs" xfId="8867"/>
    <cellStyle name="6_C12-2005-04_France KPIs_Spain KPIs" xfId="6342"/>
    <cellStyle name="6_C12-2005-04_France KPIs_Telecoms - Operational KPIs" xfId="49540"/>
    <cellStyle name="6_C12-2005-04_Group - financial KPIs" xfId="21610"/>
    <cellStyle name="6_C12-2005-04_Group - operational KPIs" xfId="10057"/>
    <cellStyle name="6_C12-2005-04_Group - operational KPIs 2" xfId="17756"/>
    <cellStyle name="6_C12-2005-04_Group - operational KPIs_1" xfId="19870"/>
    <cellStyle name="6_C12-2005-04_H1 12 retraité (SOC)" xfId="17560"/>
    <cellStyle name="6_C12-2005-04_M2M+ MVNO" xfId="4445"/>
    <cellStyle name="6_C12-2005-04_Reporting Valeur_Mobile_2010_10" xfId="26040"/>
    <cellStyle name="6_C12-2005-04_Reporting Valeur_Mobile_2010_10_Group" xfId="26041"/>
    <cellStyle name="6_C12-2005-04_Reporting Valeur_Mobile_2010_10_ROW" xfId="26042"/>
    <cellStyle name="6_C12-2005-04_Reporting Valeur_Mobile_2010_10_ROW ARPU" xfId="26043"/>
    <cellStyle name="6_C12-2005-04_ROW" xfId="26044"/>
    <cellStyle name="6_C12-2005-04_ROW_1" xfId="26045"/>
    <cellStyle name="6_C12-2005-04_ROW_1_Group" xfId="26046"/>
    <cellStyle name="6_C12-2005-04_ROW_1_ROW ARPU" xfId="26047"/>
    <cellStyle name="6_C12-2005-04_ROW_Group" xfId="26048"/>
    <cellStyle name="6_C12-2005-04_ROW_ROW ARPU" xfId="26049"/>
    <cellStyle name="6_C12-2005-04_Spain ARPU + AUPU" xfId="26050"/>
    <cellStyle name="6_C12-2005-04_Spain ARPU + AUPU_Group" xfId="26051"/>
    <cellStyle name="6_C12-2005-04_Spain ARPU + AUPU_ROW ARPU" xfId="26052"/>
    <cellStyle name="6_C12-2005-04_Spain KPIs" xfId="6341"/>
    <cellStyle name="6_C12-2005-04_Spain KPIs 2" xfId="15746"/>
    <cellStyle name="6_C12-2005-08" xfId="1218"/>
    <cellStyle name="6_C12-2005-08_Fixed line KPI s" xfId="4447"/>
    <cellStyle name="6_C12-2005-08_France financials" xfId="23355"/>
    <cellStyle name="6_C12-2005-08_France KPIs" xfId="1219"/>
    <cellStyle name="6_C12-2005-08_France KPIs 2" xfId="13645"/>
    <cellStyle name="6_C12-2005-08_France KPIs_1" xfId="4446"/>
    <cellStyle name="6_C12-2005-08_France KPIs_1 2" xfId="13970"/>
    <cellStyle name="6_C12-2005-08_France KPIs_2" xfId="11808"/>
    <cellStyle name="6_C12-2005-08_France KPIs_A&amp;ME KPIs" xfId="52981"/>
    <cellStyle name="6_C12-2005-08_France KPIs_France KPIs" xfId="4448"/>
    <cellStyle name="6_C12-2005-08_France KPIs_IC&amp;SS" xfId="17692"/>
    <cellStyle name="6_C12-2005-08_France KPIs_Poland KPIs" xfId="8158"/>
    <cellStyle name="6_C12-2005-08_France KPIs_RoW KPIs" xfId="8868"/>
    <cellStyle name="6_C12-2005-08_France KPIs_Spain KPIs" xfId="6344"/>
    <cellStyle name="6_C12-2005-08_France KPIs_Telecoms - Operational KPIs" xfId="49541"/>
    <cellStyle name="6_C12-2005-08_Group - financial KPIs" xfId="21611"/>
    <cellStyle name="6_C12-2005-08_Group - operational KPIs" xfId="10058"/>
    <cellStyle name="6_C12-2005-08_Group - operational KPIs 2" xfId="17757"/>
    <cellStyle name="6_C12-2005-08_Group - operational KPIs_1" xfId="19871"/>
    <cellStyle name="6_C12-2005-08_H1 12 retraité (SOC)" xfId="13851"/>
    <cellStyle name="6_C12-2005-08_M2M+ MVNO" xfId="4449"/>
    <cellStyle name="6_C12-2005-08_ROW" xfId="26053"/>
    <cellStyle name="6_C12-2005-08_ROW_1" xfId="26054"/>
    <cellStyle name="6_C12-2005-08_ROW_1_Group" xfId="26055"/>
    <cellStyle name="6_C12-2005-08_ROW_1_ROW ARPU" xfId="26056"/>
    <cellStyle name="6_C12-2005-08_ROW_Group" xfId="26057"/>
    <cellStyle name="6_C12-2005-08_ROW_ROW ARPU" xfId="26058"/>
    <cellStyle name="6_C12-2005-08_Spain ARPU + AUPU" xfId="26059"/>
    <cellStyle name="6_C12-2005-08_Spain ARPU + AUPU_Group" xfId="26060"/>
    <cellStyle name="6_C12-2005-08_Spain ARPU + AUPU_ROW ARPU" xfId="26061"/>
    <cellStyle name="6_C12-2005-08_Spain KPIs" xfId="6343"/>
    <cellStyle name="6_C12-2005-08_Spain KPIs 2" xfId="15747"/>
    <cellStyle name="6_C12-2005-09" xfId="1220"/>
    <cellStyle name="6_C12-2005-09_Fixed line KPI s" xfId="4451"/>
    <cellStyle name="6_C12-2005-09_France financials" xfId="23356"/>
    <cellStyle name="6_C12-2005-09_France KPIs" xfId="1221"/>
    <cellStyle name="6_C12-2005-09_France KPIs 2" xfId="13646"/>
    <cellStyle name="6_C12-2005-09_France KPIs_1" xfId="4450"/>
    <cellStyle name="6_C12-2005-09_France KPIs_1 2" xfId="13971"/>
    <cellStyle name="6_C12-2005-09_France KPIs_2" xfId="11809"/>
    <cellStyle name="6_C12-2005-09_France KPIs_A&amp;ME KPIs" xfId="52982"/>
    <cellStyle name="6_C12-2005-09_France KPIs_France KPIs" xfId="4452"/>
    <cellStyle name="6_C12-2005-09_France KPIs_IC&amp;SS" xfId="13852"/>
    <cellStyle name="6_C12-2005-09_France KPIs_Poland KPIs" xfId="8159"/>
    <cellStyle name="6_C12-2005-09_France KPIs_RoW KPIs" xfId="8869"/>
    <cellStyle name="6_C12-2005-09_France KPIs_Spain KPIs" xfId="6346"/>
    <cellStyle name="6_C12-2005-09_France KPIs_Telecoms - Operational KPIs" xfId="49542"/>
    <cellStyle name="6_C12-2005-09_Group - financial KPIs" xfId="21612"/>
    <cellStyle name="6_C12-2005-09_Group - operational KPIs" xfId="10059"/>
    <cellStyle name="6_C12-2005-09_Group - operational KPIs 2" xfId="17758"/>
    <cellStyle name="6_C12-2005-09_Group - operational KPIs_1" xfId="19872"/>
    <cellStyle name="6_C12-2005-09_H1 12 retraité (SOC)" xfId="13872"/>
    <cellStyle name="6_C12-2005-09_M2M+ MVNO" xfId="4453"/>
    <cellStyle name="6_C12-2005-09_ROW" xfId="26062"/>
    <cellStyle name="6_C12-2005-09_ROW_1" xfId="26063"/>
    <cellStyle name="6_C12-2005-09_ROW_1_Group" xfId="26064"/>
    <cellStyle name="6_C12-2005-09_ROW_1_ROW ARPU" xfId="26065"/>
    <cellStyle name="6_C12-2005-09_ROW_Group" xfId="26066"/>
    <cellStyle name="6_C12-2005-09_ROW_ROW ARPU" xfId="26067"/>
    <cellStyle name="6_C12-2005-09_Spain ARPU + AUPU" xfId="26068"/>
    <cellStyle name="6_C12-2005-09_Spain ARPU + AUPU_Group" xfId="26069"/>
    <cellStyle name="6_C12-2005-09_Spain ARPU + AUPU_ROW ARPU" xfId="26070"/>
    <cellStyle name="6_C12-2005-09_Spain KPIs" xfId="6345"/>
    <cellStyle name="6_C12-2005-09_Spain KPIs 2" xfId="15748"/>
    <cellStyle name="6_C12-2005-10" xfId="1222"/>
    <cellStyle name="6_C12-2005-10_Fixed line KPI s" xfId="4455"/>
    <cellStyle name="6_C12-2005-10_France financials" xfId="23357"/>
    <cellStyle name="6_C12-2005-10_France KPIs" xfId="1223"/>
    <cellStyle name="6_C12-2005-10_France KPIs 2" xfId="13647"/>
    <cellStyle name="6_C12-2005-10_France KPIs_1" xfId="4454"/>
    <cellStyle name="6_C12-2005-10_France KPIs_1 2" xfId="13972"/>
    <cellStyle name="6_C12-2005-10_France KPIs_2" xfId="11810"/>
    <cellStyle name="6_C12-2005-10_France KPIs_A&amp;ME KPIs" xfId="52983"/>
    <cellStyle name="6_C12-2005-10_France KPIs_France KPIs" xfId="4456"/>
    <cellStyle name="6_C12-2005-10_France KPIs_IC&amp;SS" xfId="13853"/>
    <cellStyle name="6_C12-2005-10_France KPIs_Poland KPIs" xfId="8160"/>
    <cellStyle name="6_C12-2005-10_France KPIs_RoW KPIs" xfId="8870"/>
    <cellStyle name="6_C12-2005-10_France KPIs_Spain KPIs" xfId="6348"/>
    <cellStyle name="6_C12-2005-10_France KPIs_Telecoms - Operational KPIs" xfId="49543"/>
    <cellStyle name="6_C12-2005-10_Group - financial KPIs" xfId="21613"/>
    <cellStyle name="6_C12-2005-10_Group - operational KPIs" xfId="10060"/>
    <cellStyle name="6_C12-2005-10_Group - operational KPIs 2" xfId="17759"/>
    <cellStyle name="6_C12-2005-10_Group - operational KPIs_1" xfId="19873"/>
    <cellStyle name="6_C12-2005-10_H1 12 retraité (SOC)" xfId="14010"/>
    <cellStyle name="6_C12-2005-10_M2M+ MVNO" xfId="4457"/>
    <cellStyle name="6_C12-2005-10_ROW" xfId="26071"/>
    <cellStyle name="6_C12-2005-10_ROW_1" xfId="26072"/>
    <cellStyle name="6_C12-2005-10_ROW_1_Group" xfId="26073"/>
    <cellStyle name="6_C12-2005-10_ROW_1_ROW ARPU" xfId="26074"/>
    <cellStyle name="6_C12-2005-10_ROW_Group" xfId="26075"/>
    <cellStyle name="6_C12-2005-10_ROW_ROW ARPU" xfId="26076"/>
    <cellStyle name="6_C12-2005-10_Spain ARPU + AUPU" xfId="26077"/>
    <cellStyle name="6_C12-2005-10_Spain ARPU + AUPU_Group" xfId="26078"/>
    <cellStyle name="6_C12-2005-10_Spain ARPU + AUPU_ROW ARPU" xfId="26079"/>
    <cellStyle name="6_C12-2005-10_Spain KPIs" xfId="6347"/>
    <cellStyle name="6_C12-2005-10_Spain KPIs 2" xfId="15749"/>
    <cellStyle name="6_C12-2006-03" xfId="1224"/>
    <cellStyle name="6_C12-2006-03_Fixed line KPI s" xfId="4459"/>
    <cellStyle name="6_C12-2006-03_France financials" xfId="23358"/>
    <cellStyle name="6_C12-2006-03_France KPIs" xfId="1225"/>
    <cellStyle name="6_C12-2006-03_France KPIs 2" xfId="13648"/>
    <cellStyle name="6_C12-2006-03_France KPIs_1" xfId="4458"/>
    <cellStyle name="6_C12-2006-03_France KPIs_1 2" xfId="13973"/>
    <cellStyle name="6_C12-2006-03_France KPIs_2" xfId="11811"/>
    <cellStyle name="6_C12-2006-03_France KPIs_A&amp;ME KPIs" xfId="52984"/>
    <cellStyle name="6_C12-2006-03_France KPIs_France KPIs" xfId="4460"/>
    <cellStyle name="6_C12-2006-03_France KPIs_IC&amp;SS" xfId="13720"/>
    <cellStyle name="6_C12-2006-03_France KPIs_Poland KPIs" xfId="8161"/>
    <cellStyle name="6_C12-2006-03_France KPIs_RoW KPIs" xfId="8871"/>
    <cellStyle name="6_C12-2006-03_France KPIs_Spain KPIs" xfId="6350"/>
    <cellStyle name="6_C12-2006-03_France KPIs_Telecoms - Operational KPIs" xfId="49544"/>
    <cellStyle name="6_C12-2006-03_Group - financial KPIs" xfId="21614"/>
    <cellStyle name="6_C12-2006-03_Group - operational KPIs" xfId="10061"/>
    <cellStyle name="6_C12-2006-03_Group - operational KPIs 2" xfId="17760"/>
    <cellStyle name="6_C12-2006-03_Group - operational KPIs_1" xfId="19874"/>
    <cellStyle name="6_C12-2006-03_H1 12 retraité (SOC)" xfId="14012"/>
    <cellStyle name="6_C12-2006-03_M2M+ MVNO" xfId="4461"/>
    <cellStyle name="6_C12-2006-03_ROW" xfId="26080"/>
    <cellStyle name="6_C12-2006-03_ROW_1" xfId="26081"/>
    <cellStyle name="6_C12-2006-03_ROW_1_Group" xfId="26082"/>
    <cellStyle name="6_C12-2006-03_ROW_1_ROW ARPU" xfId="26083"/>
    <cellStyle name="6_C12-2006-03_ROW_Group" xfId="26084"/>
    <cellStyle name="6_C12-2006-03_ROW_ROW ARPU" xfId="26085"/>
    <cellStyle name="6_C12-2006-03_Spain ARPU + AUPU" xfId="26086"/>
    <cellStyle name="6_C12-2006-03_Spain ARPU + AUPU_Group" xfId="26087"/>
    <cellStyle name="6_C12-2006-03_Spain ARPU + AUPU_ROW ARPU" xfId="26088"/>
    <cellStyle name="6_C12-2006-03_Spain KPIs" xfId="6349"/>
    <cellStyle name="6_C12-2006-03_Spain KPIs 2" xfId="15750"/>
    <cellStyle name="6_C12-2006-09" xfId="1226"/>
    <cellStyle name="6_C12-2006-09_Fixed line KPI s" xfId="4463"/>
    <cellStyle name="6_C12-2006-09_France financials" xfId="23359"/>
    <cellStyle name="6_C12-2006-09_France KPIs" xfId="1227"/>
    <cellStyle name="6_C12-2006-09_France KPIs 2" xfId="13649"/>
    <cellStyle name="6_C12-2006-09_France KPIs_1" xfId="4462"/>
    <cellStyle name="6_C12-2006-09_France KPIs_1 2" xfId="13974"/>
    <cellStyle name="6_C12-2006-09_France KPIs_2" xfId="11812"/>
    <cellStyle name="6_C12-2006-09_France KPIs_A&amp;ME KPIs" xfId="52985"/>
    <cellStyle name="6_C12-2006-09_France KPIs_France KPIs" xfId="4464"/>
    <cellStyle name="6_C12-2006-09_France KPIs_IC&amp;SS" xfId="17518"/>
    <cellStyle name="6_C12-2006-09_France KPIs_Poland KPIs" xfId="8162"/>
    <cellStyle name="6_C12-2006-09_France KPIs_RoW KPIs" xfId="8872"/>
    <cellStyle name="6_C12-2006-09_France KPIs_Spain KPIs" xfId="6352"/>
    <cellStyle name="6_C12-2006-09_France KPIs_Telecoms - Operational KPIs" xfId="49545"/>
    <cellStyle name="6_C12-2006-09_Group - financial KPIs" xfId="21615"/>
    <cellStyle name="6_C12-2006-09_Group - operational KPIs" xfId="10062"/>
    <cellStyle name="6_C12-2006-09_Group - operational KPIs 2" xfId="17761"/>
    <cellStyle name="6_C12-2006-09_Group - operational KPIs_1" xfId="19875"/>
    <cellStyle name="6_C12-2006-09_H1 12 retraité (SOC)" xfId="17647"/>
    <cellStyle name="6_C12-2006-09_M2M+ MVNO" xfId="4465"/>
    <cellStyle name="6_C12-2006-09_ROW" xfId="26089"/>
    <cellStyle name="6_C12-2006-09_ROW_1" xfId="26090"/>
    <cellStyle name="6_C12-2006-09_ROW_1_Group" xfId="26091"/>
    <cellStyle name="6_C12-2006-09_ROW_1_ROW ARPU" xfId="26092"/>
    <cellStyle name="6_C12-2006-09_ROW_Group" xfId="26093"/>
    <cellStyle name="6_C12-2006-09_ROW_ROW ARPU" xfId="26094"/>
    <cellStyle name="6_C12-2006-09_Spain ARPU + AUPU" xfId="26095"/>
    <cellStyle name="6_C12-2006-09_Spain ARPU + AUPU_Group" xfId="26096"/>
    <cellStyle name="6_C12-2006-09_Spain ARPU + AUPU_ROW ARPU" xfId="26097"/>
    <cellStyle name="6_C12-2006-09_Spain KPIs" xfId="6351"/>
    <cellStyle name="6_C12-2006-09_Spain KPIs 2" xfId="15751"/>
    <cellStyle name="6_C12-2006-10" xfId="1228"/>
    <cellStyle name="6_C12-2006-10_Fixed line KPI s" xfId="4467"/>
    <cellStyle name="6_C12-2006-10_France financials" xfId="23360"/>
    <cellStyle name="6_C12-2006-10_France KPIs" xfId="1229"/>
    <cellStyle name="6_C12-2006-10_France KPIs 2" xfId="13650"/>
    <cellStyle name="6_C12-2006-10_France KPIs_1" xfId="4466"/>
    <cellStyle name="6_C12-2006-10_France KPIs_1 2" xfId="13975"/>
    <cellStyle name="6_C12-2006-10_France KPIs_2" xfId="11813"/>
    <cellStyle name="6_C12-2006-10_France KPIs_A&amp;ME KPIs" xfId="52986"/>
    <cellStyle name="6_C12-2006-10_France KPIs_France KPIs" xfId="4468"/>
    <cellStyle name="6_C12-2006-10_France KPIs_IC&amp;SS" xfId="15785"/>
    <cellStyle name="6_C12-2006-10_France KPIs_Poland KPIs" xfId="8163"/>
    <cellStyle name="6_C12-2006-10_France KPIs_RoW KPIs" xfId="8873"/>
    <cellStyle name="6_C12-2006-10_France KPIs_Spain KPIs" xfId="6354"/>
    <cellStyle name="6_C12-2006-10_France KPIs_Telecoms - Operational KPIs" xfId="49546"/>
    <cellStyle name="6_C12-2006-10_Group - financial KPIs" xfId="21616"/>
    <cellStyle name="6_C12-2006-10_Group - operational KPIs" xfId="10063"/>
    <cellStyle name="6_C12-2006-10_Group - operational KPIs 2" xfId="17762"/>
    <cellStyle name="6_C12-2006-10_Group - operational KPIs_1" xfId="19876"/>
    <cellStyle name="6_C12-2006-10_H1 12 retraité (SOC)" xfId="17741"/>
    <cellStyle name="6_C12-2006-10_M2M+ MVNO" xfId="4469"/>
    <cellStyle name="6_C12-2006-10_ROW" xfId="26098"/>
    <cellStyle name="6_C12-2006-10_ROW_1" xfId="26099"/>
    <cellStyle name="6_C12-2006-10_ROW_1_Group" xfId="26100"/>
    <cellStyle name="6_C12-2006-10_ROW_1_ROW ARPU" xfId="26101"/>
    <cellStyle name="6_C12-2006-10_ROW_Group" xfId="26102"/>
    <cellStyle name="6_C12-2006-10_ROW_ROW ARPU" xfId="26103"/>
    <cellStyle name="6_C12-2006-10_Spain ARPU + AUPU" xfId="26104"/>
    <cellStyle name="6_C12-2006-10_Spain ARPU + AUPU_Group" xfId="26105"/>
    <cellStyle name="6_C12-2006-10_Spain ARPU + AUPU_ROW ARPU" xfId="26106"/>
    <cellStyle name="6_C12-2006-10_Spain KPIs" xfId="6353"/>
    <cellStyle name="6_C12-2006-10_Spain KPIs 2" xfId="15752"/>
    <cellStyle name="6_Classeur1" xfId="1230"/>
    <cellStyle name="6_Classeur1_DATA KPI Personal" xfId="26107"/>
    <cellStyle name="6_Classeur1_EE_CoA_BS - mapped V4" xfId="26108"/>
    <cellStyle name="6_Classeur1_Fixed line KPI s" xfId="4471"/>
    <cellStyle name="6_Classeur1_France financials" xfId="23361"/>
    <cellStyle name="6_Classeur1_France KPIs" xfId="1231"/>
    <cellStyle name="6_Classeur1_France KPIs 2" xfId="13651"/>
    <cellStyle name="6_Classeur1_France KPIs_1" xfId="4470"/>
    <cellStyle name="6_Classeur1_France KPIs_1 2" xfId="13976"/>
    <cellStyle name="6_Classeur1_France KPIs_2" xfId="11814"/>
    <cellStyle name="6_Classeur1_France KPIs_A&amp;ME KPIs" xfId="52987"/>
    <cellStyle name="6_Classeur1_France KPIs_France KPIs" xfId="4472"/>
    <cellStyle name="6_Classeur1_France KPIs_IC&amp;SS" xfId="13912"/>
    <cellStyle name="6_Classeur1_France KPIs_Poland KPIs" xfId="8164"/>
    <cellStyle name="6_Classeur1_France KPIs_RoW KPIs" xfId="8874"/>
    <cellStyle name="6_Classeur1_France KPIs_Spain KPIs" xfId="6356"/>
    <cellStyle name="6_Classeur1_France KPIs_Telecoms - Operational KPIs" xfId="49547"/>
    <cellStyle name="6_Classeur1_Group - financial KPIs" xfId="21617"/>
    <cellStyle name="6_Classeur1_Group - operational KPIs" xfId="10064"/>
    <cellStyle name="6_Classeur1_Group - operational KPIs 2" xfId="17763"/>
    <cellStyle name="6_Classeur1_Group - operational KPIs_1" xfId="19877"/>
    <cellStyle name="6_Classeur1_H1 12 retraité (SOC)" xfId="17561"/>
    <cellStyle name="6_Classeur1_M2M+ MVNO" xfId="4473"/>
    <cellStyle name="6_Classeur1_Reporting Valeur_Mobile_2010_10" xfId="26109"/>
    <cellStyle name="6_Classeur1_Reporting Valeur_Mobile_2010_10_Group" xfId="26110"/>
    <cellStyle name="6_Classeur1_Reporting Valeur_Mobile_2010_10_ROW" xfId="26111"/>
    <cellStyle name="6_Classeur1_Reporting Valeur_Mobile_2010_10_ROW ARPU" xfId="26112"/>
    <cellStyle name="6_Classeur1_ROW" xfId="26113"/>
    <cellStyle name="6_Classeur1_ROW_1" xfId="26114"/>
    <cellStyle name="6_Classeur1_ROW_1_Group" xfId="26115"/>
    <cellStyle name="6_Classeur1_ROW_1_ROW ARPU" xfId="26116"/>
    <cellStyle name="6_Classeur1_ROW_Group" xfId="26117"/>
    <cellStyle name="6_Classeur1_ROW_ROW ARPU" xfId="26118"/>
    <cellStyle name="6_Classeur1_Spain ARPU + AUPU" xfId="26119"/>
    <cellStyle name="6_Classeur1_Spain ARPU + AUPU_Group" xfId="26120"/>
    <cellStyle name="6_Classeur1_Spain ARPU + AUPU_ROW ARPU" xfId="26121"/>
    <cellStyle name="6_Classeur1_Spain KPIs" xfId="6355"/>
    <cellStyle name="6_Classeur1_Spain KPIs 2" xfId="15753"/>
    <cellStyle name="6_DATA KPI Personal" xfId="26122"/>
    <cellStyle name="6_doc fp" xfId="1232"/>
    <cellStyle name="6_doc fp_DATA KPI Personal" xfId="26123"/>
    <cellStyle name="6_doc fp_EE_CoA_BS - mapped V4" xfId="26124"/>
    <cellStyle name="6_doc fp_Fixed line KPI s" xfId="4475"/>
    <cellStyle name="6_doc fp_France financials" xfId="23362"/>
    <cellStyle name="6_doc fp_France KPIs" xfId="1233"/>
    <cellStyle name="6_doc fp_France KPIs 2" xfId="13652"/>
    <cellStyle name="6_doc fp_France KPIs_1" xfId="4474"/>
    <cellStyle name="6_doc fp_France KPIs_1 2" xfId="13977"/>
    <cellStyle name="6_doc fp_France KPIs_2" xfId="11815"/>
    <cellStyle name="6_doc fp_France KPIs_A&amp;ME KPIs" xfId="52988"/>
    <cellStyle name="6_doc fp_France KPIs_France KPIs" xfId="4476"/>
    <cellStyle name="6_doc fp_France KPIs_IC&amp;SS" xfId="19660"/>
    <cellStyle name="6_doc fp_France KPIs_Poland KPIs" xfId="8165"/>
    <cellStyle name="6_doc fp_France KPIs_RoW KPIs" xfId="8875"/>
    <cellStyle name="6_doc fp_France KPIs_Spain KPIs" xfId="6358"/>
    <cellStyle name="6_doc fp_France KPIs_Telecoms - Operational KPIs" xfId="49548"/>
    <cellStyle name="6_doc fp_Group - financial KPIs" xfId="21618"/>
    <cellStyle name="6_doc fp_Group - operational KPIs" xfId="10065"/>
    <cellStyle name="6_doc fp_Group - operational KPIs 2" xfId="17764"/>
    <cellStyle name="6_doc fp_Group - operational KPIs_1" xfId="19878"/>
    <cellStyle name="6_doc fp_H1 12 retraité (SOC)" xfId="13531"/>
    <cellStyle name="6_doc fp_M2M+ MVNO" xfId="4477"/>
    <cellStyle name="6_doc fp_Reporting Valeur_Mobile_2010_10" xfId="26125"/>
    <cellStyle name="6_doc fp_Reporting Valeur_Mobile_2010_10_Group" xfId="26126"/>
    <cellStyle name="6_doc fp_Reporting Valeur_Mobile_2010_10_ROW" xfId="26127"/>
    <cellStyle name="6_doc fp_Reporting Valeur_Mobile_2010_10_ROW ARPU" xfId="26128"/>
    <cellStyle name="6_doc fp_ROW" xfId="26129"/>
    <cellStyle name="6_doc fp_ROW_1" xfId="26130"/>
    <cellStyle name="6_doc fp_ROW_1_Group" xfId="26131"/>
    <cellStyle name="6_doc fp_ROW_1_ROW ARPU" xfId="26132"/>
    <cellStyle name="6_doc fp_ROW_Group" xfId="26133"/>
    <cellStyle name="6_doc fp_ROW_ROW ARPU" xfId="26134"/>
    <cellStyle name="6_doc fp_Spain ARPU + AUPU" xfId="26135"/>
    <cellStyle name="6_doc fp_Spain ARPU + AUPU_Group" xfId="26136"/>
    <cellStyle name="6_doc fp_Spain ARPU + AUPU_ROW ARPU" xfId="26137"/>
    <cellStyle name="6_doc fp_Spain KPIs" xfId="6357"/>
    <cellStyle name="6_doc fp_Spain KPIs 2" xfId="15754"/>
    <cellStyle name="6_EE" xfId="26138"/>
    <cellStyle name="6_EE_Group" xfId="26139"/>
    <cellStyle name="6_EE_ROW ARPU" xfId="26140"/>
    <cellStyle name="6_Fixe histo" xfId="19879"/>
    <cellStyle name="6_Flash" xfId="1234"/>
    <cellStyle name="6_FLASH (3)" xfId="1235"/>
    <cellStyle name="6_FLASH (3)_DATA KPI Personal" xfId="26141"/>
    <cellStyle name="6_FLASH (3)_EE_CoA_BS - mapped V4" xfId="26142"/>
    <cellStyle name="6_FLASH (3)_Fixed line KPI s" xfId="4480"/>
    <cellStyle name="6_FLASH (3)_France financials" xfId="23364"/>
    <cellStyle name="6_FLASH (3)_France KPIs" xfId="1236"/>
    <cellStyle name="6_FLASH (3)_France KPIs 2" xfId="13653"/>
    <cellStyle name="6_FLASH (3)_France KPIs_1" xfId="4479"/>
    <cellStyle name="6_FLASH (3)_France KPIs_1 2" xfId="13979"/>
    <cellStyle name="6_FLASH (3)_France KPIs_2" xfId="11817"/>
    <cellStyle name="6_FLASH (3)_France KPIs_A&amp;ME KPIs" xfId="52989"/>
    <cellStyle name="6_FLASH (3)_France KPIs_France KPIs" xfId="4481"/>
    <cellStyle name="6_FLASH (3)_France KPIs_IC&amp;SS" xfId="19661"/>
    <cellStyle name="6_FLASH (3)_France KPIs_Poland KPIs" xfId="8166"/>
    <cellStyle name="6_FLASH (3)_France KPIs_RoW KPIs" xfId="8876"/>
    <cellStyle name="6_FLASH (3)_France KPIs_Spain KPIs" xfId="6361"/>
    <cellStyle name="6_FLASH (3)_France KPIs_Telecoms - Operational KPIs" xfId="49549"/>
    <cellStyle name="6_FLASH (3)_Group - financial KPIs" xfId="21620"/>
    <cellStyle name="6_FLASH (3)_Group - operational KPIs" xfId="10067"/>
    <cellStyle name="6_FLASH (3)_Group - operational KPIs 2" xfId="17766"/>
    <cellStyle name="6_FLASH (3)_Group - operational KPIs_1" xfId="19881"/>
    <cellStyle name="6_FLASH (3)_H1 12 retraité (SOC)" xfId="13530"/>
    <cellStyle name="6_FLASH (3)_M2M+ MVNO" xfId="4482"/>
    <cellStyle name="6_FLASH (3)_Reporting Valeur_Mobile_2010_10" xfId="26143"/>
    <cellStyle name="6_FLASH (3)_Reporting Valeur_Mobile_2010_10_Group" xfId="26144"/>
    <cellStyle name="6_FLASH (3)_Reporting Valeur_Mobile_2010_10_ROW" xfId="26145"/>
    <cellStyle name="6_FLASH (3)_Reporting Valeur_Mobile_2010_10_ROW ARPU" xfId="26146"/>
    <cellStyle name="6_FLASH (3)_ROW" xfId="26147"/>
    <cellStyle name="6_FLASH (3)_ROW_1" xfId="26148"/>
    <cellStyle name="6_FLASH (3)_ROW_1_Group" xfId="26149"/>
    <cellStyle name="6_FLASH (3)_ROW_1_ROW ARPU" xfId="26150"/>
    <cellStyle name="6_FLASH (3)_ROW_Group" xfId="26151"/>
    <cellStyle name="6_FLASH (3)_ROW_ROW ARPU" xfId="26152"/>
    <cellStyle name="6_FLASH (3)_Spain ARPU + AUPU" xfId="26153"/>
    <cellStyle name="6_FLASH (3)_Spain ARPU + AUPU_Group" xfId="26154"/>
    <cellStyle name="6_FLASH (3)_Spain ARPU + AUPU_ROW ARPU" xfId="26155"/>
    <cellStyle name="6_FLASH (3)_Spain KPIs" xfId="6360"/>
    <cellStyle name="6_FLASH (3)_Spain KPIs 2" xfId="15756"/>
    <cellStyle name="6_FLASH NORDNET 2005-02" xfId="1237"/>
    <cellStyle name="6_FLASH NORDNET 2005-02_DATA KPI Personal" xfId="26156"/>
    <cellStyle name="6_FLASH NORDNET 2005-02_EE_CoA_BS - mapped V4" xfId="26157"/>
    <cellStyle name="6_FLASH NORDNET 2005-02_Fixed line KPI s" xfId="4484"/>
    <cellStyle name="6_FLASH NORDNET 2005-02_France financials" xfId="23365"/>
    <cellStyle name="6_FLASH NORDNET 2005-02_France KPIs" xfId="1238"/>
    <cellStyle name="6_FLASH NORDNET 2005-02_France KPIs 2" xfId="13654"/>
    <cellStyle name="6_FLASH NORDNET 2005-02_France KPIs_1" xfId="4483"/>
    <cellStyle name="6_FLASH NORDNET 2005-02_France KPIs_1 2" xfId="13980"/>
    <cellStyle name="6_FLASH NORDNET 2005-02_France KPIs_2" xfId="11818"/>
    <cellStyle name="6_FLASH NORDNET 2005-02_France KPIs_A&amp;ME KPIs" xfId="52990"/>
    <cellStyle name="6_FLASH NORDNET 2005-02_France KPIs_France KPIs" xfId="4485"/>
    <cellStyle name="6_FLASH NORDNET 2005-02_France KPIs_IC&amp;SS" xfId="17694"/>
    <cellStyle name="6_FLASH NORDNET 2005-02_France KPIs_Poland KPIs" xfId="8167"/>
    <cellStyle name="6_FLASH NORDNET 2005-02_France KPIs_RoW KPIs" xfId="8877"/>
    <cellStyle name="6_FLASH NORDNET 2005-02_France KPIs_Spain KPIs" xfId="6363"/>
    <cellStyle name="6_FLASH NORDNET 2005-02_France KPIs_Telecoms - Operational KPIs" xfId="49550"/>
    <cellStyle name="6_FLASH NORDNET 2005-02_Group - financial KPIs" xfId="21621"/>
    <cellStyle name="6_FLASH NORDNET 2005-02_Group - operational KPIs" xfId="10068"/>
    <cellStyle name="6_FLASH NORDNET 2005-02_Group - operational KPIs 2" xfId="17767"/>
    <cellStyle name="6_FLASH NORDNET 2005-02_Group - operational KPIs_1" xfId="19882"/>
    <cellStyle name="6_FLASH NORDNET 2005-02_H1 12 retraité (SOC)" xfId="13854"/>
    <cellStyle name="6_FLASH NORDNET 2005-02_M2M+ MVNO" xfId="4486"/>
    <cellStyle name="6_FLASH NORDNET 2005-02_Reporting Valeur_Mobile_2010_10" xfId="26158"/>
    <cellStyle name="6_FLASH NORDNET 2005-02_Reporting Valeur_Mobile_2010_10_Group" xfId="26159"/>
    <cellStyle name="6_FLASH NORDNET 2005-02_Reporting Valeur_Mobile_2010_10_ROW" xfId="26160"/>
    <cellStyle name="6_FLASH NORDNET 2005-02_Reporting Valeur_Mobile_2010_10_ROW ARPU" xfId="26161"/>
    <cellStyle name="6_FLASH NORDNET 2005-02_ROW" xfId="26162"/>
    <cellStyle name="6_FLASH NORDNET 2005-02_ROW_1" xfId="26163"/>
    <cellStyle name="6_FLASH NORDNET 2005-02_ROW_1_Group" xfId="26164"/>
    <cellStyle name="6_FLASH NORDNET 2005-02_ROW_1_ROW ARPU" xfId="26165"/>
    <cellStyle name="6_FLASH NORDNET 2005-02_ROW_Group" xfId="26166"/>
    <cellStyle name="6_FLASH NORDNET 2005-02_ROW_ROW ARPU" xfId="26167"/>
    <cellStyle name="6_FLASH NORDNET 2005-02_Spain ARPU + AUPU" xfId="26168"/>
    <cellStyle name="6_FLASH NORDNET 2005-02_Spain ARPU + AUPU_Group" xfId="26169"/>
    <cellStyle name="6_FLASH NORDNET 2005-02_Spain ARPU + AUPU_ROW ARPU" xfId="26170"/>
    <cellStyle name="6_FLASH NORDNET 2005-02_Spain KPIs" xfId="6362"/>
    <cellStyle name="6_FLASH NORDNET 2005-02_Spain KPIs 2" xfId="15757"/>
    <cellStyle name="6_FLASH NordNet 2005-06 (2)" xfId="1239"/>
    <cellStyle name="6_FLASH NordNet 2005-06 (2)_Fixed line KPI s" xfId="4488"/>
    <cellStyle name="6_FLASH NordNet 2005-06 (2)_France financials" xfId="23366"/>
    <cellStyle name="6_FLASH NordNet 2005-06 (2)_France KPIs" xfId="1240"/>
    <cellStyle name="6_FLASH NordNet 2005-06 (2)_France KPIs 2" xfId="13655"/>
    <cellStyle name="6_FLASH NordNet 2005-06 (2)_France KPIs_1" xfId="4487"/>
    <cellStyle name="6_FLASH NordNet 2005-06 (2)_France KPIs_1 2" xfId="13981"/>
    <cellStyle name="6_FLASH NordNet 2005-06 (2)_France KPIs_2" xfId="11819"/>
    <cellStyle name="6_FLASH NordNet 2005-06 (2)_France KPIs_A&amp;ME KPIs" xfId="52991"/>
    <cellStyle name="6_FLASH NordNet 2005-06 (2)_France KPIs_France KPIs" xfId="4489"/>
    <cellStyle name="6_FLASH NordNet 2005-06 (2)_France KPIs_IC&amp;SS" xfId="19654"/>
    <cellStyle name="6_FLASH NordNet 2005-06 (2)_France KPIs_Poland KPIs" xfId="8168"/>
    <cellStyle name="6_FLASH NordNet 2005-06 (2)_France KPIs_RoW KPIs" xfId="8878"/>
    <cellStyle name="6_FLASH NordNet 2005-06 (2)_France KPIs_Spain KPIs" xfId="6365"/>
    <cellStyle name="6_FLASH NordNet 2005-06 (2)_France KPIs_Telecoms - Operational KPIs" xfId="49551"/>
    <cellStyle name="6_FLASH NordNet 2005-06 (2)_Group - financial KPIs" xfId="21622"/>
    <cellStyle name="6_FLASH NordNet 2005-06 (2)_Group - operational KPIs" xfId="10069"/>
    <cellStyle name="6_FLASH NordNet 2005-06 (2)_Group - operational KPIs 2" xfId="17768"/>
    <cellStyle name="6_FLASH NordNet 2005-06 (2)_Group - operational KPIs_1" xfId="19883"/>
    <cellStyle name="6_FLASH NordNet 2005-06 (2)_H1 12 retraité (SOC)" xfId="17566"/>
    <cellStyle name="6_FLASH NordNet 2005-06 (2)_M2M+ MVNO" xfId="4490"/>
    <cellStyle name="6_FLASH NordNet 2005-06 (2)_ROW" xfId="26171"/>
    <cellStyle name="6_FLASH NordNet 2005-06 (2)_ROW_1" xfId="26172"/>
    <cellStyle name="6_FLASH NordNet 2005-06 (2)_ROW_1_Group" xfId="26173"/>
    <cellStyle name="6_FLASH NordNet 2005-06 (2)_ROW_1_ROW ARPU" xfId="26174"/>
    <cellStyle name="6_FLASH NordNet 2005-06 (2)_ROW_Group" xfId="26175"/>
    <cellStyle name="6_FLASH NordNet 2005-06 (2)_ROW_ROW ARPU" xfId="26176"/>
    <cellStyle name="6_FLASH NordNet 2005-06 (2)_Spain ARPU + AUPU" xfId="26177"/>
    <cellStyle name="6_FLASH NordNet 2005-06 (2)_Spain ARPU + AUPU_Group" xfId="26178"/>
    <cellStyle name="6_FLASH NordNet 2005-06 (2)_Spain ARPU + AUPU_ROW ARPU" xfId="26179"/>
    <cellStyle name="6_FLASH NordNet 2005-06 (2)_Spain KPIs" xfId="6364"/>
    <cellStyle name="6_FLASH NordNet 2005-06 (2)_Spain KPIs 2" xfId="15758"/>
    <cellStyle name="6_Flash nordnet 30 09" xfId="1241"/>
    <cellStyle name="6_Flash nordnet 30 09_Fixed line KPI s" xfId="4492"/>
    <cellStyle name="6_Flash nordnet 30 09_France financials" xfId="23367"/>
    <cellStyle name="6_Flash nordnet 30 09_France KPIs" xfId="1242"/>
    <cellStyle name="6_Flash nordnet 30 09_France KPIs 2" xfId="13656"/>
    <cellStyle name="6_Flash nordnet 30 09_France KPIs_1" xfId="4491"/>
    <cellStyle name="6_Flash nordnet 30 09_France KPIs_1 2" xfId="13982"/>
    <cellStyle name="6_Flash nordnet 30 09_France KPIs_2" xfId="11820"/>
    <cellStyle name="6_Flash nordnet 30 09_France KPIs_A&amp;ME KPIs" xfId="52992"/>
    <cellStyle name="6_Flash nordnet 30 09_France KPIs_France KPIs" xfId="4493"/>
    <cellStyle name="6_Flash nordnet 30 09_France KPIs_IC&amp;SS" xfId="19659"/>
    <cellStyle name="6_Flash nordnet 30 09_France KPIs_Poland KPIs" xfId="8169"/>
    <cellStyle name="6_Flash nordnet 30 09_France KPIs_RoW KPIs" xfId="8879"/>
    <cellStyle name="6_Flash nordnet 30 09_France KPIs_Spain KPIs" xfId="6367"/>
    <cellStyle name="6_Flash nordnet 30 09_France KPIs_Telecoms - Operational KPIs" xfId="49552"/>
    <cellStyle name="6_Flash nordnet 30 09_Group - financial KPIs" xfId="21623"/>
    <cellStyle name="6_Flash nordnet 30 09_Group - operational KPIs" xfId="10070"/>
    <cellStyle name="6_Flash nordnet 30 09_Group - operational KPIs 2" xfId="17769"/>
    <cellStyle name="6_Flash nordnet 30 09_Group - operational KPIs_1" xfId="19884"/>
    <cellStyle name="6_Flash nordnet 30 09_H1 12 retraité (SOC)" xfId="13532"/>
    <cellStyle name="6_Flash nordnet 30 09_M2M+ MVNO" xfId="4494"/>
    <cellStyle name="6_Flash nordnet 30 09_ROW" xfId="26180"/>
    <cellStyle name="6_Flash nordnet 30 09_ROW_1" xfId="26181"/>
    <cellStyle name="6_Flash nordnet 30 09_ROW_1_Group" xfId="26182"/>
    <cellStyle name="6_Flash nordnet 30 09_ROW_1_ROW ARPU" xfId="26183"/>
    <cellStyle name="6_Flash nordnet 30 09_ROW_Group" xfId="26184"/>
    <cellStyle name="6_Flash nordnet 30 09_ROW_ROW ARPU" xfId="26185"/>
    <cellStyle name="6_Flash nordnet 30 09_Spain ARPU + AUPU" xfId="26186"/>
    <cellStyle name="6_Flash nordnet 30 09_Spain ARPU + AUPU_Group" xfId="26187"/>
    <cellStyle name="6_Flash nordnet 30 09_Spain ARPU + AUPU_ROW ARPU" xfId="26188"/>
    <cellStyle name="6_Flash nordnet 30 09_Spain KPIs" xfId="6366"/>
    <cellStyle name="6_Flash nordnet 30 09_Spain KPIs 2" xfId="15759"/>
    <cellStyle name="6_Flash_DATA KPI Personal" xfId="26189"/>
    <cellStyle name="6_Flash_EE_CoA_BS - mapped V4" xfId="26190"/>
    <cellStyle name="6_Flash_Fixed line KPI s" xfId="4495"/>
    <cellStyle name="6_Flash_France financials" xfId="23363"/>
    <cellStyle name="6_Flash_France KPIs" xfId="1243"/>
    <cellStyle name="6_Flash_France KPIs 2" xfId="13657"/>
    <cellStyle name="6_Flash_France KPIs_1" xfId="4478"/>
    <cellStyle name="6_Flash_France KPIs_1 2" xfId="13978"/>
    <cellStyle name="6_Flash_France KPIs_2" xfId="11816"/>
    <cellStyle name="6_Flash_France KPIs_A&amp;ME KPIs" xfId="52993"/>
    <cellStyle name="6_Flash_France KPIs_France KPIs" xfId="4496"/>
    <cellStyle name="6_Flash_France KPIs_IC&amp;SS" xfId="17742"/>
    <cellStyle name="6_Flash_France KPIs_Poland KPIs" xfId="8170"/>
    <cellStyle name="6_Flash_France KPIs_RoW KPIs" xfId="8880"/>
    <cellStyle name="6_Flash_France KPIs_Spain KPIs" xfId="6368"/>
    <cellStyle name="6_Flash_France KPIs_Telecoms - Operational KPIs" xfId="49553"/>
    <cellStyle name="6_Flash_Group - financial KPIs" xfId="21619"/>
    <cellStyle name="6_Flash_Group - operational KPIs" xfId="10066"/>
    <cellStyle name="6_Flash_Group - operational KPIs 2" xfId="17765"/>
    <cellStyle name="6_Flash_Group - operational KPIs_1" xfId="19880"/>
    <cellStyle name="6_Flash_H1 12 retraité (SOC)" xfId="19655"/>
    <cellStyle name="6_Flash_M2M+ MVNO" xfId="4497"/>
    <cellStyle name="6_Flash_Reporting Valeur_Mobile_2010_10" xfId="26191"/>
    <cellStyle name="6_Flash_Reporting Valeur_Mobile_2010_10_Group" xfId="26192"/>
    <cellStyle name="6_Flash_Reporting Valeur_Mobile_2010_10_ROW" xfId="26193"/>
    <cellStyle name="6_Flash_Reporting Valeur_Mobile_2010_10_ROW ARPU" xfId="26194"/>
    <cellStyle name="6_Flash_ROW" xfId="26195"/>
    <cellStyle name="6_Flash_ROW_1" xfId="26196"/>
    <cellStyle name="6_Flash_ROW_1_Group" xfId="26197"/>
    <cellStyle name="6_Flash_ROW_1_ROW ARPU" xfId="26198"/>
    <cellStyle name="6_Flash_ROW_Group" xfId="26199"/>
    <cellStyle name="6_Flash_ROW_ROW ARPU" xfId="26200"/>
    <cellStyle name="6_Flash_Spain ARPU + AUPU" xfId="26201"/>
    <cellStyle name="6_Flash_Spain ARPU + AUPU_Group" xfId="26202"/>
    <cellStyle name="6_Flash_Spain ARPU + AUPU_ROW ARPU" xfId="26203"/>
    <cellStyle name="6_Flash_Spain KPIs" xfId="6359"/>
    <cellStyle name="6_Flash_Spain KPIs 2" xfId="15755"/>
    <cellStyle name="6_France KPIs" xfId="1244"/>
    <cellStyle name="6_France KPIs 2" xfId="13658"/>
    <cellStyle name="6_France KPIs_A&amp;ME KPIs" xfId="52994"/>
    <cellStyle name="6_France KPIs_France KPIs" xfId="4498"/>
    <cellStyle name="6_France KPIs_IC&amp;SS" xfId="19658"/>
    <cellStyle name="6_France KPIs_Poland KPIs" xfId="8171"/>
    <cellStyle name="6_France KPIs_RoW KPIs" xfId="8881"/>
    <cellStyle name="6_France KPIs_Spain KPIs" xfId="6369"/>
    <cellStyle name="6_France KPIs_Telecoms - Operational KPIs" xfId="49554"/>
    <cellStyle name="6_GoldmanSachs" xfId="1245"/>
    <cellStyle name="6_Group - operational KPIs" xfId="10050"/>
    <cellStyle name="6_Group - operational KPIs 2" xfId="17749"/>
    <cellStyle name="6_Group - operational KPIs_1" xfId="19863"/>
    <cellStyle name="6_Internet histo" xfId="19885"/>
    <cellStyle name="6_Libro12" xfId="1246"/>
    <cellStyle name="6_Libro12_Fixed line KPI s" xfId="4500"/>
    <cellStyle name="6_Libro12_France KPIs" xfId="4499"/>
    <cellStyle name="6_Libro12_France KPIs 2" xfId="13983"/>
    <cellStyle name="6_Libro12_France KPIs_1" xfId="11821"/>
    <cellStyle name="6_Libro12_M2M+ MVNO" xfId="4501"/>
    <cellStyle name="6_Libro12_ROW" xfId="26204"/>
    <cellStyle name="6_Libro12_ROW_Group" xfId="26205"/>
    <cellStyle name="6_Libro12_ROW_ROW ARPU" xfId="26206"/>
    <cellStyle name="6_Libro12_Spain KPIs" xfId="6370"/>
    <cellStyle name="6_Libro12_Spain KPIs 2" xfId="15760"/>
    <cellStyle name="6_Mobiles histo" xfId="19886"/>
    <cellStyle name="6_NordNet - Flash 2006-02" xfId="1247"/>
    <cellStyle name="6_NordNet - Flash 2006-02_Fixed line KPI s" xfId="4503"/>
    <cellStyle name="6_NordNet - Flash 2006-02_France financials" xfId="23368"/>
    <cellStyle name="6_NordNet - Flash 2006-02_France KPIs" xfId="1248"/>
    <cellStyle name="6_NordNet - Flash 2006-02_France KPIs 2" xfId="13659"/>
    <cellStyle name="6_NordNet - Flash 2006-02_France KPIs_1" xfId="4502"/>
    <cellStyle name="6_NordNet - Flash 2006-02_France KPIs_1 2" xfId="13984"/>
    <cellStyle name="6_NordNet - Flash 2006-02_France KPIs_2" xfId="11822"/>
    <cellStyle name="6_NordNet - Flash 2006-02_France KPIs_A&amp;ME KPIs" xfId="52995"/>
    <cellStyle name="6_NordNet - Flash 2006-02_France KPIs_France KPIs" xfId="4504"/>
    <cellStyle name="6_NordNet - Flash 2006-02_France KPIs_IC&amp;SS" xfId="13866"/>
    <cellStyle name="6_NordNet - Flash 2006-02_France KPIs_Poland KPIs" xfId="8172"/>
    <cellStyle name="6_NordNet - Flash 2006-02_France KPIs_RoW KPIs" xfId="8882"/>
    <cellStyle name="6_NordNet - Flash 2006-02_France KPIs_Spain KPIs" xfId="6372"/>
    <cellStyle name="6_NordNet - Flash 2006-02_France KPIs_Telecoms - Operational KPIs" xfId="49555"/>
    <cellStyle name="6_NordNet - Flash 2006-02_Group - financial KPIs" xfId="21624"/>
    <cellStyle name="6_NordNet - Flash 2006-02_Group - operational KPIs" xfId="10071"/>
    <cellStyle name="6_NordNet - Flash 2006-02_Group - operational KPIs 2" xfId="17770"/>
    <cellStyle name="6_NordNet - Flash 2006-02_Group - operational KPIs_1" xfId="19887"/>
    <cellStyle name="6_NordNet - Flash 2006-02_H1 12 retraité (SOC)" xfId="13913"/>
    <cellStyle name="6_NordNet - Flash 2006-02_M2M+ MVNO" xfId="4505"/>
    <cellStyle name="6_NordNet - Flash 2006-02_ROW" xfId="26207"/>
    <cellStyle name="6_NordNet - Flash 2006-02_ROW_1" xfId="26208"/>
    <cellStyle name="6_NordNet - Flash 2006-02_ROW_1_Group" xfId="26209"/>
    <cellStyle name="6_NordNet - Flash 2006-02_ROW_1_ROW ARPU" xfId="26210"/>
    <cellStyle name="6_NordNet - Flash 2006-02_ROW_Group" xfId="26211"/>
    <cellStyle name="6_NordNet - Flash 2006-02_ROW_ROW ARPU" xfId="26212"/>
    <cellStyle name="6_NordNet - Flash 2006-02_Spain ARPU + AUPU" xfId="26213"/>
    <cellStyle name="6_NordNet - Flash 2006-02_Spain ARPU + AUPU_Group" xfId="26214"/>
    <cellStyle name="6_NordNet - Flash 2006-02_Spain ARPU + AUPU_ROW ARPU" xfId="26215"/>
    <cellStyle name="6_NordNet - Flash 2006-02_Spain KPIs" xfId="6371"/>
    <cellStyle name="6_NordNet - Flash 2006-02_Spain KPIs 2" xfId="15761"/>
    <cellStyle name="6_NordNet FLASH" xfId="1249"/>
    <cellStyle name="6_NordNet flash 2005 08" xfId="1250"/>
    <cellStyle name="6_NordNet flash 2005 08_Fixed line KPI s" xfId="4508"/>
    <cellStyle name="6_NordNet flash 2005 08_France financials" xfId="23370"/>
    <cellStyle name="6_NordNet flash 2005 08_France KPIs" xfId="1251"/>
    <cellStyle name="6_NordNet flash 2005 08_France KPIs 2" xfId="13660"/>
    <cellStyle name="6_NordNet flash 2005 08_France KPIs_1" xfId="4507"/>
    <cellStyle name="6_NordNet flash 2005 08_France KPIs_1 2" xfId="13986"/>
    <cellStyle name="6_NordNet flash 2005 08_France KPIs_2" xfId="11824"/>
    <cellStyle name="6_NordNet flash 2005 08_France KPIs_A&amp;ME KPIs" xfId="52996"/>
    <cellStyle name="6_NordNet flash 2005 08_France KPIs_France KPIs" xfId="4509"/>
    <cellStyle name="6_NordNet flash 2005 08_France KPIs_IC&amp;SS" xfId="19657"/>
    <cellStyle name="6_NordNet flash 2005 08_France KPIs_Poland KPIs" xfId="8173"/>
    <cellStyle name="6_NordNet flash 2005 08_France KPIs_RoW KPIs" xfId="8883"/>
    <cellStyle name="6_NordNet flash 2005 08_France KPIs_Spain KPIs" xfId="6375"/>
    <cellStyle name="6_NordNet flash 2005 08_France KPIs_Telecoms - Operational KPIs" xfId="49556"/>
    <cellStyle name="6_NordNet flash 2005 08_Group - financial KPIs" xfId="21626"/>
    <cellStyle name="6_NordNet flash 2005 08_Group - operational KPIs" xfId="10073"/>
    <cellStyle name="6_NordNet flash 2005 08_Group - operational KPIs 2" xfId="17772"/>
    <cellStyle name="6_NordNet flash 2005 08_Group - operational KPIs_1" xfId="19889"/>
    <cellStyle name="6_NordNet flash 2005 08_H1 12 retraité (SOC)" xfId="13867"/>
    <cellStyle name="6_NordNet flash 2005 08_M2M+ MVNO" xfId="4510"/>
    <cellStyle name="6_NordNet flash 2005 08_ROW" xfId="26216"/>
    <cellStyle name="6_NordNet flash 2005 08_ROW_1" xfId="26217"/>
    <cellStyle name="6_NordNet flash 2005 08_ROW_1_Group" xfId="26218"/>
    <cellStyle name="6_NordNet flash 2005 08_ROW_1_ROW ARPU" xfId="26219"/>
    <cellStyle name="6_NordNet flash 2005 08_ROW_Group" xfId="26220"/>
    <cellStyle name="6_NordNet flash 2005 08_ROW_ROW ARPU" xfId="26221"/>
    <cellStyle name="6_NordNet flash 2005 08_Spain ARPU + AUPU" xfId="26222"/>
    <cellStyle name="6_NordNet flash 2005 08_Spain ARPU + AUPU_Group" xfId="26223"/>
    <cellStyle name="6_NordNet flash 2005 08_Spain ARPU + AUPU_ROW ARPU" xfId="26224"/>
    <cellStyle name="6_NordNet flash 2005 08_Spain KPIs" xfId="6374"/>
    <cellStyle name="6_NordNet flash 2005 08_Spain KPIs 2" xfId="15763"/>
    <cellStyle name="6_NordNet Flash 2005-12" xfId="1252"/>
    <cellStyle name="6_NordNet Flash 2005-12_Fixed line KPI s" xfId="4512"/>
    <cellStyle name="6_NordNet Flash 2005-12_France financials" xfId="23371"/>
    <cellStyle name="6_NordNet Flash 2005-12_France KPIs" xfId="1253"/>
    <cellStyle name="6_NordNet Flash 2005-12_France KPIs 2" xfId="13661"/>
    <cellStyle name="6_NordNet Flash 2005-12_France KPIs_1" xfId="4511"/>
    <cellStyle name="6_NordNet Flash 2005-12_France KPIs_1 2" xfId="13987"/>
    <cellStyle name="6_NordNet Flash 2005-12_France KPIs_2" xfId="11825"/>
    <cellStyle name="6_NordNet Flash 2005-12_France KPIs_A&amp;ME KPIs" xfId="52997"/>
    <cellStyle name="6_NordNet Flash 2005-12_France KPIs_France KPIs" xfId="4513"/>
    <cellStyle name="6_NordNet Flash 2005-12_France KPIs_IC&amp;SS" xfId="17562"/>
    <cellStyle name="6_NordNet Flash 2005-12_France KPIs_Poland KPIs" xfId="8174"/>
    <cellStyle name="6_NordNet Flash 2005-12_France KPIs_RoW KPIs" xfId="8884"/>
    <cellStyle name="6_NordNet Flash 2005-12_France KPIs_Spain KPIs" xfId="6377"/>
    <cellStyle name="6_NordNet Flash 2005-12_France KPIs_Telecoms - Operational KPIs" xfId="49557"/>
    <cellStyle name="6_NordNet Flash 2005-12_Group - financial KPIs" xfId="21627"/>
    <cellStyle name="6_NordNet Flash 2005-12_Group - operational KPIs" xfId="10074"/>
    <cellStyle name="6_NordNet Flash 2005-12_Group - operational KPIs 2" xfId="17773"/>
    <cellStyle name="6_NordNet Flash 2005-12_Group - operational KPIs_1" xfId="19890"/>
    <cellStyle name="6_NordNet Flash 2005-12_H1 12 retraité (SOC)" xfId="17565"/>
    <cellStyle name="6_NordNet Flash 2005-12_M2M+ MVNO" xfId="4514"/>
    <cellStyle name="6_NordNet Flash 2005-12_ROW" xfId="26225"/>
    <cellStyle name="6_NordNet Flash 2005-12_ROW_1" xfId="26226"/>
    <cellStyle name="6_NordNet Flash 2005-12_ROW_1_Group" xfId="26227"/>
    <cellStyle name="6_NordNet Flash 2005-12_ROW_1_ROW ARPU" xfId="26228"/>
    <cellStyle name="6_NordNet Flash 2005-12_ROW_Group" xfId="26229"/>
    <cellStyle name="6_NordNet Flash 2005-12_ROW_ROW ARPU" xfId="26230"/>
    <cellStyle name="6_NordNet Flash 2005-12_Spain ARPU + AUPU" xfId="26231"/>
    <cellStyle name="6_NordNet Flash 2005-12_Spain ARPU + AUPU_Group" xfId="26232"/>
    <cellStyle name="6_NordNet Flash 2005-12_Spain ARPU + AUPU_ROW ARPU" xfId="26233"/>
    <cellStyle name="6_NordNet Flash 2005-12_Spain KPIs" xfId="6376"/>
    <cellStyle name="6_NordNet Flash 2005-12_Spain KPIs 2" xfId="15764"/>
    <cellStyle name="6_nordnet flash 2006-01" xfId="1254"/>
    <cellStyle name="6_nordnet flash 2006-01_Fixed line KPI s" xfId="4516"/>
    <cellStyle name="6_nordnet flash 2006-01_France financials" xfId="23372"/>
    <cellStyle name="6_nordnet flash 2006-01_France KPIs" xfId="1255"/>
    <cellStyle name="6_nordnet flash 2006-01_France KPIs 2" xfId="13662"/>
    <cellStyle name="6_nordnet flash 2006-01_France KPIs_1" xfId="4515"/>
    <cellStyle name="6_nordnet flash 2006-01_France KPIs_1 2" xfId="13988"/>
    <cellStyle name="6_nordnet flash 2006-01_France KPIs_2" xfId="11826"/>
    <cellStyle name="6_nordnet flash 2006-01_France KPIs_A&amp;ME KPIs" xfId="52998"/>
    <cellStyle name="6_nordnet flash 2006-01_France KPIs_France KPIs" xfId="4517"/>
    <cellStyle name="6_nordnet flash 2006-01_France KPIs_IC&amp;SS" xfId="19656"/>
    <cellStyle name="6_nordnet flash 2006-01_France KPIs_Poland KPIs" xfId="8175"/>
    <cellStyle name="6_nordnet flash 2006-01_France KPIs_RoW KPIs" xfId="8885"/>
    <cellStyle name="6_nordnet flash 2006-01_France KPIs_Spain KPIs" xfId="6379"/>
    <cellStyle name="6_nordnet flash 2006-01_France KPIs_Telecoms - Operational KPIs" xfId="49558"/>
    <cellStyle name="6_nordnet flash 2006-01_Group - financial KPIs" xfId="21628"/>
    <cellStyle name="6_nordnet flash 2006-01_Group - operational KPIs" xfId="10075"/>
    <cellStyle name="6_nordnet flash 2006-01_Group - operational KPIs 2" xfId="17774"/>
    <cellStyle name="6_nordnet flash 2006-01_Group - operational KPIs_1" xfId="19891"/>
    <cellStyle name="6_nordnet flash 2006-01_H1 12 retraité (SOC)" xfId="17564"/>
    <cellStyle name="6_nordnet flash 2006-01_M2M+ MVNO" xfId="4518"/>
    <cellStyle name="6_nordnet flash 2006-01_ROW" xfId="26234"/>
    <cellStyle name="6_nordnet flash 2006-01_ROW_1" xfId="26235"/>
    <cellStyle name="6_nordnet flash 2006-01_ROW_1_Group" xfId="26236"/>
    <cellStyle name="6_nordnet flash 2006-01_ROW_1_ROW ARPU" xfId="26237"/>
    <cellStyle name="6_nordnet flash 2006-01_ROW_Group" xfId="26238"/>
    <cellStyle name="6_nordnet flash 2006-01_ROW_ROW ARPU" xfId="26239"/>
    <cellStyle name="6_nordnet flash 2006-01_Spain ARPU + AUPU" xfId="26240"/>
    <cellStyle name="6_nordnet flash 2006-01_Spain ARPU + AUPU_Group" xfId="26241"/>
    <cellStyle name="6_nordnet flash 2006-01_Spain ARPU + AUPU_ROW ARPU" xfId="26242"/>
    <cellStyle name="6_nordnet flash 2006-01_Spain KPIs" xfId="6378"/>
    <cellStyle name="6_nordnet flash 2006-01_Spain KPIs 2" xfId="15765"/>
    <cellStyle name="6_NordNet FLASH_Fixed line KPI s" xfId="4519"/>
    <cellStyle name="6_NordNet FLASH_France financials" xfId="23369"/>
    <cellStyle name="6_NordNet FLASH_France KPIs" xfId="1256"/>
    <cellStyle name="6_NordNet FLASH_France KPIs 2" xfId="13663"/>
    <cellStyle name="6_NordNet FLASH_France KPIs_1" xfId="4506"/>
    <cellStyle name="6_NordNet FLASH_France KPIs_1 2" xfId="13985"/>
    <cellStyle name="6_NordNet FLASH_France KPIs_2" xfId="11823"/>
    <cellStyle name="6_NordNet FLASH_France KPIs_A&amp;ME KPIs" xfId="52999"/>
    <cellStyle name="6_NordNet FLASH_France KPIs_France KPIs" xfId="4520"/>
    <cellStyle name="6_NordNet FLASH_France KPIs_IC&amp;SS" xfId="17695"/>
    <cellStyle name="6_NordNet FLASH_France KPIs_Poland KPIs" xfId="8176"/>
    <cellStyle name="6_NordNet FLASH_France KPIs_RoW KPIs" xfId="8886"/>
    <cellStyle name="6_NordNet FLASH_France KPIs_Spain KPIs" xfId="6380"/>
    <cellStyle name="6_NordNet FLASH_France KPIs_Telecoms - Operational KPIs" xfId="49559"/>
    <cellStyle name="6_NordNet FLASH_Group - financial KPIs" xfId="21625"/>
    <cellStyle name="6_NordNet FLASH_Group - operational KPIs" xfId="10072"/>
    <cellStyle name="6_NordNet FLASH_Group - operational KPIs 2" xfId="17771"/>
    <cellStyle name="6_NordNet FLASH_Group - operational KPIs_1" xfId="19888"/>
    <cellStyle name="6_NordNet FLASH_H1 12 retraité (SOC)" xfId="13855"/>
    <cellStyle name="6_NordNet FLASH_M2M+ MVNO" xfId="4521"/>
    <cellStyle name="6_NordNet flash_new budget 2005 08" xfId="1257"/>
    <cellStyle name="6_NordNet flash_new budget 2005 08_Fixed line KPI s" xfId="4523"/>
    <cellStyle name="6_NordNet flash_new budget 2005 08_France financials" xfId="23373"/>
    <cellStyle name="6_NordNet flash_new budget 2005 08_France KPIs" xfId="1258"/>
    <cellStyle name="6_NordNet flash_new budget 2005 08_France KPIs 2" xfId="13664"/>
    <cellStyle name="6_NordNet flash_new budget 2005 08_France KPIs_1" xfId="4522"/>
    <cellStyle name="6_NordNet flash_new budget 2005 08_France KPIs_1 2" xfId="13989"/>
    <cellStyle name="6_NordNet flash_new budget 2005 08_France KPIs_2" xfId="11827"/>
    <cellStyle name="6_NordNet flash_new budget 2005 08_France KPIs_A&amp;ME KPIs" xfId="53000"/>
    <cellStyle name="6_NordNet flash_new budget 2005 08_France KPIs_France KPIs" xfId="4524"/>
    <cellStyle name="6_NordNet flash_new budget 2005 08_France KPIs_IC&amp;SS" xfId="17743"/>
    <cellStyle name="6_NordNet flash_new budget 2005 08_France KPIs_Poland KPIs" xfId="8177"/>
    <cellStyle name="6_NordNet flash_new budget 2005 08_France KPIs_RoW KPIs" xfId="8887"/>
    <cellStyle name="6_NordNet flash_new budget 2005 08_France KPIs_Spain KPIs" xfId="6382"/>
    <cellStyle name="6_NordNet flash_new budget 2005 08_France KPIs_Telecoms - Operational KPIs" xfId="49560"/>
    <cellStyle name="6_NordNet flash_new budget 2005 08_Group - financial KPIs" xfId="21629"/>
    <cellStyle name="6_NordNet flash_new budget 2005 08_Group - operational KPIs" xfId="10076"/>
    <cellStyle name="6_NordNet flash_new budget 2005 08_Group - operational KPIs 2" xfId="17775"/>
    <cellStyle name="6_NordNet flash_new budget 2005 08_Group - operational KPIs_1" xfId="19892"/>
    <cellStyle name="6_NordNet flash_new budget 2005 08_H1 12 retraité (SOC)" xfId="14013"/>
    <cellStyle name="6_NordNet flash_new budget 2005 08_M2M+ MVNO" xfId="4525"/>
    <cellStyle name="6_NordNet flash_new budget 2005 08_ROW" xfId="26243"/>
    <cellStyle name="6_NordNet flash_new budget 2005 08_ROW_1" xfId="26244"/>
    <cellStyle name="6_NordNet flash_new budget 2005 08_ROW_1_Group" xfId="26245"/>
    <cellStyle name="6_NordNet flash_new budget 2005 08_ROW_1_ROW ARPU" xfId="26246"/>
    <cellStyle name="6_NordNet flash_new budget 2005 08_ROW_Group" xfId="26247"/>
    <cellStyle name="6_NordNet flash_new budget 2005 08_ROW_ROW ARPU" xfId="26248"/>
    <cellStyle name="6_NordNet flash_new budget 2005 08_Spain ARPU + AUPU" xfId="26249"/>
    <cellStyle name="6_NordNet flash_new budget 2005 08_Spain ARPU + AUPU_Group" xfId="26250"/>
    <cellStyle name="6_NordNet flash_new budget 2005 08_Spain ARPU + AUPU_ROW ARPU" xfId="26251"/>
    <cellStyle name="6_NordNet flash_new budget 2005 08_Spain KPIs" xfId="6381"/>
    <cellStyle name="6_NordNet flash_new budget 2005 08_Spain KPIs 2" xfId="15766"/>
    <cellStyle name="6_NordNet FLASH_ROW" xfId="26252"/>
    <cellStyle name="6_NordNet FLASH_ROW_1" xfId="26253"/>
    <cellStyle name="6_NordNet FLASH_ROW_1_Group" xfId="26254"/>
    <cellStyle name="6_NordNet FLASH_ROW_1_ROW ARPU" xfId="26255"/>
    <cellStyle name="6_NordNet FLASH_ROW_Group" xfId="26256"/>
    <cellStyle name="6_NordNet FLASH_ROW_ROW ARPU" xfId="26257"/>
    <cellStyle name="6_NordNet FLASH_Spain ARPU + AUPU" xfId="26258"/>
    <cellStyle name="6_NordNet FLASH_Spain ARPU + AUPU_Group" xfId="26259"/>
    <cellStyle name="6_NordNet FLASH_Spain ARPU + AUPU_ROW ARPU" xfId="26260"/>
    <cellStyle name="6_NordNet FLASH_Spain KPIs" xfId="6373"/>
    <cellStyle name="6_NordNet FLASH_Spain KPIs 2" xfId="15762"/>
    <cellStyle name="6_NordNet_Flash 2005 10" xfId="1259"/>
    <cellStyle name="6_NordNet_Flash 2005 10_Fixed line KPI s" xfId="4527"/>
    <cellStyle name="6_NordNet_Flash 2005 10_France financials" xfId="23374"/>
    <cellStyle name="6_NordNet_Flash 2005 10_France KPIs" xfId="1260"/>
    <cellStyle name="6_NordNet_Flash 2005 10_France KPIs 2" xfId="13665"/>
    <cellStyle name="6_NordNet_Flash 2005 10_France KPIs_1" xfId="4526"/>
    <cellStyle name="6_NordNet_Flash 2005 10_France KPIs_1 2" xfId="13990"/>
    <cellStyle name="6_NordNet_Flash 2005 10_France KPIs_2" xfId="11828"/>
    <cellStyle name="6_NordNet_Flash 2005 10_France KPIs_A&amp;ME KPIs" xfId="53001"/>
    <cellStyle name="6_NordNet_Flash 2005 10_France KPIs_France KPIs" xfId="4528"/>
    <cellStyle name="6_NordNet_Flash 2005 10_France KPIs_IC&amp;SS" xfId="13722"/>
    <cellStyle name="6_NordNet_Flash 2005 10_France KPIs_Poland KPIs" xfId="8178"/>
    <cellStyle name="6_NordNet_Flash 2005 10_France KPIs_RoW KPIs" xfId="8888"/>
    <cellStyle name="6_NordNet_Flash 2005 10_France KPIs_Spain KPIs" xfId="6384"/>
    <cellStyle name="6_NordNet_Flash 2005 10_France KPIs_Telecoms - Operational KPIs" xfId="49561"/>
    <cellStyle name="6_NordNet_Flash 2005 10_Group - financial KPIs" xfId="21630"/>
    <cellStyle name="6_NordNet_Flash 2005 10_Group - operational KPIs" xfId="10077"/>
    <cellStyle name="6_NordNet_Flash 2005 10_Group - operational KPIs 2" xfId="17776"/>
    <cellStyle name="6_NordNet_Flash 2005 10_Group - operational KPIs_1" xfId="19893"/>
    <cellStyle name="6_NordNet_Flash 2005 10_H1 12 retraité (SOC)" xfId="14015"/>
    <cellStyle name="6_NordNet_Flash 2005 10_M2M+ MVNO" xfId="4529"/>
    <cellStyle name="6_NordNet_Flash 2005 10_ROW" xfId="26261"/>
    <cellStyle name="6_NordNet_Flash 2005 10_ROW_1" xfId="26262"/>
    <cellStyle name="6_NordNet_Flash 2005 10_ROW_1_Group" xfId="26263"/>
    <cellStyle name="6_NordNet_Flash 2005 10_ROW_1_ROW ARPU" xfId="26264"/>
    <cellStyle name="6_NordNet_Flash 2005 10_ROW_Group" xfId="26265"/>
    <cellStyle name="6_NordNet_Flash 2005 10_ROW_ROW ARPU" xfId="26266"/>
    <cellStyle name="6_NordNet_Flash 2005 10_Spain ARPU + AUPU" xfId="26267"/>
    <cellStyle name="6_NordNet_Flash 2005 10_Spain ARPU + AUPU_Group" xfId="26268"/>
    <cellStyle name="6_NordNet_Flash 2005 10_Spain ARPU + AUPU_ROW ARPU" xfId="26269"/>
    <cellStyle name="6_NordNet_Flash 2005 10_Spain KPIs" xfId="6383"/>
    <cellStyle name="6_NordNet_Flash 2005 10_Spain KPIs 2" xfId="15767"/>
    <cellStyle name="6_NordNet_Flash 2005-11 (2)" xfId="1261"/>
    <cellStyle name="6_NordNet_Flash 2005-11 (2)_Fixed line KPI s" xfId="4531"/>
    <cellStyle name="6_NordNet_Flash 2005-11 (2)_France financials" xfId="23375"/>
    <cellStyle name="6_NordNet_Flash 2005-11 (2)_France KPIs" xfId="1262"/>
    <cellStyle name="6_NordNet_Flash 2005-11 (2)_France KPIs 2" xfId="13666"/>
    <cellStyle name="6_NordNet_Flash 2005-11 (2)_France KPIs_1" xfId="4530"/>
    <cellStyle name="6_NordNet_Flash 2005-11 (2)_France KPIs_1 2" xfId="13991"/>
    <cellStyle name="6_NordNet_Flash 2005-11 (2)_France KPIs_2" xfId="11829"/>
    <cellStyle name="6_NordNet_Flash 2005-11 (2)_France KPIs_A&amp;ME KPIs" xfId="53002"/>
    <cellStyle name="6_NordNet_Flash 2005-11 (2)_France KPIs_France KPIs" xfId="4532"/>
    <cellStyle name="6_NordNet_Flash 2005-11 (2)_France KPIs_IC&amp;SS" xfId="17519"/>
    <cellStyle name="6_NordNet_Flash 2005-11 (2)_France KPIs_Poland KPIs" xfId="8179"/>
    <cellStyle name="6_NordNet_Flash 2005-11 (2)_France KPIs_RoW KPIs" xfId="8889"/>
    <cellStyle name="6_NordNet_Flash 2005-11 (2)_France KPIs_Spain KPIs" xfId="6386"/>
    <cellStyle name="6_NordNet_Flash 2005-11 (2)_France KPIs_Telecoms - Operational KPIs" xfId="49562"/>
    <cellStyle name="6_NordNet_Flash 2005-11 (2)_Group - financial KPIs" xfId="21631"/>
    <cellStyle name="6_NordNet_Flash 2005-11 (2)_Group - operational KPIs" xfId="10078"/>
    <cellStyle name="6_NordNet_Flash 2005-11 (2)_Group - operational KPIs 2" xfId="17777"/>
    <cellStyle name="6_NordNet_Flash 2005-11 (2)_Group - operational KPIs_1" xfId="19894"/>
    <cellStyle name="6_NordNet_Flash 2005-11 (2)_H1 12 retraité (SOC)" xfId="17648"/>
    <cellStyle name="6_NordNet_Flash 2005-11 (2)_M2M+ MVNO" xfId="4533"/>
    <cellStyle name="6_NordNet_Flash 2005-11 (2)_ROW" xfId="26270"/>
    <cellStyle name="6_NordNet_Flash 2005-11 (2)_ROW_1" xfId="26271"/>
    <cellStyle name="6_NordNet_Flash 2005-11 (2)_ROW_1_Group" xfId="26272"/>
    <cellStyle name="6_NordNet_Flash 2005-11 (2)_ROW_1_ROW ARPU" xfId="26273"/>
    <cellStyle name="6_NordNet_Flash 2005-11 (2)_ROW_Group" xfId="26274"/>
    <cellStyle name="6_NordNet_Flash 2005-11 (2)_ROW_ROW ARPU" xfId="26275"/>
    <cellStyle name="6_NordNet_Flash 2005-11 (2)_Spain ARPU + AUPU" xfId="26276"/>
    <cellStyle name="6_NordNet_Flash 2005-11 (2)_Spain ARPU + AUPU_Group" xfId="26277"/>
    <cellStyle name="6_NordNet_Flash 2005-11 (2)_Spain ARPU + AUPU_ROW ARPU" xfId="26278"/>
    <cellStyle name="6_NordNet_Flash 2005-11 (2)_Spain KPIs" xfId="6385"/>
    <cellStyle name="6_NordNet_Flash 2005-11 (2)_Spain KPIs 2" xfId="15768"/>
    <cellStyle name="6_Operational KPI Book fixed" xfId="8890"/>
    <cellStyle name="6_P&amp;L producto SCE 0503" xfId="1263"/>
    <cellStyle name="6_P&amp;L producto SCE 0503_Fixed line KPI s" xfId="4535"/>
    <cellStyle name="6_P&amp;L producto SCE 0503_France KPIs" xfId="4534"/>
    <cellStyle name="6_P&amp;L producto SCE 0503_France KPIs 2" xfId="13992"/>
    <cellStyle name="6_P&amp;L producto SCE 0503_France KPIs_1" xfId="11830"/>
    <cellStyle name="6_P&amp;L producto SCE 0503_M2M+ MVNO" xfId="4536"/>
    <cellStyle name="6_P&amp;L producto SCE 0503_ROW" xfId="26279"/>
    <cellStyle name="6_P&amp;L producto SCE 0503_ROW_Group" xfId="26280"/>
    <cellStyle name="6_P&amp;L producto SCE 0503_ROW_ROW ARPU" xfId="26281"/>
    <cellStyle name="6_P&amp;L producto SCE 0503_Spain KPIs" xfId="6387"/>
    <cellStyle name="6_P&amp;L producto SCE 0503_Spain KPIs 2" xfId="15769"/>
    <cellStyle name="6_PREV CPTE_EXPLOIT BUDGET 2006" xfId="1264"/>
    <cellStyle name="6_PREV CPTE_EXPLOIT BUDGET 2006 DEF DEF" xfId="1265"/>
    <cellStyle name="6_PREV CPTE_EXPLOIT BUDGET 2006 DEF DEF_Fixed line KPI s" xfId="4539"/>
    <cellStyle name="6_PREV CPTE_EXPLOIT BUDGET 2006 DEF DEF_France financials" xfId="23377"/>
    <cellStyle name="6_PREV CPTE_EXPLOIT BUDGET 2006 DEF DEF_France KPIs" xfId="1266"/>
    <cellStyle name="6_PREV CPTE_EXPLOIT BUDGET 2006 DEF DEF_France KPIs 2" xfId="13667"/>
    <cellStyle name="6_PREV CPTE_EXPLOIT BUDGET 2006 DEF DEF_France KPIs_1" xfId="4538"/>
    <cellStyle name="6_PREV CPTE_EXPLOIT BUDGET 2006 DEF DEF_France KPIs_1 2" xfId="13994"/>
    <cellStyle name="6_PREV CPTE_EXPLOIT BUDGET 2006 DEF DEF_France KPIs_2" xfId="11832"/>
    <cellStyle name="6_PREV CPTE_EXPLOIT BUDGET 2006 DEF DEF_France KPIs_A&amp;ME KPIs" xfId="53003"/>
    <cellStyle name="6_PREV CPTE_EXPLOIT BUDGET 2006 DEF DEF_France KPIs_France KPIs" xfId="4540"/>
    <cellStyle name="6_PREV CPTE_EXPLOIT BUDGET 2006 DEF DEF_France KPIs_IC&amp;SS" xfId="15787"/>
    <cellStyle name="6_PREV CPTE_EXPLOIT BUDGET 2006 DEF DEF_France KPIs_Poland KPIs" xfId="8180"/>
    <cellStyle name="6_PREV CPTE_EXPLOIT BUDGET 2006 DEF DEF_France KPIs_RoW KPIs" xfId="8891"/>
    <cellStyle name="6_PREV CPTE_EXPLOIT BUDGET 2006 DEF DEF_France KPIs_Spain KPIs" xfId="6390"/>
    <cellStyle name="6_PREV CPTE_EXPLOIT BUDGET 2006 DEF DEF_France KPIs_Telecoms - Operational KPIs" xfId="49563"/>
    <cellStyle name="6_PREV CPTE_EXPLOIT BUDGET 2006 DEF DEF_Group - financial KPIs" xfId="21633"/>
    <cellStyle name="6_PREV CPTE_EXPLOIT BUDGET 2006 DEF DEF_Group - operational KPIs" xfId="10080"/>
    <cellStyle name="6_PREV CPTE_EXPLOIT BUDGET 2006 DEF DEF_Group - operational KPIs 2" xfId="17779"/>
    <cellStyle name="6_PREV CPTE_EXPLOIT BUDGET 2006 DEF DEF_Group - operational KPIs_1" xfId="19896"/>
    <cellStyle name="6_PREV CPTE_EXPLOIT BUDGET 2006 DEF DEF_H1 12 retraité (SOC)" xfId="14016"/>
    <cellStyle name="6_PREV CPTE_EXPLOIT BUDGET 2006 DEF DEF_M2M+ MVNO" xfId="4541"/>
    <cellStyle name="6_PREV CPTE_EXPLOIT BUDGET 2006 DEF DEF_ROW" xfId="26282"/>
    <cellStyle name="6_PREV CPTE_EXPLOIT BUDGET 2006 DEF DEF_ROW_1" xfId="26283"/>
    <cellStyle name="6_PREV CPTE_EXPLOIT BUDGET 2006 DEF DEF_ROW_1_Group" xfId="26284"/>
    <cellStyle name="6_PREV CPTE_EXPLOIT BUDGET 2006 DEF DEF_ROW_1_ROW ARPU" xfId="26285"/>
    <cellStyle name="6_PREV CPTE_EXPLOIT BUDGET 2006 DEF DEF_ROW_Group" xfId="26286"/>
    <cellStyle name="6_PREV CPTE_EXPLOIT BUDGET 2006 DEF DEF_ROW_ROW ARPU" xfId="26287"/>
    <cellStyle name="6_PREV CPTE_EXPLOIT BUDGET 2006 DEF DEF_Spain ARPU + AUPU" xfId="26288"/>
    <cellStyle name="6_PREV CPTE_EXPLOIT BUDGET 2006 DEF DEF_Spain ARPU + AUPU_Group" xfId="26289"/>
    <cellStyle name="6_PREV CPTE_EXPLOIT BUDGET 2006 DEF DEF_Spain ARPU + AUPU_ROW ARPU" xfId="26290"/>
    <cellStyle name="6_PREV CPTE_EXPLOIT BUDGET 2006 DEF DEF_Spain KPIs" xfId="6389"/>
    <cellStyle name="6_PREV CPTE_EXPLOIT BUDGET 2006 DEF DEF_Spain KPIs 2" xfId="15771"/>
    <cellStyle name="6_PREV CPTE_EXPLOIT BUDGET 2006_Fixed line KPI s" xfId="4542"/>
    <cellStyle name="6_PREV CPTE_EXPLOIT BUDGET 2006_France financials" xfId="23376"/>
    <cellStyle name="6_PREV CPTE_EXPLOIT BUDGET 2006_France KPIs" xfId="1267"/>
    <cellStyle name="6_PREV CPTE_EXPLOIT BUDGET 2006_France KPIs 2" xfId="13668"/>
    <cellStyle name="6_PREV CPTE_EXPLOIT BUDGET 2006_France KPIs_1" xfId="4537"/>
    <cellStyle name="6_PREV CPTE_EXPLOIT BUDGET 2006_France KPIs_1 2" xfId="13993"/>
    <cellStyle name="6_PREV CPTE_EXPLOIT BUDGET 2006_France KPIs_2" xfId="11831"/>
    <cellStyle name="6_PREV CPTE_EXPLOIT BUDGET 2006_France KPIs_A&amp;ME KPIs" xfId="53004"/>
    <cellStyle name="6_PREV CPTE_EXPLOIT BUDGET 2006_France KPIs_France KPIs" xfId="4543"/>
    <cellStyle name="6_PREV CPTE_EXPLOIT BUDGET 2006_France KPIs_IC&amp;SS" xfId="13724"/>
    <cellStyle name="6_PREV CPTE_EXPLOIT BUDGET 2006_France KPIs_Poland KPIs" xfId="8181"/>
    <cellStyle name="6_PREV CPTE_EXPLOIT BUDGET 2006_France KPIs_RoW KPIs" xfId="8892"/>
    <cellStyle name="6_PREV CPTE_EXPLOIT BUDGET 2006_France KPIs_Spain KPIs" xfId="6391"/>
    <cellStyle name="6_PREV CPTE_EXPLOIT BUDGET 2006_France KPIs_Telecoms - Operational KPIs" xfId="49564"/>
    <cellStyle name="6_PREV CPTE_EXPLOIT BUDGET 2006_Group - financial KPIs" xfId="21632"/>
    <cellStyle name="6_PREV CPTE_EXPLOIT BUDGET 2006_Group - operational KPIs" xfId="10079"/>
    <cellStyle name="6_PREV CPTE_EXPLOIT BUDGET 2006_Group - operational KPIs 2" xfId="17778"/>
    <cellStyle name="6_PREV CPTE_EXPLOIT BUDGET 2006_Group - operational KPIs_1" xfId="19895"/>
    <cellStyle name="6_PREV CPTE_EXPLOIT BUDGET 2006_H1 12 retraité (SOC)" xfId="14018"/>
    <cellStyle name="6_PREV CPTE_EXPLOIT BUDGET 2006_M2M+ MVNO" xfId="4544"/>
    <cellStyle name="6_PREV CPTE_EXPLOIT BUDGET 2006_ROW" xfId="26291"/>
    <cellStyle name="6_PREV CPTE_EXPLOIT BUDGET 2006_ROW_1" xfId="26292"/>
    <cellStyle name="6_PREV CPTE_EXPLOIT BUDGET 2006_ROW_1_Group" xfId="26293"/>
    <cellStyle name="6_PREV CPTE_EXPLOIT BUDGET 2006_ROW_1_ROW ARPU" xfId="26294"/>
    <cellStyle name="6_PREV CPTE_EXPLOIT BUDGET 2006_ROW_Group" xfId="26295"/>
    <cellStyle name="6_PREV CPTE_EXPLOIT BUDGET 2006_ROW_ROW ARPU" xfId="26296"/>
    <cellStyle name="6_PREV CPTE_EXPLOIT BUDGET 2006_Spain ARPU + AUPU" xfId="26297"/>
    <cellStyle name="6_PREV CPTE_EXPLOIT BUDGET 2006_Spain ARPU + AUPU_Group" xfId="26298"/>
    <cellStyle name="6_PREV CPTE_EXPLOIT BUDGET 2006_Spain ARPU + AUPU_ROW ARPU" xfId="26299"/>
    <cellStyle name="6_PREV CPTE_EXPLOIT BUDGET 2006_Spain KPIs" xfId="6388"/>
    <cellStyle name="6_PREV CPTE_EXPLOIT BUDGET 2006_Spain KPIs 2" xfId="15770"/>
    <cellStyle name="6_PREV CPTE_EXPLOIT PFA 2006.04 V4 A" xfId="1268"/>
    <cellStyle name="6_PREV CPTE_EXPLOIT PFA 2006.04 V4 A_Fixed line KPI s" xfId="4546"/>
    <cellStyle name="6_PREV CPTE_EXPLOIT PFA 2006.04 V4 A_France financials" xfId="23378"/>
    <cellStyle name="6_PREV CPTE_EXPLOIT PFA 2006.04 V4 A_France KPIs" xfId="1269"/>
    <cellStyle name="6_PREV CPTE_EXPLOIT PFA 2006.04 V4 A_France KPIs 2" xfId="13669"/>
    <cellStyle name="6_PREV CPTE_EXPLOIT PFA 2006.04 V4 A_France KPIs_1" xfId="4545"/>
    <cellStyle name="6_PREV CPTE_EXPLOIT PFA 2006.04 V4 A_France KPIs_1 2" xfId="13995"/>
    <cellStyle name="6_PREV CPTE_EXPLOIT PFA 2006.04 V4 A_France KPIs_2" xfId="11833"/>
    <cellStyle name="6_PREV CPTE_EXPLOIT PFA 2006.04 V4 A_France KPIs_A&amp;ME KPIs" xfId="53005"/>
    <cellStyle name="6_PREV CPTE_EXPLOIT PFA 2006.04 V4 A_France KPIs_France KPIs" xfId="4547"/>
    <cellStyle name="6_PREV CPTE_EXPLOIT PFA 2006.04 V4 A_France KPIs_IC&amp;SS" xfId="17520"/>
    <cellStyle name="6_PREV CPTE_EXPLOIT PFA 2006.04 V4 A_France KPIs_Poland KPIs" xfId="8182"/>
    <cellStyle name="6_PREV CPTE_EXPLOIT PFA 2006.04 V4 A_France KPIs_RoW KPIs" xfId="8893"/>
    <cellStyle name="6_PREV CPTE_EXPLOIT PFA 2006.04 V4 A_France KPIs_Spain KPIs" xfId="6393"/>
    <cellStyle name="6_PREV CPTE_EXPLOIT PFA 2006.04 V4 A_France KPIs_Telecoms - Operational KPIs" xfId="49565"/>
    <cellStyle name="6_PREV CPTE_EXPLOIT PFA 2006.04 V4 A_Group - financial KPIs" xfId="21634"/>
    <cellStyle name="6_PREV CPTE_EXPLOIT PFA 2006.04 V4 A_Group - operational KPIs" xfId="10081"/>
    <cellStyle name="6_PREV CPTE_EXPLOIT PFA 2006.04 V4 A_Group - operational KPIs 2" xfId="17780"/>
    <cellStyle name="6_PREV CPTE_EXPLOIT PFA 2006.04 V4 A_Group - operational KPIs_1" xfId="19897"/>
    <cellStyle name="6_PREV CPTE_EXPLOIT PFA 2006.04 V4 A_H1 12 retraité (SOC)" xfId="17649"/>
    <cellStyle name="6_PREV CPTE_EXPLOIT PFA 2006.04 V4 A_M2M+ MVNO" xfId="4548"/>
    <cellStyle name="6_PREV CPTE_EXPLOIT PFA 2006.04 V4 A_ROW" xfId="26300"/>
    <cellStyle name="6_PREV CPTE_EXPLOIT PFA 2006.04 V4 A_ROW_1" xfId="26301"/>
    <cellStyle name="6_PREV CPTE_EXPLOIT PFA 2006.04 V4 A_ROW_1_Group" xfId="26302"/>
    <cellStyle name="6_PREV CPTE_EXPLOIT PFA 2006.04 V4 A_ROW_1_ROW ARPU" xfId="26303"/>
    <cellStyle name="6_PREV CPTE_EXPLOIT PFA 2006.04 V4 A_ROW_Group" xfId="26304"/>
    <cellStyle name="6_PREV CPTE_EXPLOIT PFA 2006.04 V4 A_ROW_ROW ARPU" xfId="26305"/>
    <cellStyle name="6_PREV CPTE_EXPLOIT PFA 2006.04 V4 A_Spain ARPU + AUPU" xfId="26306"/>
    <cellStyle name="6_PREV CPTE_EXPLOIT PFA 2006.04 V4 A_Spain ARPU + AUPU_Group" xfId="26307"/>
    <cellStyle name="6_PREV CPTE_EXPLOIT PFA 2006.04 V4 A_Spain ARPU + AUPU_ROW ARPU" xfId="26308"/>
    <cellStyle name="6_PREV CPTE_EXPLOIT PFA 2006.04 V4 A_Spain KPIs" xfId="6392"/>
    <cellStyle name="6_PREV CPTE_EXPLOIT PFA 2006.04 V4 A_Spain KPIs 2" xfId="15772"/>
    <cellStyle name="6_PREV CPTE_EXPLOIT PFA 2006.04 VDEF" xfId="1270"/>
    <cellStyle name="6_PREV CPTE_EXPLOIT PFA 2006.04 VDEF_Fixed line KPI s" xfId="4550"/>
    <cellStyle name="6_PREV CPTE_EXPLOIT PFA 2006.04 VDEF_France financials" xfId="23379"/>
    <cellStyle name="6_PREV CPTE_EXPLOIT PFA 2006.04 VDEF_France KPIs" xfId="1271"/>
    <cellStyle name="6_PREV CPTE_EXPLOIT PFA 2006.04 VDEF_France KPIs 2" xfId="13670"/>
    <cellStyle name="6_PREV CPTE_EXPLOIT PFA 2006.04 VDEF_France KPIs_1" xfId="4549"/>
    <cellStyle name="6_PREV CPTE_EXPLOIT PFA 2006.04 VDEF_France KPIs_1 2" xfId="13996"/>
    <cellStyle name="6_PREV CPTE_EXPLOIT PFA 2006.04 VDEF_France KPIs_2" xfId="11834"/>
    <cellStyle name="6_PREV CPTE_EXPLOIT PFA 2006.04 VDEF_France KPIs_A&amp;ME KPIs" xfId="53006"/>
    <cellStyle name="6_PREV CPTE_EXPLOIT PFA 2006.04 VDEF_France KPIs_France KPIs" xfId="4551"/>
    <cellStyle name="6_PREV CPTE_EXPLOIT PFA 2006.04 VDEF_France KPIs_IC&amp;SS" xfId="15789"/>
    <cellStyle name="6_PREV CPTE_EXPLOIT PFA 2006.04 VDEF_France KPIs_Poland KPIs" xfId="8183"/>
    <cellStyle name="6_PREV CPTE_EXPLOIT PFA 2006.04 VDEF_France KPIs_RoW KPIs" xfId="8894"/>
    <cellStyle name="6_PREV CPTE_EXPLOIT PFA 2006.04 VDEF_France KPIs_Spain KPIs" xfId="6395"/>
    <cellStyle name="6_PREV CPTE_EXPLOIT PFA 2006.04 VDEF_France KPIs_Telecoms - Operational KPIs" xfId="49566"/>
    <cellStyle name="6_PREV CPTE_EXPLOIT PFA 2006.04 VDEF_Group - financial KPIs" xfId="21635"/>
    <cellStyle name="6_PREV CPTE_EXPLOIT PFA 2006.04 VDEF_Group - operational KPIs" xfId="10082"/>
    <cellStyle name="6_PREV CPTE_EXPLOIT PFA 2006.04 VDEF_Group - operational KPIs 2" xfId="17781"/>
    <cellStyle name="6_PREV CPTE_EXPLOIT PFA 2006.04 VDEF_Group - operational KPIs_1" xfId="19898"/>
    <cellStyle name="6_PREV CPTE_EXPLOIT PFA 2006.04 VDEF_H1 12 retraité (SOC)" xfId="13914"/>
    <cellStyle name="6_PREV CPTE_EXPLOIT PFA 2006.04 VDEF_M2M+ MVNO" xfId="4552"/>
    <cellStyle name="6_PREV CPTE_EXPLOIT PFA 2006.04 VDEF_ROW" xfId="26309"/>
    <cellStyle name="6_PREV CPTE_EXPLOIT PFA 2006.04 VDEF_ROW_1" xfId="26310"/>
    <cellStyle name="6_PREV CPTE_EXPLOIT PFA 2006.04 VDEF_ROW_1_Group" xfId="26311"/>
    <cellStyle name="6_PREV CPTE_EXPLOIT PFA 2006.04 VDEF_ROW_1_ROW ARPU" xfId="26312"/>
    <cellStyle name="6_PREV CPTE_EXPLOIT PFA 2006.04 VDEF_ROW_Group" xfId="26313"/>
    <cellStyle name="6_PREV CPTE_EXPLOIT PFA 2006.04 VDEF_ROW_ROW ARPU" xfId="26314"/>
    <cellStyle name="6_PREV CPTE_EXPLOIT PFA 2006.04 VDEF_Spain ARPU + AUPU" xfId="26315"/>
    <cellStyle name="6_PREV CPTE_EXPLOIT PFA 2006.04 VDEF_Spain ARPU + AUPU_Group" xfId="26316"/>
    <cellStyle name="6_PREV CPTE_EXPLOIT PFA 2006.04 VDEF_Spain ARPU + AUPU_ROW ARPU" xfId="26317"/>
    <cellStyle name="6_PREV CPTE_EXPLOIT PFA 2006.04 VDEF_Spain KPIs" xfId="6394"/>
    <cellStyle name="6_PREV CPTE_EXPLOIT PFA 2006.04 VDEF_Spain KPIs 2" xfId="15773"/>
    <cellStyle name="6_RECAP MENS" xfId="1272"/>
    <cellStyle name="6_RECAP MENS_EE" xfId="26318"/>
    <cellStyle name="6_RECAP MENS_EE_Group" xfId="26319"/>
    <cellStyle name="6_RECAP MENS_EE_ROW ARPU" xfId="26320"/>
    <cellStyle name="6_RECAP MENS_France KPIs" xfId="1273"/>
    <cellStyle name="6_RECAP MENS_France KPIs 2" xfId="13671"/>
    <cellStyle name="6_RECAP MENS_France KPIs_A&amp;ME KPIs" xfId="53007"/>
    <cellStyle name="6_RECAP MENS_France KPIs_France KPIs" xfId="4553"/>
    <cellStyle name="6_RECAP MENS_France KPIs_IC&amp;SS" xfId="17563"/>
    <cellStyle name="6_RECAP MENS_France KPIs_Poland KPIs" xfId="8184"/>
    <cellStyle name="6_RECAP MENS_France KPIs_RoW KPIs" xfId="8895"/>
    <cellStyle name="6_RECAP MENS_France KPIs_Spain KPIs" xfId="6396"/>
    <cellStyle name="6_RECAP MENS_France KPIs_Telecoms - Operational KPIs" xfId="49567"/>
    <cellStyle name="6_RECAP MENS_GoldmanSachs" xfId="1274"/>
    <cellStyle name="6_RECAP MENS_Group - operational KPIs" xfId="10083"/>
    <cellStyle name="6_RECAP MENS_Group - operational KPIs 2" xfId="17782"/>
    <cellStyle name="6_RECAP MENS_Group - operational KPIs_1" xfId="19899"/>
    <cellStyle name="6_RECAP MENS_Operational KPI Book fixed" xfId="8896"/>
    <cellStyle name="6_RECAP MENS_ROW" xfId="26321"/>
    <cellStyle name="6_RECAP MENS_ROW_Group" xfId="26322"/>
    <cellStyle name="6_RECAP MENS_ROW_ROW ARPU" xfId="26323"/>
    <cellStyle name="6_Réel 07" xfId="1275"/>
    <cellStyle name="6_Réel 07_Fixed line KPI s" xfId="4555"/>
    <cellStyle name="6_Réel 07_France financials" xfId="23380"/>
    <cellStyle name="6_Réel 07_France KPIs" xfId="1276"/>
    <cellStyle name="6_Réel 07_France KPIs 2" xfId="13672"/>
    <cellStyle name="6_Réel 07_France KPIs_1" xfId="4554"/>
    <cellStyle name="6_Réel 07_France KPIs_1 2" xfId="13997"/>
    <cellStyle name="6_Réel 07_France KPIs_2" xfId="11835"/>
    <cellStyle name="6_Réel 07_France KPIs_A&amp;ME KPIs" xfId="53008"/>
    <cellStyle name="6_Réel 07_France KPIs_France KPIs" xfId="4556"/>
    <cellStyle name="6_Réel 07_France KPIs_IC&amp;SS" xfId="17696"/>
    <cellStyle name="6_Réel 07_France KPIs_Poland KPIs" xfId="8185"/>
    <cellStyle name="6_Réel 07_France KPIs_RoW KPIs" xfId="8897"/>
    <cellStyle name="6_Réel 07_France KPIs_Spain KPIs" xfId="6398"/>
    <cellStyle name="6_Réel 07_France KPIs_Telecoms - Operational KPIs" xfId="49568"/>
    <cellStyle name="6_Réel 07_Group - financial KPIs" xfId="21636"/>
    <cellStyle name="6_Réel 07_Group - operational KPIs" xfId="10084"/>
    <cellStyle name="6_Réel 07_Group - operational KPIs 2" xfId="17783"/>
    <cellStyle name="6_Réel 07_Group - operational KPIs_1" xfId="19900"/>
    <cellStyle name="6_Réel 07_H1 12 retraité (SOC)" xfId="14019"/>
    <cellStyle name="6_Réel 07_M2M+ MVNO" xfId="4557"/>
    <cellStyle name="6_Réel 07_ROW" xfId="26324"/>
    <cellStyle name="6_Réel 07_ROW_1" xfId="26325"/>
    <cellStyle name="6_Réel 07_ROW_1_Group" xfId="26326"/>
    <cellStyle name="6_Réel 07_ROW_1_ROW ARPU" xfId="26327"/>
    <cellStyle name="6_Réel 07_ROW_Group" xfId="26328"/>
    <cellStyle name="6_Réel 07_ROW_ROW ARPU" xfId="26329"/>
    <cellStyle name="6_Réel 07_Spain ARPU + AUPU" xfId="26330"/>
    <cellStyle name="6_Réel 07_Spain ARPU + AUPU_Group" xfId="26331"/>
    <cellStyle name="6_Réel 07_Spain ARPU + AUPU_ROW ARPU" xfId="26332"/>
    <cellStyle name="6_Réel 07_Spain KPIs" xfId="6397"/>
    <cellStyle name="6_Réel 07_Spain KPIs 2" xfId="15774"/>
    <cellStyle name="6_Reporting Valeur_Mobile_2010_10" xfId="26333"/>
    <cellStyle name="6_Reporting Valeur_Mobile_2010_10_Group" xfId="26334"/>
    <cellStyle name="6_Reporting Valeur_Mobile_2010_10_ROW ARPU" xfId="26335"/>
    <cellStyle name="6_ROW" xfId="26336"/>
    <cellStyle name="6_ROW_Group" xfId="26337"/>
    <cellStyle name="6_ROW_ROW ARPU" xfId="26338"/>
    <cellStyle name="60 % - Accent1" xfId="1277" builtinId="32" customBuiltin="1"/>
    <cellStyle name="60 % - Accent1 2" xfId="26339"/>
    <cellStyle name="60 % - Accent2" xfId="1278" builtinId="36" customBuiltin="1"/>
    <cellStyle name="60 % - Accent2 2" xfId="26340"/>
    <cellStyle name="60 % - Accent3" xfId="1279" builtinId="40" customBuiltin="1"/>
    <cellStyle name="60 % - Accent3 2" xfId="26341"/>
    <cellStyle name="60 % - Accent4" xfId="1280" builtinId="44" customBuiltin="1"/>
    <cellStyle name="60 % - Accent4 2" xfId="26342"/>
    <cellStyle name="60 % - Accent5" xfId="1281" builtinId="48" customBuiltin="1"/>
    <cellStyle name="60 % - Accent5 2" xfId="26343"/>
    <cellStyle name="60 % - Accent6" xfId="1282" builtinId="52" customBuiltin="1"/>
    <cellStyle name="60 % - Accent6 2" xfId="26344"/>
    <cellStyle name="60% - Accent1" xfId="4558"/>
    <cellStyle name="60% - Accent2" xfId="4559"/>
    <cellStyle name="60% - Accent3" xfId="4560"/>
    <cellStyle name="60% - Accent4" xfId="4561"/>
    <cellStyle name="60% - Accent5" xfId="4562"/>
    <cellStyle name="60% - Accent6" xfId="4563"/>
    <cellStyle name="60% - Akzent1" xfId="26345"/>
    <cellStyle name="60% - Akzent2" xfId="26346"/>
    <cellStyle name="60% - Akzent3" xfId="26347"/>
    <cellStyle name="60% - Akzent4" xfId="26348"/>
    <cellStyle name="60% - Akzent5" xfId="26349"/>
    <cellStyle name="60% - Akzent6" xfId="26350"/>
    <cellStyle name="9" xfId="1283"/>
    <cellStyle name="9_Processed.Processed.Classeur1" xfId="14021"/>
    <cellStyle name="aaa" xfId="1284"/>
    <cellStyle name="Accent1" xfId="1285" builtinId="29" customBuiltin="1"/>
    <cellStyle name="Accent1 2" xfId="13673"/>
    <cellStyle name="Accent2" xfId="1286" builtinId="33" customBuiltin="1"/>
    <cellStyle name="Accent2 2" xfId="13674"/>
    <cellStyle name="Accent3" xfId="1287" builtinId="37" customBuiltin="1"/>
    <cellStyle name="Accent3 2" xfId="13675"/>
    <cellStyle name="Accent4" xfId="1288" builtinId="41" customBuiltin="1"/>
    <cellStyle name="Accent4 2" xfId="13676"/>
    <cellStyle name="Accent5" xfId="1289" builtinId="45" customBuiltin="1"/>
    <cellStyle name="Accent5 2" xfId="13677"/>
    <cellStyle name="Accent6" xfId="1290" builtinId="49" customBuiltin="1"/>
    <cellStyle name="Accent6 2" xfId="13678"/>
    <cellStyle name="Acquisition" xfId="1291"/>
    <cellStyle name="Actions" xfId="1292"/>
    <cellStyle name="active" xfId="1293"/>
    <cellStyle name="Actual" xfId="1294"/>
    <cellStyle name="Actual Date" xfId="1295"/>
    <cellStyle name="Actual_Fixed line KPI s" xfId="4564"/>
    <cellStyle name="AFE" xfId="1296"/>
    <cellStyle name="Aggregate" xfId="1297"/>
    <cellStyle name="Akzent1" xfId="26351"/>
    <cellStyle name="Akzent2" xfId="26352"/>
    <cellStyle name="Akzent3" xfId="26353"/>
    <cellStyle name="Akzent4" xfId="26354"/>
    <cellStyle name="Akzent5" xfId="26355"/>
    <cellStyle name="Akzent6" xfId="26356"/>
    <cellStyle name="ales" xfId="1298"/>
    <cellStyle name="Anlagenspiegel" xfId="1299"/>
    <cellStyle name="Année" xfId="1300"/>
    <cellStyle name="Année (e)" xfId="1301"/>
    <cellStyle name="Arial 10" xfId="1302"/>
    <cellStyle name="Arial 12" xfId="1303"/>
    <cellStyle name="ARIAL NARROW" xfId="1304"/>
    <cellStyle name="Arial6Bold" xfId="1305"/>
    <cellStyle name="Arial6Bold 2" xfId="13679"/>
    <cellStyle name="Arial8Bold" xfId="1306"/>
    <cellStyle name="Arial8Bold 2" xfId="13680"/>
    <cellStyle name="Arial8Italic" xfId="1307"/>
    <cellStyle name="Arial8Italic 2" xfId="13681"/>
    <cellStyle name="ArialNormal" xfId="1308"/>
    <cellStyle name="ArialNormal 2" xfId="13682"/>
    <cellStyle name="ArialNormal_A&amp;ME KPIs" xfId="53009"/>
    <cellStyle name="Arrow" xfId="1309"/>
    <cellStyle name="As_Reported" xfId="1310"/>
    <cellStyle name="Asifpercent" xfId="1311"/>
    <cellStyle name="Assumptions" xfId="1312"/>
    <cellStyle name="Ausgabe" xfId="26357"/>
    <cellStyle name="Auto" xfId="1313"/>
    <cellStyle name="Avertissement" xfId="4280" builtinId="11" customBuiltin="1"/>
    <cellStyle name="Avertissement 2" xfId="26358"/>
    <cellStyle name="axlcolour" xfId="1314"/>
    <cellStyle name="B&amp;Wbold" xfId="1315"/>
    <cellStyle name="Back_button" xfId="1316"/>
    <cellStyle name="BackGround" xfId="1317"/>
    <cellStyle name="Bad" xfId="1581"/>
    <cellStyle name="BalanceSheet" xfId="1318"/>
    <cellStyle name="Basic1" xfId="1319"/>
    <cellStyle name="Berechnung" xfId="26359"/>
    <cellStyle name="Besuchter Hyperlink_M&amp;A_20000526" xfId="26360"/>
    <cellStyle name="billion" xfId="1320"/>
    <cellStyle name="BlackStrike" xfId="1321"/>
    <cellStyle name="BlackText" xfId="1322"/>
    <cellStyle name="BlackText 2" xfId="13683"/>
    <cellStyle name="BlackText_A&amp;ME KPIs" xfId="53010"/>
    <cellStyle name="BlackTitle" xfId="1323"/>
    <cellStyle name="Blank" xfId="1324"/>
    <cellStyle name="block" xfId="1325"/>
    <cellStyle name="Block title" xfId="26361"/>
    <cellStyle name="Blue" xfId="1326"/>
    <cellStyle name="Blue heading" xfId="1327"/>
    <cellStyle name="blue_A&amp;ME KPIs" xfId="53011"/>
    <cellStyle name="Body" xfId="1328"/>
    <cellStyle name="Body1" xfId="1329"/>
    <cellStyle name="Body2" xfId="1330"/>
    <cellStyle name="Body3" xfId="1331"/>
    <cellStyle name="Body4" xfId="1332"/>
    <cellStyle name="Bold" xfId="1333"/>
    <cellStyle name="Bold 2" xfId="13684"/>
    <cellStyle name="Bold/Border" xfId="1334"/>
    <cellStyle name="BoldText" xfId="1335"/>
    <cellStyle name="Border" xfId="1336"/>
    <cellStyle name="Border 2" xfId="13685"/>
    <cellStyle name="Border Heavy" xfId="1337"/>
    <cellStyle name="Border Thin" xfId="1338"/>
    <cellStyle name="Border Years" xfId="1339"/>
    <cellStyle name="Border_A&amp;ME KPIs" xfId="53012"/>
    <cellStyle name="bp" xfId="1340"/>
    <cellStyle name="Breadcrumb" xfId="1341"/>
    <cellStyle name="Breadcrumb 2" xfId="13686"/>
    <cellStyle name="Breadcrumb_A&amp;ME KPIs" xfId="53013"/>
    <cellStyle name="British Pound" xfId="1342"/>
    <cellStyle name="bruce" xfId="1343"/>
    <cellStyle name="Bullet" xfId="1344"/>
    <cellStyle name="BvDAddIn_Currency" xfId="1345"/>
    <cellStyle name="C\AO_Fcst95.xls" xfId="1346"/>
    <cellStyle name="Ç¥ÁØ_¿ù°£¿ä¾àº¸°í" xfId="1347"/>
    <cellStyle name="C10_2001 Figs Black" xfId="1348"/>
    <cellStyle name="Cadre" xfId="1349"/>
    <cellStyle name="Calc Currency (0)" xfId="1350"/>
    <cellStyle name="Calc Currency (0) 2" xfId="13687"/>
    <cellStyle name="Calc Currency (0)_A&amp;ME KPIs" xfId="53014"/>
    <cellStyle name="Calc Currency (2)" xfId="1351"/>
    <cellStyle name="Calc Currency (2) 2" xfId="13688"/>
    <cellStyle name="Calc Currency (2)_A&amp;ME KPIs" xfId="53015"/>
    <cellStyle name="Calc Percent (0)" xfId="1352"/>
    <cellStyle name="Calc Percent (0) 2" xfId="13689"/>
    <cellStyle name="Calc Percent (0)_A&amp;ME KPIs" xfId="53016"/>
    <cellStyle name="Calc Percent (1)" xfId="1353"/>
    <cellStyle name="Calc Percent (1) 2" xfId="13690"/>
    <cellStyle name="Calc Percent (1)_A&amp;ME KPIs" xfId="53017"/>
    <cellStyle name="Calc Percent (2)" xfId="1354"/>
    <cellStyle name="Calc Percent (2) 2" xfId="13691"/>
    <cellStyle name="Calc Percent (2)_A&amp;ME KPIs" xfId="53018"/>
    <cellStyle name="Calc Units (0)" xfId="1355"/>
    <cellStyle name="Calc Units (0) 2" xfId="13692"/>
    <cellStyle name="Calc Units (0)_A&amp;ME KPIs" xfId="53019"/>
    <cellStyle name="Calc Units (1)" xfId="1356"/>
    <cellStyle name="Calc Units (1) 2" xfId="13693"/>
    <cellStyle name="Calc Units (1)_A&amp;ME KPIs" xfId="53020"/>
    <cellStyle name="Calc Units (2)" xfId="1357"/>
    <cellStyle name="Calc Units (2) 2" xfId="13694"/>
    <cellStyle name="Calc Units (2)_A&amp;ME KPIs" xfId="53021"/>
    <cellStyle name="Calcul" xfId="1358" builtinId="22" customBuiltin="1"/>
    <cellStyle name="Calcul 2" xfId="13695"/>
    <cellStyle name="Calculation" xfId="4565"/>
    <cellStyle name="Case" xfId="1359"/>
    <cellStyle name="Cash Flow Statement" xfId="1360"/>
    <cellStyle name="CashFlow" xfId="1361"/>
    <cellStyle name="CATV Total" xfId="1362"/>
    <cellStyle name="Cell_Gen" xfId="1363"/>
    <cellStyle name="Cellule liée" xfId="1630" builtinId="24" customBuiltin="1"/>
    <cellStyle name="Cellule liée 2" xfId="26362"/>
    <cellStyle name="Change" xfId="1364"/>
    <cellStyle name="Changeable" xfId="1365"/>
    <cellStyle name="Check Cell" xfId="2926"/>
    <cellStyle name="co_name" xfId="1366"/>
    <cellStyle name="ColHeading" xfId="1367"/>
    <cellStyle name="Column Heading" xfId="1368"/>
    <cellStyle name="Column Headings" xfId="1369"/>
    <cellStyle name="Column title" xfId="26363"/>
    <cellStyle name="Column_Title" xfId="17693"/>
    <cellStyle name="Coma1" xfId="1370"/>
    <cellStyle name="Comma [0] 0=0" xfId="1371"/>
    <cellStyle name="Comma [0]/by 1000" xfId="1372"/>
    <cellStyle name="Comma [0]_BP Emile" xfId="6399"/>
    <cellStyle name="Comma [00]" xfId="1373"/>
    <cellStyle name="Comma [1]" xfId="1374"/>
    <cellStyle name="Comma [2]" xfId="1375"/>
    <cellStyle name="Comma [3]" xfId="1376"/>
    <cellStyle name="Comma 0" xfId="1377"/>
    <cellStyle name="Comma 0*" xfId="1378"/>
    <cellStyle name="Comma 0_01 Synthèse DM pour modèle" xfId="1379"/>
    <cellStyle name="Comma 2" xfId="1380"/>
    <cellStyle name="Comma 3" xfId="26364"/>
    <cellStyle name="Comma, 1 dec" xfId="1381"/>
    <cellStyle name="Comma, 1dec" xfId="1382"/>
    <cellStyle name="Comma_~0007051" xfId="4566"/>
    <cellStyle name="Comma0" xfId="1383"/>
    <cellStyle name="commadash" xfId="1384"/>
    <cellStyle name="CommaKM" xfId="1385"/>
    <cellStyle name="Commentaire" xfId="2791" builtinId="10" customBuiltin="1"/>
    <cellStyle name="Commentaire 2" xfId="26365"/>
    <cellStyle name="Comments" xfId="1386"/>
    <cellStyle name="Company" xfId="1387"/>
    <cellStyle name="Company Name" xfId="1388"/>
    <cellStyle name="Company_GoldmanSachs" xfId="1389"/>
    <cellStyle name="Control Check" xfId="1390"/>
    <cellStyle name="Copied" xfId="1391"/>
    <cellStyle name="Cover Date" xfId="1392"/>
    <cellStyle name="Cover Subtitle" xfId="1393"/>
    <cellStyle name="Cover Title" xfId="1394"/>
    <cellStyle name="CurRatio" xfId="1395"/>
    <cellStyle name="Currency (0.00)" xfId="1396"/>
    <cellStyle name="Currency [0]_~0007051" xfId="4567"/>
    <cellStyle name="Currency [00]" xfId="1397"/>
    <cellStyle name="Currency [1]" xfId="1398"/>
    <cellStyle name="Currency [2]" xfId="1399"/>
    <cellStyle name="Currency [2] 2" xfId="13696"/>
    <cellStyle name="Currency [2]_A&amp;ME KPIs" xfId="53022"/>
    <cellStyle name="Currency [3]" xfId="1400"/>
    <cellStyle name="Currency 0" xfId="1401"/>
    <cellStyle name="Currency 2" xfId="1402"/>
    <cellStyle name="Currency$" xfId="14023"/>
    <cellStyle name="Currency_~0007051" xfId="4568"/>
    <cellStyle name="Currency0" xfId="1403"/>
    <cellStyle name="CurrencyKMB" xfId="1404"/>
    <cellStyle name="Currsmall" xfId="1405"/>
    <cellStyle name="Cyan_Leafe" xfId="1406"/>
    <cellStyle name="dani" xfId="1407"/>
    <cellStyle name="Dash" xfId="1408"/>
    <cellStyle name="Data Input" xfId="26366"/>
    <cellStyle name="Data Link" xfId="1409"/>
    <cellStyle name="DATA_Amount" xfId="26367"/>
    <cellStyle name="Date" xfId="1410"/>
    <cellStyle name="Date [d-mmm-yy]" xfId="1411"/>
    <cellStyle name="Date [mm-d-yy]" xfId="1412"/>
    <cellStyle name="Date [mm-d-yyyy]" xfId="1413"/>
    <cellStyle name="Date [mmm-d-yyyy]" xfId="1414"/>
    <cellStyle name="Date [mmm-yy]" xfId="1415"/>
    <cellStyle name="Date [mmm-yyyy]" xfId="1416"/>
    <cellStyle name="Date Aligned" xfId="1417"/>
    <cellStyle name="Date Day" xfId="1418"/>
    <cellStyle name="Date Short" xfId="1419"/>
    <cellStyle name="Date Short 2" xfId="13697"/>
    <cellStyle name="Date Short_A&amp;ME KPIs" xfId="53023"/>
    <cellStyle name="Date Year" xfId="1420"/>
    <cellStyle name="Date_01 - Home" xfId="1421"/>
    <cellStyle name="Date2" xfId="1422"/>
    <cellStyle name="DateInput" xfId="1423"/>
    <cellStyle name="dateline" xfId="1424"/>
    <cellStyle name="Dates" xfId="1425"/>
    <cellStyle name="DateYear" xfId="1426"/>
    <cellStyle name="Datum" xfId="1427"/>
    <cellStyle name="Dec_0" xfId="1428"/>
    <cellStyle name="Dec0" xfId="1429"/>
    <cellStyle name="Dec1" xfId="1430"/>
    <cellStyle name="Dec2" xfId="1431"/>
    <cellStyle name="Dec3" xfId="1432"/>
    <cellStyle name="decim" xfId="1433"/>
    <cellStyle name="Decimal" xfId="1434"/>
    <cellStyle name="Déprotégée" xfId="1435"/>
    <cellStyle name="Devise" xfId="1436"/>
    <cellStyle name="Dezimal [0]_~0053150" xfId="26368"/>
    <cellStyle name="Dezimal__Vorlage für Präsentation" xfId="1437"/>
    <cellStyle name="Dia" xfId="1438"/>
    <cellStyle name="Diagnostic" xfId="1439"/>
    <cellStyle name="Diseño" xfId="1440"/>
    <cellStyle name="dolar" xfId="1441"/>
    <cellStyle name="Dollar" xfId="1442"/>
    <cellStyle name="Dollar (Canadian)" xfId="1443"/>
    <cellStyle name="Dollar Whole" xfId="1444"/>
    <cellStyle name="dollar_A&amp;ME KPIs" xfId="53024"/>
    <cellStyle name="dollars" xfId="1445"/>
    <cellStyle name="DollarWhole" xfId="1446"/>
    <cellStyle name="Données" xfId="1447"/>
    <cellStyle name="Dotted Line" xfId="1448"/>
    <cellStyle name="Double Accounting" xfId="1449"/>
    <cellStyle name="Download" xfId="1450"/>
    <cellStyle name="Download 2" xfId="13698"/>
    <cellStyle name="Download_A&amp;ME KPIs" xfId="53025"/>
    <cellStyle name="Driver" xfId="1451"/>
    <cellStyle name="Driver Lable" xfId="1452"/>
    <cellStyle name="Driver_BoAML" xfId="1453"/>
    <cellStyle name="Driver1" xfId="1454"/>
    <cellStyle name="Eingabe" xfId="26369"/>
    <cellStyle name="Encabez1" xfId="1455"/>
    <cellStyle name="Encabez2" xfId="1456"/>
    <cellStyle name="ent" xfId="1457"/>
    <cellStyle name="Enter Currency (0)" xfId="1458"/>
    <cellStyle name="Enter Currency (2)" xfId="1459"/>
    <cellStyle name="Enter Units (0)" xfId="1460"/>
    <cellStyle name="Enter Units (1)" xfId="1461"/>
    <cellStyle name="Enter Units (2)" xfId="1462"/>
    <cellStyle name="Entered" xfId="1463"/>
    <cellStyle name="En-tête 1" xfId="1464"/>
    <cellStyle name="En-tête 2" xfId="1465"/>
    <cellStyle name="Entête1" xfId="1466"/>
    <cellStyle name="Entête2" xfId="1467"/>
    <cellStyle name="Entités" xfId="1468"/>
    <cellStyle name="entrada" xfId="1469"/>
    <cellStyle name="Entrée" xfId="1560" builtinId="20" customBuiltin="1"/>
    <cellStyle name="Entrée 2" xfId="26370"/>
    <cellStyle name="Entry" xfId="1470"/>
    <cellStyle name="EPS" xfId="1471"/>
    <cellStyle name="EPSActual" xfId="1472"/>
    <cellStyle name="EPSEstimate" xfId="1473"/>
    <cellStyle name="Ergebnis" xfId="26371"/>
    <cellStyle name="Erklärender Text" xfId="26372"/>
    <cellStyle name="erl" xfId="1474"/>
    <cellStyle name="Erlang" xfId="1475"/>
    <cellStyle name="Erlang#" xfId="1476"/>
    <cellStyle name="Erlang_041207 - Headcounts (41)" xfId="1477"/>
    <cellStyle name="ERX_2GE" xfId="1478"/>
    <cellStyle name="Est - $" xfId="1479"/>
    <cellStyle name="Est - %" xfId="1480"/>
    <cellStyle name="Est 0,000.0" xfId="1481"/>
    <cellStyle name="Estilo 1" xfId="6400"/>
    <cellStyle name="Estilo 1 2" xfId="15775"/>
    <cellStyle name="Estilo 2" xfId="6401"/>
    <cellStyle name="Estimate" xfId="1482"/>
    <cellStyle name="EU Currency" xfId="1483"/>
    <cellStyle name="Euro" xfId="1484"/>
    <cellStyle name="Euro billion" xfId="1485"/>
    <cellStyle name="Euro million" xfId="1486"/>
    <cellStyle name="Euro thousand" xfId="1487"/>
    <cellStyle name="Euro_090105 -ALT - actual and comparable basis with forex and perimeter impact" xfId="1488"/>
    <cellStyle name="Euros" xfId="1489"/>
    <cellStyle name="ExchRate" xfId="1490"/>
    <cellStyle name="Explanatory Text" xfId="2890"/>
    <cellStyle name="External Input" xfId="26373"/>
    <cellStyle name="EY House" xfId="1491"/>
    <cellStyle name="fact" xfId="1492"/>
    <cellStyle name="FakePercentNoDec" xfId="1493"/>
    <cellStyle name="FF_EURO" xfId="1494"/>
    <cellStyle name="Fijo" xfId="1495"/>
    <cellStyle name="Financial" xfId="1496"/>
    <cellStyle name="financials" xfId="1497"/>
    <cellStyle name="Financier0" xfId="1498"/>
    <cellStyle name="Financiero" xfId="1499"/>
    <cellStyle name="Fixed" xfId="1500"/>
    <cellStyle name="Fixed (1)" xfId="1501"/>
    <cellStyle name="Fixed [0]" xfId="1502"/>
    <cellStyle name="Fixed_A&amp;ME KPIs" xfId="53026"/>
    <cellStyle name="Fixlong" xfId="1503"/>
    <cellStyle name="ƒnƒCƒp[ƒŠƒ“ƒN" xfId="17697"/>
    <cellStyle name="fo]_x000a__x000a_UserName=Murat Zelef_x000a__x000a_UserCompany=Bumerang_x000a__x000a__x000a__x000a_[File Paths]_x000a__x000a_WorkingDirectory=C:\EQUIS\DLWIN_x000a__x000a_DownLoader=C" xfId="1504"/>
    <cellStyle name="fo]_x000d__x000a_UserName=Murat Zelef_x000d__x000a_UserCompany=Bumerang_x000d__x000a__x000d__x000a_[File Paths]_x000d__x000a_WorkingDirectory=C:\EQUIS\DLWIN_x000d__x000a_DownLoader=C" xfId="1505"/>
    <cellStyle name="Följde hyperlänken" xfId="1506"/>
    <cellStyle name="Followed Hyperlink_Scenarios" xfId="6402"/>
    <cellStyle name="Font" xfId="1507"/>
    <cellStyle name="Footer SBILogo1" xfId="1508"/>
    <cellStyle name="Footer SBILogo2" xfId="1509"/>
    <cellStyle name="Footnote" xfId="1510"/>
    <cellStyle name="Footnote Reference" xfId="1511"/>
    <cellStyle name="Footnote_BoAML" xfId="1512"/>
    <cellStyle name="ForecastData" xfId="1513"/>
    <cellStyle name="FormattingSheetDelimitor" xfId="1514"/>
    <cellStyle name="Formula" xfId="1515"/>
    <cellStyle name="fourdecplace" xfId="1516"/>
    <cellStyle name="Fred" xfId="1517"/>
    <cellStyle name="from Input Sheet" xfId="1518"/>
    <cellStyle name="From Project Models" xfId="1519"/>
    <cellStyle name="front page small" xfId="1520"/>
    <cellStyle name="GBP" xfId="1521"/>
    <cellStyle name="GBP billion" xfId="1522"/>
    <cellStyle name="GBP million" xfId="1523"/>
    <cellStyle name="GBP thousand" xfId="1524"/>
    <cellStyle name="GBP_A&amp;ME KPIs" xfId="53027"/>
    <cellStyle name="Gen_Admin_Black_pD" xfId="1525"/>
    <cellStyle name="General" xfId="1526"/>
    <cellStyle name="Gesperrt" xfId="26374"/>
    <cellStyle name="Good" xfId="2849"/>
    <cellStyle name="Grey" xfId="1527"/>
    <cellStyle name="Growth" xfId="1528"/>
    <cellStyle name="GrowthLarge" xfId="1529"/>
    <cellStyle name="GrowthRate" xfId="1530"/>
    <cellStyle name="GrowthSeq" xfId="1531"/>
    <cellStyle name="GrowthSmall" xfId="1532"/>
    <cellStyle name="Gut" xfId="26375"/>
    <cellStyle name="H 2" xfId="1533"/>
    <cellStyle name="haeding 2" xfId="1534"/>
    <cellStyle name="Hard" xfId="1535"/>
    <cellStyle name="hard no." xfId="1536"/>
    <cellStyle name="Hard Percent" xfId="1537"/>
    <cellStyle name="head2" xfId="1538"/>
    <cellStyle name="Header" xfId="1539"/>
    <cellStyle name="Header Draft Stamp" xfId="1540"/>
    <cellStyle name="Header_4.2_Budget 2008_PE=2008.12_Contributif Groupe_VA=REF_2_11_2008" xfId="17698"/>
    <cellStyle name="Header1" xfId="1541"/>
    <cellStyle name="Header2" xfId="1542"/>
    <cellStyle name="header3" xfId="1543"/>
    <cellStyle name="Header4" xfId="1544"/>
    <cellStyle name="Headers" xfId="26376"/>
    <cellStyle name="Heading" xfId="1545"/>
    <cellStyle name="heading 1" xfId="2902"/>
    <cellStyle name="Heading 1 Above" xfId="1546"/>
    <cellStyle name="Heading 1_A&amp;ME KPIs" xfId="53029"/>
    <cellStyle name="Heading 1+" xfId="1547"/>
    <cellStyle name="heading 2" xfId="2903"/>
    <cellStyle name="Heading 2 Below" xfId="1548"/>
    <cellStyle name="Heading 2_A&amp;ME KPIs" xfId="53030"/>
    <cellStyle name="Heading 2+" xfId="1549"/>
    <cellStyle name="Heading 3" xfId="2904"/>
    <cellStyle name="Heading 3+" xfId="1550"/>
    <cellStyle name="Heading 4" xfId="2905"/>
    <cellStyle name="Heading 5" xfId="1551"/>
    <cellStyle name="Heading_A&amp;ME KPIs" xfId="53028"/>
    <cellStyle name="Heading1" xfId="1552"/>
    <cellStyle name="Heading2" xfId="1553"/>
    <cellStyle name="Highlight" xfId="1554"/>
    <cellStyle name="Hist inmatning" xfId="1555"/>
    <cellStyle name="HistoricData" xfId="1556"/>
    <cellStyle name="HspColumn" xfId="26377"/>
    <cellStyle name="HspColumnBottom" xfId="26378"/>
    <cellStyle name="Hyperlänk" xfId="1557"/>
    <cellStyle name="Hyperlink_Financial Information Feb15_02" xfId="4569"/>
    <cellStyle name="IncomeStatement" xfId="1558"/>
    <cellStyle name="inmatning" xfId="1559"/>
    <cellStyle name="Input" xfId="4570"/>
    <cellStyle name="Input - %" xfId="26379"/>
    <cellStyle name="Input (%)" xfId="1561"/>
    <cellStyle name="Input [yellow]" xfId="1562"/>
    <cellStyle name="Input Cell" xfId="1563"/>
    <cellStyle name="Input Currency" xfId="1564"/>
    <cellStyle name="Input Date" xfId="1565"/>
    <cellStyle name="Input Fixed [0]" xfId="1566"/>
    <cellStyle name="Input Normal" xfId="1567"/>
    <cellStyle name="input percent" xfId="1568"/>
    <cellStyle name="Input Percent [2]" xfId="1569"/>
    <cellStyle name="Input Percent_A&amp;ME KPIs" xfId="53031"/>
    <cellStyle name="Input Titles" xfId="1570"/>
    <cellStyle name="input value" xfId="1571"/>
    <cellStyle name="Input%" xfId="1572"/>
    <cellStyle name="Input_ A4 BFR" xfId="17699"/>
    <cellStyle name="Input0dec" xfId="1573"/>
    <cellStyle name="Input1" xfId="1574"/>
    <cellStyle name="Input2" xfId="1575"/>
    <cellStyle name="Input2dec" xfId="1576"/>
    <cellStyle name="InputCurrency" xfId="1577"/>
    <cellStyle name="InputNormal" xfId="1578"/>
    <cellStyle name="Inputs" xfId="1579"/>
    <cellStyle name="Inputs2" xfId="1580"/>
    <cellStyle name="Insatisfaisant 2" xfId="26380"/>
    <cellStyle name="Instructions" xfId="1582"/>
    <cellStyle name="Integer" xfId="1583"/>
    <cellStyle name="Italique" xfId="1584"/>
    <cellStyle name="Item" xfId="1585"/>
    <cellStyle name="ItemTypeClass" xfId="1586"/>
    <cellStyle name="ItemTypeClass 2" xfId="13699"/>
    <cellStyle name="ItemTypeClass_A&amp;ME KPIs" xfId="53032"/>
    <cellStyle name="Jason" xfId="1587"/>
    <cellStyle name="Javier" xfId="1588"/>
    <cellStyle name="JCF-ColumnTitle" xfId="1589"/>
    <cellStyle name="JCF-Data" xfId="1590"/>
    <cellStyle name="JCF-Data 2" xfId="13700"/>
    <cellStyle name="JCF-Data_A&amp;ME KPIs" xfId="53033"/>
    <cellStyle name="JCF-Detail" xfId="1591"/>
    <cellStyle name="JCF-LOGO" xfId="1592"/>
    <cellStyle name="JCF-RowTitle" xfId="1593"/>
    <cellStyle name="JCF-Title" xfId="1594"/>
    <cellStyle name="JCF-Titre" xfId="1595"/>
    <cellStyle name="JCF-Titre colonne" xfId="1596"/>
    <cellStyle name="JCF-Titre ligne" xfId="1597"/>
    <cellStyle name="JCF-Titre_Matrice Des Styles" xfId="1598"/>
    <cellStyle name="Joe" xfId="1599"/>
    <cellStyle name="K_Dollar" xfId="1600"/>
    <cellStyle name="K_Dollar_A&amp;ME KPIs" xfId="53034"/>
    <cellStyle name="K_Dollar_BoAML" xfId="1601"/>
    <cellStyle name="K_Dollar_CAI" xfId="1602"/>
    <cellStyle name="K_Dollar_Enterprise" xfId="9478"/>
    <cellStyle name="K_Dollar_ExecutionNoble" xfId="1603"/>
    <cellStyle name="K_Dollar_France financials" xfId="23381"/>
    <cellStyle name="K_Dollar_France KPIs" xfId="1604"/>
    <cellStyle name="K_Dollar_FT preview_1H11vdef_broker's name" xfId="1605"/>
    <cellStyle name="K_Dollar_GetCA Pays-Sect 2010-Q1 Soc" xfId="4571"/>
    <cellStyle name="K_Dollar_GetCA Pays-Sect 2010-Q1 Soc 2" xfId="13998"/>
    <cellStyle name="K_Dollar_GetCA Pays-Sect 2010-Q1 Soc_A&amp;ME KPIs" xfId="53035"/>
    <cellStyle name="K_Dollar_GetCA Pays-Sect 2010-Q1 Soc_France KPIs" xfId="11836"/>
    <cellStyle name="K_Dollar_GetCA Pays-Sect 2010-Q1 Soc_Poland KPIs" xfId="8187"/>
    <cellStyle name="K_Dollar_GetCA Pays-Sect 2010-Q1 Soc_RoW KPIs" xfId="8899"/>
    <cellStyle name="K_Dollar_GetCA Pays-Sect 2010-Q1 Soc_Spain KPIs" xfId="51268"/>
    <cellStyle name="K_Dollar_GetCA Pays-Sect 2010-Q1 Soc_Telecoms - Operational KPIs" xfId="49570"/>
    <cellStyle name="K_Dollar_Group - financial KPIs" xfId="21637"/>
    <cellStyle name="K_Dollar_Group - operational KPIs" xfId="2944"/>
    <cellStyle name="K_Dollar_H1 12 retraité (SOC)" xfId="13856"/>
    <cellStyle name="K_Dollar_IC&amp;SS" xfId="17700"/>
    <cellStyle name="K_Dollar_M2M+ MVNO" xfId="4572"/>
    <cellStyle name="K_Dollar_Natixis" xfId="1606"/>
    <cellStyle name="K_Dollar_Poland KPIs" xfId="8186"/>
    <cellStyle name="K_Dollar_Preview spreadsheet" xfId="1607"/>
    <cellStyle name="K_Dollar_RoW KPIs" xfId="8898"/>
    <cellStyle name="K_Dollar_Spain KPIs" xfId="6403"/>
    <cellStyle name="K_Dollar_Telecoms - Operational KPIs" xfId="49569"/>
    <cellStyle name="K_Euro" xfId="1608"/>
    <cellStyle name="K_Euro_A&amp;ME KPIs" xfId="53036"/>
    <cellStyle name="K_Euro_BoAML" xfId="1609"/>
    <cellStyle name="K_Euro_Delta" xfId="1610"/>
    <cellStyle name="K_Euro_Delta_A&amp;ME KPIs" xfId="53037"/>
    <cellStyle name="K_Euro_Delta_BoAML" xfId="1611"/>
    <cellStyle name="K_Euro_Delta_Enterprise" xfId="9480"/>
    <cellStyle name="K_Euro_Delta_France financials" xfId="23383"/>
    <cellStyle name="K_Euro_Delta_France KPIs" xfId="1612"/>
    <cellStyle name="K_Euro_Delta_FT preview_1H11vdef_broker's name" xfId="1613"/>
    <cellStyle name="K_Euro_Delta_GetCA Pays-Sect 2010-Q1 Soc" xfId="4573"/>
    <cellStyle name="K_Euro_Delta_GetCA Pays-Sect 2010-Q1 Soc 2" xfId="13999"/>
    <cellStyle name="K_Euro_Delta_GetCA Pays-Sect 2010-Q1 Soc_A&amp;ME KPIs" xfId="53038"/>
    <cellStyle name="K_Euro_Delta_GetCA Pays-Sect 2010-Q1 Soc_France KPIs" xfId="11837"/>
    <cellStyle name="K_Euro_Delta_GetCA Pays-Sect 2010-Q1 Soc_Poland KPIs" xfId="8190"/>
    <cellStyle name="K_Euro_Delta_GetCA Pays-Sect 2010-Q1 Soc_RoW KPIs" xfId="8902"/>
    <cellStyle name="K_Euro_Delta_GetCA Pays-Sect 2010-Q1 Soc_Spain KPIs" xfId="51269"/>
    <cellStyle name="K_Euro_Delta_GetCA Pays-Sect 2010-Q1 Soc_Telecoms - Operational KPIs" xfId="49573"/>
    <cellStyle name="K_Euro_Delta_Group - financial KPIs" xfId="21639"/>
    <cellStyle name="K_Euro_Delta_Group - operational KPIs" xfId="2946"/>
    <cellStyle name="K_Euro_Delta_H1 12 retraité (SOC)" xfId="13732"/>
    <cellStyle name="K_Euro_Delta_IC&amp;SS" xfId="17651"/>
    <cellStyle name="K_Euro_Delta_M2M+ MVNO" xfId="4574"/>
    <cellStyle name="K_Euro_Delta_Poland KPIs" xfId="8189"/>
    <cellStyle name="K_Euro_Delta_RoW KPIs" xfId="8901"/>
    <cellStyle name="K_Euro_Delta_Spain KPIs" xfId="6405"/>
    <cellStyle name="K_Euro_Delta_Telecoms - Operational KPIs" xfId="49572"/>
    <cellStyle name="K_Euro_Enterprise" xfId="9479"/>
    <cellStyle name="K_Euro_France financials" xfId="23382"/>
    <cellStyle name="K_Euro_France KPIs" xfId="1614"/>
    <cellStyle name="K_Euro_FT preview_1H11vdef_broker's name" xfId="1615"/>
    <cellStyle name="K_Euro_GetCA Pays-Sect 2010-Q1 Soc" xfId="4575"/>
    <cellStyle name="K_Euro_GetCA Pays-Sect 2010-Q1 Soc 2" xfId="14000"/>
    <cellStyle name="K_Euro_GetCA Pays-Sect 2010-Q1 Soc_A&amp;ME KPIs" xfId="53039"/>
    <cellStyle name="K_Euro_GetCA Pays-Sect 2010-Q1 Soc_France KPIs" xfId="11838"/>
    <cellStyle name="K_Euro_GetCA Pays-Sect 2010-Q1 Soc_Poland KPIs" xfId="8191"/>
    <cellStyle name="K_Euro_GetCA Pays-Sect 2010-Q1 Soc_RoW KPIs" xfId="8903"/>
    <cellStyle name="K_Euro_GetCA Pays-Sect 2010-Q1 Soc_Spain KPIs" xfId="51270"/>
    <cellStyle name="K_Euro_GetCA Pays-Sect 2010-Q1 Soc_Telecoms - Operational KPIs" xfId="49574"/>
    <cellStyle name="K_Euro_Group - financial KPIs" xfId="21638"/>
    <cellStyle name="K_Euro_Group - operational KPIs" xfId="2945"/>
    <cellStyle name="K_Euro_H1 12 retraité (SOC)" xfId="17702"/>
    <cellStyle name="K_Euro_IC&amp;SS" xfId="13857"/>
    <cellStyle name="K_Euro_M2M+ MVNO" xfId="4576"/>
    <cellStyle name="K_Euro_Poland KPIs" xfId="8188"/>
    <cellStyle name="K_Euro_RoW KPIs" xfId="8900"/>
    <cellStyle name="K_Euro_Spain KPIs" xfId="6404"/>
    <cellStyle name="K_Euro_Telecoms - Operational KPIs" xfId="49571"/>
    <cellStyle name="kMilliers" xfId="1616"/>
    <cellStyle name="Komma [0]_Assumptions" xfId="1617"/>
    <cellStyle name="Komma_Assumptions" xfId="1618"/>
    <cellStyle name="kopregel" xfId="1619"/>
    <cellStyle name="KPMG Heading 1" xfId="17522"/>
    <cellStyle name="KPMG Heading 2" xfId="19653"/>
    <cellStyle name="KPMG Heading 3" xfId="17744"/>
    <cellStyle name="KPMG Heading 4" xfId="17652"/>
    <cellStyle name="KPMG Normal" xfId="13915"/>
    <cellStyle name="KPMG Normal Text" xfId="13734"/>
    <cellStyle name="Label" xfId="26381"/>
    <cellStyle name="LB Style" xfId="1620"/>
    <cellStyle name="left" xfId="13736"/>
    <cellStyle name="Libellés" xfId="1621"/>
    <cellStyle name="Lien hypertexte" xfId="1622" builtinId="8"/>
    <cellStyle name="Lien hypertexte 2" xfId="49528"/>
    <cellStyle name="Link" xfId="1623"/>
    <cellStyle name="Link Currency (0)" xfId="1624"/>
    <cellStyle name="Link Currency (2)" xfId="1625"/>
    <cellStyle name="Link Units (0)" xfId="1626"/>
    <cellStyle name="Link Units (1)" xfId="1627"/>
    <cellStyle name="Link Units (2)" xfId="1628"/>
    <cellStyle name="Linked" xfId="1629"/>
    <cellStyle name="Linked Cell" xfId="4577"/>
    <cellStyle name="Linked_DATA KPI Personal" xfId="26382"/>
    <cellStyle name="LinkedCell" xfId="1631"/>
    <cellStyle name="Locked" xfId="1632"/>
    <cellStyle name="m1" xfId="1633"/>
    <cellStyle name="Main Header" xfId="26383"/>
    <cellStyle name="Main Title" xfId="1634"/>
    <cellStyle name="Mainline" xfId="1635"/>
    <cellStyle name="Map Labels" xfId="26384"/>
    <cellStyle name="Map Legend" xfId="26385"/>
    <cellStyle name="Map Title" xfId="26386"/>
    <cellStyle name="margin" xfId="1636"/>
    <cellStyle name="Margins" xfId="1637"/>
    <cellStyle name="Mensuel" xfId="1638"/>
    <cellStyle name="merlang" xfId="1639"/>
    <cellStyle name="Millares [0]_AUDIO" xfId="1640"/>
    <cellStyle name="Millares [00]" xfId="1641"/>
    <cellStyle name="Millares_AIRTEL08" xfId="1642"/>
    <cellStyle name="milliers (3dec)" xfId="1643"/>
    <cellStyle name="Milliers [00]" xfId="1644"/>
    <cellStyle name="Milliers 2" xfId="26387"/>
    <cellStyle name="Milliers0Dec" xfId="1645"/>
    <cellStyle name="MilliersSans0" xfId="1646"/>
    <cellStyle name="million" xfId="1647"/>
    <cellStyle name="Millions" xfId="26388"/>
    <cellStyle name="mod1" xfId="1648"/>
    <cellStyle name="Model_Calculation" xfId="1649"/>
    <cellStyle name="modelo1" xfId="1650"/>
    <cellStyle name="ModuleTitle" xfId="1651"/>
    <cellStyle name="Moeda [0]_CFADS.xls Gráfico 1" xfId="1652"/>
    <cellStyle name="Moeda_CFADS.xls Gráfico 1" xfId="1653"/>
    <cellStyle name="Moneda [0]_AUDIO" xfId="1654"/>
    <cellStyle name="Moneda_AIRTEL08" xfId="1655"/>
    <cellStyle name="Monetaire" xfId="1656"/>
    <cellStyle name="Monetaire [0]" xfId="1657"/>
    <cellStyle name="Monetaire [0]_France KPIs" xfId="19652"/>
    <cellStyle name="Monétaire [00]" xfId="1658"/>
    <cellStyle name="Monetaire_041207 - Headcounts (41)" xfId="1659"/>
    <cellStyle name="Monétaire0" xfId="1660"/>
    <cellStyle name="Monetario" xfId="1661"/>
    <cellStyle name="Multiple" xfId="1662"/>
    <cellStyle name="Multiple [1]" xfId="1663"/>
    <cellStyle name="Multiple Without" xfId="1664"/>
    <cellStyle name="Multiple_01 - Home" xfId="1665"/>
    <cellStyle name="n" xfId="1666"/>
    <cellStyle name="N??" xfId="1667"/>
    <cellStyle name="N?? 2" xfId="13712"/>
    <cellStyle name="N??_A&amp;ME KPIs" xfId="53041"/>
    <cellStyle name="n_01 - Home" xfId="1668"/>
    <cellStyle name="n_01 - Home_A&amp;ME KPIs" xfId="53042"/>
    <cellStyle name="n_01 - Home_CA BAC SCR-VM 06-07 (31-07-06)" xfId="1669"/>
    <cellStyle name="n_01 - Home_CA BAC SCR-VM 06-07 (31-07-06)_A&amp;ME KPIs" xfId="53043"/>
    <cellStyle name="n_01 - Home_CA BAC SCR-VM 06-07 (31-07-06)_Enterprise" xfId="9483"/>
    <cellStyle name="n_01 - Home_CA BAC SCR-VM 06-07 (31-07-06)_France financials" xfId="23386"/>
    <cellStyle name="n_01 - Home_CA BAC SCR-VM 06-07 (31-07-06)_France financials_1" xfId="25073"/>
    <cellStyle name="n_01 - Home_CA BAC SCR-VM 06-07 (31-07-06)_France KPIs" xfId="1670"/>
    <cellStyle name="n_01 - Home_CA BAC SCR-VM 06-07 (31-07-06)_France KPIs 2" xfId="13715"/>
    <cellStyle name="n_01 - Home_CA BAC SCR-VM 06-07 (31-07-06)_France KPIs_1" xfId="4580"/>
    <cellStyle name="n_01 - Home_CA BAC SCR-VM 06-07 (31-07-06)_France KPIs_1 2" xfId="14003"/>
    <cellStyle name="n_01 - Home_CA BAC SCR-VM 06-07 (31-07-06)_France KPIs_2" xfId="11841"/>
    <cellStyle name="n_01 - Home_CA BAC SCR-VM 06-07 (31-07-06)_France KPIs_A&amp;ME KPIs" xfId="53044"/>
    <cellStyle name="n_01 - Home_CA BAC SCR-VM 06-07 (31-07-06)_France KPIs_France KPIs" xfId="4581"/>
    <cellStyle name="n_01 - Home_CA BAC SCR-VM 06-07 (31-07-06)_France KPIs_IC&amp;SS" xfId="19650"/>
    <cellStyle name="n_01 - Home_CA BAC SCR-VM 06-07 (31-07-06)_France KPIs_Poland KPIs" xfId="8195"/>
    <cellStyle name="n_01 - Home_CA BAC SCR-VM 06-07 (31-07-06)_France KPIs_RoW KPIs" xfId="8907"/>
    <cellStyle name="n_01 - Home_CA BAC SCR-VM 06-07 (31-07-06)_France KPIs_Spain KPIs" xfId="6409"/>
    <cellStyle name="n_01 - Home_CA BAC SCR-VM 06-07 (31-07-06)_France KPIs_Telecoms - Operational KPIs" xfId="49578"/>
    <cellStyle name="n_01 - Home_CA BAC SCR-VM 06-07 (31-07-06)_Group - financial KPIs" xfId="21642"/>
    <cellStyle name="n_01 - Home_CA BAC SCR-VM 06-07 (31-07-06)_Group - operational KPIs" xfId="2949"/>
    <cellStyle name="n_01 - Home_CA BAC SCR-VM 06-07 (31-07-06)_Group - operational KPIs_1" xfId="10087"/>
    <cellStyle name="n_01 - Home_CA BAC SCR-VM 06-07 (31-07-06)_Group - operational KPIs_1 2" xfId="17786"/>
    <cellStyle name="n_01 - Home_CA BAC SCR-VM 06-07 (31-07-06)_Group - operational KPIs_2" xfId="19903"/>
    <cellStyle name="n_01 - Home_CA BAC SCR-VM 06-07 (31-07-06)_H1 12 retraité (SOC)" xfId="19851"/>
    <cellStyle name="n_01 - Home_CA BAC SCR-VM 06-07 (31-07-06)_IC&amp;SS" xfId="17523"/>
    <cellStyle name="n_01 - Home_CA BAC SCR-VM 06-07 (31-07-06)_M2M+ MVNO" xfId="4582"/>
    <cellStyle name="n_01 - Home_CA BAC SCR-VM 06-07 (31-07-06)_Poland KPIs" xfId="8194"/>
    <cellStyle name="n_01 - Home_CA BAC SCR-VM 06-07 (31-07-06)_ROW" xfId="26389"/>
    <cellStyle name="n_01 - Home_CA BAC SCR-VM 06-07 (31-07-06)_RoW KPIs" xfId="8906"/>
    <cellStyle name="n_01 - Home_CA BAC SCR-VM 06-07 (31-07-06)_ROW_1" xfId="26390"/>
    <cellStyle name="n_01 - Home_CA BAC SCR-VM 06-07 (31-07-06)_ROW_1_Group" xfId="26391"/>
    <cellStyle name="n_01 - Home_CA BAC SCR-VM 06-07 (31-07-06)_ROW_1_ROW ARPU" xfId="26392"/>
    <cellStyle name="n_01 - Home_CA BAC SCR-VM 06-07 (31-07-06)_ROW_Group" xfId="26393"/>
    <cellStyle name="n_01 - Home_CA BAC SCR-VM 06-07 (31-07-06)_ROW_ROW ARPU" xfId="26394"/>
    <cellStyle name="n_01 - Home_CA BAC SCR-VM 06-07 (31-07-06)_Spain ARPU + AUPU" xfId="26395"/>
    <cellStyle name="n_01 - Home_CA BAC SCR-VM 06-07 (31-07-06)_Spain ARPU + AUPU_Group" xfId="26396"/>
    <cellStyle name="n_01 - Home_CA BAC SCR-VM 06-07 (31-07-06)_Spain ARPU + AUPU_ROW ARPU" xfId="26397"/>
    <cellStyle name="n_01 - Home_CA BAC SCR-VM 06-07 (31-07-06)_Spain KPIs" xfId="6408"/>
    <cellStyle name="n_01 - Home_CA BAC SCR-VM 06-07 (31-07-06)_Spain KPIs 2" xfId="15778"/>
    <cellStyle name="n_01 - Home_CA BAC SCR-VM 06-07 (31-07-06)_Spain KPIs_1" xfId="51273"/>
    <cellStyle name="n_01 - Home_CA BAC SCR-VM 06-07 (31-07-06)_Telecoms - Operational KPIs" xfId="49577"/>
    <cellStyle name="n_01 - Home_Classeur2" xfId="1671"/>
    <cellStyle name="n_01 - Home_Classeur2_France financials" xfId="23387"/>
    <cellStyle name="n_01 - Home_Classeur2_France KPIs" xfId="1672"/>
    <cellStyle name="n_01 - Home_Classeur2_France KPIs 2" xfId="13717"/>
    <cellStyle name="n_01 - Home_Classeur2_France KPIs_1" xfId="4583"/>
    <cellStyle name="n_01 - Home_Classeur2_France KPIs_1 2" xfId="14005"/>
    <cellStyle name="n_01 - Home_Classeur2_France KPIs_2" xfId="11842"/>
    <cellStyle name="n_01 - Home_Classeur2_France KPIs_A&amp;ME KPIs" xfId="53045"/>
    <cellStyle name="n_01 - Home_Classeur2_France KPIs_France KPIs" xfId="4584"/>
    <cellStyle name="n_01 - Home_Classeur2_France KPIs_IC&amp;SS" xfId="13534"/>
    <cellStyle name="n_01 - Home_Classeur2_France KPIs_Poland KPIs" xfId="8196"/>
    <cellStyle name="n_01 - Home_Classeur2_France KPIs_RoW KPIs" xfId="8908"/>
    <cellStyle name="n_01 - Home_Classeur2_France KPIs_Spain KPIs" xfId="6411"/>
    <cellStyle name="n_01 - Home_Classeur2_France KPIs_Telecoms - Operational KPIs" xfId="49579"/>
    <cellStyle name="n_01 - Home_Classeur2_Group - financial KPIs" xfId="21643"/>
    <cellStyle name="n_01 - Home_Classeur2_Group - operational KPIs" xfId="10088"/>
    <cellStyle name="n_01 - Home_Classeur2_Group - operational KPIs 2" xfId="17787"/>
    <cellStyle name="n_01 - Home_Classeur2_Group - operational KPIs_1" xfId="19904"/>
    <cellStyle name="n_01 - Home_Classeur2_H1 12 retraité (SOC)" xfId="17653"/>
    <cellStyle name="n_01 - Home_Classeur2_M2M+ MVNO" xfId="4585"/>
    <cellStyle name="n_01 - Home_Classeur2_ROW" xfId="26398"/>
    <cellStyle name="n_01 - Home_Classeur2_ROW_1" xfId="26399"/>
    <cellStyle name="n_01 - Home_Classeur2_ROW_1_Group" xfId="26400"/>
    <cellStyle name="n_01 - Home_Classeur2_ROW_1_ROW ARPU" xfId="26401"/>
    <cellStyle name="n_01 - Home_Classeur2_ROW_Group" xfId="26402"/>
    <cellStyle name="n_01 - Home_Classeur2_ROW_ROW ARPU" xfId="26403"/>
    <cellStyle name="n_01 - Home_Classeur2_Spain ARPU + AUPU" xfId="26404"/>
    <cellStyle name="n_01 - Home_Classeur2_Spain ARPU + AUPU_Group" xfId="26405"/>
    <cellStyle name="n_01 - Home_Classeur2_Spain ARPU + AUPU_ROW ARPU" xfId="26406"/>
    <cellStyle name="n_01 - Home_Classeur2_Spain KPIs" xfId="6410"/>
    <cellStyle name="n_01 - Home_Classeur2_Spain KPIs 2" xfId="15780"/>
    <cellStyle name="n_01 - Home_DATA KPI Personal" xfId="26407"/>
    <cellStyle name="n_01 - Home_EE_CoA_BS - mapped V4" xfId="26408"/>
    <cellStyle name="n_01 - Home_Enterprise" xfId="9482"/>
    <cellStyle name="n_01 - Home_Feuil1" xfId="1673"/>
    <cellStyle name="n_01 - Home_Feuil1_France financials" xfId="23388"/>
    <cellStyle name="n_01 - Home_Feuil1_France KPIs" xfId="1674"/>
    <cellStyle name="n_01 - Home_Feuil1_France KPIs 2" xfId="13718"/>
    <cellStyle name="n_01 - Home_Feuil1_France KPIs_1" xfId="4586"/>
    <cellStyle name="n_01 - Home_Feuil1_France KPIs_1 2" xfId="14007"/>
    <cellStyle name="n_01 - Home_Feuil1_France KPIs_2" xfId="11843"/>
    <cellStyle name="n_01 - Home_Feuil1_France KPIs_A&amp;ME KPIs" xfId="53046"/>
    <cellStyle name="n_01 - Home_Feuil1_France KPIs_France KPIs" xfId="4587"/>
    <cellStyle name="n_01 - Home_Feuil1_France KPIs_IC&amp;SS" xfId="19649"/>
    <cellStyle name="n_01 - Home_Feuil1_France KPIs_Poland KPIs" xfId="8197"/>
    <cellStyle name="n_01 - Home_Feuil1_France KPIs_RoW KPIs" xfId="8909"/>
    <cellStyle name="n_01 - Home_Feuil1_France KPIs_Spain KPIs" xfId="6413"/>
    <cellStyle name="n_01 - Home_Feuil1_France KPIs_Telecoms - Operational KPIs" xfId="49580"/>
    <cellStyle name="n_01 - Home_Feuil1_Group - financial KPIs" xfId="21644"/>
    <cellStyle name="n_01 - Home_Feuil1_Group - operational KPIs" xfId="10089"/>
    <cellStyle name="n_01 - Home_Feuil1_Group - operational KPIs 2" xfId="17788"/>
    <cellStyle name="n_01 - Home_Feuil1_Group - operational KPIs_1" xfId="19905"/>
    <cellStyle name="n_01 - Home_Feuil1_H1 12 retraité (SOC)" xfId="19850"/>
    <cellStyle name="n_01 - Home_Feuil1_M2M+ MVNO" xfId="4588"/>
    <cellStyle name="n_01 - Home_Feuil1_ROW" xfId="26409"/>
    <cellStyle name="n_01 - Home_Feuil1_ROW_1" xfId="26410"/>
    <cellStyle name="n_01 - Home_Feuil1_ROW_1_Group" xfId="26411"/>
    <cellStyle name="n_01 - Home_Feuil1_ROW_1_ROW ARPU" xfId="26412"/>
    <cellStyle name="n_01 - Home_Feuil1_ROW_Group" xfId="26413"/>
    <cellStyle name="n_01 - Home_Feuil1_ROW_ROW ARPU" xfId="26414"/>
    <cellStyle name="n_01 - Home_Feuil1_Spain ARPU + AUPU" xfId="26415"/>
    <cellStyle name="n_01 - Home_Feuil1_Spain ARPU + AUPU_Group" xfId="26416"/>
    <cellStyle name="n_01 - Home_Feuil1_Spain ARPU + AUPU_ROW ARPU" xfId="26417"/>
    <cellStyle name="n_01 - Home_Feuil1_Spain KPIs" xfId="6412"/>
    <cellStyle name="n_01 - Home_Feuil1_Spain KPIs 2" xfId="15781"/>
    <cellStyle name="n_01 - Home_France financials" xfId="23385"/>
    <cellStyle name="n_01 - Home_France financials_1" xfId="25072"/>
    <cellStyle name="n_01 - Home_France KPIs" xfId="1675"/>
    <cellStyle name="n_01 - Home_France KPIs 2" xfId="13719"/>
    <cellStyle name="n_01 - Home_France KPIs_1" xfId="4579"/>
    <cellStyle name="n_01 - Home_France KPIs_1 2" xfId="14002"/>
    <cellStyle name="n_01 - Home_France KPIs_2" xfId="11840"/>
    <cellStyle name="n_01 - Home_France KPIs_A&amp;ME KPIs" xfId="53047"/>
    <cellStyle name="n_01 - Home_France KPIs_France KPIs" xfId="4589"/>
    <cellStyle name="n_01 - Home_France KPIs_IC&amp;SS" xfId="17567"/>
    <cellStyle name="n_01 - Home_France KPIs_Poland KPIs" xfId="8198"/>
    <cellStyle name="n_01 - Home_France KPIs_RoW KPIs" xfId="8910"/>
    <cellStyle name="n_01 - Home_France KPIs_Spain KPIs" xfId="6414"/>
    <cellStyle name="n_01 - Home_France KPIs_Telecoms - Operational KPIs" xfId="49581"/>
    <cellStyle name="n_01 - Home_Group - financial KPIs" xfId="21641"/>
    <cellStyle name="n_01 - Home_Group - operational KPIs" xfId="2948"/>
    <cellStyle name="n_01 - Home_Group - operational KPIs_1" xfId="10086"/>
    <cellStyle name="n_01 - Home_Group - operational KPIs_1 2" xfId="17785"/>
    <cellStyle name="n_01 - Home_Group - operational KPIs_2" xfId="19902"/>
    <cellStyle name="n_01 - Home_H1 12 retraité (SOC)" xfId="17701"/>
    <cellStyle name="n_01 - Home_IC&amp;SS" xfId="13533"/>
    <cellStyle name="n_01 - Home_M2M+ MVNO" xfId="4590"/>
    <cellStyle name="n_01 - Home_New L23 CA trafic 06-09 (06-10-20)" xfId="1676"/>
    <cellStyle name="n_01 - Home_New L23 CA trafic 06-09 (06-10-20)_France financials" xfId="23389"/>
    <cellStyle name="n_01 - Home_New L23 CA trafic 06-09 (06-10-20)_France KPIs" xfId="1677"/>
    <cellStyle name="n_01 - Home_New L23 CA trafic 06-09 (06-10-20)_France KPIs 2" xfId="13721"/>
    <cellStyle name="n_01 - Home_New L23 CA trafic 06-09 (06-10-20)_France KPIs_1" xfId="4591"/>
    <cellStyle name="n_01 - Home_New L23 CA trafic 06-09 (06-10-20)_France KPIs_1 2" xfId="14011"/>
    <cellStyle name="n_01 - Home_New L23 CA trafic 06-09 (06-10-20)_France KPIs_2" xfId="11844"/>
    <cellStyle name="n_01 - Home_New L23 CA trafic 06-09 (06-10-20)_France KPIs_A&amp;ME KPIs" xfId="53048"/>
    <cellStyle name="n_01 - Home_New L23 CA trafic 06-09 (06-10-20)_France KPIs_France KPIs" xfId="4592"/>
    <cellStyle name="n_01 - Home_New L23 CA trafic 06-09 (06-10-20)_France KPIs_IC&amp;SS" xfId="19842"/>
    <cellStyle name="n_01 - Home_New L23 CA trafic 06-09 (06-10-20)_France KPIs_Poland KPIs" xfId="8199"/>
    <cellStyle name="n_01 - Home_New L23 CA trafic 06-09 (06-10-20)_France KPIs_RoW KPIs" xfId="8911"/>
    <cellStyle name="n_01 - Home_New L23 CA trafic 06-09 (06-10-20)_France KPIs_Spain KPIs" xfId="6416"/>
    <cellStyle name="n_01 - Home_New L23 CA trafic 06-09 (06-10-20)_France KPIs_Telecoms - Operational KPIs" xfId="49582"/>
    <cellStyle name="n_01 - Home_New L23 CA trafic 06-09 (06-10-20)_Group - financial KPIs" xfId="21645"/>
    <cellStyle name="n_01 - Home_New L23 CA trafic 06-09 (06-10-20)_Group - operational KPIs" xfId="10090"/>
    <cellStyle name="n_01 - Home_New L23 CA trafic 06-09 (06-10-20)_Group - operational KPIs 2" xfId="17789"/>
    <cellStyle name="n_01 - Home_New L23 CA trafic 06-09 (06-10-20)_Group - operational KPIs_1" xfId="19906"/>
    <cellStyle name="n_01 - Home_New L23 CA trafic 06-09 (06-10-20)_H1 12 retraité (SOC)" xfId="13869"/>
    <cellStyle name="n_01 - Home_New L23 CA trafic 06-09 (06-10-20)_M2M+ MVNO" xfId="4593"/>
    <cellStyle name="n_01 - Home_New L23 CA trafic 06-09 (06-10-20)_ROW" xfId="26418"/>
    <cellStyle name="n_01 - Home_New L23 CA trafic 06-09 (06-10-20)_ROW_1" xfId="26419"/>
    <cellStyle name="n_01 - Home_New L23 CA trafic 06-09 (06-10-20)_ROW_1_Group" xfId="26420"/>
    <cellStyle name="n_01 - Home_New L23 CA trafic 06-09 (06-10-20)_ROW_1_ROW ARPU" xfId="26421"/>
    <cellStyle name="n_01 - Home_New L23 CA trafic 06-09 (06-10-20)_ROW_Group" xfId="26422"/>
    <cellStyle name="n_01 - Home_New L23 CA trafic 06-09 (06-10-20)_ROW_ROW ARPU" xfId="26423"/>
    <cellStyle name="n_01 - Home_New L23 CA trafic 06-09 (06-10-20)_Spain ARPU + AUPU" xfId="26424"/>
    <cellStyle name="n_01 - Home_New L23 CA trafic 06-09 (06-10-20)_Spain ARPU + AUPU_Group" xfId="26425"/>
    <cellStyle name="n_01 - Home_New L23 CA trafic 06-09 (06-10-20)_Spain ARPU + AUPU_ROW ARPU" xfId="26426"/>
    <cellStyle name="n_01 - Home_New L23 CA trafic 06-09 (06-10-20)_Spain KPIs" xfId="6415"/>
    <cellStyle name="n_01 - Home_New L23 CA trafic 06-09 (06-10-20)_Spain KPIs 2" xfId="15784"/>
    <cellStyle name="n_01 - Home_PFA_Mn MTV_060413" xfId="1678"/>
    <cellStyle name="n_01 - Home_PFA_Mn MTV_060413_France financials" xfId="23390"/>
    <cellStyle name="n_01 - Home_PFA_Mn MTV_060413_France KPIs" xfId="1679"/>
    <cellStyle name="n_01 - Home_PFA_Mn MTV_060413_France KPIs 2" xfId="13723"/>
    <cellStyle name="n_01 - Home_PFA_Mn MTV_060413_France KPIs_1" xfId="4594"/>
    <cellStyle name="n_01 - Home_PFA_Mn MTV_060413_France KPIs_1 2" xfId="14014"/>
    <cellStyle name="n_01 - Home_PFA_Mn MTV_060413_France KPIs_2" xfId="11845"/>
    <cellStyle name="n_01 - Home_PFA_Mn MTV_060413_France KPIs_A&amp;ME KPIs" xfId="53049"/>
    <cellStyle name="n_01 - Home_PFA_Mn MTV_060413_France KPIs_France KPIs" xfId="4595"/>
    <cellStyle name="n_01 - Home_PFA_Mn MTV_060413_France KPIs_IC&amp;SS" xfId="19648"/>
    <cellStyle name="n_01 - Home_PFA_Mn MTV_060413_France KPIs_Poland KPIs" xfId="8200"/>
    <cellStyle name="n_01 - Home_PFA_Mn MTV_060413_France KPIs_RoW KPIs" xfId="8912"/>
    <cellStyle name="n_01 - Home_PFA_Mn MTV_060413_France KPIs_Spain KPIs" xfId="6418"/>
    <cellStyle name="n_01 - Home_PFA_Mn MTV_060413_France KPIs_Telecoms - Operational KPIs" xfId="49583"/>
    <cellStyle name="n_01 - Home_PFA_Mn MTV_060413_Group - financial KPIs" xfId="21646"/>
    <cellStyle name="n_01 - Home_PFA_Mn MTV_060413_Group - operational KPIs" xfId="10091"/>
    <cellStyle name="n_01 - Home_PFA_Mn MTV_060413_Group - operational KPIs 2" xfId="17790"/>
    <cellStyle name="n_01 - Home_PFA_Mn MTV_060413_Group - operational KPIs_1" xfId="19907"/>
    <cellStyle name="n_01 - Home_PFA_Mn MTV_060413_H1 12 retraité (SOC)" xfId="19849"/>
    <cellStyle name="n_01 - Home_PFA_Mn MTV_060413_M2M+ MVNO" xfId="4596"/>
    <cellStyle name="n_01 - Home_PFA_Mn MTV_060413_ROW" xfId="26427"/>
    <cellStyle name="n_01 - Home_PFA_Mn MTV_060413_ROW_1" xfId="26428"/>
    <cellStyle name="n_01 - Home_PFA_Mn MTV_060413_ROW_1_Group" xfId="26429"/>
    <cellStyle name="n_01 - Home_PFA_Mn MTV_060413_ROW_1_ROW ARPU" xfId="26430"/>
    <cellStyle name="n_01 - Home_PFA_Mn MTV_060413_ROW_Group" xfId="26431"/>
    <cellStyle name="n_01 - Home_PFA_Mn MTV_060413_ROW_ROW ARPU" xfId="26432"/>
    <cellStyle name="n_01 - Home_PFA_Mn MTV_060413_Spain ARPU + AUPU" xfId="26433"/>
    <cellStyle name="n_01 - Home_PFA_Mn MTV_060413_Spain ARPU + AUPU_Group" xfId="26434"/>
    <cellStyle name="n_01 - Home_PFA_Mn MTV_060413_Spain ARPU + AUPU_ROW ARPU" xfId="26435"/>
    <cellStyle name="n_01 - Home_PFA_Mn MTV_060413_Spain KPIs" xfId="6417"/>
    <cellStyle name="n_01 - Home_PFA_Mn MTV_060413_Spain KPIs 2" xfId="15786"/>
    <cellStyle name="n_01 - Home_PFA_Mn_0603_V0 0" xfId="1680"/>
    <cellStyle name="n_01 - Home_PFA_Mn_0603_V0 0_France financials" xfId="23391"/>
    <cellStyle name="n_01 - Home_PFA_Mn_0603_V0 0_France KPIs" xfId="1681"/>
    <cellStyle name="n_01 - Home_PFA_Mn_0603_V0 0_France KPIs 2" xfId="13725"/>
    <cellStyle name="n_01 - Home_PFA_Mn_0603_V0 0_France KPIs_1" xfId="4597"/>
    <cellStyle name="n_01 - Home_PFA_Mn_0603_V0 0_France KPIs_1 2" xfId="14017"/>
    <cellStyle name="n_01 - Home_PFA_Mn_0603_V0 0_France KPIs_2" xfId="11846"/>
    <cellStyle name="n_01 - Home_PFA_Mn_0603_V0 0_France KPIs_A&amp;ME KPIs" xfId="53050"/>
    <cellStyle name="n_01 - Home_PFA_Mn_0603_V0 0_France KPIs_France KPIs" xfId="4598"/>
    <cellStyle name="n_01 - Home_PFA_Mn_0603_V0 0_France KPIs_IC&amp;SS" xfId="13924"/>
    <cellStyle name="n_01 - Home_PFA_Mn_0603_V0 0_France KPIs_Poland KPIs" xfId="8201"/>
    <cellStyle name="n_01 - Home_PFA_Mn_0603_V0 0_France KPIs_RoW KPIs" xfId="8913"/>
    <cellStyle name="n_01 - Home_PFA_Mn_0603_V0 0_France KPIs_Spain KPIs" xfId="6420"/>
    <cellStyle name="n_01 - Home_PFA_Mn_0603_V0 0_France KPIs_Telecoms - Operational KPIs" xfId="49584"/>
    <cellStyle name="n_01 - Home_PFA_Mn_0603_V0 0_Group - financial KPIs" xfId="21647"/>
    <cellStyle name="n_01 - Home_PFA_Mn_0603_V0 0_Group - operational KPIs" xfId="10092"/>
    <cellStyle name="n_01 - Home_PFA_Mn_0603_V0 0_Group - operational KPIs 2" xfId="17791"/>
    <cellStyle name="n_01 - Home_PFA_Mn_0603_V0 0_Group - operational KPIs_1" xfId="19908"/>
    <cellStyle name="n_01 - Home_PFA_Mn_0603_V0 0_H1 12 retraité (SOC)" xfId="13874"/>
    <cellStyle name="n_01 - Home_PFA_Mn_0603_V0 0_M2M+ MVNO" xfId="4599"/>
    <cellStyle name="n_01 - Home_PFA_Mn_0603_V0 0_ROW" xfId="26436"/>
    <cellStyle name="n_01 - Home_PFA_Mn_0603_V0 0_ROW_1" xfId="26437"/>
    <cellStyle name="n_01 - Home_PFA_Mn_0603_V0 0_ROW_1_Group" xfId="26438"/>
    <cellStyle name="n_01 - Home_PFA_Mn_0603_V0 0_ROW_1_ROW ARPU" xfId="26439"/>
    <cellStyle name="n_01 - Home_PFA_Mn_0603_V0 0_ROW_Group" xfId="26440"/>
    <cellStyle name="n_01 - Home_PFA_Mn_0603_V0 0_ROW_ROW ARPU" xfId="26441"/>
    <cellStyle name="n_01 - Home_PFA_Mn_0603_V0 0_Spain ARPU + AUPU" xfId="26442"/>
    <cellStyle name="n_01 - Home_PFA_Mn_0603_V0 0_Spain ARPU + AUPU_Group" xfId="26443"/>
    <cellStyle name="n_01 - Home_PFA_Mn_0603_V0 0_Spain ARPU + AUPU_ROW ARPU" xfId="26444"/>
    <cellStyle name="n_01 - Home_PFA_Mn_0603_V0 0_Spain KPIs" xfId="6419"/>
    <cellStyle name="n_01 - Home_PFA_Mn_0603_V0 0_Spain KPIs 2" xfId="15788"/>
    <cellStyle name="n_01 - Home_Poland KPIs" xfId="8193"/>
    <cellStyle name="n_01 - Home_Reporting Valeur_Mobile_2010_10" xfId="26445"/>
    <cellStyle name="n_01 - Home_Reporting Valeur_Mobile_2010_10_Group" xfId="26446"/>
    <cellStyle name="n_01 - Home_Reporting Valeur_Mobile_2010_10_ROW" xfId="26447"/>
    <cellStyle name="n_01 - Home_Reporting Valeur_Mobile_2010_10_ROW ARPU" xfId="26448"/>
    <cellStyle name="n_01 - Home_ROW" xfId="26449"/>
    <cellStyle name="n_01 - Home_RoW KPIs" xfId="8905"/>
    <cellStyle name="n_01 - Home_ROW_1" xfId="26450"/>
    <cellStyle name="n_01 - Home_ROW_1_Group" xfId="26451"/>
    <cellStyle name="n_01 - Home_ROW_1_ROW ARPU" xfId="26452"/>
    <cellStyle name="n_01 - Home_ROW_Group" xfId="26453"/>
    <cellStyle name="n_01 - Home_ROW_ROW ARPU" xfId="26454"/>
    <cellStyle name="n_01 - Home_Spain ARPU + AUPU" xfId="26455"/>
    <cellStyle name="n_01 - Home_Spain ARPU + AUPU_Group" xfId="26456"/>
    <cellStyle name="n_01 - Home_Spain ARPU + AUPU_ROW ARPU" xfId="26457"/>
    <cellStyle name="n_01 - Home_Spain KPIs" xfId="6407"/>
    <cellStyle name="n_01 - Home_Spain KPIs 2" xfId="15777"/>
    <cellStyle name="n_01 - Home_Spain KPIs_1" xfId="51272"/>
    <cellStyle name="n_01 - Home_Telecoms - Operational KPIs" xfId="49576"/>
    <cellStyle name="n_01 - Home_UAG_report_CA 06-09 (06-09-28)" xfId="1682"/>
    <cellStyle name="n_01 - Home_UAG_report_CA 06-09 (06-09-28)_A&amp;ME KPIs" xfId="53051"/>
    <cellStyle name="n_01 - Home_UAG_report_CA 06-09 (06-09-28)_Enterprise" xfId="9484"/>
    <cellStyle name="n_01 - Home_UAG_report_CA 06-09 (06-09-28)_France financials" xfId="23392"/>
    <cellStyle name="n_01 - Home_UAG_report_CA 06-09 (06-09-28)_France financials_1" xfId="25074"/>
    <cellStyle name="n_01 - Home_UAG_report_CA 06-09 (06-09-28)_France KPIs" xfId="1683"/>
    <cellStyle name="n_01 - Home_UAG_report_CA 06-09 (06-09-28)_France KPIs 2" xfId="13726"/>
    <cellStyle name="n_01 - Home_UAG_report_CA 06-09 (06-09-28)_France KPIs_1" xfId="4600"/>
    <cellStyle name="n_01 - Home_UAG_report_CA 06-09 (06-09-28)_France KPIs_1 2" xfId="14020"/>
    <cellStyle name="n_01 - Home_UAG_report_CA 06-09 (06-09-28)_France KPIs_2" xfId="11847"/>
    <cellStyle name="n_01 - Home_UAG_report_CA 06-09 (06-09-28)_France KPIs_A&amp;ME KPIs" xfId="53052"/>
    <cellStyle name="n_01 - Home_UAG_report_CA 06-09 (06-09-28)_France KPIs_France KPIs" xfId="4601"/>
    <cellStyle name="n_01 - Home_UAG_report_CA 06-09 (06-09-28)_France KPIs_IC&amp;SS" xfId="19848"/>
    <cellStyle name="n_01 - Home_UAG_report_CA 06-09 (06-09-28)_France KPIs_Poland KPIs" xfId="8203"/>
    <cellStyle name="n_01 - Home_UAG_report_CA 06-09 (06-09-28)_France KPIs_RoW KPIs" xfId="8915"/>
    <cellStyle name="n_01 - Home_UAG_report_CA 06-09 (06-09-28)_France KPIs_Spain KPIs" xfId="6422"/>
    <cellStyle name="n_01 - Home_UAG_report_CA 06-09 (06-09-28)_France KPIs_Telecoms - Operational KPIs" xfId="49586"/>
    <cellStyle name="n_01 - Home_UAG_report_CA 06-09 (06-09-28)_Group - financial KPIs" xfId="21648"/>
    <cellStyle name="n_01 - Home_UAG_report_CA 06-09 (06-09-28)_Group - operational KPIs" xfId="2950"/>
    <cellStyle name="n_01 - Home_UAG_report_CA 06-09 (06-09-28)_Group - operational KPIs_1" xfId="10093"/>
    <cellStyle name="n_01 - Home_UAG_report_CA 06-09 (06-09-28)_Group - operational KPIs_1 2" xfId="17792"/>
    <cellStyle name="n_01 - Home_UAG_report_CA 06-09 (06-09-28)_Group - operational KPIs_2" xfId="19909"/>
    <cellStyle name="n_01 - Home_UAG_report_CA 06-09 (06-09-28)_H1 12 retraité (SOC)" xfId="13925"/>
    <cellStyle name="n_01 - Home_UAG_report_CA 06-09 (06-09-28)_IC&amp;SS" xfId="19647"/>
    <cellStyle name="n_01 - Home_UAG_report_CA 06-09 (06-09-28)_M2M+ MVNO" xfId="4602"/>
    <cellStyle name="n_01 - Home_UAG_report_CA 06-09 (06-09-28)_Poland KPIs" xfId="8202"/>
    <cellStyle name="n_01 - Home_UAG_report_CA 06-09 (06-09-28)_ROW" xfId="26458"/>
    <cellStyle name="n_01 - Home_UAG_report_CA 06-09 (06-09-28)_RoW KPIs" xfId="8914"/>
    <cellStyle name="n_01 - Home_UAG_report_CA 06-09 (06-09-28)_ROW_1" xfId="26459"/>
    <cellStyle name="n_01 - Home_UAG_report_CA 06-09 (06-09-28)_ROW_1_Group" xfId="26460"/>
    <cellStyle name="n_01 - Home_UAG_report_CA 06-09 (06-09-28)_ROW_1_ROW ARPU" xfId="26461"/>
    <cellStyle name="n_01 - Home_UAG_report_CA 06-09 (06-09-28)_ROW_Group" xfId="26462"/>
    <cellStyle name="n_01 - Home_UAG_report_CA 06-09 (06-09-28)_ROW_ROW ARPU" xfId="26463"/>
    <cellStyle name="n_01 - Home_UAG_report_CA 06-09 (06-09-28)_Spain ARPU + AUPU" xfId="26464"/>
    <cellStyle name="n_01 - Home_UAG_report_CA 06-09 (06-09-28)_Spain ARPU + AUPU_Group" xfId="26465"/>
    <cellStyle name="n_01 - Home_UAG_report_CA 06-09 (06-09-28)_Spain ARPU + AUPU_ROW ARPU" xfId="26466"/>
    <cellStyle name="n_01 - Home_UAG_report_CA 06-09 (06-09-28)_Spain KPIs" xfId="6421"/>
    <cellStyle name="n_01 - Home_UAG_report_CA 06-09 (06-09-28)_Spain KPIs 2" xfId="15790"/>
    <cellStyle name="n_01 - Home_UAG_report_CA 06-09 (06-09-28)_Spain KPIs_1" xfId="51274"/>
    <cellStyle name="n_01 - Home_UAG_report_CA 06-09 (06-09-28)_Telecoms - Operational KPIs" xfId="49585"/>
    <cellStyle name="n_01 - Home_UAG_report_CA 06-10 (06-11-06)" xfId="1684"/>
    <cellStyle name="n_01 - Home_UAG_report_CA 06-10 (06-11-06)_A&amp;ME KPIs" xfId="53053"/>
    <cellStyle name="n_01 - Home_UAG_report_CA 06-10 (06-11-06)_Enterprise" xfId="9485"/>
    <cellStyle name="n_01 - Home_UAG_report_CA 06-10 (06-11-06)_France financials" xfId="23393"/>
    <cellStyle name="n_01 - Home_UAG_report_CA 06-10 (06-11-06)_France financials_1" xfId="25075"/>
    <cellStyle name="n_01 - Home_UAG_report_CA 06-10 (06-11-06)_France KPIs" xfId="1685"/>
    <cellStyle name="n_01 - Home_UAG_report_CA 06-10 (06-11-06)_France KPIs 2" xfId="13727"/>
    <cellStyle name="n_01 - Home_UAG_report_CA 06-10 (06-11-06)_France KPIs_1" xfId="4603"/>
    <cellStyle name="n_01 - Home_UAG_report_CA 06-10 (06-11-06)_France KPIs_1 2" xfId="14022"/>
    <cellStyle name="n_01 - Home_UAG_report_CA 06-10 (06-11-06)_France KPIs_2" xfId="11848"/>
    <cellStyle name="n_01 - Home_UAG_report_CA 06-10 (06-11-06)_France KPIs_A&amp;ME KPIs" xfId="53054"/>
    <cellStyle name="n_01 - Home_UAG_report_CA 06-10 (06-11-06)_France KPIs_France KPIs" xfId="4604"/>
    <cellStyle name="n_01 - Home_UAG_report_CA 06-10 (06-11-06)_France KPIs_IC&amp;SS" xfId="19646"/>
    <cellStyle name="n_01 - Home_UAG_report_CA 06-10 (06-11-06)_France KPIs_Poland KPIs" xfId="8205"/>
    <cellStyle name="n_01 - Home_UAG_report_CA 06-10 (06-11-06)_France KPIs_RoW KPIs" xfId="8917"/>
    <cellStyle name="n_01 - Home_UAG_report_CA 06-10 (06-11-06)_France KPIs_Spain KPIs" xfId="6424"/>
    <cellStyle name="n_01 - Home_UAG_report_CA 06-10 (06-11-06)_France KPIs_Telecoms - Operational KPIs" xfId="49588"/>
    <cellStyle name="n_01 - Home_UAG_report_CA 06-10 (06-11-06)_Group - financial KPIs" xfId="21649"/>
    <cellStyle name="n_01 - Home_UAG_report_CA 06-10 (06-11-06)_Group - operational KPIs" xfId="2951"/>
    <cellStyle name="n_01 - Home_UAG_report_CA 06-10 (06-11-06)_Group - operational KPIs_1" xfId="10094"/>
    <cellStyle name="n_01 - Home_UAG_report_CA 06-10 (06-11-06)_Group - operational KPIs_1 2" xfId="17793"/>
    <cellStyle name="n_01 - Home_UAG_report_CA 06-10 (06-11-06)_Group - operational KPIs_2" xfId="19910"/>
    <cellStyle name="n_01 - Home_UAG_report_CA 06-10 (06-11-06)_H1 12 retraité (SOC)" xfId="19847"/>
    <cellStyle name="n_01 - Home_UAG_report_CA 06-10 (06-11-06)_IC&amp;SS" xfId="13740"/>
    <cellStyle name="n_01 - Home_UAG_report_CA 06-10 (06-11-06)_M2M+ MVNO" xfId="4605"/>
    <cellStyle name="n_01 - Home_UAG_report_CA 06-10 (06-11-06)_Poland KPIs" xfId="8204"/>
    <cellStyle name="n_01 - Home_UAG_report_CA 06-10 (06-11-06)_ROW" xfId="26467"/>
    <cellStyle name="n_01 - Home_UAG_report_CA 06-10 (06-11-06)_RoW KPIs" xfId="8916"/>
    <cellStyle name="n_01 - Home_UAG_report_CA 06-10 (06-11-06)_ROW_1" xfId="26468"/>
    <cellStyle name="n_01 - Home_UAG_report_CA 06-10 (06-11-06)_ROW_1_Group" xfId="26469"/>
    <cellStyle name="n_01 - Home_UAG_report_CA 06-10 (06-11-06)_ROW_1_ROW ARPU" xfId="26470"/>
    <cellStyle name="n_01 - Home_UAG_report_CA 06-10 (06-11-06)_ROW_Group" xfId="26471"/>
    <cellStyle name="n_01 - Home_UAG_report_CA 06-10 (06-11-06)_ROW_ROW ARPU" xfId="26472"/>
    <cellStyle name="n_01 - Home_UAG_report_CA 06-10 (06-11-06)_Spain ARPU + AUPU" xfId="26473"/>
    <cellStyle name="n_01 - Home_UAG_report_CA 06-10 (06-11-06)_Spain ARPU + AUPU_Group" xfId="26474"/>
    <cellStyle name="n_01 - Home_UAG_report_CA 06-10 (06-11-06)_Spain ARPU + AUPU_ROW ARPU" xfId="26475"/>
    <cellStyle name="n_01 - Home_UAG_report_CA 06-10 (06-11-06)_Spain KPIs" xfId="6423"/>
    <cellStyle name="n_01 - Home_UAG_report_CA 06-10 (06-11-06)_Spain KPIs 2" xfId="15791"/>
    <cellStyle name="n_01 - Home_UAG_report_CA 06-10 (06-11-06)_Spain KPIs_1" xfId="51275"/>
    <cellStyle name="n_01 - Home_UAG_report_CA 06-10 (06-11-06)_Telecoms - Operational KPIs" xfId="49587"/>
    <cellStyle name="n_01 - PDG" xfId="1686"/>
    <cellStyle name="n_01 - PDG_A&amp;ME KPIs" xfId="53055"/>
    <cellStyle name="n_01 - PDG_DATA KPI Personal" xfId="26476"/>
    <cellStyle name="n_01 - PDG_EE_CoA_BS - mapped V4" xfId="26477"/>
    <cellStyle name="n_01 - PDG_Enterprise" xfId="9486"/>
    <cellStyle name="n_01 - PDG_France financials" xfId="23394"/>
    <cellStyle name="n_01 - PDG_France financials_1" xfId="25076"/>
    <cellStyle name="n_01 - PDG_France KPIs" xfId="1687"/>
    <cellStyle name="n_01 - PDG_France KPIs 2" xfId="13728"/>
    <cellStyle name="n_01 - PDG_France KPIs_1" xfId="4606"/>
    <cellStyle name="n_01 - PDG_France KPIs_1 2" xfId="14024"/>
    <cellStyle name="n_01 - PDG_France KPIs_2" xfId="11849"/>
    <cellStyle name="n_01 - PDG_France KPIs_IC&amp;SS" xfId="13742"/>
    <cellStyle name="n_01 - PDG_Group - financial KPIs" xfId="21650"/>
    <cellStyle name="n_01 - PDG_Group - operational KPIs" xfId="2952"/>
    <cellStyle name="n_01 - PDG_Group - operational KPIs_1" xfId="10095"/>
    <cellStyle name="n_01 - PDG_Group - operational KPIs_1 2" xfId="17794"/>
    <cellStyle name="n_01 - PDG_Group - operational KPIs_2" xfId="19911"/>
    <cellStyle name="n_01 - PDG_H1 12 retraité (SOC)" xfId="19645"/>
    <cellStyle name="n_01 - PDG_IC&amp;SS" xfId="13868"/>
    <cellStyle name="n_01 - PDG_Poland KPIs" xfId="8206"/>
    <cellStyle name="n_01 - PDG_Reporting Valeur_Mobile_2010_10" xfId="26478"/>
    <cellStyle name="n_01 - PDG_Reporting Valeur_Mobile_2010_10_Group" xfId="26479"/>
    <cellStyle name="n_01 - PDG_Reporting Valeur_Mobile_2010_10_ROW" xfId="26480"/>
    <cellStyle name="n_01 - PDG_Reporting Valeur_Mobile_2010_10_ROW ARPU" xfId="26481"/>
    <cellStyle name="n_01 - PDG_ROW" xfId="26482"/>
    <cellStyle name="n_01 - PDG_RoW KPIs" xfId="8918"/>
    <cellStyle name="n_01 - PDG_ROW_1" xfId="26483"/>
    <cellStyle name="n_01 - PDG_ROW_1_Group" xfId="26484"/>
    <cellStyle name="n_01 - PDG_ROW_1_ROW ARPU" xfId="26485"/>
    <cellStyle name="n_01 - PDG_ROW_Group" xfId="26486"/>
    <cellStyle name="n_01 - PDG_ROW_ROW ARPU" xfId="26487"/>
    <cellStyle name="n_01 - PDG_Spain ARPU + AUPU" xfId="26488"/>
    <cellStyle name="n_01 - PDG_Spain ARPU + AUPU_Group" xfId="26489"/>
    <cellStyle name="n_01 - PDG_Spain ARPU + AUPU_ROW ARPU" xfId="26490"/>
    <cellStyle name="n_01 - PDG_Spain KPIs" xfId="6425"/>
    <cellStyle name="n_01 - PDG_Spain KPIs 2" xfId="15792"/>
    <cellStyle name="n_01 - PDG_Spain KPIs_1" xfId="51276"/>
    <cellStyle name="n_01 - PDG_Telecoms - Operational KPIs" xfId="49589"/>
    <cellStyle name="n_01 - Wanadoo" xfId="1688"/>
    <cellStyle name="n_01 - Wanadoo_01 Synthèse DM pour modèle" xfId="1689"/>
    <cellStyle name="n_01 - Wanadoo_01 Synthèse DM pour modèle_France financials" xfId="23396"/>
    <cellStyle name="n_01 - Wanadoo_01 Synthèse DM pour modèle_France KPIs" xfId="1690"/>
    <cellStyle name="n_01 - Wanadoo_01 Synthèse DM pour modèle_France KPIs 2" xfId="13729"/>
    <cellStyle name="n_01 - Wanadoo_01 Synthèse DM pour modèle_France KPIs_1" xfId="4608"/>
    <cellStyle name="n_01 - Wanadoo_01 Synthèse DM pour modèle_France KPIs_1 2" xfId="14026"/>
    <cellStyle name="n_01 - Wanadoo_01 Synthèse DM pour modèle_France KPIs_2" xfId="11851"/>
    <cellStyle name="n_01 - Wanadoo_01 Synthèse DM pour modèle_France KPIs_IC&amp;SS" xfId="17512"/>
    <cellStyle name="n_01 - Wanadoo_01 Synthèse DM pour modèle_Group - financial KPIs" xfId="21652"/>
    <cellStyle name="n_01 - Wanadoo_01 Synthèse DM pour modèle_Group - operational KPIs" xfId="10097"/>
    <cellStyle name="n_01 - Wanadoo_01 Synthèse DM pour modèle_Group - operational KPIs 2" xfId="17796"/>
    <cellStyle name="n_01 - Wanadoo_01 Synthèse DM pour modèle_Group - operational KPIs_1" xfId="19913"/>
    <cellStyle name="n_01 - Wanadoo_01 Synthèse DM pour modèle_H1 12 retraité (SOC)" xfId="13744"/>
    <cellStyle name="n_01 - Wanadoo_01 Synthèse DM pour modèle_ROW" xfId="26491"/>
    <cellStyle name="n_01 - Wanadoo_01 Synthèse DM pour modèle_ROW_1" xfId="26492"/>
    <cellStyle name="n_01 - Wanadoo_01 Synthèse DM pour modèle_ROW_1_Group" xfId="26493"/>
    <cellStyle name="n_01 - Wanadoo_01 Synthèse DM pour modèle_ROW_1_ROW ARPU" xfId="26494"/>
    <cellStyle name="n_01 - Wanadoo_01 Synthèse DM pour modèle_ROW_Group" xfId="26495"/>
    <cellStyle name="n_01 - Wanadoo_01 Synthèse DM pour modèle_ROW_ROW ARPU" xfId="26496"/>
    <cellStyle name="n_01 - Wanadoo_01 Synthèse DM pour modèle_Spain ARPU + AUPU" xfId="26497"/>
    <cellStyle name="n_01 - Wanadoo_01 Synthèse DM pour modèle_Spain ARPU + AUPU_Group" xfId="26498"/>
    <cellStyle name="n_01 - Wanadoo_01 Synthèse DM pour modèle_Spain ARPU + AUPU_ROW ARPU" xfId="26499"/>
    <cellStyle name="n_01 - Wanadoo_01 Synthèse DM pour modèle_Spain KPIs" xfId="6427"/>
    <cellStyle name="n_01 - Wanadoo_01 Synthèse DM pour modèle_Spain KPIs 2" xfId="15794"/>
    <cellStyle name="n_01 - Wanadoo_0703 Préflashde L23 Analyse CA trafic 07-03 (07-04-03)" xfId="1691"/>
    <cellStyle name="n_01 - Wanadoo_0703 Préflashde L23 Analyse CA trafic 07-03 (07-04-03)_A&amp;ME KPIs" xfId="53057"/>
    <cellStyle name="n_01 - Wanadoo_0703 Préflashde L23 Analyse CA trafic 07-03 (07-04-03)_Enterprise" xfId="9488"/>
    <cellStyle name="n_01 - Wanadoo_0703 Préflashde L23 Analyse CA trafic 07-03 (07-04-03)_France financials" xfId="23397"/>
    <cellStyle name="n_01 - Wanadoo_0703 Préflashde L23 Analyse CA trafic 07-03 (07-04-03)_France financials_1" xfId="25078"/>
    <cellStyle name="n_01 - Wanadoo_0703 Préflashde L23 Analyse CA trafic 07-03 (07-04-03)_France KPIs" xfId="1692"/>
    <cellStyle name="n_01 - Wanadoo_0703 Préflashde L23 Analyse CA trafic 07-03 (07-04-03)_France KPIs 2" xfId="13730"/>
    <cellStyle name="n_01 - Wanadoo_0703 Préflashde L23 Analyse CA trafic 07-03 (07-04-03)_France KPIs_1" xfId="4609"/>
    <cellStyle name="n_01 - Wanadoo_0703 Préflashde L23 Analyse CA trafic 07-03 (07-04-03)_France KPIs_1 2" xfId="14027"/>
    <cellStyle name="n_01 - Wanadoo_0703 Préflashde L23 Analyse CA trafic 07-03 (07-04-03)_France KPIs_2" xfId="11852"/>
    <cellStyle name="n_01 - Wanadoo_0703 Préflashde L23 Analyse CA trafic 07-03 (07-04-03)_France KPIs_IC&amp;SS" xfId="19845"/>
    <cellStyle name="n_01 - Wanadoo_0703 Préflashde L23 Analyse CA trafic 07-03 (07-04-03)_Group - financial KPIs" xfId="21653"/>
    <cellStyle name="n_01 - Wanadoo_0703 Préflashde L23 Analyse CA trafic 07-03 (07-04-03)_Group - operational KPIs" xfId="2954"/>
    <cellStyle name="n_01 - Wanadoo_0703 Préflashde L23 Analyse CA trafic 07-03 (07-04-03)_Group - operational KPIs_1" xfId="10098"/>
    <cellStyle name="n_01 - Wanadoo_0703 Préflashde L23 Analyse CA trafic 07-03 (07-04-03)_Group - operational KPIs_1 2" xfId="17797"/>
    <cellStyle name="n_01 - Wanadoo_0703 Préflashde L23 Analyse CA trafic 07-03 (07-04-03)_Group - operational KPIs_2" xfId="19914"/>
    <cellStyle name="n_01 - Wanadoo_0703 Préflashde L23 Analyse CA trafic 07-03 (07-04-03)_H1 12 retraité (SOC)" xfId="17568"/>
    <cellStyle name="n_01 - Wanadoo_0703 Préflashde L23 Analyse CA trafic 07-03 (07-04-03)_IC&amp;SS" xfId="19644"/>
    <cellStyle name="n_01 - Wanadoo_0703 Préflashde L23 Analyse CA trafic 07-03 (07-04-03)_Poland KPIs" xfId="8208"/>
    <cellStyle name="n_01 - Wanadoo_0703 Préflashde L23 Analyse CA trafic 07-03 (07-04-03)_ROW" xfId="26500"/>
    <cellStyle name="n_01 - Wanadoo_0703 Préflashde L23 Analyse CA trafic 07-03 (07-04-03)_RoW KPIs" xfId="8920"/>
    <cellStyle name="n_01 - Wanadoo_0703 Préflashde L23 Analyse CA trafic 07-03 (07-04-03)_ROW_1" xfId="26501"/>
    <cellStyle name="n_01 - Wanadoo_0703 Préflashde L23 Analyse CA trafic 07-03 (07-04-03)_ROW_1_Group" xfId="26502"/>
    <cellStyle name="n_01 - Wanadoo_0703 Préflashde L23 Analyse CA trafic 07-03 (07-04-03)_ROW_1_ROW ARPU" xfId="26503"/>
    <cellStyle name="n_01 - Wanadoo_0703 Préflashde L23 Analyse CA trafic 07-03 (07-04-03)_ROW_Group" xfId="26504"/>
    <cellStyle name="n_01 - Wanadoo_0703 Préflashde L23 Analyse CA trafic 07-03 (07-04-03)_ROW_ROW ARPU" xfId="26505"/>
    <cellStyle name="n_01 - Wanadoo_0703 Préflashde L23 Analyse CA trafic 07-03 (07-04-03)_Spain ARPU + AUPU" xfId="26506"/>
    <cellStyle name="n_01 - Wanadoo_0703 Préflashde L23 Analyse CA trafic 07-03 (07-04-03)_Spain ARPU + AUPU_Group" xfId="26507"/>
    <cellStyle name="n_01 - Wanadoo_0703 Préflashde L23 Analyse CA trafic 07-03 (07-04-03)_Spain ARPU + AUPU_ROW ARPU" xfId="26508"/>
    <cellStyle name="n_01 - Wanadoo_0703 Préflashde L23 Analyse CA trafic 07-03 (07-04-03)_Spain KPIs" xfId="6428"/>
    <cellStyle name="n_01 - Wanadoo_0703 Préflashde L23 Analyse CA trafic 07-03 (07-04-03)_Spain KPIs 2" xfId="15795"/>
    <cellStyle name="n_01 - Wanadoo_0703 Préflashde L23 Analyse CA trafic 07-03 (07-04-03)_Spain KPIs_1" xfId="51278"/>
    <cellStyle name="n_01 - Wanadoo_0703 Préflashde L23 Analyse CA trafic 07-03 (07-04-03)_Telecoms - Operational KPIs" xfId="49591"/>
    <cellStyle name="n_01 - Wanadoo_A&amp;ME KPIs" xfId="53056"/>
    <cellStyle name="n_01 - Wanadoo_Base Forfaits 06-07" xfId="1693"/>
    <cellStyle name="n_01 - Wanadoo_Base Forfaits 06-07_A&amp;ME KPIs" xfId="53058"/>
    <cellStyle name="n_01 - Wanadoo_Base Forfaits 06-07_Enterprise" xfId="9489"/>
    <cellStyle name="n_01 - Wanadoo_Base Forfaits 06-07_France financials" xfId="23398"/>
    <cellStyle name="n_01 - Wanadoo_Base Forfaits 06-07_France financials_1" xfId="25079"/>
    <cellStyle name="n_01 - Wanadoo_Base Forfaits 06-07_France KPIs" xfId="1694"/>
    <cellStyle name="n_01 - Wanadoo_Base Forfaits 06-07_France KPIs 2" xfId="13731"/>
    <cellStyle name="n_01 - Wanadoo_Base Forfaits 06-07_France KPIs_1" xfId="4610"/>
    <cellStyle name="n_01 - Wanadoo_Base Forfaits 06-07_France KPIs_1 2" xfId="14028"/>
    <cellStyle name="n_01 - Wanadoo_Base Forfaits 06-07_France KPIs_2" xfId="11853"/>
    <cellStyle name="n_01 - Wanadoo_Base Forfaits 06-07_France KPIs_IC&amp;SS" xfId="19643"/>
    <cellStyle name="n_01 - Wanadoo_Base Forfaits 06-07_Group - financial KPIs" xfId="21654"/>
    <cellStyle name="n_01 - Wanadoo_Base Forfaits 06-07_Group - operational KPIs" xfId="2955"/>
    <cellStyle name="n_01 - Wanadoo_Base Forfaits 06-07_Group - operational KPIs_1" xfId="10099"/>
    <cellStyle name="n_01 - Wanadoo_Base Forfaits 06-07_Group - operational KPIs_1 2" xfId="17798"/>
    <cellStyle name="n_01 - Wanadoo_Base Forfaits 06-07_Group - operational KPIs_2" xfId="19915"/>
    <cellStyle name="n_01 - Wanadoo_Base Forfaits 06-07_H1 12 retraité (SOC)" xfId="19844"/>
    <cellStyle name="n_01 - Wanadoo_Base Forfaits 06-07_IC&amp;SS" xfId="17521"/>
    <cellStyle name="n_01 - Wanadoo_Base Forfaits 06-07_Poland KPIs" xfId="8209"/>
    <cellStyle name="n_01 - Wanadoo_Base Forfaits 06-07_ROW" xfId="26509"/>
    <cellStyle name="n_01 - Wanadoo_Base Forfaits 06-07_RoW KPIs" xfId="8921"/>
    <cellStyle name="n_01 - Wanadoo_Base Forfaits 06-07_ROW_1" xfId="26510"/>
    <cellStyle name="n_01 - Wanadoo_Base Forfaits 06-07_ROW_1_Group" xfId="26511"/>
    <cellStyle name="n_01 - Wanadoo_Base Forfaits 06-07_ROW_1_ROW ARPU" xfId="26512"/>
    <cellStyle name="n_01 - Wanadoo_Base Forfaits 06-07_ROW_Group" xfId="26513"/>
    <cellStyle name="n_01 - Wanadoo_Base Forfaits 06-07_ROW_ROW ARPU" xfId="26514"/>
    <cellStyle name="n_01 - Wanadoo_Base Forfaits 06-07_Spain ARPU + AUPU" xfId="26515"/>
    <cellStyle name="n_01 - Wanadoo_Base Forfaits 06-07_Spain ARPU + AUPU_Group" xfId="26516"/>
    <cellStyle name="n_01 - Wanadoo_Base Forfaits 06-07_Spain ARPU + AUPU_ROW ARPU" xfId="26517"/>
    <cellStyle name="n_01 - Wanadoo_Base Forfaits 06-07_Spain KPIs" xfId="6429"/>
    <cellStyle name="n_01 - Wanadoo_Base Forfaits 06-07_Spain KPIs 2" xfId="15796"/>
    <cellStyle name="n_01 - Wanadoo_Base Forfaits 06-07_Spain KPIs_1" xfId="51279"/>
    <cellStyle name="n_01 - Wanadoo_Base Forfaits 06-07_Telecoms - Operational KPIs" xfId="49592"/>
    <cellStyle name="n_01 - Wanadoo_CA BAC SCR-VM 06-07 (31-07-06)" xfId="1695"/>
    <cellStyle name="n_01 - Wanadoo_CA BAC SCR-VM 06-07 (31-07-06)_A&amp;ME KPIs" xfId="53059"/>
    <cellStyle name="n_01 - Wanadoo_CA BAC SCR-VM 06-07 (31-07-06)_Enterprise" xfId="9490"/>
    <cellStyle name="n_01 - Wanadoo_CA BAC SCR-VM 06-07 (31-07-06)_France financials" xfId="23399"/>
    <cellStyle name="n_01 - Wanadoo_CA BAC SCR-VM 06-07 (31-07-06)_France financials_1" xfId="25080"/>
    <cellStyle name="n_01 - Wanadoo_CA BAC SCR-VM 06-07 (31-07-06)_France KPIs" xfId="1696"/>
    <cellStyle name="n_01 - Wanadoo_CA BAC SCR-VM 06-07 (31-07-06)_France KPIs 2" xfId="13733"/>
    <cellStyle name="n_01 - Wanadoo_CA BAC SCR-VM 06-07 (31-07-06)_France KPIs_1" xfId="4611"/>
    <cellStyle name="n_01 - Wanadoo_CA BAC SCR-VM 06-07 (31-07-06)_France KPIs_1 2" xfId="14029"/>
    <cellStyle name="n_01 - Wanadoo_CA BAC SCR-VM 06-07 (31-07-06)_France KPIs_2" xfId="11854"/>
    <cellStyle name="n_01 - Wanadoo_CA BAC SCR-VM 06-07 (31-07-06)_France KPIs_IC&amp;SS" xfId="17650"/>
    <cellStyle name="n_01 - Wanadoo_CA BAC SCR-VM 06-07 (31-07-06)_Group - financial KPIs" xfId="21655"/>
    <cellStyle name="n_01 - Wanadoo_CA BAC SCR-VM 06-07 (31-07-06)_Group - operational KPIs" xfId="2956"/>
    <cellStyle name="n_01 - Wanadoo_CA BAC SCR-VM 06-07 (31-07-06)_Group - operational KPIs_1" xfId="10100"/>
    <cellStyle name="n_01 - Wanadoo_CA BAC SCR-VM 06-07 (31-07-06)_Group - operational KPIs_1 2" xfId="17799"/>
    <cellStyle name="n_01 - Wanadoo_CA BAC SCR-VM 06-07 (31-07-06)_Group - operational KPIs_2" xfId="19916"/>
    <cellStyle name="n_01 - Wanadoo_CA BAC SCR-VM 06-07 (31-07-06)_H1 12 retraité (SOC)" xfId="19642"/>
    <cellStyle name="n_01 - Wanadoo_CA BAC SCR-VM 06-07 (31-07-06)_IC&amp;SS" xfId="15706"/>
    <cellStyle name="n_01 - Wanadoo_CA BAC SCR-VM 06-07 (31-07-06)_Poland KPIs" xfId="8210"/>
    <cellStyle name="n_01 - Wanadoo_CA BAC SCR-VM 06-07 (31-07-06)_ROW" xfId="26518"/>
    <cellStyle name="n_01 - Wanadoo_CA BAC SCR-VM 06-07 (31-07-06)_RoW KPIs" xfId="8922"/>
    <cellStyle name="n_01 - Wanadoo_CA BAC SCR-VM 06-07 (31-07-06)_ROW_1" xfId="26519"/>
    <cellStyle name="n_01 - Wanadoo_CA BAC SCR-VM 06-07 (31-07-06)_ROW_1_Group" xfId="26520"/>
    <cellStyle name="n_01 - Wanadoo_CA BAC SCR-VM 06-07 (31-07-06)_ROW_1_ROW ARPU" xfId="26521"/>
    <cellStyle name="n_01 - Wanadoo_CA BAC SCR-VM 06-07 (31-07-06)_ROW_Group" xfId="26522"/>
    <cellStyle name="n_01 - Wanadoo_CA BAC SCR-VM 06-07 (31-07-06)_ROW_ROW ARPU" xfId="26523"/>
    <cellStyle name="n_01 - Wanadoo_CA BAC SCR-VM 06-07 (31-07-06)_Spain ARPU + AUPU" xfId="26524"/>
    <cellStyle name="n_01 - Wanadoo_CA BAC SCR-VM 06-07 (31-07-06)_Spain ARPU + AUPU_Group" xfId="26525"/>
    <cellStyle name="n_01 - Wanadoo_CA BAC SCR-VM 06-07 (31-07-06)_Spain ARPU + AUPU_ROW ARPU" xfId="26526"/>
    <cellStyle name="n_01 - Wanadoo_CA BAC SCR-VM 06-07 (31-07-06)_Spain KPIs" xfId="6430"/>
    <cellStyle name="n_01 - Wanadoo_CA BAC SCR-VM 06-07 (31-07-06)_Spain KPIs 2" xfId="15797"/>
    <cellStyle name="n_01 - Wanadoo_CA BAC SCR-VM 06-07 (31-07-06)_Spain KPIs_1" xfId="51280"/>
    <cellStyle name="n_01 - Wanadoo_CA BAC SCR-VM 06-07 (31-07-06)_Telecoms - Operational KPIs" xfId="49593"/>
    <cellStyle name="n_01 - Wanadoo_CA forfaits 0607 (06-08-14)" xfId="1697"/>
    <cellStyle name="n_01 - Wanadoo_CA forfaits 0607 (06-08-14)_France financials" xfId="23400"/>
    <cellStyle name="n_01 - Wanadoo_CA forfaits 0607 (06-08-14)_France KPIs" xfId="1698"/>
    <cellStyle name="n_01 - Wanadoo_CA forfaits 0607 (06-08-14)_France KPIs 2" xfId="13735"/>
    <cellStyle name="n_01 - Wanadoo_CA forfaits 0607 (06-08-14)_France KPIs_1" xfId="4612"/>
    <cellStyle name="n_01 - Wanadoo_CA forfaits 0607 (06-08-14)_France KPIs_1 2" xfId="14030"/>
    <cellStyle name="n_01 - Wanadoo_CA forfaits 0607 (06-08-14)_France KPIs_2" xfId="11855"/>
    <cellStyle name="n_01 - Wanadoo_CA forfaits 0607 (06-08-14)_France KPIs_IC&amp;SS" xfId="19843"/>
    <cellStyle name="n_01 - Wanadoo_CA forfaits 0607 (06-08-14)_Group - financial KPIs" xfId="21656"/>
    <cellStyle name="n_01 - Wanadoo_CA forfaits 0607 (06-08-14)_Group - operational KPIs" xfId="10101"/>
    <cellStyle name="n_01 - Wanadoo_CA forfaits 0607 (06-08-14)_Group - operational KPIs 2" xfId="17800"/>
    <cellStyle name="n_01 - Wanadoo_CA forfaits 0607 (06-08-14)_Group - operational KPIs_1" xfId="19917"/>
    <cellStyle name="n_01 - Wanadoo_CA forfaits 0607 (06-08-14)_H1 12 retraité (SOC)" xfId="13926"/>
    <cellStyle name="n_01 - Wanadoo_CA forfaits 0607 (06-08-14)_ROW" xfId="26527"/>
    <cellStyle name="n_01 - Wanadoo_CA forfaits 0607 (06-08-14)_ROW_1" xfId="26528"/>
    <cellStyle name="n_01 - Wanadoo_CA forfaits 0607 (06-08-14)_ROW_1_Group" xfId="26529"/>
    <cellStyle name="n_01 - Wanadoo_CA forfaits 0607 (06-08-14)_ROW_1_ROW ARPU" xfId="26530"/>
    <cellStyle name="n_01 - Wanadoo_CA forfaits 0607 (06-08-14)_ROW_Group" xfId="26531"/>
    <cellStyle name="n_01 - Wanadoo_CA forfaits 0607 (06-08-14)_ROW_ROW ARPU" xfId="26532"/>
    <cellStyle name="n_01 - Wanadoo_CA forfaits 0607 (06-08-14)_Spain ARPU + AUPU" xfId="26533"/>
    <cellStyle name="n_01 - Wanadoo_CA forfaits 0607 (06-08-14)_Spain ARPU + AUPU_Group" xfId="26534"/>
    <cellStyle name="n_01 - Wanadoo_CA forfaits 0607 (06-08-14)_Spain ARPU + AUPU_ROW ARPU" xfId="26535"/>
    <cellStyle name="n_01 - Wanadoo_CA forfaits 0607 (06-08-14)_Spain KPIs" xfId="6431"/>
    <cellStyle name="n_01 - Wanadoo_CA forfaits 0607 (06-08-14)_Spain KPIs 2" xfId="15798"/>
    <cellStyle name="n_01 - Wanadoo_Classeur2" xfId="1699"/>
    <cellStyle name="n_01 - Wanadoo_Classeur2_France financials" xfId="23401"/>
    <cellStyle name="n_01 - Wanadoo_Classeur2_France KPIs" xfId="1700"/>
    <cellStyle name="n_01 - Wanadoo_Classeur2_France KPIs 2" xfId="13737"/>
    <cellStyle name="n_01 - Wanadoo_Classeur2_France KPIs_1" xfId="4613"/>
    <cellStyle name="n_01 - Wanadoo_Classeur2_France KPIs_1 2" xfId="14031"/>
    <cellStyle name="n_01 - Wanadoo_Classeur2_France KPIs_2" xfId="11856"/>
    <cellStyle name="n_01 - Wanadoo_Classeur2_France KPIs_IC&amp;SS" xfId="13746"/>
    <cellStyle name="n_01 - Wanadoo_Classeur2_Group - financial KPIs" xfId="21657"/>
    <cellStyle name="n_01 - Wanadoo_Classeur2_Group - operational KPIs" xfId="10102"/>
    <cellStyle name="n_01 - Wanadoo_Classeur2_Group - operational KPIs 2" xfId="17801"/>
    <cellStyle name="n_01 - Wanadoo_Classeur2_Group - operational KPIs_1" xfId="19918"/>
    <cellStyle name="n_01 - Wanadoo_Classeur2_H1 12 retraité (SOC)" xfId="17703"/>
    <cellStyle name="n_01 - Wanadoo_Classeur2_ROW" xfId="26536"/>
    <cellStyle name="n_01 - Wanadoo_Classeur2_ROW_1" xfId="26537"/>
    <cellStyle name="n_01 - Wanadoo_Classeur2_ROW_1_Group" xfId="26538"/>
    <cellStyle name="n_01 - Wanadoo_Classeur2_ROW_1_ROW ARPU" xfId="26539"/>
    <cellStyle name="n_01 - Wanadoo_Classeur2_ROW_Group" xfId="26540"/>
    <cellStyle name="n_01 - Wanadoo_Classeur2_ROW_ROW ARPU" xfId="26541"/>
    <cellStyle name="n_01 - Wanadoo_Classeur2_Spain ARPU + AUPU" xfId="26542"/>
    <cellStyle name="n_01 - Wanadoo_Classeur2_Spain ARPU + AUPU_Group" xfId="26543"/>
    <cellStyle name="n_01 - Wanadoo_Classeur2_Spain ARPU + AUPU_ROW ARPU" xfId="26544"/>
    <cellStyle name="n_01 - Wanadoo_Classeur2_Spain KPIs" xfId="6432"/>
    <cellStyle name="n_01 - Wanadoo_Classeur2_Spain KPIs 2" xfId="15799"/>
    <cellStyle name="n_01 - Wanadoo_Classeur5" xfId="1701"/>
    <cellStyle name="n_01 - Wanadoo_Classeur5_A&amp;ME KPIs" xfId="53060"/>
    <cellStyle name="n_01 - Wanadoo_Classeur5_Enterprise" xfId="9491"/>
    <cellStyle name="n_01 - Wanadoo_Classeur5_France financials" xfId="23402"/>
    <cellStyle name="n_01 - Wanadoo_Classeur5_France financials_1" xfId="25081"/>
    <cellStyle name="n_01 - Wanadoo_Classeur5_France KPIs" xfId="1702"/>
    <cellStyle name="n_01 - Wanadoo_Classeur5_France KPIs 2" xfId="13738"/>
    <cellStyle name="n_01 - Wanadoo_Classeur5_France KPIs_1" xfId="4614"/>
    <cellStyle name="n_01 - Wanadoo_Classeur5_France KPIs_1 2" xfId="14032"/>
    <cellStyle name="n_01 - Wanadoo_Classeur5_France KPIs_2" xfId="11857"/>
    <cellStyle name="n_01 - Wanadoo_Classeur5_France KPIs_IC&amp;SS" xfId="19841"/>
    <cellStyle name="n_01 - Wanadoo_Classeur5_Group - financial KPIs" xfId="21658"/>
    <cellStyle name="n_01 - Wanadoo_Classeur5_Group - operational KPIs" xfId="2957"/>
    <cellStyle name="n_01 - Wanadoo_Classeur5_Group - operational KPIs_1" xfId="10103"/>
    <cellStyle name="n_01 - Wanadoo_Classeur5_Group - operational KPIs_1 2" xfId="17802"/>
    <cellStyle name="n_01 - Wanadoo_Classeur5_Group - operational KPIs_2" xfId="19919"/>
    <cellStyle name="n_01 - Wanadoo_Classeur5_H1 12 retraité (SOC)" xfId="13536"/>
    <cellStyle name="n_01 - Wanadoo_Classeur5_IC&amp;SS" xfId="19641"/>
    <cellStyle name="n_01 - Wanadoo_Classeur5_Poland KPIs" xfId="8211"/>
    <cellStyle name="n_01 - Wanadoo_Classeur5_ROW" xfId="26545"/>
    <cellStyle name="n_01 - Wanadoo_Classeur5_RoW KPIs" xfId="8923"/>
    <cellStyle name="n_01 - Wanadoo_Classeur5_ROW_1" xfId="26546"/>
    <cellStyle name="n_01 - Wanadoo_Classeur5_ROW_1_Group" xfId="26547"/>
    <cellStyle name="n_01 - Wanadoo_Classeur5_ROW_1_ROW ARPU" xfId="26548"/>
    <cellStyle name="n_01 - Wanadoo_Classeur5_ROW_Group" xfId="26549"/>
    <cellStyle name="n_01 - Wanadoo_Classeur5_ROW_ROW ARPU" xfId="26550"/>
    <cellStyle name="n_01 - Wanadoo_Classeur5_Spain ARPU + AUPU" xfId="26551"/>
    <cellStyle name="n_01 - Wanadoo_Classeur5_Spain ARPU + AUPU_Group" xfId="26552"/>
    <cellStyle name="n_01 - Wanadoo_Classeur5_Spain ARPU + AUPU_ROW ARPU" xfId="26553"/>
    <cellStyle name="n_01 - Wanadoo_Classeur5_Spain KPIs" xfId="6433"/>
    <cellStyle name="n_01 - Wanadoo_Classeur5_Spain KPIs 2" xfId="15800"/>
    <cellStyle name="n_01 - Wanadoo_Classeur5_Spain KPIs_1" xfId="51281"/>
    <cellStyle name="n_01 - Wanadoo_Classeur5_Telecoms - Operational KPIs" xfId="49594"/>
    <cellStyle name="n_01 - Wanadoo_DATA KPI Personal" xfId="26554"/>
    <cellStyle name="n_01 - Wanadoo_EE_CoA_BS - mapped V4" xfId="26555"/>
    <cellStyle name="n_01 - Wanadoo_Enterprise" xfId="9487"/>
    <cellStyle name="n_01 - Wanadoo_France financials" xfId="23395"/>
    <cellStyle name="n_01 - Wanadoo_France financials_1" xfId="25077"/>
    <cellStyle name="n_01 - Wanadoo_France KPIs" xfId="1703"/>
    <cellStyle name="n_01 - Wanadoo_France KPIs 2" xfId="13739"/>
    <cellStyle name="n_01 - Wanadoo_France KPIs_1" xfId="4607"/>
    <cellStyle name="n_01 - Wanadoo_France KPIs_1 2" xfId="14025"/>
    <cellStyle name="n_01 - Wanadoo_France KPIs_2" xfId="11850"/>
    <cellStyle name="n_01 - Wanadoo_France KPIs_IC&amp;SS" xfId="13875"/>
    <cellStyle name="n_01 - Wanadoo_Group - financial KPIs" xfId="21651"/>
    <cellStyle name="n_01 - Wanadoo_Group - operational KPIs" xfId="2953"/>
    <cellStyle name="n_01 - Wanadoo_Group - operational KPIs_1" xfId="10096"/>
    <cellStyle name="n_01 - Wanadoo_Group - operational KPIs_1 2" xfId="17795"/>
    <cellStyle name="n_01 - Wanadoo_Group - operational KPIs_2" xfId="19912"/>
    <cellStyle name="n_01 - Wanadoo_H1 12 retraité (SOC)" xfId="19640"/>
    <cellStyle name="n_01 - Wanadoo_IC&amp;SS" xfId="19846"/>
    <cellStyle name="n_01 - Wanadoo_PFA_Mn MTV_060413" xfId="1704"/>
    <cellStyle name="n_01 - Wanadoo_PFA_Mn MTV_060413_France financials" xfId="23403"/>
    <cellStyle name="n_01 - Wanadoo_PFA_Mn MTV_060413_France KPIs" xfId="1705"/>
    <cellStyle name="n_01 - Wanadoo_PFA_Mn MTV_060413_France KPIs 2" xfId="13741"/>
    <cellStyle name="n_01 - Wanadoo_PFA_Mn MTV_060413_France KPIs_1" xfId="4615"/>
    <cellStyle name="n_01 - Wanadoo_PFA_Mn MTV_060413_France KPIs_1 2" xfId="14033"/>
    <cellStyle name="n_01 - Wanadoo_PFA_Mn MTV_060413_France KPIs_2" xfId="11858"/>
    <cellStyle name="n_01 - Wanadoo_PFA_Mn MTV_060413_France KPIs_IC&amp;SS" xfId="19840"/>
    <cellStyle name="n_01 - Wanadoo_PFA_Mn MTV_060413_Group - financial KPIs" xfId="21659"/>
    <cellStyle name="n_01 - Wanadoo_PFA_Mn MTV_060413_Group - operational KPIs" xfId="10104"/>
    <cellStyle name="n_01 - Wanadoo_PFA_Mn MTV_060413_Group - operational KPIs 2" xfId="17803"/>
    <cellStyle name="n_01 - Wanadoo_PFA_Mn MTV_060413_Group - operational KPIs_1" xfId="19920"/>
    <cellStyle name="n_01 - Wanadoo_PFA_Mn MTV_060413_H1 12 retraité (SOC)" xfId="13537"/>
    <cellStyle name="n_01 - Wanadoo_PFA_Mn MTV_060413_ROW" xfId="26556"/>
    <cellStyle name="n_01 - Wanadoo_PFA_Mn MTV_060413_ROW_1" xfId="26557"/>
    <cellStyle name="n_01 - Wanadoo_PFA_Mn MTV_060413_ROW_1_Group" xfId="26558"/>
    <cellStyle name="n_01 - Wanadoo_PFA_Mn MTV_060413_ROW_1_ROW ARPU" xfId="26559"/>
    <cellStyle name="n_01 - Wanadoo_PFA_Mn MTV_060413_ROW_Group" xfId="26560"/>
    <cellStyle name="n_01 - Wanadoo_PFA_Mn MTV_060413_ROW_ROW ARPU" xfId="26561"/>
    <cellStyle name="n_01 - Wanadoo_PFA_Mn MTV_060413_Spain ARPU + AUPU" xfId="26562"/>
    <cellStyle name="n_01 - Wanadoo_PFA_Mn MTV_060413_Spain ARPU + AUPU_Group" xfId="26563"/>
    <cellStyle name="n_01 - Wanadoo_PFA_Mn MTV_060413_Spain ARPU + AUPU_ROW ARPU" xfId="26564"/>
    <cellStyle name="n_01 - Wanadoo_PFA_Mn MTV_060413_Spain KPIs" xfId="6434"/>
    <cellStyle name="n_01 - Wanadoo_PFA_Mn MTV_060413_Spain KPIs 2" xfId="15801"/>
    <cellStyle name="n_01 - Wanadoo_PFA_Mn_0603_V0 0" xfId="1706"/>
    <cellStyle name="n_01 - Wanadoo_PFA_Mn_0603_V0 0_France financials" xfId="23404"/>
    <cellStyle name="n_01 - Wanadoo_PFA_Mn_0603_V0 0_France KPIs" xfId="1707"/>
    <cellStyle name="n_01 - Wanadoo_PFA_Mn_0603_V0 0_France KPIs 2" xfId="13743"/>
    <cellStyle name="n_01 - Wanadoo_PFA_Mn_0603_V0 0_France KPIs_1" xfId="4616"/>
    <cellStyle name="n_01 - Wanadoo_PFA_Mn_0603_V0 0_France KPIs_1 2" xfId="14034"/>
    <cellStyle name="n_01 - Wanadoo_PFA_Mn_0603_V0 0_France KPIs_2" xfId="11859"/>
    <cellStyle name="n_01 - Wanadoo_PFA_Mn_0603_V0 0_France KPIs_IC&amp;SS" xfId="17524"/>
    <cellStyle name="n_01 - Wanadoo_PFA_Mn_0603_V0 0_Group - financial KPIs" xfId="21660"/>
    <cellStyle name="n_01 - Wanadoo_PFA_Mn_0603_V0 0_Group - operational KPIs" xfId="10105"/>
    <cellStyle name="n_01 - Wanadoo_PFA_Mn_0603_V0 0_Group - operational KPIs 2" xfId="17804"/>
    <cellStyle name="n_01 - Wanadoo_PFA_Mn_0603_V0 0_Group - operational KPIs_1" xfId="19921"/>
    <cellStyle name="n_01 - Wanadoo_PFA_Mn_0603_V0 0_H1 12 retraité (SOC)" xfId="19633"/>
    <cellStyle name="n_01 - Wanadoo_PFA_Mn_0603_V0 0_ROW" xfId="26565"/>
    <cellStyle name="n_01 - Wanadoo_PFA_Mn_0603_V0 0_ROW_1" xfId="26566"/>
    <cellStyle name="n_01 - Wanadoo_PFA_Mn_0603_V0 0_ROW_1_Group" xfId="26567"/>
    <cellStyle name="n_01 - Wanadoo_PFA_Mn_0603_V0 0_ROW_1_ROW ARPU" xfId="26568"/>
    <cellStyle name="n_01 - Wanadoo_PFA_Mn_0603_V0 0_ROW_Group" xfId="26569"/>
    <cellStyle name="n_01 - Wanadoo_PFA_Mn_0603_V0 0_ROW_ROW ARPU" xfId="26570"/>
    <cellStyle name="n_01 - Wanadoo_PFA_Mn_0603_V0 0_Spain ARPU + AUPU" xfId="26571"/>
    <cellStyle name="n_01 - Wanadoo_PFA_Mn_0603_V0 0_Spain ARPU + AUPU_Group" xfId="26572"/>
    <cellStyle name="n_01 - Wanadoo_PFA_Mn_0603_V0 0_Spain ARPU + AUPU_ROW ARPU" xfId="26573"/>
    <cellStyle name="n_01 - Wanadoo_PFA_Mn_0603_V0 0_Spain KPIs" xfId="6435"/>
    <cellStyle name="n_01 - Wanadoo_PFA_Mn_0603_V0 0_Spain KPIs 2" xfId="15802"/>
    <cellStyle name="n_01 - Wanadoo_PFA_Parcs_0600706" xfId="1708"/>
    <cellStyle name="n_01 - Wanadoo_PFA_Parcs_0600706_France financials" xfId="23405"/>
    <cellStyle name="n_01 - Wanadoo_PFA_Parcs_0600706_France KPIs" xfId="1709"/>
    <cellStyle name="n_01 - Wanadoo_PFA_Parcs_0600706_France KPIs 2" xfId="13745"/>
    <cellStyle name="n_01 - Wanadoo_PFA_Parcs_0600706_France KPIs_1" xfId="4617"/>
    <cellStyle name="n_01 - Wanadoo_PFA_Parcs_0600706_France KPIs_1 2" xfId="14035"/>
    <cellStyle name="n_01 - Wanadoo_PFA_Parcs_0600706_France KPIs_2" xfId="11860"/>
    <cellStyle name="n_01 - Wanadoo_PFA_Parcs_0600706_Group - financial KPIs" xfId="21661"/>
    <cellStyle name="n_01 - Wanadoo_PFA_Parcs_0600706_Group - operational KPIs" xfId="10106"/>
    <cellStyle name="n_01 - Wanadoo_PFA_Parcs_0600706_Group - operational KPIs 2" xfId="17805"/>
    <cellStyle name="n_01 - Wanadoo_PFA_Parcs_0600706_Group - operational KPIs_1" xfId="19922"/>
    <cellStyle name="n_01 - Wanadoo_PFA_Parcs_0600706_H1 12 retraité (SOC)" xfId="19639"/>
    <cellStyle name="n_01 - Wanadoo_PFA_Parcs_0600706_ROW" xfId="26574"/>
    <cellStyle name="n_01 - Wanadoo_PFA_Parcs_0600706_ROW_1" xfId="26575"/>
    <cellStyle name="n_01 - Wanadoo_PFA_Parcs_0600706_ROW_1_Group" xfId="26576"/>
    <cellStyle name="n_01 - Wanadoo_PFA_Parcs_0600706_ROW_1_ROW ARPU" xfId="26577"/>
    <cellStyle name="n_01 - Wanadoo_PFA_Parcs_0600706_ROW_Group" xfId="26578"/>
    <cellStyle name="n_01 - Wanadoo_PFA_Parcs_0600706_ROW_ROW ARPU" xfId="26579"/>
    <cellStyle name="n_01 - Wanadoo_PFA_Parcs_0600706_Spain ARPU + AUPU" xfId="26580"/>
    <cellStyle name="n_01 - Wanadoo_PFA_Parcs_0600706_Spain ARPU + AUPU_Group" xfId="26581"/>
    <cellStyle name="n_01 - Wanadoo_PFA_Parcs_0600706_Spain ARPU + AUPU_ROW ARPU" xfId="26582"/>
    <cellStyle name="n_01 - Wanadoo_PFA_Parcs_0600706_Spain KPIs" xfId="6436"/>
    <cellStyle name="n_01 - Wanadoo_PFA_Parcs_0600706_Spain KPIs 2" xfId="15803"/>
    <cellStyle name="n_01 - Wanadoo_Poland KPIs" xfId="8207"/>
    <cellStyle name="n_01 - Wanadoo_Reporting Valeur_Mobile_2010_10" xfId="26583"/>
    <cellStyle name="n_01 - Wanadoo_Reporting Valeur_Mobile_2010_10_Group" xfId="26584"/>
    <cellStyle name="n_01 - Wanadoo_Reporting Valeur_Mobile_2010_10_ROW" xfId="26585"/>
    <cellStyle name="n_01 - Wanadoo_Reporting Valeur_Mobile_2010_10_ROW ARPU" xfId="26586"/>
    <cellStyle name="n_01 - Wanadoo_ROW" xfId="26587"/>
    <cellStyle name="n_01 - Wanadoo_RoW KPIs" xfId="8919"/>
    <cellStyle name="n_01 - Wanadoo_ROW_1" xfId="26588"/>
    <cellStyle name="n_01 - Wanadoo_ROW_1_Group" xfId="26589"/>
    <cellStyle name="n_01 - Wanadoo_ROW_1_ROW ARPU" xfId="26590"/>
    <cellStyle name="n_01 - Wanadoo_ROW_Group" xfId="26591"/>
    <cellStyle name="n_01 - Wanadoo_ROW_ROW ARPU" xfId="26592"/>
    <cellStyle name="n_01 - Wanadoo_Spain ARPU + AUPU" xfId="26593"/>
    <cellStyle name="n_01 - Wanadoo_Spain ARPU + AUPU_Group" xfId="26594"/>
    <cellStyle name="n_01 - Wanadoo_Spain ARPU + AUPU_ROW ARPU" xfId="26595"/>
    <cellStyle name="n_01 - Wanadoo_Spain KPIs" xfId="6426"/>
    <cellStyle name="n_01 - Wanadoo_Spain KPIs 2" xfId="15793"/>
    <cellStyle name="n_01 - Wanadoo_Spain KPIs_1" xfId="51277"/>
    <cellStyle name="n_01 - Wanadoo_Telecoms - Operational KPIs" xfId="49590"/>
    <cellStyle name="n_01 - Wanadoo_UAG_report_CA 06-09 (06-09-28)" xfId="1710"/>
    <cellStyle name="n_01 - Wanadoo_UAG_report_CA 06-09 (06-09-28)_A&amp;ME KPIs" xfId="53061"/>
    <cellStyle name="n_01 - Wanadoo_UAG_report_CA 06-09 (06-09-28)_Enterprise" xfId="9492"/>
    <cellStyle name="n_01 - Wanadoo_UAG_report_CA 06-09 (06-09-28)_France financials" xfId="23406"/>
    <cellStyle name="n_01 - Wanadoo_UAG_report_CA 06-09 (06-09-28)_France financials_1" xfId="25082"/>
    <cellStyle name="n_01 - Wanadoo_UAG_report_CA 06-09 (06-09-28)_France KPIs" xfId="1711"/>
    <cellStyle name="n_01 - Wanadoo_UAG_report_CA 06-09 (06-09-28)_France KPIs 2" xfId="13747"/>
    <cellStyle name="n_01 - Wanadoo_UAG_report_CA 06-09 (06-09-28)_France KPIs_1" xfId="4618"/>
    <cellStyle name="n_01 - Wanadoo_UAG_report_CA 06-09 (06-09-28)_France KPIs_1 2" xfId="14036"/>
    <cellStyle name="n_01 - Wanadoo_UAG_report_CA 06-09 (06-09-28)_France KPIs_2" xfId="11861"/>
    <cellStyle name="n_01 - Wanadoo_UAG_report_CA 06-09 (06-09-28)_Group - financial KPIs" xfId="21662"/>
    <cellStyle name="n_01 - Wanadoo_UAG_report_CA 06-09 (06-09-28)_Group - operational KPIs" xfId="2958"/>
    <cellStyle name="n_01 - Wanadoo_UAG_report_CA 06-09 (06-09-28)_Group - operational KPIs_1" xfId="10107"/>
    <cellStyle name="n_01 - Wanadoo_UAG_report_CA 06-09 (06-09-28)_Group - operational KPIs_1 2" xfId="17806"/>
    <cellStyle name="n_01 - Wanadoo_UAG_report_CA 06-09 (06-09-28)_Group - operational KPIs_2" xfId="19923"/>
    <cellStyle name="n_01 - Wanadoo_UAG_report_CA 06-09 (06-09-28)_IC&amp;SS" xfId="19839"/>
    <cellStyle name="n_01 - Wanadoo_UAG_report_CA 06-09 (06-09-28)_Poland KPIs" xfId="8212"/>
    <cellStyle name="n_01 - Wanadoo_UAG_report_CA 06-09 (06-09-28)_ROW" xfId="26596"/>
    <cellStyle name="n_01 - Wanadoo_UAG_report_CA 06-09 (06-09-28)_RoW KPIs" xfId="8924"/>
    <cellStyle name="n_01 - Wanadoo_UAG_report_CA 06-09 (06-09-28)_ROW_1" xfId="26597"/>
    <cellStyle name="n_01 - Wanadoo_UAG_report_CA 06-09 (06-09-28)_ROW_1_Group" xfId="26598"/>
    <cellStyle name="n_01 - Wanadoo_UAG_report_CA 06-09 (06-09-28)_ROW_1_ROW ARPU" xfId="26599"/>
    <cellStyle name="n_01 - Wanadoo_UAG_report_CA 06-09 (06-09-28)_ROW_Group" xfId="26600"/>
    <cellStyle name="n_01 - Wanadoo_UAG_report_CA 06-09 (06-09-28)_ROW_ROW ARPU" xfId="26601"/>
    <cellStyle name="n_01 - Wanadoo_UAG_report_CA 06-09 (06-09-28)_Spain ARPU + AUPU" xfId="26602"/>
    <cellStyle name="n_01 - Wanadoo_UAG_report_CA 06-09 (06-09-28)_Spain ARPU + AUPU_Group" xfId="26603"/>
    <cellStyle name="n_01 - Wanadoo_UAG_report_CA 06-09 (06-09-28)_Spain ARPU + AUPU_ROW ARPU" xfId="26604"/>
    <cellStyle name="n_01 - Wanadoo_UAG_report_CA 06-09 (06-09-28)_Spain KPIs" xfId="6437"/>
    <cellStyle name="n_01 - Wanadoo_UAG_report_CA 06-09 (06-09-28)_Spain KPIs 2" xfId="15804"/>
    <cellStyle name="n_01 - Wanadoo_UAG_report_CA 06-09 (06-09-28)_Spain KPIs_1" xfId="51282"/>
    <cellStyle name="n_01 - Wanadoo_UAG_report_CA 06-09 (06-09-28)_Telecoms - Operational KPIs" xfId="49595"/>
    <cellStyle name="n_01 - Wanadoo_UAG_report_CA 06-10 (06-11-06)" xfId="1712"/>
    <cellStyle name="n_01 - Wanadoo_UAG_report_CA 06-10 (06-11-06)_A&amp;ME KPIs" xfId="53062"/>
    <cellStyle name="n_01 - Wanadoo_UAG_report_CA 06-10 (06-11-06)_Enterprise" xfId="9493"/>
    <cellStyle name="n_01 - Wanadoo_UAG_report_CA 06-10 (06-11-06)_France financials" xfId="23407"/>
    <cellStyle name="n_01 - Wanadoo_UAG_report_CA 06-10 (06-11-06)_France financials_1" xfId="25083"/>
    <cellStyle name="n_01 - Wanadoo_UAG_report_CA 06-10 (06-11-06)_France KPIs" xfId="1713"/>
    <cellStyle name="n_01 - Wanadoo_UAG_report_CA 06-10 (06-11-06)_France KPIs 2" xfId="13749"/>
    <cellStyle name="n_01 - Wanadoo_UAG_report_CA 06-10 (06-11-06)_France KPIs_1" xfId="4619"/>
    <cellStyle name="n_01 - Wanadoo_UAG_report_CA 06-10 (06-11-06)_France KPIs_1 2" xfId="14037"/>
    <cellStyle name="n_01 - Wanadoo_UAG_report_CA 06-10 (06-11-06)_France KPIs_2" xfId="11862"/>
    <cellStyle name="n_01 - Wanadoo_UAG_report_CA 06-10 (06-11-06)_Group - financial KPIs" xfId="21663"/>
    <cellStyle name="n_01 - Wanadoo_UAG_report_CA 06-10 (06-11-06)_Group - operational KPIs" xfId="2959"/>
    <cellStyle name="n_01 - Wanadoo_UAG_report_CA 06-10 (06-11-06)_Group - operational KPIs_1" xfId="10108"/>
    <cellStyle name="n_01 - Wanadoo_UAG_report_CA 06-10 (06-11-06)_Group - operational KPIs_1 2" xfId="17807"/>
    <cellStyle name="n_01 - Wanadoo_UAG_report_CA 06-10 (06-11-06)_Group - operational KPIs_2" xfId="19924"/>
    <cellStyle name="n_01 - Wanadoo_UAG_report_CA 06-10 (06-11-06)_IC&amp;SS" xfId="17569"/>
    <cellStyle name="n_01 - Wanadoo_UAG_report_CA 06-10 (06-11-06)_Poland KPIs" xfId="8213"/>
    <cellStyle name="n_01 - Wanadoo_UAG_report_CA 06-10 (06-11-06)_ROW" xfId="26605"/>
    <cellStyle name="n_01 - Wanadoo_UAG_report_CA 06-10 (06-11-06)_RoW KPIs" xfId="8925"/>
    <cellStyle name="n_01 - Wanadoo_UAG_report_CA 06-10 (06-11-06)_ROW_1" xfId="26606"/>
    <cellStyle name="n_01 - Wanadoo_UAG_report_CA 06-10 (06-11-06)_ROW_1_Group" xfId="26607"/>
    <cellStyle name="n_01 - Wanadoo_UAG_report_CA 06-10 (06-11-06)_ROW_1_ROW ARPU" xfId="26608"/>
    <cellStyle name="n_01 - Wanadoo_UAG_report_CA 06-10 (06-11-06)_ROW_Group" xfId="26609"/>
    <cellStyle name="n_01 - Wanadoo_UAG_report_CA 06-10 (06-11-06)_ROW_ROW ARPU" xfId="26610"/>
    <cellStyle name="n_01 - Wanadoo_UAG_report_CA 06-10 (06-11-06)_Spain ARPU + AUPU" xfId="26611"/>
    <cellStyle name="n_01 - Wanadoo_UAG_report_CA 06-10 (06-11-06)_Spain ARPU + AUPU_Group" xfId="26612"/>
    <cellStyle name="n_01 - Wanadoo_UAG_report_CA 06-10 (06-11-06)_Spain ARPU + AUPU_ROW ARPU" xfId="26613"/>
    <cellStyle name="n_01 - Wanadoo_UAG_report_CA 06-10 (06-11-06)_Spain KPIs" xfId="6438"/>
    <cellStyle name="n_01 - Wanadoo_UAG_report_CA 06-10 (06-11-06)_Spain KPIs 2" xfId="15805"/>
    <cellStyle name="n_01 - Wanadoo_UAG_report_CA 06-10 (06-11-06)_Spain KPIs_1" xfId="51283"/>
    <cellStyle name="n_01 - Wanadoo_UAG_report_CA 06-10 (06-11-06)_Telecoms - Operational KPIs" xfId="49596"/>
    <cellStyle name="n_01 - Wanadoo_V&amp;M trajectoires V1 (06-08-11)" xfId="1714"/>
    <cellStyle name="n_01 - Wanadoo_V&amp;M trajectoires V1 (06-08-11)_A&amp;ME KPIs" xfId="53063"/>
    <cellStyle name="n_01 - Wanadoo_V&amp;M trajectoires V1 (06-08-11)_Enterprise" xfId="9494"/>
    <cellStyle name="n_01 - Wanadoo_V&amp;M trajectoires V1 (06-08-11)_France financials" xfId="23408"/>
    <cellStyle name="n_01 - Wanadoo_V&amp;M trajectoires V1 (06-08-11)_France financials_1" xfId="25084"/>
    <cellStyle name="n_01 - Wanadoo_V&amp;M trajectoires V1 (06-08-11)_France KPIs" xfId="1715"/>
    <cellStyle name="n_01 - Wanadoo_V&amp;M trajectoires V1 (06-08-11)_France KPIs 2" xfId="13751"/>
    <cellStyle name="n_01 - Wanadoo_V&amp;M trajectoires V1 (06-08-11)_France KPIs_1" xfId="4620"/>
    <cellStyle name="n_01 - Wanadoo_V&amp;M trajectoires V1 (06-08-11)_France KPIs_1 2" xfId="14038"/>
    <cellStyle name="n_01 - Wanadoo_V&amp;M trajectoires V1 (06-08-11)_France KPIs_2" xfId="11863"/>
    <cellStyle name="n_01 - Wanadoo_V&amp;M trajectoires V1 (06-08-11)_Group - financial KPIs" xfId="21664"/>
    <cellStyle name="n_01 - Wanadoo_V&amp;M trajectoires V1 (06-08-11)_Group - operational KPIs" xfId="2960"/>
    <cellStyle name="n_01 - Wanadoo_V&amp;M trajectoires V1 (06-08-11)_Group - operational KPIs_1" xfId="10109"/>
    <cellStyle name="n_01 - Wanadoo_V&amp;M trajectoires V1 (06-08-11)_Group - operational KPIs_1 2" xfId="17808"/>
    <cellStyle name="n_01 - Wanadoo_V&amp;M trajectoires V1 (06-08-11)_Group - operational KPIs_2" xfId="19925"/>
    <cellStyle name="n_01 - Wanadoo_V&amp;M trajectoires V1 (06-08-11)_IC&amp;SS" xfId="17654"/>
    <cellStyle name="n_01 - Wanadoo_V&amp;M trajectoires V1 (06-08-11)_Poland KPIs" xfId="8214"/>
    <cellStyle name="n_01 - Wanadoo_V&amp;M trajectoires V1 (06-08-11)_ROW" xfId="26614"/>
    <cellStyle name="n_01 - Wanadoo_V&amp;M trajectoires V1 (06-08-11)_RoW KPIs" xfId="8926"/>
    <cellStyle name="n_01 - Wanadoo_V&amp;M trajectoires V1 (06-08-11)_ROW_1" xfId="26615"/>
    <cellStyle name="n_01 - Wanadoo_V&amp;M trajectoires V1 (06-08-11)_ROW_1_Group" xfId="26616"/>
    <cellStyle name="n_01 - Wanadoo_V&amp;M trajectoires V1 (06-08-11)_ROW_1_ROW ARPU" xfId="26617"/>
    <cellStyle name="n_01 - Wanadoo_V&amp;M trajectoires V1 (06-08-11)_ROW_Group" xfId="26618"/>
    <cellStyle name="n_01 - Wanadoo_V&amp;M trajectoires V1 (06-08-11)_ROW_ROW ARPU" xfId="26619"/>
    <cellStyle name="n_01 - Wanadoo_V&amp;M trajectoires V1 (06-08-11)_Spain ARPU + AUPU" xfId="26620"/>
    <cellStyle name="n_01 - Wanadoo_V&amp;M trajectoires V1 (06-08-11)_Spain ARPU + AUPU_Group" xfId="26621"/>
    <cellStyle name="n_01 - Wanadoo_V&amp;M trajectoires V1 (06-08-11)_Spain ARPU + AUPU_ROW ARPU" xfId="26622"/>
    <cellStyle name="n_01 - Wanadoo_V&amp;M trajectoires V1 (06-08-11)_Spain KPIs" xfId="6439"/>
    <cellStyle name="n_01 - Wanadoo_V&amp;M trajectoires V1 (06-08-11)_Spain KPIs 2" xfId="15806"/>
    <cellStyle name="n_01 - Wanadoo_V&amp;M trajectoires V1 (06-08-11)_Spain KPIs_1" xfId="51284"/>
    <cellStyle name="n_01 - Wanadoo_V&amp;M trajectoires V1 (06-08-11)_Telecoms - Operational KPIs" xfId="49597"/>
    <cellStyle name="n_01 Synthèse DM pour modèle" xfId="1716"/>
    <cellStyle name="n_01 Synthèse DM pour modèle_France financials" xfId="23409"/>
    <cellStyle name="n_01 Synthèse DM pour modèle_France KPIs" xfId="1717"/>
    <cellStyle name="n_01 Synthèse DM pour modèle_France KPIs 2" xfId="13753"/>
    <cellStyle name="n_01 Synthèse DM pour modèle_France KPIs_1" xfId="4621"/>
    <cellStyle name="n_01 Synthèse DM pour modèle_France KPIs_1 2" xfId="14039"/>
    <cellStyle name="n_01 Synthèse DM pour modèle_France KPIs_2" xfId="11864"/>
    <cellStyle name="n_01 Synthèse DM pour modèle_Group - financial KPIs" xfId="21665"/>
    <cellStyle name="n_01 Synthèse DM pour modèle_Group - operational KPIs" xfId="10110"/>
    <cellStyle name="n_01 Synthèse DM pour modèle_Group - operational KPIs 2" xfId="17809"/>
    <cellStyle name="n_01 Synthèse DM pour modèle_Group - operational KPIs_1" xfId="19926"/>
    <cellStyle name="n_01 Synthèse DM pour modèle_ROW" xfId="26623"/>
    <cellStyle name="n_01 Synthèse DM pour modèle_ROW_1" xfId="26624"/>
    <cellStyle name="n_01 Synthèse DM pour modèle_ROW_1_Group" xfId="26625"/>
    <cellStyle name="n_01 Synthèse DM pour modèle_ROW_1_ROW ARPU" xfId="26626"/>
    <cellStyle name="n_01 Synthèse DM pour modèle_ROW_Group" xfId="26627"/>
    <cellStyle name="n_01 Synthèse DM pour modèle_ROW_ROW ARPU" xfId="26628"/>
    <cellStyle name="n_01 Synthèse DM pour modèle_Spain ARPU + AUPU" xfId="26629"/>
    <cellStyle name="n_01 Synthèse DM pour modèle_Spain ARPU + AUPU_Group" xfId="26630"/>
    <cellStyle name="n_01 Synthèse DM pour modèle_Spain ARPU + AUPU_ROW ARPU" xfId="26631"/>
    <cellStyle name="n_01 Synthèse DM pour modèle_Spain KPIs" xfId="6440"/>
    <cellStyle name="n_01 Synthèse DM pour modèle_Spain KPIs 2" xfId="15807"/>
    <cellStyle name="n_01- Synthèse Wanadoo PFA10" xfId="1718"/>
    <cellStyle name="n_01- Synthèse Wanadoo PFA10_01 Synthèse DM pour modèle" xfId="1719"/>
    <cellStyle name="n_01- Synthèse Wanadoo PFA10_01 Synthèse DM pour modèle_France financials" xfId="23411"/>
    <cellStyle name="n_01- Synthèse Wanadoo PFA10_01 Synthèse DM pour modèle_France KPIs" xfId="1720"/>
    <cellStyle name="n_01- Synthèse Wanadoo PFA10_01 Synthèse DM pour modèle_France KPIs 2" xfId="13756"/>
    <cellStyle name="n_01- Synthèse Wanadoo PFA10_01 Synthèse DM pour modèle_France KPIs_1" xfId="4623"/>
    <cellStyle name="n_01- Synthèse Wanadoo PFA10_01 Synthèse DM pour modèle_France KPIs_1 2" xfId="14041"/>
    <cellStyle name="n_01- Synthèse Wanadoo PFA10_01 Synthèse DM pour modèle_France KPIs_2" xfId="11866"/>
    <cellStyle name="n_01- Synthèse Wanadoo PFA10_01 Synthèse DM pour modèle_Group - financial KPIs" xfId="21667"/>
    <cellStyle name="n_01- Synthèse Wanadoo PFA10_01 Synthèse DM pour modèle_Group - operational KPIs" xfId="10112"/>
    <cellStyle name="n_01- Synthèse Wanadoo PFA10_01 Synthèse DM pour modèle_Group - operational KPIs 2" xfId="17811"/>
    <cellStyle name="n_01- Synthèse Wanadoo PFA10_01 Synthèse DM pour modèle_Group - operational KPIs_1" xfId="19928"/>
    <cellStyle name="n_01- Synthèse Wanadoo PFA10_01 Synthèse DM pour modèle_ROW" xfId="26632"/>
    <cellStyle name="n_01- Synthèse Wanadoo PFA10_01 Synthèse DM pour modèle_ROW_1" xfId="26633"/>
    <cellStyle name="n_01- Synthèse Wanadoo PFA10_01 Synthèse DM pour modèle_ROW_1_Group" xfId="26634"/>
    <cellStyle name="n_01- Synthèse Wanadoo PFA10_01 Synthèse DM pour modèle_ROW_1_ROW ARPU" xfId="26635"/>
    <cellStyle name="n_01- Synthèse Wanadoo PFA10_01 Synthèse DM pour modèle_ROW_Group" xfId="26636"/>
    <cellStyle name="n_01- Synthèse Wanadoo PFA10_01 Synthèse DM pour modèle_ROW_ROW ARPU" xfId="26637"/>
    <cellStyle name="n_01- Synthèse Wanadoo PFA10_01 Synthèse DM pour modèle_Spain ARPU + AUPU" xfId="26638"/>
    <cellStyle name="n_01- Synthèse Wanadoo PFA10_01 Synthèse DM pour modèle_Spain ARPU + AUPU_Group" xfId="26639"/>
    <cellStyle name="n_01- Synthèse Wanadoo PFA10_01 Synthèse DM pour modèle_Spain ARPU + AUPU_ROW ARPU" xfId="26640"/>
    <cellStyle name="n_01- Synthèse Wanadoo PFA10_01 Synthèse DM pour modèle_Spain KPIs" xfId="6442"/>
    <cellStyle name="n_01- Synthèse Wanadoo PFA10_01 Synthèse DM pour modèle_Spain KPIs 2" xfId="15809"/>
    <cellStyle name="n_01- Synthèse Wanadoo PFA10_0703 Préflashde L23 Analyse CA trafic 07-03 (07-04-03)" xfId="1721"/>
    <cellStyle name="n_01- Synthèse Wanadoo PFA10_0703 Préflashde L23 Analyse CA trafic 07-03 (07-04-03)_A&amp;ME KPIs" xfId="53065"/>
    <cellStyle name="n_01- Synthèse Wanadoo PFA10_0703 Préflashde L23 Analyse CA trafic 07-03 (07-04-03)_Enterprise" xfId="9496"/>
    <cellStyle name="n_01- Synthèse Wanadoo PFA10_0703 Préflashde L23 Analyse CA trafic 07-03 (07-04-03)_France financials" xfId="23412"/>
    <cellStyle name="n_01- Synthèse Wanadoo PFA10_0703 Préflashde L23 Analyse CA trafic 07-03 (07-04-03)_France financials_1" xfId="25086"/>
    <cellStyle name="n_01- Synthèse Wanadoo PFA10_0703 Préflashde L23 Analyse CA trafic 07-03 (07-04-03)_France KPIs" xfId="1722"/>
    <cellStyle name="n_01- Synthèse Wanadoo PFA10_0703 Préflashde L23 Analyse CA trafic 07-03 (07-04-03)_France KPIs 2" xfId="13758"/>
    <cellStyle name="n_01- Synthèse Wanadoo PFA10_0703 Préflashde L23 Analyse CA trafic 07-03 (07-04-03)_France KPIs_1" xfId="4624"/>
    <cellStyle name="n_01- Synthèse Wanadoo PFA10_0703 Préflashde L23 Analyse CA trafic 07-03 (07-04-03)_France KPIs_1 2" xfId="14042"/>
    <cellStyle name="n_01- Synthèse Wanadoo PFA10_0703 Préflashde L23 Analyse CA trafic 07-03 (07-04-03)_France KPIs_2" xfId="11867"/>
    <cellStyle name="n_01- Synthèse Wanadoo PFA10_0703 Préflashde L23 Analyse CA trafic 07-03 (07-04-03)_Group - financial KPIs" xfId="21668"/>
    <cellStyle name="n_01- Synthèse Wanadoo PFA10_0703 Préflashde L23 Analyse CA trafic 07-03 (07-04-03)_Group - operational KPIs" xfId="2962"/>
    <cellStyle name="n_01- Synthèse Wanadoo PFA10_0703 Préflashde L23 Analyse CA trafic 07-03 (07-04-03)_Group - operational KPIs_1" xfId="10113"/>
    <cellStyle name="n_01- Synthèse Wanadoo PFA10_0703 Préflashde L23 Analyse CA trafic 07-03 (07-04-03)_Group - operational KPIs_1 2" xfId="17812"/>
    <cellStyle name="n_01- Synthèse Wanadoo PFA10_0703 Préflashde L23 Analyse CA trafic 07-03 (07-04-03)_Group - operational KPIs_2" xfId="19929"/>
    <cellStyle name="n_01- Synthèse Wanadoo PFA10_0703 Préflashde L23 Analyse CA trafic 07-03 (07-04-03)_IC&amp;SS" xfId="19838"/>
    <cellStyle name="n_01- Synthèse Wanadoo PFA10_0703 Préflashde L23 Analyse CA trafic 07-03 (07-04-03)_Poland KPIs" xfId="8216"/>
    <cellStyle name="n_01- Synthèse Wanadoo PFA10_0703 Préflashde L23 Analyse CA trafic 07-03 (07-04-03)_ROW" xfId="26641"/>
    <cellStyle name="n_01- Synthèse Wanadoo PFA10_0703 Préflashde L23 Analyse CA trafic 07-03 (07-04-03)_RoW KPIs" xfId="8928"/>
    <cellStyle name="n_01- Synthèse Wanadoo PFA10_0703 Préflashde L23 Analyse CA trafic 07-03 (07-04-03)_ROW_1" xfId="26642"/>
    <cellStyle name="n_01- Synthèse Wanadoo PFA10_0703 Préflashde L23 Analyse CA trafic 07-03 (07-04-03)_ROW_1_Group" xfId="26643"/>
    <cellStyle name="n_01- Synthèse Wanadoo PFA10_0703 Préflashde L23 Analyse CA trafic 07-03 (07-04-03)_ROW_1_ROW ARPU" xfId="26644"/>
    <cellStyle name="n_01- Synthèse Wanadoo PFA10_0703 Préflashde L23 Analyse CA trafic 07-03 (07-04-03)_ROW_Group" xfId="26645"/>
    <cellStyle name="n_01- Synthèse Wanadoo PFA10_0703 Préflashde L23 Analyse CA trafic 07-03 (07-04-03)_ROW_ROW ARPU" xfId="26646"/>
    <cellStyle name="n_01- Synthèse Wanadoo PFA10_0703 Préflashde L23 Analyse CA trafic 07-03 (07-04-03)_Spain ARPU + AUPU" xfId="26647"/>
    <cellStyle name="n_01- Synthèse Wanadoo PFA10_0703 Préflashde L23 Analyse CA trafic 07-03 (07-04-03)_Spain ARPU + AUPU_Group" xfId="26648"/>
    <cellStyle name="n_01- Synthèse Wanadoo PFA10_0703 Préflashde L23 Analyse CA trafic 07-03 (07-04-03)_Spain ARPU + AUPU_ROW ARPU" xfId="26649"/>
    <cellStyle name="n_01- Synthèse Wanadoo PFA10_0703 Préflashde L23 Analyse CA trafic 07-03 (07-04-03)_Spain KPIs" xfId="6443"/>
    <cellStyle name="n_01- Synthèse Wanadoo PFA10_0703 Préflashde L23 Analyse CA trafic 07-03 (07-04-03)_Spain KPIs 2" xfId="15810"/>
    <cellStyle name="n_01- Synthèse Wanadoo PFA10_0703 Préflashde L23 Analyse CA trafic 07-03 (07-04-03)_Spain KPIs_1" xfId="51286"/>
    <cellStyle name="n_01- Synthèse Wanadoo PFA10_0703 Préflashde L23 Analyse CA trafic 07-03 (07-04-03)_Telecoms - Operational KPIs" xfId="49599"/>
    <cellStyle name="n_01- Synthèse Wanadoo PFA10_A&amp;ME KPIs" xfId="53064"/>
    <cellStyle name="n_01- Synthèse Wanadoo PFA10_Base Forfaits 06-07" xfId="1723"/>
    <cellStyle name="n_01- Synthèse Wanadoo PFA10_Base Forfaits 06-07_A&amp;ME KPIs" xfId="53066"/>
    <cellStyle name="n_01- Synthèse Wanadoo PFA10_Base Forfaits 06-07_Enterprise" xfId="9497"/>
    <cellStyle name="n_01- Synthèse Wanadoo PFA10_Base Forfaits 06-07_France financials" xfId="23413"/>
    <cellStyle name="n_01- Synthèse Wanadoo PFA10_Base Forfaits 06-07_France financials_1" xfId="25087"/>
    <cellStyle name="n_01- Synthèse Wanadoo PFA10_Base Forfaits 06-07_France KPIs" xfId="1724"/>
    <cellStyle name="n_01- Synthèse Wanadoo PFA10_Base Forfaits 06-07_France KPIs 2" xfId="13760"/>
    <cellStyle name="n_01- Synthèse Wanadoo PFA10_Base Forfaits 06-07_France KPIs_1" xfId="4625"/>
    <cellStyle name="n_01- Synthèse Wanadoo PFA10_Base Forfaits 06-07_France KPIs_1 2" xfId="14043"/>
    <cellStyle name="n_01- Synthèse Wanadoo PFA10_Base Forfaits 06-07_France KPIs_2" xfId="11868"/>
    <cellStyle name="n_01- Synthèse Wanadoo PFA10_Base Forfaits 06-07_Group - financial KPIs" xfId="21669"/>
    <cellStyle name="n_01- Synthèse Wanadoo PFA10_Base Forfaits 06-07_Group - operational KPIs" xfId="2963"/>
    <cellStyle name="n_01- Synthèse Wanadoo PFA10_Base Forfaits 06-07_Group - operational KPIs_1" xfId="10114"/>
    <cellStyle name="n_01- Synthèse Wanadoo PFA10_Base Forfaits 06-07_Group - operational KPIs_1 2" xfId="17813"/>
    <cellStyle name="n_01- Synthèse Wanadoo PFA10_Base Forfaits 06-07_Group - operational KPIs_2" xfId="19930"/>
    <cellStyle name="n_01- Synthèse Wanadoo PFA10_Base Forfaits 06-07_IC&amp;SS" xfId="13541"/>
    <cellStyle name="n_01- Synthèse Wanadoo PFA10_Base Forfaits 06-07_Poland KPIs" xfId="8217"/>
    <cellStyle name="n_01- Synthèse Wanadoo PFA10_Base Forfaits 06-07_ROW" xfId="26650"/>
    <cellStyle name="n_01- Synthèse Wanadoo PFA10_Base Forfaits 06-07_RoW KPIs" xfId="8929"/>
    <cellStyle name="n_01- Synthèse Wanadoo PFA10_Base Forfaits 06-07_ROW_1" xfId="26651"/>
    <cellStyle name="n_01- Synthèse Wanadoo PFA10_Base Forfaits 06-07_ROW_1_Group" xfId="26652"/>
    <cellStyle name="n_01- Synthèse Wanadoo PFA10_Base Forfaits 06-07_ROW_1_ROW ARPU" xfId="26653"/>
    <cellStyle name="n_01- Synthèse Wanadoo PFA10_Base Forfaits 06-07_ROW_Group" xfId="26654"/>
    <cellStyle name="n_01- Synthèse Wanadoo PFA10_Base Forfaits 06-07_ROW_ROW ARPU" xfId="26655"/>
    <cellStyle name="n_01- Synthèse Wanadoo PFA10_Base Forfaits 06-07_Spain ARPU + AUPU" xfId="26656"/>
    <cellStyle name="n_01- Synthèse Wanadoo PFA10_Base Forfaits 06-07_Spain ARPU + AUPU_Group" xfId="26657"/>
    <cellStyle name="n_01- Synthèse Wanadoo PFA10_Base Forfaits 06-07_Spain ARPU + AUPU_ROW ARPU" xfId="26658"/>
    <cellStyle name="n_01- Synthèse Wanadoo PFA10_Base Forfaits 06-07_Spain KPIs" xfId="6444"/>
    <cellStyle name="n_01- Synthèse Wanadoo PFA10_Base Forfaits 06-07_Spain KPIs 2" xfId="15811"/>
    <cellStyle name="n_01- Synthèse Wanadoo PFA10_Base Forfaits 06-07_Spain KPIs_1" xfId="51287"/>
    <cellStyle name="n_01- Synthèse Wanadoo PFA10_Base Forfaits 06-07_Telecoms - Operational KPIs" xfId="49600"/>
    <cellStyle name="n_01- Synthèse Wanadoo PFA10_CA BAC SCR-VM 06-07 (31-07-06)" xfId="1725"/>
    <cellStyle name="n_01- Synthèse Wanadoo PFA10_CA BAC SCR-VM 06-07 (31-07-06)_A&amp;ME KPIs" xfId="53067"/>
    <cellStyle name="n_01- Synthèse Wanadoo PFA10_CA BAC SCR-VM 06-07 (31-07-06)_Enterprise" xfId="9498"/>
    <cellStyle name="n_01- Synthèse Wanadoo PFA10_CA BAC SCR-VM 06-07 (31-07-06)_France financials" xfId="23414"/>
    <cellStyle name="n_01- Synthèse Wanadoo PFA10_CA BAC SCR-VM 06-07 (31-07-06)_France financials_1" xfId="25088"/>
    <cellStyle name="n_01- Synthèse Wanadoo PFA10_CA BAC SCR-VM 06-07 (31-07-06)_France KPIs" xfId="1726"/>
    <cellStyle name="n_01- Synthèse Wanadoo PFA10_CA BAC SCR-VM 06-07 (31-07-06)_France KPIs 2" xfId="13762"/>
    <cellStyle name="n_01- Synthèse Wanadoo PFA10_CA BAC SCR-VM 06-07 (31-07-06)_France KPIs_1" xfId="4626"/>
    <cellStyle name="n_01- Synthèse Wanadoo PFA10_CA BAC SCR-VM 06-07 (31-07-06)_France KPIs_1 2" xfId="14044"/>
    <cellStyle name="n_01- Synthèse Wanadoo PFA10_CA BAC SCR-VM 06-07 (31-07-06)_France KPIs_2" xfId="11869"/>
    <cellStyle name="n_01- Synthèse Wanadoo PFA10_CA BAC SCR-VM 06-07 (31-07-06)_Group - financial KPIs" xfId="21670"/>
    <cellStyle name="n_01- Synthèse Wanadoo PFA10_CA BAC SCR-VM 06-07 (31-07-06)_Group - operational KPIs" xfId="2964"/>
    <cellStyle name="n_01- Synthèse Wanadoo PFA10_CA BAC SCR-VM 06-07 (31-07-06)_Group - operational KPIs_1" xfId="10115"/>
    <cellStyle name="n_01- Synthèse Wanadoo PFA10_CA BAC SCR-VM 06-07 (31-07-06)_Group - operational KPIs_1 2" xfId="17814"/>
    <cellStyle name="n_01- Synthèse Wanadoo PFA10_CA BAC SCR-VM 06-07 (31-07-06)_Group - operational KPIs_2" xfId="19931"/>
    <cellStyle name="n_01- Synthèse Wanadoo PFA10_CA BAC SCR-VM 06-07 (31-07-06)_IC&amp;SS" xfId="13748"/>
    <cellStyle name="n_01- Synthèse Wanadoo PFA10_CA BAC SCR-VM 06-07 (31-07-06)_Poland KPIs" xfId="8218"/>
    <cellStyle name="n_01- Synthèse Wanadoo PFA10_CA BAC SCR-VM 06-07 (31-07-06)_ROW" xfId="26659"/>
    <cellStyle name="n_01- Synthèse Wanadoo PFA10_CA BAC SCR-VM 06-07 (31-07-06)_RoW KPIs" xfId="8930"/>
    <cellStyle name="n_01- Synthèse Wanadoo PFA10_CA BAC SCR-VM 06-07 (31-07-06)_ROW_1" xfId="26660"/>
    <cellStyle name="n_01- Synthèse Wanadoo PFA10_CA BAC SCR-VM 06-07 (31-07-06)_ROW_1_Group" xfId="26661"/>
    <cellStyle name="n_01- Synthèse Wanadoo PFA10_CA BAC SCR-VM 06-07 (31-07-06)_ROW_1_ROW ARPU" xfId="26662"/>
    <cellStyle name="n_01- Synthèse Wanadoo PFA10_CA BAC SCR-VM 06-07 (31-07-06)_ROW_Group" xfId="26663"/>
    <cellStyle name="n_01- Synthèse Wanadoo PFA10_CA BAC SCR-VM 06-07 (31-07-06)_ROW_ROW ARPU" xfId="26664"/>
    <cellStyle name="n_01- Synthèse Wanadoo PFA10_CA BAC SCR-VM 06-07 (31-07-06)_Spain ARPU + AUPU" xfId="26665"/>
    <cellStyle name="n_01- Synthèse Wanadoo PFA10_CA BAC SCR-VM 06-07 (31-07-06)_Spain ARPU + AUPU_Group" xfId="26666"/>
    <cellStyle name="n_01- Synthèse Wanadoo PFA10_CA BAC SCR-VM 06-07 (31-07-06)_Spain ARPU + AUPU_ROW ARPU" xfId="26667"/>
    <cellStyle name="n_01- Synthèse Wanadoo PFA10_CA BAC SCR-VM 06-07 (31-07-06)_Spain KPIs" xfId="6445"/>
    <cellStyle name="n_01- Synthèse Wanadoo PFA10_CA BAC SCR-VM 06-07 (31-07-06)_Spain KPIs 2" xfId="15812"/>
    <cellStyle name="n_01- Synthèse Wanadoo PFA10_CA BAC SCR-VM 06-07 (31-07-06)_Spain KPIs_1" xfId="51288"/>
    <cellStyle name="n_01- Synthèse Wanadoo PFA10_CA BAC SCR-VM 06-07 (31-07-06)_Telecoms - Operational KPIs" xfId="49601"/>
    <cellStyle name="n_01- Synthèse Wanadoo PFA10_CA forfaits 0607 (06-08-14)" xfId="1727"/>
    <cellStyle name="n_01- Synthèse Wanadoo PFA10_CA forfaits 0607 (06-08-14)_France financials" xfId="23415"/>
    <cellStyle name="n_01- Synthèse Wanadoo PFA10_CA forfaits 0607 (06-08-14)_France KPIs" xfId="1728"/>
    <cellStyle name="n_01- Synthèse Wanadoo PFA10_CA forfaits 0607 (06-08-14)_France KPIs 2" xfId="13764"/>
    <cellStyle name="n_01- Synthèse Wanadoo PFA10_CA forfaits 0607 (06-08-14)_France KPIs_1" xfId="4627"/>
    <cellStyle name="n_01- Synthèse Wanadoo PFA10_CA forfaits 0607 (06-08-14)_France KPIs_1 2" xfId="14045"/>
    <cellStyle name="n_01- Synthèse Wanadoo PFA10_CA forfaits 0607 (06-08-14)_France KPIs_2" xfId="11870"/>
    <cellStyle name="n_01- Synthèse Wanadoo PFA10_CA forfaits 0607 (06-08-14)_Group - financial KPIs" xfId="21671"/>
    <cellStyle name="n_01- Synthèse Wanadoo PFA10_CA forfaits 0607 (06-08-14)_Group - operational KPIs" xfId="10116"/>
    <cellStyle name="n_01- Synthèse Wanadoo PFA10_CA forfaits 0607 (06-08-14)_Group - operational KPIs 2" xfId="17815"/>
    <cellStyle name="n_01- Synthèse Wanadoo PFA10_CA forfaits 0607 (06-08-14)_Group - operational KPIs_1" xfId="19932"/>
    <cellStyle name="n_01- Synthèse Wanadoo PFA10_CA forfaits 0607 (06-08-14)_ROW" xfId="26668"/>
    <cellStyle name="n_01- Synthèse Wanadoo PFA10_CA forfaits 0607 (06-08-14)_ROW_1" xfId="26669"/>
    <cellStyle name="n_01- Synthèse Wanadoo PFA10_CA forfaits 0607 (06-08-14)_ROW_1_Group" xfId="26670"/>
    <cellStyle name="n_01- Synthèse Wanadoo PFA10_CA forfaits 0607 (06-08-14)_ROW_1_ROW ARPU" xfId="26671"/>
    <cellStyle name="n_01- Synthèse Wanadoo PFA10_CA forfaits 0607 (06-08-14)_ROW_Group" xfId="26672"/>
    <cellStyle name="n_01- Synthèse Wanadoo PFA10_CA forfaits 0607 (06-08-14)_ROW_ROW ARPU" xfId="26673"/>
    <cellStyle name="n_01- Synthèse Wanadoo PFA10_CA forfaits 0607 (06-08-14)_Spain ARPU + AUPU" xfId="26674"/>
    <cellStyle name="n_01- Synthèse Wanadoo PFA10_CA forfaits 0607 (06-08-14)_Spain ARPU + AUPU_Group" xfId="26675"/>
    <cellStyle name="n_01- Synthèse Wanadoo PFA10_CA forfaits 0607 (06-08-14)_Spain ARPU + AUPU_ROW ARPU" xfId="26676"/>
    <cellStyle name="n_01- Synthèse Wanadoo PFA10_CA forfaits 0607 (06-08-14)_Spain KPIs" xfId="6446"/>
    <cellStyle name="n_01- Synthèse Wanadoo PFA10_CA forfaits 0607 (06-08-14)_Spain KPIs 2" xfId="15813"/>
    <cellStyle name="n_01- Synthèse Wanadoo PFA10_Classeur2" xfId="1729"/>
    <cellStyle name="n_01- Synthèse Wanadoo PFA10_Classeur2_France financials" xfId="23416"/>
    <cellStyle name="n_01- Synthèse Wanadoo PFA10_Classeur2_France KPIs" xfId="1730"/>
    <cellStyle name="n_01- Synthèse Wanadoo PFA10_Classeur2_France KPIs 2" xfId="13766"/>
    <cellStyle name="n_01- Synthèse Wanadoo PFA10_Classeur2_France KPIs_1" xfId="4628"/>
    <cellStyle name="n_01- Synthèse Wanadoo PFA10_Classeur2_France KPIs_1 2" xfId="14046"/>
    <cellStyle name="n_01- Synthèse Wanadoo PFA10_Classeur2_France KPIs_2" xfId="11871"/>
    <cellStyle name="n_01- Synthèse Wanadoo PFA10_Classeur2_Group - financial KPIs" xfId="21672"/>
    <cellStyle name="n_01- Synthèse Wanadoo PFA10_Classeur2_Group - operational KPIs" xfId="10117"/>
    <cellStyle name="n_01- Synthèse Wanadoo PFA10_Classeur2_Group - operational KPIs 2" xfId="17816"/>
    <cellStyle name="n_01- Synthèse Wanadoo PFA10_Classeur2_Group - operational KPIs_1" xfId="19933"/>
    <cellStyle name="n_01- Synthèse Wanadoo PFA10_Classeur2_ROW" xfId="26677"/>
    <cellStyle name="n_01- Synthèse Wanadoo PFA10_Classeur2_ROW_1" xfId="26678"/>
    <cellStyle name="n_01- Synthèse Wanadoo PFA10_Classeur2_ROW_1_Group" xfId="26679"/>
    <cellStyle name="n_01- Synthèse Wanadoo PFA10_Classeur2_ROW_1_ROW ARPU" xfId="26680"/>
    <cellStyle name="n_01- Synthèse Wanadoo PFA10_Classeur2_ROW_Group" xfId="26681"/>
    <cellStyle name="n_01- Synthèse Wanadoo PFA10_Classeur2_ROW_ROW ARPU" xfId="26682"/>
    <cellStyle name="n_01- Synthèse Wanadoo PFA10_Classeur2_Spain ARPU + AUPU" xfId="26683"/>
    <cellStyle name="n_01- Synthèse Wanadoo PFA10_Classeur2_Spain ARPU + AUPU_Group" xfId="26684"/>
    <cellStyle name="n_01- Synthèse Wanadoo PFA10_Classeur2_Spain ARPU + AUPU_ROW ARPU" xfId="26685"/>
    <cellStyle name="n_01- Synthèse Wanadoo PFA10_Classeur2_Spain KPIs" xfId="6447"/>
    <cellStyle name="n_01- Synthèse Wanadoo PFA10_Classeur2_Spain KPIs 2" xfId="15814"/>
    <cellStyle name="n_01- Synthèse Wanadoo PFA10_Classeur5" xfId="1731"/>
    <cellStyle name="n_01- Synthèse Wanadoo PFA10_Classeur5_A&amp;ME KPIs" xfId="53068"/>
    <cellStyle name="n_01- Synthèse Wanadoo PFA10_Classeur5_Enterprise" xfId="9499"/>
    <cellStyle name="n_01- Synthèse Wanadoo PFA10_Classeur5_France financials" xfId="23417"/>
    <cellStyle name="n_01- Synthèse Wanadoo PFA10_Classeur5_France financials_1" xfId="25089"/>
    <cellStyle name="n_01- Synthèse Wanadoo PFA10_Classeur5_France KPIs" xfId="1732"/>
    <cellStyle name="n_01- Synthèse Wanadoo PFA10_Classeur5_France KPIs 2" xfId="13768"/>
    <cellStyle name="n_01- Synthèse Wanadoo PFA10_Classeur5_France KPIs_1" xfId="4629"/>
    <cellStyle name="n_01- Synthèse Wanadoo PFA10_Classeur5_France KPIs_1 2" xfId="14047"/>
    <cellStyle name="n_01- Synthèse Wanadoo PFA10_Classeur5_France KPIs_2" xfId="11872"/>
    <cellStyle name="n_01- Synthèse Wanadoo PFA10_Classeur5_Group - financial KPIs" xfId="21673"/>
    <cellStyle name="n_01- Synthèse Wanadoo PFA10_Classeur5_Group - operational KPIs" xfId="2965"/>
    <cellStyle name="n_01- Synthèse Wanadoo PFA10_Classeur5_Group - operational KPIs_1" xfId="10118"/>
    <cellStyle name="n_01- Synthèse Wanadoo PFA10_Classeur5_Group - operational KPIs_1 2" xfId="17817"/>
    <cellStyle name="n_01- Synthèse Wanadoo PFA10_Classeur5_Group - operational KPIs_2" xfId="19934"/>
    <cellStyle name="n_01- Synthèse Wanadoo PFA10_Classeur5_IC&amp;SS" xfId="19637"/>
    <cellStyle name="n_01- Synthèse Wanadoo PFA10_Classeur5_Poland KPIs" xfId="8219"/>
    <cellStyle name="n_01- Synthèse Wanadoo PFA10_Classeur5_ROW" xfId="26686"/>
    <cellStyle name="n_01- Synthèse Wanadoo PFA10_Classeur5_RoW KPIs" xfId="8931"/>
    <cellStyle name="n_01- Synthèse Wanadoo PFA10_Classeur5_ROW_1" xfId="26687"/>
    <cellStyle name="n_01- Synthèse Wanadoo PFA10_Classeur5_ROW_1_Group" xfId="26688"/>
    <cellStyle name="n_01- Synthèse Wanadoo PFA10_Classeur5_ROW_1_ROW ARPU" xfId="26689"/>
    <cellStyle name="n_01- Synthèse Wanadoo PFA10_Classeur5_ROW_Group" xfId="26690"/>
    <cellStyle name="n_01- Synthèse Wanadoo PFA10_Classeur5_ROW_ROW ARPU" xfId="26691"/>
    <cellStyle name="n_01- Synthèse Wanadoo PFA10_Classeur5_Spain ARPU + AUPU" xfId="26692"/>
    <cellStyle name="n_01- Synthèse Wanadoo PFA10_Classeur5_Spain ARPU + AUPU_Group" xfId="26693"/>
    <cellStyle name="n_01- Synthèse Wanadoo PFA10_Classeur5_Spain ARPU + AUPU_ROW ARPU" xfId="26694"/>
    <cellStyle name="n_01- Synthèse Wanadoo PFA10_Classeur5_Spain KPIs" xfId="6448"/>
    <cellStyle name="n_01- Synthèse Wanadoo PFA10_Classeur5_Spain KPIs 2" xfId="15815"/>
    <cellStyle name="n_01- Synthèse Wanadoo PFA10_Classeur5_Spain KPIs_1" xfId="51289"/>
    <cellStyle name="n_01- Synthèse Wanadoo PFA10_Classeur5_Telecoms - Operational KPIs" xfId="49602"/>
    <cellStyle name="n_01- Synthèse Wanadoo PFA10_DATA KPI Personal" xfId="26695"/>
    <cellStyle name="n_01- Synthèse Wanadoo PFA10_EE_CoA_BS - mapped V4" xfId="26696"/>
    <cellStyle name="n_01- Synthèse Wanadoo PFA10_Enterprise" xfId="9495"/>
    <cellStyle name="n_01- Synthèse Wanadoo PFA10_France financials" xfId="23410"/>
    <cellStyle name="n_01- Synthèse Wanadoo PFA10_France financials_1" xfId="25085"/>
    <cellStyle name="n_01- Synthèse Wanadoo PFA10_France KPIs" xfId="1733"/>
    <cellStyle name="n_01- Synthèse Wanadoo PFA10_France KPIs 2" xfId="13769"/>
    <cellStyle name="n_01- Synthèse Wanadoo PFA10_France KPIs_1" xfId="4622"/>
    <cellStyle name="n_01- Synthèse Wanadoo PFA10_France KPIs_1 2" xfId="14040"/>
    <cellStyle name="n_01- Synthèse Wanadoo PFA10_France KPIs_2" xfId="11865"/>
    <cellStyle name="n_01- Synthèse Wanadoo PFA10_Group - financial KPIs" xfId="21666"/>
    <cellStyle name="n_01- Synthèse Wanadoo PFA10_Group - operational KPIs" xfId="2961"/>
    <cellStyle name="n_01- Synthèse Wanadoo PFA10_Group - operational KPIs_1" xfId="10111"/>
    <cellStyle name="n_01- Synthèse Wanadoo PFA10_Group - operational KPIs_1 2" xfId="17810"/>
    <cellStyle name="n_01- Synthèse Wanadoo PFA10_Group - operational KPIs_2" xfId="19927"/>
    <cellStyle name="n_01- Synthèse Wanadoo PFA10_IC&amp;SS" xfId="19638"/>
    <cellStyle name="n_01- Synthèse Wanadoo PFA10_PFA_Mn MTV_060413" xfId="1734"/>
    <cellStyle name="n_01- Synthèse Wanadoo PFA10_PFA_Mn MTV_060413_France financials" xfId="23418"/>
    <cellStyle name="n_01- Synthèse Wanadoo PFA10_PFA_Mn MTV_060413_France KPIs" xfId="1735"/>
    <cellStyle name="n_01- Synthèse Wanadoo PFA10_PFA_Mn MTV_060413_France KPIs 2" xfId="13771"/>
    <cellStyle name="n_01- Synthèse Wanadoo PFA10_PFA_Mn MTV_060413_France KPIs_1" xfId="4630"/>
    <cellStyle name="n_01- Synthèse Wanadoo PFA10_PFA_Mn MTV_060413_France KPIs_1 2" xfId="14048"/>
    <cellStyle name="n_01- Synthèse Wanadoo PFA10_PFA_Mn MTV_060413_France KPIs_2" xfId="11873"/>
    <cellStyle name="n_01- Synthèse Wanadoo PFA10_PFA_Mn MTV_060413_Group - financial KPIs" xfId="21674"/>
    <cellStyle name="n_01- Synthèse Wanadoo PFA10_PFA_Mn MTV_060413_Group - operational KPIs" xfId="10119"/>
    <cellStyle name="n_01- Synthèse Wanadoo PFA10_PFA_Mn MTV_060413_Group - operational KPIs 2" xfId="17818"/>
    <cellStyle name="n_01- Synthèse Wanadoo PFA10_PFA_Mn MTV_060413_Group - operational KPIs_1" xfId="19935"/>
    <cellStyle name="n_01- Synthèse Wanadoo PFA10_PFA_Mn MTV_060413_ROW" xfId="26697"/>
    <cellStyle name="n_01- Synthèse Wanadoo PFA10_PFA_Mn MTV_060413_ROW_1" xfId="26698"/>
    <cellStyle name="n_01- Synthèse Wanadoo PFA10_PFA_Mn MTV_060413_ROW_1_Group" xfId="26699"/>
    <cellStyle name="n_01- Synthèse Wanadoo PFA10_PFA_Mn MTV_060413_ROW_1_ROW ARPU" xfId="26700"/>
    <cellStyle name="n_01- Synthèse Wanadoo PFA10_PFA_Mn MTV_060413_ROW_Group" xfId="26701"/>
    <cellStyle name="n_01- Synthèse Wanadoo PFA10_PFA_Mn MTV_060413_ROW_ROW ARPU" xfId="26702"/>
    <cellStyle name="n_01- Synthèse Wanadoo PFA10_PFA_Mn MTV_060413_Spain ARPU + AUPU" xfId="26703"/>
    <cellStyle name="n_01- Synthèse Wanadoo PFA10_PFA_Mn MTV_060413_Spain ARPU + AUPU_Group" xfId="26704"/>
    <cellStyle name="n_01- Synthèse Wanadoo PFA10_PFA_Mn MTV_060413_Spain ARPU + AUPU_ROW ARPU" xfId="26705"/>
    <cellStyle name="n_01- Synthèse Wanadoo PFA10_PFA_Mn MTV_060413_Spain KPIs" xfId="6449"/>
    <cellStyle name="n_01- Synthèse Wanadoo PFA10_PFA_Mn MTV_060413_Spain KPIs 2" xfId="15816"/>
    <cellStyle name="n_01- Synthèse Wanadoo PFA10_PFA_Mn_0603_V0 0" xfId="1736"/>
    <cellStyle name="n_01- Synthèse Wanadoo PFA10_PFA_Mn_0603_V0 0_France financials" xfId="23419"/>
    <cellStyle name="n_01- Synthèse Wanadoo PFA10_PFA_Mn_0603_V0 0_France KPIs" xfId="1737"/>
    <cellStyle name="n_01- Synthèse Wanadoo PFA10_PFA_Mn_0603_V0 0_France KPIs 2" xfId="13773"/>
    <cellStyle name="n_01- Synthèse Wanadoo PFA10_PFA_Mn_0603_V0 0_France KPIs_1" xfId="4631"/>
    <cellStyle name="n_01- Synthèse Wanadoo PFA10_PFA_Mn_0603_V0 0_France KPIs_1 2" xfId="14049"/>
    <cellStyle name="n_01- Synthèse Wanadoo PFA10_PFA_Mn_0603_V0 0_France KPIs_2" xfId="11874"/>
    <cellStyle name="n_01- Synthèse Wanadoo PFA10_PFA_Mn_0603_V0 0_Group - financial KPIs" xfId="21675"/>
    <cellStyle name="n_01- Synthèse Wanadoo PFA10_PFA_Mn_0603_V0 0_Group - operational KPIs" xfId="10120"/>
    <cellStyle name="n_01- Synthèse Wanadoo PFA10_PFA_Mn_0603_V0 0_Group - operational KPIs 2" xfId="17819"/>
    <cellStyle name="n_01- Synthèse Wanadoo PFA10_PFA_Mn_0603_V0 0_Group - operational KPIs_1" xfId="19936"/>
    <cellStyle name="n_01- Synthèse Wanadoo PFA10_PFA_Mn_0603_V0 0_ROW" xfId="26706"/>
    <cellStyle name="n_01- Synthèse Wanadoo PFA10_PFA_Mn_0603_V0 0_ROW_1" xfId="26707"/>
    <cellStyle name="n_01- Synthèse Wanadoo PFA10_PFA_Mn_0603_V0 0_ROW_1_Group" xfId="26708"/>
    <cellStyle name="n_01- Synthèse Wanadoo PFA10_PFA_Mn_0603_V0 0_ROW_1_ROW ARPU" xfId="26709"/>
    <cellStyle name="n_01- Synthèse Wanadoo PFA10_PFA_Mn_0603_V0 0_ROW_Group" xfId="26710"/>
    <cellStyle name="n_01- Synthèse Wanadoo PFA10_PFA_Mn_0603_V0 0_ROW_ROW ARPU" xfId="26711"/>
    <cellStyle name="n_01- Synthèse Wanadoo PFA10_PFA_Mn_0603_V0 0_Spain ARPU + AUPU" xfId="26712"/>
    <cellStyle name="n_01- Synthèse Wanadoo PFA10_PFA_Mn_0603_V0 0_Spain ARPU + AUPU_Group" xfId="26713"/>
    <cellStyle name="n_01- Synthèse Wanadoo PFA10_PFA_Mn_0603_V0 0_Spain ARPU + AUPU_ROW ARPU" xfId="26714"/>
    <cellStyle name="n_01- Synthèse Wanadoo PFA10_PFA_Mn_0603_V0 0_Spain KPIs" xfId="6450"/>
    <cellStyle name="n_01- Synthèse Wanadoo PFA10_PFA_Mn_0603_V0 0_Spain KPIs 2" xfId="15817"/>
    <cellStyle name="n_01- Synthèse Wanadoo PFA10_PFA_Parcs_0600706" xfId="1738"/>
    <cellStyle name="n_01- Synthèse Wanadoo PFA10_PFA_Parcs_0600706_France financials" xfId="23420"/>
    <cellStyle name="n_01- Synthèse Wanadoo PFA10_PFA_Parcs_0600706_France KPIs" xfId="1739"/>
    <cellStyle name="n_01- Synthèse Wanadoo PFA10_PFA_Parcs_0600706_France KPIs 2" xfId="13775"/>
    <cellStyle name="n_01- Synthèse Wanadoo PFA10_PFA_Parcs_0600706_France KPIs_1" xfId="4632"/>
    <cellStyle name="n_01- Synthèse Wanadoo PFA10_PFA_Parcs_0600706_France KPIs_1 2" xfId="14050"/>
    <cellStyle name="n_01- Synthèse Wanadoo PFA10_PFA_Parcs_0600706_France KPIs_2" xfId="11875"/>
    <cellStyle name="n_01- Synthèse Wanadoo PFA10_PFA_Parcs_0600706_Group - financial KPIs" xfId="21676"/>
    <cellStyle name="n_01- Synthèse Wanadoo PFA10_PFA_Parcs_0600706_Group - operational KPIs" xfId="10121"/>
    <cellStyle name="n_01- Synthèse Wanadoo PFA10_PFA_Parcs_0600706_Group - operational KPIs 2" xfId="17820"/>
    <cellStyle name="n_01- Synthèse Wanadoo PFA10_PFA_Parcs_0600706_Group - operational KPIs_1" xfId="19937"/>
    <cellStyle name="n_01- Synthèse Wanadoo PFA10_PFA_Parcs_0600706_ROW" xfId="26715"/>
    <cellStyle name="n_01- Synthèse Wanadoo PFA10_PFA_Parcs_0600706_ROW_1" xfId="26716"/>
    <cellStyle name="n_01- Synthèse Wanadoo PFA10_PFA_Parcs_0600706_ROW_1_Group" xfId="26717"/>
    <cellStyle name="n_01- Synthèse Wanadoo PFA10_PFA_Parcs_0600706_ROW_1_ROW ARPU" xfId="26718"/>
    <cellStyle name="n_01- Synthèse Wanadoo PFA10_PFA_Parcs_0600706_ROW_Group" xfId="26719"/>
    <cellStyle name="n_01- Synthèse Wanadoo PFA10_PFA_Parcs_0600706_ROW_ROW ARPU" xfId="26720"/>
    <cellStyle name="n_01- Synthèse Wanadoo PFA10_PFA_Parcs_0600706_Spain ARPU + AUPU" xfId="26721"/>
    <cellStyle name="n_01- Synthèse Wanadoo PFA10_PFA_Parcs_0600706_Spain ARPU + AUPU_Group" xfId="26722"/>
    <cellStyle name="n_01- Synthèse Wanadoo PFA10_PFA_Parcs_0600706_Spain ARPU + AUPU_ROW ARPU" xfId="26723"/>
    <cellStyle name="n_01- Synthèse Wanadoo PFA10_PFA_Parcs_0600706_Spain KPIs" xfId="6451"/>
    <cellStyle name="n_01- Synthèse Wanadoo PFA10_PFA_Parcs_0600706_Spain KPIs 2" xfId="15818"/>
    <cellStyle name="n_01- Synthèse Wanadoo PFA10_Poland KPIs" xfId="8215"/>
    <cellStyle name="n_01- Synthèse Wanadoo PFA10_Reporting Valeur_Mobile_2010_10" xfId="26724"/>
    <cellStyle name="n_01- Synthèse Wanadoo PFA10_Reporting Valeur_Mobile_2010_10_Group" xfId="26725"/>
    <cellStyle name="n_01- Synthèse Wanadoo PFA10_Reporting Valeur_Mobile_2010_10_ROW" xfId="26726"/>
    <cellStyle name="n_01- Synthèse Wanadoo PFA10_Reporting Valeur_Mobile_2010_10_ROW ARPU" xfId="26727"/>
    <cellStyle name="n_01- Synthèse Wanadoo PFA10_ROW" xfId="26728"/>
    <cellStyle name="n_01- Synthèse Wanadoo PFA10_RoW KPIs" xfId="8927"/>
    <cellStyle name="n_01- Synthèse Wanadoo PFA10_ROW_1" xfId="26729"/>
    <cellStyle name="n_01- Synthèse Wanadoo PFA10_ROW_1_Group" xfId="26730"/>
    <cellStyle name="n_01- Synthèse Wanadoo PFA10_ROW_1_ROW ARPU" xfId="26731"/>
    <cellStyle name="n_01- Synthèse Wanadoo PFA10_ROW_Group" xfId="26732"/>
    <cellStyle name="n_01- Synthèse Wanadoo PFA10_ROW_ROW ARPU" xfId="26733"/>
    <cellStyle name="n_01- Synthèse Wanadoo PFA10_Spain ARPU + AUPU" xfId="26734"/>
    <cellStyle name="n_01- Synthèse Wanadoo PFA10_Spain ARPU + AUPU_Group" xfId="26735"/>
    <cellStyle name="n_01- Synthèse Wanadoo PFA10_Spain ARPU + AUPU_ROW ARPU" xfId="26736"/>
    <cellStyle name="n_01- Synthèse Wanadoo PFA10_Spain KPIs" xfId="6441"/>
    <cellStyle name="n_01- Synthèse Wanadoo PFA10_Spain KPIs 2" xfId="15808"/>
    <cellStyle name="n_01- Synthèse Wanadoo PFA10_Spain KPIs_1" xfId="51285"/>
    <cellStyle name="n_01- Synthèse Wanadoo PFA10_Telecoms - Operational KPIs" xfId="49598"/>
    <cellStyle name="n_01- Synthèse Wanadoo PFA10_UAG_report_CA 06-09 (06-09-28)" xfId="1740"/>
    <cellStyle name="n_01- Synthèse Wanadoo PFA10_UAG_report_CA 06-09 (06-09-28)_A&amp;ME KPIs" xfId="53069"/>
    <cellStyle name="n_01- Synthèse Wanadoo PFA10_UAG_report_CA 06-09 (06-09-28)_Enterprise" xfId="9500"/>
    <cellStyle name="n_01- Synthèse Wanadoo PFA10_UAG_report_CA 06-09 (06-09-28)_France financials" xfId="23421"/>
    <cellStyle name="n_01- Synthèse Wanadoo PFA10_UAG_report_CA 06-09 (06-09-28)_France financials_1" xfId="25090"/>
    <cellStyle name="n_01- Synthèse Wanadoo PFA10_UAG_report_CA 06-09 (06-09-28)_France KPIs" xfId="1741"/>
    <cellStyle name="n_01- Synthèse Wanadoo PFA10_UAG_report_CA 06-09 (06-09-28)_France KPIs 2" xfId="13777"/>
    <cellStyle name="n_01- Synthèse Wanadoo PFA10_UAG_report_CA 06-09 (06-09-28)_France KPIs_1" xfId="4633"/>
    <cellStyle name="n_01- Synthèse Wanadoo PFA10_UAG_report_CA 06-09 (06-09-28)_France KPIs_1 2" xfId="14051"/>
    <cellStyle name="n_01- Synthèse Wanadoo PFA10_UAG_report_CA 06-09 (06-09-28)_France KPIs_2" xfId="11876"/>
    <cellStyle name="n_01- Synthèse Wanadoo PFA10_UAG_report_CA 06-09 (06-09-28)_Group - financial KPIs" xfId="21677"/>
    <cellStyle name="n_01- Synthèse Wanadoo PFA10_UAG_report_CA 06-09 (06-09-28)_Group - operational KPIs" xfId="2966"/>
    <cellStyle name="n_01- Synthèse Wanadoo PFA10_UAG_report_CA 06-09 (06-09-28)_Group - operational KPIs_1" xfId="10122"/>
    <cellStyle name="n_01- Synthèse Wanadoo PFA10_UAG_report_CA 06-09 (06-09-28)_Group - operational KPIs_1 2" xfId="17821"/>
    <cellStyle name="n_01- Synthèse Wanadoo PFA10_UAG_report_CA 06-09 (06-09-28)_Group - operational KPIs_2" xfId="19938"/>
    <cellStyle name="n_01- Synthèse Wanadoo PFA10_UAG_report_CA 06-09 (06-09-28)_IC&amp;SS" xfId="19837"/>
    <cellStyle name="n_01- Synthèse Wanadoo PFA10_UAG_report_CA 06-09 (06-09-28)_Poland KPIs" xfId="8220"/>
    <cellStyle name="n_01- Synthèse Wanadoo PFA10_UAG_report_CA 06-09 (06-09-28)_ROW" xfId="26737"/>
    <cellStyle name="n_01- Synthèse Wanadoo PFA10_UAG_report_CA 06-09 (06-09-28)_RoW KPIs" xfId="8932"/>
    <cellStyle name="n_01- Synthèse Wanadoo PFA10_UAG_report_CA 06-09 (06-09-28)_ROW_1" xfId="26738"/>
    <cellStyle name="n_01- Synthèse Wanadoo PFA10_UAG_report_CA 06-09 (06-09-28)_ROW_1_Group" xfId="26739"/>
    <cellStyle name="n_01- Synthèse Wanadoo PFA10_UAG_report_CA 06-09 (06-09-28)_ROW_1_ROW ARPU" xfId="26740"/>
    <cellStyle name="n_01- Synthèse Wanadoo PFA10_UAG_report_CA 06-09 (06-09-28)_ROW_Group" xfId="26741"/>
    <cellStyle name="n_01- Synthèse Wanadoo PFA10_UAG_report_CA 06-09 (06-09-28)_ROW_ROW ARPU" xfId="26742"/>
    <cellStyle name="n_01- Synthèse Wanadoo PFA10_UAG_report_CA 06-09 (06-09-28)_Spain ARPU + AUPU" xfId="26743"/>
    <cellStyle name="n_01- Synthèse Wanadoo PFA10_UAG_report_CA 06-09 (06-09-28)_Spain ARPU + AUPU_Group" xfId="26744"/>
    <cellStyle name="n_01- Synthèse Wanadoo PFA10_UAG_report_CA 06-09 (06-09-28)_Spain ARPU + AUPU_ROW ARPU" xfId="26745"/>
    <cellStyle name="n_01- Synthèse Wanadoo PFA10_UAG_report_CA 06-09 (06-09-28)_Spain KPIs" xfId="6452"/>
    <cellStyle name="n_01- Synthèse Wanadoo PFA10_UAG_report_CA 06-09 (06-09-28)_Spain KPIs 2" xfId="15819"/>
    <cellStyle name="n_01- Synthèse Wanadoo PFA10_UAG_report_CA 06-09 (06-09-28)_Spain KPIs_1" xfId="51290"/>
    <cellStyle name="n_01- Synthèse Wanadoo PFA10_UAG_report_CA 06-09 (06-09-28)_Telecoms - Operational KPIs" xfId="49603"/>
    <cellStyle name="n_01- Synthèse Wanadoo PFA10_UAG_report_CA 06-10 (06-11-06)" xfId="1742"/>
    <cellStyle name="n_01- Synthèse Wanadoo PFA10_UAG_report_CA 06-10 (06-11-06)_A&amp;ME KPIs" xfId="53070"/>
    <cellStyle name="n_01- Synthèse Wanadoo PFA10_UAG_report_CA 06-10 (06-11-06)_Enterprise" xfId="9501"/>
    <cellStyle name="n_01- Synthèse Wanadoo PFA10_UAG_report_CA 06-10 (06-11-06)_France financials" xfId="23422"/>
    <cellStyle name="n_01- Synthèse Wanadoo PFA10_UAG_report_CA 06-10 (06-11-06)_France financials_1" xfId="25091"/>
    <cellStyle name="n_01- Synthèse Wanadoo PFA10_UAG_report_CA 06-10 (06-11-06)_France KPIs" xfId="1743"/>
    <cellStyle name="n_01- Synthèse Wanadoo PFA10_UAG_report_CA 06-10 (06-11-06)_France KPIs 2" xfId="13779"/>
    <cellStyle name="n_01- Synthèse Wanadoo PFA10_UAG_report_CA 06-10 (06-11-06)_France KPIs_1" xfId="4634"/>
    <cellStyle name="n_01- Synthèse Wanadoo PFA10_UAG_report_CA 06-10 (06-11-06)_France KPIs_1 2" xfId="14052"/>
    <cellStyle name="n_01- Synthèse Wanadoo PFA10_UAG_report_CA 06-10 (06-11-06)_France KPIs_2" xfId="11877"/>
    <cellStyle name="n_01- Synthèse Wanadoo PFA10_UAG_report_CA 06-10 (06-11-06)_Group - financial KPIs" xfId="21678"/>
    <cellStyle name="n_01- Synthèse Wanadoo PFA10_UAG_report_CA 06-10 (06-11-06)_Group - operational KPIs" xfId="2967"/>
    <cellStyle name="n_01- Synthèse Wanadoo PFA10_UAG_report_CA 06-10 (06-11-06)_Group - operational KPIs_1" xfId="10123"/>
    <cellStyle name="n_01- Synthèse Wanadoo PFA10_UAG_report_CA 06-10 (06-11-06)_Group - operational KPIs_1 2" xfId="17822"/>
    <cellStyle name="n_01- Synthèse Wanadoo PFA10_UAG_report_CA 06-10 (06-11-06)_Group - operational KPIs_2" xfId="19939"/>
    <cellStyle name="n_01- Synthèse Wanadoo PFA10_UAG_report_CA 06-10 (06-11-06)_IC&amp;SS" xfId="13542"/>
    <cellStyle name="n_01- Synthèse Wanadoo PFA10_UAG_report_CA 06-10 (06-11-06)_Poland KPIs" xfId="8221"/>
    <cellStyle name="n_01- Synthèse Wanadoo PFA10_UAG_report_CA 06-10 (06-11-06)_ROW" xfId="26746"/>
    <cellStyle name="n_01- Synthèse Wanadoo PFA10_UAG_report_CA 06-10 (06-11-06)_RoW KPIs" xfId="8933"/>
    <cellStyle name="n_01- Synthèse Wanadoo PFA10_UAG_report_CA 06-10 (06-11-06)_ROW_1" xfId="26747"/>
    <cellStyle name="n_01- Synthèse Wanadoo PFA10_UAG_report_CA 06-10 (06-11-06)_ROW_1_Group" xfId="26748"/>
    <cellStyle name="n_01- Synthèse Wanadoo PFA10_UAG_report_CA 06-10 (06-11-06)_ROW_1_ROW ARPU" xfId="26749"/>
    <cellStyle name="n_01- Synthèse Wanadoo PFA10_UAG_report_CA 06-10 (06-11-06)_ROW_Group" xfId="26750"/>
    <cellStyle name="n_01- Synthèse Wanadoo PFA10_UAG_report_CA 06-10 (06-11-06)_ROW_ROW ARPU" xfId="26751"/>
    <cellStyle name="n_01- Synthèse Wanadoo PFA10_UAG_report_CA 06-10 (06-11-06)_Spain ARPU + AUPU" xfId="26752"/>
    <cellStyle name="n_01- Synthèse Wanadoo PFA10_UAG_report_CA 06-10 (06-11-06)_Spain ARPU + AUPU_Group" xfId="26753"/>
    <cellStyle name="n_01- Synthèse Wanadoo PFA10_UAG_report_CA 06-10 (06-11-06)_Spain ARPU + AUPU_ROW ARPU" xfId="26754"/>
    <cellStyle name="n_01- Synthèse Wanadoo PFA10_UAG_report_CA 06-10 (06-11-06)_Spain KPIs" xfId="6453"/>
    <cellStyle name="n_01- Synthèse Wanadoo PFA10_UAG_report_CA 06-10 (06-11-06)_Spain KPIs 2" xfId="15820"/>
    <cellStyle name="n_01- Synthèse Wanadoo PFA10_UAG_report_CA 06-10 (06-11-06)_Spain KPIs_1" xfId="51291"/>
    <cellStyle name="n_01- Synthèse Wanadoo PFA10_UAG_report_CA 06-10 (06-11-06)_Telecoms - Operational KPIs" xfId="49604"/>
    <cellStyle name="n_01- Synthèse Wanadoo PFA10_V&amp;M trajectoires V1 (06-08-11)" xfId="1744"/>
    <cellStyle name="n_01- Synthèse Wanadoo PFA10_V&amp;M trajectoires V1 (06-08-11)_A&amp;ME KPIs" xfId="53071"/>
    <cellStyle name="n_01- Synthèse Wanadoo PFA10_V&amp;M trajectoires V1 (06-08-11)_Enterprise" xfId="9502"/>
    <cellStyle name="n_01- Synthèse Wanadoo PFA10_V&amp;M trajectoires V1 (06-08-11)_France financials" xfId="23423"/>
    <cellStyle name="n_01- Synthèse Wanadoo PFA10_V&amp;M trajectoires V1 (06-08-11)_France financials_1" xfId="25092"/>
    <cellStyle name="n_01- Synthèse Wanadoo PFA10_V&amp;M trajectoires V1 (06-08-11)_France KPIs" xfId="1745"/>
    <cellStyle name="n_01- Synthèse Wanadoo PFA10_V&amp;M trajectoires V1 (06-08-11)_France KPIs 2" xfId="13781"/>
    <cellStyle name="n_01- Synthèse Wanadoo PFA10_V&amp;M trajectoires V1 (06-08-11)_France KPIs_1" xfId="4635"/>
    <cellStyle name="n_01- Synthèse Wanadoo PFA10_V&amp;M trajectoires V1 (06-08-11)_France KPIs_1 2" xfId="14053"/>
    <cellStyle name="n_01- Synthèse Wanadoo PFA10_V&amp;M trajectoires V1 (06-08-11)_France KPIs_2" xfId="11878"/>
    <cellStyle name="n_01- Synthèse Wanadoo PFA10_V&amp;M trajectoires V1 (06-08-11)_Group - financial KPIs" xfId="21679"/>
    <cellStyle name="n_01- Synthèse Wanadoo PFA10_V&amp;M trajectoires V1 (06-08-11)_Group - operational KPIs" xfId="2968"/>
    <cellStyle name="n_01- Synthèse Wanadoo PFA10_V&amp;M trajectoires V1 (06-08-11)_Group - operational KPIs_1" xfId="10124"/>
    <cellStyle name="n_01- Synthèse Wanadoo PFA10_V&amp;M trajectoires V1 (06-08-11)_Group - operational KPIs_1 2" xfId="17823"/>
    <cellStyle name="n_01- Synthèse Wanadoo PFA10_V&amp;M trajectoires V1 (06-08-11)_Group - operational KPIs_2" xfId="19940"/>
    <cellStyle name="n_01- Synthèse Wanadoo PFA10_V&amp;M trajectoires V1 (06-08-11)_IC&amp;SS" xfId="17704"/>
    <cellStyle name="n_01- Synthèse Wanadoo PFA10_V&amp;M trajectoires V1 (06-08-11)_Poland KPIs" xfId="8222"/>
    <cellStyle name="n_01- Synthèse Wanadoo PFA10_V&amp;M trajectoires V1 (06-08-11)_ROW" xfId="26755"/>
    <cellStyle name="n_01- Synthèse Wanadoo PFA10_V&amp;M trajectoires V1 (06-08-11)_RoW KPIs" xfId="8934"/>
    <cellStyle name="n_01- Synthèse Wanadoo PFA10_V&amp;M trajectoires V1 (06-08-11)_ROW_1" xfId="26756"/>
    <cellStyle name="n_01- Synthèse Wanadoo PFA10_V&amp;M trajectoires V1 (06-08-11)_ROW_1_Group" xfId="26757"/>
    <cellStyle name="n_01- Synthèse Wanadoo PFA10_V&amp;M trajectoires V1 (06-08-11)_ROW_1_ROW ARPU" xfId="26758"/>
    <cellStyle name="n_01- Synthèse Wanadoo PFA10_V&amp;M trajectoires V1 (06-08-11)_ROW_Group" xfId="26759"/>
    <cellStyle name="n_01- Synthèse Wanadoo PFA10_V&amp;M trajectoires V1 (06-08-11)_ROW_ROW ARPU" xfId="26760"/>
    <cellStyle name="n_01- Synthèse Wanadoo PFA10_V&amp;M trajectoires V1 (06-08-11)_Spain ARPU + AUPU" xfId="26761"/>
    <cellStyle name="n_01- Synthèse Wanadoo PFA10_V&amp;M trajectoires V1 (06-08-11)_Spain ARPU + AUPU_Group" xfId="26762"/>
    <cellStyle name="n_01- Synthèse Wanadoo PFA10_V&amp;M trajectoires V1 (06-08-11)_Spain ARPU + AUPU_ROW ARPU" xfId="26763"/>
    <cellStyle name="n_01- Synthèse Wanadoo PFA10_V&amp;M trajectoires V1 (06-08-11)_Spain KPIs" xfId="6454"/>
    <cellStyle name="n_01- Synthèse Wanadoo PFA10_V&amp;M trajectoires V1 (06-08-11)_Spain KPIs 2" xfId="15821"/>
    <cellStyle name="n_01- Synthèse Wanadoo PFA10_V&amp;M trajectoires V1 (06-08-11)_Spain KPIs_1" xfId="51292"/>
    <cellStyle name="n_01- Synthèse Wanadoo PFA10_V&amp;M trajectoires V1 (06-08-11)_Telecoms - Operational KPIs" xfId="49605"/>
    <cellStyle name="n_01-Home" xfId="1746"/>
    <cellStyle name="n_01-Home_A&amp;ME KPIs" xfId="53072"/>
    <cellStyle name="n_01-Home_Enterprise" xfId="9503"/>
    <cellStyle name="n_01-Home_France financials" xfId="23424"/>
    <cellStyle name="n_01-Home_France financials_1" xfId="25093"/>
    <cellStyle name="n_01-Home_France KPIs" xfId="1747"/>
    <cellStyle name="n_01-Home_France KPIs 2" xfId="13783"/>
    <cellStyle name="n_01-Home_France KPIs_1" xfId="4636"/>
    <cellStyle name="n_01-Home_France KPIs_1 2" xfId="14054"/>
    <cellStyle name="n_01-Home_France KPIs_2" xfId="11879"/>
    <cellStyle name="n_01-Home_Group - financial KPIs" xfId="21680"/>
    <cellStyle name="n_01-Home_Group - operational KPIs" xfId="2969"/>
    <cellStyle name="n_01-Home_Group - operational KPIs_1" xfId="10125"/>
    <cellStyle name="n_01-Home_Group - operational KPIs_1 2" xfId="17824"/>
    <cellStyle name="n_01-Home_Group - operational KPIs_2" xfId="19941"/>
    <cellStyle name="n_01-Home_IC&amp;SS" xfId="19833"/>
    <cellStyle name="n_01-Home_Poland KPIs" xfId="8223"/>
    <cellStyle name="n_01-Home_ROW" xfId="26764"/>
    <cellStyle name="n_01-Home_RoW KPIs" xfId="8935"/>
    <cellStyle name="n_01-Home_ROW_1" xfId="26765"/>
    <cellStyle name="n_01-Home_ROW_1_Group" xfId="26766"/>
    <cellStyle name="n_01-Home_ROW_1_ROW ARPU" xfId="26767"/>
    <cellStyle name="n_01-Home_ROW_Group" xfId="26768"/>
    <cellStyle name="n_01-Home_ROW_ROW ARPU" xfId="26769"/>
    <cellStyle name="n_01-Home_Spain ARPU + AUPU" xfId="26770"/>
    <cellStyle name="n_01-Home_Spain ARPU + AUPU_Group" xfId="26771"/>
    <cellStyle name="n_01-Home_Spain ARPU + AUPU_ROW ARPU" xfId="26772"/>
    <cellStyle name="n_01-Home_Spain KPIs" xfId="6455"/>
    <cellStyle name="n_01-Home_Spain KPIs 2" xfId="15822"/>
    <cellStyle name="n_01-Home_Spain KPIs_1" xfId="51293"/>
    <cellStyle name="n_01-Home_Telecoms - Operational KPIs" xfId="49606"/>
    <cellStyle name="n_01-Synthèse Home" xfId="1748"/>
    <cellStyle name="n_01-Synthèse Home_DATA KPI Personal" xfId="26773"/>
    <cellStyle name="n_01-Synthèse Home_EE_CoA_BS - mapped V4" xfId="26774"/>
    <cellStyle name="n_01-Synthèse Home_France financials" xfId="23425"/>
    <cellStyle name="n_01-Synthèse Home_France KPIs" xfId="1749"/>
    <cellStyle name="n_01-Synthèse Home_France KPIs 2" xfId="13785"/>
    <cellStyle name="n_01-Synthèse Home_France KPIs_1" xfId="4637"/>
    <cellStyle name="n_01-Synthèse Home_France KPIs_1 2" xfId="14055"/>
    <cellStyle name="n_01-Synthèse Home_France KPIs_2" xfId="11880"/>
    <cellStyle name="n_01-Synthèse Home_Group - financial KPIs" xfId="21681"/>
    <cellStyle name="n_01-Synthèse Home_Group - operational KPIs" xfId="10126"/>
    <cellStyle name="n_01-Synthèse Home_Group - operational KPIs 2" xfId="17825"/>
    <cellStyle name="n_01-Synthèse Home_Group - operational KPIs_1" xfId="19942"/>
    <cellStyle name="n_01-Synthèse Home_Reporting Valeur_Mobile_2010_10" xfId="26775"/>
    <cellStyle name="n_01-Synthèse Home_Reporting Valeur_Mobile_2010_10_Group" xfId="26776"/>
    <cellStyle name="n_01-Synthèse Home_Reporting Valeur_Mobile_2010_10_ROW" xfId="26777"/>
    <cellStyle name="n_01-Synthèse Home_Reporting Valeur_Mobile_2010_10_ROW ARPU" xfId="26778"/>
    <cellStyle name="n_01-Synthèse Home_ROW" xfId="26779"/>
    <cellStyle name="n_01-Synthèse Home_ROW_1" xfId="26780"/>
    <cellStyle name="n_01-Synthèse Home_ROW_1_Group" xfId="26781"/>
    <cellStyle name="n_01-Synthèse Home_ROW_1_ROW ARPU" xfId="26782"/>
    <cellStyle name="n_01-Synthèse Home_ROW_Group" xfId="26783"/>
    <cellStyle name="n_01-Synthèse Home_ROW_ROW ARPU" xfId="26784"/>
    <cellStyle name="n_01-Synthèse Home_Spain ARPU + AUPU" xfId="26785"/>
    <cellStyle name="n_01-Synthèse Home_Spain ARPU + AUPU_Group" xfId="26786"/>
    <cellStyle name="n_01-Synthèse Home_Spain ARPU + AUPU_ROW ARPU" xfId="26787"/>
    <cellStyle name="n_01-Synthèse Home_Spain KPIs" xfId="6456"/>
    <cellStyle name="n_01-Synthèse Home_Spain KPIs 2" xfId="15823"/>
    <cellStyle name="n_02 - Synthèse Wanadoo" xfId="1750"/>
    <cellStyle name="n_02 - Synthèse Wanadoo_01 Synthèse DM pour modèle" xfId="1751"/>
    <cellStyle name="n_02 - Synthèse Wanadoo_01 Synthèse DM pour modèle_France financials" xfId="23427"/>
    <cellStyle name="n_02 - Synthèse Wanadoo_01 Synthèse DM pour modèle_France KPIs" xfId="1752"/>
    <cellStyle name="n_02 - Synthèse Wanadoo_01 Synthèse DM pour modèle_France KPIs 2" xfId="13788"/>
    <cellStyle name="n_02 - Synthèse Wanadoo_01 Synthèse DM pour modèle_France KPIs_1" xfId="4639"/>
    <cellStyle name="n_02 - Synthèse Wanadoo_01 Synthèse DM pour modèle_France KPIs_1 2" xfId="14057"/>
    <cellStyle name="n_02 - Synthèse Wanadoo_01 Synthèse DM pour modèle_France KPIs_2" xfId="11882"/>
    <cellStyle name="n_02 - Synthèse Wanadoo_01 Synthèse DM pour modèle_Group - financial KPIs" xfId="21683"/>
    <cellStyle name="n_02 - Synthèse Wanadoo_01 Synthèse DM pour modèle_Group - operational KPIs" xfId="10128"/>
    <cellStyle name="n_02 - Synthèse Wanadoo_01 Synthèse DM pour modèle_Group - operational KPIs 2" xfId="17827"/>
    <cellStyle name="n_02 - Synthèse Wanadoo_01 Synthèse DM pour modèle_Group - operational KPIs_1" xfId="19944"/>
    <cellStyle name="n_02 - Synthèse Wanadoo_01 Synthèse DM pour modèle_ROW" xfId="26788"/>
    <cellStyle name="n_02 - Synthèse Wanadoo_01 Synthèse DM pour modèle_ROW_1" xfId="26789"/>
    <cellStyle name="n_02 - Synthèse Wanadoo_01 Synthèse DM pour modèle_ROW_1_Group" xfId="26790"/>
    <cellStyle name="n_02 - Synthèse Wanadoo_01 Synthèse DM pour modèle_ROW_1_ROW ARPU" xfId="26791"/>
    <cellStyle name="n_02 - Synthèse Wanadoo_01 Synthèse DM pour modèle_ROW_Group" xfId="26792"/>
    <cellStyle name="n_02 - Synthèse Wanadoo_01 Synthèse DM pour modèle_ROW_ROW ARPU" xfId="26793"/>
    <cellStyle name="n_02 - Synthèse Wanadoo_01 Synthèse DM pour modèle_Spain ARPU + AUPU" xfId="26794"/>
    <cellStyle name="n_02 - Synthèse Wanadoo_01 Synthèse DM pour modèle_Spain ARPU + AUPU_Group" xfId="26795"/>
    <cellStyle name="n_02 - Synthèse Wanadoo_01 Synthèse DM pour modèle_Spain ARPU + AUPU_ROW ARPU" xfId="26796"/>
    <cellStyle name="n_02 - Synthèse Wanadoo_01 Synthèse DM pour modèle_Spain KPIs" xfId="6458"/>
    <cellStyle name="n_02 - Synthèse Wanadoo_01 Synthèse DM pour modèle_Spain KPIs 2" xfId="15825"/>
    <cellStyle name="n_02 - Synthèse Wanadoo_0703 Préflashde L23 Analyse CA trafic 07-03 (07-04-03)" xfId="1753"/>
    <cellStyle name="n_02 - Synthèse Wanadoo_0703 Préflashde L23 Analyse CA trafic 07-03 (07-04-03)_A&amp;ME KPIs" xfId="53074"/>
    <cellStyle name="n_02 - Synthèse Wanadoo_0703 Préflashde L23 Analyse CA trafic 07-03 (07-04-03)_Enterprise" xfId="9505"/>
    <cellStyle name="n_02 - Synthèse Wanadoo_0703 Préflashde L23 Analyse CA trafic 07-03 (07-04-03)_France financials" xfId="23428"/>
    <cellStyle name="n_02 - Synthèse Wanadoo_0703 Préflashde L23 Analyse CA trafic 07-03 (07-04-03)_France financials_1" xfId="25095"/>
    <cellStyle name="n_02 - Synthèse Wanadoo_0703 Préflashde L23 Analyse CA trafic 07-03 (07-04-03)_France KPIs" xfId="1754"/>
    <cellStyle name="n_02 - Synthèse Wanadoo_0703 Préflashde L23 Analyse CA trafic 07-03 (07-04-03)_France KPIs 2" xfId="13790"/>
    <cellStyle name="n_02 - Synthèse Wanadoo_0703 Préflashde L23 Analyse CA trafic 07-03 (07-04-03)_France KPIs_1" xfId="4640"/>
    <cellStyle name="n_02 - Synthèse Wanadoo_0703 Préflashde L23 Analyse CA trafic 07-03 (07-04-03)_France KPIs_1 2" xfId="14058"/>
    <cellStyle name="n_02 - Synthèse Wanadoo_0703 Préflashde L23 Analyse CA trafic 07-03 (07-04-03)_France KPIs_2" xfId="11883"/>
    <cellStyle name="n_02 - Synthèse Wanadoo_0703 Préflashde L23 Analyse CA trafic 07-03 (07-04-03)_Group - financial KPIs" xfId="21684"/>
    <cellStyle name="n_02 - Synthèse Wanadoo_0703 Préflashde L23 Analyse CA trafic 07-03 (07-04-03)_Group - operational KPIs" xfId="2971"/>
    <cellStyle name="n_02 - Synthèse Wanadoo_0703 Préflashde L23 Analyse CA trafic 07-03 (07-04-03)_Group - operational KPIs_1" xfId="10129"/>
    <cellStyle name="n_02 - Synthèse Wanadoo_0703 Préflashde L23 Analyse CA trafic 07-03 (07-04-03)_Group - operational KPIs_1 2" xfId="17828"/>
    <cellStyle name="n_02 - Synthèse Wanadoo_0703 Préflashde L23 Analyse CA trafic 07-03 (07-04-03)_Group - operational KPIs_2" xfId="19945"/>
    <cellStyle name="n_02 - Synthèse Wanadoo_0703 Préflashde L23 Analyse CA trafic 07-03 (07-04-03)_IC&amp;SS" xfId="19636"/>
    <cellStyle name="n_02 - Synthèse Wanadoo_0703 Préflashde L23 Analyse CA trafic 07-03 (07-04-03)_Poland KPIs" xfId="8225"/>
    <cellStyle name="n_02 - Synthèse Wanadoo_0703 Préflashde L23 Analyse CA trafic 07-03 (07-04-03)_ROW" xfId="26797"/>
    <cellStyle name="n_02 - Synthèse Wanadoo_0703 Préflashde L23 Analyse CA trafic 07-03 (07-04-03)_RoW KPIs" xfId="8937"/>
    <cellStyle name="n_02 - Synthèse Wanadoo_0703 Préflashde L23 Analyse CA trafic 07-03 (07-04-03)_ROW_1" xfId="26798"/>
    <cellStyle name="n_02 - Synthèse Wanadoo_0703 Préflashde L23 Analyse CA trafic 07-03 (07-04-03)_ROW_1_Group" xfId="26799"/>
    <cellStyle name="n_02 - Synthèse Wanadoo_0703 Préflashde L23 Analyse CA trafic 07-03 (07-04-03)_ROW_1_ROW ARPU" xfId="26800"/>
    <cellStyle name="n_02 - Synthèse Wanadoo_0703 Préflashde L23 Analyse CA trafic 07-03 (07-04-03)_ROW_Group" xfId="26801"/>
    <cellStyle name="n_02 - Synthèse Wanadoo_0703 Préflashde L23 Analyse CA trafic 07-03 (07-04-03)_ROW_ROW ARPU" xfId="26802"/>
    <cellStyle name="n_02 - Synthèse Wanadoo_0703 Préflashde L23 Analyse CA trafic 07-03 (07-04-03)_Spain ARPU + AUPU" xfId="26803"/>
    <cellStyle name="n_02 - Synthèse Wanadoo_0703 Préflashde L23 Analyse CA trafic 07-03 (07-04-03)_Spain ARPU + AUPU_Group" xfId="26804"/>
    <cellStyle name="n_02 - Synthèse Wanadoo_0703 Préflashde L23 Analyse CA trafic 07-03 (07-04-03)_Spain ARPU + AUPU_ROW ARPU" xfId="26805"/>
    <cellStyle name="n_02 - Synthèse Wanadoo_0703 Préflashde L23 Analyse CA trafic 07-03 (07-04-03)_Spain KPIs" xfId="6459"/>
    <cellStyle name="n_02 - Synthèse Wanadoo_0703 Préflashde L23 Analyse CA trafic 07-03 (07-04-03)_Spain KPIs 2" xfId="15826"/>
    <cellStyle name="n_02 - Synthèse Wanadoo_0703 Préflashde L23 Analyse CA trafic 07-03 (07-04-03)_Spain KPIs_1" xfId="51295"/>
    <cellStyle name="n_02 - Synthèse Wanadoo_0703 Préflashde L23 Analyse CA trafic 07-03 (07-04-03)_Telecoms - Operational KPIs" xfId="49608"/>
    <cellStyle name="n_02 - Synthèse Wanadoo_A&amp;ME KPIs" xfId="53073"/>
    <cellStyle name="n_02 - Synthèse Wanadoo_Base Forfaits 06-07" xfId="1755"/>
    <cellStyle name="n_02 - Synthèse Wanadoo_Base Forfaits 06-07_A&amp;ME KPIs" xfId="53075"/>
    <cellStyle name="n_02 - Synthèse Wanadoo_Base Forfaits 06-07_Enterprise" xfId="9506"/>
    <cellStyle name="n_02 - Synthèse Wanadoo_Base Forfaits 06-07_France financials" xfId="23429"/>
    <cellStyle name="n_02 - Synthèse Wanadoo_Base Forfaits 06-07_France financials_1" xfId="25096"/>
    <cellStyle name="n_02 - Synthèse Wanadoo_Base Forfaits 06-07_France KPIs" xfId="1756"/>
    <cellStyle name="n_02 - Synthèse Wanadoo_Base Forfaits 06-07_France KPIs 2" xfId="13792"/>
    <cellStyle name="n_02 - Synthèse Wanadoo_Base Forfaits 06-07_France KPIs_1" xfId="4641"/>
    <cellStyle name="n_02 - Synthèse Wanadoo_Base Forfaits 06-07_France KPIs_1 2" xfId="14059"/>
    <cellStyle name="n_02 - Synthèse Wanadoo_Base Forfaits 06-07_France KPIs_2" xfId="11884"/>
    <cellStyle name="n_02 - Synthèse Wanadoo_Base Forfaits 06-07_Group - financial KPIs" xfId="21685"/>
    <cellStyle name="n_02 - Synthèse Wanadoo_Base Forfaits 06-07_Group - operational KPIs" xfId="2972"/>
    <cellStyle name="n_02 - Synthèse Wanadoo_Base Forfaits 06-07_Group - operational KPIs_1" xfId="10130"/>
    <cellStyle name="n_02 - Synthèse Wanadoo_Base Forfaits 06-07_Group - operational KPIs_1 2" xfId="17829"/>
    <cellStyle name="n_02 - Synthèse Wanadoo_Base Forfaits 06-07_Group - operational KPIs_2" xfId="19946"/>
    <cellStyle name="n_02 - Synthèse Wanadoo_Base Forfaits 06-07_IC&amp;SS" xfId="19836"/>
    <cellStyle name="n_02 - Synthèse Wanadoo_Base Forfaits 06-07_Poland KPIs" xfId="8226"/>
    <cellStyle name="n_02 - Synthèse Wanadoo_Base Forfaits 06-07_ROW" xfId="26806"/>
    <cellStyle name="n_02 - Synthèse Wanadoo_Base Forfaits 06-07_RoW KPIs" xfId="8938"/>
    <cellStyle name="n_02 - Synthèse Wanadoo_Base Forfaits 06-07_ROW_1" xfId="26807"/>
    <cellStyle name="n_02 - Synthèse Wanadoo_Base Forfaits 06-07_ROW_1_Group" xfId="26808"/>
    <cellStyle name="n_02 - Synthèse Wanadoo_Base Forfaits 06-07_ROW_1_ROW ARPU" xfId="26809"/>
    <cellStyle name="n_02 - Synthèse Wanadoo_Base Forfaits 06-07_ROW_Group" xfId="26810"/>
    <cellStyle name="n_02 - Synthèse Wanadoo_Base Forfaits 06-07_ROW_ROW ARPU" xfId="26811"/>
    <cellStyle name="n_02 - Synthèse Wanadoo_Base Forfaits 06-07_Spain ARPU + AUPU" xfId="26812"/>
    <cellStyle name="n_02 - Synthèse Wanadoo_Base Forfaits 06-07_Spain ARPU + AUPU_Group" xfId="26813"/>
    <cellStyle name="n_02 - Synthèse Wanadoo_Base Forfaits 06-07_Spain ARPU + AUPU_ROW ARPU" xfId="26814"/>
    <cellStyle name="n_02 - Synthèse Wanadoo_Base Forfaits 06-07_Spain KPIs" xfId="6460"/>
    <cellStyle name="n_02 - Synthèse Wanadoo_Base Forfaits 06-07_Spain KPIs 2" xfId="15827"/>
    <cellStyle name="n_02 - Synthèse Wanadoo_Base Forfaits 06-07_Spain KPIs_1" xfId="51296"/>
    <cellStyle name="n_02 - Synthèse Wanadoo_Base Forfaits 06-07_Telecoms - Operational KPIs" xfId="49609"/>
    <cellStyle name="n_02 - Synthèse Wanadoo_CA BAC SCR-VM 06-07 (31-07-06)" xfId="1757"/>
    <cellStyle name="n_02 - Synthèse Wanadoo_CA BAC SCR-VM 06-07 (31-07-06)_A&amp;ME KPIs" xfId="53076"/>
    <cellStyle name="n_02 - Synthèse Wanadoo_CA BAC SCR-VM 06-07 (31-07-06)_Enterprise" xfId="9507"/>
    <cellStyle name="n_02 - Synthèse Wanadoo_CA BAC SCR-VM 06-07 (31-07-06)_France financials" xfId="23430"/>
    <cellStyle name="n_02 - Synthèse Wanadoo_CA BAC SCR-VM 06-07 (31-07-06)_France financials_1" xfId="25097"/>
    <cellStyle name="n_02 - Synthèse Wanadoo_CA BAC SCR-VM 06-07 (31-07-06)_France KPIs" xfId="1758"/>
    <cellStyle name="n_02 - Synthèse Wanadoo_CA BAC SCR-VM 06-07 (31-07-06)_France KPIs 2" xfId="13794"/>
    <cellStyle name="n_02 - Synthèse Wanadoo_CA BAC SCR-VM 06-07 (31-07-06)_France KPIs_1" xfId="4642"/>
    <cellStyle name="n_02 - Synthèse Wanadoo_CA BAC SCR-VM 06-07 (31-07-06)_France KPIs_1 2" xfId="14060"/>
    <cellStyle name="n_02 - Synthèse Wanadoo_CA BAC SCR-VM 06-07 (31-07-06)_France KPIs_2" xfId="11885"/>
    <cellStyle name="n_02 - Synthèse Wanadoo_CA BAC SCR-VM 06-07 (31-07-06)_Group - financial KPIs" xfId="21686"/>
    <cellStyle name="n_02 - Synthèse Wanadoo_CA BAC SCR-VM 06-07 (31-07-06)_Group - operational KPIs" xfId="2973"/>
    <cellStyle name="n_02 - Synthèse Wanadoo_CA BAC SCR-VM 06-07 (31-07-06)_Group - operational KPIs_1" xfId="10131"/>
    <cellStyle name="n_02 - Synthèse Wanadoo_CA BAC SCR-VM 06-07 (31-07-06)_Group - operational KPIs_1 2" xfId="17830"/>
    <cellStyle name="n_02 - Synthèse Wanadoo_CA BAC SCR-VM 06-07 (31-07-06)_Group - operational KPIs_2" xfId="19947"/>
    <cellStyle name="n_02 - Synthèse Wanadoo_CA BAC SCR-VM 06-07 (31-07-06)_IC&amp;SS" xfId="13543"/>
    <cellStyle name="n_02 - Synthèse Wanadoo_CA BAC SCR-VM 06-07 (31-07-06)_Poland KPIs" xfId="8227"/>
    <cellStyle name="n_02 - Synthèse Wanadoo_CA BAC SCR-VM 06-07 (31-07-06)_ROW" xfId="26815"/>
    <cellStyle name="n_02 - Synthèse Wanadoo_CA BAC SCR-VM 06-07 (31-07-06)_RoW KPIs" xfId="8939"/>
    <cellStyle name="n_02 - Synthèse Wanadoo_CA BAC SCR-VM 06-07 (31-07-06)_ROW_1" xfId="26816"/>
    <cellStyle name="n_02 - Synthèse Wanadoo_CA BAC SCR-VM 06-07 (31-07-06)_ROW_1_Group" xfId="26817"/>
    <cellStyle name="n_02 - Synthèse Wanadoo_CA BAC SCR-VM 06-07 (31-07-06)_ROW_1_ROW ARPU" xfId="26818"/>
    <cellStyle name="n_02 - Synthèse Wanadoo_CA BAC SCR-VM 06-07 (31-07-06)_ROW_Group" xfId="26819"/>
    <cellStyle name="n_02 - Synthèse Wanadoo_CA BAC SCR-VM 06-07 (31-07-06)_ROW_ROW ARPU" xfId="26820"/>
    <cellStyle name="n_02 - Synthèse Wanadoo_CA BAC SCR-VM 06-07 (31-07-06)_Spain ARPU + AUPU" xfId="26821"/>
    <cellStyle name="n_02 - Synthèse Wanadoo_CA BAC SCR-VM 06-07 (31-07-06)_Spain ARPU + AUPU_Group" xfId="26822"/>
    <cellStyle name="n_02 - Synthèse Wanadoo_CA BAC SCR-VM 06-07 (31-07-06)_Spain ARPU + AUPU_ROW ARPU" xfId="26823"/>
    <cellStyle name="n_02 - Synthèse Wanadoo_CA BAC SCR-VM 06-07 (31-07-06)_Spain KPIs" xfId="6461"/>
    <cellStyle name="n_02 - Synthèse Wanadoo_CA BAC SCR-VM 06-07 (31-07-06)_Spain KPIs 2" xfId="15828"/>
    <cellStyle name="n_02 - Synthèse Wanadoo_CA BAC SCR-VM 06-07 (31-07-06)_Spain KPIs_1" xfId="51297"/>
    <cellStyle name="n_02 - Synthèse Wanadoo_CA BAC SCR-VM 06-07 (31-07-06)_Telecoms - Operational KPIs" xfId="49610"/>
    <cellStyle name="n_02 - Synthèse Wanadoo_CA forfaits 0607 (06-08-14)" xfId="1759"/>
    <cellStyle name="n_02 - Synthèse Wanadoo_CA forfaits 0607 (06-08-14)_France financials" xfId="23431"/>
    <cellStyle name="n_02 - Synthèse Wanadoo_CA forfaits 0607 (06-08-14)_France KPIs" xfId="1760"/>
    <cellStyle name="n_02 - Synthèse Wanadoo_CA forfaits 0607 (06-08-14)_France KPIs 2" xfId="13796"/>
    <cellStyle name="n_02 - Synthèse Wanadoo_CA forfaits 0607 (06-08-14)_France KPIs_1" xfId="4643"/>
    <cellStyle name="n_02 - Synthèse Wanadoo_CA forfaits 0607 (06-08-14)_France KPIs_1 2" xfId="14061"/>
    <cellStyle name="n_02 - Synthèse Wanadoo_CA forfaits 0607 (06-08-14)_France KPIs_2" xfId="11886"/>
    <cellStyle name="n_02 - Synthèse Wanadoo_CA forfaits 0607 (06-08-14)_Group - financial KPIs" xfId="21687"/>
    <cellStyle name="n_02 - Synthèse Wanadoo_CA forfaits 0607 (06-08-14)_Group - operational KPIs" xfId="10132"/>
    <cellStyle name="n_02 - Synthèse Wanadoo_CA forfaits 0607 (06-08-14)_Group - operational KPIs 2" xfId="17831"/>
    <cellStyle name="n_02 - Synthèse Wanadoo_CA forfaits 0607 (06-08-14)_Group - operational KPIs_1" xfId="19948"/>
    <cellStyle name="n_02 - Synthèse Wanadoo_CA forfaits 0607 (06-08-14)_ROW" xfId="26824"/>
    <cellStyle name="n_02 - Synthèse Wanadoo_CA forfaits 0607 (06-08-14)_ROW_1" xfId="26825"/>
    <cellStyle name="n_02 - Synthèse Wanadoo_CA forfaits 0607 (06-08-14)_ROW_1_Group" xfId="26826"/>
    <cellStyle name="n_02 - Synthèse Wanadoo_CA forfaits 0607 (06-08-14)_ROW_1_ROW ARPU" xfId="26827"/>
    <cellStyle name="n_02 - Synthèse Wanadoo_CA forfaits 0607 (06-08-14)_ROW_Group" xfId="26828"/>
    <cellStyle name="n_02 - Synthèse Wanadoo_CA forfaits 0607 (06-08-14)_ROW_ROW ARPU" xfId="26829"/>
    <cellStyle name="n_02 - Synthèse Wanadoo_CA forfaits 0607 (06-08-14)_Spain ARPU + AUPU" xfId="26830"/>
    <cellStyle name="n_02 - Synthèse Wanadoo_CA forfaits 0607 (06-08-14)_Spain ARPU + AUPU_Group" xfId="26831"/>
    <cellStyle name="n_02 - Synthèse Wanadoo_CA forfaits 0607 (06-08-14)_Spain ARPU + AUPU_ROW ARPU" xfId="26832"/>
    <cellStyle name="n_02 - Synthèse Wanadoo_CA forfaits 0607 (06-08-14)_Spain KPIs" xfId="6462"/>
    <cellStyle name="n_02 - Synthèse Wanadoo_CA forfaits 0607 (06-08-14)_Spain KPIs 2" xfId="15829"/>
    <cellStyle name="n_02 - Synthèse Wanadoo_Classeur2" xfId="1761"/>
    <cellStyle name="n_02 - Synthèse Wanadoo_Classeur2_France financials" xfId="23432"/>
    <cellStyle name="n_02 - Synthèse Wanadoo_Classeur2_France KPIs" xfId="1762"/>
    <cellStyle name="n_02 - Synthèse Wanadoo_Classeur2_France KPIs 2" xfId="13798"/>
    <cellStyle name="n_02 - Synthèse Wanadoo_Classeur2_France KPIs_1" xfId="4644"/>
    <cellStyle name="n_02 - Synthèse Wanadoo_Classeur2_France KPIs_1 2" xfId="14062"/>
    <cellStyle name="n_02 - Synthèse Wanadoo_Classeur2_France KPIs_2" xfId="11887"/>
    <cellStyle name="n_02 - Synthèse Wanadoo_Classeur2_Group - financial KPIs" xfId="21688"/>
    <cellStyle name="n_02 - Synthèse Wanadoo_Classeur2_Group - operational KPIs" xfId="10133"/>
    <cellStyle name="n_02 - Synthèse Wanadoo_Classeur2_Group - operational KPIs 2" xfId="17832"/>
    <cellStyle name="n_02 - Synthèse Wanadoo_Classeur2_Group - operational KPIs_1" xfId="19949"/>
    <cellStyle name="n_02 - Synthèse Wanadoo_Classeur2_ROW" xfId="26833"/>
    <cellStyle name="n_02 - Synthèse Wanadoo_Classeur2_ROW_1" xfId="26834"/>
    <cellStyle name="n_02 - Synthèse Wanadoo_Classeur2_ROW_1_Group" xfId="26835"/>
    <cellStyle name="n_02 - Synthèse Wanadoo_Classeur2_ROW_1_ROW ARPU" xfId="26836"/>
    <cellStyle name="n_02 - Synthèse Wanadoo_Classeur2_ROW_Group" xfId="26837"/>
    <cellStyle name="n_02 - Synthèse Wanadoo_Classeur2_ROW_ROW ARPU" xfId="26838"/>
    <cellStyle name="n_02 - Synthèse Wanadoo_Classeur2_Spain ARPU + AUPU" xfId="26839"/>
    <cellStyle name="n_02 - Synthèse Wanadoo_Classeur2_Spain ARPU + AUPU_Group" xfId="26840"/>
    <cellStyle name="n_02 - Synthèse Wanadoo_Classeur2_Spain ARPU + AUPU_ROW ARPU" xfId="26841"/>
    <cellStyle name="n_02 - Synthèse Wanadoo_Classeur2_Spain KPIs" xfId="6463"/>
    <cellStyle name="n_02 - Synthèse Wanadoo_Classeur2_Spain KPIs 2" xfId="15830"/>
    <cellStyle name="n_02 - Synthèse Wanadoo_Classeur5" xfId="1763"/>
    <cellStyle name="n_02 - Synthèse Wanadoo_Classeur5_A&amp;ME KPIs" xfId="53077"/>
    <cellStyle name="n_02 - Synthèse Wanadoo_Classeur5_Enterprise" xfId="9508"/>
    <cellStyle name="n_02 - Synthèse Wanadoo_Classeur5_France financials" xfId="23433"/>
    <cellStyle name="n_02 - Synthèse Wanadoo_Classeur5_France financials_1" xfId="25098"/>
    <cellStyle name="n_02 - Synthèse Wanadoo_Classeur5_France KPIs" xfId="1764"/>
    <cellStyle name="n_02 - Synthèse Wanadoo_Classeur5_France KPIs 2" xfId="13800"/>
    <cellStyle name="n_02 - Synthèse Wanadoo_Classeur5_France KPIs_1" xfId="4645"/>
    <cellStyle name="n_02 - Synthèse Wanadoo_Classeur5_France KPIs_1 2" xfId="14063"/>
    <cellStyle name="n_02 - Synthèse Wanadoo_Classeur5_France KPIs_2" xfId="11888"/>
    <cellStyle name="n_02 - Synthèse Wanadoo_Classeur5_Group - financial KPIs" xfId="21689"/>
    <cellStyle name="n_02 - Synthèse Wanadoo_Classeur5_Group - operational KPIs" xfId="2974"/>
    <cellStyle name="n_02 - Synthèse Wanadoo_Classeur5_Group - operational KPIs_1" xfId="10134"/>
    <cellStyle name="n_02 - Synthèse Wanadoo_Classeur5_Group - operational KPIs_1 2" xfId="17833"/>
    <cellStyle name="n_02 - Synthèse Wanadoo_Classeur5_Group - operational KPIs_2" xfId="19950"/>
    <cellStyle name="n_02 - Synthèse Wanadoo_Classeur5_IC&amp;SS" xfId="13876"/>
    <cellStyle name="n_02 - Synthèse Wanadoo_Classeur5_Poland KPIs" xfId="8228"/>
    <cellStyle name="n_02 - Synthèse Wanadoo_Classeur5_ROW" xfId="26842"/>
    <cellStyle name="n_02 - Synthèse Wanadoo_Classeur5_RoW KPIs" xfId="8940"/>
    <cellStyle name="n_02 - Synthèse Wanadoo_Classeur5_ROW_1" xfId="26843"/>
    <cellStyle name="n_02 - Synthèse Wanadoo_Classeur5_ROW_1_Group" xfId="26844"/>
    <cellStyle name="n_02 - Synthèse Wanadoo_Classeur5_ROW_1_ROW ARPU" xfId="26845"/>
    <cellStyle name="n_02 - Synthèse Wanadoo_Classeur5_ROW_Group" xfId="26846"/>
    <cellStyle name="n_02 - Synthèse Wanadoo_Classeur5_ROW_ROW ARPU" xfId="26847"/>
    <cellStyle name="n_02 - Synthèse Wanadoo_Classeur5_Spain ARPU + AUPU" xfId="26848"/>
    <cellStyle name="n_02 - Synthèse Wanadoo_Classeur5_Spain ARPU + AUPU_Group" xfId="26849"/>
    <cellStyle name="n_02 - Synthèse Wanadoo_Classeur5_Spain ARPU + AUPU_ROW ARPU" xfId="26850"/>
    <cellStyle name="n_02 - Synthèse Wanadoo_Classeur5_Spain KPIs" xfId="6464"/>
    <cellStyle name="n_02 - Synthèse Wanadoo_Classeur5_Spain KPIs 2" xfId="15831"/>
    <cellStyle name="n_02 - Synthèse Wanadoo_Classeur5_Spain KPIs_1" xfId="51298"/>
    <cellStyle name="n_02 - Synthèse Wanadoo_Classeur5_Telecoms - Operational KPIs" xfId="49611"/>
    <cellStyle name="n_02 - Synthèse Wanadoo_COM B2004" xfId="1765"/>
    <cellStyle name="n_02 - Synthèse Wanadoo_COM B2004_A&amp;ME KPIs" xfId="53078"/>
    <cellStyle name="n_02 - Synthèse Wanadoo_COM B2004_DATA KPI Personal" xfId="26851"/>
    <cellStyle name="n_02 - Synthèse Wanadoo_COM B2004_EE_CoA_BS - mapped V4" xfId="26852"/>
    <cellStyle name="n_02 - Synthèse Wanadoo_COM B2004_Enterprise" xfId="9509"/>
    <cellStyle name="n_02 - Synthèse Wanadoo_COM B2004_France financials" xfId="23434"/>
    <cellStyle name="n_02 - Synthèse Wanadoo_COM B2004_France financials_1" xfId="25099"/>
    <cellStyle name="n_02 - Synthèse Wanadoo_COM B2004_France KPIs" xfId="1766"/>
    <cellStyle name="n_02 - Synthèse Wanadoo_COM B2004_France KPIs 2" xfId="13802"/>
    <cellStyle name="n_02 - Synthèse Wanadoo_COM B2004_France KPIs_1" xfId="4646"/>
    <cellStyle name="n_02 - Synthèse Wanadoo_COM B2004_France KPIs_1 2" xfId="14064"/>
    <cellStyle name="n_02 - Synthèse Wanadoo_COM B2004_France KPIs_2" xfId="11889"/>
    <cellStyle name="n_02 - Synthèse Wanadoo_COM B2004_Group - financial KPIs" xfId="21690"/>
    <cellStyle name="n_02 - Synthèse Wanadoo_COM B2004_Group - operational KPIs" xfId="2975"/>
    <cellStyle name="n_02 - Synthèse Wanadoo_COM B2004_Group - operational KPIs_1" xfId="10135"/>
    <cellStyle name="n_02 - Synthèse Wanadoo_COM B2004_Group - operational KPIs_1 2" xfId="17834"/>
    <cellStyle name="n_02 - Synthèse Wanadoo_COM B2004_Group - operational KPIs_2" xfId="19951"/>
    <cellStyle name="n_02 - Synthèse Wanadoo_COM B2004_IC&amp;SS" xfId="19635"/>
    <cellStyle name="n_02 - Synthèse Wanadoo_COM B2004_Poland KPIs" xfId="8229"/>
    <cellStyle name="n_02 - Synthèse Wanadoo_COM B2004_Reporting Valeur_Mobile_2010_10" xfId="26853"/>
    <cellStyle name="n_02 - Synthèse Wanadoo_COM B2004_Reporting Valeur_Mobile_2010_10_Group" xfId="26854"/>
    <cellStyle name="n_02 - Synthèse Wanadoo_COM B2004_Reporting Valeur_Mobile_2010_10_ROW" xfId="26855"/>
    <cellStyle name="n_02 - Synthèse Wanadoo_COM B2004_Reporting Valeur_Mobile_2010_10_ROW ARPU" xfId="26856"/>
    <cellStyle name="n_02 - Synthèse Wanadoo_COM B2004_ROW" xfId="26857"/>
    <cellStyle name="n_02 - Synthèse Wanadoo_COM B2004_RoW KPIs" xfId="8941"/>
    <cellStyle name="n_02 - Synthèse Wanadoo_COM B2004_ROW_1" xfId="26858"/>
    <cellStyle name="n_02 - Synthèse Wanadoo_COM B2004_ROW_1_Group" xfId="26859"/>
    <cellStyle name="n_02 - Synthèse Wanadoo_COM B2004_ROW_1_ROW ARPU" xfId="26860"/>
    <cellStyle name="n_02 - Synthèse Wanadoo_COM B2004_ROW_Group" xfId="26861"/>
    <cellStyle name="n_02 - Synthèse Wanadoo_COM B2004_ROW_ROW ARPU" xfId="26862"/>
    <cellStyle name="n_02 - Synthèse Wanadoo_COM B2004_Spain ARPU + AUPU" xfId="26863"/>
    <cellStyle name="n_02 - Synthèse Wanadoo_COM B2004_Spain ARPU + AUPU_Group" xfId="26864"/>
    <cellStyle name="n_02 - Synthèse Wanadoo_COM B2004_Spain ARPU + AUPU_ROW ARPU" xfId="26865"/>
    <cellStyle name="n_02 - Synthèse Wanadoo_COM B2004_Spain KPIs" xfId="6465"/>
    <cellStyle name="n_02 - Synthèse Wanadoo_COM B2004_Spain KPIs 2" xfId="15832"/>
    <cellStyle name="n_02 - Synthèse Wanadoo_COM B2004_Spain KPIs_1" xfId="51299"/>
    <cellStyle name="n_02 - Synthèse Wanadoo_COM B2004_Telecoms - Operational KPIs" xfId="49612"/>
    <cellStyle name="n_02 - Synthèse Wanadoo_Communication 08-2003" xfId="1767"/>
    <cellStyle name="n_02 - Synthèse Wanadoo_Communication 08-2003_A&amp;ME KPIs" xfId="53079"/>
    <cellStyle name="n_02 - Synthèse Wanadoo_Communication 08-2003_DATA KPI Personal" xfId="26866"/>
    <cellStyle name="n_02 - Synthèse Wanadoo_Communication 08-2003_EE_CoA_BS - mapped V4" xfId="26867"/>
    <cellStyle name="n_02 - Synthèse Wanadoo_Communication 08-2003_Enterprise" xfId="9510"/>
    <cellStyle name="n_02 - Synthèse Wanadoo_Communication 08-2003_France financials" xfId="23435"/>
    <cellStyle name="n_02 - Synthèse Wanadoo_Communication 08-2003_France financials_1" xfId="25100"/>
    <cellStyle name="n_02 - Synthèse Wanadoo_Communication 08-2003_France KPIs" xfId="1768"/>
    <cellStyle name="n_02 - Synthèse Wanadoo_Communication 08-2003_France KPIs 2" xfId="13804"/>
    <cellStyle name="n_02 - Synthèse Wanadoo_Communication 08-2003_France KPIs_1" xfId="4647"/>
    <cellStyle name="n_02 - Synthèse Wanadoo_Communication 08-2003_France KPIs_1 2" xfId="14065"/>
    <cellStyle name="n_02 - Synthèse Wanadoo_Communication 08-2003_France KPIs_2" xfId="11890"/>
    <cellStyle name="n_02 - Synthèse Wanadoo_Communication 08-2003_Group - financial KPIs" xfId="21691"/>
    <cellStyle name="n_02 - Synthèse Wanadoo_Communication 08-2003_Group - operational KPIs" xfId="2976"/>
    <cellStyle name="n_02 - Synthèse Wanadoo_Communication 08-2003_Group - operational KPIs_1" xfId="10136"/>
    <cellStyle name="n_02 - Synthèse Wanadoo_Communication 08-2003_Group - operational KPIs_1 2" xfId="17835"/>
    <cellStyle name="n_02 - Synthèse Wanadoo_Communication 08-2003_Group - operational KPIs_2" xfId="19952"/>
    <cellStyle name="n_02 - Synthèse Wanadoo_Communication 08-2003_IC&amp;SS" xfId="19835"/>
    <cellStyle name="n_02 - Synthèse Wanadoo_Communication 08-2003_Poland KPIs" xfId="8230"/>
    <cellStyle name="n_02 - Synthèse Wanadoo_Communication 08-2003_Reporting Valeur_Mobile_2010_10" xfId="26868"/>
    <cellStyle name="n_02 - Synthèse Wanadoo_Communication 08-2003_Reporting Valeur_Mobile_2010_10_Group" xfId="26869"/>
    <cellStyle name="n_02 - Synthèse Wanadoo_Communication 08-2003_Reporting Valeur_Mobile_2010_10_ROW" xfId="26870"/>
    <cellStyle name="n_02 - Synthèse Wanadoo_Communication 08-2003_Reporting Valeur_Mobile_2010_10_ROW ARPU" xfId="26871"/>
    <cellStyle name="n_02 - Synthèse Wanadoo_Communication 08-2003_ROW" xfId="26872"/>
    <cellStyle name="n_02 - Synthèse Wanadoo_Communication 08-2003_RoW KPIs" xfId="8942"/>
    <cellStyle name="n_02 - Synthèse Wanadoo_Communication 08-2003_ROW_1" xfId="26873"/>
    <cellStyle name="n_02 - Synthèse Wanadoo_Communication 08-2003_ROW_1_Group" xfId="26874"/>
    <cellStyle name="n_02 - Synthèse Wanadoo_Communication 08-2003_ROW_1_ROW ARPU" xfId="26875"/>
    <cellStyle name="n_02 - Synthèse Wanadoo_Communication 08-2003_ROW_Group" xfId="26876"/>
    <cellStyle name="n_02 - Synthèse Wanadoo_Communication 08-2003_ROW_ROW ARPU" xfId="26877"/>
    <cellStyle name="n_02 - Synthèse Wanadoo_Communication 08-2003_Spain ARPU + AUPU" xfId="26878"/>
    <cellStyle name="n_02 - Synthèse Wanadoo_Communication 08-2003_Spain ARPU + AUPU_Group" xfId="26879"/>
    <cellStyle name="n_02 - Synthèse Wanadoo_Communication 08-2003_Spain ARPU + AUPU_ROW ARPU" xfId="26880"/>
    <cellStyle name="n_02 - Synthèse Wanadoo_Communication 08-2003_Spain KPIs" xfId="6466"/>
    <cellStyle name="n_02 - Synthèse Wanadoo_Communication 08-2003_Spain KPIs 2" xfId="15833"/>
    <cellStyle name="n_02 - Synthèse Wanadoo_Communication 08-2003_Spain KPIs_1" xfId="51300"/>
    <cellStyle name="n_02 - Synthèse Wanadoo_Communication 08-2003_Telecoms - Operational KPIs" xfId="49613"/>
    <cellStyle name="n_02 - Synthèse Wanadoo_Communication 12-2003" xfId="1769"/>
    <cellStyle name="n_02 - Synthèse Wanadoo_Communication 12-2003_A&amp;ME KPIs" xfId="53080"/>
    <cellStyle name="n_02 - Synthèse Wanadoo_Communication 12-2003_DATA KPI Personal" xfId="26881"/>
    <cellStyle name="n_02 - Synthèse Wanadoo_Communication 12-2003_EE_CoA_BS - mapped V4" xfId="26882"/>
    <cellStyle name="n_02 - Synthèse Wanadoo_Communication 12-2003_Enterprise" xfId="9511"/>
    <cellStyle name="n_02 - Synthèse Wanadoo_Communication 12-2003_France financials" xfId="23436"/>
    <cellStyle name="n_02 - Synthèse Wanadoo_Communication 12-2003_France financials_1" xfId="25101"/>
    <cellStyle name="n_02 - Synthèse Wanadoo_Communication 12-2003_France KPIs" xfId="1770"/>
    <cellStyle name="n_02 - Synthèse Wanadoo_Communication 12-2003_France KPIs 2" xfId="13806"/>
    <cellStyle name="n_02 - Synthèse Wanadoo_Communication 12-2003_France KPIs_1" xfId="4648"/>
    <cellStyle name="n_02 - Synthèse Wanadoo_Communication 12-2003_France KPIs_1 2" xfId="14066"/>
    <cellStyle name="n_02 - Synthèse Wanadoo_Communication 12-2003_France KPIs_2" xfId="11891"/>
    <cellStyle name="n_02 - Synthèse Wanadoo_Communication 12-2003_Group - financial KPIs" xfId="21692"/>
    <cellStyle name="n_02 - Synthèse Wanadoo_Communication 12-2003_Group - operational KPIs" xfId="2977"/>
    <cellStyle name="n_02 - Synthèse Wanadoo_Communication 12-2003_Group - operational KPIs_1" xfId="10137"/>
    <cellStyle name="n_02 - Synthèse Wanadoo_Communication 12-2003_Group - operational KPIs_1 2" xfId="17836"/>
    <cellStyle name="n_02 - Synthèse Wanadoo_Communication 12-2003_Group - operational KPIs_2" xfId="19953"/>
    <cellStyle name="n_02 - Synthèse Wanadoo_Communication 12-2003_IC&amp;SS" xfId="13544"/>
    <cellStyle name="n_02 - Synthèse Wanadoo_Communication 12-2003_Poland KPIs" xfId="8231"/>
    <cellStyle name="n_02 - Synthèse Wanadoo_Communication 12-2003_Reporting Valeur_Mobile_2010_10" xfId="26883"/>
    <cellStyle name="n_02 - Synthèse Wanadoo_Communication 12-2003_Reporting Valeur_Mobile_2010_10_Group" xfId="26884"/>
    <cellStyle name="n_02 - Synthèse Wanadoo_Communication 12-2003_Reporting Valeur_Mobile_2010_10_ROW" xfId="26885"/>
    <cellStyle name="n_02 - Synthèse Wanadoo_Communication 12-2003_Reporting Valeur_Mobile_2010_10_ROW ARPU" xfId="26886"/>
    <cellStyle name="n_02 - Synthèse Wanadoo_Communication 12-2003_ROW" xfId="26887"/>
    <cellStyle name="n_02 - Synthèse Wanadoo_Communication 12-2003_RoW KPIs" xfId="8943"/>
    <cellStyle name="n_02 - Synthèse Wanadoo_Communication 12-2003_ROW_1" xfId="26888"/>
    <cellStyle name="n_02 - Synthèse Wanadoo_Communication 12-2003_ROW_1_Group" xfId="26889"/>
    <cellStyle name="n_02 - Synthèse Wanadoo_Communication 12-2003_ROW_1_ROW ARPU" xfId="26890"/>
    <cellStyle name="n_02 - Synthèse Wanadoo_Communication 12-2003_ROW_Group" xfId="26891"/>
    <cellStyle name="n_02 - Synthèse Wanadoo_Communication 12-2003_ROW_ROW ARPU" xfId="26892"/>
    <cellStyle name="n_02 - Synthèse Wanadoo_Communication 12-2003_Spain ARPU + AUPU" xfId="26893"/>
    <cellStyle name="n_02 - Synthèse Wanadoo_Communication 12-2003_Spain ARPU + AUPU_Group" xfId="26894"/>
    <cellStyle name="n_02 - Synthèse Wanadoo_Communication 12-2003_Spain ARPU + AUPU_ROW ARPU" xfId="26895"/>
    <cellStyle name="n_02 - Synthèse Wanadoo_Communication 12-2003_Spain KPIs" xfId="6467"/>
    <cellStyle name="n_02 - Synthèse Wanadoo_Communication 12-2003_Spain KPIs 2" xfId="15834"/>
    <cellStyle name="n_02 - Synthèse Wanadoo_Communication 12-2003_Spain KPIs_1" xfId="51301"/>
    <cellStyle name="n_02 - Synthèse Wanadoo_Communication 12-2003_Telecoms - Operational KPIs" xfId="49614"/>
    <cellStyle name="n_02 - Synthèse Wanadoo_Communication définition" xfId="1771"/>
    <cellStyle name="n_02 - Synthèse Wanadoo_Communication définition_A&amp;ME KPIs" xfId="53081"/>
    <cellStyle name="n_02 - Synthèse Wanadoo_Communication définition_DATA KPI Personal" xfId="26896"/>
    <cellStyle name="n_02 - Synthèse Wanadoo_Communication définition_EE_CoA_BS - mapped V4" xfId="26897"/>
    <cellStyle name="n_02 - Synthèse Wanadoo_Communication définition_Enterprise" xfId="9512"/>
    <cellStyle name="n_02 - Synthèse Wanadoo_Communication définition_France financials" xfId="23437"/>
    <cellStyle name="n_02 - Synthèse Wanadoo_Communication définition_France financials_1" xfId="25102"/>
    <cellStyle name="n_02 - Synthèse Wanadoo_Communication définition_France KPIs" xfId="1772"/>
    <cellStyle name="n_02 - Synthèse Wanadoo_Communication définition_France KPIs 2" xfId="13808"/>
    <cellStyle name="n_02 - Synthèse Wanadoo_Communication définition_France KPIs_1" xfId="4649"/>
    <cellStyle name="n_02 - Synthèse Wanadoo_Communication définition_France KPIs_1 2" xfId="14067"/>
    <cellStyle name="n_02 - Synthèse Wanadoo_Communication définition_France KPIs_2" xfId="11892"/>
    <cellStyle name="n_02 - Synthèse Wanadoo_Communication définition_Group - financial KPIs" xfId="21693"/>
    <cellStyle name="n_02 - Synthèse Wanadoo_Communication définition_Group - operational KPIs" xfId="2978"/>
    <cellStyle name="n_02 - Synthèse Wanadoo_Communication définition_Group - operational KPIs_1" xfId="10138"/>
    <cellStyle name="n_02 - Synthèse Wanadoo_Communication définition_Group - operational KPIs_1 2" xfId="17837"/>
    <cellStyle name="n_02 - Synthèse Wanadoo_Communication définition_Group - operational KPIs_2" xfId="19954"/>
    <cellStyle name="n_02 - Synthèse Wanadoo_Communication définition_IC&amp;SS" xfId="17525"/>
    <cellStyle name="n_02 - Synthèse Wanadoo_Communication définition_Poland KPIs" xfId="8232"/>
    <cellStyle name="n_02 - Synthèse Wanadoo_Communication définition_Reporting Valeur_Mobile_2010_10" xfId="26898"/>
    <cellStyle name="n_02 - Synthèse Wanadoo_Communication définition_Reporting Valeur_Mobile_2010_10_Group" xfId="26899"/>
    <cellStyle name="n_02 - Synthèse Wanadoo_Communication définition_Reporting Valeur_Mobile_2010_10_ROW" xfId="26900"/>
    <cellStyle name="n_02 - Synthèse Wanadoo_Communication définition_Reporting Valeur_Mobile_2010_10_ROW ARPU" xfId="26901"/>
    <cellStyle name="n_02 - Synthèse Wanadoo_Communication définition_ROW" xfId="26902"/>
    <cellStyle name="n_02 - Synthèse Wanadoo_Communication définition_RoW KPIs" xfId="8944"/>
    <cellStyle name="n_02 - Synthèse Wanadoo_Communication définition_ROW_1" xfId="26903"/>
    <cellStyle name="n_02 - Synthèse Wanadoo_Communication définition_ROW_1_Group" xfId="26904"/>
    <cellStyle name="n_02 - Synthèse Wanadoo_Communication définition_ROW_1_ROW ARPU" xfId="26905"/>
    <cellStyle name="n_02 - Synthèse Wanadoo_Communication définition_ROW_Group" xfId="26906"/>
    <cellStyle name="n_02 - Synthèse Wanadoo_Communication définition_ROW_ROW ARPU" xfId="26907"/>
    <cellStyle name="n_02 - Synthèse Wanadoo_Communication définition_Spain ARPU + AUPU" xfId="26908"/>
    <cellStyle name="n_02 - Synthèse Wanadoo_Communication définition_Spain ARPU + AUPU_Group" xfId="26909"/>
    <cellStyle name="n_02 - Synthèse Wanadoo_Communication définition_Spain ARPU + AUPU_ROW ARPU" xfId="26910"/>
    <cellStyle name="n_02 - Synthèse Wanadoo_Communication définition_Spain KPIs" xfId="6468"/>
    <cellStyle name="n_02 - Synthèse Wanadoo_Communication définition_Spain KPIs 2" xfId="15835"/>
    <cellStyle name="n_02 - Synthèse Wanadoo_Communication définition_Spain KPIs_1" xfId="51302"/>
    <cellStyle name="n_02 - Synthèse Wanadoo_Communication définition_Telecoms - Operational KPIs" xfId="49615"/>
    <cellStyle name="n_02 - Synthèse Wanadoo_DATA KPI Personal" xfId="26911"/>
    <cellStyle name="n_02 - Synthèse Wanadoo_EE_CoA_BS - mapped V4" xfId="26912"/>
    <cellStyle name="n_02 - Synthèse Wanadoo_Enterprise" xfId="9504"/>
    <cellStyle name="n_02 - Synthèse Wanadoo_France financials" xfId="23426"/>
    <cellStyle name="n_02 - Synthèse Wanadoo_France financials_1" xfId="25094"/>
    <cellStyle name="n_02 - Synthèse Wanadoo_France KPIs" xfId="1773"/>
    <cellStyle name="n_02 - Synthèse Wanadoo_France KPIs 2" xfId="13809"/>
    <cellStyle name="n_02 - Synthèse Wanadoo_France KPIs_1" xfId="4638"/>
    <cellStyle name="n_02 - Synthèse Wanadoo_France KPIs_1 2" xfId="14056"/>
    <cellStyle name="n_02 - Synthèse Wanadoo_France KPIs_2" xfId="11881"/>
    <cellStyle name="n_02 - Synthèse Wanadoo_GMC 0701 (2)" xfId="6469"/>
    <cellStyle name="n_02 - Synthèse Wanadoo_GMC 0701 (2) 2" xfId="15836"/>
    <cellStyle name="n_02 - Synthèse Wanadoo_GMC 0701 (2)_A&amp;ME KPIs" xfId="53082"/>
    <cellStyle name="n_02 - Synthèse Wanadoo_GMC 0701 (2)_Poland KPIs" xfId="26913"/>
    <cellStyle name="n_02 - Synthèse Wanadoo_GMC 0701 (2)_Spain KPIs" xfId="51303"/>
    <cellStyle name="n_02 - Synthèse Wanadoo_GMC 0701 (2)_Telecoms - Operational KPIs" xfId="49616"/>
    <cellStyle name="n_02 - Synthèse Wanadoo_Group - financial KPIs" xfId="21682"/>
    <cellStyle name="n_02 - Synthèse Wanadoo_Group - operational KPIs" xfId="2970"/>
    <cellStyle name="n_02 - Synthèse Wanadoo_Group - operational KPIs_1" xfId="10127"/>
    <cellStyle name="n_02 - Synthèse Wanadoo_Group - operational KPIs_1 2" xfId="17826"/>
    <cellStyle name="n_02 - Synthèse Wanadoo_Group - operational KPIs_2" xfId="19943"/>
    <cellStyle name="n_02 - Synthèse Wanadoo_Home Mngt PL GMC Business Review backup (4)" xfId="6470"/>
    <cellStyle name="n_02 - Synthèse Wanadoo_Home Mngt PL GMC Business Review backup (4) 2" xfId="15837"/>
    <cellStyle name="n_02 - Synthèse Wanadoo_Home Mngt PL GMC Business Review backup (4)_A&amp;ME KPIs" xfId="53083"/>
    <cellStyle name="n_02 - Synthèse Wanadoo_Home Mngt PL GMC Business Review backup (4)_Poland KPIs" xfId="26914"/>
    <cellStyle name="n_02 - Synthèse Wanadoo_Home Mngt PL GMC Business Review backup (4)_Spain KPIs" xfId="51304"/>
    <cellStyle name="n_02 - Synthèse Wanadoo_Home Mngt PL GMC Business Review backup (4)_Telecoms - Operational KPIs" xfId="49617"/>
    <cellStyle name="n_02 - Synthèse Wanadoo_IC&amp;SS" xfId="13546"/>
    <cellStyle name="n_02 - Synthèse Wanadoo_Libro2" xfId="6471"/>
    <cellStyle name="n_02 - Synthèse Wanadoo_Libro2 2" xfId="15838"/>
    <cellStyle name="n_02 - Synthèse Wanadoo_Libro2_A&amp;ME KPIs" xfId="53084"/>
    <cellStyle name="n_02 - Synthèse Wanadoo_Libro2_Poland KPIs" xfId="26915"/>
    <cellStyle name="n_02 - Synthèse Wanadoo_Libro2_Spain KPIs" xfId="51305"/>
    <cellStyle name="n_02 - Synthèse Wanadoo_Libro2_Telecoms - Operational KPIs" xfId="49618"/>
    <cellStyle name="n_02 - Synthèse Wanadoo_NB07 FRANCE Tableau de l'ADSL 032007 v3 hors instances avec déc07 v24-04" xfId="1774"/>
    <cellStyle name="n_02 - Synthèse Wanadoo_NB07 FRANCE Tableau de l'ADSL 032007 v3 hors instances avec déc07 v24-04_A&amp;ME KPIs" xfId="53085"/>
    <cellStyle name="n_02 - Synthèse Wanadoo_NB07 FRANCE Tableau de l'ADSL 032007 v3 hors instances avec déc07 v24-04_Enterprise" xfId="9513"/>
    <cellStyle name="n_02 - Synthèse Wanadoo_NB07 FRANCE Tableau de l'ADSL 032007 v3 hors instances avec déc07 v24-04_France financials" xfId="23438"/>
    <cellStyle name="n_02 - Synthèse Wanadoo_NB07 FRANCE Tableau de l'ADSL 032007 v3 hors instances avec déc07 v24-04_France financials_1" xfId="25103"/>
    <cellStyle name="n_02 - Synthèse Wanadoo_NB07 FRANCE Tableau de l'ADSL 032007 v3 hors instances avec déc07 v24-04_France KPIs" xfId="1775"/>
    <cellStyle name="n_02 - Synthèse Wanadoo_NB07 FRANCE Tableau de l'ADSL 032007 v3 hors instances avec déc07 v24-04_France KPIs 2" xfId="13811"/>
    <cellStyle name="n_02 - Synthèse Wanadoo_NB07 FRANCE Tableau de l'ADSL 032007 v3 hors instances avec déc07 v24-04_France KPIs_1" xfId="4650"/>
    <cellStyle name="n_02 - Synthèse Wanadoo_NB07 FRANCE Tableau de l'ADSL 032007 v3 hors instances avec déc07 v24-04_France KPIs_1 2" xfId="14068"/>
    <cellStyle name="n_02 - Synthèse Wanadoo_NB07 FRANCE Tableau de l'ADSL 032007 v3 hors instances avec déc07 v24-04_France KPIs_2" xfId="11893"/>
    <cellStyle name="n_02 - Synthèse Wanadoo_NB07 FRANCE Tableau de l'ADSL 032007 v3 hors instances avec déc07 v24-04_Group - financial KPIs" xfId="21694"/>
    <cellStyle name="n_02 - Synthèse Wanadoo_NB07 FRANCE Tableau de l'ADSL 032007 v3 hors instances avec déc07 v24-04_Group - operational KPIs" xfId="2979"/>
    <cellStyle name="n_02 - Synthèse Wanadoo_NB07 FRANCE Tableau de l'ADSL 032007 v3 hors instances avec déc07 v24-04_Group - operational KPIs_1" xfId="10139"/>
    <cellStyle name="n_02 - Synthèse Wanadoo_NB07 FRANCE Tableau de l'ADSL 032007 v3 hors instances avec déc07 v24-04_Group - operational KPIs_1 2" xfId="17838"/>
    <cellStyle name="n_02 - Synthèse Wanadoo_NB07 FRANCE Tableau de l'ADSL 032007 v3 hors instances avec déc07 v24-04_Group - operational KPIs_2" xfId="19955"/>
    <cellStyle name="n_02 - Synthèse Wanadoo_NB07 FRANCE Tableau de l'ADSL 032007 v3 hors instances avec déc07 v24-04_IC&amp;SS" xfId="19634"/>
    <cellStyle name="n_02 - Synthèse Wanadoo_NB07 FRANCE Tableau de l'ADSL 032007 v3 hors instances avec déc07 v24-04_Poland KPIs" xfId="8233"/>
    <cellStyle name="n_02 - Synthèse Wanadoo_NB07 FRANCE Tableau de l'ADSL 032007 v3 hors instances avec déc07 v24-04_ROW" xfId="26916"/>
    <cellStyle name="n_02 - Synthèse Wanadoo_NB07 FRANCE Tableau de l'ADSL 032007 v3 hors instances avec déc07 v24-04_RoW KPIs" xfId="8945"/>
    <cellStyle name="n_02 - Synthèse Wanadoo_NB07 FRANCE Tableau de l'ADSL 032007 v3 hors instances avec déc07 v24-04_ROW_1" xfId="26917"/>
    <cellStyle name="n_02 - Synthèse Wanadoo_NB07 FRANCE Tableau de l'ADSL 032007 v3 hors instances avec déc07 v24-04_ROW_1_Group" xfId="26918"/>
    <cellStyle name="n_02 - Synthèse Wanadoo_NB07 FRANCE Tableau de l'ADSL 032007 v3 hors instances avec déc07 v24-04_ROW_1_ROW ARPU" xfId="26919"/>
    <cellStyle name="n_02 - Synthèse Wanadoo_NB07 FRANCE Tableau de l'ADSL 032007 v3 hors instances avec déc07 v24-04_ROW_Group" xfId="26920"/>
    <cellStyle name="n_02 - Synthèse Wanadoo_NB07 FRANCE Tableau de l'ADSL 032007 v3 hors instances avec déc07 v24-04_ROW_ROW ARPU" xfId="26921"/>
    <cellStyle name="n_02 - Synthèse Wanadoo_NB07 FRANCE Tableau de l'ADSL 032007 v3 hors instances avec déc07 v24-04_Spain ARPU + AUPU" xfId="26922"/>
    <cellStyle name="n_02 - Synthèse Wanadoo_NB07 FRANCE Tableau de l'ADSL 032007 v3 hors instances avec déc07 v24-04_Spain ARPU + AUPU_Group" xfId="26923"/>
    <cellStyle name="n_02 - Synthèse Wanadoo_NB07 FRANCE Tableau de l'ADSL 032007 v3 hors instances avec déc07 v24-04_Spain ARPU + AUPU_ROW ARPU" xfId="26924"/>
    <cellStyle name="n_02 - Synthèse Wanadoo_NB07 FRANCE Tableau de l'ADSL 032007 v3 hors instances avec déc07 v24-04_Spain KPIs" xfId="6472"/>
    <cellStyle name="n_02 - Synthèse Wanadoo_NB07 FRANCE Tableau de l'ADSL 032007 v3 hors instances avec déc07 v24-04_Spain KPIs 2" xfId="15839"/>
    <cellStyle name="n_02 - Synthèse Wanadoo_NB07 FRANCE Tableau de l'ADSL 032007 v3 hors instances avec déc07 v24-04_Spain KPIs_1" xfId="51306"/>
    <cellStyle name="n_02 - Synthèse Wanadoo_NB07 FRANCE Tableau de l'ADSL 032007 v3 hors instances avec déc07 v24-04_Telecoms - Operational KPIs" xfId="49619"/>
    <cellStyle name="n_02 - Synthèse Wanadoo_Output Home" xfId="6473"/>
    <cellStyle name="n_02 - Synthèse Wanadoo_Output Home 2" xfId="15840"/>
    <cellStyle name="n_02 - Synthèse Wanadoo_Output Home_A&amp;ME KPIs" xfId="53086"/>
    <cellStyle name="n_02 - Synthèse Wanadoo_Output Home_Poland KPIs" xfId="26925"/>
    <cellStyle name="n_02 - Synthèse Wanadoo_Output Home_Spain KPIs" xfId="51307"/>
    <cellStyle name="n_02 - Synthèse Wanadoo_Output Home_Telecoms - Operational KPIs" xfId="49620"/>
    <cellStyle name="n_02 - Synthèse Wanadoo_PFA_Mn MTV_060413" xfId="1776"/>
    <cellStyle name="n_02 - Synthèse Wanadoo_PFA_Mn MTV_060413_France financials" xfId="23439"/>
    <cellStyle name="n_02 - Synthèse Wanadoo_PFA_Mn MTV_060413_France KPIs" xfId="1777"/>
    <cellStyle name="n_02 - Synthèse Wanadoo_PFA_Mn MTV_060413_France KPIs 2" xfId="13813"/>
    <cellStyle name="n_02 - Synthèse Wanadoo_PFA_Mn MTV_060413_France KPIs_1" xfId="4651"/>
    <cellStyle name="n_02 - Synthèse Wanadoo_PFA_Mn MTV_060413_France KPIs_1 2" xfId="14069"/>
    <cellStyle name="n_02 - Synthèse Wanadoo_PFA_Mn MTV_060413_France KPIs_2" xfId="11894"/>
    <cellStyle name="n_02 - Synthèse Wanadoo_PFA_Mn MTV_060413_Group - financial KPIs" xfId="21695"/>
    <cellStyle name="n_02 - Synthèse Wanadoo_PFA_Mn MTV_060413_Group - operational KPIs" xfId="10140"/>
    <cellStyle name="n_02 - Synthèse Wanadoo_PFA_Mn MTV_060413_Group - operational KPIs 2" xfId="17839"/>
    <cellStyle name="n_02 - Synthèse Wanadoo_PFA_Mn MTV_060413_Group - operational KPIs_1" xfId="19956"/>
    <cellStyle name="n_02 - Synthèse Wanadoo_PFA_Mn MTV_060413_ROW" xfId="26926"/>
    <cellStyle name="n_02 - Synthèse Wanadoo_PFA_Mn MTV_060413_ROW_1" xfId="26927"/>
    <cellStyle name="n_02 - Synthèse Wanadoo_PFA_Mn MTV_060413_ROW_1_Group" xfId="26928"/>
    <cellStyle name="n_02 - Synthèse Wanadoo_PFA_Mn MTV_060413_ROW_1_ROW ARPU" xfId="26929"/>
    <cellStyle name="n_02 - Synthèse Wanadoo_PFA_Mn MTV_060413_ROW_Group" xfId="26930"/>
    <cellStyle name="n_02 - Synthèse Wanadoo_PFA_Mn MTV_060413_ROW_ROW ARPU" xfId="26931"/>
    <cellStyle name="n_02 - Synthèse Wanadoo_PFA_Mn MTV_060413_Spain ARPU + AUPU" xfId="26932"/>
    <cellStyle name="n_02 - Synthèse Wanadoo_PFA_Mn MTV_060413_Spain ARPU + AUPU_Group" xfId="26933"/>
    <cellStyle name="n_02 - Synthèse Wanadoo_PFA_Mn MTV_060413_Spain ARPU + AUPU_ROW ARPU" xfId="26934"/>
    <cellStyle name="n_02 - Synthèse Wanadoo_PFA_Mn MTV_060413_Spain KPIs" xfId="6474"/>
    <cellStyle name="n_02 - Synthèse Wanadoo_PFA_Mn MTV_060413_Spain KPIs 2" xfId="15841"/>
    <cellStyle name="n_02 - Synthèse Wanadoo_PFA_Mn_0603_V0 0" xfId="1778"/>
    <cellStyle name="n_02 - Synthèse Wanadoo_PFA_Mn_0603_V0 0_France financials" xfId="23440"/>
    <cellStyle name="n_02 - Synthèse Wanadoo_PFA_Mn_0603_V0 0_France KPIs" xfId="1779"/>
    <cellStyle name="n_02 - Synthèse Wanadoo_PFA_Mn_0603_V0 0_France KPIs 2" xfId="13815"/>
    <cellStyle name="n_02 - Synthèse Wanadoo_PFA_Mn_0603_V0 0_France KPIs_1" xfId="4652"/>
    <cellStyle name="n_02 - Synthèse Wanadoo_PFA_Mn_0603_V0 0_France KPIs_1 2" xfId="14070"/>
    <cellStyle name="n_02 - Synthèse Wanadoo_PFA_Mn_0603_V0 0_France KPIs_2" xfId="11895"/>
    <cellStyle name="n_02 - Synthèse Wanadoo_PFA_Mn_0603_V0 0_Group - financial KPIs" xfId="21696"/>
    <cellStyle name="n_02 - Synthèse Wanadoo_PFA_Mn_0603_V0 0_Group - operational KPIs" xfId="10141"/>
    <cellStyle name="n_02 - Synthèse Wanadoo_PFA_Mn_0603_V0 0_Group - operational KPIs 2" xfId="17840"/>
    <cellStyle name="n_02 - Synthèse Wanadoo_PFA_Mn_0603_V0 0_Group - operational KPIs_1" xfId="19957"/>
    <cellStyle name="n_02 - Synthèse Wanadoo_PFA_Mn_0603_V0 0_ROW" xfId="26935"/>
    <cellStyle name="n_02 - Synthèse Wanadoo_PFA_Mn_0603_V0 0_ROW_1" xfId="26936"/>
    <cellStyle name="n_02 - Synthèse Wanadoo_PFA_Mn_0603_V0 0_ROW_1_Group" xfId="26937"/>
    <cellStyle name="n_02 - Synthèse Wanadoo_PFA_Mn_0603_V0 0_ROW_1_ROW ARPU" xfId="26938"/>
    <cellStyle name="n_02 - Synthèse Wanadoo_PFA_Mn_0603_V0 0_ROW_Group" xfId="26939"/>
    <cellStyle name="n_02 - Synthèse Wanadoo_PFA_Mn_0603_V0 0_ROW_ROW ARPU" xfId="26940"/>
    <cellStyle name="n_02 - Synthèse Wanadoo_PFA_Mn_0603_V0 0_Spain ARPU + AUPU" xfId="26941"/>
    <cellStyle name="n_02 - Synthèse Wanadoo_PFA_Mn_0603_V0 0_Spain ARPU + AUPU_Group" xfId="26942"/>
    <cellStyle name="n_02 - Synthèse Wanadoo_PFA_Mn_0603_V0 0_Spain ARPU + AUPU_ROW ARPU" xfId="26943"/>
    <cellStyle name="n_02 - Synthèse Wanadoo_PFA_Mn_0603_V0 0_Spain KPIs" xfId="6475"/>
    <cellStyle name="n_02 - Synthèse Wanadoo_PFA_Mn_0603_V0 0_Spain KPIs 2" xfId="15842"/>
    <cellStyle name="n_02 - Synthèse Wanadoo_PFA_Parcs_0600706" xfId="1780"/>
    <cellStyle name="n_02 - Synthèse Wanadoo_PFA_Parcs_0600706_France financials" xfId="23441"/>
    <cellStyle name="n_02 - Synthèse Wanadoo_PFA_Parcs_0600706_France KPIs" xfId="1781"/>
    <cellStyle name="n_02 - Synthèse Wanadoo_PFA_Parcs_0600706_France KPIs 2" xfId="13817"/>
    <cellStyle name="n_02 - Synthèse Wanadoo_PFA_Parcs_0600706_France KPIs_1" xfId="4653"/>
    <cellStyle name="n_02 - Synthèse Wanadoo_PFA_Parcs_0600706_France KPIs_1 2" xfId="14071"/>
    <cellStyle name="n_02 - Synthèse Wanadoo_PFA_Parcs_0600706_France KPIs_2" xfId="11896"/>
    <cellStyle name="n_02 - Synthèse Wanadoo_PFA_Parcs_0600706_Group - financial KPIs" xfId="21697"/>
    <cellStyle name="n_02 - Synthèse Wanadoo_PFA_Parcs_0600706_Group - operational KPIs" xfId="10142"/>
    <cellStyle name="n_02 - Synthèse Wanadoo_PFA_Parcs_0600706_Group - operational KPIs 2" xfId="17841"/>
    <cellStyle name="n_02 - Synthèse Wanadoo_PFA_Parcs_0600706_Group - operational KPIs_1" xfId="19958"/>
    <cellStyle name="n_02 - Synthèse Wanadoo_PFA_Parcs_0600706_ROW" xfId="26944"/>
    <cellStyle name="n_02 - Synthèse Wanadoo_PFA_Parcs_0600706_ROW_1" xfId="26945"/>
    <cellStyle name="n_02 - Synthèse Wanadoo_PFA_Parcs_0600706_ROW_1_Group" xfId="26946"/>
    <cellStyle name="n_02 - Synthèse Wanadoo_PFA_Parcs_0600706_ROW_1_ROW ARPU" xfId="26947"/>
    <cellStyle name="n_02 - Synthèse Wanadoo_PFA_Parcs_0600706_ROW_Group" xfId="26948"/>
    <cellStyle name="n_02 - Synthèse Wanadoo_PFA_Parcs_0600706_ROW_ROW ARPU" xfId="26949"/>
    <cellStyle name="n_02 - Synthèse Wanadoo_PFA_Parcs_0600706_Spain ARPU + AUPU" xfId="26950"/>
    <cellStyle name="n_02 - Synthèse Wanadoo_PFA_Parcs_0600706_Spain ARPU + AUPU_Group" xfId="26951"/>
    <cellStyle name="n_02 - Synthèse Wanadoo_PFA_Parcs_0600706_Spain ARPU + AUPU_ROW ARPU" xfId="26952"/>
    <cellStyle name="n_02 - Synthèse Wanadoo_PFA_Parcs_0600706_Spain KPIs" xfId="6476"/>
    <cellStyle name="n_02 - Synthèse Wanadoo_PFA_Parcs_0600706_Spain KPIs 2" xfId="15843"/>
    <cellStyle name="n_02 - Synthèse Wanadoo_Poland KPIs" xfId="8224"/>
    <cellStyle name="n_02 - Synthèse Wanadoo_Reporting Valeur_Mobile_2010_10" xfId="26953"/>
    <cellStyle name="n_02 - Synthèse Wanadoo_Reporting Valeur_Mobile_2010_10_Group" xfId="26954"/>
    <cellStyle name="n_02 - Synthèse Wanadoo_Reporting Valeur_Mobile_2010_10_ROW" xfId="26955"/>
    <cellStyle name="n_02 - Synthèse Wanadoo_Reporting Valeur_Mobile_2010_10_ROW ARPU" xfId="26956"/>
    <cellStyle name="n_02 - Synthèse Wanadoo_ROW" xfId="26957"/>
    <cellStyle name="n_02 - Synthèse Wanadoo_RoW KPIs" xfId="8936"/>
    <cellStyle name="n_02 - Synthèse Wanadoo_ROW_1" xfId="26958"/>
    <cellStyle name="n_02 - Synthèse Wanadoo_ROW_1_Group" xfId="26959"/>
    <cellStyle name="n_02 - Synthèse Wanadoo_ROW_1_ROW ARPU" xfId="26960"/>
    <cellStyle name="n_02 - Synthèse Wanadoo_ROW_Group" xfId="26961"/>
    <cellStyle name="n_02 - Synthèse Wanadoo_ROW_ROW ARPU" xfId="26962"/>
    <cellStyle name="n_02 - Synthèse Wanadoo_Spain ARPU + AUPU" xfId="26963"/>
    <cellStyle name="n_02 - Synthèse Wanadoo_Spain ARPU + AUPU_Group" xfId="26964"/>
    <cellStyle name="n_02 - Synthèse Wanadoo_Spain ARPU + AUPU_ROW ARPU" xfId="26965"/>
    <cellStyle name="n_02 - Synthèse Wanadoo_Spain KPIs" xfId="6457"/>
    <cellStyle name="n_02 - Synthèse Wanadoo_Spain KPIs 2" xfId="15824"/>
    <cellStyle name="n_02 - Synthèse Wanadoo_Spain KPIs_1" xfId="51294"/>
    <cellStyle name="n_02 - Synthèse Wanadoo_Telecoms - Operational KPIs" xfId="49607"/>
    <cellStyle name="n_02 - Synthèse Wanadoo_UAG_report_CA 06-09 (06-09-28)" xfId="1782"/>
    <cellStyle name="n_02 - Synthèse Wanadoo_UAG_report_CA 06-09 (06-09-28)_A&amp;ME KPIs" xfId="53087"/>
    <cellStyle name="n_02 - Synthèse Wanadoo_UAG_report_CA 06-09 (06-09-28)_Enterprise" xfId="9514"/>
    <cellStyle name="n_02 - Synthèse Wanadoo_UAG_report_CA 06-09 (06-09-28)_France financials" xfId="23442"/>
    <cellStyle name="n_02 - Synthèse Wanadoo_UAG_report_CA 06-09 (06-09-28)_France financials_1" xfId="25104"/>
    <cellStyle name="n_02 - Synthèse Wanadoo_UAG_report_CA 06-09 (06-09-28)_France KPIs" xfId="1783"/>
    <cellStyle name="n_02 - Synthèse Wanadoo_UAG_report_CA 06-09 (06-09-28)_France KPIs 2" xfId="13819"/>
    <cellStyle name="n_02 - Synthèse Wanadoo_UAG_report_CA 06-09 (06-09-28)_France KPIs_1" xfId="4654"/>
    <cellStyle name="n_02 - Synthèse Wanadoo_UAG_report_CA 06-09 (06-09-28)_France KPIs_1 2" xfId="14072"/>
    <cellStyle name="n_02 - Synthèse Wanadoo_UAG_report_CA 06-09 (06-09-28)_France KPIs_2" xfId="11897"/>
    <cellStyle name="n_02 - Synthèse Wanadoo_UAG_report_CA 06-09 (06-09-28)_Group - financial KPIs" xfId="21698"/>
    <cellStyle name="n_02 - Synthèse Wanadoo_UAG_report_CA 06-09 (06-09-28)_Group - operational KPIs" xfId="2980"/>
    <cellStyle name="n_02 - Synthèse Wanadoo_UAG_report_CA 06-09 (06-09-28)_Group - operational KPIs_1" xfId="10143"/>
    <cellStyle name="n_02 - Synthèse Wanadoo_UAG_report_CA 06-09 (06-09-28)_Group - operational KPIs_1 2" xfId="17842"/>
    <cellStyle name="n_02 - Synthèse Wanadoo_UAG_report_CA 06-09 (06-09-28)_Group - operational KPIs_2" xfId="19959"/>
    <cellStyle name="n_02 - Synthèse Wanadoo_UAG_report_CA 06-09 (06-09-28)_IC&amp;SS" xfId="19834"/>
    <cellStyle name="n_02 - Synthèse Wanadoo_UAG_report_CA 06-09 (06-09-28)_Poland KPIs" xfId="8234"/>
    <cellStyle name="n_02 - Synthèse Wanadoo_UAG_report_CA 06-09 (06-09-28)_ROW" xfId="26966"/>
    <cellStyle name="n_02 - Synthèse Wanadoo_UAG_report_CA 06-09 (06-09-28)_RoW KPIs" xfId="8946"/>
    <cellStyle name="n_02 - Synthèse Wanadoo_UAG_report_CA 06-09 (06-09-28)_ROW_1" xfId="26967"/>
    <cellStyle name="n_02 - Synthèse Wanadoo_UAG_report_CA 06-09 (06-09-28)_ROW_1_Group" xfId="26968"/>
    <cellStyle name="n_02 - Synthèse Wanadoo_UAG_report_CA 06-09 (06-09-28)_ROW_1_ROW ARPU" xfId="26969"/>
    <cellStyle name="n_02 - Synthèse Wanadoo_UAG_report_CA 06-09 (06-09-28)_ROW_Group" xfId="26970"/>
    <cellStyle name="n_02 - Synthèse Wanadoo_UAG_report_CA 06-09 (06-09-28)_ROW_ROW ARPU" xfId="26971"/>
    <cellStyle name="n_02 - Synthèse Wanadoo_UAG_report_CA 06-09 (06-09-28)_Spain ARPU + AUPU" xfId="26972"/>
    <cellStyle name="n_02 - Synthèse Wanadoo_UAG_report_CA 06-09 (06-09-28)_Spain ARPU + AUPU_Group" xfId="26973"/>
    <cellStyle name="n_02 - Synthèse Wanadoo_UAG_report_CA 06-09 (06-09-28)_Spain ARPU + AUPU_ROW ARPU" xfId="26974"/>
    <cellStyle name="n_02 - Synthèse Wanadoo_UAG_report_CA 06-09 (06-09-28)_Spain KPIs" xfId="6477"/>
    <cellStyle name="n_02 - Synthèse Wanadoo_UAG_report_CA 06-09 (06-09-28)_Spain KPIs 2" xfId="15844"/>
    <cellStyle name="n_02 - Synthèse Wanadoo_UAG_report_CA 06-09 (06-09-28)_Spain KPIs_1" xfId="51308"/>
    <cellStyle name="n_02 - Synthèse Wanadoo_UAG_report_CA 06-09 (06-09-28)_Telecoms - Operational KPIs" xfId="49621"/>
    <cellStyle name="n_02 - Synthèse Wanadoo_UAG_report_CA 06-10 (06-11-06)" xfId="1784"/>
    <cellStyle name="n_02 - Synthèse Wanadoo_UAG_report_CA 06-10 (06-11-06)_A&amp;ME KPIs" xfId="53088"/>
    <cellStyle name="n_02 - Synthèse Wanadoo_UAG_report_CA 06-10 (06-11-06)_Enterprise" xfId="9515"/>
    <cellStyle name="n_02 - Synthèse Wanadoo_UAG_report_CA 06-10 (06-11-06)_France financials" xfId="23443"/>
    <cellStyle name="n_02 - Synthèse Wanadoo_UAG_report_CA 06-10 (06-11-06)_France financials_1" xfId="25105"/>
    <cellStyle name="n_02 - Synthèse Wanadoo_UAG_report_CA 06-10 (06-11-06)_France KPIs" xfId="1785"/>
    <cellStyle name="n_02 - Synthèse Wanadoo_UAG_report_CA 06-10 (06-11-06)_France KPIs 2" xfId="13821"/>
    <cellStyle name="n_02 - Synthèse Wanadoo_UAG_report_CA 06-10 (06-11-06)_France KPIs_1" xfId="4655"/>
    <cellStyle name="n_02 - Synthèse Wanadoo_UAG_report_CA 06-10 (06-11-06)_France KPIs_1 2" xfId="14073"/>
    <cellStyle name="n_02 - Synthèse Wanadoo_UAG_report_CA 06-10 (06-11-06)_France KPIs_2" xfId="11898"/>
    <cellStyle name="n_02 - Synthèse Wanadoo_UAG_report_CA 06-10 (06-11-06)_Group - financial KPIs" xfId="21699"/>
    <cellStyle name="n_02 - Synthèse Wanadoo_UAG_report_CA 06-10 (06-11-06)_Group - operational KPIs" xfId="2981"/>
    <cellStyle name="n_02 - Synthèse Wanadoo_UAG_report_CA 06-10 (06-11-06)_Group - operational KPIs_1" xfId="10144"/>
    <cellStyle name="n_02 - Synthèse Wanadoo_UAG_report_CA 06-10 (06-11-06)_Group - operational KPIs_1 2" xfId="17843"/>
    <cellStyle name="n_02 - Synthèse Wanadoo_UAG_report_CA 06-10 (06-11-06)_Group - operational KPIs_2" xfId="19960"/>
    <cellStyle name="n_02 - Synthèse Wanadoo_UAG_report_CA 06-10 (06-11-06)_IC&amp;SS" xfId="13545"/>
    <cellStyle name="n_02 - Synthèse Wanadoo_UAG_report_CA 06-10 (06-11-06)_Poland KPIs" xfId="8235"/>
    <cellStyle name="n_02 - Synthèse Wanadoo_UAG_report_CA 06-10 (06-11-06)_ROW" xfId="26975"/>
    <cellStyle name="n_02 - Synthèse Wanadoo_UAG_report_CA 06-10 (06-11-06)_RoW KPIs" xfId="8947"/>
    <cellStyle name="n_02 - Synthèse Wanadoo_UAG_report_CA 06-10 (06-11-06)_ROW_1" xfId="26976"/>
    <cellStyle name="n_02 - Synthèse Wanadoo_UAG_report_CA 06-10 (06-11-06)_ROW_1_Group" xfId="26977"/>
    <cellStyle name="n_02 - Synthèse Wanadoo_UAG_report_CA 06-10 (06-11-06)_ROW_1_ROW ARPU" xfId="26978"/>
    <cellStyle name="n_02 - Synthèse Wanadoo_UAG_report_CA 06-10 (06-11-06)_ROW_Group" xfId="26979"/>
    <cellStyle name="n_02 - Synthèse Wanadoo_UAG_report_CA 06-10 (06-11-06)_ROW_ROW ARPU" xfId="26980"/>
    <cellStyle name="n_02 - Synthèse Wanadoo_UAG_report_CA 06-10 (06-11-06)_Spain ARPU + AUPU" xfId="26981"/>
    <cellStyle name="n_02 - Synthèse Wanadoo_UAG_report_CA 06-10 (06-11-06)_Spain ARPU + AUPU_Group" xfId="26982"/>
    <cellStyle name="n_02 - Synthèse Wanadoo_UAG_report_CA 06-10 (06-11-06)_Spain ARPU + AUPU_ROW ARPU" xfId="26983"/>
    <cellStyle name="n_02 - Synthèse Wanadoo_UAG_report_CA 06-10 (06-11-06)_Spain KPIs" xfId="6478"/>
    <cellStyle name="n_02 - Synthèse Wanadoo_UAG_report_CA 06-10 (06-11-06)_Spain KPIs 2" xfId="15845"/>
    <cellStyle name="n_02 - Synthèse Wanadoo_UAG_report_CA 06-10 (06-11-06)_Spain KPIs_1" xfId="51309"/>
    <cellStyle name="n_02 - Synthèse Wanadoo_UAG_report_CA 06-10 (06-11-06)_Telecoms - Operational KPIs" xfId="49622"/>
    <cellStyle name="n_02 - Synthèse Wanadoo_V&amp;M trajectoires V1 (06-08-11)" xfId="1786"/>
    <cellStyle name="n_02 - Synthèse Wanadoo_V&amp;M trajectoires V1 (06-08-11)_A&amp;ME KPIs" xfId="53089"/>
    <cellStyle name="n_02 - Synthèse Wanadoo_V&amp;M trajectoires V1 (06-08-11)_Enterprise" xfId="9516"/>
    <cellStyle name="n_02 - Synthèse Wanadoo_V&amp;M trajectoires V1 (06-08-11)_France financials" xfId="23444"/>
    <cellStyle name="n_02 - Synthèse Wanadoo_V&amp;M trajectoires V1 (06-08-11)_France financials_1" xfId="25106"/>
    <cellStyle name="n_02 - Synthèse Wanadoo_V&amp;M trajectoires V1 (06-08-11)_France KPIs" xfId="1787"/>
    <cellStyle name="n_02 - Synthèse Wanadoo_V&amp;M trajectoires V1 (06-08-11)_France KPIs 2" xfId="13823"/>
    <cellStyle name="n_02 - Synthèse Wanadoo_V&amp;M trajectoires V1 (06-08-11)_France KPIs_1" xfId="4656"/>
    <cellStyle name="n_02 - Synthèse Wanadoo_V&amp;M trajectoires V1 (06-08-11)_France KPIs_1 2" xfId="14074"/>
    <cellStyle name="n_02 - Synthèse Wanadoo_V&amp;M trajectoires V1 (06-08-11)_France KPIs_2" xfId="11899"/>
    <cellStyle name="n_02 - Synthèse Wanadoo_V&amp;M trajectoires V1 (06-08-11)_Group - financial KPIs" xfId="21700"/>
    <cellStyle name="n_02 - Synthèse Wanadoo_V&amp;M trajectoires V1 (06-08-11)_Group - operational KPIs" xfId="2982"/>
    <cellStyle name="n_02 - Synthèse Wanadoo_V&amp;M trajectoires V1 (06-08-11)_Group - operational KPIs_1" xfId="10145"/>
    <cellStyle name="n_02 - Synthèse Wanadoo_V&amp;M trajectoires V1 (06-08-11)_Group - operational KPIs_1 2" xfId="17844"/>
    <cellStyle name="n_02 - Synthèse Wanadoo_V&amp;M trajectoires V1 (06-08-11)_Group - operational KPIs_2" xfId="19961"/>
    <cellStyle name="n_02 - Synthèse Wanadoo_V&amp;M trajectoires V1 (06-08-11)_IC&amp;SS" xfId="17655"/>
    <cellStyle name="n_02 - Synthèse Wanadoo_V&amp;M trajectoires V1 (06-08-11)_Poland KPIs" xfId="8236"/>
    <cellStyle name="n_02 - Synthèse Wanadoo_V&amp;M trajectoires V1 (06-08-11)_ROW" xfId="26984"/>
    <cellStyle name="n_02 - Synthèse Wanadoo_V&amp;M trajectoires V1 (06-08-11)_RoW KPIs" xfId="8948"/>
    <cellStyle name="n_02 - Synthèse Wanadoo_V&amp;M trajectoires V1 (06-08-11)_ROW_1" xfId="26985"/>
    <cellStyle name="n_02 - Synthèse Wanadoo_V&amp;M trajectoires V1 (06-08-11)_ROW_1_Group" xfId="26986"/>
    <cellStyle name="n_02 - Synthèse Wanadoo_V&amp;M trajectoires V1 (06-08-11)_ROW_1_ROW ARPU" xfId="26987"/>
    <cellStyle name="n_02 - Synthèse Wanadoo_V&amp;M trajectoires V1 (06-08-11)_ROW_Group" xfId="26988"/>
    <cellStyle name="n_02 - Synthèse Wanadoo_V&amp;M trajectoires V1 (06-08-11)_ROW_ROW ARPU" xfId="26989"/>
    <cellStyle name="n_02 - Synthèse Wanadoo_V&amp;M trajectoires V1 (06-08-11)_Spain ARPU + AUPU" xfId="26990"/>
    <cellStyle name="n_02 - Synthèse Wanadoo_V&amp;M trajectoires V1 (06-08-11)_Spain ARPU + AUPU_Group" xfId="26991"/>
    <cellStyle name="n_02 - Synthèse Wanadoo_V&amp;M trajectoires V1 (06-08-11)_Spain ARPU + AUPU_ROW ARPU" xfId="26992"/>
    <cellStyle name="n_02 - Synthèse Wanadoo_V&amp;M trajectoires V1 (06-08-11)_Spain KPIs" xfId="6479"/>
    <cellStyle name="n_02 - Synthèse Wanadoo_V&amp;M trajectoires V1 (06-08-11)_Spain KPIs 2" xfId="15846"/>
    <cellStyle name="n_02 - Synthèse Wanadoo_V&amp;M trajectoires V1 (06-08-11)_Spain KPIs_1" xfId="51310"/>
    <cellStyle name="n_02 - Synthèse Wanadoo_V&amp;M trajectoires V1 (06-08-11)_Telecoms - Operational KPIs" xfId="49623"/>
    <cellStyle name="n_02- Synthèse Wanadoo B2004" xfId="1788"/>
    <cellStyle name="n_02- Synthèse Wanadoo B2004_01 Synthèse DM pour modèle" xfId="1789"/>
    <cellStyle name="n_02- Synthèse Wanadoo B2004_01 Synthèse DM pour modèle_France financials" xfId="23446"/>
    <cellStyle name="n_02- Synthèse Wanadoo B2004_01 Synthèse DM pour modèle_France KPIs" xfId="1790"/>
    <cellStyle name="n_02- Synthèse Wanadoo B2004_01 Synthèse DM pour modèle_France KPIs 2" xfId="13826"/>
    <cellStyle name="n_02- Synthèse Wanadoo B2004_01 Synthèse DM pour modèle_France KPIs_1" xfId="4658"/>
    <cellStyle name="n_02- Synthèse Wanadoo B2004_01 Synthèse DM pour modèle_France KPIs_1 2" xfId="14076"/>
    <cellStyle name="n_02- Synthèse Wanadoo B2004_01 Synthèse DM pour modèle_France KPIs_2" xfId="11901"/>
    <cellStyle name="n_02- Synthèse Wanadoo B2004_01 Synthèse DM pour modèle_Group - financial KPIs" xfId="21702"/>
    <cellStyle name="n_02- Synthèse Wanadoo B2004_01 Synthèse DM pour modèle_Group - operational KPIs" xfId="10147"/>
    <cellStyle name="n_02- Synthèse Wanadoo B2004_01 Synthèse DM pour modèle_Group - operational KPIs 2" xfId="17846"/>
    <cellStyle name="n_02- Synthèse Wanadoo B2004_01 Synthèse DM pour modèle_Group - operational KPIs_1" xfId="19963"/>
    <cellStyle name="n_02- Synthèse Wanadoo B2004_01 Synthèse DM pour modèle_ROW" xfId="26993"/>
    <cellStyle name="n_02- Synthèse Wanadoo B2004_01 Synthèse DM pour modèle_ROW_1" xfId="26994"/>
    <cellStyle name="n_02- Synthèse Wanadoo B2004_01 Synthèse DM pour modèle_ROW_1_Group" xfId="26995"/>
    <cellStyle name="n_02- Synthèse Wanadoo B2004_01 Synthèse DM pour modèle_ROW_1_ROW ARPU" xfId="26996"/>
    <cellStyle name="n_02- Synthèse Wanadoo B2004_01 Synthèse DM pour modèle_ROW_Group" xfId="26997"/>
    <cellStyle name="n_02- Synthèse Wanadoo B2004_01 Synthèse DM pour modèle_ROW_ROW ARPU" xfId="26998"/>
    <cellStyle name="n_02- Synthèse Wanadoo B2004_01 Synthèse DM pour modèle_Spain ARPU + AUPU" xfId="26999"/>
    <cellStyle name="n_02- Synthèse Wanadoo B2004_01 Synthèse DM pour modèle_Spain ARPU + AUPU_Group" xfId="27000"/>
    <cellStyle name="n_02- Synthèse Wanadoo B2004_01 Synthèse DM pour modèle_Spain ARPU + AUPU_ROW ARPU" xfId="27001"/>
    <cellStyle name="n_02- Synthèse Wanadoo B2004_01 Synthèse DM pour modèle_Spain KPIs" xfId="6481"/>
    <cellStyle name="n_02- Synthèse Wanadoo B2004_01 Synthèse DM pour modèle_Spain KPIs 2" xfId="15848"/>
    <cellStyle name="n_02- Synthèse Wanadoo B2004_0703 Préflashde L23 Analyse CA trafic 07-03 (07-04-03)" xfId="1791"/>
    <cellStyle name="n_02- Synthèse Wanadoo B2004_0703 Préflashde L23 Analyse CA trafic 07-03 (07-04-03)_A&amp;ME KPIs" xfId="53091"/>
    <cellStyle name="n_02- Synthèse Wanadoo B2004_0703 Préflashde L23 Analyse CA trafic 07-03 (07-04-03)_Enterprise" xfId="9518"/>
    <cellStyle name="n_02- Synthèse Wanadoo B2004_0703 Préflashde L23 Analyse CA trafic 07-03 (07-04-03)_France financials" xfId="23447"/>
    <cellStyle name="n_02- Synthèse Wanadoo B2004_0703 Préflashde L23 Analyse CA trafic 07-03 (07-04-03)_France financials_1" xfId="25108"/>
    <cellStyle name="n_02- Synthèse Wanadoo B2004_0703 Préflashde L23 Analyse CA trafic 07-03 (07-04-03)_France KPIs" xfId="1792"/>
    <cellStyle name="n_02- Synthèse Wanadoo B2004_0703 Préflashde L23 Analyse CA trafic 07-03 (07-04-03)_France KPIs 2" xfId="13828"/>
    <cellStyle name="n_02- Synthèse Wanadoo B2004_0703 Préflashde L23 Analyse CA trafic 07-03 (07-04-03)_France KPIs_1" xfId="4659"/>
    <cellStyle name="n_02- Synthèse Wanadoo B2004_0703 Préflashde L23 Analyse CA trafic 07-03 (07-04-03)_France KPIs_1 2" xfId="14077"/>
    <cellStyle name="n_02- Synthèse Wanadoo B2004_0703 Préflashde L23 Analyse CA trafic 07-03 (07-04-03)_France KPIs_2" xfId="11902"/>
    <cellStyle name="n_02- Synthèse Wanadoo B2004_0703 Préflashde L23 Analyse CA trafic 07-03 (07-04-03)_Group - financial KPIs" xfId="21703"/>
    <cellStyle name="n_02- Synthèse Wanadoo B2004_0703 Préflashde L23 Analyse CA trafic 07-03 (07-04-03)_Group - operational KPIs" xfId="2984"/>
    <cellStyle name="n_02- Synthèse Wanadoo B2004_0703 Préflashde L23 Analyse CA trafic 07-03 (07-04-03)_Group - operational KPIs_1" xfId="10148"/>
    <cellStyle name="n_02- Synthèse Wanadoo B2004_0703 Préflashde L23 Analyse CA trafic 07-03 (07-04-03)_Group - operational KPIs_1 2" xfId="17847"/>
    <cellStyle name="n_02- Synthèse Wanadoo B2004_0703 Préflashde L23 Analyse CA trafic 07-03 (07-04-03)_Group - operational KPIs_2" xfId="19964"/>
    <cellStyle name="n_02- Synthèse Wanadoo B2004_0703 Préflashde L23 Analyse CA trafic 07-03 (07-04-03)_IC&amp;SS" xfId="19632"/>
    <cellStyle name="n_02- Synthèse Wanadoo B2004_0703 Préflashde L23 Analyse CA trafic 07-03 (07-04-03)_Poland KPIs" xfId="8238"/>
    <cellStyle name="n_02- Synthèse Wanadoo B2004_0703 Préflashde L23 Analyse CA trafic 07-03 (07-04-03)_ROW" xfId="27002"/>
    <cellStyle name="n_02- Synthèse Wanadoo B2004_0703 Préflashde L23 Analyse CA trafic 07-03 (07-04-03)_RoW KPIs" xfId="8950"/>
    <cellStyle name="n_02- Synthèse Wanadoo B2004_0703 Préflashde L23 Analyse CA trafic 07-03 (07-04-03)_ROW_1" xfId="27003"/>
    <cellStyle name="n_02- Synthèse Wanadoo B2004_0703 Préflashde L23 Analyse CA trafic 07-03 (07-04-03)_ROW_1_Group" xfId="27004"/>
    <cellStyle name="n_02- Synthèse Wanadoo B2004_0703 Préflashde L23 Analyse CA trafic 07-03 (07-04-03)_ROW_1_ROW ARPU" xfId="27005"/>
    <cellStyle name="n_02- Synthèse Wanadoo B2004_0703 Préflashde L23 Analyse CA trafic 07-03 (07-04-03)_ROW_Group" xfId="27006"/>
    <cellStyle name="n_02- Synthèse Wanadoo B2004_0703 Préflashde L23 Analyse CA trafic 07-03 (07-04-03)_ROW_ROW ARPU" xfId="27007"/>
    <cellStyle name="n_02- Synthèse Wanadoo B2004_0703 Préflashde L23 Analyse CA trafic 07-03 (07-04-03)_Spain ARPU + AUPU" xfId="27008"/>
    <cellStyle name="n_02- Synthèse Wanadoo B2004_0703 Préflashde L23 Analyse CA trafic 07-03 (07-04-03)_Spain ARPU + AUPU_Group" xfId="27009"/>
    <cellStyle name="n_02- Synthèse Wanadoo B2004_0703 Préflashde L23 Analyse CA trafic 07-03 (07-04-03)_Spain ARPU + AUPU_ROW ARPU" xfId="27010"/>
    <cellStyle name="n_02- Synthèse Wanadoo B2004_0703 Préflashde L23 Analyse CA trafic 07-03 (07-04-03)_Spain KPIs" xfId="6482"/>
    <cellStyle name="n_02- Synthèse Wanadoo B2004_0703 Préflashde L23 Analyse CA trafic 07-03 (07-04-03)_Spain KPIs 2" xfId="15849"/>
    <cellStyle name="n_02- Synthèse Wanadoo B2004_0703 Préflashde L23 Analyse CA trafic 07-03 (07-04-03)_Spain KPIs_1" xfId="51312"/>
    <cellStyle name="n_02- Synthèse Wanadoo B2004_0703 Préflashde L23 Analyse CA trafic 07-03 (07-04-03)_Telecoms - Operational KPIs" xfId="49625"/>
    <cellStyle name="n_02- Synthèse Wanadoo B2004_A&amp;ME KPIs" xfId="53090"/>
    <cellStyle name="n_02- Synthèse Wanadoo B2004_Base Forfaits 06-07" xfId="1793"/>
    <cellStyle name="n_02- Synthèse Wanadoo B2004_Base Forfaits 06-07_A&amp;ME KPIs" xfId="53092"/>
    <cellStyle name="n_02- Synthèse Wanadoo B2004_Base Forfaits 06-07_Enterprise" xfId="9519"/>
    <cellStyle name="n_02- Synthèse Wanadoo B2004_Base Forfaits 06-07_France financials" xfId="23448"/>
    <cellStyle name="n_02- Synthèse Wanadoo B2004_Base Forfaits 06-07_France financials_1" xfId="25109"/>
    <cellStyle name="n_02- Synthèse Wanadoo B2004_Base Forfaits 06-07_France KPIs" xfId="1794"/>
    <cellStyle name="n_02- Synthèse Wanadoo B2004_Base Forfaits 06-07_France KPIs 2" xfId="13830"/>
    <cellStyle name="n_02- Synthèse Wanadoo B2004_Base Forfaits 06-07_France KPIs_1" xfId="4660"/>
    <cellStyle name="n_02- Synthèse Wanadoo B2004_Base Forfaits 06-07_France KPIs_1 2" xfId="14078"/>
    <cellStyle name="n_02- Synthèse Wanadoo B2004_Base Forfaits 06-07_France KPIs_2" xfId="11903"/>
    <cellStyle name="n_02- Synthèse Wanadoo B2004_Base Forfaits 06-07_Group - financial KPIs" xfId="21704"/>
    <cellStyle name="n_02- Synthèse Wanadoo B2004_Base Forfaits 06-07_Group - operational KPIs" xfId="2985"/>
    <cellStyle name="n_02- Synthèse Wanadoo B2004_Base Forfaits 06-07_Group - operational KPIs_1" xfId="10149"/>
    <cellStyle name="n_02- Synthèse Wanadoo B2004_Base Forfaits 06-07_Group - operational KPIs_1 2" xfId="17848"/>
    <cellStyle name="n_02- Synthèse Wanadoo B2004_Base Forfaits 06-07_Group - operational KPIs_2" xfId="19965"/>
    <cellStyle name="n_02- Synthèse Wanadoo B2004_Base Forfaits 06-07_IC&amp;SS" xfId="19832"/>
    <cellStyle name="n_02- Synthèse Wanadoo B2004_Base Forfaits 06-07_Poland KPIs" xfId="8239"/>
    <cellStyle name="n_02- Synthèse Wanadoo B2004_Base Forfaits 06-07_ROW" xfId="27011"/>
    <cellStyle name="n_02- Synthèse Wanadoo B2004_Base Forfaits 06-07_RoW KPIs" xfId="8951"/>
    <cellStyle name="n_02- Synthèse Wanadoo B2004_Base Forfaits 06-07_ROW_1" xfId="27012"/>
    <cellStyle name="n_02- Synthèse Wanadoo B2004_Base Forfaits 06-07_ROW_1_Group" xfId="27013"/>
    <cellStyle name="n_02- Synthèse Wanadoo B2004_Base Forfaits 06-07_ROW_1_ROW ARPU" xfId="27014"/>
    <cellStyle name="n_02- Synthèse Wanadoo B2004_Base Forfaits 06-07_ROW_Group" xfId="27015"/>
    <cellStyle name="n_02- Synthèse Wanadoo B2004_Base Forfaits 06-07_ROW_ROW ARPU" xfId="27016"/>
    <cellStyle name="n_02- Synthèse Wanadoo B2004_Base Forfaits 06-07_Spain ARPU + AUPU" xfId="27017"/>
    <cellStyle name="n_02- Synthèse Wanadoo B2004_Base Forfaits 06-07_Spain ARPU + AUPU_Group" xfId="27018"/>
    <cellStyle name="n_02- Synthèse Wanadoo B2004_Base Forfaits 06-07_Spain ARPU + AUPU_ROW ARPU" xfId="27019"/>
    <cellStyle name="n_02- Synthèse Wanadoo B2004_Base Forfaits 06-07_Spain KPIs" xfId="6483"/>
    <cellStyle name="n_02- Synthèse Wanadoo B2004_Base Forfaits 06-07_Spain KPIs 2" xfId="15850"/>
    <cellStyle name="n_02- Synthèse Wanadoo B2004_Base Forfaits 06-07_Spain KPIs_1" xfId="51313"/>
    <cellStyle name="n_02- Synthèse Wanadoo B2004_Base Forfaits 06-07_Telecoms - Operational KPIs" xfId="49626"/>
    <cellStyle name="n_02- Synthèse Wanadoo B2004_CA BAC SCR-VM 06-07 (31-07-06)" xfId="1795"/>
    <cellStyle name="n_02- Synthèse Wanadoo B2004_CA BAC SCR-VM 06-07 (31-07-06)_A&amp;ME KPIs" xfId="53093"/>
    <cellStyle name="n_02- Synthèse Wanadoo B2004_CA BAC SCR-VM 06-07 (31-07-06)_Enterprise" xfId="9520"/>
    <cellStyle name="n_02- Synthèse Wanadoo B2004_CA BAC SCR-VM 06-07 (31-07-06)_France financials" xfId="23449"/>
    <cellStyle name="n_02- Synthèse Wanadoo B2004_CA BAC SCR-VM 06-07 (31-07-06)_France financials_1" xfId="25110"/>
    <cellStyle name="n_02- Synthèse Wanadoo B2004_CA BAC SCR-VM 06-07 (31-07-06)_France KPIs" xfId="1796"/>
    <cellStyle name="n_02- Synthèse Wanadoo B2004_CA BAC SCR-VM 06-07 (31-07-06)_France KPIs 2" xfId="13832"/>
    <cellStyle name="n_02- Synthèse Wanadoo B2004_CA BAC SCR-VM 06-07 (31-07-06)_France KPIs_1" xfId="4661"/>
    <cellStyle name="n_02- Synthèse Wanadoo B2004_CA BAC SCR-VM 06-07 (31-07-06)_France KPIs_1 2" xfId="14079"/>
    <cellStyle name="n_02- Synthèse Wanadoo B2004_CA BAC SCR-VM 06-07 (31-07-06)_France KPIs_2" xfId="11904"/>
    <cellStyle name="n_02- Synthèse Wanadoo B2004_CA BAC SCR-VM 06-07 (31-07-06)_Group - financial KPIs" xfId="21705"/>
    <cellStyle name="n_02- Synthèse Wanadoo B2004_CA BAC SCR-VM 06-07 (31-07-06)_Group - operational KPIs" xfId="2986"/>
    <cellStyle name="n_02- Synthèse Wanadoo B2004_CA BAC SCR-VM 06-07 (31-07-06)_Group - operational KPIs_1" xfId="10150"/>
    <cellStyle name="n_02- Synthèse Wanadoo B2004_CA BAC SCR-VM 06-07 (31-07-06)_Group - operational KPIs_1 2" xfId="17849"/>
    <cellStyle name="n_02- Synthèse Wanadoo B2004_CA BAC SCR-VM 06-07 (31-07-06)_Group - operational KPIs_2" xfId="19966"/>
    <cellStyle name="n_02- Synthèse Wanadoo B2004_CA BAC SCR-VM 06-07 (31-07-06)_IC&amp;SS" xfId="13547"/>
    <cellStyle name="n_02- Synthèse Wanadoo B2004_CA BAC SCR-VM 06-07 (31-07-06)_Poland KPIs" xfId="8240"/>
    <cellStyle name="n_02- Synthèse Wanadoo B2004_CA BAC SCR-VM 06-07 (31-07-06)_ROW" xfId="27020"/>
    <cellStyle name="n_02- Synthèse Wanadoo B2004_CA BAC SCR-VM 06-07 (31-07-06)_RoW KPIs" xfId="8952"/>
    <cellStyle name="n_02- Synthèse Wanadoo B2004_CA BAC SCR-VM 06-07 (31-07-06)_ROW_1" xfId="27021"/>
    <cellStyle name="n_02- Synthèse Wanadoo B2004_CA BAC SCR-VM 06-07 (31-07-06)_ROW_1_Group" xfId="27022"/>
    <cellStyle name="n_02- Synthèse Wanadoo B2004_CA BAC SCR-VM 06-07 (31-07-06)_ROW_1_ROW ARPU" xfId="27023"/>
    <cellStyle name="n_02- Synthèse Wanadoo B2004_CA BAC SCR-VM 06-07 (31-07-06)_ROW_Group" xfId="27024"/>
    <cellStyle name="n_02- Synthèse Wanadoo B2004_CA BAC SCR-VM 06-07 (31-07-06)_ROW_ROW ARPU" xfId="27025"/>
    <cellStyle name="n_02- Synthèse Wanadoo B2004_CA BAC SCR-VM 06-07 (31-07-06)_Spain ARPU + AUPU" xfId="27026"/>
    <cellStyle name="n_02- Synthèse Wanadoo B2004_CA BAC SCR-VM 06-07 (31-07-06)_Spain ARPU + AUPU_Group" xfId="27027"/>
    <cellStyle name="n_02- Synthèse Wanadoo B2004_CA BAC SCR-VM 06-07 (31-07-06)_Spain ARPU + AUPU_ROW ARPU" xfId="27028"/>
    <cellStyle name="n_02- Synthèse Wanadoo B2004_CA BAC SCR-VM 06-07 (31-07-06)_Spain KPIs" xfId="6484"/>
    <cellStyle name="n_02- Synthèse Wanadoo B2004_CA BAC SCR-VM 06-07 (31-07-06)_Spain KPIs 2" xfId="15851"/>
    <cellStyle name="n_02- Synthèse Wanadoo B2004_CA BAC SCR-VM 06-07 (31-07-06)_Spain KPIs_1" xfId="51314"/>
    <cellStyle name="n_02- Synthèse Wanadoo B2004_CA BAC SCR-VM 06-07 (31-07-06)_Telecoms - Operational KPIs" xfId="49627"/>
    <cellStyle name="n_02- Synthèse Wanadoo B2004_CA forfaits 0607 (06-08-14)" xfId="1797"/>
    <cellStyle name="n_02- Synthèse Wanadoo B2004_CA forfaits 0607 (06-08-14)_France financials" xfId="23450"/>
    <cellStyle name="n_02- Synthèse Wanadoo B2004_CA forfaits 0607 (06-08-14)_France KPIs" xfId="1798"/>
    <cellStyle name="n_02- Synthèse Wanadoo B2004_CA forfaits 0607 (06-08-14)_France KPIs 2" xfId="13833"/>
    <cellStyle name="n_02- Synthèse Wanadoo B2004_CA forfaits 0607 (06-08-14)_France KPIs_1" xfId="4662"/>
    <cellStyle name="n_02- Synthèse Wanadoo B2004_CA forfaits 0607 (06-08-14)_France KPIs_1 2" xfId="14080"/>
    <cellStyle name="n_02- Synthèse Wanadoo B2004_CA forfaits 0607 (06-08-14)_France KPIs_2" xfId="11905"/>
    <cellStyle name="n_02- Synthèse Wanadoo B2004_CA forfaits 0607 (06-08-14)_Group - financial KPIs" xfId="21706"/>
    <cellStyle name="n_02- Synthèse Wanadoo B2004_CA forfaits 0607 (06-08-14)_Group - operational KPIs" xfId="10151"/>
    <cellStyle name="n_02- Synthèse Wanadoo B2004_CA forfaits 0607 (06-08-14)_Group - operational KPIs 2" xfId="17850"/>
    <cellStyle name="n_02- Synthèse Wanadoo B2004_CA forfaits 0607 (06-08-14)_Group - operational KPIs_1" xfId="19967"/>
    <cellStyle name="n_02- Synthèse Wanadoo B2004_CA forfaits 0607 (06-08-14)_ROW" xfId="27029"/>
    <cellStyle name="n_02- Synthèse Wanadoo B2004_CA forfaits 0607 (06-08-14)_ROW_1" xfId="27030"/>
    <cellStyle name="n_02- Synthèse Wanadoo B2004_CA forfaits 0607 (06-08-14)_ROW_1_Group" xfId="27031"/>
    <cellStyle name="n_02- Synthèse Wanadoo B2004_CA forfaits 0607 (06-08-14)_ROW_1_ROW ARPU" xfId="27032"/>
    <cellStyle name="n_02- Synthèse Wanadoo B2004_CA forfaits 0607 (06-08-14)_ROW_Group" xfId="27033"/>
    <cellStyle name="n_02- Synthèse Wanadoo B2004_CA forfaits 0607 (06-08-14)_ROW_ROW ARPU" xfId="27034"/>
    <cellStyle name="n_02- Synthèse Wanadoo B2004_CA forfaits 0607 (06-08-14)_Spain ARPU + AUPU" xfId="27035"/>
    <cellStyle name="n_02- Synthèse Wanadoo B2004_CA forfaits 0607 (06-08-14)_Spain ARPU + AUPU_Group" xfId="27036"/>
    <cellStyle name="n_02- Synthèse Wanadoo B2004_CA forfaits 0607 (06-08-14)_Spain ARPU + AUPU_ROW ARPU" xfId="27037"/>
    <cellStyle name="n_02- Synthèse Wanadoo B2004_CA forfaits 0607 (06-08-14)_Spain KPIs" xfId="6485"/>
    <cellStyle name="n_02- Synthèse Wanadoo B2004_CA forfaits 0607 (06-08-14)_Spain KPIs 2" xfId="15852"/>
    <cellStyle name="n_02- Synthèse Wanadoo B2004_Classeur2" xfId="1799"/>
    <cellStyle name="n_02- Synthèse Wanadoo B2004_Classeur2_France financials" xfId="23451"/>
    <cellStyle name="n_02- Synthèse Wanadoo B2004_Classeur2_France KPIs" xfId="1800"/>
    <cellStyle name="n_02- Synthèse Wanadoo B2004_Classeur2_France KPIs 2" xfId="13834"/>
    <cellStyle name="n_02- Synthèse Wanadoo B2004_Classeur2_France KPIs_1" xfId="4663"/>
    <cellStyle name="n_02- Synthèse Wanadoo B2004_Classeur2_France KPIs_1 2" xfId="14081"/>
    <cellStyle name="n_02- Synthèse Wanadoo B2004_Classeur2_France KPIs_2" xfId="11906"/>
    <cellStyle name="n_02- Synthèse Wanadoo B2004_Classeur2_Group - financial KPIs" xfId="21707"/>
    <cellStyle name="n_02- Synthèse Wanadoo B2004_Classeur2_Group - operational KPIs" xfId="10152"/>
    <cellStyle name="n_02- Synthèse Wanadoo B2004_Classeur2_Group - operational KPIs 2" xfId="17851"/>
    <cellStyle name="n_02- Synthèse Wanadoo B2004_Classeur2_Group - operational KPIs_1" xfId="19968"/>
    <cellStyle name="n_02- Synthèse Wanadoo B2004_Classeur2_ROW" xfId="27038"/>
    <cellStyle name="n_02- Synthèse Wanadoo B2004_Classeur2_ROW_1" xfId="27039"/>
    <cellStyle name="n_02- Synthèse Wanadoo B2004_Classeur2_ROW_1_Group" xfId="27040"/>
    <cellStyle name="n_02- Synthèse Wanadoo B2004_Classeur2_ROW_1_ROW ARPU" xfId="27041"/>
    <cellStyle name="n_02- Synthèse Wanadoo B2004_Classeur2_ROW_Group" xfId="27042"/>
    <cellStyle name="n_02- Synthèse Wanadoo B2004_Classeur2_ROW_ROW ARPU" xfId="27043"/>
    <cellStyle name="n_02- Synthèse Wanadoo B2004_Classeur2_Spain ARPU + AUPU" xfId="27044"/>
    <cellStyle name="n_02- Synthèse Wanadoo B2004_Classeur2_Spain ARPU + AUPU_Group" xfId="27045"/>
    <cellStyle name="n_02- Synthèse Wanadoo B2004_Classeur2_Spain ARPU + AUPU_ROW ARPU" xfId="27046"/>
    <cellStyle name="n_02- Synthèse Wanadoo B2004_Classeur2_Spain KPIs" xfId="6486"/>
    <cellStyle name="n_02- Synthèse Wanadoo B2004_Classeur2_Spain KPIs 2" xfId="15853"/>
    <cellStyle name="n_02- Synthèse Wanadoo B2004_Classeur5" xfId="1801"/>
    <cellStyle name="n_02- Synthèse Wanadoo B2004_Classeur5_A&amp;ME KPIs" xfId="53094"/>
    <cellStyle name="n_02- Synthèse Wanadoo B2004_Classeur5_Enterprise" xfId="9521"/>
    <cellStyle name="n_02- Synthèse Wanadoo B2004_Classeur5_France financials" xfId="23452"/>
    <cellStyle name="n_02- Synthèse Wanadoo B2004_Classeur5_France financials_1" xfId="25111"/>
    <cellStyle name="n_02- Synthèse Wanadoo B2004_Classeur5_France KPIs" xfId="1802"/>
    <cellStyle name="n_02- Synthèse Wanadoo B2004_Classeur5_France KPIs 2" xfId="13835"/>
    <cellStyle name="n_02- Synthèse Wanadoo B2004_Classeur5_France KPIs_1" xfId="4664"/>
    <cellStyle name="n_02- Synthèse Wanadoo B2004_Classeur5_France KPIs_1 2" xfId="14082"/>
    <cellStyle name="n_02- Synthèse Wanadoo B2004_Classeur5_France KPIs_2" xfId="11907"/>
    <cellStyle name="n_02- Synthèse Wanadoo B2004_Classeur5_Group - financial KPIs" xfId="21708"/>
    <cellStyle name="n_02- Synthèse Wanadoo B2004_Classeur5_Group - operational KPIs" xfId="2987"/>
    <cellStyle name="n_02- Synthèse Wanadoo B2004_Classeur5_Group - operational KPIs_1" xfId="10153"/>
    <cellStyle name="n_02- Synthèse Wanadoo B2004_Classeur5_Group - operational KPIs_1 2" xfId="17852"/>
    <cellStyle name="n_02- Synthèse Wanadoo B2004_Classeur5_Group - operational KPIs_2" xfId="19969"/>
    <cellStyle name="n_02- Synthèse Wanadoo B2004_Classeur5_IC&amp;SS" xfId="17705"/>
    <cellStyle name="n_02- Synthèse Wanadoo B2004_Classeur5_Poland KPIs" xfId="8241"/>
    <cellStyle name="n_02- Synthèse Wanadoo B2004_Classeur5_ROW" xfId="27047"/>
    <cellStyle name="n_02- Synthèse Wanadoo B2004_Classeur5_RoW KPIs" xfId="8953"/>
    <cellStyle name="n_02- Synthèse Wanadoo B2004_Classeur5_ROW_1" xfId="27048"/>
    <cellStyle name="n_02- Synthèse Wanadoo B2004_Classeur5_ROW_1_Group" xfId="27049"/>
    <cellStyle name="n_02- Synthèse Wanadoo B2004_Classeur5_ROW_1_ROW ARPU" xfId="27050"/>
    <cellStyle name="n_02- Synthèse Wanadoo B2004_Classeur5_ROW_Group" xfId="27051"/>
    <cellStyle name="n_02- Synthèse Wanadoo B2004_Classeur5_ROW_ROW ARPU" xfId="27052"/>
    <cellStyle name="n_02- Synthèse Wanadoo B2004_Classeur5_Spain ARPU + AUPU" xfId="27053"/>
    <cellStyle name="n_02- Synthèse Wanadoo B2004_Classeur5_Spain ARPU + AUPU_Group" xfId="27054"/>
    <cellStyle name="n_02- Synthèse Wanadoo B2004_Classeur5_Spain ARPU + AUPU_ROW ARPU" xfId="27055"/>
    <cellStyle name="n_02- Synthèse Wanadoo B2004_Classeur5_Spain KPIs" xfId="6487"/>
    <cellStyle name="n_02- Synthèse Wanadoo B2004_Classeur5_Spain KPIs 2" xfId="15854"/>
    <cellStyle name="n_02- Synthèse Wanadoo B2004_Classeur5_Spain KPIs_1" xfId="51315"/>
    <cellStyle name="n_02- Synthèse Wanadoo B2004_Classeur5_Telecoms - Operational KPIs" xfId="49628"/>
    <cellStyle name="n_02- Synthèse Wanadoo B2004_DATA KPI Personal" xfId="27056"/>
    <cellStyle name="n_02- Synthèse Wanadoo B2004_EE_CoA_BS - mapped V4" xfId="27057"/>
    <cellStyle name="n_02- Synthèse Wanadoo B2004_Enterprise" xfId="9517"/>
    <cellStyle name="n_02- Synthèse Wanadoo B2004_France financials" xfId="23445"/>
    <cellStyle name="n_02- Synthèse Wanadoo B2004_France financials_1" xfId="25107"/>
    <cellStyle name="n_02- Synthèse Wanadoo B2004_France KPIs" xfId="1803"/>
    <cellStyle name="n_02- Synthèse Wanadoo B2004_France KPIs 2" xfId="13836"/>
    <cellStyle name="n_02- Synthèse Wanadoo B2004_France KPIs_1" xfId="4657"/>
    <cellStyle name="n_02- Synthèse Wanadoo B2004_France KPIs_1 2" xfId="14075"/>
    <cellStyle name="n_02- Synthèse Wanadoo B2004_France KPIs_2" xfId="11900"/>
    <cellStyle name="n_02- Synthèse Wanadoo B2004_Group - financial KPIs" xfId="21701"/>
    <cellStyle name="n_02- Synthèse Wanadoo B2004_Group - operational KPIs" xfId="2983"/>
    <cellStyle name="n_02- Synthèse Wanadoo B2004_Group - operational KPIs_1" xfId="10146"/>
    <cellStyle name="n_02- Synthèse Wanadoo B2004_Group - operational KPIs_1 2" xfId="17845"/>
    <cellStyle name="n_02- Synthèse Wanadoo B2004_Group - operational KPIs_2" xfId="19962"/>
    <cellStyle name="n_02- Synthèse Wanadoo B2004_IC&amp;SS" xfId="13750"/>
    <cellStyle name="n_02- Synthèse Wanadoo B2004_PFA_Mn MTV_060413" xfId="1804"/>
    <cellStyle name="n_02- Synthèse Wanadoo B2004_PFA_Mn MTV_060413_France financials" xfId="23453"/>
    <cellStyle name="n_02- Synthèse Wanadoo B2004_PFA_Mn MTV_060413_France KPIs" xfId="4665"/>
    <cellStyle name="n_02- Synthèse Wanadoo B2004_PFA_Mn MTV_060413_France KPIs 2" xfId="14083"/>
    <cellStyle name="n_02- Synthèse Wanadoo B2004_PFA_Mn MTV_060413_France KPIs_1" xfId="11908"/>
    <cellStyle name="n_02- Synthèse Wanadoo B2004_PFA_Mn MTV_060413_Group - financial KPIs" xfId="21709"/>
    <cellStyle name="n_02- Synthèse Wanadoo B2004_PFA_Mn MTV_060413_Group - operational KPIs" xfId="10154"/>
    <cellStyle name="n_02- Synthèse Wanadoo B2004_PFA_Mn MTV_060413_Group - operational KPIs 2" xfId="17853"/>
    <cellStyle name="n_02- Synthèse Wanadoo B2004_PFA_Mn MTV_060413_Group - operational KPIs_1" xfId="19970"/>
    <cellStyle name="n_02- Synthèse Wanadoo B2004_PFA_Mn MTV_060413_ROW" xfId="27058"/>
    <cellStyle name="n_02- Synthèse Wanadoo B2004_PFA_Mn MTV_060413_ROW_1" xfId="27059"/>
    <cellStyle name="n_02- Synthèse Wanadoo B2004_PFA_Mn MTV_060413_ROW_1_Group" xfId="27060"/>
    <cellStyle name="n_02- Synthèse Wanadoo B2004_PFA_Mn MTV_060413_ROW_1_ROW ARPU" xfId="27061"/>
    <cellStyle name="n_02- Synthèse Wanadoo B2004_PFA_Mn MTV_060413_ROW_Group" xfId="27062"/>
    <cellStyle name="n_02- Synthèse Wanadoo B2004_PFA_Mn MTV_060413_ROW_ROW ARPU" xfId="27063"/>
    <cellStyle name="n_02- Synthèse Wanadoo B2004_PFA_Mn MTV_060413_Spain ARPU + AUPU" xfId="27064"/>
    <cellStyle name="n_02- Synthèse Wanadoo B2004_PFA_Mn MTV_060413_Spain ARPU + AUPU_Group" xfId="27065"/>
    <cellStyle name="n_02- Synthèse Wanadoo B2004_PFA_Mn MTV_060413_Spain ARPU + AUPU_ROW ARPU" xfId="27066"/>
    <cellStyle name="n_02- Synthèse Wanadoo B2004_PFA_Mn MTV_060413_Spain KPIs" xfId="6488"/>
    <cellStyle name="n_02- Synthèse Wanadoo B2004_PFA_Mn MTV_060413_Spain KPIs 2" xfId="15855"/>
    <cellStyle name="n_02- Synthèse Wanadoo B2004_PFA_Mn_0603_V0 0" xfId="1805"/>
    <cellStyle name="n_02- Synthèse Wanadoo B2004_PFA_Mn_0603_V0 0_France financials" xfId="23454"/>
    <cellStyle name="n_02- Synthèse Wanadoo B2004_PFA_Mn_0603_V0 0_France KPIs" xfId="4666"/>
    <cellStyle name="n_02- Synthèse Wanadoo B2004_PFA_Mn_0603_V0 0_France KPIs 2" xfId="14084"/>
    <cellStyle name="n_02- Synthèse Wanadoo B2004_PFA_Mn_0603_V0 0_France KPIs_1" xfId="11909"/>
    <cellStyle name="n_02- Synthèse Wanadoo B2004_PFA_Mn_0603_V0 0_Group - financial KPIs" xfId="21710"/>
    <cellStyle name="n_02- Synthèse Wanadoo B2004_PFA_Mn_0603_V0 0_Group - operational KPIs" xfId="10155"/>
    <cellStyle name="n_02- Synthèse Wanadoo B2004_PFA_Mn_0603_V0 0_Group - operational KPIs 2" xfId="17854"/>
    <cellStyle name="n_02- Synthèse Wanadoo B2004_PFA_Mn_0603_V0 0_Group - operational KPIs_1" xfId="19971"/>
    <cellStyle name="n_02- Synthèse Wanadoo B2004_PFA_Mn_0603_V0 0_ROW" xfId="27067"/>
    <cellStyle name="n_02- Synthèse Wanadoo B2004_PFA_Mn_0603_V0 0_ROW_1" xfId="27068"/>
    <cellStyle name="n_02- Synthèse Wanadoo B2004_PFA_Mn_0603_V0 0_ROW_1_Group" xfId="27069"/>
    <cellStyle name="n_02- Synthèse Wanadoo B2004_PFA_Mn_0603_V0 0_ROW_1_ROW ARPU" xfId="27070"/>
    <cellStyle name="n_02- Synthèse Wanadoo B2004_PFA_Mn_0603_V0 0_ROW_Group" xfId="27071"/>
    <cellStyle name="n_02- Synthèse Wanadoo B2004_PFA_Mn_0603_V0 0_ROW_ROW ARPU" xfId="27072"/>
    <cellStyle name="n_02- Synthèse Wanadoo B2004_PFA_Mn_0603_V0 0_Spain ARPU + AUPU" xfId="27073"/>
    <cellStyle name="n_02- Synthèse Wanadoo B2004_PFA_Mn_0603_V0 0_Spain ARPU + AUPU_Group" xfId="27074"/>
    <cellStyle name="n_02- Synthèse Wanadoo B2004_PFA_Mn_0603_V0 0_Spain ARPU + AUPU_ROW ARPU" xfId="27075"/>
    <cellStyle name="n_02- Synthèse Wanadoo B2004_PFA_Mn_0603_V0 0_Spain KPIs" xfId="6489"/>
    <cellStyle name="n_02- Synthèse Wanadoo B2004_PFA_Mn_0603_V0 0_Spain KPIs 2" xfId="15856"/>
    <cellStyle name="n_02- Synthèse Wanadoo B2004_PFA_Parcs_0600706" xfId="1806"/>
    <cellStyle name="n_02- Synthèse Wanadoo B2004_PFA_Parcs_0600706_France financials" xfId="23455"/>
    <cellStyle name="n_02- Synthèse Wanadoo B2004_PFA_Parcs_0600706_France KPIs" xfId="4667"/>
    <cellStyle name="n_02- Synthèse Wanadoo B2004_PFA_Parcs_0600706_France KPIs 2" xfId="14085"/>
    <cellStyle name="n_02- Synthèse Wanadoo B2004_PFA_Parcs_0600706_France KPIs_1" xfId="11910"/>
    <cellStyle name="n_02- Synthèse Wanadoo B2004_PFA_Parcs_0600706_Group - financial KPIs" xfId="21711"/>
    <cellStyle name="n_02- Synthèse Wanadoo B2004_PFA_Parcs_0600706_Group - operational KPIs" xfId="10156"/>
    <cellStyle name="n_02- Synthèse Wanadoo B2004_PFA_Parcs_0600706_Group - operational KPIs 2" xfId="17855"/>
    <cellStyle name="n_02- Synthèse Wanadoo B2004_PFA_Parcs_0600706_Group - operational KPIs_1" xfId="19972"/>
    <cellStyle name="n_02- Synthèse Wanadoo B2004_PFA_Parcs_0600706_ROW" xfId="27076"/>
    <cellStyle name="n_02- Synthèse Wanadoo B2004_PFA_Parcs_0600706_ROW_1" xfId="27077"/>
    <cellStyle name="n_02- Synthèse Wanadoo B2004_PFA_Parcs_0600706_ROW_1_Group" xfId="27078"/>
    <cellStyle name="n_02- Synthèse Wanadoo B2004_PFA_Parcs_0600706_ROW_1_ROW ARPU" xfId="27079"/>
    <cellStyle name="n_02- Synthèse Wanadoo B2004_PFA_Parcs_0600706_ROW_Group" xfId="27080"/>
    <cellStyle name="n_02- Synthèse Wanadoo B2004_PFA_Parcs_0600706_ROW_ROW ARPU" xfId="27081"/>
    <cellStyle name="n_02- Synthèse Wanadoo B2004_PFA_Parcs_0600706_Spain ARPU + AUPU" xfId="27082"/>
    <cellStyle name="n_02- Synthèse Wanadoo B2004_PFA_Parcs_0600706_Spain ARPU + AUPU_Group" xfId="27083"/>
    <cellStyle name="n_02- Synthèse Wanadoo B2004_PFA_Parcs_0600706_Spain ARPU + AUPU_ROW ARPU" xfId="27084"/>
    <cellStyle name="n_02- Synthèse Wanadoo B2004_PFA_Parcs_0600706_Spain KPIs" xfId="6490"/>
    <cellStyle name="n_02- Synthèse Wanadoo B2004_PFA_Parcs_0600706_Spain KPIs 2" xfId="15857"/>
    <cellStyle name="n_02- Synthèse Wanadoo B2004_Poland KPIs" xfId="8237"/>
    <cellStyle name="n_02- Synthèse Wanadoo B2004_Reporting Valeur_Mobile_2010_10" xfId="27085"/>
    <cellStyle name="n_02- Synthèse Wanadoo B2004_Reporting Valeur_Mobile_2010_10_Group" xfId="27086"/>
    <cellStyle name="n_02- Synthèse Wanadoo B2004_Reporting Valeur_Mobile_2010_10_ROW" xfId="27087"/>
    <cellStyle name="n_02- Synthèse Wanadoo B2004_Reporting Valeur_Mobile_2010_10_ROW ARPU" xfId="27088"/>
    <cellStyle name="n_02- Synthèse Wanadoo B2004_ROW" xfId="27089"/>
    <cellStyle name="n_02- Synthèse Wanadoo B2004_RoW KPIs" xfId="8949"/>
    <cellStyle name="n_02- Synthèse Wanadoo B2004_ROW_1" xfId="27090"/>
    <cellStyle name="n_02- Synthèse Wanadoo B2004_ROW_1_Group" xfId="27091"/>
    <cellStyle name="n_02- Synthèse Wanadoo B2004_ROW_1_ROW ARPU" xfId="27092"/>
    <cellStyle name="n_02- Synthèse Wanadoo B2004_ROW_Group" xfId="27093"/>
    <cellStyle name="n_02- Synthèse Wanadoo B2004_ROW_ROW ARPU" xfId="27094"/>
    <cellStyle name="n_02- Synthèse Wanadoo B2004_Spain ARPU + AUPU" xfId="27095"/>
    <cellStyle name="n_02- Synthèse Wanadoo B2004_Spain ARPU + AUPU_Group" xfId="27096"/>
    <cellStyle name="n_02- Synthèse Wanadoo B2004_Spain ARPU + AUPU_ROW ARPU" xfId="27097"/>
    <cellStyle name="n_02- Synthèse Wanadoo B2004_Spain KPIs" xfId="6480"/>
    <cellStyle name="n_02- Synthèse Wanadoo B2004_Spain KPIs 2" xfId="15847"/>
    <cellStyle name="n_02- Synthèse Wanadoo B2004_Spain KPIs_1" xfId="51311"/>
    <cellStyle name="n_02- Synthèse Wanadoo B2004_Telecoms - Operational KPIs" xfId="49624"/>
    <cellStyle name="n_02- Synthèse Wanadoo B2004_UAG_report_CA 06-09 (06-09-28)" xfId="1807"/>
    <cellStyle name="n_02- Synthèse Wanadoo B2004_UAG_report_CA 06-09 (06-09-28)_A&amp;ME KPIs" xfId="53095"/>
    <cellStyle name="n_02- Synthèse Wanadoo B2004_UAG_report_CA 06-09 (06-09-28)_Enterprise" xfId="9522"/>
    <cellStyle name="n_02- Synthèse Wanadoo B2004_UAG_report_CA 06-09 (06-09-28)_France financials" xfId="23456"/>
    <cellStyle name="n_02- Synthèse Wanadoo B2004_UAG_report_CA 06-09 (06-09-28)_France financials_1" xfId="25112"/>
    <cellStyle name="n_02- Synthèse Wanadoo B2004_UAG_report_CA 06-09 (06-09-28)_France KPIs" xfId="4668"/>
    <cellStyle name="n_02- Synthèse Wanadoo B2004_UAG_report_CA 06-09 (06-09-28)_France KPIs 2" xfId="14086"/>
    <cellStyle name="n_02- Synthèse Wanadoo B2004_UAG_report_CA 06-09 (06-09-28)_France KPIs_1" xfId="11911"/>
    <cellStyle name="n_02- Synthèse Wanadoo B2004_UAG_report_CA 06-09 (06-09-28)_Group - financial KPIs" xfId="21712"/>
    <cellStyle name="n_02- Synthèse Wanadoo B2004_UAG_report_CA 06-09 (06-09-28)_Group - operational KPIs" xfId="2988"/>
    <cellStyle name="n_02- Synthèse Wanadoo B2004_UAG_report_CA 06-09 (06-09-28)_Group - operational KPIs_1" xfId="10157"/>
    <cellStyle name="n_02- Synthèse Wanadoo B2004_UAG_report_CA 06-09 (06-09-28)_Group - operational KPIs_1 2" xfId="17856"/>
    <cellStyle name="n_02- Synthèse Wanadoo B2004_UAG_report_CA 06-09 (06-09-28)_Group - operational KPIs_2" xfId="19973"/>
    <cellStyle name="n_02- Synthèse Wanadoo B2004_UAG_report_CA 06-09 (06-09-28)_IC&amp;SS" xfId="19631"/>
    <cellStyle name="n_02- Synthèse Wanadoo B2004_UAG_report_CA 06-09 (06-09-28)_Poland KPIs" xfId="8242"/>
    <cellStyle name="n_02- Synthèse Wanadoo B2004_UAG_report_CA 06-09 (06-09-28)_ROW" xfId="27098"/>
    <cellStyle name="n_02- Synthèse Wanadoo B2004_UAG_report_CA 06-09 (06-09-28)_RoW KPIs" xfId="8954"/>
    <cellStyle name="n_02- Synthèse Wanadoo B2004_UAG_report_CA 06-09 (06-09-28)_ROW_1" xfId="27099"/>
    <cellStyle name="n_02- Synthèse Wanadoo B2004_UAG_report_CA 06-09 (06-09-28)_ROW_1_Group" xfId="27100"/>
    <cellStyle name="n_02- Synthèse Wanadoo B2004_UAG_report_CA 06-09 (06-09-28)_ROW_1_ROW ARPU" xfId="27101"/>
    <cellStyle name="n_02- Synthèse Wanadoo B2004_UAG_report_CA 06-09 (06-09-28)_ROW_Group" xfId="27102"/>
    <cellStyle name="n_02- Synthèse Wanadoo B2004_UAG_report_CA 06-09 (06-09-28)_ROW_ROW ARPU" xfId="27103"/>
    <cellStyle name="n_02- Synthèse Wanadoo B2004_UAG_report_CA 06-09 (06-09-28)_Spain ARPU + AUPU" xfId="27104"/>
    <cellStyle name="n_02- Synthèse Wanadoo B2004_UAG_report_CA 06-09 (06-09-28)_Spain ARPU + AUPU_Group" xfId="27105"/>
    <cellStyle name="n_02- Synthèse Wanadoo B2004_UAG_report_CA 06-09 (06-09-28)_Spain ARPU + AUPU_ROW ARPU" xfId="27106"/>
    <cellStyle name="n_02- Synthèse Wanadoo B2004_UAG_report_CA 06-09 (06-09-28)_Spain KPIs" xfId="6491"/>
    <cellStyle name="n_02- Synthèse Wanadoo B2004_UAG_report_CA 06-09 (06-09-28)_Spain KPIs 2" xfId="15858"/>
    <cellStyle name="n_02- Synthèse Wanadoo B2004_UAG_report_CA 06-09 (06-09-28)_Spain KPIs_1" xfId="51316"/>
    <cellStyle name="n_02- Synthèse Wanadoo B2004_UAG_report_CA 06-09 (06-09-28)_Telecoms - Operational KPIs" xfId="49629"/>
    <cellStyle name="n_02- Synthèse Wanadoo B2004_UAG_report_CA 06-10 (06-11-06)" xfId="1808"/>
    <cellStyle name="n_02- Synthèse Wanadoo B2004_UAG_report_CA 06-10 (06-11-06)_A&amp;ME KPIs" xfId="53096"/>
    <cellStyle name="n_02- Synthèse Wanadoo B2004_UAG_report_CA 06-10 (06-11-06)_Enterprise" xfId="9523"/>
    <cellStyle name="n_02- Synthèse Wanadoo B2004_UAG_report_CA 06-10 (06-11-06)_France financials" xfId="23457"/>
    <cellStyle name="n_02- Synthèse Wanadoo B2004_UAG_report_CA 06-10 (06-11-06)_France financials_1" xfId="25113"/>
    <cellStyle name="n_02- Synthèse Wanadoo B2004_UAG_report_CA 06-10 (06-11-06)_France KPIs" xfId="4669"/>
    <cellStyle name="n_02- Synthèse Wanadoo B2004_UAG_report_CA 06-10 (06-11-06)_France KPIs 2" xfId="14087"/>
    <cellStyle name="n_02- Synthèse Wanadoo B2004_UAG_report_CA 06-10 (06-11-06)_France KPIs_1" xfId="11912"/>
    <cellStyle name="n_02- Synthèse Wanadoo B2004_UAG_report_CA 06-10 (06-11-06)_Group - financial KPIs" xfId="21713"/>
    <cellStyle name="n_02- Synthèse Wanadoo B2004_UAG_report_CA 06-10 (06-11-06)_Group - operational KPIs" xfId="2989"/>
    <cellStyle name="n_02- Synthèse Wanadoo B2004_UAG_report_CA 06-10 (06-11-06)_Group - operational KPIs_1" xfId="10158"/>
    <cellStyle name="n_02- Synthèse Wanadoo B2004_UAG_report_CA 06-10 (06-11-06)_Group - operational KPIs_1 2" xfId="17857"/>
    <cellStyle name="n_02- Synthèse Wanadoo B2004_UAG_report_CA 06-10 (06-11-06)_Group - operational KPIs_2" xfId="19974"/>
    <cellStyle name="n_02- Synthèse Wanadoo B2004_UAG_report_CA 06-10 (06-11-06)_IC&amp;SS" xfId="19831"/>
    <cellStyle name="n_02- Synthèse Wanadoo B2004_UAG_report_CA 06-10 (06-11-06)_Poland KPIs" xfId="8243"/>
    <cellStyle name="n_02- Synthèse Wanadoo B2004_UAG_report_CA 06-10 (06-11-06)_ROW" xfId="27107"/>
    <cellStyle name="n_02- Synthèse Wanadoo B2004_UAG_report_CA 06-10 (06-11-06)_RoW KPIs" xfId="8955"/>
    <cellStyle name="n_02- Synthèse Wanadoo B2004_UAG_report_CA 06-10 (06-11-06)_ROW_1" xfId="27108"/>
    <cellStyle name="n_02- Synthèse Wanadoo B2004_UAG_report_CA 06-10 (06-11-06)_ROW_1_Group" xfId="27109"/>
    <cellStyle name="n_02- Synthèse Wanadoo B2004_UAG_report_CA 06-10 (06-11-06)_ROW_1_ROW ARPU" xfId="27110"/>
    <cellStyle name="n_02- Synthèse Wanadoo B2004_UAG_report_CA 06-10 (06-11-06)_ROW_Group" xfId="27111"/>
    <cellStyle name="n_02- Synthèse Wanadoo B2004_UAG_report_CA 06-10 (06-11-06)_ROW_ROW ARPU" xfId="27112"/>
    <cellStyle name="n_02- Synthèse Wanadoo B2004_UAG_report_CA 06-10 (06-11-06)_Spain ARPU + AUPU" xfId="27113"/>
    <cellStyle name="n_02- Synthèse Wanadoo B2004_UAG_report_CA 06-10 (06-11-06)_Spain ARPU + AUPU_Group" xfId="27114"/>
    <cellStyle name="n_02- Synthèse Wanadoo B2004_UAG_report_CA 06-10 (06-11-06)_Spain ARPU + AUPU_ROW ARPU" xfId="27115"/>
    <cellStyle name="n_02- Synthèse Wanadoo B2004_UAG_report_CA 06-10 (06-11-06)_Spain KPIs" xfId="6492"/>
    <cellStyle name="n_02- Synthèse Wanadoo B2004_UAG_report_CA 06-10 (06-11-06)_Spain KPIs 2" xfId="15859"/>
    <cellStyle name="n_02- Synthèse Wanadoo B2004_UAG_report_CA 06-10 (06-11-06)_Spain KPIs_1" xfId="51317"/>
    <cellStyle name="n_02- Synthèse Wanadoo B2004_UAG_report_CA 06-10 (06-11-06)_Telecoms - Operational KPIs" xfId="49630"/>
    <cellStyle name="n_02- Synthèse Wanadoo B2004_V&amp;M trajectoires V1 (06-08-11)" xfId="1809"/>
    <cellStyle name="n_02- Synthèse Wanadoo B2004_V&amp;M trajectoires V1 (06-08-11)_A&amp;ME KPIs" xfId="53097"/>
    <cellStyle name="n_02- Synthèse Wanadoo B2004_V&amp;M trajectoires V1 (06-08-11)_Enterprise" xfId="9524"/>
    <cellStyle name="n_02- Synthèse Wanadoo B2004_V&amp;M trajectoires V1 (06-08-11)_France financials" xfId="23458"/>
    <cellStyle name="n_02- Synthèse Wanadoo B2004_V&amp;M trajectoires V1 (06-08-11)_France financials_1" xfId="25114"/>
    <cellStyle name="n_02- Synthèse Wanadoo B2004_V&amp;M trajectoires V1 (06-08-11)_France KPIs" xfId="4670"/>
    <cellStyle name="n_02- Synthèse Wanadoo B2004_V&amp;M trajectoires V1 (06-08-11)_France KPIs 2" xfId="14088"/>
    <cellStyle name="n_02- Synthèse Wanadoo B2004_V&amp;M trajectoires V1 (06-08-11)_France KPIs_1" xfId="11913"/>
    <cellStyle name="n_02- Synthèse Wanadoo B2004_V&amp;M trajectoires V1 (06-08-11)_Group - financial KPIs" xfId="21714"/>
    <cellStyle name="n_02- Synthèse Wanadoo B2004_V&amp;M trajectoires V1 (06-08-11)_Group - operational KPIs" xfId="2990"/>
    <cellStyle name="n_02- Synthèse Wanadoo B2004_V&amp;M trajectoires V1 (06-08-11)_Group - operational KPIs_1" xfId="10159"/>
    <cellStyle name="n_02- Synthèse Wanadoo B2004_V&amp;M trajectoires V1 (06-08-11)_Group - operational KPIs_1 2" xfId="17858"/>
    <cellStyle name="n_02- Synthèse Wanadoo B2004_V&amp;M trajectoires V1 (06-08-11)_Group - operational KPIs_2" xfId="19975"/>
    <cellStyle name="n_02- Synthèse Wanadoo B2004_V&amp;M trajectoires V1 (06-08-11)_IC&amp;SS" xfId="17570"/>
    <cellStyle name="n_02- Synthèse Wanadoo B2004_V&amp;M trajectoires V1 (06-08-11)_Poland KPIs" xfId="8244"/>
    <cellStyle name="n_02- Synthèse Wanadoo B2004_V&amp;M trajectoires V1 (06-08-11)_ROW" xfId="27116"/>
    <cellStyle name="n_02- Synthèse Wanadoo B2004_V&amp;M trajectoires V1 (06-08-11)_RoW KPIs" xfId="8956"/>
    <cellStyle name="n_02- Synthèse Wanadoo B2004_V&amp;M trajectoires V1 (06-08-11)_ROW_1" xfId="27117"/>
    <cellStyle name="n_02- Synthèse Wanadoo B2004_V&amp;M trajectoires V1 (06-08-11)_ROW_1_Group" xfId="27118"/>
    <cellStyle name="n_02- Synthèse Wanadoo B2004_V&amp;M trajectoires V1 (06-08-11)_ROW_1_ROW ARPU" xfId="27119"/>
    <cellStyle name="n_02- Synthèse Wanadoo B2004_V&amp;M trajectoires V1 (06-08-11)_ROW_Group" xfId="27120"/>
    <cellStyle name="n_02- Synthèse Wanadoo B2004_V&amp;M trajectoires V1 (06-08-11)_ROW_ROW ARPU" xfId="27121"/>
    <cellStyle name="n_02- Synthèse Wanadoo B2004_V&amp;M trajectoires V1 (06-08-11)_Spain ARPU + AUPU" xfId="27122"/>
    <cellStyle name="n_02- Synthèse Wanadoo B2004_V&amp;M trajectoires V1 (06-08-11)_Spain ARPU + AUPU_Group" xfId="27123"/>
    <cellStyle name="n_02- Synthèse Wanadoo B2004_V&amp;M trajectoires V1 (06-08-11)_Spain ARPU + AUPU_ROW ARPU" xfId="27124"/>
    <cellStyle name="n_02- Synthèse Wanadoo B2004_V&amp;M trajectoires V1 (06-08-11)_Spain KPIs" xfId="6493"/>
    <cellStyle name="n_02- Synthèse Wanadoo B2004_V&amp;M trajectoires V1 (06-08-11)_Spain KPIs 2" xfId="15860"/>
    <cellStyle name="n_02- Synthèse Wanadoo B2004_V&amp;M trajectoires V1 (06-08-11)_Spain KPIs_1" xfId="51318"/>
    <cellStyle name="n_02- Synthèse Wanadoo B2004_V&amp;M trajectoires V1 (06-08-11)_Telecoms - Operational KPIs" xfId="49631"/>
    <cellStyle name="n_02b - Détail Accès" xfId="1810"/>
    <cellStyle name="n_02b - Détail Accès_01 Synthèse DM pour modèle" xfId="1811"/>
    <cellStyle name="n_02b - Détail Accès_01 Synthèse DM pour modèle_France financials" xfId="23460"/>
    <cellStyle name="n_02b - Détail Accès_01 Synthèse DM pour modèle_France KPIs" xfId="4672"/>
    <cellStyle name="n_02b - Détail Accès_01 Synthèse DM pour modèle_France KPIs 2" xfId="14090"/>
    <cellStyle name="n_02b - Détail Accès_01 Synthèse DM pour modèle_France KPIs_1" xfId="11915"/>
    <cellStyle name="n_02b - Détail Accès_01 Synthèse DM pour modèle_Group - financial KPIs" xfId="21716"/>
    <cellStyle name="n_02b - Détail Accès_01 Synthèse DM pour modèle_Group - operational KPIs" xfId="10161"/>
    <cellStyle name="n_02b - Détail Accès_01 Synthèse DM pour modèle_Group - operational KPIs 2" xfId="17860"/>
    <cellStyle name="n_02b - Détail Accès_01 Synthèse DM pour modèle_Group - operational KPIs_1" xfId="19977"/>
    <cellStyle name="n_02b - Détail Accès_01 Synthèse DM pour modèle_ROW" xfId="27125"/>
    <cellStyle name="n_02b - Détail Accès_01 Synthèse DM pour modèle_ROW_1" xfId="27126"/>
    <cellStyle name="n_02b - Détail Accès_01 Synthèse DM pour modèle_ROW_1_Group" xfId="27127"/>
    <cellStyle name="n_02b - Détail Accès_01 Synthèse DM pour modèle_ROW_1_ROW ARPU" xfId="27128"/>
    <cellStyle name="n_02b - Détail Accès_01 Synthèse DM pour modèle_ROW_Group" xfId="27129"/>
    <cellStyle name="n_02b - Détail Accès_01 Synthèse DM pour modèle_ROW_ROW ARPU" xfId="27130"/>
    <cellStyle name="n_02b - Détail Accès_01 Synthèse DM pour modèle_Spain ARPU + AUPU" xfId="27131"/>
    <cellStyle name="n_02b - Détail Accès_01 Synthèse DM pour modèle_Spain ARPU + AUPU_Group" xfId="27132"/>
    <cellStyle name="n_02b - Détail Accès_01 Synthèse DM pour modèle_Spain ARPU + AUPU_ROW ARPU" xfId="27133"/>
    <cellStyle name="n_02b - Détail Accès_01 Synthèse DM pour modèle_Spain KPIs" xfId="6495"/>
    <cellStyle name="n_02b - Détail Accès_01 Synthèse DM pour modèle_Spain KPIs 2" xfId="15862"/>
    <cellStyle name="n_02b - Détail Accès_0703 Préflashde L23 Analyse CA trafic 07-03 (07-04-03)" xfId="1812"/>
    <cellStyle name="n_02b - Détail Accès_0703 Préflashde L23 Analyse CA trafic 07-03 (07-04-03)_A&amp;ME KPIs" xfId="53099"/>
    <cellStyle name="n_02b - Détail Accès_0703 Préflashde L23 Analyse CA trafic 07-03 (07-04-03)_Enterprise" xfId="9526"/>
    <cellStyle name="n_02b - Détail Accès_0703 Préflashde L23 Analyse CA trafic 07-03 (07-04-03)_France financials" xfId="23461"/>
    <cellStyle name="n_02b - Détail Accès_0703 Préflashde L23 Analyse CA trafic 07-03 (07-04-03)_France financials_1" xfId="25116"/>
    <cellStyle name="n_02b - Détail Accès_0703 Préflashde L23 Analyse CA trafic 07-03 (07-04-03)_France KPIs" xfId="4673"/>
    <cellStyle name="n_02b - Détail Accès_0703 Préflashde L23 Analyse CA trafic 07-03 (07-04-03)_France KPIs 2" xfId="14091"/>
    <cellStyle name="n_02b - Détail Accès_0703 Préflashde L23 Analyse CA trafic 07-03 (07-04-03)_France KPIs_1" xfId="11916"/>
    <cellStyle name="n_02b - Détail Accès_0703 Préflashde L23 Analyse CA trafic 07-03 (07-04-03)_Group - financial KPIs" xfId="21717"/>
    <cellStyle name="n_02b - Détail Accès_0703 Préflashde L23 Analyse CA trafic 07-03 (07-04-03)_Group - operational KPIs" xfId="2992"/>
    <cellStyle name="n_02b - Détail Accès_0703 Préflashde L23 Analyse CA trafic 07-03 (07-04-03)_Group - operational KPIs_1" xfId="10162"/>
    <cellStyle name="n_02b - Détail Accès_0703 Préflashde L23 Analyse CA trafic 07-03 (07-04-03)_Group - operational KPIs_1 2" xfId="17861"/>
    <cellStyle name="n_02b - Détail Accès_0703 Préflashde L23 Analyse CA trafic 07-03 (07-04-03)_Group - operational KPIs_2" xfId="19978"/>
    <cellStyle name="n_02b - Détail Accès_0703 Préflashde L23 Analyse CA trafic 07-03 (07-04-03)_IC&amp;SS" xfId="19630"/>
    <cellStyle name="n_02b - Détail Accès_0703 Préflashde L23 Analyse CA trafic 07-03 (07-04-03)_Poland KPIs" xfId="8246"/>
    <cellStyle name="n_02b - Détail Accès_0703 Préflashde L23 Analyse CA trafic 07-03 (07-04-03)_ROW" xfId="27134"/>
    <cellStyle name="n_02b - Détail Accès_0703 Préflashde L23 Analyse CA trafic 07-03 (07-04-03)_RoW KPIs" xfId="8958"/>
    <cellStyle name="n_02b - Détail Accès_0703 Préflashde L23 Analyse CA trafic 07-03 (07-04-03)_ROW_1" xfId="27135"/>
    <cellStyle name="n_02b - Détail Accès_0703 Préflashde L23 Analyse CA trafic 07-03 (07-04-03)_ROW_1_Group" xfId="27136"/>
    <cellStyle name="n_02b - Détail Accès_0703 Préflashde L23 Analyse CA trafic 07-03 (07-04-03)_ROW_1_ROW ARPU" xfId="27137"/>
    <cellStyle name="n_02b - Détail Accès_0703 Préflashde L23 Analyse CA trafic 07-03 (07-04-03)_ROW_Group" xfId="27138"/>
    <cellStyle name="n_02b - Détail Accès_0703 Préflashde L23 Analyse CA trafic 07-03 (07-04-03)_ROW_ROW ARPU" xfId="27139"/>
    <cellStyle name="n_02b - Détail Accès_0703 Préflashde L23 Analyse CA trafic 07-03 (07-04-03)_Spain ARPU + AUPU" xfId="27140"/>
    <cellStyle name="n_02b - Détail Accès_0703 Préflashde L23 Analyse CA trafic 07-03 (07-04-03)_Spain ARPU + AUPU_Group" xfId="27141"/>
    <cellStyle name="n_02b - Détail Accès_0703 Préflashde L23 Analyse CA trafic 07-03 (07-04-03)_Spain ARPU + AUPU_ROW ARPU" xfId="27142"/>
    <cellStyle name="n_02b - Détail Accès_0703 Préflashde L23 Analyse CA trafic 07-03 (07-04-03)_Spain KPIs" xfId="6496"/>
    <cellStyle name="n_02b - Détail Accès_0703 Préflashde L23 Analyse CA trafic 07-03 (07-04-03)_Spain KPIs 2" xfId="15863"/>
    <cellStyle name="n_02b - Détail Accès_0703 Préflashde L23 Analyse CA trafic 07-03 (07-04-03)_Spain KPIs_1" xfId="51320"/>
    <cellStyle name="n_02b - Détail Accès_0703 Préflashde L23 Analyse CA trafic 07-03 (07-04-03)_Telecoms - Operational KPIs" xfId="49633"/>
    <cellStyle name="n_02b - Détail Accès_A&amp;ME KPIs" xfId="53098"/>
    <cellStyle name="n_02b - Détail Accès_Base Forfaits 06-07" xfId="1813"/>
    <cellStyle name="n_02b - Détail Accès_Base Forfaits 06-07_A&amp;ME KPIs" xfId="53100"/>
    <cellStyle name="n_02b - Détail Accès_Base Forfaits 06-07_Enterprise" xfId="9527"/>
    <cellStyle name="n_02b - Détail Accès_Base Forfaits 06-07_France financials" xfId="23462"/>
    <cellStyle name="n_02b - Détail Accès_Base Forfaits 06-07_France financials_1" xfId="25117"/>
    <cellStyle name="n_02b - Détail Accès_Base Forfaits 06-07_France KPIs" xfId="4674"/>
    <cellStyle name="n_02b - Détail Accès_Base Forfaits 06-07_France KPIs 2" xfId="14092"/>
    <cellStyle name="n_02b - Détail Accès_Base Forfaits 06-07_France KPIs_1" xfId="11917"/>
    <cellStyle name="n_02b - Détail Accès_Base Forfaits 06-07_Group - financial KPIs" xfId="21718"/>
    <cellStyle name="n_02b - Détail Accès_Base Forfaits 06-07_Group - operational KPIs" xfId="2993"/>
    <cellStyle name="n_02b - Détail Accès_Base Forfaits 06-07_Group - operational KPIs_1" xfId="10163"/>
    <cellStyle name="n_02b - Détail Accès_Base Forfaits 06-07_Group - operational KPIs_1 2" xfId="17862"/>
    <cellStyle name="n_02b - Détail Accès_Base Forfaits 06-07_Group - operational KPIs_2" xfId="19979"/>
    <cellStyle name="n_02b - Détail Accès_Base Forfaits 06-07_IC&amp;SS" xfId="19830"/>
    <cellStyle name="n_02b - Détail Accès_Base Forfaits 06-07_Poland KPIs" xfId="8247"/>
    <cellStyle name="n_02b - Détail Accès_Base Forfaits 06-07_ROW" xfId="27143"/>
    <cellStyle name="n_02b - Détail Accès_Base Forfaits 06-07_RoW KPIs" xfId="8959"/>
    <cellStyle name="n_02b - Détail Accès_Base Forfaits 06-07_ROW_1" xfId="27144"/>
    <cellStyle name="n_02b - Détail Accès_Base Forfaits 06-07_ROW_1_Group" xfId="27145"/>
    <cellStyle name="n_02b - Détail Accès_Base Forfaits 06-07_ROW_1_ROW ARPU" xfId="27146"/>
    <cellStyle name="n_02b - Détail Accès_Base Forfaits 06-07_ROW_Group" xfId="27147"/>
    <cellStyle name="n_02b - Détail Accès_Base Forfaits 06-07_ROW_ROW ARPU" xfId="27148"/>
    <cellStyle name="n_02b - Détail Accès_Base Forfaits 06-07_Spain ARPU + AUPU" xfId="27149"/>
    <cellStyle name="n_02b - Détail Accès_Base Forfaits 06-07_Spain ARPU + AUPU_Group" xfId="27150"/>
    <cellStyle name="n_02b - Détail Accès_Base Forfaits 06-07_Spain ARPU + AUPU_ROW ARPU" xfId="27151"/>
    <cellStyle name="n_02b - Détail Accès_Base Forfaits 06-07_Spain KPIs" xfId="6497"/>
    <cellStyle name="n_02b - Détail Accès_Base Forfaits 06-07_Spain KPIs 2" xfId="15864"/>
    <cellStyle name="n_02b - Détail Accès_Base Forfaits 06-07_Spain KPIs_1" xfId="51321"/>
    <cellStyle name="n_02b - Détail Accès_Base Forfaits 06-07_Telecoms - Operational KPIs" xfId="49634"/>
    <cellStyle name="n_02b - Détail Accès_CA BAC SCR-VM 06-07 (31-07-06)" xfId="1814"/>
    <cellStyle name="n_02b - Détail Accès_CA BAC SCR-VM 06-07 (31-07-06)_A&amp;ME KPIs" xfId="53101"/>
    <cellStyle name="n_02b - Détail Accès_CA BAC SCR-VM 06-07 (31-07-06)_Enterprise" xfId="9528"/>
    <cellStyle name="n_02b - Détail Accès_CA BAC SCR-VM 06-07 (31-07-06)_France financials" xfId="23463"/>
    <cellStyle name="n_02b - Détail Accès_CA BAC SCR-VM 06-07 (31-07-06)_France financials_1" xfId="25118"/>
    <cellStyle name="n_02b - Détail Accès_CA BAC SCR-VM 06-07 (31-07-06)_France KPIs" xfId="4675"/>
    <cellStyle name="n_02b - Détail Accès_CA BAC SCR-VM 06-07 (31-07-06)_France KPIs 2" xfId="14093"/>
    <cellStyle name="n_02b - Détail Accès_CA BAC SCR-VM 06-07 (31-07-06)_France KPIs_1" xfId="11918"/>
    <cellStyle name="n_02b - Détail Accès_CA BAC SCR-VM 06-07 (31-07-06)_Group - financial KPIs" xfId="21719"/>
    <cellStyle name="n_02b - Détail Accès_CA BAC SCR-VM 06-07 (31-07-06)_Group - operational KPIs" xfId="2994"/>
    <cellStyle name="n_02b - Détail Accès_CA BAC SCR-VM 06-07 (31-07-06)_Group - operational KPIs_1" xfId="10164"/>
    <cellStyle name="n_02b - Détail Accès_CA BAC SCR-VM 06-07 (31-07-06)_Group - operational KPIs_1 2" xfId="17863"/>
    <cellStyle name="n_02b - Détail Accès_CA BAC SCR-VM 06-07 (31-07-06)_Group - operational KPIs_2" xfId="19980"/>
    <cellStyle name="n_02b - Détail Accès_CA BAC SCR-VM 06-07 (31-07-06)_IC&amp;SS" xfId="13548"/>
    <cellStyle name="n_02b - Détail Accès_CA BAC SCR-VM 06-07 (31-07-06)_Poland KPIs" xfId="8248"/>
    <cellStyle name="n_02b - Détail Accès_CA BAC SCR-VM 06-07 (31-07-06)_ROW" xfId="27152"/>
    <cellStyle name="n_02b - Détail Accès_CA BAC SCR-VM 06-07 (31-07-06)_RoW KPIs" xfId="8960"/>
    <cellStyle name="n_02b - Détail Accès_CA BAC SCR-VM 06-07 (31-07-06)_ROW_1" xfId="27153"/>
    <cellStyle name="n_02b - Détail Accès_CA BAC SCR-VM 06-07 (31-07-06)_ROW_1_Group" xfId="27154"/>
    <cellStyle name="n_02b - Détail Accès_CA BAC SCR-VM 06-07 (31-07-06)_ROW_1_ROW ARPU" xfId="27155"/>
    <cellStyle name="n_02b - Détail Accès_CA BAC SCR-VM 06-07 (31-07-06)_ROW_Group" xfId="27156"/>
    <cellStyle name="n_02b - Détail Accès_CA BAC SCR-VM 06-07 (31-07-06)_ROW_ROW ARPU" xfId="27157"/>
    <cellStyle name="n_02b - Détail Accès_CA BAC SCR-VM 06-07 (31-07-06)_Spain ARPU + AUPU" xfId="27158"/>
    <cellStyle name="n_02b - Détail Accès_CA BAC SCR-VM 06-07 (31-07-06)_Spain ARPU + AUPU_Group" xfId="27159"/>
    <cellStyle name="n_02b - Détail Accès_CA BAC SCR-VM 06-07 (31-07-06)_Spain ARPU + AUPU_ROW ARPU" xfId="27160"/>
    <cellStyle name="n_02b - Détail Accès_CA BAC SCR-VM 06-07 (31-07-06)_Spain KPIs" xfId="6498"/>
    <cellStyle name="n_02b - Détail Accès_CA BAC SCR-VM 06-07 (31-07-06)_Spain KPIs 2" xfId="15865"/>
    <cellStyle name="n_02b - Détail Accès_CA BAC SCR-VM 06-07 (31-07-06)_Spain KPIs_1" xfId="51322"/>
    <cellStyle name="n_02b - Détail Accès_CA BAC SCR-VM 06-07 (31-07-06)_Telecoms - Operational KPIs" xfId="49635"/>
    <cellStyle name="n_02b - Détail Accès_CA forfaits 0607 (06-08-14)" xfId="1815"/>
    <cellStyle name="n_02b - Détail Accès_CA forfaits 0607 (06-08-14)_France financials" xfId="23464"/>
    <cellStyle name="n_02b - Détail Accès_CA forfaits 0607 (06-08-14)_France KPIs" xfId="4676"/>
    <cellStyle name="n_02b - Détail Accès_CA forfaits 0607 (06-08-14)_France KPIs 2" xfId="14094"/>
    <cellStyle name="n_02b - Détail Accès_CA forfaits 0607 (06-08-14)_France KPIs_1" xfId="11919"/>
    <cellStyle name="n_02b - Détail Accès_CA forfaits 0607 (06-08-14)_Group - financial KPIs" xfId="21720"/>
    <cellStyle name="n_02b - Détail Accès_CA forfaits 0607 (06-08-14)_Group - operational KPIs" xfId="10165"/>
    <cellStyle name="n_02b - Détail Accès_CA forfaits 0607 (06-08-14)_Group - operational KPIs 2" xfId="17864"/>
    <cellStyle name="n_02b - Détail Accès_CA forfaits 0607 (06-08-14)_Group - operational KPIs_1" xfId="19981"/>
    <cellStyle name="n_02b - Détail Accès_CA forfaits 0607 (06-08-14)_ROW" xfId="27161"/>
    <cellStyle name="n_02b - Détail Accès_CA forfaits 0607 (06-08-14)_ROW_1" xfId="27162"/>
    <cellStyle name="n_02b - Détail Accès_CA forfaits 0607 (06-08-14)_ROW_1_Group" xfId="27163"/>
    <cellStyle name="n_02b - Détail Accès_CA forfaits 0607 (06-08-14)_ROW_1_ROW ARPU" xfId="27164"/>
    <cellStyle name="n_02b - Détail Accès_CA forfaits 0607 (06-08-14)_ROW_Group" xfId="27165"/>
    <cellStyle name="n_02b - Détail Accès_CA forfaits 0607 (06-08-14)_ROW_ROW ARPU" xfId="27166"/>
    <cellStyle name="n_02b - Détail Accès_CA forfaits 0607 (06-08-14)_Spain ARPU + AUPU" xfId="27167"/>
    <cellStyle name="n_02b - Détail Accès_CA forfaits 0607 (06-08-14)_Spain ARPU + AUPU_Group" xfId="27168"/>
    <cellStyle name="n_02b - Détail Accès_CA forfaits 0607 (06-08-14)_Spain ARPU + AUPU_ROW ARPU" xfId="27169"/>
    <cellStyle name="n_02b - Détail Accès_CA forfaits 0607 (06-08-14)_Spain KPIs" xfId="6499"/>
    <cellStyle name="n_02b - Détail Accès_CA forfaits 0607 (06-08-14)_Spain KPIs 2" xfId="15866"/>
    <cellStyle name="n_02b - Détail Accès_Classeur2" xfId="1816"/>
    <cellStyle name="n_02b - Détail Accès_Classeur2_France financials" xfId="23465"/>
    <cellStyle name="n_02b - Détail Accès_Classeur2_France KPIs" xfId="4677"/>
    <cellStyle name="n_02b - Détail Accès_Classeur2_France KPIs 2" xfId="14095"/>
    <cellStyle name="n_02b - Détail Accès_Classeur2_France KPIs_1" xfId="11920"/>
    <cellStyle name="n_02b - Détail Accès_Classeur2_Group - financial KPIs" xfId="21721"/>
    <cellStyle name="n_02b - Détail Accès_Classeur2_Group - operational KPIs" xfId="10166"/>
    <cellStyle name="n_02b - Détail Accès_Classeur2_Group - operational KPIs 2" xfId="17865"/>
    <cellStyle name="n_02b - Détail Accès_Classeur2_Group - operational KPIs_1" xfId="19982"/>
    <cellStyle name="n_02b - Détail Accès_Classeur2_ROW" xfId="27170"/>
    <cellStyle name="n_02b - Détail Accès_Classeur2_ROW_1" xfId="27171"/>
    <cellStyle name="n_02b - Détail Accès_Classeur2_ROW_1_Group" xfId="27172"/>
    <cellStyle name="n_02b - Détail Accès_Classeur2_ROW_1_ROW ARPU" xfId="27173"/>
    <cellStyle name="n_02b - Détail Accès_Classeur2_ROW_Group" xfId="27174"/>
    <cellStyle name="n_02b - Détail Accès_Classeur2_ROW_ROW ARPU" xfId="27175"/>
    <cellStyle name="n_02b - Détail Accès_Classeur2_Spain ARPU + AUPU" xfId="27176"/>
    <cellStyle name="n_02b - Détail Accès_Classeur2_Spain ARPU + AUPU_Group" xfId="27177"/>
    <cellStyle name="n_02b - Détail Accès_Classeur2_Spain ARPU + AUPU_ROW ARPU" xfId="27178"/>
    <cellStyle name="n_02b - Détail Accès_Classeur2_Spain KPIs" xfId="6500"/>
    <cellStyle name="n_02b - Détail Accès_Classeur2_Spain KPIs 2" xfId="15867"/>
    <cellStyle name="n_02b - Détail Accès_Classeur5" xfId="1817"/>
    <cellStyle name="n_02b - Détail Accès_Classeur5_A&amp;ME KPIs" xfId="53102"/>
    <cellStyle name="n_02b - Détail Accès_Classeur5_Enterprise" xfId="9529"/>
    <cellStyle name="n_02b - Détail Accès_Classeur5_France financials" xfId="23466"/>
    <cellStyle name="n_02b - Détail Accès_Classeur5_France financials_1" xfId="25119"/>
    <cellStyle name="n_02b - Détail Accès_Classeur5_France KPIs" xfId="4678"/>
    <cellStyle name="n_02b - Détail Accès_Classeur5_France KPIs 2" xfId="14096"/>
    <cellStyle name="n_02b - Détail Accès_Classeur5_France KPIs_1" xfId="11921"/>
    <cellStyle name="n_02b - Détail Accès_Classeur5_Group - financial KPIs" xfId="21722"/>
    <cellStyle name="n_02b - Détail Accès_Classeur5_Group - operational KPIs" xfId="2995"/>
    <cellStyle name="n_02b - Détail Accès_Classeur5_Group - operational KPIs_1" xfId="10167"/>
    <cellStyle name="n_02b - Détail Accès_Classeur5_Group - operational KPIs_1 2" xfId="17866"/>
    <cellStyle name="n_02b - Détail Accès_Classeur5_Group - operational KPIs_2" xfId="19983"/>
    <cellStyle name="n_02b - Détail Accès_Classeur5_IC&amp;SS" xfId="17526"/>
    <cellStyle name="n_02b - Détail Accès_Classeur5_Poland KPIs" xfId="8249"/>
    <cellStyle name="n_02b - Détail Accès_Classeur5_ROW" xfId="27179"/>
    <cellStyle name="n_02b - Détail Accès_Classeur5_RoW KPIs" xfId="8961"/>
    <cellStyle name="n_02b - Détail Accès_Classeur5_ROW_1" xfId="27180"/>
    <cellStyle name="n_02b - Détail Accès_Classeur5_ROW_1_Group" xfId="27181"/>
    <cellStyle name="n_02b - Détail Accès_Classeur5_ROW_1_ROW ARPU" xfId="27182"/>
    <cellStyle name="n_02b - Détail Accès_Classeur5_ROW_Group" xfId="27183"/>
    <cellStyle name="n_02b - Détail Accès_Classeur5_ROW_ROW ARPU" xfId="27184"/>
    <cellStyle name="n_02b - Détail Accès_Classeur5_Spain ARPU + AUPU" xfId="27185"/>
    <cellStyle name="n_02b - Détail Accès_Classeur5_Spain ARPU + AUPU_Group" xfId="27186"/>
    <cellStyle name="n_02b - Détail Accès_Classeur5_Spain ARPU + AUPU_ROW ARPU" xfId="27187"/>
    <cellStyle name="n_02b - Détail Accès_Classeur5_Spain KPIs" xfId="6501"/>
    <cellStyle name="n_02b - Détail Accès_Classeur5_Spain KPIs 2" xfId="15868"/>
    <cellStyle name="n_02b - Détail Accès_Classeur5_Spain KPIs_1" xfId="51323"/>
    <cellStyle name="n_02b - Détail Accès_Classeur5_Telecoms - Operational KPIs" xfId="49636"/>
    <cellStyle name="n_02b - Détail Accès_DATA KPI Personal" xfId="27188"/>
    <cellStyle name="n_02b - Détail Accès_EE_CoA_BS - mapped V4" xfId="27189"/>
    <cellStyle name="n_02b - Détail Accès_Enterprise" xfId="9525"/>
    <cellStyle name="n_02b - Détail Accès_France financials" xfId="23459"/>
    <cellStyle name="n_02b - Détail Accès_France financials_1" xfId="25115"/>
    <cellStyle name="n_02b - Détail Accès_France KPIs" xfId="4671"/>
    <cellStyle name="n_02b - Détail Accès_France KPIs 2" xfId="14089"/>
    <cellStyle name="n_02b - Détail Accès_France KPIs_1" xfId="11914"/>
    <cellStyle name="n_02b - Détail Accès_Group - financial KPIs" xfId="21715"/>
    <cellStyle name="n_02b - Détail Accès_Group - operational KPIs" xfId="2991"/>
    <cellStyle name="n_02b - Détail Accès_Group - operational KPIs_1" xfId="10160"/>
    <cellStyle name="n_02b - Détail Accès_Group - operational KPIs_1 2" xfId="17859"/>
    <cellStyle name="n_02b - Détail Accès_Group - operational KPIs_2" xfId="19976"/>
    <cellStyle name="n_02b - Détail Accès_IC&amp;SS" xfId="13877"/>
    <cellStyle name="n_02b - Détail Accès_PFA_Mn MTV_060413" xfId="1818"/>
    <cellStyle name="n_02b - Détail Accès_PFA_Mn MTV_060413_France financials" xfId="23467"/>
    <cellStyle name="n_02b - Détail Accès_PFA_Mn MTV_060413_France KPIs" xfId="4679"/>
    <cellStyle name="n_02b - Détail Accès_PFA_Mn MTV_060413_France KPIs 2" xfId="14097"/>
    <cellStyle name="n_02b - Détail Accès_PFA_Mn MTV_060413_France KPIs_1" xfId="11922"/>
    <cellStyle name="n_02b - Détail Accès_PFA_Mn MTV_060413_Group - financial KPIs" xfId="21723"/>
    <cellStyle name="n_02b - Détail Accès_PFA_Mn MTV_060413_Group - operational KPIs" xfId="10168"/>
    <cellStyle name="n_02b - Détail Accès_PFA_Mn MTV_060413_Group - operational KPIs 2" xfId="17867"/>
    <cellStyle name="n_02b - Détail Accès_PFA_Mn MTV_060413_Group - operational KPIs_1" xfId="19984"/>
    <cellStyle name="n_02b - Détail Accès_PFA_Mn MTV_060413_ROW" xfId="27190"/>
    <cellStyle name="n_02b - Détail Accès_PFA_Mn MTV_060413_ROW_1" xfId="27191"/>
    <cellStyle name="n_02b - Détail Accès_PFA_Mn MTV_060413_ROW_1_Group" xfId="27192"/>
    <cellStyle name="n_02b - Détail Accès_PFA_Mn MTV_060413_ROW_1_ROW ARPU" xfId="27193"/>
    <cellStyle name="n_02b - Détail Accès_PFA_Mn MTV_060413_ROW_Group" xfId="27194"/>
    <cellStyle name="n_02b - Détail Accès_PFA_Mn MTV_060413_ROW_ROW ARPU" xfId="27195"/>
    <cellStyle name="n_02b - Détail Accès_PFA_Mn MTV_060413_Spain ARPU + AUPU" xfId="27196"/>
    <cellStyle name="n_02b - Détail Accès_PFA_Mn MTV_060413_Spain ARPU + AUPU_Group" xfId="27197"/>
    <cellStyle name="n_02b - Détail Accès_PFA_Mn MTV_060413_Spain ARPU + AUPU_ROW ARPU" xfId="27198"/>
    <cellStyle name="n_02b - Détail Accès_PFA_Mn MTV_060413_Spain KPIs" xfId="6502"/>
    <cellStyle name="n_02b - Détail Accès_PFA_Mn MTV_060413_Spain KPIs 2" xfId="15869"/>
    <cellStyle name="n_02b - Détail Accès_PFA_Mn_0603_V0 0" xfId="1819"/>
    <cellStyle name="n_02b - Détail Accès_PFA_Mn_0603_V0 0_France financials" xfId="23468"/>
    <cellStyle name="n_02b - Détail Accès_PFA_Mn_0603_V0 0_France KPIs" xfId="4680"/>
    <cellStyle name="n_02b - Détail Accès_PFA_Mn_0603_V0 0_France KPIs 2" xfId="14098"/>
    <cellStyle name="n_02b - Détail Accès_PFA_Mn_0603_V0 0_France KPIs_1" xfId="11923"/>
    <cellStyle name="n_02b - Détail Accès_PFA_Mn_0603_V0 0_Group - financial KPIs" xfId="21724"/>
    <cellStyle name="n_02b - Détail Accès_PFA_Mn_0603_V0 0_Group - operational KPIs" xfId="10169"/>
    <cellStyle name="n_02b - Détail Accès_PFA_Mn_0603_V0 0_Group - operational KPIs 2" xfId="17868"/>
    <cellStyle name="n_02b - Détail Accès_PFA_Mn_0603_V0 0_Group - operational KPIs_1" xfId="19985"/>
    <cellStyle name="n_02b - Détail Accès_PFA_Mn_0603_V0 0_ROW" xfId="27199"/>
    <cellStyle name="n_02b - Détail Accès_PFA_Mn_0603_V0 0_ROW_1" xfId="27200"/>
    <cellStyle name="n_02b - Détail Accès_PFA_Mn_0603_V0 0_ROW_1_Group" xfId="27201"/>
    <cellStyle name="n_02b - Détail Accès_PFA_Mn_0603_V0 0_ROW_1_ROW ARPU" xfId="27202"/>
    <cellStyle name="n_02b - Détail Accès_PFA_Mn_0603_V0 0_ROW_Group" xfId="27203"/>
    <cellStyle name="n_02b - Détail Accès_PFA_Mn_0603_V0 0_ROW_ROW ARPU" xfId="27204"/>
    <cellStyle name="n_02b - Détail Accès_PFA_Mn_0603_V0 0_Spain ARPU + AUPU" xfId="27205"/>
    <cellStyle name="n_02b - Détail Accès_PFA_Mn_0603_V0 0_Spain ARPU + AUPU_Group" xfId="27206"/>
    <cellStyle name="n_02b - Détail Accès_PFA_Mn_0603_V0 0_Spain ARPU + AUPU_ROW ARPU" xfId="27207"/>
    <cellStyle name="n_02b - Détail Accès_PFA_Mn_0603_V0 0_Spain KPIs" xfId="6503"/>
    <cellStyle name="n_02b - Détail Accès_PFA_Mn_0603_V0 0_Spain KPIs 2" xfId="15870"/>
    <cellStyle name="n_02b - Détail Accès_PFA_Parcs_0600706" xfId="1820"/>
    <cellStyle name="n_02b - Détail Accès_PFA_Parcs_0600706_France financials" xfId="23469"/>
    <cellStyle name="n_02b - Détail Accès_PFA_Parcs_0600706_France KPIs" xfId="4681"/>
    <cellStyle name="n_02b - Détail Accès_PFA_Parcs_0600706_France KPIs 2" xfId="14099"/>
    <cellStyle name="n_02b - Détail Accès_PFA_Parcs_0600706_France KPIs_1" xfId="11924"/>
    <cellStyle name="n_02b - Détail Accès_PFA_Parcs_0600706_Group - financial KPIs" xfId="21725"/>
    <cellStyle name="n_02b - Détail Accès_PFA_Parcs_0600706_Group - operational KPIs" xfId="10170"/>
    <cellStyle name="n_02b - Détail Accès_PFA_Parcs_0600706_Group - operational KPIs 2" xfId="17869"/>
    <cellStyle name="n_02b - Détail Accès_PFA_Parcs_0600706_Group - operational KPIs_1" xfId="19986"/>
    <cellStyle name="n_02b - Détail Accès_PFA_Parcs_0600706_ROW" xfId="27208"/>
    <cellStyle name="n_02b - Détail Accès_PFA_Parcs_0600706_ROW_1" xfId="27209"/>
    <cellStyle name="n_02b - Détail Accès_PFA_Parcs_0600706_ROW_1_Group" xfId="27210"/>
    <cellStyle name="n_02b - Détail Accès_PFA_Parcs_0600706_ROW_1_ROW ARPU" xfId="27211"/>
    <cellStyle name="n_02b - Détail Accès_PFA_Parcs_0600706_ROW_Group" xfId="27212"/>
    <cellStyle name="n_02b - Détail Accès_PFA_Parcs_0600706_ROW_ROW ARPU" xfId="27213"/>
    <cellStyle name="n_02b - Détail Accès_PFA_Parcs_0600706_Spain ARPU + AUPU" xfId="27214"/>
    <cellStyle name="n_02b - Détail Accès_PFA_Parcs_0600706_Spain ARPU + AUPU_Group" xfId="27215"/>
    <cellStyle name="n_02b - Détail Accès_PFA_Parcs_0600706_Spain ARPU + AUPU_ROW ARPU" xfId="27216"/>
    <cellStyle name="n_02b - Détail Accès_PFA_Parcs_0600706_Spain KPIs" xfId="6504"/>
    <cellStyle name="n_02b - Détail Accès_PFA_Parcs_0600706_Spain KPIs 2" xfId="15871"/>
    <cellStyle name="n_02b - Détail Accès_Poland KPIs" xfId="8245"/>
    <cellStyle name="n_02b - Détail Accès_Reporting Valeur_Mobile_2010_10" xfId="27217"/>
    <cellStyle name="n_02b - Détail Accès_Reporting Valeur_Mobile_2010_10_Group" xfId="27218"/>
    <cellStyle name="n_02b - Détail Accès_Reporting Valeur_Mobile_2010_10_ROW" xfId="27219"/>
    <cellStyle name="n_02b - Détail Accès_Reporting Valeur_Mobile_2010_10_ROW ARPU" xfId="27220"/>
    <cellStyle name="n_02b - Détail Accès_ROW" xfId="27221"/>
    <cellStyle name="n_02b - Détail Accès_RoW KPIs" xfId="8957"/>
    <cellStyle name="n_02b - Détail Accès_ROW_1" xfId="27222"/>
    <cellStyle name="n_02b - Détail Accès_ROW_1_Group" xfId="27223"/>
    <cellStyle name="n_02b - Détail Accès_ROW_1_ROW ARPU" xfId="27224"/>
    <cellStyle name="n_02b - Détail Accès_ROW_Group" xfId="27225"/>
    <cellStyle name="n_02b - Détail Accès_ROW_ROW ARPU" xfId="27226"/>
    <cellStyle name="n_02b - Détail Accès_Spain ARPU + AUPU" xfId="27227"/>
    <cellStyle name="n_02b - Détail Accès_Spain ARPU + AUPU_Group" xfId="27228"/>
    <cellStyle name="n_02b - Détail Accès_Spain ARPU + AUPU_ROW ARPU" xfId="27229"/>
    <cellStyle name="n_02b - Détail Accès_Spain KPIs" xfId="6494"/>
    <cellStyle name="n_02b - Détail Accès_Spain KPIs 2" xfId="15861"/>
    <cellStyle name="n_02b - Détail Accès_Spain KPIs_1" xfId="51319"/>
    <cellStyle name="n_02b - Détail Accès_Telecoms - Operational KPIs" xfId="49632"/>
    <cellStyle name="n_02b - Détail Accès_UAG_report_CA 06-09 (06-09-28)" xfId="1821"/>
    <cellStyle name="n_02b - Détail Accès_UAG_report_CA 06-09 (06-09-28)_A&amp;ME KPIs" xfId="53103"/>
    <cellStyle name="n_02b - Détail Accès_UAG_report_CA 06-09 (06-09-28)_Enterprise" xfId="9530"/>
    <cellStyle name="n_02b - Détail Accès_UAG_report_CA 06-09 (06-09-28)_France financials" xfId="23470"/>
    <cellStyle name="n_02b - Détail Accès_UAG_report_CA 06-09 (06-09-28)_France financials_1" xfId="25120"/>
    <cellStyle name="n_02b - Détail Accès_UAG_report_CA 06-09 (06-09-28)_France KPIs" xfId="4682"/>
    <cellStyle name="n_02b - Détail Accès_UAG_report_CA 06-09 (06-09-28)_France KPIs 2" xfId="14100"/>
    <cellStyle name="n_02b - Détail Accès_UAG_report_CA 06-09 (06-09-28)_France KPIs_1" xfId="11925"/>
    <cellStyle name="n_02b - Détail Accès_UAG_report_CA 06-09 (06-09-28)_Group - financial KPIs" xfId="21726"/>
    <cellStyle name="n_02b - Détail Accès_UAG_report_CA 06-09 (06-09-28)_Group - operational KPIs" xfId="2996"/>
    <cellStyle name="n_02b - Détail Accès_UAG_report_CA 06-09 (06-09-28)_Group - operational KPIs_1" xfId="10171"/>
    <cellStyle name="n_02b - Détail Accès_UAG_report_CA 06-09 (06-09-28)_Group - operational KPIs_1 2" xfId="17870"/>
    <cellStyle name="n_02b - Détail Accès_UAG_report_CA 06-09 (06-09-28)_Group - operational KPIs_2" xfId="19987"/>
    <cellStyle name="n_02b - Détail Accès_UAG_report_CA 06-09 (06-09-28)_IC&amp;SS" xfId="19619"/>
    <cellStyle name="n_02b - Détail Accès_UAG_report_CA 06-09 (06-09-28)_Poland KPIs" xfId="8250"/>
    <cellStyle name="n_02b - Détail Accès_UAG_report_CA 06-09 (06-09-28)_ROW" xfId="27230"/>
    <cellStyle name="n_02b - Détail Accès_UAG_report_CA 06-09 (06-09-28)_RoW KPIs" xfId="8962"/>
    <cellStyle name="n_02b - Détail Accès_UAG_report_CA 06-09 (06-09-28)_ROW_1" xfId="27231"/>
    <cellStyle name="n_02b - Détail Accès_UAG_report_CA 06-09 (06-09-28)_ROW_1_Group" xfId="27232"/>
    <cellStyle name="n_02b - Détail Accès_UAG_report_CA 06-09 (06-09-28)_ROW_1_ROW ARPU" xfId="27233"/>
    <cellStyle name="n_02b - Détail Accès_UAG_report_CA 06-09 (06-09-28)_ROW_Group" xfId="27234"/>
    <cellStyle name="n_02b - Détail Accès_UAG_report_CA 06-09 (06-09-28)_ROW_ROW ARPU" xfId="27235"/>
    <cellStyle name="n_02b - Détail Accès_UAG_report_CA 06-09 (06-09-28)_Spain ARPU + AUPU" xfId="27236"/>
    <cellStyle name="n_02b - Détail Accès_UAG_report_CA 06-09 (06-09-28)_Spain ARPU + AUPU_Group" xfId="27237"/>
    <cellStyle name="n_02b - Détail Accès_UAG_report_CA 06-09 (06-09-28)_Spain ARPU + AUPU_ROW ARPU" xfId="27238"/>
    <cellStyle name="n_02b - Détail Accès_UAG_report_CA 06-09 (06-09-28)_Spain KPIs" xfId="6505"/>
    <cellStyle name="n_02b - Détail Accès_UAG_report_CA 06-09 (06-09-28)_Spain KPIs 2" xfId="15872"/>
    <cellStyle name="n_02b - Détail Accès_UAG_report_CA 06-09 (06-09-28)_Spain KPIs_1" xfId="51324"/>
    <cellStyle name="n_02b - Détail Accès_UAG_report_CA 06-09 (06-09-28)_Telecoms - Operational KPIs" xfId="49637"/>
    <cellStyle name="n_02b - Détail Accès_UAG_report_CA 06-10 (06-11-06)" xfId="1822"/>
    <cellStyle name="n_02b - Détail Accès_UAG_report_CA 06-10 (06-11-06)_A&amp;ME KPIs" xfId="53104"/>
    <cellStyle name="n_02b - Détail Accès_UAG_report_CA 06-10 (06-11-06)_Enterprise" xfId="9531"/>
    <cellStyle name="n_02b - Détail Accès_UAG_report_CA 06-10 (06-11-06)_France financials" xfId="23471"/>
    <cellStyle name="n_02b - Détail Accès_UAG_report_CA 06-10 (06-11-06)_France financials_1" xfId="25121"/>
    <cellStyle name="n_02b - Détail Accès_UAG_report_CA 06-10 (06-11-06)_France KPIs" xfId="4683"/>
    <cellStyle name="n_02b - Détail Accès_UAG_report_CA 06-10 (06-11-06)_France KPIs 2" xfId="14101"/>
    <cellStyle name="n_02b - Détail Accès_UAG_report_CA 06-10 (06-11-06)_France KPIs_1" xfId="11926"/>
    <cellStyle name="n_02b - Détail Accès_UAG_report_CA 06-10 (06-11-06)_Group - financial KPIs" xfId="21727"/>
    <cellStyle name="n_02b - Détail Accès_UAG_report_CA 06-10 (06-11-06)_Group - operational KPIs" xfId="2997"/>
    <cellStyle name="n_02b - Détail Accès_UAG_report_CA 06-10 (06-11-06)_Group - operational KPIs_1" xfId="10172"/>
    <cellStyle name="n_02b - Détail Accès_UAG_report_CA 06-10 (06-11-06)_Group - operational KPIs_1 2" xfId="17871"/>
    <cellStyle name="n_02b - Détail Accès_UAG_report_CA 06-10 (06-11-06)_Group - operational KPIs_2" xfId="19988"/>
    <cellStyle name="n_02b - Détail Accès_UAG_report_CA 06-10 (06-11-06)_IC&amp;SS" xfId="19629"/>
    <cellStyle name="n_02b - Détail Accès_UAG_report_CA 06-10 (06-11-06)_Poland KPIs" xfId="8251"/>
    <cellStyle name="n_02b - Détail Accès_UAG_report_CA 06-10 (06-11-06)_ROW" xfId="27239"/>
    <cellStyle name="n_02b - Détail Accès_UAG_report_CA 06-10 (06-11-06)_RoW KPIs" xfId="8963"/>
    <cellStyle name="n_02b - Détail Accès_UAG_report_CA 06-10 (06-11-06)_ROW_1" xfId="27240"/>
    <cellStyle name="n_02b - Détail Accès_UAG_report_CA 06-10 (06-11-06)_ROW_1_Group" xfId="27241"/>
    <cellStyle name="n_02b - Détail Accès_UAG_report_CA 06-10 (06-11-06)_ROW_1_ROW ARPU" xfId="27242"/>
    <cellStyle name="n_02b - Détail Accès_UAG_report_CA 06-10 (06-11-06)_ROW_Group" xfId="27243"/>
    <cellStyle name="n_02b - Détail Accès_UAG_report_CA 06-10 (06-11-06)_ROW_ROW ARPU" xfId="27244"/>
    <cellStyle name="n_02b - Détail Accès_UAG_report_CA 06-10 (06-11-06)_Spain ARPU + AUPU" xfId="27245"/>
    <cellStyle name="n_02b - Détail Accès_UAG_report_CA 06-10 (06-11-06)_Spain ARPU + AUPU_Group" xfId="27246"/>
    <cellStyle name="n_02b - Détail Accès_UAG_report_CA 06-10 (06-11-06)_Spain ARPU + AUPU_ROW ARPU" xfId="27247"/>
    <cellStyle name="n_02b - Détail Accès_UAG_report_CA 06-10 (06-11-06)_Spain KPIs" xfId="6506"/>
    <cellStyle name="n_02b - Détail Accès_UAG_report_CA 06-10 (06-11-06)_Spain KPIs 2" xfId="15873"/>
    <cellStyle name="n_02b - Détail Accès_UAG_report_CA 06-10 (06-11-06)_Spain KPIs_1" xfId="51325"/>
    <cellStyle name="n_02b - Détail Accès_UAG_report_CA 06-10 (06-11-06)_Telecoms - Operational KPIs" xfId="49638"/>
    <cellStyle name="n_02b - Détail Accès_V&amp;M trajectoires V1 (06-08-11)" xfId="1823"/>
    <cellStyle name="n_02b - Détail Accès_V&amp;M trajectoires V1 (06-08-11)_A&amp;ME KPIs" xfId="53105"/>
    <cellStyle name="n_02b - Détail Accès_V&amp;M trajectoires V1 (06-08-11)_Enterprise" xfId="9532"/>
    <cellStyle name="n_02b - Détail Accès_V&amp;M trajectoires V1 (06-08-11)_France financials" xfId="23472"/>
    <cellStyle name="n_02b - Détail Accès_V&amp;M trajectoires V1 (06-08-11)_France financials_1" xfId="25122"/>
    <cellStyle name="n_02b - Détail Accès_V&amp;M trajectoires V1 (06-08-11)_France KPIs" xfId="4684"/>
    <cellStyle name="n_02b - Détail Accès_V&amp;M trajectoires V1 (06-08-11)_France KPIs 2" xfId="14102"/>
    <cellStyle name="n_02b - Détail Accès_V&amp;M trajectoires V1 (06-08-11)_France KPIs_1" xfId="11927"/>
    <cellStyle name="n_02b - Détail Accès_V&amp;M trajectoires V1 (06-08-11)_Group - financial KPIs" xfId="21728"/>
    <cellStyle name="n_02b - Détail Accès_V&amp;M trajectoires V1 (06-08-11)_Group - operational KPIs" xfId="2998"/>
    <cellStyle name="n_02b - Détail Accès_V&amp;M trajectoires V1 (06-08-11)_Group - operational KPIs_1" xfId="10173"/>
    <cellStyle name="n_02b - Détail Accès_V&amp;M trajectoires V1 (06-08-11)_Group - operational KPIs_1 2" xfId="17872"/>
    <cellStyle name="n_02b - Détail Accès_V&amp;M trajectoires V1 (06-08-11)_Group - operational KPIs_2" xfId="19989"/>
    <cellStyle name="n_02b - Détail Accès_V&amp;M trajectoires V1 (06-08-11)_IC&amp;SS" xfId="19829"/>
    <cellStyle name="n_02b - Détail Accès_V&amp;M trajectoires V1 (06-08-11)_Poland KPIs" xfId="8252"/>
    <cellStyle name="n_02b - Détail Accès_V&amp;M trajectoires V1 (06-08-11)_ROW" xfId="27248"/>
    <cellStyle name="n_02b - Détail Accès_V&amp;M trajectoires V1 (06-08-11)_RoW KPIs" xfId="8964"/>
    <cellStyle name="n_02b - Détail Accès_V&amp;M trajectoires V1 (06-08-11)_ROW_1" xfId="27249"/>
    <cellStyle name="n_02b - Détail Accès_V&amp;M trajectoires V1 (06-08-11)_ROW_1_Group" xfId="27250"/>
    <cellStyle name="n_02b - Détail Accès_V&amp;M trajectoires V1 (06-08-11)_ROW_1_ROW ARPU" xfId="27251"/>
    <cellStyle name="n_02b - Détail Accès_V&amp;M trajectoires V1 (06-08-11)_ROW_Group" xfId="27252"/>
    <cellStyle name="n_02b - Détail Accès_V&amp;M trajectoires V1 (06-08-11)_ROW_ROW ARPU" xfId="27253"/>
    <cellStyle name="n_02b - Détail Accès_V&amp;M trajectoires V1 (06-08-11)_Spain ARPU + AUPU" xfId="27254"/>
    <cellStyle name="n_02b - Détail Accès_V&amp;M trajectoires V1 (06-08-11)_Spain ARPU + AUPU_Group" xfId="27255"/>
    <cellStyle name="n_02b - Détail Accès_V&amp;M trajectoires V1 (06-08-11)_Spain ARPU + AUPU_ROW ARPU" xfId="27256"/>
    <cellStyle name="n_02b - Détail Accès_V&amp;M trajectoires V1 (06-08-11)_Spain KPIs" xfId="6507"/>
    <cellStyle name="n_02b - Détail Accès_V&amp;M trajectoires V1 (06-08-11)_Spain KPIs 2" xfId="15874"/>
    <cellStyle name="n_02b - Détail Accès_V&amp;M trajectoires V1 (06-08-11)_Spain KPIs_1" xfId="51326"/>
    <cellStyle name="n_02b - Détail Accès_V&amp;M trajectoires V1 (06-08-11)_Telecoms - Operational KPIs" xfId="49639"/>
    <cellStyle name="n_03a - Synthèse BU accès" xfId="1824"/>
    <cellStyle name="n_03a - Synthèse BU accès_01 Synthèse DM pour modèle" xfId="1825"/>
    <cellStyle name="n_03a - Synthèse BU accès_01 Synthèse DM pour modèle_France financials" xfId="23474"/>
    <cellStyle name="n_03a - Synthèse BU accès_01 Synthèse DM pour modèle_France KPIs" xfId="4686"/>
    <cellStyle name="n_03a - Synthèse BU accès_01 Synthèse DM pour modèle_France KPIs 2" xfId="14104"/>
    <cellStyle name="n_03a - Synthèse BU accès_01 Synthèse DM pour modèle_France KPIs_1" xfId="11929"/>
    <cellStyle name="n_03a - Synthèse BU accès_01 Synthèse DM pour modèle_Group - financial KPIs" xfId="21730"/>
    <cellStyle name="n_03a - Synthèse BU accès_01 Synthèse DM pour modèle_Group - operational KPIs" xfId="10175"/>
    <cellStyle name="n_03a - Synthèse BU accès_01 Synthèse DM pour modèle_Group - operational KPIs 2" xfId="17874"/>
    <cellStyle name="n_03a - Synthèse BU accès_01 Synthèse DM pour modèle_Group - operational KPIs_1" xfId="19991"/>
    <cellStyle name="n_03a - Synthèse BU accès_01 Synthèse DM pour modèle_ROW" xfId="27257"/>
    <cellStyle name="n_03a - Synthèse BU accès_01 Synthèse DM pour modèle_ROW_1" xfId="27258"/>
    <cellStyle name="n_03a - Synthèse BU accès_01 Synthèse DM pour modèle_ROW_1_Group" xfId="27259"/>
    <cellStyle name="n_03a - Synthèse BU accès_01 Synthèse DM pour modèle_ROW_1_ROW ARPU" xfId="27260"/>
    <cellStyle name="n_03a - Synthèse BU accès_01 Synthèse DM pour modèle_ROW_Group" xfId="27261"/>
    <cellStyle name="n_03a - Synthèse BU accès_01 Synthèse DM pour modèle_ROW_ROW ARPU" xfId="27262"/>
    <cellStyle name="n_03a - Synthèse BU accès_01 Synthèse DM pour modèle_Spain ARPU + AUPU" xfId="27263"/>
    <cellStyle name="n_03a - Synthèse BU accès_01 Synthèse DM pour modèle_Spain ARPU + AUPU_Group" xfId="27264"/>
    <cellStyle name="n_03a - Synthèse BU accès_01 Synthèse DM pour modèle_Spain ARPU + AUPU_ROW ARPU" xfId="27265"/>
    <cellStyle name="n_03a - Synthèse BU accès_01 Synthèse DM pour modèle_Spain KPIs" xfId="6509"/>
    <cellStyle name="n_03a - Synthèse BU accès_01 Synthèse DM pour modèle_Spain KPIs 2" xfId="15876"/>
    <cellStyle name="n_03a - Synthèse BU accès_0703 Préflashde L23 Analyse CA trafic 07-03 (07-04-03)" xfId="1826"/>
    <cellStyle name="n_03a - Synthèse BU accès_0703 Préflashde L23 Analyse CA trafic 07-03 (07-04-03)_A&amp;ME KPIs" xfId="53107"/>
    <cellStyle name="n_03a - Synthèse BU accès_0703 Préflashde L23 Analyse CA trafic 07-03 (07-04-03)_Enterprise" xfId="9534"/>
    <cellStyle name="n_03a - Synthèse BU accès_0703 Préflashde L23 Analyse CA trafic 07-03 (07-04-03)_France financials" xfId="23475"/>
    <cellStyle name="n_03a - Synthèse BU accès_0703 Préflashde L23 Analyse CA trafic 07-03 (07-04-03)_France financials_1" xfId="25124"/>
    <cellStyle name="n_03a - Synthèse BU accès_0703 Préflashde L23 Analyse CA trafic 07-03 (07-04-03)_France KPIs" xfId="4687"/>
    <cellStyle name="n_03a - Synthèse BU accès_0703 Préflashde L23 Analyse CA trafic 07-03 (07-04-03)_France KPIs 2" xfId="14105"/>
    <cellStyle name="n_03a - Synthèse BU accès_0703 Préflashde L23 Analyse CA trafic 07-03 (07-04-03)_France KPIs_1" xfId="11930"/>
    <cellStyle name="n_03a - Synthèse BU accès_0703 Préflashde L23 Analyse CA trafic 07-03 (07-04-03)_Group - financial KPIs" xfId="21731"/>
    <cellStyle name="n_03a - Synthèse BU accès_0703 Préflashde L23 Analyse CA trafic 07-03 (07-04-03)_Group - operational KPIs" xfId="3000"/>
    <cellStyle name="n_03a - Synthèse BU accès_0703 Préflashde L23 Analyse CA trafic 07-03 (07-04-03)_Group - operational KPIs_1" xfId="10176"/>
    <cellStyle name="n_03a - Synthèse BU accès_0703 Préflashde L23 Analyse CA trafic 07-03 (07-04-03)_Group - operational KPIs_1 2" xfId="17875"/>
    <cellStyle name="n_03a - Synthèse BU accès_0703 Préflashde L23 Analyse CA trafic 07-03 (07-04-03)_Group - operational KPIs_2" xfId="19992"/>
    <cellStyle name="n_03a - Synthèse BU accès_0703 Préflashde L23 Analyse CA trafic 07-03 (07-04-03)_IC&amp;SS" xfId="17656"/>
    <cellStyle name="n_03a - Synthèse BU accès_0703 Préflashde L23 Analyse CA trafic 07-03 (07-04-03)_Poland KPIs" xfId="8254"/>
    <cellStyle name="n_03a - Synthèse BU accès_0703 Préflashde L23 Analyse CA trafic 07-03 (07-04-03)_ROW" xfId="27266"/>
    <cellStyle name="n_03a - Synthèse BU accès_0703 Préflashde L23 Analyse CA trafic 07-03 (07-04-03)_RoW KPIs" xfId="8966"/>
    <cellStyle name="n_03a - Synthèse BU accès_0703 Préflashde L23 Analyse CA trafic 07-03 (07-04-03)_ROW_1" xfId="27267"/>
    <cellStyle name="n_03a - Synthèse BU accès_0703 Préflashde L23 Analyse CA trafic 07-03 (07-04-03)_ROW_1_Group" xfId="27268"/>
    <cellStyle name="n_03a - Synthèse BU accès_0703 Préflashde L23 Analyse CA trafic 07-03 (07-04-03)_ROW_1_ROW ARPU" xfId="27269"/>
    <cellStyle name="n_03a - Synthèse BU accès_0703 Préflashde L23 Analyse CA trafic 07-03 (07-04-03)_ROW_Group" xfId="27270"/>
    <cellStyle name="n_03a - Synthèse BU accès_0703 Préflashde L23 Analyse CA trafic 07-03 (07-04-03)_ROW_ROW ARPU" xfId="27271"/>
    <cellStyle name="n_03a - Synthèse BU accès_0703 Préflashde L23 Analyse CA trafic 07-03 (07-04-03)_Spain ARPU + AUPU" xfId="27272"/>
    <cellStyle name="n_03a - Synthèse BU accès_0703 Préflashde L23 Analyse CA trafic 07-03 (07-04-03)_Spain ARPU + AUPU_Group" xfId="27273"/>
    <cellStyle name="n_03a - Synthèse BU accès_0703 Préflashde L23 Analyse CA trafic 07-03 (07-04-03)_Spain ARPU + AUPU_ROW ARPU" xfId="27274"/>
    <cellStyle name="n_03a - Synthèse BU accès_0703 Préflashde L23 Analyse CA trafic 07-03 (07-04-03)_Spain KPIs" xfId="6510"/>
    <cellStyle name="n_03a - Synthèse BU accès_0703 Préflashde L23 Analyse CA trafic 07-03 (07-04-03)_Spain KPIs 2" xfId="15877"/>
    <cellStyle name="n_03a - Synthèse BU accès_0703 Préflashde L23 Analyse CA trafic 07-03 (07-04-03)_Spain KPIs_1" xfId="51328"/>
    <cellStyle name="n_03a - Synthèse BU accès_0703 Préflashde L23 Analyse CA trafic 07-03 (07-04-03)_Telecoms - Operational KPIs" xfId="49641"/>
    <cellStyle name="n_03a - Synthèse BU accès_A&amp;ME KPIs" xfId="53106"/>
    <cellStyle name="n_03a - Synthèse BU accès_Base Forfaits 06-07" xfId="1827"/>
    <cellStyle name="n_03a - Synthèse BU accès_Base Forfaits 06-07_A&amp;ME KPIs" xfId="53108"/>
    <cellStyle name="n_03a - Synthèse BU accès_Base Forfaits 06-07_Enterprise" xfId="9535"/>
    <cellStyle name="n_03a - Synthèse BU accès_Base Forfaits 06-07_France financials" xfId="23476"/>
    <cellStyle name="n_03a - Synthèse BU accès_Base Forfaits 06-07_France financials_1" xfId="25125"/>
    <cellStyle name="n_03a - Synthèse BU accès_Base Forfaits 06-07_France KPIs" xfId="4688"/>
    <cellStyle name="n_03a - Synthèse BU accès_Base Forfaits 06-07_France KPIs 2" xfId="14106"/>
    <cellStyle name="n_03a - Synthèse BU accès_Base Forfaits 06-07_France KPIs_1" xfId="11931"/>
    <cellStyle name="n_03a - Synthèse BU accès_Base Forfaits 06-07_Group - financial KPIs" xfId="21732"/>
    <cellStyle name="n_03a - Synthèse BU accès_Base Forfaits 06-07_Group - operational KPIs" xfId="3001"/>
    <cellStyle name="n_03a - Synthèse BU accès_Base Forfaits 06-07_Group - operational KPIs_1" xfId="10177"/>
    <cellStyle name="n_03a - Synthèse BU accès_Base Forfaits 06-07_Group - operational KPIs_1 2" xfId="17876"/>
    <cellStyle name="n_03a - Synthèse BU accès_Base Forfaits 06-07_Group - operational KPIs_2" xfId="19993"/>
    <cellStyle name="n_03a - Synthèse BU accès_Base Forfaits 06-07_IC&amp;SS" xfId="19628"/>
    <cellStyle name="n_03a - Synthèse BU accès_Base Forfaits 06-07_Poland KPIs" xfId="8255"/>
    <cellStyle name="n_03a - Synthèse BU accès_Base Forfaits 06-07_ROW" xfId="27275"/>
    <cellStyle name="n_03a - Synthèse BU accès_Base Forfaits 06-07_RoW KPIs" xfId="8967"/>
    <cellStyle name="n_03a - Synthèse BU accès_Base Forfaits 06-07_ROW_1" xfId="27276"/>
    <cellStyle name="n_03a - Synthèse BU accès_Base Forfaits 06-07_ROW_1_Group" xfId="27277"/>
    <cellStyle name="n_03a - Synthèse BU accès_Base Forfaits 06-07_ROW_1_ROW ARPU" xfId="27278"/>
    <cellStyle name="n_03a - Synthèse BU accès_Base Forfaits 06-07_ROW_Group" xfId="27279"/>
    <cellStyle name="n_03a - Synthèse BU accès_Base Forfaits 06-07_ROW_ROW ARPU" xfId="27280"/>
    <cellStyle name="n_03a - Synthèse BU accès_Base Forfaits 06-07_Spain ARPU + AUPU" xfId="27281"/>
    <cellStyle name="n_03a - Synthèse BU accès_Base Forfaits 06-07_Spain ARPU + AUPU_Group" xfId="27282"/>
    <cellStyle name="n_03a - Synthèse BU accès_Base Forfaits 06-07_Spain ARPU + AUPU_ROW ARPU" xfId="27283"/>
    <cellStyle name="n_03a - Synthèse BU accès_Base Forfaits 06-07_Spain KPIs" xfId="6511"/>
    <cellStyle name="n_03a - Synthèse BU accès_Base Forfaits 06-07_Spain KPIs 2" xfId="15878"/>
    <cellStyle name="n_03a - Synthèse BU accès_Base Forfaits 06-07_Spain KPIs_1" xfId="51329"/>
    <cellStyle name="n_03a - Synthèse BU accès_Base Forfaits 06-07_Telecoms - Operational KPIs" xfId="49642"/>
    <cellStyle name="n_03a - Synthèse BU accès_CA BAC SCR-VM 06-07 (31-07-06)" xfId="1828"/>
    <cellStyle name="n_03a - Synthèse BU accès_CA BAC SCR-VM 06-07 (31-07-06)_A&amp;ME KPIs" xfId="53109"/>
    <cellStyle name="n_03a - Synthèse BU accès_CA BAC SCR-VM 06-07 (31-07-06)_Enterprise" xfId="9536"/>
    <cellStyle name="n_03a - Synthèse BU accès_CA BAC SCR-VM 06-07 (31-07-06)_France financials" xfId="23477"/>
    <cellStyle name="n_03a - Synthèse BU accès_CA BAC SCR-VM 06-07 (31-07-06)_France financials_1" xfId="25126"/>
    <cellStyle name="n_03a - Synthèse BU accès_CA BAC SCR-VM 06-07 (31-07-06)_France KPIs" xfId="4689"/>
    <cellStyle name="n_03a - Synthèse BU accès_CA BAC SCR-VM 06-07 (31-07-06)_France KPIs 2" xfId="14107"/>
    <cellStyle name="n_03a - Synthèse BU accès_CA BAC SCR-VM 06-07 (31-07-06)_France KPIs_1" xfId="11932"/>
    <cellStyle name="n_03a - Synthèse BU accès_CA BAC SCR-VM 06-07 (31-07-06)_Group - financial KPIs" xfId="21733"/>
    <cellStyle name="n_03a - Synthèse BU accès_CA BAC SCR-VM 06-07 (31-07-06)_Group - operational KPIs" xfId="3002"/>
    <cellStyle name="n_03a - Synthèse BU accès_CA BAC SCR-VM 06-07 (31-07-06)_Group - operational KPIs_1" xfId="10178"/>
    <cellStyle name="n_03a - Synthèse BU accès_CA BAC SCR-VM 06-07 (31-07-06)_Group - operational KPIs_1 2" xfId="17877"/>
    <cellStyle name="n_03a - Synthèse BU accès_CA BAC SCR-VM 06-07 (31-07-06)_Group - operational KPIs_2" xfId="19994"/>
    <cellStyle name="n_03a - Synthèse BU accès_CA BAC SCR-VM 06-07 (31-07-06)_IC&amp;SS" xfId="19828"/>
    <cellStyle name="n_03a - Synthèse BU accès_CA BAC SCR-VM 06-07 (31-07-06)_Poland KPIs" xfId="8256"/>
    <cellStyle name="n_03a - Synthèse BU accès_CA BAC SCR-VM 06-07 (31-07-06)_ROW" xfId="27284"/>
    <cellStyle name="n_03a - Synthèse BU accès_CA BAC SCR-VM 06-07 (31-07-06)_RoW KPIs" xfId="8968"/>
    <cellStyle name="n_03a - Synthèse BU accès_CA BAC SCR-VM 06-07 (31-07-06)_ROW_1" xfId="27285"/>
    <cellStyle name="n_03a - Synthèse BU accès_CA BAC SCR-VM 06-07 (31-07-06)_ROW_1_Group" xfId="27286"/>
    <cellStyle name="n_03a - Synthèse BU accès_CA BAC SCR-VM 06-07 (31-07-06)_ROW_1_ROW ARPU" xfId="27287"/>
    <cellStyle name="n_03a - Synthèse BU accès_CA BAC SCR-VM 06-07 (31-07-06)_ROW_Group" xfId="27288"/>
    <cellStyle name="n_03a - Synthèse BU accès_CA BAC SCR-VM 06-07 (31-07-06)_ROW_ROW ARPU" xfId="27289"/>
    <cellStyle name="n_03a - Synthèse BU accès_CA BAC SCR-VM 06-07 (31-07-06)_Spain ARPU + AUPU" xfId="27290"/>
    <cellStyle name="n_03a - Synthèse BU accès_CA BAC SCR-VM 06-07 (31-07-06)_Spain ARPU + AUPU_Group" xfId="27291"/>
    <cellStyle name="n_03a - Synthèse BU accès_CA BAC SCR-VM 06-07 (31-07-06)_Spain ARPU + AUPU_ROW ARPU" xfId="27292"/>
    <cellStyle name="n_03a - Synthèse BU accès_CA BAC SCR-VM 06-07 (31-07-06)_Spain KPIs" xfId="6512"/>
    <cellStyle name="n_03a - Synthèse BU accès_CA BAC SCR-VM 06-07 (31-07-06)_Spain KPIs 2" xfId="15879"/>
    <cellStyle name="n_03a - Synthèse BU accès_CA BAC SCR-VM 06-07 (31-07-06)_Spain KPIs_1" xfId="51330"/>
    <cellStyle name="n_03a - Synthèse BU accès_CA BAC SCR-VM 06-07 (31-07-06)_Telecoms - Operational KPIs" xfId="49643"/>
    <cellStyle name="n_03a - Synthèse BU accès_CA forfaits 0607 (06-08-14)" xfId="1829"/>
    <cellStyle name="n_03a - Synthèse BU accès_CA forfaits 0607 (06-08-14)_France financials" xfId="23478"/>
    <cellStyle name="n_03a - Synthèse BU accès_CA forfaits 0607 (06-08-14)_France KPIs" xfId="4690"/>
    <cellStyle name="n_03a - Synthèse BU accès_CA forfaits 0607 (06-08-14)_France KPIs 2" xfId="14108"/>
    <cellStyle name="n_03a - Synthèse BU accès_CA forfaits 0607 (06-08-14)_France KPIs_1" xfId="11933"/>
    <cellStyle name="n_03a - Synthèse BU accès_CA forfaits 0607 (06-08-14)_Group - financial KPIs" xfId="21734"/>
    <cellStyle name="n_03a - Synthèse BU accès_CA forfaits 0607 (06-08-14)_Group - operational KPIs" xfId="10179"/>
    <cellStyle name="n_03a - Synthèse BU accès_CA forfaits 0607 (06-08-14)_Group - operational KPIs 2" xfId="17878"/>
    <cellStyle name="n_03a - Synthèse BU accès_CA forfaits 0607 (06-08-14)_Group - operational KPIs_1" xfId="19995"/>
    <cellStyle name="n_03a - Synthèse BU accès_CA forfaits 0607 (06-08-14)_ROW" xfId="27293"/>
    <cellStyle name="n_03a - Synthèse BU accès_CA forfaits 0607 (06-08-14)_ROW_1" xfId="27294"/>
    <cellStyle name="n_03a - Synthèse BU accès_CA forfaits 0607 (06-08-14)_ROW_1_Group" xfId="27295"/>
    <cellStyle name="n_03a - Synthèse BU accès_CA forfaits 0607 (06-08-14)_ROW_1_ROW ARPU" xfId="27296"/>
    <cellStyle name="n_03a - Synthèse BU accès_CA forfaits 0607 (06-08-14)_ROW_Group" xfId="27297"/>
    <cellStyle name="n_03a - Synthèse BU accès_CA forfaits 0607 (06-08-14)_ROW_ROW ARPU" xfId="27298"/>
    <cellStyle name="n_03a - Synthèse BU accès_CA forfaits 0607 (06-08-14)_Spain ARPU + AUPU" xfId="27299"/>
    <cellStyle name="n_03a - Synthèse BU accès_CA forfaits 0607 (06-08-14)_Spain ARPU + AUPU_Group" xfId="27300"/>
    <cellStyle name="n_03a - Synthèse BU accès_CA forfaits 0607 (06-08-14)_Spain ARPU + AUPU_ROW ARPU" xfId="27301"/>
    <cellStyle name="n_03a - Synthèse BU accès_CA forfaits 0607 (06-08-14)_Spain KPIs" xfId="6513"/>
    <cellStyle name="n_03a - Synthèse BU accès_CA forfaits 0607 (06-08-14)_Spain KPIs 2" xfId="15880"/>
    <cellStyle name="n_03a - Synthèse BU accès_Classeur2" xfId="1830"/>
    <cellStyle name="n_03a - Synthèse BU accès_Classeur2_France financials" xfId="23479"/>
    <cellStyle name="n_03a - Synthèse BU accès_Classeur2_France KPIs" xfId="4691"/>
    <cellStyle name="n_03a - Synthèse BU accès_Classeur2_France KPIs 2" xfId="14109"/>
    <cellStyle name="n_03a - Synthèse BU accès_Classeur2_France KPIs_1" xfId="11934"/>
    <cellStyle name="n_03a - Synthèse BU accès_Classeur2_Group - financial KPIs" xfId="21735"/>
    <cellStyle name="n_03a - Synthèse BU accès_Classeur2_Group - operational KPIs" xfId="10180"/>
    <cellStyle name="n_03a - Synthèse BU accès_Classeur2_Group - operational KPIs 2" xfId="17879"/>
    <cellStyle name="n_03a - Synthèse BU accès_Classeur2_Group - operational KPIs_1" xfId="19996"/>
    <cellStyle name="n_03a - Synthèse BU accès_Classeur2_ROW" xfId="27302"/>
    <cellStyle name="n_03a - Synthèse BU accès_Classeur2_ROW_1" xfId="27303"/>
    <cellStyle name="n_03a - Synthèse BU accès_Classeur2_ROW_1_Group" xfId="27304"/>
    <cellStyle name="n_03a - Synthèse BU accès_Classeur2_ROW_1_ROW ARPU" xfId="27305"/>
    <cellStyle name="n_03a - Synthèse BU accès_Classeur2_ROW_Group" xfId="27306"/>
    <cellStyle name="n_03a - Synthèse BU accès_Classeur2_ROW_ROW ARPU" xfId="27307"/>
    <cellStyle name="n_03a - Synthèse BU accès_Classeur2_Spain ARPU + AUPU" xfId="27308"/>
    <cellStyle name="n_03a - Synthèse BU accès_Classeur2_Spain ARPU + AUPU_Group" xfId="27309"/>
    <cellStyle name="n_03a - Synthèse BU accès_Classeur2_Spain ARPU + AUPU_ROW ARPU" xfId="27310"/>
    <cellStyle name="n_03a - Synthèse BU accès_Classeur2_Spain KPIs" xfId="6514"/>
    <cellStyle name="n_03a - Synthèse BU accès_Classeur2_Spain KPIs 2" xfId="15881"/>
    <cellStyle name="n_03a - Synthèse BU accès_Classeur5" xfId="1831"/>
    <cellStyle name="n_03a - Synthèse BU accès_Classeur5_A&amp;ME KPIs" xfId="53110"/>
    <cellStyle name="n_03a - Synthèse BU accès_Classeur5_Enterprise" xfId="9537"/>
    <cellStyle name="n_03a - Synthèse BU accès_Classeur5_France financials" xfId="23480"/>
    <cellStyle name="n_03a - Synthèse BU accès_Classeur5_France financials_1" xfId="25127"/>
    <cellStyle name="n_03a - Synthèse BU accès_Classeur5_France KPIs" xfId="4692"/>
    <cellStyle name="n_03a - Synthèse BU accès_Classeur5_France KPIs 2" xfId="14110"/>
    <cellStyle name="n_03a - Synthèse BU accès_Classeur5_France KPIs_1" xfId="11935"/>
    <cellStyle name="n_03a - Synthèse BU accès_Classeur5_Group - financial KPIs" xfId="21736"/>
    <cellStyle name="n_03a - Synthèse BU accès_Classeur5_Group - operational KPIs" xfId="3003"/>
    <cellStyle name="n_03a - Synthèse BU accès_Classeur5_Group - operational KPIs_1" xfId="10181"/>
    <cellStyle name="n_03a - Synthèse BU accès_Classeur5_Group - operational KPIs_1 2" xfId="17880"/>
    <cellStyle name="n_03a - Synthèse BU accès_Classeur5_Group - operational KPIs_2" xfId="19997"/>
    <cellStyle name="n_03a - Synthèse BU accès_Classeur5_IC&amp;SS" xfId="17571"/>
    <cellStyle name="n_03a - Synthèse BU accès_Classeur5_Poland KPIs" xfId="8257"/>
    <cellStyle name="n_03a - Synthèse BU accès_Classeur5_ROW" xfId="27311"/>
    <cellStyle name="n_03a - Synthèse BU accès_Classeur5_RoW KPIs" xfId="8969"/>
    <cellStyle name="n_03a - Synthèse BU accès_Classeur5_ROW_1" xfId="27312"/>
    <cellStyle name="n_03a - Synthèse BU accès_Classeur5_ROW_1_Group" xfId="27313"/>
    <cellStyle name="n_03a - Synthèse BU accès_Classeur5_ROW_1_ROW ARPU" xfId="27314"/>
    <cellStyle name="n_03a - Synthèse BU accès_Classeur5_ROW_Group" xfId="27315"/>
    <cellStyle name="n_03a - Synthèse BU accès_Classeur5_ROW_ROW ARPU" xfId="27316"/>
    <cellStyle name="n_03a - Synthèse BU accès_Classeur5_Spain ARPU + AUPU" xfId="27317"/>
    <cellStyle name="n_03a - Synthèse BU accès_Classeur5_Spain ARPU + AUPU_Group" xfId="27318"/>
    <cellStyle name="n_03a - Synthèse BU accès_Classeur5_Spain ARPU + AUPU_ROW ARPU" xfId="27319"/>
    <cellStyle name="n_03a - Synthèse BU accès_Classeur5_Spain KPIs" xfId="6515"/>
    <cellStyle name="n_03a - Synthèse BU accès_Classeur5_Spain KPIs 2" xfId="15882"/>
    <cellStyle name="n_03a - Synthèse BU accès_Classeur5_Spain KPIs_1" xfId="51331"/>
    <cellStyle name="n_03a - Synthèse BU accès_Classeur5_Telecoms - Operational KPIs" xfId="49644"/>
    <cellStyle name="n_03a - Synthèse BU accès_DATA KPI Personal" xfId="27320"/>
    <cellStyle name="n_03a - Synthèse BU accès_EE_CoA_BS - mapped V4" xfId="27321"/>
    <cellStyle name="n_03a - Synthèse BU accès_Enterprise" xfId="9533"/>
    <cellStyle name="n_03a - Synthèse BU accès_France financials" xfId="23473"/>
    <cellStyle name="n_03a - Synthèse BU accès_France financials_1" xfId="25123"/>
    <cellStyle name="n_03a - Synthèse BU accès_France KPIs" xfId="4685"/>
    <cellStyle name="n_03a - Synthèse BU accès_France KPIs 2" xfId="14103"/>
    <cellStyle name="n_03a - Synthèse BU accès_France KPIs_1" xfId="11928"/>
    <cellStyle name="n_03a - Synthèse BU accès_Group - financial KPIs" xfId="21729"/>
    <cellStyle name="n_03a - Synthèse BU accès_Group - operational KPIs" xfId="2999"/>
    <cellStyle name="n_03a - Synthèse BU accès_Group - operational KPIs_1" xfId="10174"/>
    <cellStyle name="n_03a - Synthèse BU accès_Group - operational KPIs_1 2" xfId="17873"/>
    <cellStyle name="n_03a - Synthèse BU accès_Group - operational KPIs_2" xfId="19990"/>
    <cellStyle name="n_03a - Synthèse BU accès_IC&amp;SS" xfId="13549"/>
    <cellStyle name="n_03a - Synthèse BU accès_PFA_Mn MTV_060413" xfId="1832"/>
    <cellStyle name="n_03a - Synthèse BU accès_PFA_Mn MTV_060413_France financials" xfId="23481"/>
    <cellStyle name="n_03a - Synthèse BU accès_PFA_Mn MTV_060413_France KPIs" xfId="4693"/>
    <cellStyle name="n_03a - Synthèse BU accès_PFA_Mn MTV_060413_France KPIs 2" xfId="14111"/>
    <cellStyle name="n_03a - Synthèse BU accès_PFA_Mn MTV_060413_France KPIs_1" xfId="11936"/>
    <cellStyle name="n_03a - Synthèse BU accès_PFA_Mn MTV_060413_Group - financial KPIs" xfId="21737"/>
    <cellStyle name="n_03a - Synthèse BU accès_PFA_Mn MTV_060413_Group - operational KPIs" xfId="10182"/>
    <cellStyle name="n_03a - Synthèse BU accès_PFA_Mn MTV_060413_Group - operational KPIs 2" xfId="17881"/>
    <cellStyle name="n_03a - Synthèse BU accès_PFA_Mn MTV_060413_Group - operational KPIs_1" xfId="19998"/>
    <cellStyle name="n_03a - Synthèse BU accès_PFA_Mn MTV_060413_ROW" xfId="27322"/>
    <cellStyle name="n_03a - Synthèse BU accès_PFA_Mn MTV_060413_ROW_1" xfId="27323"/>
    <cellStyle name="n_03a - Synthèse BU accès_PFA_Mn MTV_060413_ROW_1_Group" xfId="27324"/>
    <cellStyle name="n_03a - Synthèse BU accès_PFA_Mn MTV_060413_ROW_1_ROW ARPU" xfId="27325"/>
    <cellStyle name="n_03a - Synthèse BU accès_PFA_Mn MTV_060413_ROW_Group" xfId="27326"/>
    <cellStyle name="n_03a - Synthèse BU accès_PFA_Mn MTV_060413_ROW_ROW ARPU" xfId="27327"/>
    <cellStyle name="n_03a - Synthèse BU accès_PFA_Mn MTV_060413_Spain ARPU + AUPU" xfId="27328"/>
    <cellStyle name="n_03a - Synthèse BU accès_PFA_Mn MTV_060413_Spain ARPU + AUPU_Group" xfId="27329"/>
    <cellStyle name="n_03a - Synthèse BU accès_PFA_Mn MTV_060413_Spain ARPU + AUPU_ROW ARPU" xfId="27330"/>
    <cellStyle name="n_03a - Synthèse BU accès_PFA_Mn MTV_060413_Spain KPIs" xfId="6516"/>
    <cellStyle name="n_03a - Synthèse BU accès_PFA_Mn MTV_060413_Spain KPIs 2" xfId="15883"/>
    <cellStyle name="n_03a - Synthèse BU accès_PFA_Mn_0603_V0 0" xfId="1833"/>
    <cellStyle name="n_03a - Synthèse BU accès_PFA_Mn_0603_V0 0_France financials" xfId="23482"/>
    <cellStyle name="n_03a - Synthèse BU accès_PFA_Mn_0603_V0 0_France KPIs" xfId="4694"/>
    <cellStyle name="n_03a - Synthèse BU accès_PFA_Mn_0603_V0 0_France KPIs 2" xfId="14112"/>
    <cellStyle name="n_03a - Synthèse BU accès_PFA_Mn_0603_V0 0_France KPIs_1" xfId="11937"/>
    <cellStyle name="n_03a - Synthèse BU accès_PFA_Mn_0603_V0 0_Group - financial KPIs" xfId="21738"/>
    <cellStyle name="n_03a - Synthèse BU accès_PFA_Mn_0603_V0 0_Group - operational KPIs" xfId="10183"/>
    <cellStyle name="n_03a - Synthèse BU accès_PFA_Mn_0603_V0 0_Group - operational KPIs 2" xfId="17882"/>
    <cellStyle name="n_03a - Synthèse BU accès_PFA_Mn_0603_V0 0_Group - operational KPIs_1" xfId="19999"/>
    <cellStyle name="n_03a - Synthèse BU accès_PFA_Mn_0603_V0 0_ROW" xfId="27331"/>
    <cellStyle name="n_03a - Synthèse BU accès_PFA_Mn_0603_V0 0_ROW_1" xfId="27332"/>
    <cellStyle name="n_03a - Synthèse BU accès_PFA_Mn_0603_V0 0_ROW_1_Group" xfId="27333"/>
    <cellStyle name="n_03a - Synthèse BU accès_PFA_Mn_0603_V0 0_ROW_1_ROW ARPU" xfId="27334"/>
    <cellStyle name="n_03a - Synthèse BU accès_PFA_Mn_0603_V0 0_ROW_Group" xfId="27335"/>
    <cellStyle name="n_03a - Synthèse BU accès_PFA_Mn_0603_V0 0_ROW_ROW ARPU" xfId="27336"/>
    <cellStyle name="n_03a - Synthèse BU accès_PFA_Mn_0603_V0 0_Spain ARPU + AUPU" xfId="27337"/>
    <cellStyle name="n_03a - Synthèse BU accès_PFA_Mn_0603_V0 0_Spain ARPU + AUPU_Group" xfId="27338"/>
    <cellStyle name="n_03a - Synthèse BU accès_PFA_Mn_0603_V0 0_Spain ARPU + AUPU_ROW ARPU" xfId="27339"/>
    <cellStyle name="n_03a - Synthèse BU accès_PFA_Mn_0603_V0 0_Spain KPIs" xfId="6517"/>
    <cellStyle name="n_03a - Synthèse BU accès_PFA_Mn_0603_V0 0_Spain KPIs 2" xfId="15884"/>
    <cellStyle name="n_03a - Synthèse BU accès_PFA_Parcs_0600706" xfId="1834"/>
    <cellStyle name="n_03a - Synthèse BU accès_PFA_Parcs_0600706_France financials" xfId="23483"/>
    <cellStyle name="n_03a - Synthèse BU accès_PFA_Parcs_0600706_France KPIs" xfId="4695"/>
    <cellStyle name="n_03a - Synthèse BU accès_PFA_Parcs_0600706_France KPIs 2" xfId="14113"/>
    <cellStyle name="n_03a - Synthèse BU accès_PFA_Parcs_0600706_France KPIs_1" xfId="11938"/>
    <cellStyle name="n_03a - Synthèse BU accès_PFA_Parcs_0600706_Group - financial KPIs" xfId="21739"/>
    <cellStyle name="n_03a - Synthèse BU accès_PFA_Parcs_0600706_Group - operational KPIs" xfId="10184"/>
    <cellStyle name="n_03a - Synthèse BU accès_PFA_Parcs_0600706_Group - operational KPIs 2" xfId="17883"/>
    <cellStyle name="n_03a - Synthèse BU accès_PFA_Parcs_0600706_Group - operational KPIs_1" xfId="20000"/>
    <cellStyle name="n_03a - Synthèse BU accès_PFA_Parcs_0600706_ROW" xfId="27340"/>
    <cellStyle name="n_03a - Synthèse BU accès_PFA_Parcs_0600706_ROW_1" xfId="27341"/>
    <cellStyle name="n_03a - Synthèse BU accès_PFA_Parcs_0600706_ROW_1_Group" xfId="27342"/>
    <cellStyle name="n_03a - Synthèse BU accès_PFA_Parcs_0600706_ROW_1_ROW ARPU" xfId="27343"/>
    <cellStyle name="n_03a - Synthèse BU accès_PFA_Parcs_0600706_ROW_Group" xfId="27344"/>
    <cellStyle name="n_03a - Synthèse BU accès_PFA_Parcs_0600706_ROW_ROW ARPU" xfId="27345"/>
    <cellStyle name="n_03a - Synthèse BU accès_PFA_Parcs_0600706_Spain ARPU + AUPU" xfId="27346"/>
    <cellStyle name="n_03a - Synthèse BU accès_PFA_Parcs_0600706_Spain ARPU + AUPU_Group" xfId="27347"/>
    <cellStyle name="n_03a - Synthèse BU accès_PFA_Parcs_0600706_Spain ARPU + AUPU_ROW ARPU" xfId="27348"/>
    <cellStyle name="n_03a - Synthèse BU accès_PFA_Parcs_0600706_Spain KPIs" xfId="6518"/>
    <cellStyle name="n_03a - Synthèse BU accès_PFA_Parcs_0600706_Spain KPIs 2" xfId="15885"/>
    <cellStyle name="n_03a - Synthèse BU accès_Poland KPIs" xfId="8253"/>
    <cellStyle name="n_03a - Synthèse BU accès_Reporting Valeur_Mobile_2010_10" xfId="27349"/>
    <cellStyle name="n_03a - Synthèse BU accès_Reporting Valeur_Mobile_2010_10_Group" xfId="27350"/>
    <cellStyle name="n_03a - Synthèse BU accès_Reporting Valeur_Mobile_2010_10_ROW" xfId="27351"/>
    <cellStyle name="n_03a - Synthèse BU accès_Reporting Valeur_Mobile_2010_10_ROW ARPU" xfId="27352"/>
    <cellStyle name="n_03a - Synthèse BU accès_ROW" xfId="27353"/>
    <cellStyle name="n_03a - Synthèse BU accès_RoW KPIs" xfId="8965"/>
    <cellStyle name="n_03a - Synthèse BU accès_ROW_1" xfId="27354"/>
    <cellStyle name="n_03a - Synthèse BU accès_ROW_1_Group" xfId="27355"/>
    <cellStyle name="n_03a - Synthèse BU accès_ROW_1_ROW ARPU" xfId="27356"/>
    <cellStyle name="n_03a - Synthèse BU accès_ROW_Group" xfId="27357"/>
    <cellStyle name="n_03a - Synthèse BU accès_ROW_ROW ARPU" xfId="27358"/>
    <cellStyle name="n_03a - Synthèse BU accès_Spain ARPU + AUPU" xfId="27359"/>
    <cellStyle name="n_03a - Synthèse BU accès_Spain ARPU + AUPU_Group" xfId="27360"/>
    <cellStyle name="n_03a - Synthèse BU accès_Spain ARPU + AUPU_ROW ARPU" xfId="27361"/>
    <cellStyle name="n_03a - Synthèse BU accès_Spain KPIs" xfId="6508"/>
    <cellStyle name="n_03a - Synthèse BU accès_Spain KPIs 2" xfId="15875"/>
    <cellStyle name="n_03a - Synthèse BU accès_Spain KPIs_1" xfId="51327"/>
    <cellStyle name="n_03a - Synthèse BU accès_Telecoms - Operational KPIs" xfId="49640"/>
    <cellStyle name="n_03a - Synthèse BU accès_UAG_report_CA 06-09 (06-09-28)" xfId="1835"/>
    <cellStyle name="n_03a - Synthèse BU accès_UAG_report_CA 06-09 (06-09-28)_A&amp;ME KPIs" xfId="53111"/>
    <cellStyle name="n_03a - Synthèse BU accès_UAG_report_CA 06-09 (06-09-28)_Enterprise" xfId="9538"/>
    <cellStyle name="n_03a - Synthèse BU accès_UAG_report_CA 06-09 (06-09-28)_France financials" xfId="23484"/>
    <cellStyle name="n_03a - Synthèse BU accès_UAG_report_CA 06-09 (06-09-28)_France financials_1" xfId="25128"/>
    <cellStyle name="n_03a - Synthèse BU accès_UAG_report_CA 06-09 (06-09-28)_France KPIs" xfId="4696"/>
    <cellStyle name="n_03a - Synthèse BU accès_UAG_report_CA 06-09 (06-09-28)_France KPIs 2" xfId="14114"/>
    <cellStyle name="n_03a - Synthèse BU accès_UAG_report_CA 06-09 (06-09-28)_France KPIs_1" xfId="11939"/>
    <cellStyle name="n_03a - Synthèse BU accès_UAG_report_CA 06-09 (06-09-28)_Group - financial KPIs" xfId="21740"/>
    <cellStyle name="n_03a - Synthèse BU accès_UAG_report_CA 06-09 (06-09-28)_Group - operational KPIs" xfId="3004"/>
    <cellStyle name="n_03a - Synthèse BU accès_UAG_report_CA 06-09 (06-09-28)_Group - operational KPIs_1" xfId="10185"/>
    <cellStyle name="n_03a - Synthèse BU accès_UAG_report_CA 06-09 (06-09-28)_Group - operational KPIs_1 2" xfId="17884"/>
    <cellStyle name="n_03a - Synthèse BU accès_UAG_report_CA 06-09 (06-09-28)_Group - operational KPIs_2" xfId="20001"/>
    <cellStyle name="n_03a - Synthèse BU accès_UAG_report_CA 06-09 (06-09-28)_IC&amp;SS" xfId="13752"/>
    <cellStyle name="n_03a - Synthèse BU accès_UAG_report_CA 06-09 (06-09-28)_Poland KPIs" xfId="8258"/>
    <cellStyle name="n_03a - Synthèse BU accès_UAG_report_CA 06-09 (06-09-28)_ROW" xfId="27362"/>
    <cellStyle name="n_03a - Synthèse BU accès_UAG_report_CA 06-09 (06-09-28)_RoW KPIs" xfId="8970"/>
    <cellStyle name="n_03a - Synthèse BU accès_UAG_report_CA 06-09 (06-09-28)_ROW_1" xfId="27363"/>
    <cellStyle name="n_03a - Synthèse BU accès_UAG_report_CA 06-09 (06-09-28)_ROW_1_Group" xfId="27364"/>
    <cellStyle name="n_03a - Synthèse BU accès_UAG_report_CA 06-09 (06-09-28)_ROW_1_ROW ARPU" xfId="27365"/>
    <cellStyle name="n_03a - Synthèse BU accès_UAG_report_CA 06-09 (06-09-28)_ROW_Group" xfId="27366"/>
    <cellStyle name="n_03a - Synthèse BU accès_UAG_report_CA 06-09 (06-09-28)_ROW_ROW ARPU" xfId="27367"/>
    <cellStyle name="n_03a - Synthèse BU accès_UAG_report_CA 06-09 (06-09-28)_Spain ARPU + AUPU" xfId="27368"/>
    <cellStyle name="n_03a - Synthèse BU accès_UAG_report_CA 06-09 (06-09-28)_Spain ARPU + AUPU_Group" xfId="27369"/>
    <cellStyle name="n_03a - Synthèse BU accès_UAG_report_CA 06-09 (06-09-28)_Spain ARPU + AUPU_ROW ARPU" xfId="27370"/>
    <cellStyle name="n_03a - Synthèse BU accès_UAG_report_CA 06-09 (06-09-28)_Spain KPIs" xfId="6519"/>
    <cellStyle name="n_03a - Synthèse BU accès_UAG_report_CA 06-09 (06-09-28)_Spain KPIs 2" xfId="15886"/>
    <cellStyle name="n_03a - Synthèse BU accès_UAG_report_CA 06-09 (06-09-28)_Spain KPIs_1" xfId="51332"/>
    <cellStyle name="n_03a - Synthèse BU accès_UAG_report_CA 06-09 (06-09-28)_Telecoms - Operational KPIs" xfId="49645"/>
    <cellStyle name="n_03a - Synthèse BU accès_UAG_report_CA 06-10 (06-11-06)" xfId="1836"/>
    <cellStyle name="n_03a - Synthèse BU accès_UAG_report_CA 06-10 (06-11-06)_A&amp;ME KPIs" xfId="53112"/>
    <cellStyle name="n_03a - Synthèse BU accès_UAG_report_CA 06-10 (06-11-06)_Enterprise" xfId="9539"/>
    <cellStyle name="n_03a - Synthèse BU accès_UAG_report_CA 06-10 (06-11-06)_France financials" xfId="23485"/>
    <cellStyle name="n_03a - Synthèse BU accès_UAG_report_CA 06-10 (06-11-06)_France financials_1" xfId="25129"/>
    <cellStyle name="n_03a - Synthèse BU accès_UAG_report_CA 06-10 (06-11-06)_France KPIs" xfId="4697"/>
    <cellStyle name="n_03a - Synthèse BU accès_UAG_report_CA 06-10 (06-11-06)_France KPIs 2" xfId="14115"/>
    <cellStyle name="n_03a - Synthèse BU accès_UAG_report_CA 06-10 (06-11-06)_France KPIs_1" xfId="11940"/>
    <cellStyle name="n_03a - Synthèse BU accès_UAG_report_CA 06-10 (06-11-06)_Group - financial KPIs" xfId="21741"/>
    <cellStyle name="n_03a - Synthèse BU accès_UAG_report_CA 06-10 (06-11-06)_Group - operational KPIs" xfId="3005"/>
    <cellStyle name="n_03a - Synthèse BU accès_UAG_report_CA 06-10 (06-11-06)_Group - operational KPIs_1" xfId="10186"/>
    <cellStyle name="n_03a - Synthèse BU accès_UAG_report_CA 06-10 (06-11-06)_Group - operational KPIs_1 2" xfId="17885"/>
    <cellStyle name="n_03a - Synthèse BU accès_UAG_report_CA 06-10 (06-11-06)_Group - operational KPIs_2" xfId="20002"/>
    <cellStyle name="n_03a - Synthèse BU accès_UAG_report_CA 06-10 (06-11-06)_IC&amp;SS" xfId="19627"/>
    <cellStyle name="n_03a - Synthèse BU accès_UAG_report_CA 06-10 (06-11-06)_Poland KPIs" xfId="8259"/>
    <cellStyle name="n_03a - Synthèse BU accès_UAG_report_CA 06-10 (06-11-06)_ROW" xfId="27371"/>
    <cellStyle name="n_03a - Synthèse BU accès_UAG_report_CA 06-10 (06-11-06)_RoW KPIs" xfId="8971"/>
    <cellStyle name="n_03a - Synthèse BU accès_UAG_report_CA 06-10 (06-11-06)_ROW_1" xfId="27372"/>
    <cellStyle name="n_03a - Synthèse BU accès_UAG_report_CA 06-10 (06-11-06)_ROW_1_Group" xfId="27373"/>
    <cellStyle name="n_03a - Synthèse BU accès_UAG_report_CA 06-10 (06-11-06)_ROW_1_ROW ARPU" xfId="27374"/>
    <cellStyle name="n_03a - Synthèse BU accès_UAG_report_CA 06-10 (06-11-06)_ROW_Group" xfId="27375"/>
    <cellStyle name="n_03a - Synthèse BU accès_UAG_report_CA 06-10 (06-11-06)_ROW_ROW ARPU" xfId="27376"/>
    <cellStyle name="n_03a - Synthèse BU accès_UAG_report_CA 06-10 (06-11-06)_Spain ARPU + AUPU" xfId="27377"/>
    <cellStyle name="n_03a - Synthèse BU accès_UAG_report_CA 06-10 (06-11-06)_Spain ARPU + AUPU_Group" xfId="27378"/>
    <cellStyle name="n_03a - Synthèse BU accès_UAG_report_CA 06-10 (06-11-06)_Spain ARPU + AUPU_ROW ARPU" xfId="27379"/>
    <cellStyle name="n_03a - Synthèse BU accès_UAG_report_CA 06-10 (06-11-06)_Spain KPIs" xfId="6520"/>
    <cellStyle name="n_03a - Synthèse BU accès_UAG_report_CA 06-10 (06-11-06)_Spain KPIs 2" xfId="15887"/>
    <cellStyle name="n_03a - Synthèse BU accès_UAG_report_CA 06-10 (06-11-06)_Spain KPIs_1" xfId="51333"/>
    <cellStyle name="n_03a - Synthèse BU accès_UAG_report_CA 06-10 (06-11-06)_Telecoms - Operational KPIs" xfId="49646"/>
    <cellStyle name="n_03a - Synthèse BU accès_V&amp;M trajectoires V1 (06-08-11)" xfId="1837"/>
    <cellStyle name="n_03a - Synthèse BU accès_V&amp;M trajectoires V1 (06-08-11)_A&amp;ME KPIs" xfId="53113"/>
    <cellStyle name="n_03a - Synthèse BU accès_V&amp;M trajectoires V1 (06-08-11)_Enterprise" xfId="9540"/>
    <cellStyle name="n_03a - Synthèse BU accès_V&amp;M trajectoires V1 (06-08-11)_France financials" xfId="23486"/>
    <cellStyle name="n_03a - Synthèse BU accès_V&amp;M trajectoires V1 (06-08-11)_France financials_1" xfId="25130"/>
    <cellStyle name="n_03a - Synthèse BU accès_V&amp;M trajectoires V1 (06-08-11)_France KPIs" xfId="4698"/>
    <cellStyle name="n_03a - Synthèse BU accès_V&amp;M trajectoires V1 (06-08-11)_France KPIs 2" xfId="14116"/>
    <cellStyle name="n_03a - Synthèse BU accès_V&amp;M trajectoires V1 (06-08-11)_France KPIs_1" xfId="11941"/>
    <cellStyle name="n_03a - Synthèse BU accès_V&amp;M trajectoires V1 (06-08-11)_Group - financial KPIs" xfId="21742"/>
    <cellStyle name="n_03a - Synthèse BU accès_V&amp;M trajectoires V1 (06-08-11)_Group - operational KPIs" xfId="3006"/>
    <cellStyle name="n_03a - Synthèse BU accès_V&amp;M trajectoires V1 (06-08-11)_Group - operational KPIs_1" xfId="10187"/>
    <cellStyle name="n_03a - Synthèse BU accès_V&amp;M trajectoires V1 (06-08-11)_Group - operational KPIs_1 2" xfId="17886"/>
    <cellStyle name="n_03a - Synthèse BU accès_V&amp;M trajectoires V1 (06-08-11)_Group - operational KPIs_2" xfId="20003"/>
    <cellStyle name="n_03a - Synthèse BU accès_V&amp;M trajectoires V1 (06-08-11)_IC&amp;SS" xfId="19827"/>
    <cellStyle name="n_03a - Synthèse BU accès_V&amp;M trajectoires V1 (06-08-11)_Poland KPIs" xfId="8260"/>
    <cellStyle name="n_03a - Synthèse BU accès_V&amp;M trajectoires V1 (06-08-11)_ROW" xfId="27380"/>
    <cellStyle name="n_03a - Synthèse BU accès_V&amp;M trajectoires V1 (06-08-11)_RoW KPIs" xfId="8972"/>
    <cellStyle name="n_03a - Synthèse BU accès_V&amp;M trajectoires V1 (06-08-11)_ROW_1" xfId="27381"/>
    <cellStyle name="n_03a - Synthèse BU accès_V&amp;M trajectoires V1 (06-08-11)_ROW_1_Group" xfId="27382"/>
    <cellStyle name="n_03a - Synthèse BU accès_V&amp;M trajectoires V1 (06-08-11)_ROW_1_ROW ARPU" xfId="27383"/>
    <cellStyle name="n_03a - Synthèse BU accès_V&amp;M trajectoires V1 (06-08-11)_ROW_Group" xfId="27384"/>
    <cellStyle name="n_03a - Synthèse BU accès_V&amp;M trajectoires V1 (06-08-11)_ROW_ROW ARPU" xfId="27385"/>
    <cellStyle name="n_03a - Synthèse BU accès_V&amp;M trajectoires V1 (06-08-11)_Spain ARPU + AUPU" xfId="27386"/>
    <cellStyle name="n_03a - Synthèse BU accès_V&amp;M trajectoires V1 (06-08-11)_Spain ARPU + AUPU_Group" xfId="27387"/>
    <cellStyle name="n_03a - Synthèse BU accès_V&amp;M trajectoires V1 (06-08-11)_Spain ARPU + AUPU_ROW ARPU" xfId="27388"/>
    <cellStyle name="n_03a - Synthèse BU accès_V&amp;M trajectoires V1 (06-08-11)_Spain KPIs" xfId="6521"/>
    <cellStyle name="n_03a - Synthèse BU accès_V&amp;M trajectoires V1 (06-08-11)_Spain KPIs 2" xfId="15888"/>
    <cellStyle name="n_03a - Synthèse BU accès_V&amp;M trajectoires V1 (06-08-11)_Spain KPIs_1" xfId="51334"/>
    <cellStyle name="n_03a - Synthèse BU accès_V&amp;M trajectoires V1 (06-08-11)_Telecoms - Operational KPIs" xfId="49647"/>
    <cellStyle name="n_04a - Détail BU accès" xfId="1838"/>
    <cellStyle name="n_04a - Détail BU accès_01 Synthèse DM pour modèle" xfId="1839"/>
    <cellStyle name="n_04a - Détail BU accès_01 Synthèse DM pour modèle_France financials" xfId="23488"/>
    <cellStyle name="n_04a - Détail BU accès_01 Synthèse DM pour modèle_France KPIs" xfId="4700"/>
    <cellStyle name="n_04a - Détail BU accès_01 Synthèse DM pour modèle_France KPIs 2" xfId="14118"/>
    <cellStyle name="n_04a - Détail BU accès_01 Synthèse DM pour modèle_France KPIs_1" xfId="11943"/>
    <cellStyle name="n_04a - Détail BU accès_01 Synthèse DM pour modèle_Group - financial KPIs" xfId="21744"/>
    <cellStyle name="n_04a - Détail BU accès_01 Synthèse DM pour modèle_Group - operational KPIs" xfId="10189"/>
    <cellStyle name="n_04a - Détail BU accès_01 Synthèse DM pour modèle_Group - operational KPIs 2" xfId="17888"/>
    <cellStyle name="n_04a - Détail BU accès_01 Synthèse DM pour modèle_Group - operational KPIs_1" xfId="20005"/>
    <cellStyle name="n_04a - Détail BU accès_01 Synthèse DM pour modèle_ROW" xfId="27389"/>
    <cellStyle name="n_04a - Détail BU accès_01 Synthèse DM pour modèle_ROW_1" xfId="27390"/>
    <cellStyle name="n_04a - Détail BU accès_01 Synthèse DM pour modèle_ROW_1_Group" xfId="27391"/>
    <cellStyle name="n_04a - Détail BU accès_01 Synthèse DM pour modèle_ROW_1_ROW ARPU" xfId="27392"/>
    <cellStyle name="n_04a - Détail BU accès_01 Synthèse DM pour modèle_ROW_Group" xfId="27393"/>
    <cellStyle name="n_04a - Détail BU accès_01 Synthèse DM pour modèle_ROW_ROW ARPU" xfId="27394"/>
    <cellStyle name="n_04a - Détail BU accès_01 Synthèse DM pour modèle_Spain ARPU + AUPU" xfId="27395"/>
    <cellStyle name="n_04a - Détail BU accès_01 Synthèse DM pour modèle_Spain ARPU + AUPU_Group" xfId="27396"/>
    <cellStyle name="n_04a - Détail BU accès_01 Synthèse DM pour modèle_Spain ARPU + AUPU_ROW ARPU" xfId="27397"/>
    <cellStyle name="n_04a - Détail BU accès_01 Synthèse DM pour modèle_Spain KPIs" xfId="6523"/>
    <cellStyle name="n_04a - Détail BU accès_01 Synthèse DM pour modèle_Spain KPIs 2" xfId="15890"/>
    <cellStyle name="n_04a - Détail BU accès_0703 Préflashde L23 Analyse CA trafic 07-03 (07-04-03)" xfId="1840"/>
    <cellStyle name="n_04a - Détail BU accès_0703 Préflashde L23 Analyse CA trafic 07-03 (07-04-03)_A&amp;ME KPIs" xfId="53115"/>
    <cellStyle name="n_04a - Détail BU accès_0703 Préflashde L23 Analyse CA trafic 07-03 (07-04-03)_Enterprise" xfId="9542"/>
    <cellStyle name="n_04a - Détail BU accès_0703 Préflashde L23 Analyse CA trafic 07-03 (07-04-03)_France financials" xfId="23489"/>
    <cellStyle name="n_04a - Détail BU accès_0703 Préflashde L23 Analyse CA trafic 07-03 (07-04-03)_France financials_1" xfId="25132"/>
    <cellStyle name="n_04a - Détail BU accès_0703 Préflashde L23 Analyse CA trafic 07-03 (07-04-03)_France KPIs" xfId="4701"/>
    <cellStyle name="n_04a - Détail BU accès_0703 Préflashde L23 Analyse CA trafic 07-03 (07-04-03)_France KPIs 2" xfId="14119"/>
    <cellStyle name="n_04a - Détail BU accès_0703 Préflashde L23 Analyse CA trafic 07-03 (07-04-03)_France KPIs_1" xfId="11944"/>
    <cellStyle name="n_04a - Détail BU accès_0703 Préflashde L23 Analyse CA trafic 07-03 (07-04-03)_Group - financial KPIs" xfId="21745"/>
    <cellStyle name="n_04a - Détail BU accès_0703 Préflashde L23 Analyse CA trafic 07-03 (07-04-03)_Group - operational KPIs" xfId="3008"/>
    <cellStyle name="n_04a - Détail BU accès_0703 Préflashde L23 Analyse CA trafic 07-03 (07-04-03)_Group - operational KPIs_1" xfId="10190"/>
    <cellStyle name="n_04a - Détail BU accès_0703 Préflashde L23 Analyse CA trafic 07-03 (07-04-03)_Group - operational KPIs_1 2" xfId="17889"/>
    <cellStyle name="n_04a - Détail BU accès_0703 Préflashde L23 Analyse CA trafic 07-03 (07-04-03)_Group - operational KPIs_2" xfId="20006"/>
    <cellStyle name="n_04a - Détail BU accès_0703 Préflashde L23 Analyse CA trafic 07-03 (07-04-03)_IC&amp;SS" xfId="13754"/>
    <cellStyle name="n_04a - Détail BU accès_0703 Préflashde L23 Analyse CA trafic 07-03 (07-04-03)_Poland KPIs" xfId="8262"/>
    <cellStyle name="n_04a - Détail BU accès_0703 Préflashde L23 Analyse CA trafic 07-03 (07-04-03)_ROW" xfId="27398"/>
    <cellStyle name="n_04a - Détail BU accès_0703 Préflashde L23 Analyse CA trafic 07-03 (07-04-03)_RoW KPIs" xfId="8974"/>
    <cellStyle name="n_04a - Détail BU accès_0703 Préflashde L23 Analyse CA trafic 07-03 (07-04-03)_ROW_1" xfId="27399"/>
    <cellStyle name="n_04a - Détail BU accès_0703 Préflashde L23 Analyse CA trafic 07-03 (07-04-03)_ROW_1_Group" xfId="27400"/>
    <cellStyle name="n_04a - Détail BU accès_0703 Préflashde L23 Analyse CA trafic 07-03 (07-04-03)_ROW_1_ROW ARPU" xfId="27401"/>
    <cellStyle name="n_04a - Détail BU accès_0703 Préflashde L23 Analyse CA trafic 07-03 (07-04-03)_ROW_Group" xfId="27402"/>
    <cellStyle name="n_04a - Détail BU accès_0703 Préflashde L23 Analyse CA trafic 07-03 (07-04-03)_ROW_ROW ARPU" xfId="27403"/>
    <cellStyle name="n_04a - Détail BU accès_0703 Préflashde L23 Analyse CA trafic 07-03 (07-04-03)_Spain ARPU + AUPU" xfId="27404"/>
    <cellStyle name="n_04a - Détail BU accès_0703 Préflashde L23 Analyse CA trafic 07-03 (07-04-03)_Spain ARPU + AUPU_Group" xfId="27405"/>
    <cellStyle name="n_04a - Détail BU accès_0703 Préflashde L23 Analyse CA trafic 07-03 (07-04-03)_Spain ARPU + AUPU_ROW ARPU" xfId="27406"/>
    <cellStyle name="n_04a - Détail BU accès_0703 Préflashde L23 Analyse CA trafic 07-03 (07-04-03)_Spain KPIs" xfId="6524"/>
    <cellStyle name="n_04a - Détail BU accès_0703 Préflashde L23 Analyse CA trafic 07-03 (07-04-03)_Spain KPIs 2" xfId="15891"/>
    <cellStyle name="n_04a - Détail BU accès_0703 Préflashde L23 Analyse CA trafic 07-03 (07-04-03)_Spain KPIs_1" xfId="51336"/>
    <cellStyle name="n_04a - Détail BU accès_0703 Préflashde L23 Analyse CA trafic 07-03 (07-04-03)_Telecoms - Operational KPIs" xfId="49649"/>
    <cellStyle name="n_04a - Détail BU accès_A&amp;ME KPIs" xfId="53114"/>
    <cellStyle name="n_04a - Détail BU accès_Base Forfaits 06-07" xfId="1841"/>
    <cellStyle name="n_04a - Détail BU accès_Base Forfaits 06-07_A&amp;ME KPIs" xfId="53116"/>
    <cellStyle name="n_04a - Détail BU accès_Base Forfaits 06-07_Enterprise" xfId="9543"/>
    <cellStyle name="n_04a - Détail BU accès_Base Forfaits 06-07_France financials" xfId="23490"/>
    <cellStyle name="n_04a - Détail BU accès_Base Forfaits 06-07_France financials_1" xfId="25133"/>
    <cellStyle name="n_04a - Détail BU accès_Base Forfaits 06-07_France KPIs" xfId="4702"/>
    <cellStyle name="n_04a - Détail BU accès_Base Forfaits 06-07_France KPIs 2" xfId="14120"/>
    <cellStyle name="n_04a - Détail BU accès_Base Forfaits 06-07_France KPIs_1" xfId="11945"/>
    <cellStyle name="n_04a - Détail BU accès_Base Forfaits 06-07_Group - financial KPIs" xfId="21746"/>
    <cellStyle name="n_04a - Détail BU accès_Base Forfaits 06-07_Group - operational KPIs" xfId="3009"/>
    <cellStyle name="n_04a - Détail BU accès_Base Forfaits 06-07_Group - operational KPIs_1" xfId="10191"/>
    <cellStyle name="n_04a - Détail BU accès_Base Forfaits 06-07_Group - operational KPIs_1 2" xfId="17890"/>
    <cellStyle name="n_04a - Détail BU accès_Base Forfaits 06-07_Group - operational KPIs_2" xfId="20007"/>
    <cellStyle name="n_04a - Détail BU accès_Base Forfaits 06-07_IC&amp;SS" xfId="19819"/>
    <cellStyle name="n_04a - Détail BU accès_Base Forfaits 06-07_Poland KPIs" xfId="8263"/>
    <cellStyle name="n_04a - Détail BU accès_Base Forfaits 06-07_ROW" xfId="27407"/>
    <cellStyle name="n_04a - Détail BU accès_Base Forfaits 06-07_RoW KPIs" xfId="8975"/>
    <cellStyle name="n_04a - Détail BU accès_Base Forfaits 06-07_ROW_1" xfId="27408"/>
    <cellStyle name="n_04a - Détail BU accès_Base Forfaits 06-07_ROW_1_Group" xfId="27409"/>
    <cellStyle name="n_04a - Détail BU accès_Base Forfaits 06-07_ROW_1_ROW ARPU" xfId="27410"/>
    <cellStyle name="n_04a - Détail BU accès_Base Forfaits 06-07_ROW_Group" xfId="27411"/>
    <cellStyle name="n_04a - Détail BU accès_Base Forfaits 06-07_ROW_ROW ARPU" xfId="27412"/>
    <cellStyle name="n_04a - Détail BU accès_Base Forfaits 06-07_Spain ARPU + AUPU" xfId="27413"/>
    <cellStyle name="n_04a - Détail BU accès_Base Forfaits 06-07_Spain ARPU + AUPU_Group" xfId="27414"/>
    <cellStyle name="n_04a - Détail BU accès_Base Forfaits 06-07_Spain ARPU + AUPU_ROW ARPU" xfId="27415"/>
    <cellStyle name="n_04a - Détail BU accès_Base Forfaits 06-07_Spain KPIs" xfId="6525"/>
    <cellStyle name="n_04a - Détail BU accès_Base Forfaits 06-07_Spain KPIs 2" xfId="15892"/>
    <cellStyle name="n_04a - Détail BU accès_Base Forfaits 06-07_Spain KPIs_1" xfId="51337"/>
    <cellStyle name="n_04a - Détail BU accès_Base Forfaits 06-07_Telecoms - Operational KPIs" xfId="49650"/>
    <cellStyle name="n_04a - Détail BU accès_CA BAC SCR-VM 06-07 (31-07-06)" xfId="1842"/>
    <cellStyle name="n_04a - Détail BU accès_CA BAC SCR-VM 06-07 (31-07-06)_A&amp;ME KPIs" xfId="53117"/>
    <cellStyle name="n_04a - Détail BU accès_CA BAC SCR-VM 06-07 (31-07-06)_Enterprise" xfId="9544"/>
    <cellStyle name="n_04a - Détail BU accès_CA BAC SCR-VM 06-07 (31-07-06)_France financials" xfId="23491"/>
    <cellStyle name="n_04a - Détail BU accès_CA BAC SCR-VM 06-07 (31-07-06)_France financials_1" xfId="25134"/>
    <cellStyle name="n_04a - Détail BU accès_CA BAC SCR-VM 06-07 (31-07-06)_France KPIs" xfId="4703"/>
    <cellStyle name="n_04a - Détail BU accès_CA BAC SCR-VM 06-07 (31-07-06)_France KPIs 2" xfId="14121"/>
    <cellStyle name="n_04a - Détail BU accès_CA BAC SCR-VM 06-07 (31-07-06)_France KPIs_1" xfId="11946"/>
    <cellStyle name="n_04a - Détail BU accès_CA BAC SCR-VM 06-07 (31-07-06)_Group - financial KPIs" xfId="21747"/>
    <cellStyle name="n_04a - Détail BU accès_CA BAC SCR-VM 06-07 (31-07-06)_Group - operational KPIs" xfId="3010"/>
    <cellStyle name="n_04a - Détail BU accès_CA BAC SCR-VM 06-07 (31-07-06)_Group - operational KPIs_1" xfId="10192"/>
    <cellStyle name="n_04a - Détail BU accès_CA BAC SCR-VM 06-07 (31-07-06)_Group - operational KPIs_1 2" xfId="17891"/>
    <cellStyle name="n_04a - Détail BU accès_CA BAC SCR-VM 06-07 (31-07-06)_Group - operational KPIs_2" xfId="20008"/>
    <cellStyle name="n_04a - Détail BU accès_CA BAC SCR-VM 06-07 (31-07-06)_IC&amp;SS" xfId="17577"/>
    <cellStyle name="n_04a - Détail BU accès_CA BAC SCR-VM 06-07 (31-07-06)_Poland KPIs" xfId="8264"/>
    <cellStyle name="n_04a - Détail BU accès_CA BAC SCR-VM 06-07 (31-07-06)_ROW" xfId="27416"/>
    <cellStyle name="n_04a - Détail BU accès_CA BAC SCR-VM 06-07 (31-07-06)_RoW KPIs" xfId="8976"/>
    <cellStyle name="n_04a - Détail BU accès_CA BAC SCR-VM 06-07 (31-07-06)_ROW_1" xfId="27417"/>
    <cellStyle name="n_04a - Détail BU accès_CA BAC SCR-VM 06-07 (31-07-06)_ROW_1_Group" xfId="27418"/>
    <cellStyle name="n_04a - Détail BU accès_CA BAC SCR-VM 06-07 (31-07-06)_ROW_1_ROW ARPU" xfId="27419"/>
    <cellStyle name="n_04a - Détail BU accès_CA BAC SCR-VM 06-07 (31-07-06)_ROW_Group" xfId="27420"/>
    <cellStyle name="n_04a - Détail BU accès_CA BAC SCR-VM 06-07 (31-07-06)_ROW_ROW ARPU" xfId="27421"/>
    <cellStyle name="n_04a - Détail BU accès_CA BAC SCR-VM 06-07 (31-07-06)_Spain ARPU + AUPU" xfId="27422"/>
    <cellStyle name="n_04a - Détail BU accès_CA BAC SCR-VM 06-07 (31-07-06)_Spain ARPU + AUPU_Group" xfId="27423"/>
    <cellStyle name="n_04a - Détail BU accès_CA BAC SCR-VM 06-07 (31-07-06)_Spain ARPU + AUPU_ROW ARPU" xfId="27424"/>
    <cellStyle name="n_04a - Détail BU accès_CA BAC SCR-VM 06-07 (31-07-06)_Spain KPIs" xfId="6526"/>
    <cellStyle name="n_04a - Détail BU accès_CA BAC SCR-VM 06-07 (31-07-06)_Spain KPIs 2" xfId="15893"/>
    <cellStyle name="n_04a - Détail BU accès_CA BAC SCR-VM 06-07 (31-07-06)_Spain KPIs_1" xfId="51338"/>
    <cellStyle name="n_04a - Détail BU accès_CA BAC SCR-VM 06-07 (31-07-06)_Telecoms - Operational KPIs" xfId="49651"/>
    <cellStyle name="n_04a - Détail BU accès_CA forfaits 0607 (06-08-14)" xfId="1843"/>
    <cellStyle name="n_04a - Détail BU accès_CA forfaits 0607 (06-08-14)_France financials" xfId="23492"/>
    <cellStyle name="n_04a - Détail BU accès_CA forfaits 0607 (06-08-14)_France KPIs" xfId="4704"/>
    <cellStyle name="n_04a - Détail BU accès_CA forfaits 0607 (06-08-14)_France KPIs 2" xfId="14122"/>
    <cellStyle name="n_04a - Détail BU accès_CA forfaits 0607 (06-08-14)_France KPIs_1" xfId="11947"/>
    <cellStyle name="n_04a - Détail BU accès_CA forfaits 0607 (06-08-14)_Group - financial KPIs" xfId="21748"/>
    <cellStyle name="n_04a - Détail BU accès_CA forfaits 0607 (06-08-14)_Group - operational KPIs" xfId="10193"/>
    <cellStyle name="n_04a - Détail BU accès_CA forfaits 0607 (06-08-14)_Group - operational KPIs 2" xfId="17892"/>
    <cellStyle name="n_04a - Détail BU accès_CA forfaits 0607 (06-08-14)_Group - operational KPIs_1" xfId="20009"/>
    <cellStyle name="n_04a - Détail BU accès_CA forfaits 0607 (06-08-14)_ROW" xfId="27425"/>
    <cellStyle name="n_04a - Détail BU accès_CA forfaits 0607 (06-08-14)_ROW_1" xfId="27426"/>
    <cellStyle name="n_04a - Détail BU accès_CA forfaits 0607 (06-08-14)_ROW_1_Group" xfId="27427"/>
    <cellStyle name="n_04a - Détail BU accès_CA forfaits 0607 (06-08-14)_ROW_1_ROW ARPU" xfId="27428"/>
    <cellStyle name="n_04a - Détail BU accès_CA forfaits 0607 (06-08-14)_ROW_Group" xfId="27429"/>
    <cellStyle name="n_04a - Détail BU accès_CA forfaits 0607 (06-08-14)_ROW_ROW ARPU" xfId="27430"/>
    <cellStyle name="n_04a - Détail BU accès_CA forfaits 0607 (06-08-14)_Spain ARPU + AUPU" xfId="27431"/>
    <cellStyle name="n_04a - Détail BU accès_CA forfaits 0607 (06-08-14)_Spain ARPU + AUPU_Group" xfId="27432"/>
    <cellStyle name="n_04a - Détail BU accès_CA forfaits 0607 (06-08-14)_Spain ARPU + AUPU_ROW ARPU" xfId="27433"/>
    <cellStyle name="n_04a - Détail BU accès_CA forfaits 0607 (06-08-14)_Spain KPIs" xfId="6527"/>
    <cellStyle name="n_04a - Détail BU accès_CA forfaits 0607 (06-08-14)_Spain KPIs 2" xfId="15894"/>
    <cellStyle name="n_04a - Détail BU accès_Classeur2" xfId="1844"/>
    <cellStyle name="n_04a - Détail BU accès_Classeur2_France financials" xfId="23493"/>
    <cellStyle name="n_04a - Détail BU accès_Classeur2_France KPIs" xfId="4705"/>
    <cellStyle name="n_04a - Détail BU accès_Classeur2_France KPIs 2" xfId="14123"/>
    <cellStyle name="n_04a - Détail BU accès_Classeur2_France KPIs_1" xfId="11948"/>
    <cellStyle name="n_04a - Détail BU accès_Classeur2_Group - financial KPIs" xfId="21749"/>
    <cellStyle name="n_04a - Détail BU accès_Classeur2_Group - operational KPIs" xfId="10194"/>
    <cellStyle name="n_04a - Détail BU accès_Classeur2_Group - operational KPIs 2" xfId="17893"/>
    <cellStyle name="n_04a - Détail BU accès_Classeur2_Group - operational KPIs_1" xfId="20010"/>
    <cellStyle name="n_04a - Détail BU accès_Classeur2_ROW" xfId="27434"/>
    <cellStyle name="n_04a - Détail BU accès_Classeur2_ROW_1" xfId="27435"/>
    <cellStyle name="n_04a - Détail BU accès_Classeur2_ROW_1_Group" xfId="27436"/>
    <cellStyle name="n_04a - Détail BU accès_Classeur2_ROW_1_ROW ARPU" xfId="27437"/>
    <cellStyle name="n_04a - Détail BU accès_Classeur2_ROW_Group" xfId="27438"/>
    <cellStyle name="n_04a - Détail BU accès_Classeur2_ROW_ROW ARPU" xfId="27439"/>
    <cellStyle name="n_04a - Détail BU accès_Classeur2_Spain ARPU + AUPU" xfId="27440"/>
    <cellStyle name="n_04a - Détail BU accès_Classeur2_Spain ARPU + AUPU_Group" xfId="27441"/>
    <cellStyle name="n_04a - Détail BU accès_Classeur2_Spain ARPU + AUPU_ROW ARPU" xfId="27442"/>
    <cellStyle name="n_04a - Détail BU accès_Classeur2_Spain KPIs" xfId="6528"/>
    <cellStyle name="n_04a - Détail BU accès_Classeur2_Spain KPIs 2" xfId="15895"/>
    <cellStyle name="n_04a - Détail BU accès_Classeur5" xfId="1845"/>
    <cellStyle name="n_04a - Détail BU accès_Classeur5_A&amp;ME KPIs" xfId="53118"/>
    <cellStyle name="n_04a - Détail BU accès_Classeur5_Enterprise" xfId="9545"/>
    <cellStyle name="n_04a - Détail BU accès_Classeur5_France financials" xfId="23494"/>
    <cellStyle name="n_04a - Détail BU accès_Classeur5_France financials_1" xfId="25135"/>
    <cellStyle name="n_04a - Détail BU accès_Classeur5_France KPIs" xfId="4706"/>
    <cellStyle name="n_04a - Détail BU accès_Classeur5_France KPIs 2" xfId="14124"/>
    <cellStyle name="n_04a - Détail BU accès_Classeur5_France KPIs_1" xfId="11949"/>
    <cellStyle name="n_04a - Détail BU accès_Classeur5_Group - financial KPIs" xfId="21750"/>
    <cellStyle name="n_04a - Détail BU accès_Classeur5_Group - operational KPIs" xfId="3011"/>
    <cellStyle name="n_04a - Détail BU accès_Classeur5_Group - operational KPIs_1" xfId="10195"/>
    <cellStyle name="n_04a - Détail BU accès_Classeur5_Group - operational KPIs_1 2" xfId="17894"/>
    <cellStyle name="n_04a - Détail BU accès_Classeur5_Group - operational KPIs_2" xfId="20011"/>
    <cellStyle name="n_04a - Détail BU accès_Classeur5_IC&amp;SS" xfId="19626"/>
    <cellStyle name="n_04a - Détail BU accès_Classeur5_Poland KPIs" xfId="8265"/>
    <cellStyle name="n_04a - Détail BU accès_Classeur5_ROW" xfId="27443"/>
    <cellStyle name="n_04a - Détail BU accès_Classeur5_RoW KPIs" xfId="8977"/>
    <cellStyle name="n_04a - Détail BU accès_Classeur5_ROW_1" xfId="27444"/>
    <cellStyle name="n_04a - Détail BU accès_Classeur5_ROW_1_Group" xfId="27445"/>
    <cellStyle name="n_04a - Détail BU accès_Classeur5_ROW_1_ROW ARPU" xfId="27446"/>
    <cellStyle name="n_04a - Détail BU accès_Classeur5_ROW_Group" xfId="27447"/>
    <cellStyle name="n_04a - Détail BU accès_Classeur5_ROW_ROW ARPU" xfId="27448"/>
    <cellStyle name="n_04a - Détail BU accès_Classeur5_Spain ARPU + AUPU" xfId="27449"/>
    <cellStyle name="n_04a - Détail BU accès_Classeur5_Spain ARPU + AUPU_Group" xfId="27450"/>
    <cellStyle name="n_04a - Détail BU accès_Classeur5_Spain ARPU + AUPU_ROW ARPU" xfId="27451"/>
    <cellStyle name="n_04a - Détail BU accès_Classeur5_Spain KPIs" xfId="6529"/>
    <cellStyle name="n_04a - Détail BU accès_Classeur5_Spain KPIs 2" xfId="15896"/>
    <cellStyle name="n_04a - Détail BU accès_Classeur5_Spain KPIs_1" xfId="51339"/>
    <cellStyle name="n_04a - Détail BU accès_Classeur5_Telecoms - Operational KPIs" xfId="49652"/>
    <cellStyle name="n_04a - Détail BU accès_DATA KPI Personal" xfId="27452"/>
    <cellStyle name="n_04a - Détail BU accès_EE_CoA_BS - mapped V4" xfId="27453"/>
    <cellStyle name="n_04a - Détail BU accès_Enterprise" xfId="9541"/>
    <cellStyle name="n_04a - Détail BU accès_France financials" xfId="23487"/>
    <cellStyle name="n_04a - Détail BU accès_France financials_1" xfId="25131"/>
    <cellStyle name="n_04a - Détail BU accès_France KPIs" xfId="4699"/>
    <cellStyle name="n_04a - Détail BU accès_France KPIs 2" xfId="14117"/>
    <cellStyle name="n_04a - Détail BU accès_France KPIs_1" xfId="11942"/>
    <cellStyle name="n_04a - Détail BU accès_Group - financial KPIs" xfId="21743"/>
    <cellStyle name="n_04a - Détail BU accès_Group - operational KPIs" xfId="3007"/>
    <cellStyle name="n_04a - Détail BU accès_Group - operational KPIs_1" xfId="10188"/>
    <cellStyle name="n_04a - Détail BU accès_Group - operational KPIs_1 2" xfId="17887"/>
    <cellStyle name="n_04a - Détail BU accès_Group - operational KPIs_2" xfId="20004"/>
    <cellStyle name="n_04a - Détail BU accès_IC&amp;SS" xfId="13550"/>
    <cellStyle name="n_04a - Détail BU accès_NB07 FRANCE Tableau de l'ADSL 032007 v3 hors instances avec déc07 v24-04" xfId="1846"/>
    <cellStyle name="n_04a - Détail BU accès_NB07 FRANCE Tableau de l'ADSL 032007 v3 hors instances avec déc07 v24-04_A&amp;ME KPIs" xfId="53119"/>
    <cellStyle name="n_04a - Détail BU accès_NB07 FRANCE Tableau de l'ADSL 032007 v3 hors instances avec déc07 v24-04_Enterprise" xfId="9546"/>
    <cellStyle name="n_04a - Détail BU accès_NB07 FRANCE Tableau de l'ADSL 032007 v3 hors instances avec déc07 v24-04_France financials" xfId="23495"/>
    <cellStyle name="n_04a - Détail BU accès_NB07 FRANCE Tableau de l'ADSL 032007 v3 hors instances avec déc07 v24-04_France financials_1" xfId="25136"/>
    <cellStyle name="n_04a - Détail BU accès_NB07 FRANCE Tableau de l'ADSL 032007 v3 hors instances avec déc07 v24-04_France KPIs" xfId="4707"/>
    <cellStyle name="n_04a - Détail BU accès_NB07 FRANCE Tableau de l'ADSL 032007 v3 hors instances avec déc07 v24-04_France KPIs 2" xfId="14125"/>
    <cellStyle name="n_04a - Détail BU accès_NB07 FRANCE Tableau de l'ADSL 032007 v3 hors instances avec déc07 v24-04_France KPIs_1" xfId="11950"/>
    <cellStyle name="n_04a - Détail BU accès_NB07 FRANCE Tableau de l'ADSL 032007 v3 hors instances avec déc07 v24-04_Group - financial KPIs" xfId="21751"/>
    <cellStyle name="n_04a - Détail BU accès_NB07 FRANCE Tableau de l'ADSL 032007 v3 hors instances avec déc07 v24-04_Group - operational KPIs" xfId="3012"/>
    <cellStyle name="n_04a - Détail BU accès_NB07 FRANCE Tableau de l'ADSL 032007 v3 hors instances avec déc07 v24-04_Group - operational KPIs_1" xfId="10196"/>
    <cellStyle name="n_04a - Détail BU accès_NB07 FRANCE Tableau de l'ADSL 032007 v3 hors instances avec déc07 v24-04_Group - operational KPIs_1 2" xfId="17895"/>
    <cellStyle name="n_04a - Détail BU accès_NB07 FRANCE Tableau de l'ADSL 032007 v3 hors instances avec déc07 v24-04_Group - operational KPIs_2" xfId="20012"/>
    <cellStyle name="n_04a - Détail BU accès_NB07 FRANCE Tableau de l'ADSL 032007 v3 hors instances avec déc07 v24-04_IC&amp;SS" xfId="19826"/>
    <cellStyle name="n_04a - Détail BU accès_NB07 FRANCE Tableau de l'ADSL 032007 v3 hors instances avec déc07 v24-04_Poland KPIs" xfId="8266"/>
    <cellStyle name="n_04a - Détail BU accès_NB07 FRANCE Tableau de l'ADSL 032007 v3 hors instances avec déc07 v24-04_ROW" xfId="27454"/>
    <cellStyle name="n_04a - Détail BU accès_NB07 FRANCE Tableau de l'ADSL 032007 v3 hors instances avec déc07 v24-04_RoW KPIs" xfId="8978"/>
    <cellStyle name="n_04a - Détail BU accès_NB07 FRANCE Tableau de l'ADSL 032007 v3 hors instances avec déc07 v24-04_ROW_1" xfId="27455"/>
    <cellStyle name="n_04a - Détail BU accès_NB07 FRANCE Tableau de l'ADSL 032007 v3 hors instances avec déc07 v24-04_ROW_1_Group" xfId="27456"/>
    <cellStyle name="n_04a - Détail BU accès_NB07 FRANCE Tableau de l'ADSL 032007 v3 hors instances avec déc07 v24-04_ROW_1_ROW ARPU" xfId="27457"/>
    <cellStyle name="n_04a - Détail BU accès_NB07 FRANCE Tableau de l'ADSL 032007 v3 hors instances avec déc07 v24-04_ROW_Group" xfId="27458"/>
    <cellStyle name="n_04a - Détail BU accès_NB07 FRANCE Tableau de l'ADSL 032007 v3 hors instances avec déc07 v24-04_ROW_ROW ARPU" xfId="27459"/>
    <cellStyle name="n_04a - Détail BU accès_NB07 FRANCE Tableau de l'ADSL 032007 v3 hors instances avec déc07 v24-04_Spain ARPU + AUPU" xfId="27460"/>
    <cellStyle name="n_04a - Détail BU accès_NB07 FRANCE Tableau de l'ADSL 032007 v3 hors instances avec déc07 v24-04_Spain ARPU + AUPU_Group" xfId="27461"/>
    <cellStyle name="n_04a - Détail BU accès_NB07 FRANCE Tableau de l'ADSL 032007 v3 hors instances avec déc07 v24-04_Spain ARPU + AUPU_ROW ARPU" xfId="27462"/>
    <cellStyle name="n_04a - Détail BU accès_NB07 FRANCE Tableau de l'ADSL 032007 v3 hors instances avec déc07 v24-04_Spain KPIs" xfId="6530"/>
    <cellStyle name="n_04a - Détail BU accès_NB07 FRANCE Tableau de l'ADSL 032007 v3 hors instances avec déc07 v24-04_Spain KPIs 2" xfId="15897"/>
    <cellStyle name="n_04a - Détail BU accès_NB07 FRANCE Tableau de l'ADSL 032007 v3 hors instances avec déc07 v24-04_Spain KPIs_1" xfId="51340"/>
    <cellStyle name="n_04a - Détail BU accès_NB07 FRANCE Tableau de l'ADSL 032007 v3 hors instances avec déc07 v24-04_Telecoms - Operational KPIs" xfId="49653"/>
    <cellStyle name="n_04a - Détail BU accès_PFA_Mn MTV_060413" xfId="1847"/>
    <cellStyle name="n_04a - Détail BU accès_PFA_Mn MTV_060413_France financials" xfId="23496"/>
    <cellStyle name="n_04a - Détail BU accès_PFA_Mn MTV_060413_France KPIs" xfId="4708"/>
    <cellStyle name="n_04a - Détail BU accès_PFA_Mn MTV_060413_France KPIs 2" xfId="14126"/>
    <cellStyle name="n_04a - Détail BU accès_PFA_Mn MTV_060413_France KPIs_1" xfId="11951"/>
    <cellStyle name="n_04a - Détail BU accès_PFA_Mn MTV_060413_Group - financial KPIs" xfId="21752"/>
    <cellStyle name="n_04a - Détail BU accès_PFA_Mn MTV_060413_Group - operational KPIs" xfId="10197"/>
    <cellStyle name="n_04a - Détail BU accès_PFA_Mn MTV_060413_Group - operational KPIs 2" xfId="17896"/>
    <cellStyle name="n_04a - Détail BU accès_PFA_Mn MTV_060413_Group - operational KPIs_1" xfId="20013"/>
    <cellStyle name="n_04a - Détail BU accès_PFA_Mn MTV_060413_ROW" xfId="27463"/>
    <cellStyle name="n_04a - Détail BU accès_PFA_Mn MTV_060413_ROW_1" xfId="27464"/>
    <cellStyle name="n_04a - Détail BU accès_PFA_Mn MTV_060413_ROW_1_Group" xfId="27465"/>
    <cellStyle name="n_04a - Détail BU accès_PFA_Mn MTV_060413_ROW_1_ROW ARPU" xfId="27466"/>
    <cellStyle name="n_04a - Détail BU accès_PFA_Mn MTV_060413_ROW_Group" xfId="27467"/>
    <cellStyle name="n_04a - Détail BU accès_PFA_Mn MTV_060413_ROW_ROW ARPU" xfId="27468"/>
    <cellStyle name="n_04a - Détail BU accès_PFA_Mn MTV_060413_Spain ARPU + AUPU" xfId="27469"/>
    <cellStyle name="n_04a - Détail BU accès_PFA_Mn MTV_060413_Spain ARPU + AUPU_Group" xfId="27470"/>
    <cellStyle name="n_04a - Détail BU accès_PFA_Mn MTV_060413_Spain ARPU + AUPU_ROW ARPU" xfId="27471"/>
    <cellStyle name="n_04a - Détail BU accès_PFA_Mn MTV_060413_Spain KPIs" xfId="6531"/>
    <cellStyle name="n_04a - Détail BU accès_PFA_Mn MTV_060413_Spain KPIs 2" xfId="15898"/>
    <cellStyle name="n_04a - Détail BU accès_PFA_Mn_0603_V0 0" xfId="1848"/>
    <cellStyle name="n_04a - Détail BU accès_PFA_Mn_0603_V0 0_France financials" xfId="23497"/>
    <cellStyle name="n_04a - Détail BU accès_PFA_Mn_0603_V0 0_France KPIs" xfId="4709"/>
    <cellStyle name="n_04a - Détail BU accès_PFA_Mn_0603_V0 0_France KPIs 2" xfId="14127"/>
    <cellStyle name="n_04a - Détail BU accès_PFA_Mn_0603_V0 0_France KPIs_1" xfId="11952"/>
    <cellStyle name="n_04a - Détail BU accès_PFA_Mn_0603_V0 0_Group - financial KPIs" xfId="21753"/>
    <cellStyle name="n_04a - Détail BU accès_PFA_Mn_0603_V0 0_Group - operational KPIs" xfId="10198"/>
    <cellStyle name="n_04a - Détail BU accès_PFA_Mn_0603_V0 0_Group - operational KPIs 2" xfId="17897"/>
    <cellStyle name="n_04a - Détail BU accès_PFA_Mn_0603_V0 0_Group - operational KPIs_1" xfId="20014"/>
    <cellStyle name="n_04a - Détail BU accès_PFA_Mn_0603_V0 0_ROW" xfId="27472"/>
    <cellStyle name="n_04a - Détail BU accès_PFA_Mn_0603_V0 0_ROW_1" xfId="27473"/>
    <cellStyle name="n_04a - Détail BU accès_PFA_Mn_0603_V0 0_ROW_1_Group" xfId="27474"/>
    <cellStyle name="n_04a - Détail BU accès_PFA_Mn_0603_V0 0_ROW_1_ROW ARPU" xfId="27475"/>
    <cellStyle name="n_04a - Détail BU accès_PFA_Mn_0603_V0 0_ROW_Group" xfId="27476"/>
    <cellStyle name="n_04a - Détail BU accès_PFA_Mn_0603_V0 0_ROW_ROW ARPU" xfId="27477"/>
    <cellStyle name="n_04a - Détail BU accès_PFA_Mn_0603_V0 0_Spain ARPU + AUPU" xfId="27478"/>
    <cellStyle name="n_04a - Détail BU accès_PFA_Mn_0603_V0 0_Spain ARPU + AUPU_Group" xfId="27479"/>
    <cellStyle name="n_04a - Détail BU accès_PFA_Mn_0603_V0 0_Spain ARPU + AUPU_ROW ARPU" xfId="27480"/>
    <cellStyle name="n_04a - Détail BU accès_PFA_Mn_0603_V0 0_Spain KPIs" xfId="6532"/>
    <cellStyle name="n_04a - Détail BU accès_PFA_Mn_0603_V0 0_Spain KPIs 2" xfId="15899"/>
    <cellStyle name="n_04a - Détail BU accès_PFA_Parcs_0600706" xfId="1849"/>
    <cellStyle name="n_04a - Détail BU accès_PFA_Parcs_0600706_France financials" xfId="23498"/>
    <cellStyle name="n_04a - Détail BU accès_PFA_Parcs_0600706_France KPIs" xfId="4710"/>
    <cellStyle name="n_04a - Détail BU accès_PFA_Parcs_0600706_France KPIs 2" xfId="14128"/>
    <cellStyle name="n_04a - Détail BU accès_PFA_Parcs_0600706_France KPIs_1" xfId="11953"/>
    <cellStyle name="n_04a - Détail BU accès_PFA_Parcs_0600706_Group - financial KPIs" xfId="21754"/>
    <cellStyle name="n_04a - Détail BU accès_PFA_Parcs_0600706_Group - operational KPIs" xfId="10199"/>
    <cellStyle name="n_04a - Détail BU accès_PFA_Parcs_0600706_Group - operational KPIs 2" xfId="17898"/>
    <cellStyle name="n_04a - Détail BU accès_PFA_Parcs_0600706_Group - operational KPIs_1" xfId="20015"/>
    <cellStyle name="n_04a - Détail BU accès_PFA_Parcs_0600706_ROW" xfId="27481"/>
    <cellStyle name="n_04a - Détail BU accès_PFA_Parcs_0600706_ROW_1" xfId="27482"/>
    <cellStyle name="n_04a - Détail BU accès_PFA_Parcs_0600706_ROW_1_Group" xfId="27483"/>
    <cellStyle name="n_04a - Détail BU accès_PFA_Parcs_0600706_ROW_1_ROW ARPU" xfId="27484"/>
    <cellStyle name="n_04a - Détail BU accès_PFA_Parcs_0600706_ROW_Group" xfId="27485"/>
    <cellStyle name="n_04a - Détail BU accès_PFA_Parcs_0600706_ROW_ROW ARPU" xfId="27486"/>
    <cellStyle name="n_04a - Détail BU accès_PFA_Parcs_0600706_Spain ARPU + AUPU" xfId="27487"/>
    <cellStyle name="n_04a - Détail BU accès_PFA_Parcs_0600706_Spain ARPU + AUPU_Group" xfId="27488"/>
    <cellStyle name="n_04a - Détail BU accès_PFA_Parcs_0600706_Spain ARPU + AUPU_ROW ARPU" xfId="27489"/>
    <cellStyle name="n_04a - Détail BU accès_PFA_Parcs_0600706_Spain KPIs" xfId="6533"/>
    <cellStyle name="n_04a - Détail BU accès_PFA_Parcs_0600706_Spain KPIs 2" xfId="15900"/>
    <cellStyle name="n_04a - Détail BU accès_Poland KPIs" xfId="8261"/>
    <cellStyle name="n_04a - Détail BU accès_Reporting Valeur_Mobile_2010_10" xfId="27490"/>
    <cellStyle name="n_04a - Détail BU accès_Reporting Valeur_Mobile_2010_10_Group" xfId="27491"/>
    <cellStyle name="n_04a - Détail BU accès_Reporting Valeur_Mobile_2010_10_ROW" xfId="27492"/>
    <cellStyle name="n_04a - Détail BU accès_Reporting Valeur_Mobile_2010_10_ROW ARPU" xfId="27493"/>
    <cellStyle name="n_04a - Détail BU accès_ROW" xfId="27494"/>
    <cellStyle name="n_04a - Détail BU accès_RoW KPIs" xfId="8973"/>
    <cellStyle name="n_04a - Détail BU accès_ROW_1" xfId="27495"/>
    <cellStyle name="n_04a - Détail BU accès_ROW_1_Group" xfId="27496"/>
    <cellStyle name="n_04a - Détail BU accès_ROW_1_ROW ARPU" xfId="27497"/>
    <cellStyle name="n_04a - Détail BU accès_ROW_Group" xfId="27498"/>
    <cellStyle name="n_04a - Détail BU accès_ROW_ROW ARPU" xfId="27499"/>
    <cellStyle name="n_04a - Détail BU accès_Spain ARPU + AUPU" xfId="27500"/>
    <cellStyle name="n_04a - Détail BU accès_Spain ARPU + AUPU_Group" xfId="27501"/>
    <cellStyle name="n_04a - Détail BU accès_Spain ARPU + AUPU_ROW ARPU" xfId="27502"/>
    <cellStyle name="n_04a - Détail BU accès_Spain KPIs" xfId="6522"/>
    <cellStyle name="n_04a - Détail BU accès_Spain KPIs 2" xfId="15889"/>
    <cellStyle name="n_04a - Détail BU accès_Spain KPIs_1" xfId="51335"/>
    <cellStyle name="n_04a - Détail BU accès_Telecoms - Operational KPIs" xfId="49648"/>
    <cellStyle name="n_04a - Détail BU accès_UAG_report_CA 06-09 (06-09-28)" xfId="1850"/>
    <cellStyle name="n_04a - Détail BU accès_UAG_report_CA 06-09 (06-09-28)_A&amp;ME KPIs" xfId="53120"/>
    <cellStyle name="n_04a - Détail BU accès_UAG_report_CA 06-09 (06-09-28)_Enterprise" xfId="9547"/>
    <cellStyle name="n_04a - Détail BU accès_UAG_report_CA 06-09 (06-09-28)_France financials" xfId="23499"/>
    <cellStyle name="n_04a - Détail BU accès_UAG_report_CA 06-09 (06-09-28)_France financials_1" xfId="25137"/>
    <cellStyle name="n_04a - Détail BU accès_UAG_report_CA 06-09 (06-09-28)_France KPIs" xfId="4711"/>
    <cellStyle name="n_04a - Détail BU accès_UAG_report_CA 06-09 (06-09-28)_France KPIs 2" xfId="14129"/>
    <cellStyle name="n_04a - Détail BU accès_UAG_report_CA 06-09 (06-09-28)_France KPIs_1" xfId="11954"/>
    <cellStyle name="n_04a - Détail BU accès_UAG_report_CA 06-09 (06-09-28)_Group - financial KPIs" xfId="21755"/>
    <cellStyle name="n_04a - Détail BU accès_UAG_report_CA 06-09 (06-09-28)_Group - operational KPIs" xfId="3013"/>
    <cellStyle name="n_04a - Détail BU accès_UAG_report_CA 06-09 (06-09-28)_Group - operational KPIs_1" xfId="10200"/>
    <cellStyle name="n_04a - Détail BU accès_UAG_report_CA 06-09 (06-09-28)_Group - operational KPIs_1 2" xfId="17899"/>
    <cellStyle name="n_04a - Détail BU accès_UAG_report_CA 06-09 (06-09-28)_Group - operational KPIs_2" xfId="20016"/>
    <cellStyle name="n_04a - Détail BU accès_UAG_report_CA 06-09 (06-09-28)_IC&amp;SS" xfId="17572"/>
    <cellStyle name="n_04a - Détail BU accès_UAG_report_CA 06-09 (06-09-28)_Poland KPIs" xfId="8267"/>
    <cellStyle name="n_04a - Détail BU accès_UAG_report_CA 06-09 (06-09-28)_ROW" xfId="27503"/>
    <cellStyle name="n_04a - Détail BU accès_UAG_report_CA 06-09 (06-09-28)_RoW KPIs" xfId="8979"/>
    <cellStyle name="n_04a - Détail BU accès_UAG_report_CA 06-09 (06-09-28)_ROW_1" xfId="27504"/>
    <cellStyle name="n_04a - Détail BU accès_UAG_report_CA 06-09 (06-09-28)_ROW_1_Group" xfId="27505"/>
    <cellStyle name="n_04a - Détail BU accès_UAG_report_CA 06-09 (06-09-28)_ROW_1_ROW ARPU" xfId="27506"/>
    <cellStyle name="n_04a - Détail BU accès_UAG_report_CA 06-09 (06-09-28)_ROW_Group" xfId="27507"/>
    <cellStyle name="n_04a - Détail BU accès_UAG_report_CA 06-09 (06-09-28)_ROW_ROW ARPU" xfId="27508"/>
    <cellStyle name="n_04a - Détail BU accès_UAG_report_CA 06-09 (06-09-28)_Spain ARPU + AUPU" xfId="27509"/>
    <cellStyle name="n_04a - Détail BU accès_UAG_report_CA 06-09 (06-09-28)_Spain ARPU + AUPU_Group" xfId="27510"/>
    <cellStyle name="n_04a - Détail BU accès_UAG_report_CA 06-09 (06-09-28)_Spain ARPU + AUPU_ROW ARPU" xfId="27511"/>
    <cellStyle name="n_04a - Détail BU accès_UAG_report_CA 06-09 (06-09-28)_Spain KPIs" xfId="6534"/>
    <cellStyle name="n_04a - Détail BU accès_UAG_report_CA 06-09 (06-09-28)_Spain KPIs 2" xfId="15901"/>
    <cellStyle name="n_04a - Détail BU accès_UAG_report_CA 06-09 (06-09-28)_Spain KPIs_1" xfId="51341"/>
    <cellStyle name="n_04a - Détail BU accès_UAG_report_CA 06-09 (06-09-28)_Telecoms - Operational KPIs" xfId="49654"/>
    <cellStyle name="n_04a - Détail BU accès_UAG_report_CA 06-10 (06-11-06)" xfId="1851"/>
    <cellStyle name="n_04a - Détail BU accès_UAG_report_CA 06-10 (06-11-06)_A&amp;ME KPIs" xfId="53121"/>
    <cellStyle name="n_04a - Détail BU accès_UAG_report_CA 06-10 (06-11-06)_Enterprise" xfId="9548"/>
    <cellStyle name="n_04a - Détail BU accès_UAG_report_CA 06-10 (06-11-06)_France financials" xfId="23500"/>
    <cellStyle name="n_04a - Détail BU accès_UAG_report_CA 06-10 (06-11-06)_France financials_1" xfId="25138"/>
    <cellStyle name="n_04a - Détail BU accès_UAG_report_CA 06-10 (06-11-06)_France KPIs" xfId="4712"/>
    <cellStyle name="n_04a - Détail BU accès_UAG_report_CA 06-10 (06-11-06)_France KPIs 2" xfId="14130"/>
    <cellStyle name="n_04a - Détail BU accès_UAG_report_CA 06-10 (06-11-06)_France KPIs_1" xfId="11955"/>
    <cellStyle name="n_04a - Détail BU accès_UAG_report_CA 06-10 (06-11-06)_Group - financial KPIs" xfId="21756"/>
    <cellStyle name="n_04a - Détail BU accès_UAG_report_CA 06-10 (06-11-06)_Group - operational KPIs" xfId="3014"/>
    <cellStyle name="n_04a - Détail BU accès_UAG_report_CA 06-10 (06-11-06)_Group - operational KPIs_1" xfId="10201"/>
    <cellStyle name="n_04a - Détail BU accès_UAG_report_CA 06-10 (06-11-06)_Group - operational KPIs_1 2" xfId="17900"/>
    <cellStyle name="n_04a - Détail BU accès_UAG_report_CA 06-10 (06-11-06)_Group - operational KPIs_2" xfId="20017"/>
    <cellStyle name="n_04a - Détail BU accès_UAG_report_CA 06-10 (06-11-06)_IC&amp;SS" xfId="13755"/>
    <cellStyle name="n_04a - Détail BU accès_UAG_report_CA 06-10 (06-11-06)_Poland KPIs" xfId="8268"/>
    <cellStyle name="n_04a - Détail BU accès_UAG_report_CA 06-10 (06-11-06)_ROW" xfId="27512"/>
    <cellStyle name="n_04a - Détail BU accès_UAG_report_CA 06-10 (06-11-06)_RoW KPIs" xfId="8980"/>
    <cellStyle name="n_04a - Détail BU accès_UAG_report_CA 06-10 (06-11-06)_ROW_1" xfId="27513"/>
    <cellStyle name="n_04a - Détail BU accès_UAG_report_CA 06-10 (06-11-06)_ROW_1_Group" xfId="27514"/>
    <cellStyle name="n_04a - Détail BU accès_UAG_report_CA 06-10 (06-11-06)_ROW_1_ROW ARPU" xfId="27515"/>
    <cellStyle name="n_04a - Détail BU accès_UAG_report_CA 06-10 (06-11-06)_ROW_Group" xfId="27516"/>
    <cellStyle name="n_04a - Détail BU accès_UAG_report_CA 06-10 (06-11-06)_ROW_ROW ARPU" xfId="27517"/>
    <cellStyle name="n_04a - Détail BU accès_UAG_report_CA 06-10 (06-11-06)_Spain ARPU + AUPU" xfId="27518"/>
    <cellStyle name="n_04a - Détail BU accès_UAG_report_CA 06-10 (06-11-06)_Spain ARPU + AUPU_Group" xfId="27519"/>
    <cellStyle name="n_04a - Détail BU accès_UAG_report_CA 06-10 (06-11-06)_Spain ARPU + AUPU_ROW ARPU" xfId="27520"/>
    <cellStyle name="n_04a - Détail BU accès_UAG_report_CA 06-10 (06-11-06)_Spain KPIs" xfId="6535"/>
    <cellStyle name="n_04a - Détail BU accès_UAG_report_CA 06-10 (06-11-06)_Spain KPIs 2" xfId="15902"/>
    <cellStyle name="n_04a - Détail BU accès_UAG_report_CA 06-10 (06-11-06)_Spain KPIs_1" xfId="51342"/>
    <cellStyle name="n_04a - Détail BU accès_UAG_report_CA 06-10 (06-11-06)_Telecoms - Operational KPIs" xfId="49655"/>
    <cellStyle name="n_04a - Détail BU accès_V&amp;M trajectoires V1 (06-08-11)" xfId="1852"/>
    <cellStyle name="n_04a - Détail BU accès_V&amp;M trajectoires V1 (06-08-11)_A&amp;ME KPIs" xfId="53122"/>
    <cellStyle name="n_04a - Détail BU accès_V&amp;M trajectoires V1 (06-08-11)_Enterprise" xfId="9549"/>
    <cellStyle name="n_04a - Détail BU accès_V&amp;M trajectoires V1 (06-08-11)_France financials" xfId="23501"/>
    <cellStyle name="n_04a - Détail BU accès_V&amp;M trajectoires V1 (06-08-11)_France financials_1" xfId="25139"/>
    <cellStyle name="n_04a - Détail BU accès_V&amp;M trajectoires V1 (06-08-11)_France KPIs" xfId="4713"/>
    <cellStyle name="n_04a - Détail BU accès_V&amp;M trajectoires V1 (06-08-11)_France KPIs 2" xfId="14131"/>
    <cellStyle name="n_04a - Détail BU accès_V&amp;M trajectoires V1 (06-08-11)_France KPIs_1" xfId="11956"/>
    <cellStyle name="n_04a - Détail BU accès_V&amp;M trajectoires V1 (06-08-11)_Group - financial KPIs" xfId="21757"/>
    <cellStyle name="n_04a - Détail BU accès_V&amp;M trajectoires V1 (06-08-11)_Group - operational KPIs" xfId="3015"/>
    <cellStyle name="n_04a - Détail BU accès_V&amp;M trajectoires V1 (06-08-11)_Group - operational KPIs_1" xfId="10202"/>
    <cellStyle name="n_04a - Détail BU accès_V&amp;M trajectoires V1 (06-08-11)_Group - operational KPIs_1 2" xfId="17901"/>
    <cellStyle name="n_04a - Détail BU accès_V&amp;M trajectoires V1 (06-08-11)_Group - operational KPIs_2" xfId="20018"/>
    <cellStyle name="n_04a - Détail BU accès_V&amp;M trajectoires V1 (06-08-11)_IC&amp;SS" xfId="19625"/>
    <cellStyle name="n_04a - Détail BU accès_V&amp;M trajectoires V1 (06-08-11)_Poland KPIs" xfId="8269"/>
    <cellStyle name="n_04a - Détail BU accès_V&amp;M trajectoires V1 (06-08-11)_ROW" xfId="27521"/>
    <cellStyle name="n_04a - Détail BU accès_V&amp;M trajectoires V1 (06-08-11)_RoW KPIs" xfId="8981"/>
    <cellStyle name="n_04a - Détail BU accès_V&amp;M trajectoires V1 (06-08-11)_ROW_1" xfId="27522"/>
    <cellStyle name="n_04a - Détail BU accès_V&amp;M trajectoires V1 (06-08-11)_ROW_1_Group" xfId="27523"/>
    <cellStyle name="n_04a - Détail BU accès_V&amp;M trajectoires V1 (06-08-11)_ROW_1_ROW ARPU" xfId="27524"/>
    <cellStyle name="n_04a - Détail BU accès_V&amp;M trajectoires V1 (06-08-11)_ROW_Group" xfId="27525"/>
    <cellStyle name="n_04a - Détail BU accès_V&amp;M trajectoires V1 (06-08-11)_ROW_ROW ARPU" xfId="27526"/>
    <cellStyle name="n_04a - Détail BU accès_V&amp;M trajectoires V1 (06-08-11)_Spain ARPU + AUPU" xfId="27527"/>
    <cellStyle name="n_04a - Détail BU accès_V&amp;M trajectoires V1 (06-08-11)_Spain ARPU + AUPU_Group" xfId="27528"/>
    <cellStyle name="n_04a - Détail BU accès_V&amp;M trajectoires V1 (06-08-11)_Spain ARPU + AUPU_ROW ARPU" xfId="27529"/>
    <cellStyle name="n_04a - Détail BU accès_V&amp;M trajectoires V1 (06-08-11)_Spain KPIs" xfId="6536"/>
    <cellStyle name="n_04a - Détail BU accès_V&amp;M trajectoires V1 (06-08-11)_Spain KPIs 2" xfId="15903"/>
    <cellStyle name="n_04a - Détail BU accès_V&amp;M trajectoires V1 (06-08-11)_Spain KPIs_1" xfId="51343"/>
    <cellStyle name="n_04a - Détail BU accès_V&amp;M trajectoires V1 (06-08-11)_Telecoms - Operational KPIs" xfId="49656"/>
    <cellStyle name="n_04b - Détail BU accès fiches pays" xfId="1853"/>
    <cellStyle name="n_04b - Détail BU accès fiches pays_01 Synthèse DM pour modèle" xfId="1854"/>
    <cellStyle name="n_04b - Détail BU accès fiches pays_01 Synthèse DM pour modèle_France financials" xfId="23503"/>
    <cellStyle name="n_04b - Détail BU accès fiches pays_01 Synthèse DM pour modèle_France KPIs" xfId="4715"/>
    <cellStyle name="n_04b - Détail BU accès fiches pays_01 Synthèse DM pour modèle_France KPIs 2" xfId="14133"/>
    <cellStyle name="n_04b - Détail BU accès fiches pays_01 Synthèse DM pour modèle_France KPIs_1" xfId="11958"/>
    <cellStyle name="n_04b - Détail BU accès fiches pays_01 Synthèse DM pour modèle_Group - financial KPIs" xfId="21759"/>
    <cellStyle name="n_04b - Détail BU accès fiches pays_01 Synthèse DM pour modèle_Group - operational KPIs" xfId="10204"/>
    <cellStyle name="n_04b - Détail BU accès fiches pays_01 Synthèse DM pour modèle_Group - operational KPIs 2" xfId="17903"/>
    <cellStyle name="n_04b - Détail BU accès fiches pays_01 Synthèse DM pour modèle_Group - operational KPIs_1" xfId="20020"/>
    <cellStyle name="n_04b - Détail BU accès fiches pays_01 Synthèse DM pour modèle_ROW" xfId="27530"/>
    <cellStyle name="n_04b - Détail BU accès fiches pays_01 Synthèse DM pour modèle_ROW_1" xfId="27531"/>
    <cellStyle name="n_04b - Détail BU accès fiches pays_01 Synthèse DM pour modèle_ROW_1_Group" xfId="27532"/>
    <cellStyle name="n_04b - Détail BU accès fiches pays_01 Synthèse DM pour modèle_ROW_1_ROW ARPU" xfId="27533"/>
    <cellStyle name="n_04b - Détail BU accès fiches pays_01 Synthèse DM pour modèle_ROW_Group" xfId="27534"/>
    <cellStyle name="n_04b - Détail BU accès fiches pays_01 Synthèse DM pour modèle_ROW_ROW ARPU" xfId="27535"/>
    <cellStyle name="n_04b - Détail BU accès fiches pays_01 Synthèse DM pour modèle_Spain ARPU + AUPU" xfId="27536"/>
    <cellStyle name="n_04b - Détail BU accès fiches pays_01 Synthèse DM pour modèle_Spain ARPU + AUPU_Group" xfId="27537"/>
    <cellStyle name="n_04b - Détail BU accès fiches pays_01 Synthèse DM pour modèle_Spain ARPU + AUPU_ROW ARPU" xfId="27538"/>
    <cellStyle name="n_04b - Détail BU accès fiches pays_01 Synthèse DM pour modèle_Spain KPIs" xfId="6538"/>
    <cellStyle name="n_04b - Détail BU accès fiches pays_01 Synthèse DM pour modèle_Spain KPIs 2" xfId="15905"/>
    <cellStyle name="n_04b - Détail BU accès fiches pays_0703 Préflashde L23 Analyse CA trafic 07-03 (07-04-03)" xfId="1855"/>
    <cellStyle name="n_04b - Détail BU accès fiches pays_0703 Préflashde L23 Analyse CA trafic 07-03 (07-04-03)_A&amp;ME KPIs" xfId="53124"/>
    <cellStyle name="n_04b - Détail BU accès fiches pays_0703 Préflashde L23 Analyse CA trafic 07-03 (07-04-03)_Enterprise" xfId="9551"/>
    <cellStyle name="n_04b - Détail BU accès fiches pays_0703 Préflashde L23 Analyse CA trafic 07-03 (07-04-03)_France financials" xfId="23504"/>
    <cellStyle name="n_04b - Détail BU accès fiches pays_0703 Préflashde L23 Analyse CA trafic 07-03 (07-04-03)_France financials_1" xfId="25141"/>
    <cellStyle name="n_04b - Détail BU accès fiches pays_0703 Préflashde L23 Analyse CA trafic 07-03 (07-04-03)_France KPIs" xfId="4716"/>
    <cellStyle name="n_04b - Détail BU accès fiches pays_0703 Préflashde L23 Analyse CA trafic 07-03 (07-04-03)_France KPIs 2" xfId="14134"/>
    <cellStyle name="n_04b - Détail BU accès fiches pays_0703 Préflashde L23 Analyse CA trafic 07-03 (07-04-03)_France KPIs_1" xfId="11959"/>
    <cellStyle name="n_04b - Détail BU accès fiches pays_0703 Préflashde L23 Analyse CA trafic 07-03 (07-04-03)_Group - financial KPIs" xfId="21760"/>
    <cellStyle name="n_04b - Détail BU accès fiches pays_0703 Préflashde L23 Analyse CA trafic 07-03 (07-04-03)_Group - operational KPIs" xfId="3017"/>
    <cellStyle name="n_04b - Détail BU accès fiches pays_0703 Préflashde L23 Analyse CA trafic 07-03 (07-04-03)_Group - operational KPIs_1" xfId="10205"/>
    <cellStyle name="n_04b - Détail BU accès fiches pays_0703 Préflashde L23 Analyse CA trafic 07-03 (07-04-03)_Group - operational KPIs_1 2" xfId="17904"/>
    <cellStyle name="n_04b - Détail BU accès fiches pays_0703 Préflashde L23 Analyse CA trafic 07-03 (07-04-03)_Group - operational KPIs_2" xfId="20021"/>
    <cellStyle name="n_04b - Détail BU accès fiches pays_0703 Préflashde L23 Analyse CA trafic 07-03 (07-04-03)_IC&amp;SS" xfId="13551"/>
    <cellStyle name="n_04b - Détail BU accès fiches pays_0703 Préflashde L23 Analyse CA trafic 07-03 (07-04-03)_Poland KPIs" xfId="8271"/>
    <cellStyle name="n_04b - Détail BU accès fiches pays_0703 Préflashde L23 Analyse CA trafic 07-03 (07-04-03)_ROW" xfId="27539"/>
    <cellStyle name="n_04b - Détail BU accès fiches pays_0703 Préflashde L23 Analyse CA trafic 07-03 (07-04-03)_RoW KPIs" xfId="8983"/>
    <cellStyle name="n_04b - Détail BU accès fiches pays_0703 Préflashde L23 Analyse CA trafic 07-03 (07-04-03)_ROW_1" xfId="27540"/>
    <cellStyle name="n_04b - Détail BU accès fiches pays_0703 Préflashde L23 Analyse CA trafic 07-03 (07-04-03)_ROW_1_Group" xfId="27541"/>
    <cellStyle name="n_04b - Détail BU accès fiches pays_0703 Préflashde L23 Analyse CA trafic 07-03 (07-04-03)_ROW_1_ROW ARPU" xfId="27542"/>
    <cellStyle name="n_04b - Détail BU accès fiches pays_0703 Préflashde L23 Analyse CA trafic 07-03 (07-04-03)_ROW_Group" xfId="27543"/>
    <cellStyle name="n_04b - Détail BU accès fiches pays_0703 Préflashde L23 Analyse CA trafic 07-03 (07-04-03)_ROW_ROW ARPU" xfId="27544"/>
    <cellStyle name="n_04b - Détail BU accès fiches pays_0703 Préflashde L23 Analyse CA trafic 07-03 (07-04-03)_Spain ARPU + AUPU" xfId="27545"/>
    <cellStyle name="n_04b - Détail BU accès fiches pays_0703 Préflashde L23 Analyse CA trafic 07-03 (07-04-03)_Spain ARPU + AUPU_Group" xfId="27546"/>
    <cellStyle name="n_04b - Détail BU accès fiches pays_0703 Préflashde L23 Analyse CA trafic 07-03 (07-04-03)_Spain ARPU + AUPU_ROW ARPU" xfId="27547"/>
    <cellStyle name="n_04b - Détail BU accès fiches pays_0703 Préflashde L23 Analyse CA trafic 07-03 (07-04-03)_Spain KPIs" xfId="6539"/>
    <cellStyle name="n_04b - Détail BU accès fiches pays_0703 Préflashde L23 Analyse CA trafic 07-03 (07-04-03)_Spain KPIs 2" xfId="15906"/>
    <cellStyle name="n_04b - Détail BU accès fiches pays_0703 Préflashde L23 Analyse CA trafic 07-03 (07-04-03)_Spain KPIs_1" xfId="51345"/>
    <cellStyle name="n_04b - Détail BU accès fiches pays_0703 Préflashde L23 Analyse CA trafic 07-03 (07-04-03)_Telecoms - Operational KPIs" xfId="49658"/>
    <cellStyle name="n_04b - Détail BU accès fiches pays_A&amp;ME KPIs" xfId="53123"/>
    <cellStyle name="n_04b - Détail BU accès fiches pays_Base Forfaits 06-07" xfId="1856"/>
    <cellStyle name="n_04b - Détail BU accès fiches pays_Base Forfaits 06-07_A&amp;ME KPIs" xfId="53125"/>
    <cellStyle name="n_04b - Détail BU accès fiches pays_Base Forfaits 06-07_Enterprise" xfId="9552"/>
    <cellStyle name="n_04b - Détail BU accès fiches pays_Base Forfaits 06-07_France financials" xfId="23505"/>
    <cellStyle name="n_04b - Détail BU accès fiches pays_Base Forfaits 06-07_France financials_1" xfId="25142"/>
    <cellStyle name="n_04b - Détail BU accès fiches pays_Base Forfaits 06-07_France KPIs" xfId="4717"/>
    <cellStyle name="n_04b - Détail BU accès fiches pays_Base Forfaits 06-07_France KPIs 2" xfId="14135"/>
    <cellStyle name="n_04b - Détail BU accès fiches pays_Base Forfaits 06-07_France KPIs_1" xfId="11960"/>
    <cellStyle name="n_04b - Détail BU accès fiches pays_Base Forfaits 06-07_Group - financial KPIs" xfId="21761"/>
    <cellStyle name="n_04b - Détail BU accès fiches pays_Base Forfaits 06-07_Group - operational KPIs" xfId="3018"/>
    <cellStyle name="n_04b - Détail BU accès fiches pays_Base Forfaits 06-07_Group - operational KPIs_1" xfId="10206"/>
    <cellStyle name="n_04b - Détail BU accès fiches pays_Base Forfaits 06-07_Group - operational KPIs_1 2" xfId="17905"/>
    <cellStyle name="n_04b - Détail BU accès fiches pays_Base Forfaits 06-07_Group - operational KPIs_2" xfId="20022"/>
    <cellStyle name="n_04b - Détail BU accès fiches pays_Base Forfaits 06-07_IC&amp;SS" xfId="13757"/>
    <cellStyle name="n_04b - Détail BU accès fiches pays_Base Forfaits 06-07_Poland KPIs" xfId="8272"/>
    <cellStyle name="n_04b - Détail BU accès fiches pays_Base Forfaits 06-07_ROW" xfId="27548"/>
    <cellStyle name="n_04b - Détail BU accès fiches pays_Base Forfaits 06-07_RoW KPIs" xfId="8984"/>
    <cellStyle name="n_04b - Détail BU accès fiches pays_Base Forfaits 06-07_ROW_1" xfId="27549"/>
    <cellStyle name="n_04b - Détail BU accès fiches pays_Base Forfaits 06-07_ROW_1_Group" xfId="27550"/>
    <cellStyle name="n_04b - Détail BU accès fiches pays_Base Forfaits 06-07_ROW_1_ROW ARPU" xfId="27551"/>
    <cellStyle name="n_04b - Détail BU accès fiches pays_Base Forfaits 06-07_ROW_Group" xfId="27552"/>
    <cellStyle name="n_04b - Détail BU accès fiches pays_Base Forfaits 06-07_ROW_ROW ARPU" xfId="27553"/>
    <cellStyle name="n_04b - Détail BU accès fiches pays_Base Forfaits 06-07_Spain ARPU + AUPU" xfId="27554"/>
    <cellStyle name="n_04b - Détail BU accès fiches pays_Base Forfaits 06-07_Spain ARPU + AUPU_Group" xfId="27555"/>
    <cellStyle name="n_04b - Détail BU accès fiches pays_Base Forfaits 06-07_Spain ARPU + AUPU_ROW ARPU" xfId="27556"/>
    <cellStyle name="n_04b - Détail BU accès fiches pays_Base Forfaits 06-07_Spain KPIs" xfId="6540"/>
    <cellStyle name="n_04b - Détail BU accès fiches pays_Base Forfaits 06-07_Spain KPIs 2" xfId="15907"/>
    <cellStyle name="n_04b - Détail BU accès fiches pays_Base Forfaits 06-07_Spain KPIs_1" xfId="51346"/>
    <cellStyle name="n_04b - Détail BU accès fiches pays_Base Forfaits 06-07_Telecoms - Operational KPIs" xfId="49659"/>
    <cellStyle name="n_04b - Détail BU accès fiches pays_CA BAC SCR-VM 06-07 (31-07-06)" xfId="1857"/>
    <cellStyle name="n_04b - Détail BU accès fiches pays_CA BAC SCR-VM 06-07 (31-07-06)_A&amp;ME KPIs" xfId="53126"/>
    <cellStyle name="n_04b - Détail BU accès fiches pays_CA BAC SCR-VM 06-07 (31-07-06)_Enterprise" xfId="9553"/>
    <cellStyle name="n_04b - Détail BU accès fiches pays_CA BAC SCR-VM 06-07 (31-07-06)_France financials" xfId="23506"/>
    <cellStyle name="n_04b - Détail BU accès fiches pays_CA BAC SCR-VM 06-07 (31-07-06)_France financials_1" xfId="25143"/>
    <cellStyle name="n_04b - Détail BU accès fiches pays_CA BAC SCR-VM 06-07 (31-07-06)_France KPIs" xfId="4718"/>
    <cellStyle name="n_04b - Détail BU accès fiches pays_CA BAC SCR-VM 06-07 (31-07-06)_France KPIs 2" xfId="14136"/>
    <cellStyle name="n_04b - Détail BU accès fiches pays_CA BAC SCR-VM 06-07 (31-07-06)_France KPIs_1" xfId="11961"/>
    <cellStyle name="n_04b - Détail BU accès fiches pays_CA BAC SCR-VM 06-07 (31-07-06)_Group - financial KPIs" xfId="21762"/>
    <cellStyle name="n_04b - Détail BU accès fiches pays_CA BAC SCR-VM 06-07 (31-07-06)_Group - operational KPIs" xfId="3019"/>
    <cellStyle name="n_04b - Détail BU accès fiches pays_CA BAC SCR-VM 06-07 (31-07-06)_Group - operational KPIs_1" xfId="10207"/>
    <cellStyle name="n_04b - Détail BU accès fiches pays_CA BAC SCR-VM 06-07 (31-07-06)_Group - operational KPIs_1 2" xfId="17906"/>
    <cellStyle name="n_04b - Détail BU accès fiches pays_CA BAC SCR-VM 06-07 (31-07-06)_Group - operational KPIs_2" xfId="20023"/>
    <cellStyle name="n_04b - Détail BU accès fiches pays_CA BAC SCR-VM 06-07 (31-07-06)_IC&amp;SS" xfId="19624"/>
    <cellStyle name="n_04b - Détail BU accès fiches pays_CA BAC SCR-VM 06-07 (31-07-06)_Poland KPIs" xfId="8273"/>
    <cellStyle name="n_04b - Détail BU accès fiches pays_CA BAC SCR-VM 06-07 (31-07-06)_ROW" xfId="27557"/>
    <cellStyle name="n_04b - Détail BU accès fiches pays_CA BAC SCR-VM 06-07 (31-07-06)_RoW KPIs" xfId="8985"/>
    <cellStyle name="n_04b - Détail BU accès fiches pays_CA BAC SCR-VM 06-07 (31-07-06)_ROW_1" xfId="27558"/>
    <cellStyle name="n_04b - Détail BU accès fiches pays_CA BAC SCR-VM 06-07 (31-07-06)_ROW_1_Group" xfId="27559"/>
    <cellStyle name="n_04b - Détail BU accès fiches pays_CA BAC SCR-VM 06-07 (31-07-06)_ROW_1_ROW ARPU" xfId="27560"/>
    <cellStyle name="n_04b - Détail BU accès fiches pays_CA BAC SCR-VM 06-07 (31-07-06)_ROW_1_ROW ARPU_A&amp;ME KPIs" xfId="53127"/>
    <cellStyle name="n_04b - Détail BU accès fiches pays_CA BAC SCR-VM 06-07 (31-07-06)_ROW_1_ROW ARPU_Group" xfId="27561"/>
    <cellStyle name="n_04b - Détail BU accès fiches pays_CA BAC SCR-VM 06-07 (31-07-06)_ROW_1_ROW ARPU_Spain KPIs" xfId="51348"/>
    <cellStyle name="n_04b - Détail BU accès fiches pays_CA BAC SCR-VM 06-07 (31-07-06)_ROW_1_ROW ARPU_Telecoms - Operational KPIs" xfId="54766"/>
    <cellStyle name="n_04b - Détail BU accès fiches pays_CA BAC SCR-VM 06-07 (31-07-06)_ROW_Group" xfId="27562"/>
    <cellStyle name="n_04b - Détail BU accès fiches pays_CA BAC SCR-VM 06-07 (31-07-06)_ROW_Group_1" xfId="27563"/>
    <cellStyle name="n_04b - Détail BU accès fiches pays_CA BAC SCR-VM 06-07 (31-07-06)_ROW_Group_A&amp;ME KPIs" xfId="53128"/>
    <cellStyle name="n_04b - Détail BU accès fiches pays_CA BAC SCR-VM 06-07 (31-07-06)_ROW_Group_Spain KPIs" xfId="51349"/>
    <cellStyle name="n_04b - Détail BU accès fiches pays_CA BAC SCR-VM 06-07 (31-07-06)_ROW_Group_Telecoms - Operational KPIs" xfId="54767"/>
    <cellStyle name="n_04b - Détail BU accès fiches pays_CA BAC SCR-VM 06-07 (31-07-06)_ROW_ROW ARPU" xfId="27564"/>
    <cellStyle name="n_04b - Détail BU accès fiches pays_CA BAC SCR-VM 06-07 (31-07-06)_ROW_ROW ARPU_A&amp;ME KPIs" xfId="53129"/>
    <cellStyle name="n_04b - Détail BU accès fiches pays_CA BAC SCR-VM 06-07 (31-07-06)_ROW_ROW ARPU_Group" xfId="27565"/>
    <cellStyle name="n_04b - Détail BU accès fiches pays_CA BAC SCR-VM 06-07 (31-07-06)_ROW_ROW ARPU_Spain KPIs" xfId="51350"/>
    <cellStyle name="n_04b - Détail BU accès fiches pays_CA BAC SCR-VM 06-07 (31-07-06)_ROW_ROW ARPU_Telecoms - Operational KPIs" xfId="54768"/>
    <cellStyle name="n_04b - Détail BU accès fiches pays_CA BAC SCR-VM 06-07 (31-07-06)_Spain ARPU + AUPU" xfId="27566"/>
    <cellStyle name="n_04b - Détail BU accès fiches pays_CA BAC SCR-VM 06-07 (31-07-06)_Spain ARPU + AUPU_A&amp;ME KPIs" xfId="53130"/>
    <cellStyle name="n_04b - Détail BU accès fiches pays_CA BAC SCR-VM 06-07 (31-07-06)_Spain ARPU + AUPU_Group" xfId="27567"/>
    <cellStyle name="n_04b - Détail BU accès fiches pays_CA BAC SCR-VM 06-07 (31-07-06)_Spain ARPU + AUPU_Group_1" xfId="27568"/>
    <cellStyle name="n_04b - Détail BU accès fiches pays_CA BAC SCR-VM 06-07 (31-07-06)_Spain ARPU + AUPU_Group_A&amp;ME KPIs" xfId="53131"/>
    <cellStyle name="n_04b - Détail BU accès fiches pays_CA BAC SCR-VM 06-07 (31-07-06)_Spain ARPU + AUPU_Group_Group" xfId="27569"/>
    <cellStyle name="n_04b - Détail BU accès fiches pays_CA BAC SCR-VM 06-07 (31-07-06)_Spain ARPU + AUPU_Group_Spain KPIs" xfId="51352"/>
    <cellStyle name="n_04b - Détail BU accès fiches pays_CA BAC SCR-VM 06-07 (31-07-06)_Spain ARPU + AUPU_Group_Telecoms - Operational KPIs" xfId="54770"/>
    <cellStyle name="n_04b - Détail BU accès fiches pays_CA BAC SCR-VM 06-07 (31-07-06)_Spain ARPU + AUPU_ROW ARPU" xfId="27570"/>
    <cellStyle name="n_04b - Détail BU accès fiches pays_CA BAC SCR-VM 06-07 (31-07-06)_Spain ARPU + AUPU_ROW ARPU_A&amp;ME KPIs" xfId="53132"/>
    <cellStyle name="n_04b - Détail BU accès fiches pays_CA BAC SCR-VM 06-07 (31-07-06)_Spain ARPU + AUPU_ROW ARPU_Group" xfId="27571"/>
    <cellStyle name="n_04b - Détail BU accès fiches pays_CA BAC SCR-VM 06-07 (31-07-06)_Spain ARPU + AUPU_ROW ARPU_Spain KPIs" xfId="51353"/>
    <cellStyle name="n_04b - Détail BU accès fiches pays_CA BAC SCR-VM 06-07 (31-07-06)_Spain ARPU + AUPU_ROW ARPU_Telecoms - Operational KPIs" xfId="54771"/>
    <cellStyle name="n_04b - Détail BU accès fiches pays_CA BAC SCR-VM 06-07 (31-07-06)_Spain ARPU + AUPU_Spain KPIs" xfId="51351"/>
    <cellStyle name="n_04b - Détail BU accès fiches pays_CA BAC SCR-VM 06-07 (31-07-06)_Spain ARPU + AUPU_Telecoms - Operational KPIs" xfId="54769"/>
    <cellStyle name="n_04b - Détail BU accès fiches pays_CA BAC SCR-VM 06-07 (31-07-06)_Spain KPIs" xfId="6541"/>
    <cellStyle name="n_04b - Détail BU accès fiches pays_CA BAC SCR-VM 06-07 (31-07-06)_Spain KPIs 2" xfId="15908"/>
    <cellStyle name="n_04b - Détail BU accès fiches pays_CA BAC SCR-VM 06-07 (31-07-06)_Spain KPIs_1" xfId="51347"/>
    <cellStyle name="n_04b - Détail BU accès fiches pays_CA BAC SCR-VM 06-07 (31-07-06)_Telecoms - Operational KPIs" xfId="49660"/>
    <cellStyle name="n_04b - Détail BU accès fiches pays_CA forfaits 0607 (06-08-14)" xfId="1858"/>
    <cellStyle name="n_04b - Détail BU accès fiches pays_CA forfaits 0607 (06-08-14)_France financials" xfId="23507"/>
    <cellStyle name="n_04b - Détail BU accès fiches pays_CA forfaits 0607 (06-08-14)_France KPIs" xfId="4719"/>
    <cellStyle name="n_04b - Détail BU accès fiches pays_CA forfaits 0607 (06-08-14)_France KPIs 2" xfId="14137"/>
    <cellStyle name="n_04b - Détail BU accès fiches pays_CA forfaits 0607 (06-08-14)_France KPIs_1" xfId="11962"/>
    <cellStyle name="n_04b - Détail BU accès fiches pays_CA forfaits 0607 (06-08-14)_Group" xfId="27573"/>
    <cellStyle name="n_04b - Détail BU accès fiches pays_CA forfaits 0607 (06-08-14)_Group - financial KPIs" xfId="21763"/>
    <cellStyle name="n_04b - Détail BU accès fiches pays_CA forfaits 0607 (06-08-14)_Group - operational KPIs" xfId="10208"/>
    <cellStyle name="n_04b - Détail BU accès fiches pays_CA forfaits 0607 (06-08-14)_Group - operational KPIs 2" xfId="17907"/>
    <cellStyle name="n_04b - Détail BU accès fiches pays_CA forfaits 0607 (06-08-14)_Group - operational KPIs_1" xfId="20024"/>
    <cellStyle name="n_04b - Détail BU accès fiches pays_CA forfaits 0607 (06-08-14)_Poland KPIs" xfId="27572"/>
    <cellStyle name="n_04b - Détail BU accès fiches pays_CA forfaits 0607 (06-08-14)_ROW" xfId="27574"/>
    <cellStyle name="n_04b - Détail BU accès fiches pays_CA forfaits 0607 (06-08-14)_ROW_1" xfId="27575"/>
    <cellStyle name="n_04b - Détail BU accès fiches pays_CA forfaits 0607 (06-08-14)_ROW_1_A&amp;ME KPIs" xfId="53134"/>
    <cellStyle name="n_04b - Détail BU accès fiches pays_CA forfaits 0607 (06-08-14)_ROW_1_Group" xfId="27576"/>
    <cellStyle name="n_04b - Détail BU accès fiches pays_CA forfaits 0607 (06-08-14)_ROW_1_Group_1" xfId="27577"/>
    <cellStyle name="n_04b - Détail BU accès fiches pays_CA forfaits 0607 (06-08-14)_ROW_1_Group_A&amp;ME KPIs" xfId="53135"/>
    <cellStyle name="n_04b - Détail BU accès fiches pays_CA forfaits 0607 (06-08-14)_ROW_1_Group_Group" xfId="27578"/>
    <cellStyle name="n_04b - Détail BU accès fiches pays_CA forfaits 0607 (06-08-14)_ROW_1_Group_Spain KPIs" xfId="51356"/>
    <cellStyle name="n_04b - Détail BU accès fiches pays_CA forfaits 0607 (06-08-14)_ROW_1_Group_Telecoms - Operational KPIs" xfId="54774"/>
    <cellStyle name="n_04b - Détail BU accès fiches pays_CA forfaits 0607 (06-08-14)_ROW_1_ROW ARPU" xfId="27579"/>
    <cellStyle name="n_04b - Détail BU accès fiches pays_CA forfaits 0607 (06-08-14)_ROW_1_ROW ARPU_A&amp;ME KPIs" xfId="53136"/>
    <cellStyle name="n_04b - Détail BU accès fiches pays_CA forfaits 0607 (06-08-14)_ROW_1_ROW ARPU_Group" xfId="27580"/>
    <cellStyle name="n_04b - Détail BU accès fiches pays_CA forfaits 0607 (06-08-14)_ROW_1_ROW ARPU_Spain KPIs" xfId="51357"/>
    <cellStyle name="n_04b - Détail BU accès fiches pays_CA forfaits 0607 (06-08-14)_ROW_1_ROW ARPU_Telecoms - Operational KPIs" xfId="54775"/>
    <cellStyle name="n_04b - Détail BU accès fiches pays_CA forfaits 0607 (06-08-14)_ROW_1_Spain KPIs" xfId="51355"/>
    <cellStyle name="n_04b - Détail BU accès fiches pays_CA forfaits 0607 (06-08-14)_ROW_1_Telecoms - Operational KPIs" xfId="54773"/>
    <cellStyle name="n_04b - Détail BU accès fiches pays_CA forfaits 0607 (06-08-14)_ROW_A&amp;ME KPIs" xfId="53133"/>
    <cellStyle name="n_04b - Détail BU accès fiches pays_CA forfaits 0607 (06-08-14)_ROW_Group" xfId="27581"/>
    <cellStyle name="n_04b - Détail BU accès fiches pays_CA forfaits 0607 (06-08-14)_ROW_Group_1" xfId="27582"/>
    <cellStyle name="n_04b - Détail BU accès fiches pays_CA forfaits 0607 (06-08-14)_ROW_Group_A&amp;ME KPIs" xfId="53137"/>
    <cellStyle name="n_04b - Détail BU accès fiches pays_CA forfaits 0607 (06-08-14)_ROW_Group_Group" xfId="27583"/>
    <cellStyle name="n_04b - Détail BU accès fiches pays_CA forfaits 0607 (06-08-14)_ROW_Group_Spain KPIs" xfId="51358"/>
    <cellStyle name="n_04b - Détail BU accès fiches pays_CA forfaits 0607 (06-08-14)_ROW_Group_Telecoms - Operational KPIs" xfId="54776"/>
    <cellStyle name="n_04b - Détail BU accès fiches pays_CA forfaits 0607 (06-08-14)_ROW_ROW ARPU" xfId="27584"/>
    <cellStyle name="n_04b - Détail BU accès fiches pays_CA forfaits 0607 (06-08-14)_ROW_ROW ARPU_Group" xfId="27585"/>
    <cellStyle name="n_04b - Détail BU accès fiches pays_CA forfaits 0607 (06-08-14)_ROW_Spain KPIs" xfId="51354"/>
    <cellStyle name="n_04b - Détail BU accès fiches pays_CA forfaits 0607 (06-08-14)_ROW_Telecoms - Operational KPIs" xfId="54772"/>
    <cellStyle name="n_04b - Détail BU accès fiches pays_CA forfaits 0607 (06-08-14)_Spain ARPU + AUPU" xfId="27586"/>
    <cellStyle name="n_04b - Détail BU accès fiches pays_CA forfaits 0607 (06-08-14)_Spain ARPU + AUPU_Group" xfId="27587"/>
    <cellStyle name="n_04b - Détail BU accès fiches pays_CA forfaits 0607 (06-08-14)_Spain ARPU + AUPU_Group_1" xfId="27588"/>
    <cellStyle name="n_04b - Détail BU accès fiches pays_CA forfaits 0607 (06-08-14)_Spain ARPU + AUPU_Group_Group" xfId="27589"/>
    <cellStyle name="n_04b - Détail BU accès fiches pays_CA forfaits 0607 (06-08-14)_Spain ARPU + AUPU_ROW ARPU" xfId="27590"/>
    <cellStyle name="n_04b - Détail BU accès fiches pays_CA forfaits 0607 (06-08-14)_Spain ARPU + AUPU_ROW ARPU_Group" xfId="27591"/>
    <cellStyle name="n_04b - Détail BU accès fiches pays_CA forfaits 0607 (06-08-14)_Spain KPIs" xfId="6542"/>
    <cellStyle name="n_04b - Détail BU accès fiches pays_CA forfaits 0607 (06-08-14)_Spain KPIs 2" xfId="15909"/>
    <cellStyle name="n_04b - Détail BU accès fiches pays_CA forfaits 0607 (06-08-14)_Telecoms - Operational KPIs" xfId="49661"/>
    <cellStyle name="n_04b - Détail BU accès fiches pays_Classeur2" xfId="1859"/>
    <cellStyle name="n_04b - Détail BU accès fiches pays_Classeur2_A&amp;ME KPIs" xfId="53138"/>
    <cellStyle name="n_04b - Détail BU accès fiches pays_Classeur2_France financials" xfId="23508"/>
    <cellStyle name="n_04b - Détail BU accès fiches pays_Classeur2_France KPIs" xfId="4720"/>
    <cellStyle name="n_04b - Détail BU accès fiches pays_Classeur2_France KPIs 2" xfId="14138"/>
    <cellStyle name="n_04b - Détail BU accès fiches pays_Classeur2_France KPIs_1" xfId="11963"/>
    <cellStyle name="n_04b - Détail BU accès fiches pays_Classeur2_Group" xfId="27593"/>
    <cellStyle name="n_04b - Détail BU accès fiches pays_Classeur2_Group - financial KPIs" xfId="21764"/>
    <cellStyle name="n_04b - Détail BU accès fiches pays_Classeur2_Group - operational KPIs" xfId="10209"/>
    <cellStyle name="n_04b - Détail BU accès fiches pays_Classeur2_Group - operational KPIs 2" xfId="17908"/>
    <cellStyle name="n_04b - Détail BU accès fiches pays_Classeur2_Group - operational KPIs_1" xfId="20025"/>
    <cellStyle name="n_04b - Détail BU accès fiches pays_Classeur2_Poland KPIs" xfId="27592"/>
    <cellStyle name="n_04b - Détail BU accès fiches pays_Classeur2_ROW" xfId="27594"/>
    <cellStyle name="n_04b - Détail BU accès fiches pays_Classeur2_ROW_1" xfId="27595"/>
    <cellStyle name="n_04b - Détail BU accès fiches pays_Classeur2_ROW_1_Group" xfId="27596"/>
    <cellStyle name="n_04b - Détail BU accès fiches pays_Classeur2_ROW_1_Group_1" xfId="27597"/>
    <cellStyle name="n_04b - Détail BU accès fiches pays_Classeur2_ROW_1_Group_Group" xfId="27598"/>
    <cellStyle name="n_04b - Détail BU accès fiches pays_Classeur2_ROW_1_ROW ARPU" xfId="27599"/>
    <cellStyle name="n_04b - Détail BU accès fiches pays_Classeur2_ROW_1_ROW ARPU_Group" xfId="27600"/>
    <cellStyle name="n_04b - Détail BU accès fiches pays_Classeur2_ROW_Group" xfId="27601"/>
    <cellStyle name="n_04b - Détail BU accès fiches pays_Classeur2_ROW_Group_1" xfId="27602"/>
    <cellStyle name="n_04b - Détail BU accès fiches pays_Classeur2_ROW_Group_Group" xfId="27603"/>
    <cellStyle name="n_04b - Détail BU accès fiches pays_Classeur2_ROW_ROW ARPU" xfId="27604"/>
    <cellStyle name="n_04b - Détail BU accès fiches pays_Classeur2_ROW_ROW ARPU_Group" xfId="27605"/>
    <cellStyle name="n_04b - Détail BU accès fiches pays_Classeur2_Spain ARPU + AUPU" xfId="27606"/>
    <cellStyle name="n_04b - Détail BU accès fiches pays_Classeur2_Spain ARPU + AUPU_Group" xfId="27607"/>
    <cellStyle name="n_04b - Détail BU accès fiches pays_Classeur2_Spain ARPU + AUPU_Group_1" xfId="27608"/>
    <cellStyle name="n_04b - Détail BU accès fiches pays_Classeur2_Spain ARPU + AUPU_Group_Group" xfId="27609"/>
    <cellStyle name="n_04b - Détail BU accès fiches pays_Classeur2_Spain ARPU + AUPU_ROW ARPU" xfId="27610"/>
    <cellStyle name="n_04b - Détail BU accès fiches pays_Classeur2_Spain ARPU + AUPU_ROW ARPU_Group" xfId="27611"/>
    <cellStyle name="n_04b - Détail BU accès fiches pays_Classeur2_Spain KPIs" xfId="6543"/>
    <cellStyle name="n_04b - Détail BU accès fiches pays_Classeur2_Spain KPIs 2" xfId="15910"/>
    <cellStyle name="n_04b - Détail BU accès fiches pays_Classeur2_Spain KPIs_1" xfId="51359"/>
    <cellStyle name="n_04b - Détail BU accès fiches pays_Classeur2_Telecoms - Operational KPIs" xfId="49662"/>
    <cellStyle name="n_04b - Détail BU accès fiches pays_Classeur5" xfId="1860"/>
    <cellStyle name="n_04b - Détail BU accès fiches pays_Classeur5_A&amp;ME KPIs" xfId="53139"/>
    <cellStyle name="n_04b - Détail BU accès fiches pays_Classeur5_Enterprise" xfId="9554"/>
    <cellStyle name="n_04b - Détail BU accès fiches pays_Classeur5_France financials" xfId="23509"/>
    <cellStyle name="n_04b - Détail BU accès fiches pays_Classeur5_France financials_1" xfId="25144"/>
    <cellStyle name="n_04b - Détail BU accès fiches pays_Classeur5_France KPIs" xfId="4721"/>
    <cellStyle name="n_04b - Détail BU accès fiches pays_Classeur5_France KPIs 2" xfId="14139"/>
    <cellStyle name="n_04b - Détail BU accès fiches pays_Classeur5_France KPIs_1" xfId="11964"/>
    <cellStyle name="n_04b - Détail BU accès fiches pays_Classeur5_Group" xfId="27613"/>
    <cellStyle name="n_04b - Détail BU accès fiches pays_Classeur5_Group - financial KPIs" xfId="21765"/>
    <cellStyle name="n_04b - Détail BU accès fiches pays_Classeur5_Group - operational KPIs" xfId="3020"/>
    <cellStyle name="n_04b - Détail BU accès fiches pays_Classeur5_Group - operational KPIs_1" xfId="10210"/>
    <cellStyle name="n_04b - Détail BU accès fiches pays_Classeur5_Group - operational KPIs_1 2" xfId="17909"/>
    <cellStyle name="n_04b - Détail BU accès fiches pays_Classeur5_Group - operational KPIs_2" xfId="20026"/>
    <cellStyle name="n_04b - Détail BU accès fiches pays_Classeur5_IC&amp;SS" xfId="19824"/>
    <cellStyle name="n_04b - Détail BU accès fiches pays_Classeur5_Poland KPIs" xfId="8274"/>
    <cellStyle name="n_04b - Détail BU accès fiches pays_Classeur5_Poland KPIs_1" xfId="27612"/>
    <cellStyle name="n_04b - Détail BU accès fiches pays_Classeur5_ROW" xfId="27614"/>
    <cellStyle name="n_04b - Détail BU accès fiches pays_Classeur5_RoW KPIs" xfId="8986"/>
    <cellStyle name="n_04b - Détail BU accès fiches pays_Classeur5_ROW_1" xfId="27615"/>
    <cellStyle name="n_04b - Détail BU accès fiches pays_Classeur5_ROW_1_Group" xfId="27616"/>
    <cellStyle name="n_04b - Détail BU accès fiches pays_Classeur5_ROW_1_Group_1" xfId="27617"/>
    <cellStyle name="n_04b - Détail BU accès fiches pays_Classeur5_ROW_1_Group_Group" xfId="27618"/>
    <cellStyle name="n_04b - Détail BU accès fiches pays_Classeur5_ROW_1_ROW ARPU" xfId="27619"/>
    <cellStyle name="n_04b - Détail BU accès fiches pays_Classeur5_ROW_1_ROW ARPU_Group" xfId="27620"/>
    <cellStyle name="n_04b - Détail BU accès fiches pays_Classeur5_ROW_Group" xfId="27621"/>
    <cellStyle name="n_04b - Détail BU accès fiches pays_Classeur5_ROW_Group_1" xfId="27622"/>
    <cellStyle name="n_04b - Détail BU accès fiches pays_Classeur5_ROW_Group_Group" xfId="27623"/>
    <cellStyle name="n_04b - Détail BU accès fiches pays_Classeur5_ROW_ROW ARPU" xfId="27624"/>
    <cellStyle name="n_04b - Détail BU accès fiches pays_Classeur5_ROW_ROW ARPU_Group" xfId="27625"/>
    <cellStyle name="n_04b - Détail BU accès fiches pays_Classeur5_Spain ARPU + AUPU" xfId="27626"/>
    <cellStyle name="n_04b - Détail BU accès fiches pays_Classeur5_Spain ARPU + AUPU_Group" xfId="27627"/>
    <cellStyle name="n_04b - Détail BU accès fiches pays_Classeur5_Spain ARPU + AUPU_Group_1" xfId="27628"/>
    <cellStyle name="n_04b - Détail BU accès fiches pays_Classeur5_Spain ARPU + AUPU_Group_Group" xfId="27629"/>
    <cellStyle name="n_04b - Détail BU accès fiches pays_Classeur5_Spain ARPU + AUPU_ROW ARPU" xfId="27630"/>
    <cellStyle name="n_04b - Détail BU accès fiches pays_Classeur5_Spain ARPU + AUPU_ROW ARPU_Group" xfId="27631"/>
    <cellStyle name="n_04b - Détail BU accès fiches pays_Classeur5_Spain KPIs" xfId="6544"/>
    <cellStyle name="n_04b - Détail BU accès fiches pays_Classeur5_Spain KPIs 2" xfId="15911"/>
    <cellStyle name="n_04b - Détail BU accès fiches pays_Classeur5_Spain KPIs_1" xfId="51360"/>
    <cellStyle name="n_04b - Détail BU accès fiches pays_Classeur5_Telecoms - Operational KPIs" xfId="49663"/>
    <cellStyle name="n_04b - Détail BU accès fiches pays_DATA KPI Personal" xfId="27632"/>
    <cellStyle name="n_04b - Détail BU accès fiches pays_DATA KPI Personal_Group" xfId="27633"/>
    <cellStyle name="n_04b - Détail BU accès fiches pays_EE_CoA_BS - mapped V4" xfId="27634"/>
    <cellStyle name="n_04b - Détail BU accès fiches pays_EE_CoA_BS - mapped V4_Group" xfId="27635"/>
    <cellStyle name="n_04b - Détail BU accès fiches pays_Enterprise" xfId="9550"/>
    <cellStyle name="n_04b - Détail BU accès fiches pays_France financials" xfId="23502"/>
    <cellStyle name="n_04b - Détail BU accès fiches pays_France financials_1" xfId="25140"/>
    <cellStyle name="n_04b - Détail BU accès fiches pays_France KPIs" xfId="4714"/>
    <cellStyle name="n_04b - Détail BU accès fiches pays_France KPIs 2" xfId="14132"/>
    <cellStyle name="n_04b - Détail BU accès fiches pays_France KPIs_1" xfId="11957"/>
    <cellStyle name="n_04b - Détail BU accès fiches pays_Group - financial KPIs" xfId="21758"/>
    <cellStyle name="n_04b - Détail BU accès fiches pays_Group - operational KPIs" xfId="3016"/>
    <cellStyle name="n_04b - Détail BU accès fiches pays_Group - operational KPIs_1" xfId="10203"/>
    <cellStyle name="n_04b - Détail BU accès fiches pays_Group - operational KPIs_1 2" xfId="17902"/>
    <cellStyle name="n_04b - Détail BU accès fiches pays_Group - operational KPIs_2" xfId="20019"/>
    <cellStyle name="n_04b - Détail BU accès fiches pays_IC&amp;SS" xfId="19825"/>
    <cellStyle name="n_04b - Détail BU accès fiches pays_NB07 FRANCE Tableau de l'ADSL 032007 v3 hors instances avec déc07 v24-04" xfId="1861"/>
    <cellStyle name="n_04b - Détail BU accès fiches pays_NB07 FRANCE Tableau de l'ADSL 032007 v3 hors instances avec déc07 v24-04_A&amp;ME KPIs" xfId="53140"/>
    <cellStyle name="n_04b - Détail BU accès fiches pays_NB07 FRANCE Tableau de l'ADSL 032007 v3 hors instances avec déc07 v24-04_Enterprise" xfId="9555"/>
    <cellStyle name="n_04b - Détail BU accès fiches pays_NB07 FRANCE Tableau de l'ADSL 032007 v3 hors instances avec déc07 v24-04_France financials" xfId="23510"/>
    <cellStyle name="n_04b - Détail BU accès fiches pays_NB07 FRANCE Tableau de l'ADSL 032007 v3 hors instances avec déc07 v24-04_France financials_1" xfId="25145"/>
    <cellStyle name="n_04b - Détail BU accès fiches pays_NB07 FRANCE Tableau de l'ADSL 032007 v3 hors instances avec déc07 v24-04_France KPIs" xfId="4722"/>
    <cellStyle name="n_04b - Détail BU accès fiches pays_NB07 FRANCE Tableau de l'ADSL 032007 v3 hors instances avec déc07 v24-04_France KPIs 2" xfId="14140"/>
    <cellStyle name="n_04b - Détail BU accès fiches pays_NB07 FRANCE Tableau de l'ADSL 032007 v3 hors instances avec déc07 v24-04_France KPIs_1" xfId="11965"/>
    <cellStyle name="n_04b - Détail BU accès fiches pays_NB07 FRANCE Tableau de l'ADSL 032007 v3 hors instances avec déc07 v24-04_Group" xfId="27637"/>
    <cellStyle name="n_04b - Détail BU accès fiches pays_NB07 FRANCE Tableau de l'ADSL 032007 v3 hors instances avec déc07 v24-04_Group - financial KPIs" xfId="21766"/>
    <cellStyle name="n_04b - Détail BU accès fiches pays_NB07 FRANCE Tableau de l'ADSL 032007 v3 hors instances avec déc07 v24-04_Group - operational KPIs" xfId="3021"/>
    <cellStyle name="n_04b - Détail BU accès fiches pays_NB07 FRANCE Tableau de l'ADSL 032007 v3 hors instances avec déc07 v24-04_Group - operational KPIs_1" xfId="10211"/>
    <cellStyle name="n_04b - Détail BU accès fiches pays_NB07 FRANCE Tableau de l'ADSL 032007 v3 hors instances avec déc07 v24-04_Group - operational KPIs_1 2" xfId="17910"/>
    <cellStyle name="n_04b - Détail BU accès fiches pays_NB07 FRANCE Tableau de l'ADSL 032007 v3 hors instances avec déc07 v24-04_Group - operational KPIs_2" xfId="20027"/>
    <cellStyle name="n_04b - Détail BU accès fiches pays_NB07 FRANCE Tableau de l'ADSL 032007 v3 hors instances avec déc07 v24-04_IC&amp;SS" xfId="17573"/>
    <cellStyle name="n_04b - Détail BU accès fiches pays_NB07 FRANCE Tableau de l'ADSL 032007 v3 hors instances avec déc07 v24-04_Poland KPIs" xfId="8275"/>
    <cellStyle name="n_04b - Détail BU accès fiches pays_NB07 FRANCE Tableau de l'ADSL 032007 v3 hors instances avec déc07 v24-04_Poland KPIs_1" xfId="27636"/>
    <cellStyle name="n_04b - Détail BU accès fiches pays_NB07 FRANCE Tableau de l'ADSL 032007 v3 hors instances avec déc07 v24-04_ROW" xfId="27638"/>
    <cellStyle name="n_04b - Détail BU accès fiches pays_NB07 FRANCE Tableau de l'ADSL 032007 v3 hors instances avec déc07 v24-04_RoW KPIs" xfId="8987"/>
    <cellStyle name="n_04b - Détail BU accès fiches pays_NB07 FRANCE Tableau de l'ADSL 032007 v3 hors instances avec déc07 v24-04_ROW_1" xfId="27639"/>
    <cellStyle name="n_04b - Détail BU accès fiches pays_NB07 FRANCE Tableau de l'ADSL 032007 v3 hors instances avec déc07 v24-04_ROW_1_Group" xfId="27640"/>
    <cellStyle name="n_04b - Détail BU accès fiches pays_NB07 FRANCE Tableau de l'ADSL 032007 v3 hors instances avec déc07 v24-04_ROW_1_Group_1" xfId="27641"/>
    <cellStyle name="n_04b - Détail BU accès fiches pays_NB07 FRANCE Tableau de l'ADSL 032007 v3 hors instances avec déc07 v24-04_ROW_1_Group_Group" xfId="27642"/>
    <cellStyle name="n_04b - Détail BU accès fiches pays_NB07 FRANCE Tableau de l'ADSL 032007 v3 hors instances avec déc07 v24-04_ROW_1_ROW ARPU" xfId="27643"/>
    <cellStyle name="n_04b - Détail BU accès fiches pays_NB07 FRANCE Tableau de l'ADSL 032007 v3 hors instances avec déc07 v24-04_ROW_1_ROW ARPU_Group" xfId="27644"/>
    <cellStyle name="n_04b - Détail BU accès fiches pays_NB07 FRANCE Tableau de l'ADSL 032007 v3 hors instances avec déc07 v24-04_ROW_Group" xfId="27645"/>
    <cellStyle name="n_04b - Détail BU accès fiches pays_NB07 FRANCE Tableau de l'ADSL 032007 v3 hors instances avec déc07 v24-04_ROW_Group_1" xfId="27646"/>
    <cellStyle name="n_04b - Détail BU accès fiches pays_NB07 FRANCE Tableau de l'ADSL 032007 v3 hors instances avec déc07 v24-04_ROW_Group_Group" xfId="27647"/>
    <cellStyle name="n_04b - Détail BU accès fiches pays_NB07 FRANCE Tableau de l'ADSL 032007 v3 hors instances avec déc07 v24-04_ROW_ROW ARPU" xfId="27648"/>
    <cellStyle name="n_04b - Détail BU accès fiches pays_NB07 FRANCE Tableau de l'ADSL 032007 v3 hors instances avec déc07 v24-04_ROW_ROW ARPU_Group" xfId="27649"/>
    <cellStyle name="n_04b - Détail BU accès fiches pays_NB07 FRANCE Tableau de l'ADSL 032007 v3 hors instances avec déc07 v24-04_Spain ARPU + AUPU" xfId="27650"/>
    <cellStyle name="n_04b - Détail BU accès fiches pays_NB07 FRANCE Tableau de l'ADSL 032007 v3 hors instances avec déc07 v24-04_Spain ARPU + AUPU_Group" xfId="27651"/>
    <cellStyle name="n_04b - Détail BU accès fiches pays_NB07 FRANCE Tableau de l'ADSL 032007 v3 hors instances avec déc07 v24-04_Spain ARPU + AUPU_Group_1" xfId="27652"/>
    <cellStyle name="n_04b - Détail BU accès fiches pays_NB07 FRANCE Tableau de l'ADSL 032007 v3 hors instances avec déc07 v24-04_Spain ARPU + AUPU_Group_Group" xfId="27653"/>
    <cellStyle name="n_04b - Détail BU accès fiches pays_NB07 FRANCE Tableau de l'ADSL 032007 v3 hors instances avec déc07 v24-04_Spain ARPU + AUPU_ROW ARPU" xfId="27654"/>
    <cellStyle name="n_04b - Détail BU accès fiches pays_NB07 FRANCE Tableau de l'ADSL 032007 v3 hors instances avec déc07 v24-04_Spain ARPU + AUPU_ROW ARPU_Group" xfId="27655"/>
    <cellStyle name="n_04b - Détail BU accès fiches pays_NB07 FRANCE Tableau de l'ADSL 032007 v3 hors instances avec déc07 v24-04_Spain KPIs" xfId="6545"/>
    <cellStyle name="n_04b - Détail BU accès fiches pays_NB07 FRANCE Tableau de l'ADSL 032007 v3 hors instances avec déc07 v24-04_Spain KPIs 2" xfId="15912"/>
    <cellStyle name="n_04b - Détail BU accès fiches pays_NB07 FRANCE Tableau de l'ADSL 032007 v3 hors instances avec déc07 v24-04_Spain KPIs_1" xfId="51361"/>
    <cellStyle name="n_04b - Détail BU accès fiches pays_NB07 FRANCE Tableau de l'ADSL 032007 v3 hors instances avec déc07 v24-04_Telecoms - Operational KPIs" xfId="49664"/>
    <cellStyle name="n_04b - Détail BU accès fiches pays_PFA_Mn MTV_060413" xfId="1862"/>
    <cellStyle name="n_04b - Détail BU accès fiches pays_PFA_Mn MTV_060413_A&amp;ME KPIs" xfId="53141"/>
    <cellStyle name="n_04b - Détail BU accès fiches pays_PFA_Mn MTV_060413_France financials" xfId="23511"/>
    <cellStyle name="n_04b - Détail BU accès fiches pays_PFA_Mn MTV_060413_France KPIs" xfId="4723"/>
    <cellStyle name="n_04b - Détail BU accès fiches pays_PFA_Mn MTV_060413_France KPIs 2" xfId="14141"/>
    <cellStyle name="n_04b - Détail BU accès fiches pays_PFA_Mn MTV_060413_France KPIs_1" xfId="11966"/>
    <cellStyle name="n_04b - Détail BU accès fiches pays_PFA_Mn MTV_060413_Group" xfId="27657"/>
    <cellStyle name="n_04b - Détail BU accès fiches pays_PFA_Mn MTV_060413_Group - financial KPIs" xfId="21767"/>
    <cellStyle name="n_04b - Détail BU accès fiches pays_PFA_Mn MTV_060413_Group - operational KPIs" xfId="10212"/>
    <cellStyle name="n_04b - Détail BU accès fiches pays_PFA_Mn MTV_060413_Group - operational KPIs 2" xfId="17911"/>
    <cellStyle name="n_04b - Détail BU accès fiches pays_PFA_Mn MTV_060413_Group - operational KPIs_1" xfId="20028"/>
    <cellStyle name="n_04b - Détail BU accès fiches pays_PFA_Mn MTV_060413_Poland KPIs" xfId="27656"/>
    <cellStyle name="n_04b - Détail BU accès fiches pays_PFA_Mn MTV_060413_ROW" xfId="27658"/>
    <cellStyle name="n_04b - Détail BU accès fiches pays_PFA_Mn MTV_060413_ROW_1" xfId="27659"/>
    <cellStyle name="n_04b - Détail BU accès fiches pays_PFA_Mn MTV_060413_ROW_1_Group" xfId="27660"/>
    <cellStyle name="n_04b - Détail BU accès fiches pays_PFA_Mn MTV_060413_ROW_1_Group_1" xfId="27661"/>
    <cellStyle name="n_04b - Détail BU accès fiches pays_PFA_Mn MTV_060413_ROW_1_Group_Group" xfId="27662"/>
    <cellStyle name="n_04b - Détail BU accès fiches pays_PFA_Mn MTV_060413_ROW_1_ROW ARPU" xfId="27663"/>
    <cellStyle name="n_04b - Détail BU accès fiches pays_PFA_Mn MTV_060413_ROW_1_ROW ARPU_Group" xfId="27664"/>
    <cellStyle name="n_04b - Détail BU accès fiches pays_PFA_Mn MTV_060413_ROW_Group" xfId="27665"/>
    <cellStyle name="n_04b - Détail BU accès fiches pays_PFA_Mn MTV_060413_ROW_Group_1" xfId="27666"/>
    <cellStyle name="n_04b - Détail BU accès fiches pays_PFA_Mn MTV_060413_ROW_Group_Group" xfId="27667"/>
    <cellStyle name="n_04b - Détail BU accès fiches pays_PFA_Mn MTV_060413_ROW_ROW ARPU" xfId="27668"/>
    <cellStyle name="n_04b - Détail BU accès fiches pays_PFA_Mn MTV_060413_ROW_ROW ARPU_Group" xfId="27669"/>
    <cellStyle name="n_04b - Détail BU accès fiches pays_PFA_Mn MTV_060413_Spain ARPU + AUPU" xfId="27670"/>
    <cellStyle name="n_04b - Détail BU accès fiches pays_PFA_Mn MTV_060413_Spain ARPU + AUPU_Group" xfId="27671"/>
    <cellStyle name="n_04b - Détail BU accès fiches pays_PFA_Mn MTV_060413_Spain ARPU + AUPU_Group_1" xfId="27672"/>
    <cellStyle name="n_04b - Détail BU accès fiches pays_PFA_Mn MTV_060413_Spain ARPU + AUPU_Group_Group" xfId="27673"/>
    <cellStyle name="n_04b - Détail BU accès fiches pays_PFA_Mn MTV_060413_Spain ARPU + AUPU_ROW ARPU" xfId="27674"/>
    <cellStyle name="n_04b - Détail BU accès fiches pays_PFA_Mn MTV_060413_Spain ARPU + AUPU_ROW ARPU_Group" xfId="27675"/>
    <cellStyle name="n_04b - Détail BU accès fiches pays_PFA_Mn MTV_060413_Spain KPIs" xfId="6546"/>
    <cellStyle name="n_04b - Détail BU accès fiches pays_PFA_Mn MTV_060413_Spain KPIs 2" xfId="15913"/>
    <cellStyle name="n_04b - Détail BU accès fiches pays_PFA_Mn MTV_060413_Spain KPIs_1" xfId="51362"/>
    <cellStyle name="n_04b - Détail BU accès fiches pays_PFA_Mn MTV_060413_Telecoms - Operational KPIs" xfId="49665"/>
    <cellStyle name="n_04b - Détail BU accès fiches pays_PFA_Mn_0603_V0 0" xfId="1863"/>
    <cellStyle name="n_04b - Détail BU accès fiches pays_PFA_Mn_0603_V0 0_A&amp;ME KPIs" xfId="53142"/>
    <cellStyle name="n_04b - Détail BU accès fiches pays_PFA_Mn_0603_V0 0_France financials" xfId="23512"/>
    <cellStyle name="n_04b - Détail BU accès fiches pays_PFA_Mn_0603_V0 0_France KPIs" xfId="4724"/>
    <cellStyle name="n_04b - Détail BU accès fiches pays_PFA_Mn_0603_V0 0_France KPIs 2" xfId="14142"/>
    <cellStyle name="n_04b - Détail BU accès fiches pays_PFA_Mn_0603_V0 0_France KPIs_1" xfId="11967"/>
    <cellStyle name="n_04b - Détail BU accès fiches pays_PFA_Mn_0603_V0 0_Group" xfId="27677"/>
    <cellStyle name="n_04b - Détail BU accès fiches pays_PFA_Mn_0603_V0 0_Group - financial KPIs" xfId="21768"/>
    <cellStyle name="n_04b - Détail BU accès fiches pays_PFA_Mn_0603_V0 0_Group - operational KPIs" xfId="10213"/>
    <cellStyle name="n_04b - Détail BU accès fiches pays_PFA_Mn_0603_V0 0_Group - operational KPIs 2" xfId="17912"/>
    <cellStyle name="n_04b - Détail BU accès fiches pays_PFA_Mn_0603_V0 0_Group - operational KPIs_1" xfId="20029"/>
    <cellStyle name="n_04b - Détail BU accès fiches pays_PFA_Mn_0603_V0 0_Poland KPIs" xfId="27676"/>
    <cellStyle name="n_04b - Détail BU accès fiches pays_PFA_Mn_0603_V0 0_ROW" xfId="27678"/>
    <cellStyle name="n_04b - Détail BU accès fiches pays_PFA_Mn_0603_V0 0_ROW_1" xfId="27679"/>
    <cellStyle name="n_04b - Détail BU accès fiches pays_PFA_Mn_0603_V0 0_ROW_1_Group" xfId="27680"/>
    <cellStyle name="n_04b - Détail BU accès fiches pays_PFA_Mn_0603_V0 0_ROW_1_Group_1" xfId="27681"/>
    <cellStyle name="n_04b - Détail BU accès fiches pays_PFA_Mn_0603_V0 0_ROW_1_Group_Group" xfId="27682"/>
    <cellStyle name="n_04b - Détail BU accès fiches pays_PFA_Mn_0603_V0 0_ROW_1_ROW ARPU" xfId="27683"/>
    <cellStyle name="n_04b - Détail BU accès fiches pays_PFA_Mn_0603_V0 0_ROW_1_ROW ARPU_Group" xfId="27684"/>
    <cellStyle name="n_04b - Détail BU accès fiches pays_PFA_Mn_0603_V0 0_ROW_Group" xfId="27685"/>
    <cellStyle name="n_04b - Détail BU accès fiches pays_PFA_Mn_0603_V0 0_ROW_Group_1" xfId="27686"/>
    <cellStyle name="n_04b - Détail BU accès fiches pays_PFA_Mn_0603_V0 0_ROW_Group_Group" xfId="27687"/>
    <cellStyle name="n_04b - Détail BU accès fiches pays_PFA_Mn_0603_V0 0_ROW_ROW ARPU" xfId="27688"/>
    <cellStyle name="n_04b - Détail BU accès fiches pays_PFA_Mn_0603_V0 0_ROW_ROW ARPU_Group" xfId="27689"/>
    <cellStyle name="n_04b - Détail BU accès fiches pays_PFA_Mn_0603_V0 0_Spain ARPU + AUPU" xfId="27690"/>
    <cellStyle name="n_04b - Détail BU accès fiches pays_PFA_Mn_0603_V0 0_Spain ARPU + AUPU_Group" xfId="27691"/>
    <cellStyle name="n_04b - Détail BU accès fiches pays_PFA_Mn_0603_V0 0_Spain ARPU + AUPU_Group_1" xfId="27692"/>
    <cellStyle name="n_04b - Détail BU accès fiches pays_PFA_Mn_0603_V0 0_Spain ARPU + AUPU_Group_Group" xfId="27693"/>
    <cellStyle name="n_04b - Détail BU accès fiches pays_PFA_Mn_0603_V0 0_Spain ARPU + AUPU_ROW ARPU" xfId="27694"/>
    <cellStyle name="n_04b - Détail BU accès fiches pays_PFA_Mn_0603_V0 0_Spain ARPU + AUPU_ROW ARPU_Group" xfId="27695"/>
    <cellStyle name="n_04b - Détail BU accès fiches pays_PFA_Mn_0603_V0 0_Spain KPIs" xfId="6547"/>
    <cellStyle name="n_04b - Détail BU accès fiches pays_PFA_Mn_0603_V0 0_Spain KPIs 2" xfId="15914"/>
    <cellStyle name="n_04b - Détail BU accès fiches pays_PFA_Mn_0603_V0 0_Spain KPIs_1" xfId="51363"/>
    <cellStyle name="n_04b - Détail BU accès fiches pays_PFA_Mn_0603_V0 0_Telecoms - Operational KPIs" xfId="49666"/>
    <cellStyle name="n_04b - Détail BU accès fiches pays_PFA_Parcs_0600706" xfId="1864"/>
    <cellStyle name="n_04b - Détail BU accès fiches pays_PFA_Parcs_0600706_A&amp;ME KPIs" xfId="53143"/>
    <cellStyle name="n_04b - Détail BU accès fiches pays_PFA_Parcs_0600706_France financials" xfId="23513"/>
    <cellStyle name="n_04b - Détail BU accès fiches pays_PFA_Parcs_0600706_France KPIs" xfId="4725"/>
    <cellStyle name="n_04b - Détail BU accès fiches pays_PFA_Parcs_0600706_France KPIs 2" xfId="14143"/>
    <cellStyle name="n_04b - Détail BU accès fiches pays_PFA_Parcs_0600706_France KPIs_1" xfId="11968"/>
    <cellStyle name="n_04b - Détail BU accès fiches pays_PFA_Parcs_0600706_Group" xfId="27697"/>
    <cellStyle name="n_04b - Détail BU accès fiches pays_PFA_Parcs_0600706_Group - financial KPIs" xfId="21769"/>
    <cellStyle name="n_04b - Détail BU accès fiches pays_PFA_Parcs_0600706_Group - operational KPIs" xfId="10214"/>
    <cellStyle name="n_04b - Détail BU accès fiches pays_PFA_Parcs_0600706_Group - operational KPIs 2" xfId="17913"/>
    <cellStyle name="n_04b - Détail BU accès fiches pays_PFA_Parcs_0600706_Group - operational KPIs_1" xfId="20030"/>
    <cellStyle name="n_04b - Détail BU accès fiches pays_PFA_Parcs_0600706_Poland KPIs" xfId="27696"/>
    <cellStyle name="n_04b - Détail BU accès fiches pays_PFA_Parcs_0600706_ROW" xfId="27698"/>
    <cellStyle name="n_04b - Détail BU accès fiches pays_PFA_Parcs_0600706_ROW_1" xfId="27699"/>
    <cellStyle name="n_04b - Détail BU accès fiches pays_PFA_Parcs_0600706_ROW_1_Group" xfId="27700"/>
    <cellStyle name="n_04b - Détail BU accès fiches pays_PFA_Parcs_0600706_ROW_1_Group_1" xfId="27701"/>
    <cellStyle name="n_04b - Détail BU accès fiches pays_PFA_Parcs_0600706_ROW_1_Group_Group" xfId="27702"/>
    <cellStyle name="n_04b - Détail BU accès fiches pays_PFA_Parcs_0600706_ROW_1_ROW ARPU" xfId="27703"/>
    <cellStyle name="n_04b - Détail BU accès fiches pays_PFA_Parcs_0600706_ROW_1_ROW ARPU_Group" xfId="27704"/>
    <cellStyle name="n_04b - Détail BU accès fiches pays_PFA_Parcs_0600706_ROW_Group" xfId="27705"/>
    <cellStyle name="n_04b - Détail BU accès fiches pays_PFA_Parcs_0600706_ROW_Group_1" xfId="27706"/>
    <cellStyle name="n_04b - Détail BU accès fiches pays_PFA_Parcs_0600706_ROW_Group_Group" xfId="27707"/>
    <cellStyle name="n_04b - Détail BU accès fiches pays_PFA_Parcs_0600706_ROW_ROW ARPU" xfId="27708"/>
    <cellStyle name="n_04b - Détail BU accès fiches pays_PFA_Parcs_0600706_ROW_ROW ARPU_Group" xfId="27709"/>
    <cellStyle name="n_04b - Détail BU accès fiches pays_PFA_Parcs_0600706_Spain ARPU + AUPU" xfId="27710"/>
    <cellStyle name="n_04b - Détail BU accès fiches pays_PFA_Parcs_0600706_Spain ARPU + AUPU_Group" xfId="27711"/>
    <cellStyle name="n_04b - Détail BU accès fiches pays_PFA_Parcs_0600706_Spain ARPU + AUPU_Group_1" xfId="27712"/>
    <cellStyle name="n_04b - Détail BU accès fiches pays_PFA_Parcs_0600706_Spain ARPU + AUPU_Group_Group" xfId="27713"/>
    <cellStyle name="n_04b - Détail BU accès fiches pays_PFA_Parcs_0600706_Spain ARPU + AUPU_ROW ARPU" xfId="27714"/>
    <cellStyle name="n_04b - Détail BU accès fiches pays_PFA_Parcs_0600706_Spain ARPU + AUPU_ROW ARPU_Group" xfId="27715"/>
    <cellStyle name="n_04b - Détail BU accès fiches pays_PFA_Parcs_0600706_Spain KPIs" xfId="6548"/>
    <cellStyle name="n_04b - Détail BU accès fiches pays_PFA_Parcs_0600706_Spain KPIs 2" xfId="15915"/>
    <cellStyle name="n_04b - Détail BU accès fiches pays_PFA_Parcs_0600706_Spain KPIs_1" xfId="51364"/>
    <cellStyle name="n_04b - Détail BU accès fiches pays_PFA_Parcs_0600706_Telecoms - Operational KPIs" xfId="49667"/>
    <cellStyle name="n_04b - Détail BU accès fiches pays_Poland KPIs" xfId="8270"/>
    <cellStyle name="n_04b - Détail BU accès fiches pays_Reporting Valeur_Mobile_2010_10" xfId="27716"/>
    <cellStyle name="n_04b - Détail BU accès fiches pays_Reporting Valeur_Mobile_2010_10_Group" xfId="27717"/>
    <cellStyle name="n_04b - Détail BU accès fiches pays_Reporting Valeur_Mobile_2010_10_Group_1" xfId="27718"/>
    <cellStyle name="n_04b - Détail BU accès fiches pays_Reporting Valeur_Mobile_2010_10_Group_Group" xfId="27719"/>
    <cellStyle name="n_04b - Détail BU accès fiches pays_Reporting Valeur_Mobile_2010_10_ROW" xfId="27720"/>
    <cellStyle name="n_04b - Détail BU accès fiches pays_Reporting Valeur_Mobile_2010_10_ROW ARPU" xfId="27721"/>
    <cellStyle name="n_04b - Détail BU accès fiches pays_Reporting Valeur_Mobile_2010_10_ROW ARPU_Group" xfId="27722"/>
    <cellStyle name="n_04b - Détail BU accès fiches pays_Reporting Valeur_Mobile_2010_10_ROW_Group" xfId="27723"/>
    <cellStyle name="n_04b - Détail BU accès fiches pays_ROW" xfId="27724"/>
    <cellStyle name="n_04b - Détail BU accès fiches pays_RoW KPIs" xfId="8982"/>
    <cellStyle name="n_04b - Détail BU accès fiches pays_ROW_1" xfId="27725"/>
    <cellStyle name="n_04b - Détail BU accès fiches pays_ROW_1_Group" xfId="27726"/>
    <cellStyle name="n_04b - Détail BU accès fiches pays_ROW_1_Group_1" xfId="27727"/>
    <cellStyle name="n_04b - Détail BU accès fiches pays_ROW_1_Group_Group" xfId="27728"/>
    <cellStyle name="n_04b - Détail BU accès fiches pays_ROW_1_ROW ARPU" xfId="27729"/>
    <cellStyle name="n_04b - Détail BU accès fiches pays_ROW_1_ROW ARPU_Group" xfId="27730"/>
    <cellStyle name="n_04b - Détail BU accès fiches pays_ROW_Group" xfId="27731"/>
    <cellStyle name="n_04b - Détail BU accès fiches pays_ROW_Group_1" xfId="27732"/>
    <cellStyle name="n_04b - Détail BU accès fiches pays_ROW_Group_Group" xfId="27733"/>
    <cellStyle name="n_04b - Détail BU accès fiches pays_ROW_ROW ARPU" xfId="27734"/>
    <cellStyle name="n_04b - Détail BU accès fiches pays_ROW_ROW ARPU_Group" xfId="27735"/>
    <cellStyle name="n_04b - Détail BU accès fiches pays_Spain ARPU + AUPU" xfId="27736"/>
    <cellStyle name="n_04b - Détail BU accès fiches pays_Spain ARPU + AUPU_Group" xfId="27737"/>
    <cellStyle name="n_04b - Détail BU accès fiches pays_Spain ARPU + AUPU_Group_1" xfId="27738"/>
    <cellStyle name="n_04b - Détail BU accès fiches pays_Spain ARPU + AUPU_Group_Group" xfId="27739"/>
    <cellStyle name="n_04b - Détail BU accès fiches pays_Spain ARPU + AUPU_ROW ARPU" xfId="27740"/>
    <cellStyle name="n_04b - Détail BU accès fiches pays_Spain ARPU + AUPU_ROW ARPU_Group" xfId="27741"/>
    <cellStyle name="n_04b - Détail BU accès fiches pays_Spain KPIs" xfId="6537"/>
    <cellStyle name="n_04b - Détail BU accès fiches pays_Spain KPIs 2" xfId="15904"/>
    <cellStyle name="n_04b - Détail BU accès fiches pays_Spain KPIs_1" xfId="51344"/>
    <cellStyle name="n_04b - Détail BU accès fiches pays_Telecoms - Operational KPIs" xfId="49657"/>
    <cellStyle name="n_04b - Détail BU accès fiches pays_UAG_report_CA 06-09 (06-09-28)" xfId="1865"/>
    <cellStyle name="n_04b - Détail BU accès fiches pays_UAG_report_CA 06-09 (06-09-28)_A&amp;ME KPIs" xfId="53144"/>
    <cellStyle name="n_04b - Détail BU accès fiches pays_UAG_report_CA 06-09 (06-09-28)_Enterprise" xfId="9556"/>
    <cellStyle name="n_04b - Détail BU accès fiches pays_UAG_report_CA 06-09 (06-09-28)_France financials" xfId="23514"/>
    <cellStyle name="n_04b - Détail BU accès fiches pays_UAG_report_CA 06-09 (06-09-28)_France financials_1" xfId="25146"/>
    <cellStyle name="n_04b - Détail BU accès fiches pays_UAG_report_CA 06-09 (06-09-28)_France KPIs" xfId="4726"/>
    <cellStyle name="n_04b - Détail BU accès fiches pays_UAG_report_CA 06-09 (06-09-28)_France KPIs 2" xfId="14144"/>
    <cellStyle name="n_04b - Détail BU accès fiches pays_UAG_report_CA 06-09 (06-09-28)_France KPIs_1" xfId="11969"/>
    <cellStyle name="n_04b - Détail BU accès fiches pays_UAG_report_CA 06-09 (06-09-28)_Group" xfId="27743"/>
    <cellStyle name="n_04b - Détail BU accès fiches pays_UAG_report_CA 06-09 (06-09-28)_Group - financial KPIs" xfId="21770"/>
    <cellStyle name="n_04b - Détail BU accès fiches pays_UAG_report_CA 06-09 (06-09-28)_Group - operational KPIs" xfId="3022"/>
    <cellStyle name="n_04b - Détail BU accès fiches pays_UAG_report_CA 06-09 (06-09-28)_Group - operational KPIs_1" xfId="10215"/>
    <cellStyle name="n_04b - Détail BU accès fiches pays_UAG_report_CA 06-09 (06-09-28)_Group - operational KPIs_1 2" xfId="17914"/>
    <cellStyle name="n_04b - Détail BU accès fiches pays_UAG_report_CA 06-09 (06-09-28)_Group - operational KPIs_2" xfId="20031"/>
    <cellStyle name="n_04b - Détail BU accès fiches pays_UAG_report_CA 06-09 (06-09-28)_IC&amp;SS" xfId="17707"/>
    <cellStyle name="n_04b - Détail BU accès fiches pays_UAG_report_CA 06-09 (06-09-28)_Poland KPIs" xfId="8276"/>
    <cellStyle name="n_04b - Détail BU accès fiches pays_UAG_report_CA 06-09 (06-09-28)_Poland KPIs_1" xfId="27742"/>
    <cellStyle name="n_04b - Détail BU accès fiches pays_UAG_report_CA 06-09 (06-09-28)_ROW" xfId="27744"/>
    <cellStyle name="n_04b - Détail BU accès fiches pays_UAG_report_CA 06-09 (06-09-28)_RoW KPIs" xfId="8988"/>
    <cellStyle name="n_04b - Détail BU accès fiches pays_UAG_report_CA 06-09 (06-09-28)_ROW_1" xfId="27745"/>
    <cellStyle name="n_04b - Détail BU accès fiches pays_UAG_report_CA 06-09 (06-09-28)_ROW_1_Group" xfId="27746"/>
    <cellStyle name="n_04b - Détail BU accès fiches pays_UAG_report_CA 06-09 (06-09-28)_ROW_1_Group_1" xfId="27747"/>
    <cellStyle name="n_04b - Détail BU accès fiches pays_UAG_report_CA 06-09 (06-09-28)_ROW_1_Group_Group" xfId="27748"/>
    <cellStyle name="n_04b - Détail BU accès fiches pays_UAG_report_CA 06-09 (06-09-28)_ROW_1_ROW ARPU" xfId="27749"/>
    <cellStyle name="n_04b - Détail BU accès fiches pays_UAG_report_CA 06-09 (06-09-28)_ROW_1_ROW ARPU_Group" xfId="27750"/>
    <cellStyle name="n_04b - Détail BU accès fiches pays_UAG_report_CA 06-09 (06-09-28)_ROW_Group" xfId="27751"/>
    <cellStyle name="n_04b - Détail BU accès fiches pays_UAG_report_CA 06-09 (06-09-28)_ROW_Group_1" xfId="27752"/>
    <cellStyle name="n_04b - Détail BU accès fiches pays_UAG_report_CA 06-09 (06-09-28)_ROW_Group_Group" xfId="27753"/>
    <cellStyle name="n_04b - Détail BU accès fiches pays_UAG_report_CA 06-09 (06-09-28)_ROW_ROW ARPU" xfId="27754"/>
    <cellStyle name="n_04b - Détail BU accès fiches pays_UAG_report_CA 06-09 (06-09-28)_ROW_ROW ARPU_Group" xfId="27755"/>
    <cellStyle name="n_04b - Détail BU accès fiches pays_UAG_report_CA 06-09 (06-09-28)_Spain ARPU + AUPU" xfId="27756"/>
    <cellStyle name="n_04b - Détail BU accès fiches pays_UAG_report_CA 06-09 (06-09-28)_Spain ARPU + AUPU_Group" xfId="27757"/>
    <cellStyle name="n_04b - Détail BU accès fiches pays_UAG_report_CA 06-09 (06-09-28)_Spain ARPU + AUPU_Group_1" xfId="27758"/>
    <cellStyle name="n_04b - Détail BU accès fiches pays_UAG_report_CA 06-09 (06-09-28)_Spain ARPU + AUPU_Group_Group" xfId="27759"/>
    <cellStyle name="n_04b - Détail BU accès fiches pays_UAG_report_CA 06-09 (06-09-28)_Spain ARPU + AUPU_ROW ARPU" xfId="27760"/>
    <cellStyle name="n_04b - Détail BU accès fiches pays_UAG_report_CA 06-09 (06-09-28)_Spain ARPU + AUPU_ROW ARPU_Group" xfId="27761"/>
    <cellStyle name="n_04b - Détail BU accès fiches pays_UAG_report_CA 06-09 (06-09-28)_Spain KPIs" xfId="6549"/>
    <cellStyle name="n_04b - Détail BU accès fiches pays_UAG_report_CA 06-09 (06-09-28)_Spain KPIs 2" xfId="15916"/>
    <cellStyle name="n_04b - Détail BU accès fiches pays_UAG_report_CA 06-09 (06-09-28)_Spain KPIs_1" xfId="51365"/>
    <cellStyle name="n_04b - Détail BU accès fiches pays_UAG_report_CA 06-09 (06-09-28)_Telecoms - Operational KPIs" xfId="49668"/>
    <cellStyle name="n_04b - Détail BU accès fiches pays_UAG_report_CA 06-10 (06-11-06)" xfId="1866"/>
    <cellStyle name="n_04b - Détail BU accès fiches pays_UAG_report_CA 06-10 (06-11-06)_A&amp;ME KPIs" xfId="53145"/>
    <cellStyle name="n_04b - Détail BU accès fiches pays_UAG_report_CA 06-10 (06-11-06)_Enterprise" xfId="9557"/>
    <cellStyle name="n_04b - Détail BU accès fiches pays_UAG_report_CA 06-10 (06-11-06)_France financials" xfId="23515"/>
    <cellStyle name="n_04b - Détail BU accès fiches pays_UAG_report_CA 06-10 (06-11-06)_France financials_1" xfId="25147"/>
    <cellStyle name="n_04b - Détail BU accès fiches pays_UAG_report_CA 06-10 (06-11-06)_France KPIs" xfId="4727"/>
    <cellStyle name="n_04b - Détail BU accès fiches pays_UAG_report_CA 06-10 (06-11-06)_France KPIs 2" xfId="14145"/>
    <cellStyle name="n_04b - Détail BU accès fiches pays_UAG_report_CA 06-10 (06-11-06)_France KPIs_1" xfId="11970"/>
    <cellStyle name="n_04b - Détail BU accès fiches pays_UAG_report_CA 06-10 (06-11-06)_Group" xfId="27763"/>
    <cellStyle name="n_04b - Détail BU accès fiches pays_UAG_report_CA 06-10 (06-11-06)_Group - financial KPIs" xfId="21771"/>
    <cellStyle name="n_04b - Détail BU accès fiches pays_UAG_report_CA 06-10 (06-11-06)_Group - operational KPIs" xfId="3023"/>
    <cellStyle name="n_04b - Détail BU accès fiches pays_UAG_report_CA 06-10 (06-11-06)_Group - operational KPIs_1" xfId="10216"/>
    <cellStyle name="n_04b - Détail BU accès fiches pays_UAG_report_CA 06-10 (06-11-06)_Group - operational KPIs_1 2" xfId="17915"/>
    <cellStyle name="n_04b - Détail BU accès fiches pays_UAG_report_CA 06-10 (06-11-06)_Group - operational KPIs_2" xfId="20032"/>
    <cellStyle name="n_04b - Détail BU accès fiches pays_UAG_report_CA 06-10 (06-11-06)_IC&amp;SS" xfId="19623"/>
    <cellStyle name="n_04b - Détail BU accès fiches pays_UAG_report_CA 06-10 (06-11-06)_Poland KPIs" xfId="8277"/>
    <cellStyle name="n_04b - Détail BU accès fiches pays_UAG_report_CA 06-10 (06-11-06)_Poland KPIs_1" xfId="27762"/>
    <cellStyle name="n_04b - Détail BU accès fiches pays_UAG_report_CA 06-10 (06-11-06)_ROW" xfId="27764"/>
    <cellStyle name="n_04b - Détail BU accès fiches pays_UAG_report_CA 06-10 (06-11-06)_RoW KPIs" xfId="8989"/>
    <cellStyle name="n_04b - Détail BU accès fiches pays_UAG_report_CA 06-10 (06-11-06)_ROW_1" xfId="27765"/>
    <cellStyle name="n_04b - Détail BU accès fiches pays_UAG_report_CA 06-10 (06-11-06)_ROW_1_Group" xfId="27766"/>
    <cellStyle name="n_04b - Détail BU accès fiches pays_UAG_report_CA 06-10 (06-11-06)_ROW_1_Group_1" xfId="27767"/>
    <cellStyle name="n_04b - Détail BU accès fiches pays_UAG_report_CA 06-10 (06-11-06)_ROW_1_Group_Group" xfId="27768"/>
    <cellStyle name="n_04b - Détail BU accès fiches pays_UAG_report_CA 06-10 (06-11-06)_ROW_1_ROW ARPU" xfId="27769"/>
    <cellStyle name="n_04b - Détail BU accès fiches pays_UAG_report_CA 06-10 (06-11-06)_ROW_1_ROW ARPU_Group" xfId="27770"/>
    <cellStyle name="n_04b - Détail BU accès fiches pays_UAG_report_CA 06-10 (06-11-06)_ROW_Group" xfId="27771"/>
    <cellStyle name="n_04b - Détail BU accès fiches pays_UAG_report_CA 06-10 (06-11-06)_ROW_Group_1" xfId="27772"/>
    <cellStyle name="n_04b - Détail BU accès fiches pays_UAG_report_CA 06-10 (06-11-06)_ROW_Group_Group" xfId="27773"/>
    <cellStyle name="n_04b - Détail BU accès fiches pays_UAG_report_CA 06-10 (06-11-06)_ROW_ROW ARPU" xfId="27774"/>
    <cellStyle name="n_04b - Détail BU accès fiches pays_UAG_report_CA 06-10 (06-11-06)_ROW_ROW ARPU_Group" xfId="27775"/>
    <cellStyle name="n_04b - Détail BU accès fiches pays_UAG_report_CA 06-10 (06-11-06)_Spain ARPU + AUPU" xfId="27776"/>
    <cellStyle name="n_04b - Détail BU accès fiches pays_UAG_report_CA 06-10 (06-11-06)_Spain ARPU + AUPU_Group" xfId="27777"/>
    <cellStyle name="n_04b - Détail BU accès fiches pays_UAG_report_CA 06-10 (06-11-06)_Spain ARPU + AUPU_Group_1" xfId="27778"/>
    <cellStyle name="n_04b - Détail BU accès fiches pays_UAG_report_CA 06-10 (06-11-06)_Spain ARPU + AUPU_Group_Group" xfId="27779"/>
    <cellStyle name="n_04b - Détail BU accès fiches pays_UAG_report_CA 06-10 (06-11-06)_Spain ARPU + AUPU_ROW ARPU" xfId="27780"/>
    <cellStyle name="n_04b - Détail BU accès fiches pays_UAG_report_CA 06-10 (06-11-06)_Spain ARPU + AUPU_ROW ARPU_Group" xfId="27781"/>
    <cellStyle name="n_04b - Détail BU accès fiches pays_UAG_report_CA 06-10 (06-11-06)_Spain KPIs" xfId="6550"/>
    <cellStyle name="n_04b - Détail BU accès fiches pays_UAG_report_CA 06-10 (06-11-06)_Spain KPIs 2" xfId="15917"/>
    <cellStyle name="n_04b - Détail BU accès fiches pays_UAG_report_CA 06-10 (06-11-06)_Spain KPIs_1" xfId="51366"/>
    <cellStyle name="n_04b - Détail BU accès fiches pays_UAG_report_CA 06-10 (06-11-06)_Telecoms - Operational KPIs" xfId="49669"/>
    <cellStyle name="n_04b - Détail BU accès fiches pays_V&amp;M trajectoires V1 (06-08-11)" xfId="1867"/>
    <cellStyle name="n_04b - Détail BU accès fiches pays_V&amp;M trajectoires V1 (06-08-11)_A&amp;ME KPIs" xfId="53146"/>
    <cellStyle name="n_04b - Détail BU accès fiches pays_V&amp;M trajectoires V1 (06-08-11)_Enterprise" xfId="9558"/>
    <cellStyle name="n_04b - Détail BU accès fiches pays_V&amp;M trajectoires V1 (06-08-11)_France financials" xfId="23516"/>
    <cellStyle name="n_04b - Détail BU accès fiches pays_V&amp;M trajectoires V1 (06-08-11)_France financials_1" xfId="25148"/>
    <cellStyle name="n_04b - Détail BU accès fiches pays_V&amp;M trajectoires V1 (06-08-11)_France KPIs" xfId="4728"/>
    <cellStyle name="n_04b - Détail BU accès fiches pays_V&amp;M trajectoires V1 (06-08-11)_France KPIs 2" xfId="14146"/>
    <cellStyle name="n_04b - Détail BU accès fiches pays_V&amp;M trajectoires V1 (06-08-11)_France KPIs_1" xfId="11971"/>
    <cellStyle name="n_04b - Détail BU accès fiches pays_V&amp;M trajectoires V1 (06-08-11)_Group" xfId="27783"/>
    <cellStyle name="n_04b - Détail BU accès fiches pays_V&amp;M trajectoires V1 (06-08-11)_Group - financial KPIs" xfId="21772"/>
    <cellStyle name="n_04b - Détail BU accès fiches pays_V&amp;M trajectoires V1 (06-08-11)_Group - operational KPIs" xfId="3024"/>
    <cellStyle name="n_04b - Détail BU accès fiches pays_V&amp;M trajectoires V1 (06-08-11)_Group - operational KPIs_1" xfId="10217"/>
    <cellStyle name="n_04b - Détail BU accès fiches pays_V&amp;M trajectoires V1 (06-08-11)_Group - operational KPIs_1 2" xfId="17916"/>
    <cellStyle name="n_04b - Détail BU accès fiches pays_V&amp;M trajectoires V1 (06-08-11)_Group - operational KPIs_2" xfId="20033"/>
    <cellStyle name="n_04b - Détail BU accès fiches pays_V&amp;M trajectoires V1 (06-08-11)_IC&amp;SS" xfId="19823"/>
    <cellStyle name="n_04b - Détail BU accès fiches pays_V&amp;M trajectoires V1 (06-08-11)_Poland KPIs" xfId="8278"/>
    <cellStyle name="n_04b - Détail BU accès fiches pays_V&amp;M trajectoires V1 (06-08-11)_Poland KPIs_1" xfId="27782"/>
    <cellStyle name="n_04b - Détail BU accès fiches pays_V&amp;M trajectoires V1 (06-08-11)_ROW" xfId="27784"/>
    <cellStyle name="n_04b - Détail BU accès fiches pays_V&amp;M trajectoires V1 (06-08-11)_RoW KPIs" xfId="8990"/>
    <cellStyle name="n_04b - Détail BU accès fiches pays_V&amp;M trajectoires V1 (06-08-11)_ROW_1" xfId="27785"/>
    <cellStyle name="n_04b - Détail BU accès fiches pays_V&amp;M trajectoires V1 (06-08-11)_ROW_1_Group" xfId="27786"/>
    <cellStyle name="n_04b - Détail BU accès fiches pays_V&amp;M trajectoires V1 (06-08-11)_ROW_1_Group_1" xfId="27787"/>
    <cellStyle name="n_04b - Détail BU accès fiches pays_V&amp;M trajectoires V1 (06-08-11)_ROW_1_Group_Group" xfId="27788"/>
    <cellStyle name="n_04b - Détail BU accès fiches pays_V&amp;M trajectoires V1 (06-08-11)_ROW_1_ROW ARPU" xfId="27789"/>
    <cellStyle name="n_04b - Détail BU accès fiches pays_V&amp;M trajectoires V1 (06-08-11)_ROW_1_ROW ARPU_Group" xfId="27790"/>
    <cellStyle name="n_04b - Détail BU accès fiches pays_V&amp;M trajectoires V1 (06-08-11)_ROW_Group" xfId="27791"/>
    <cellStyle name="n_04b - Détail BU accès fiches pays_V&amp;M trajectoires V1 (06-08-11)_ROW_Group_1" xfId="27792"/>
    <cellStyle name="n_04b - Détail BU accès fiches pays_V&amp;M trajectoires V1 (06-08-11)_ROW_Group_Group" xfId="27793"/>
    <cellStyle name="n_04b - Détail BU accès fiches pays_V&amp;M trajectoires V1 (06-08-11)_ROW_ROW ARPU" xfId="27794"/>
    <cellStyle name="n_04b - Détail BU accès fiches pays_V&amp;M trajectoires V1 (06-08-11)_ROW_ROW ARPU_Group" xfId="27795"/>
    <cellStyle name="n_04b - Détail BU accès fiches pays_V&amp;M trajectoires V1 (06-08-11)_Spain ARPU + AUPU" xfId="27796"/>
    <cellStyle name="n_04b - Détail BU accès fiches pays_V&amp;M trajectoires V1 (06-08-11)_Spain ARPU + AUPU_Group" xfId="27797"/>
    <cellStyle name="n_04b - Détail BU accès fiches pays_V&amp;M trajectoires V1 (06-08-11)_Spain ARPU + AUPU_Group_1" xfId="27798"/>
    <cellStyle name="n_04b - Détail BU accès fiches pays_V&amp;M trajectoires V1 (06-08-11)_Spain ARPU + AUPU_Group_Group" xfId="27799"/>
    <cellStyle name="n_04b - Détail BU accès fiches pays_V&amp;M trajectoires V1 (06-08-11)_Spain ARPU + AUPU_ROW ARPU" xfId="27800"/>
    <cellStyle name="n_04b - Détail BU accès fiches pays_V&amp;M trajectoires V1 (06-08-11)_Spain ARPU + AUPU_ROW ARPU_Group" xfId="27801"/>
    <cellStyle name="n_04b - Détail BU accès fiches pays_V&amp;M trajectoires V1 (06-08-11)_Spain KPIs" xfId="6551"/>
    <cellStyle name="n_04b - Détail BU accès fiches pays_V&amp;M trajectoires V1 (06-08-11)_Spain KPIs 2" xfId="15918"/>
    <cellStyle name="n_04b - Détail BU accès fiches pays_V&amp;M trajectoires V1 (06-08-11)_Spain KPIs_1" xfId="51367"/>
    <cellStyle name="n_04b - Détail BU accès fiches pays_V&amp;M trajectoires V1 (06-08-11)_Telecoms - Operational KPIs" xfId="49670"/>
    <cellStyle name="n_0506 UAH Flash" xfId="1868"/>
    <cellStyle name="n_0506 UAH Flash_A&amp;ME KPIs" xfId="53147"/>
    <cellStyle name="n_0506 UAH Flash_France financials" xfId="23517"/>
    <cellStyle name="n_0506 UAH Flash_France KPIs" xfId="4729"/>
    <cellStyle name="n_0506 UAH Flash_France KPIs 2" xfId="14147"/>
    <cellStyle name="n_0506 UAH Flash_France KPIs_1" xfId="11972"/>
    <cellStyle name="n_0506 UAH Flash_Group" xfId="27803"/>
    <cellStyle name="n_0506 UAH Flash_Group - financial KPIs" xfId="21773"/>
    <cellStyle name="n_0506 UAH Flash_Group - operational KPIs" xfId="10218"/>
    <cellStyle name="n_0506 UAH Flash_Group - operational KPIs 2" xfId="17917"/>
    <cellStyle name="n_0506 UAH Flash_Group - operational KPIs_1" xfId="20034"/>
    <cellStyle name="n_0506 UAH Flash_Poland KPIs" xfId="27802"/>
    <cellStyle name="n_0506 UAH Flash_ROW" xfId="27804"/>
    <cellStyle name="n_0506 UAH Flash_ROW_1" xfId="27805"/>
    <cellStyle name="n_0506 UAH Flash_ROW_1_Group" xfId="27806"/>
    <cellStyle name="n_0506 UAH Flash_ROW_1_Group_1" xfId="27807"/>
    <cellStyle name="n_0506 UAH Flash_ROW_1_Group_Group" xfId="27808"/>
    <cellStyle name="n_0506 UAH Flash_ROW_1_ROW ARPU" xfId="27809"/>
    <cellStyle name="n_0506 UAH Flash_ROW_1_ROW ARPU_Group" xfId="27810"/>
    <cellStyle name="n_0506 UAH Flash_ROW_Group" xfId="27811"/>
    <cellStyle name="n_0506 UAH Flash_ROW_Group_1" xfId="27812"/>
    <cellStyle name="n_0506 UAH Flash_ROW_Group_Group" xfId="27813"/>
    <cellStyle name="n_0506 UAH Flash_ROW_ROW ARPU" xfId="27814"/>
    <cellStyle name="n_0506 UAH Flash_ROW_ROW ARPU_Group" xfId="27815"/>
    <cellStyle name="n_0506 UAH Flash_Spain ARPU + AUPU" xfId="27816"/>
    <cellStyle name="n_0506 UAH Flash_Spain ARPU + AUPU_Group" xfId="27817"/>
    <cellStyle name="n_0506 UAH Flash_Spain ARPU + AUPU_Group_1" xfId="27818"/>
    <cellStyle name="n_0506 UAH Flash_Spain ARPU + AUPU_Group_Group" xfId="27819"/>
    <cellStyle name="n_0506 UAH Flash_Spain ARPU + AUPU_ROW ARPU" xfId="27820"/>
    <cellStyle name="n_0506 UAH Flash_Spain ARPU + AUPU_ROW ARPU_Group" xfId="27821"/>
    <cellStyle name="n_0506 UAH Flash_Spain KPIs" xfId="6552"/>
    <cellStyle name="n_0506 UAH Flash_Spain KPIs 2" xfId="15919"/>
    <cellStyle name="n_0506 UAH Flash_Spain KPIs_1" xfId="51368"/>
    <cellStyle name="n_0506 UAH Flash_Telecoms - Operational KPIs" xfId="49671"/>
    <cellStyle name="n_0507 UAH Flash" xfId="1869"/>
    <cellStyle name="n_0507 UAH Flash_A&amp;ME KPIs" xfId="53148"/>
    <cellStyle name="n_0507 UAH Flash_France financials" xfId="23518"/>
    <cellStyle name="n_0507 UAH Flash_France KPIs" xfId="4730"/>
    <cellStyle name="n_0507 UAH Flash_France KPIs 2" xfId="14148"/>
    <cellStyle name="n_0507 UAH Flash_France KPIs_1" xfId="11973"/>
    <cellStyle name="n_0507 UAH Flash_Group" xfId="27823"/>
    <cellStyle name="n_0507 UAH Flash_Group - financial KPIs" xfId="21774"/>
    <cellStyle name="n_0507 UAH Flash_Group - operational KPIs" xfId="10219"/>
    <cellStyle name="n_0507 UAH Flash_Group - operational KPIs 2" xfId="17918"/>
    <cellStyle name="n_0507 UAH Flash_Group - operational KPIs_1" xfId="20035"/>
    <cellStyle name="n_0507 UAH Flash_Poland KPIs" xfId="27822"/>
    <cellStyle name="n_0507 UAH Flash_ROW" xfId="27824"/>
    <cellStyle name="n_0507 UAH Flash_ROW_1" xfId="27825"/>
    <cellStyle name="n_0507 UAH Flash_ROW_1_Group" xfId="27826"/>
    <cellStyle name="n_0507 UAH Flash_ROW_1_Group_1" xfId="27827"/>
    <cellStyle name="n_0507 UAH Flash_ROW_1_Group_Group" xfId="27828"/>
    <cellStyle name="n_0507 UAH Flash_ROW_1_ROW ARPU" xfId="27829"/>
    <cellStyle name="n_0507 UAH Flash_ROW_1_ROW ARPU_Group" xfId="27830"/>
    <cellStyle name="n_0507 UAH Flash_ROW_Group" xfId="27831"/>
    <cellStyle name="n_0507 UAH Flash_ROW_Group_1" xfId="27832"/>
    <cellStyle name="n_0507 UAH Flash_ROW_Group_Group" xfId="27833"/>
    <cellStyle name="n_0507 UAH Flash_ROW_ROW ARPU" xfId="27834"/>
    <cellStyle name="n_0507 UAH Flash_ROW_ROW ARPU_Group" xfId="27835"/>
    <cellStyle name="n_0507 UAH Flash_Spain ARPU + AUPU" xfId="27836"/>
    <cellStyle name="n_0507 UAH Flash_Spain ARPU + AUPU_Group" xfId="27837"/>
    <cellStyle name="n_0507 UAH Flash_Spain ARPU + AUPU_Group_1" xfId="27838"/>
    <cellStyle name="n_0507 UAH Flash_Spain ARPU + AUPU_Group_Group" xfId="27839"/>
    <cellStyle name="n_0507 UAH Flash_Spain ARPU + AUPU_ROW ARPU" xfId="27840"/>
    <cellStyle name="n_0507 UAH Flash_Spain ARPU + AUPU_ROW ARPU_Group" xfId="27841"/>
    <cellStyle name="n_0507 UAH Flash_Spain KPIs" xfId="6553"/>
    <cellStyle name="n_0507 UAH Flash_Spain KPIs 2" xfId="15920"/>
    <cellStyle name="n_0507 UAH Flash_Spain KPIs_1" xfId="51369"/>
    <cellStyle name="n_0507 UAH Flash_Telecoms - Operational KPIs" xfId="49672"/>
    <cellStyle name="n_0509 UAH Flash V2" xfId="1870"/>
    <cellStyle name="n_0509 UAH Flash V2_A&amp;ME KPIs" xfId="53149"/>
    <cellStyle name="n_0509 UAH Flash V2_France financials" xfId="23519"/>
    <cellStyle name="n_0509 UAH Flash V2_France KPIs" xfId="4731"/>
    <cellStyle name="n_0509 UAH Flash V2_France KPIs 2" xfId="14149"/>
    <cellStyle name="n_0509 UAH Flash V2_France KPIs_1" xfId="11974"/>
    <cellStyle name="n_0509 UAH Flash V2_Group" xfId="27843"/>
    <cellStyle name="n_0509 UAH Flash V2_Group - financial KPIs" xfId="21775"/>
    <cellStyle name="n_0509 UAH Flash V2_Group - operational KPIs" xfId="10220"/>
    <cellStyle name="n_0509 UAH Flash V2_Group - operational KPIs 2" xfId="17919"/>
    <cellStyle name="n_0509 UAH Flash V2_Group - operational KPIs_1" xfId="20036"/>
    <cellStyle name="n_0509 UAH Flash V2_Poland KPIs" xfId="27842"/>
    <cellStyle name="n_0509 UAH Flash V2_ROW" xfId="27844"/>
    <cellStyle name="n_0509 UAH Flash V2_ROW_1" xfId="27845"/>
    <cellStyle name="n_0509 UAH Flash V2_ROW_1_Group" xfId="27846"/>
    <cellStyle name="n_0509 UAH Flash V2_ROW_1_Group_1" xfId="27847"/>
    <cellStyle name="n_0509 UAH Flash V2_ROW_1_Group_Group" xfId="27848"/>
    <cellStyle name="n_0509 UAH Flash V2_ROW_1_ROW ARPU" xfId="27849"/>
    <cellStyle name="n_0509 UAH Flash V2_ROW_1_ROW ARPU_Group" xfId="27850"/>
    <cellStyle name="n_0509 UAH Flash V2_ROW_Group" xfId="27851"/>
    <cellStyle name="n_0509 UAH Flash V2_ROW_Group_1" xfId="27852"/>
    <cellStyle name="n_0509 UAH Flash V2_ROW_Group_Group" xfId="27853"/>
    <cellStyle name="n_0509 UAH Flash V2_ROW_ROW ARPU" xfId="27854"/>
    <cellStyle name="n_0509 UAH Flash V2_ROW_ROW ARPU_Group" xfId="27855"/>
    <cellStyle name="n_0509 UAH Flash V2_Spain ARPU + AUPU" xfId="27856"/>
    <cellStyle name="n_0509 UAH Flash V2_Spain ARPU + AUPU_Group" xfId="27857"/>
    <cellStyle name="n_0509 UAH Flash V2_Spain ARPU + AUPU_Group_1" xfId="27858"/>
    <cellStyle name="n_0509 UAH Flash V2_Spain ARPU + AUPU_Group_Group" xfId="27859"/>
    <cellStyle name="n_0509 UAH Flash V2_Spain ARPU + AUPU_ROW ARPU" xfId="27860"/>
    <cellStyle name="n_0509 UAH Flash V2_Spain ARPU + AUPU_ROW ARPU_Group" xfId="27861"/>
    <cellStyle name="n_0509 UAH Flash V2_Spain KPIs" xfId="6554"/>
    <cellStyle name="n_0509 UAH Flash V2_Spain KPIs 2" xfId="15921"/>
    <cellStyle name="n_0509 UAH Flash V2_Spain KPIs_1" xfId="51370"/>
    <cellStyle name="n_0509 UAH Flash V2_Telecoms - Operational KPIs" xfId="49673"/>
    <cellStyle name="n_0510 UAH Flash" xfId="1871"/>
    <cellStyle name="n_0510 UAH Flash_A&amp;ME KPIs" xfId="53150"/>
    <cellStyle name="n_0510 UAH Flash_France financials" xfId="23520"/>
    <cellStyle name="n_0510 UAH Flash_France KPIs" xfId="4732"/>
    <cellStyle name="n_0510 UAH Flash_France KPIs 2" xfId="14150"/>
    <cellStyle name="n_0510 UAH Flash_France KPIs_1" xfId="11975"/>
    <cellStyle name="n_0510 UAH Flash_Group" xfId="27863"/>
    <cellStyle name="n_0510 UAH Flash_Group - financial KPIs" xfId="21776"/>
    <cellStyle name="n_0510 UAH Flash_Group - operational KPIs" xfId="10221"/>
    <cellStyle name="n_0510 UAH Flash_Group - operational KPIs 2" xfId="17920"/>
    <cellStyle name="n_0510 UAH Flash_Group - operational KPIs_1" xfId="20037"/>
    <cellStyle name="n_0510 UAH Flash_Poland KPIs" xfId="27862"/>
    <cellStyle name="n_0510 UAH Flash_ROW" xfId="27864"/>
    <cellStyle name="n_0510 UAH Flash_ROW_1" xfId="27865"/>
    <cellStyle name="n_0510 UAH Flash_ROW_1_Group" xfId="27866"/>
    <cellStyle name="n_0510 UAH Flash_ROW_1_Group_1" xfId="27867"/>
    <cellStyle name="n_0510 UAH Flash_ROW_1_Group_Group" xfId="27868"/>
    <cellStyle name="n_0510 UAH Flash_ROW_1_ROW ARPU" xfId="27869"/>
    <cellStyle name="n_0510 UAH Flash_ROW_1_ROW ARPU_Group" xfId="27870"/>
    <cellStyle name="n_0510 UAH Flash_ROW_Group" xfId="27871"/>
    <cellStyle name="n_0510 UAH Flash_ROW_Group_1" xfId="27872"/>
    <cellStyle name="n_0510 UAH Flash_ROW_Group_Group" xfId="27873"/>
    <cellStyle name="n_0510 UAH Flash_ROW_ROW ARPU" xfId="27874"/>
    <cellStyle name="n_0510 UAH Flash_ROW_ROW ARPU_Group" xfId="27875"/>
    <cellStyle name="n_0510 UAH Flash_Spain ARPU + AUPU" xfId="27876"/>
    <cellStyle name="n_0510 UAH Flash_Spain ARPU + AUPU_Group" xfId="27877"/>
    <cellStyle name="n_0510 UAH Flash_Spain ARPU + AUPU_Group_1" xfId="27878"/>
    <cellStyle name="n_0510 UAH Flash_Spain ARPU + AUPU_Group_Group" xfId="27879"/>
    <cellStyle name="n_0510 UAH Flash_Spain ARPU + AUPU_ROW ARPU" xfId="27880"/>
    <cellStyle name="n_0510 UAH Flash_Spain ARPU + AUPU_ROW ARPU_Group" xfId="27881"/>
    <cellStyle name="n_0510 UAH Flash_Spain KPIs" xfId="6555"/>
    <cellStyle name="n_0510 UAH Flash_Spain KPIs 2" xfId="15922"/>
    <cellStyle name="n_0510 UAH Flash_Spain KPIs_1" xfId="51371"/>
    <cellStyle name="n_0510 UAH Flash_Telecoms - Operational KPIs" xfId="49674"/>
    <cellStyle name="n_0512 UAH Flash" xfId="1872"/>
    <cellStyle name="n_0512 UAH Flash_A&amp;ME KPIs" xfId="53151"/>
    <cellStyle name="n_0512 UAH Flash_France financials" xfId="23521"/>
    <cellStyle name="n_0512 UAH Flash_France KPIs" xfId="4733"/>
    <cellStyle name="n_0512 UAH Flash_France KPIs 2" xfId="14151"/>
    <cellStyle name="n_0512 UAH Flash_France KPIs_1" xfId="11976"/>
    <cellStyle name="n_0512 UAH Flash_Group" xfId="27883"/>
    <cellStyle name="n_0512 UAH Flash_Group - financial KPIs" xfId="21777"/>
    <cellStyle name="n_0512 UAH Flash_Group - operational KPIs" xfId="10222"/>
    <cellStyle name="n_0512 UAH Flash_Group - operational KPIs 2" xfId="17921"/>
    <cellStyle name="n_0512 UAH Flash_Group - operational KPIs_1" xfId="20038"/>
    <cellStyle name="n_0512 UAH Flash_Poland KPIs" xfId="27882"/>
    <cellStyle name="n_0512 UAH Flash_ROW" xfId="27884"/>
    <cellStyle name="n_0512 UAH Flash_ROW_1" xfId="27885"/>
    <cellStyle name="n_0512 UAH Flash_ROW_1_Group" xfId="27886"/>
    <cellStyle name="n_0512 UAH Flash_ROW_1_Group_1" xfId="27887"/>
    <cellStyle name="n_0512 UAH Flash_ROW_1_Group_Group" xfId="27888"/>
    <cellStyle name="n_0512 UAH Flash_ROW_1_ROW ARPU" xfId="27889"/>
    <cellStyle name="n_0512 UAH Flash_ROW_1_ROW ARPU_Group" xfId="27890"/>
    <cellStyle name="n_0512 UAH Flash_ROW_Group" xfId="27891"/>
    <cellStyle name="n_0512 UAH Flash_ROW_Group_1" xfId="27892"/>
    <cellStyle name="n_0512 UAH Flash_ROW_Group_Group" xfId="27893"/>
    <cellStyle name="n_0512 UAH Flash_ROW_ROW ARPU" xfId="27894"/>
    <cellStyle name="n_0512 UAH Flash_ROW_ROW ARPU_Group" xfId="27895"/>
    <cellStyle name="n_0512 UAH Flash_Spain ARPU + AUPU" xfId="27896"/>
    <cellStyle name="n_0512 UAH Flash_Spain ARPU + AUPU_Group" xfId="27897"/>
    <cellStyle name="n_0512 UAH Flash_Spain ARPU + AUPU_Group_1" xfId="27898"/>
    <cellStyle name="n_0512 UAH Flash_Spain ARPU + AUPU_Group_Group" xfId="27899"/>
    <cellStyle name="n_0512 UAH Flash_Spain ARPU + AUPU_ROW ARPU" xfId="27900"/>
    <cellStyle name="n_0512 UAH Flash_Spain ARPU + AUPU_ROW ARPU_Group" xfId="27901"/>
    <cellStyle name="n_0512 UAH Flash_Spain KPIs" xfId="6556"/>
    <cellStyle name="n_0512 UAH Flash_Spain KPIs 2" xfId="15923"/>
    <cellStyle name="n_0512 UAH Flash_Spain KPIs_1" xfId="51372"/>
    <cellStyle name="n_0512 UAH Flash_Telecoms - Operational KPIs" xfId="49675"/>
    <cellStyle name="n_0611 EDA Flash nov 06" xfId="1873"/>
    <cellStyle name="n_0611 EDA Flash nov 06_A&amp;ME KPIs" xfId="53152"/>
    <cellStyle name="n_0611 EDA Flash nov 06_France financials" xfId="23522"/>
    <cellStyle name="n_0611 EDA Flash nov 06_France KPIs" xfId="4734"/>
    <cellStyle name="n_0611 EDA Flash nov 06_France KPIs 2" xfId="14152"/>
    <cellStyle name="n_0611 EDA Flash nov 06_France KPIs_1" xfId="11977"/>
    <cellStyle name="n_0611 EDA Flash nov 06_Group" xfId="27903"/>
    <cellStyle name="n_0611 EDA Flash nov 06_Group - financial KPIs" xfId="21778"/>
    <cellStyle name="n_0611 EDA Flash nov 06_Group - operational KPIs" xfId="10223"/>
    <cellStyle name="n_0611 EDA Flash nov 06_Group - operational KPIs 2" xfId="17922"/>
    <cellStyle name="n_0611 EDA Flash nov 06_Group - operational KPIs_1" xfId="20039"/>
    <cellStyle name="n_0611 EDA Flash nov 06_Poland KPIs" xfId="27902"/>
    <cellStyle name="n_0611 EDA Flash nov 06_ROW" xfId="27904"/>
    <cellStyle name="n_0611 EDA Flash nov 06_ROW_1" xfId="27905"/>
    <cellStyle name="n_0611 EDA Flash nov 06_ROW_1_Group" xfId="27906"/>
    <cellStyle name="n_0611 EDA Flash nov 06_ROW_1_Group_1" xfId="27907"/>
    <cellStyle name="n_0611 EDA Flash nov 06_ROW_1_Group_Group" xfId="27908"/>
    <cellStyle name="n_0611 EDA Flash nov 06_ROW_1_ROW ARPU" xfId="27909"/>
    <cellStyle name="n_0611 EDA Flash nov 06_ROW_1_ROW ARPU_Group" xfId="27910"/>
    <cellStyle name="n_0611 EDA Flash nov 06_ROW_Group" xfId="27911"/>
    <cellStyle name="n_0611 EDA Flash nov 06_ROW_Group_1" xfId="27912"/>
    <cellStyle name="n_0611 EDA Flash nov 06_ROW_Group_Group" xfId="27913"/>
    <cellStyle name="n_0611 EDA Flash nov 06_ROW_ROW ARPU" xfId="27914"/>
    <cellStyle name="n_0611 EDA Flash nov 06_ROW_ROW ARPU_Group" xfId="27915"/>
    <cellStyle name="n_0611 EDA Flash nov 06_Spain ARPU + AUPU" xfId="27916"/>
    <cellStyle name="n_0611 EDA Flash nov 06_Spain ARPU + AUPU_Group" xfId="27917"/>
    <cellStyle name="n_0611 EDA Flash nov 06_Spain ARPU + AUPU_Group_1" xfId="27918"/>
    <cellStyle name="n_0611 EDA Flash nov 06_Spain ARPU + AUPU_Group_Group" xfId="27919"/>
    <cellStyle name="n_0611 EDA Flash nov 06_Spain ARPU + AUPU_ROW ARPU" xfId="27920"/>
    <cellStyle name="n_0611 EDA Flash nov 06_Spain ARPU + AUPU_ROW ARPU_Group" xfId="27921"/>
    <cellStyle name="n_0611 EDA Flash nov 06_Spain KPIs" xfId="6557"/>
    <cellStyle name="n_0611 EDA Flash nov 06_Spain KPIs 2" xfId="15924"/>
    <cellStyle name="n_0611 EDA Flash nov 06_Spain KPIs_1" xfId="51373"/>
    <cellStyle name="n_0611 EDA Flash nov 06_Telecoms - Operational KPIs" xfId="49676"/>
    <cellStyle name="n_0612 EDA Flash déc 06" xfId="1874"/>
    <cellStyle name="n_0612 EDA Flash déc 06_A&amp;ME KPIs" xfId="53153"/>
    <cellStyle name="n_0612 EDA Flash déc 06_France financials" xfId="23523"/>
    <cellStyle name="n_0612 EDA Flash déc 06_France KPIs" xfId="4735"/>
    <cellStyle name="n_0612 EDA Flash déc 06_France KPIs 2" xfId="14153"/>
    <cellStyle name="n_0612 EDA Flash déc 06_France KPIs_1" xfId="11978"/>
    <cellStyle name="n_0612 EDA Flash déc 06_Group" xfId="27923"/>
    <cellStyle name="n_0612 EDA Flash déc 06_Group - financial KPIs" xfId="21779"/>
    <cellStyle name="n_0612 EDA Flash déc 06_Group - operational KPIs" xfId="10224"/>
    <cellStyle name="n_0612 EDA Flash déc 06_Group - operational KPIs 2" xfId="17923"/>
    <cellStyle name="n_0612 EDA Flash déc 06_Group - operational KPIs_1" xfId="20040"/>
    <cellStyle name="n_0612 EDA Flash déc 06_Poland KPIs" xfId="27922"/>
    <cellStyle name="n_0612 EDA Flash déc 06_ROW" xfId="27924"/>
    <cellStyle name="n_0612 EDA Flash déc 06_ROW_1" xfId="27925"/>
    <cellStyle name="n_0612 EDA Flash déc 06_ROW_1_Group" xfId="27926"/>
    <cellStyle name="n_0612 EDA Flash déc 06_ROW_1_Group_1" xfId="27927"/>
    <cellStyle name="n_0612 EDA Flash déc 06_ROW_1_Group_Group" xfId="27928"/>
    <cellStyle name="n_0612 EDA Flash déc 06_ROW_1_ROW ARPU" xfId="27929"/>
    <cellStyle name="n_0612 EDA Flash déc 06_ROW_1_ROW ARPU_Group" xfId="27930"/>
    <cellStyle name="n_0612 EDA Flash déc 06_ROW_Group" xfId="27931"/>
    <cellStyle name="n_0612 EDA Flash déc 06_ROW_Group_1" xfId="27932"/>
    <cellStyle name="n_0612 EDA Flash déc 06_ROW_Group_Group" xfId="27933"/>
    <cellStyle name="n_0612 EDA Flash déc 06_ROW_ROW ARPU" xfId="27934"/>
    <cellStyle name="n_0612 EDA Flash déc 06_ROW_ROW ARPU_Group" xfId="27935"/>
    <cellStyle name="n_0612 EDA Flash déc 06_Spain ARPU + AUPU" xfId="27936"/>
    <cellStyle name="n_0612 EDA Flash déc 06_Spain ARPU + AUPU_Group" xfId="27937"/>
    <cellStyle name="n_0612 EDA Flash déc 06_Spain ARPU + AUPU_Group_1" xfId="27938"/>
    <cellStyle name="n_0612 EDA Flash déc 06_Spain ARPU + AUPU_Group_Group" xfId="27939"/>
    <cellStyle name="n_0612 EDA Flash déc 06_Spain ARPU + AUPU_ROW ARPU" xfId="27940"/>
    <cellStyle name="n_0612 EDA Flash déc 06_Spain ARPU + AUPU_ROW ARPU_Group" xfId="27941"/>
    <cellStyle name="n_0612 EDA Flash déc 06_Spain KPIs" xfId="6558"/>
    <cellStyle name="n_0612 EDA Flash déc 06_Spain KPIs 2" xfId="15925"/>
    <cellStyle name="n_0612 EDA Flash déc 06_Spain KPIs_1" xfId="51374"/>
    <cellStyle name="n_0612 EDA Flash déc 06_Telecoms - Operational KPIs" xfId="49677"/>
    <cellStyle name="n_0703 Préflashde L23 Analyse CA trafic 07-03 (07-04-03)" xfId="1875"/>
    <cellStyle name="n_0703 Préflashde L23 Analyse CA trafic 07-03 (07-04-03)_A&amp;ME KPIs" xfId="53154"/>
    <cellStyle name="n_0703 Préflashde L23 Analyse CA trafic 07-03 (07-04-03)_Enterprise" xfId="9559"/>
    <cellStyle name="n_0703 Préflashde L23 Analyse CA trafic 07-03 (07-04-03)_France financials" xfId="23524"/>
    <cellStyle name="n_0703 Préflashde L23 Analyse CA trafic 07-03 (07-04-03)_France financials_1" xfId="25149"/>
    <cellStyle name="n_0703 Préflashde L23 Analyse CA trafic 07-03 (07-04-03)_France KPIs" xfId="4736"/>
    <cellStyle name="n_0703 Préflashde L23 Analyse CA trafic 07-03 (07-04-03)_France KPIs 2" xfId="14154"/>
    <cellStyle name="n_0703 Préflashde L23 Analyse CA trafic 07-03 (07-04-03)_France KPIs_1" xfId="11979"/>
    <cellStyle name="n_0703 Préflashde L23 Analyse CA trafic 07-03 (07-04-03)_Group" xfId="27943"/>
    <cellStyle name="n_0703 Préflashde L23 Analyse CA trafic 07-03 (07-04-03)_Group - financial KPIs" xfId="21780"/>
    <cellStyle name="n_0703 Préflashde L23 Analyse CA trafic 07-03 (07-04-03)_Group - operational KPIs" xfId="3025"/>
    <cellStyle name="n_0703 Préflashde L23 Analyse CA trafic 07-03 (07-04-03)_Group - operational KPIs_1" xfId="10225"/>
    <cellStyle name="n_0703 Préflashde L23 Analyse CA trafic 07-03 (07-04-03)_Group - operational KPIs_1 2" xfId="17924"/>
    <cellStyle name="n_0703 Préflashde L23 Analyse CA trafic 07-03 (07-04-03)_Group - operational KPIs_2" xfId="20041"/>
    <cellStyle name="n_0703 Préflashde L23 Analyse CA trafic 07-03 (07-04-03)_IC&amp;SS" xfId="17574"/>
    <cellStyle name="n_0703 Préflashde L23 Analyse CA trafic 07-03 (07-04-03)_Poland KPIs" xfId="8279"/>
    <cellStyle name="n_0703 Préflashde L23 Analyse CA trafic 07-03 (07-04-03)_Poland KPIs_1" xfId="27942"/>
    <cellStyle name="n_0703 Préflashde L23 Analyse CA trafic 07-03 (07-04-03)_ROW" xfId="27944"/>
    <cellStyle name="n_0703 Préflashde L23 Analyse CA trafic 07-03 (07-04-03)_RoW KPIs" xfId="8991"/>
    <cellStyle name="n_0703 Préflashde L23 Analyse CA trafic 07-03 (07-04-03)_ROW_1" xfId="27945"/>
    <cellStyle name="n_0703 Préflashde L23 Analyse CA trafic 07-03 (07-04-03)_ROW_1_Group" xfId="27946"/>
    <cellStyle name="n_0703 Préflashde L23 Analyse CA trafic 07-03 (07-04-03)_ROW_1_Group_1" xfId="27947"/>
    <cellStyle name="n_0703 Préflashde L23 Analyse CA trafic 07-03 (07-04-03)_ROW_1_Group_Group" xfId="27948"/>
    <cellStyle name="n_0703 Préflashde L23 Analyse CA trafic 07-03 (07-04-03)_ROW_1_ROW ARPU" xfId="27949"/>
    <cellStyle name="n_0703 Préflashde L23 Analyse CA trafic 07-03 (07-04-03)_ROW_1_ROW ARPU_Group" xfId="27950"/>
    <cellStyle name="n_0703 Préflashde L23 Analyse CA trafic 07-03 (07-04-03)_ROW_Group" xfId="27951"/>
    <cellStyle name="n_0703 Préflashde L23 Analyse CA trafic 07-03 (07-04-03)_ROW_Group_1" xfId="27952"/>
    <cellStyle name="n_0703 Préflashde L23 Analyse CA trafic 07-03 (07-04-03)_ROW_Group_Group" xfId="27953"/>
    <cellStyle name="n_0703 Préflashde L23 Analyse CA trafic 07-03 (07-04-03)_ROW_ROW ARPU" xfId="27954"/>
    <cellStyle name="n_0703 Préflashde L23 Analyse CA trafic 07-03 (07-04-03)_ROW_ROW ARPU_Group" xfId="27955"/>
    <cellStyle name="n_0703 Préflashde L23 Analyse CA trafic 07-03 (07-04-03)_Spain ARPU + AUPU" xfId="27956"/>
    <cellStyle name="n_0703 Préflashde L23 Analyse CA trafic 07-03 (07-04-03)_Spain ARPU + AUPU_Group" xfId="27957"/>
    <cellStyle name="n_0703 Préflashde L23 Analyse CA trafic 07-03 (07-04-03)_Spain ARPU + AUPU_Group_1" xfId="27958"/>
    <cellStyle name="n_0703 Préflashde L23 Analyse CA trafic 07-03 (07-04-03)_Spain ARPU + AUPU_Group_Group" xfId="27959"/>
    <cellStyle name="n_0703 Préflashde L23 Analyse CA trafic 07-03 (07-04-03)_Spain ARPU + AUPU_ROW ARPU" xfId="27960"/>
    <cellStyle name="n_0703 Préflashde L23 Analyse CA trafic 07-03 (07-04-03)_Spain ARPU + AUPU_ROW ARPU_Group" xfId="27961"/>
    <cellStyle name="n_0703 Préflashde L23 Analyse CA trafic 07-03 (07-04-03)_Spain KPIs" xfId="6559"/>
    <cellStyle name="n_0703 Préflashde L23 Analyse CA trafic 07-03 (07-04-03)_Spain KPIs 2" xfId="15926"/>
    <cellStyle name="n_0703 Préflashde L23 Analyse CA trafic 07-03 (07-04-03)_Spain KPIs_1" xfId="51375"/>
    <cellStyle name="n_0703 Préflashde L23 Analyse CA trafic 07-03 (07-04-03)_Telecoms - Operational KPIs" xfId="49678"/>
    <cellStyle name="n_1- Conso Home" xfId="1876"/>
    <cellStyle name="n_1- Conso Home_01 Synthèse DM pour modèle" xfId="1877"/>
    <cellStyle name="n_1- Conso Home_01 Synthèse DM pour modèle_A&amp;ME KPIs" xfId="53156"/>
    <cellStyle name="n_1- Conso Home_01 Synthèse DM pour modèle_France financials" xfId="23526"/>
    <cellStyle name="n_1- Conso Home_01 Synthèse DM pour modèle_France KPIs" xfId="4738"/>
    <cellStyle name="n_1- Conso Home_01 Synthèse DM pour modèle_France KPIs 2" xfId="14156"/>
    <cellStyle name="n_1- Conso Home_01 Synthèse DM pour modèle_France KPIs_1" xfId="11981"/>
    <cellStyle name="n_1- Conso Home_01 Synthèse DM pour modèle_Group" xfId="27964"/>
    <cellStyle name="n_1- Conso Home_01 Synthèse DM pour modèle_Group - financial KPIs" xfId="21782"/>
    <cellStyle name="n_1- Conso Home_01 Synthèse DM pour modèle_Group - operational KPIs" xfId="10227"/>
    <cellStyle name="n_1- Conso Home_01 Synthèse DM pour modèle_Group - operational KPIs 2" xfId="17926"/>
    <cellStyle name="n_1- Conso Home_01 Synthèse DM pour modèle_Group - operational KPIs_1" xfId="20043"/>
    <cellStyle name="n_1- Conso Home_01 Synthèse DM pour modèle_Poland KPIs" xfId="27963"/>
    <cellStyle name="n_1- Conso Home_01 Synthèse DM pour modèle_ROW" xfId="27965"/>
    <cellStyle name="n_1- Conso Home_01 Synthèse DM pour modèle_ROW_1" xfId="27966"/>
    <cellStyle name="n_1- Conso Home_01 Synthèse DM pour modèle_ROW_1_Group" xfId="27967"/>
    <cellStyle name="n_1- Conso Home_01 Synthèse DM pour modèle_ROW_1_Group_1" xfId="27968"/>
    <cellStyle name="n_1- Conso Home_01 Synthèse DM pour modèle_ROW_1_Group_Group" xfId="27969"/>
    <cellStyle name="n_1- Conso Home_01 Synthèse DM pour modèle_ROW_1_ROW ARPU" xfId="27970"/>
    <cellStyle name="n_1- Conso Home_01 Synthèse DM pour modèle_ROW_1_ROW ARPU_Group" xfId="27971"/>
    <cellStyle name="n_1- Conso Home_01 Synthèse DM pour modèle_ROW_Group" xfId="27972"/>
    <cellStyle name="n_1- Conso Home_01 Synthèse DM pour modèle_ROW_Group_1" xfId="27973"/>
    <cellStyle name="n_1- Conso Home_01 Synthèse DM pour modèle_ROW_Group_Group" xfId="27974"/>
    <cellStyle name="n_1- Conso Home_01 Synthèse DM pour modèle_ROW_ROW ARPU" xfId="27975"/>
    <cellStyle name="n_1- Conso Home_01 Synthèse DM pour modèle_ROW_ROW ARPU_Group" xfId="27976"/>
    <cellStyle name="n_1- Conso Home_01 Synthèse DM pour modèle_Spain ARPU + AUPU" xfId="27977"/>
    <cellStyle name="n_1- Conso Home_01 Synthèse DM pour modèle_Spain ARPU + AUPU_Group" xfId="27978"/>
    <cellStyle name="n_1- Conso Home_01 Synthèse DM pour modèle_Spain ARPU + AUPU_Group_1" xfId="27979"/>
    <cellStyle name="n_1- Conso Home_01 Synthèse DM pour modèle_Spain ARPU + AUPU_Group_Group" xfId="27980"/>
    <cellStyle name="n_1- Conso Home_01 Synthèse DM pour modèle_Spain ARPU + AUPU_ROW ARPU" xfId="27981"/>
    <cellStyle name="n_1- Conso Home_01 Synthèse DM pour modèle_Spain ARPU + AUPU_ROW ARPU_Group" xfId="27982"/>
    <cellStyle name="n_1- Conso Home_01 Synthèse DM pour modèle_Spain KPIs" xfId="6561"/>
    <cellStyle name="n_1- Conso Home_01 Synthèse DM pour modèle_Spain KPIs 2" xfId="15928"/>
    <cellStyle name="n_1- Conso Home_01 Synthèse DM pour modèle_Spain KPIs_1" xfId="51377"/>
    <cellStyle name="n_1- Conso Home_01 Synthèse DM pour modèle_Telecoms - Operational KPIs" xfId="49680"/>
    <cellStyle name="n_1- Conso Home_0703 Préflashde L23 Analyse CA trafic 07-03 (07-04-03)" xfId="1878"/>
    <cellStyle name="n_1- Conso Home_0703 Préflashde L23 Analyse CA trafic 07-03 (07-04-03)_A&amp;ME KPIs" xfId="53157"/>
    <cellStyle name="n_1- Conso Home_0703 Préflashde L23 Analyse CA trafic 07-03 (07-04-03)_Enterprise" xfId="9561"/>
    <cellStyle name="n_1- Conso Home_0703 Préflashde L23 Analyse CA trafic 07-03 (07-04-03)_France financials" xfId="23527"/>
    <cellStyle name="n_1- Conso Home_0703 Préflashde L23 Analyse CA trafic 07-03 (07-04-03)_France financials_1" xfId="25151"/>
    <cellStyle name="n_1- Conso Home_0703 Préflashde L23 Analyse CA trafic 07-03 (07-04-03)_France KPIs" xfId="4739"/>
    <cellStyle name="n_1- Conso Home_0703 Préflashde L23 Analyse CA trafic 07-03 (07-04-03)_France KPIs 2" xfId="14157"/>
    <cellStyle name="n_1- Conso Home_0703 Préflashde L23 Analyse CA trafic 07-03 (07-04-03)_France KPIs_1" xfId="11982"/>
    <cellStyle name="n_1- Conso Home_0703 Préflashde L23 Analyse CA trafic 07-03 (07-04-03)_Group" xfId="27984"/>
    <cellStyle name="n_1- Conso Home_0703 Préflashde L23 Analyse CA trafic 07-03 (07-04-03)_Group - financial KPIs" xfId="21783"/>
    <cellStyle name="n_1- Conso Home_0703 Préflashde L23 Analyse CA trafic 07-03 (07-04-03)_Group - operational KPIs" xfId="3027"/>
    <cellStyle name="n_1- Conso Home_0703 Préflashde L23 Analyse CA trafic 07-03 (07-04-03)_Group - operational KPIs_1" xfId="10228"/>
    <cellStyle name="n_1- Conso Home_0703 Préflashde L23 Analyse CA trafic 07-03 (07-04-03)_Group - operational KPIs_1 2" xfId="17927"/>
    <cellStyle name="n_1- Conso Home_0703 Préflashde L23 Analyse CA trafic 07-03 (07-04-03)_Group - operational KPIs_2" xfId="20044"/>
    <cellStyle name="n_1- Conso Home_0703 Préflashde L23 Analyse CA trafic 07-03 (07-04-03)_IC&amp;SS" xfId="19622"/>
    <cellStyle name="n_1- Conso Home_0703 Préflashde L23 Analyse CA trafic 07-03 (07-04-03)_Poland KPIs" xfId="8281"/>
    <cellStyle name="n_1- Conso Home_0703 Préflashde L23 Analyse CA trafic 07-03 (07-04-03)_Poland KPIs_1" xfId="27983"/>
    <cellStyle name="n_1- Conso Home_0703 Préflashde L23 Analyse CA trafic 07-03 (07-04-03)_ROW" xfId="27985"/>
    <cellStyle name="n_1- Conso Home_0703 Préflashde L23 Analyse CA trafic 07-03 (07-04-03)_RoW KPIs" xfId="8993"/>
    <cellStyle name="n_1- Conso Home_0703 Préflashde L23 Analyse CA trafic 07-03 (07-04-03)_ROW_1" xfId="27986"/>
    <cellStyle name="n_1- Conso Home_0703 Préflashde L23 Analyse CA trafic 07-03 (07-04-03)_ROW_1_Group" xfId="27987"/>
    <cellStyle name="n_1- Conso Home_0703 Préflashde L23 Analyse CA trafic 07-03 (07-04-03)_ROW_1_Group_1" xfId="27988"/>
    <cellStyle name="n_1- Conso Home_0703 Préflashde L23 Analyse CA trafic 07-03 (07-04-03)_ROW_1_Group_Group" xfId="27989"/>
    <cellStyle name="n_1- Conso Home_0703 Préflashde L23 Analyse CA trafic 07-03 (07-04-03)_ROW_1_ROW ARPU" xfId="27990"/>
    <cellStyle name="n_1- Conso Home_0703 Préflashde L23 Analyse CA trafic 07-03 (07-04-03)_ROW_1_ROW ARPU_Group" xfId="27991"/>
    <cellStyle name="n_1- Conso Home_0703 Préflashde L23 Analyse CA trafic 07-03 (07-04-03)_ROW_Group" xfId="27992"/>
    <cellStyle name="n_1- Conso Home_0703 Préflashde L23 Analyse CA trafic 07-03 (07-04-03)_ROW_Group_1" xfId="27993"/>
    <cellStyle name="n_1- Conso Home_0703 Préflashde L23 Analyse CA trafic 07-03 (07-04-03)_ROW_Group_Group" xfId="27994"/>
    <cellStyle name="n_1- Conso Home_0703 Préflashde L23 Analyse CA trafic 07-03 (07-04-03)_ROW_ROW ARPU" xfId="27995"/>
    <cellStyle name="n_1- Conso Home_0703 Préflashde L23 Analyse CA trafic 07-03 (07-04-03)_ROW_ROW ARPU_Group" xfId="27996"/>
    <cellStyle name="n_1- Conso Home_0703 Préflashde L23 Analyse CA trafic 07-03 (07-04-03)_Spain ARPU + AUPU" xfId="27997"/>
    <cellStyle name="n_1- Conso Home_0703 Préflashde L23 Analyse CA trafic 07-03 (07-04-03)_Spain ARPU + AUPU_Group" xfId="27998"/>
    <cellStyle name="n_1- Conso Home_0703 Préflashde L23 Analyse CA trafic 07-03 (07-04-03)_Spain ARPU + AUPU_Group_1" xfId="27999"/>
    <cellStyle name="n_1- Conso Home_0703 Préflashde L23 Analyse CA trafic 07-03 (07-04-03)_Spain ARPU + AUPU_Group_Group" xfId="28000"/>
    <cellStyle name="n_1- Conso Home_0703 Préflashde L23 Analyse CA trafic 07-03 (07-04-03)_Spain ARPU + AUPU_ROW ARPU" xfId="28001"/>
    <cellStyle name="n_1- Conso Home_0703 Préflashde L23 Analyse CA trafic 07-03 (07-04-03)_Spain ARPU + AUPU_ROW ARPU_Group" xfId="28002"/>
    <cellStyle name="n_1- Conso Home_0703 Préflashde L23 Analyse CA trafic 07-03 (07-04-03)_Spain KPIs" xfId="6562"/>
    <cellStyle name="n_1- Conso Home_0703 Préflashde L23 Analyse CA trafic 07-03 (07-04-03)_Spain KPIs 2" xfId="15929"/>
    <cellStyle name="n_1- Conso Home_0703 Préflashde L23 Analyse CA trafic 07-03 (07-04-03)_Spain KPIs_1" xfId="51378"/>
    <cellStyle name="n_1- Conso Home_0703 Préflashde L23 Analyse CA trafic 07-03 (07-04-03)_Telecoms - Operational KPIs" xfId="49681"/>
    <cellStyle name="n_1- Conso Home_A&amp;ME KPIs" xfId="53155"/>
    <cellStyle name="n_1- Conso Home_Base Forfaits 06-07" xfId="1879"/>
    <cellStyle name="n_1- Conso Home_Base Forfaits 06-07_A&amp;ME KPIs" xfId="53158"/>
    <cellStyle name="n_1- Conso Home_Base Forfaits 06-07_Enterprise" xfId="9562"/>
    <cellStyle name="n_1- Conso Home_Base Forfaits 06-07_France financials" xfId="23528"/>
    <cellStyle name="n_1- Conso Home_Base Forfaits 06-07_France financials_1" xfId="25152"/>
    <cellStyle name="n_1- Conso Home_Base Forfaits 06-07_France KPIs" xfId="4740"/>
    <cellStyle name="n_1- Conso Home_Base Forfaits 06-07_France KPIs 2" xfId="14158"/>
    <cellStyle name="n_1- Conso Home_Base Forfaits 06-07_France KPIs_1" xfId="11983"/>
    <cellStyle name="n_1- Conso Home_Base Forfaits 06-07_Group" xfId="28004"/>
    <cellStyle name="n_1- Conso Home_Base Forfaits 06-07_Group - financial KPIs" xfId="21784"/>
    <cellStyle name="n_1- Conso Home_Base Forfaits 06-07_Group - operational KPIs" xfId="3028"/>
    <cellStyle name="n_1- Conso Home_Base Forfaits 06-07_Group - operational KPIs_1" xfId="10229"/>
    <cellStyle name="n_1- Conso Home_Base Forfaits 06-07_Group - operational KPIs_1 2" xfId="17928"/>
    <cellStyle name="n_1- Conso Home_Base Forfaits 06-07_Group - operational KPIs_2" xfId="20045"/>
    <cellStyle name="n_1- Conso Home_Base Forfaits 06-07_IC&amp;SS" xfId="19822"/>
    <cellStyle name="n_1- Conso Home_Base Forfaits 06-07_Poland KPIs" xfId="8282"/>
    <cellStyle name="n_1- Conso Home_Base Forfaits 06-07_Poland KPIs_1" xfId="28003"/>
    <cellStyle name="n_1- Conso Home_Base Forfaits 06-07_ROW" xfId="28005"/>
    <cellStyle name="n_1- Conso Home_Base Forfaits 06-07_RoW KPIs" xfId="8994"/>
    <cellStyle name="n_1- Conso Home_Base Forfaits 06-07_ROW_1" xfId="28006"/>
    <cellStyle name="n_1- Conso Home_Base Forfaits 06-07_ROW_1_Group" xfId="28007"/>
    <cellStyle name="n_1- Conso Home_Base Forfaits 06-07_ROW_1_Group_1" xfId="28008"/>
    <cellStyle name="n_1- Conso Home_Base Forfaits 06-07_ROW_1_Group_Group" xfId="28009"/>
    <cellStyle name="n_1- Conso Home_Base Forfaits 06-07_ROW_1_ROW ARPU" xfId="28010"/>
    <cellStyle name="n_1- Conso Home_Base Forfaits 06-07_ROW_1_ROW ARPU_Group" xfId="28011"/>
    <cellStyle name="n_1- Conso Home_Base Forfaits 06-07_ROW_Group" xfId="28012"/>
    <cellStyle name="n_1- Conso Home_Base Forfaits 06-07_ROW_Group_1" xfId="28013"/>
    <cellStyle name="n_1- Conso Home_Base Forfaits 06-07_ROW_Group_Group" xfId="28014"/>
    <cellStyle name="n_1- Conso Home_Base Forfaits 06-07_ROW_ROW ARPU" xfId="28015"/>
    <cellStyle name="n_1- Conso Home_Base Forfaits 06-07_ROW_ROW ARPU_Group" xfId="28016"/>
    <cellStyle name="n_1- Conso Home_Base Forfaits 06-07_Spain ARPU + AUPU" xfId="28017"/>
    <cellStyle name="n_1- Conso Home_Base Forfaits 06-07_Spain ARPU + AUPU_Group" xfId="28018"/>
    <cellStyle name="n_1- Conso Home_Base Forfaits 06-07_Spain ARPU + AUPU_Group_1" xfId="28019"/>
    <cellStyle name="n_1- Conso Home_Base Forfaits 06-07_Spain ARPU + AUPU_Group_Group" xfId="28020"/>
    <cellStyle name="n_1- Conso Home_Base Forfaits 06-07_Spain ARPU + AUPU_ROW ARPU" xfId="28021"/>
    <cellStyle name="n_1- Conso Home_Base Forfaits 06-07_Spain ARPU + AUPU_ROW ARPU_Group" xfId="28022"/>
    <cellStyle name="n_1- Conso Home_Base Forfaits 06-07_Spain KPIs" xfId="6563"/>
    <cellStyle name="n_1- Conso Home_Base Forfaits 06-07_Spain KPIs 2" xfId="15930"/>
    <cellStyle name="n_1- Conso Home_Base Forfaits 06-07_Spain KPIs_1" xfId="51379"/>
    <cellStyle name="n_1- Conso Home_Base Forfaits 06-07_Telecoms - Operational KPIs" xfId="49682"/>
    <cellStyle name="n_1- Conso Home_CA BAC SCR-VM 06-07 (31-07-06)" xfId="1880"/>
    <cellStyle name="n_1- Conso Home_CA BAC SCR-VM 06-07 (31-07-06)_A&amp;ME KPIs" xfId="53159"/>
    <cellStyle name="n_1- Conso Home_CA BAC SCR-VM 06-07 (31-07-06)_Enterprise" xfId="9563"/>
    <cellStyle name="n_1- Conso Home_CA BAC SCR-VM 06-07 (31-07-06)_France financials" xfId="23529"/>
    <cellStyle name="n_1- Conso Home_CA BAC SCR-VM 06-07 (31-07-06)_France financials_1" xfId="25153"/>
    <cellStyle name="n_1- Conso Home_CA BAC SCR-VM 06-07 (31-07-06)_France KPIs" xfId="4741"/>
    <cellStyle name="n_1- Conso Home_CA BAC SCR-VM 06-07 (31-07-06)_France KPIs 2" xfId="14159"/>
    <cellStyle name="n_1- Conso Home_CA BAC SCR-VM 06-07 (31-07-06)_France KPIs_1" xfId="11984"/>
    <cellStyle name="n_1- Conso Home_CA BAC SCR-VM 06-07 (31-07-06)_Group" xfId="28024"/>
    <cellStyle name="n_1- Conso Home_CA BAC SCR-VM 06-07 (31-07-06)_Group - financial KPIs" xfId="21785"/>
    <cellStyle name="n_1- Conso Home_CA BAC SCR-VM 06-07 (31-07-06)_Group - operational KPIs" xfId="3029"/>
    <cellStyle name="n_1- Conso Home_CA BAC SCR-VM 06-07 (31-07-06)_Group - operational KPIs_1" xfId="10230"/>
    <cellStyle name="n_1- Conso Home_CA BAC SCR-VM 06-07 (31-07-06)_Group - operational KPIs_1 2" xfId="17929"/>
    <cellStyle name="n_1- Conso Home_CA BAC SCR-VM 06-07 (31-07-06)_Group - operational KPIs_2" xfId="20046"/>
    <cellStyle name="n_1- Conso Home_CA BAC SCR-VM 06-07 (31-07-06)_IC&amp;SS" xfId="17575"/>
    <cellStyle name="n_1- Conso Home_CA BAC SCR-VM 06-07 (31-07-06)_Poland KPIs" xfId="8283"/>
    <cellStyle name="n_1- Conso Home_CA BAC SCR-VM 06-07 (31-07-06)_Poland KPIs_1" xfId="28023"/>
    <cellStyle name="n_1- Conso Home_CA BAC SCR-VM 06-07 (31-07-06)_ROW" xfId="28025"/>
    <cellStyle name="n_1- Conso Home_CA BAC SCR-VM 06-07 (31-07-06)_RoW KPIs" xfId="8995"/>
    <cellStyle name="n_1- Conso Home_CA BAC SCR-VM 06-07 (31-07-06)_ROW_1" xfId="28026"/>
    <cellStyle name="n_1- Conso Home_CA BAC SCR-VM 06-07 (31-07-06)_ROW_1_Group" xfId="28027"/>
    <cellStyle name="n_1- Conso Home_CA BAC SCR-VM 06-07 (31-07-06)_ROW_1_Group_1" xfId="28028"/>
    <cellStyle name="n_1- Conso Home_CA BAC SCR-VM 06-07 (31-07-06)_ROW_1_Group_Group" xfId="28029"/>
    <cellStyle name="n_1- Conso Home_CA BAC SCR-VM 06-07 (31-07-06)_ROW_1_ROW ARPU" xfId="28030"/>
    <cellStyle name="n_1- Conso Home_CA BAC SCR-VM 06-07 (31-07-06)_ROW_1_ROW ARPU_Group" xfId="28031"/>
    <cellStyle name="n_1- Conso Home_CA BAC SCR-VM 06-07 (31-07-06)_ROW_Group" xfId="28032"/>
    <cellStyle name="n_1- Conso Home_CA BAC SCR-VM 06-07 (31-07-06)_ROW_Group_1" xfId="28033"/>
    <cellStyle name="n_1- Conso Home_CA BAC SCR-VM 06-07 (31-07-06)_ROW_Group_Group" xfId="28034"/>
    <cellStyle name="n_1- Conso Home_CA BAC SCR-VM 06-07 (31-07-06)_ROW_ROW ARPU" xfId="28035"/>
    <cellStyle name="n_1- Conso Home_CA BAC SCR-VM 06-07 (31-07-06)_ROW_ROW ARPU_Group" xfId="28036"/>
    <cellStyle name="n_1- Conso Home_CA BAC SCR-VM 06-07 (31-07-06)_Spain ARPU + AUPU" xfId="28037"/>
    <cellStyle name="n_1- Conso Home_CA BAC SCR-VM 06-07 (31-07-06)_Spain ARPU + AUPU_Group" xfId="28038"/>
    <cellStyle name="n_1- Conso Home_CA BAC SCR-VM 06-07 (31-07-06)_Spain ARPU + AUPU_Group_1" xfId="28039"/>
    <cellStyle name="n_1- Conso Home_CA BAC SCR-VM 06-07 (31-07-06)_Spain ARPU + AUPU_Group_Group" xfId="28040"/>
    <cellStyle name="n_1- Conso Home_CA BAC SCR-VM 06-07 (31-07-06)_Spain ARPU + AUPU_ROW ARPU" xfId="28041"/>
    <cellStyle name="n_1- Conso Home_CA BAC SCR-VM 06-07 (31-07-06)_Spain ARPU + AUPU_ROW ARPU_Group" xfId="28042"/>
    <cellStyle name="n_1- Conso Home_CA BAC SCR-VM 06-07 (31-07-06)_Spain KPIs" xfId="6564"/>
    <cellStyle name="n_1- Conso Home_CA BAC SCR-VM 06-07 (31-07-06)_Spain KPIs 2" xfId="15931"/>
    <cellStyle name="n_1- Conso Home_CA BAC SCR-VM 06-07 (31-07-06)_Spain KPIs_1" xfId="51380"/>
    <cellStyle name="n_1- Conso Home_CA BAC SCR-VM 06-07 (31-07-06)_Telecoms - Operational KPIs" xfId="49683"/>
    <cellStyle name="n_1- Conso Home_CA forfaits 0607 (06-08-14)" xfId="1881"/>
    <cellStyle name="n_1- Conso Home_CA forfaits 0607 (06-08-14)_A&amp;ME KPIs" xfId="53160"/>
    <cellStyle name="n_1- Conso Home_CA forfaits 0607 (06-08-14)_France financials" xfId="23530"/>
    <cellStyle name="n_1- Conso Home_CA forfaits 0607 (06-08-14)_France KPIs" xfId="4742"/>
    <cellStyle name="n_1- Conso Home_CA forfaits 0607 (06-08-14)_France KPIs 2" xfId="14160"/>
    <cellStyle name="n_1- Conso Home_CA forfaits 0607 (06-08-14)_France KPIs_1" xfId="11985"/>
    <cellStyle name="n_1- Conso Home_CA forfaits 0607 (06-08-14)_Group" xfId="28044"/>
    <cellStyle name="n_1- Conso Home_CA forfaits 0607 (06-08-14)_Group - financial KPIs" xfId="21786"/>
    <cellStyle name="n_1- Conso Home_CA forfaits 0607 (06-08-14)_Group - operational KPIs" xfId="10231"/>
    <cellStyle name="n_1- Conso Home_CA forfaits 0607 (06-08-14)_Group - operational KPIs 2" xfId="17930"/>
    <cellStyle name="n_1- Conso Home_CA forfaits 0607 (06-08-14)_Group - operational KPIs_1" xfId="20047"/>
    <cellStyle name="n_1- Conso Home_CA forfaits 0607 (06-08-14)_Poland KPIs" xfId="28043"/>
    <cellStyle name="n_1- Conso Home_CA forfaits 0607 (06-08-14)_ROW" xfId="28045"/>
    <cellStyle name="n_1- Conso Home_CA forfaits 0607 (06-08-14)_ROW_1" xfId="28046"/>
    <cellStyle name="n_1- Conso Home_CA forfaits 0607 (06-08-14)_ROW_1_Group" xfId="28047"/>
    <cellStyle name="n_1- Conso Home_CA forfaits 0607 (06-08-14)_ROW_1_Group_1" xfId="28048"/>
    <cellStyle name="n_1- Conso Home_CA forfaits 0607 (06-08-14)_ROW_1_Group_Group" xfId="28049"/>
    <cellStyle name="n_1- Conso Home_CA forfaits 0607 (06-08-14)_ROW_1_ROW ARPU" xfId="28050"/>
    <cellStyle name="n_1- Conso Home_CA forfaits 0607 (06-08-14)_ROW_1_ROW ARPU_Group" xfId="28051"/>
    <cellStyle name="n_1- Conso Home_CA forfaits 0607 (06-08-14)_ROW_Group" xfId="28052"/>
    <cellStyle name="n_1- Conso Home_CA forfaits 0607 (06-08-14)_ROW_Group_1" xfId="28053"/>
    <cellStyle name="n_1- Conso Home_CA forfaits 0607 (06-08-14)_ROW_Group_Group" xfId="28054"/>
    <cellStyle name="n_1- Conso Home_CA forfaits 0607 (06-08-14)_ROW_ROW ARPU" xfId="28055"/>
    <cellStyle name="n_1- Conso Home_CA forfaits 0607 (06-08-14)_ROW_ROW ARPU_Group" xfId="28056"/>
    <cellStyle name="n_1- Conso Home_CA forfaits 0607 (06-08-14)_Spain ARPU + AUPU" xfId="28057"/>
    <cellStyle name="n_1- Conso Home_CA forfaits 0607 (06-08-14)_Spain ARPU + AUPU_Group" xfId="28058"/>
    <cellStyle name="n_1- Conso Home_CA forfaits 0607 (06-08-14)_Spain ARPU + AUPU_Group_1" xfId="28059"/>
    <cellStyle name="n_1- Conso Home_CA forfaits 0607 (06-08-14)_Spain ARPU + AUPU_Group_Group" xfId="28060"/>
    <cellStyle name="n_1- Conso Home_CA forfaits 0607 (06-08-14)_Spain ARPU + AUPU_ROW ARPU" xfId="28061"/>
    <cellStyle name="n_1- Conso Home_CA forfaits 0607 (06-08-14)_Spain ARPU + AUPU_ROW ARPU_Group" xfId="28062"/>
    <cellStyle name="n_1- Conso Home_CA forfaits 0607 (06-08-14)_Spain KPIs" xfId="6565"/>
    <cellStyle name="n_1- Conso Home_CA forfaits 0607 (06-08-14)_Spain KPIs 2" xfId="15932"/>
    <cellStyle name="n_1- Conso Home_CA forfaits 0607 (06-08-14)_Spain KPIs_1" xfId="51381"/>
    <cellStyle name="n_1- Conso Home_CA forfaits 0607 (06-08-14)_Telecoms - Operational KPIs" xfId="49684"/>
    <cellStyle name="n_1- Conso Home_Classeur2" xfId="1882"/>
    <cellStyle name="n_1- Conso Home_Classeur2_A&amp;ME KPIs" xfId="53161"/>
    <cellStyle name="n_1- Conso Home_Classeur2_France financials" xfId="23531"/>
    <cellStyle name="n_1- Conso Home_Classeur2_France KPIs" xfId="4743"/>
    <cellStyle name="n_1- Conso Home_Classeur2_France KPIs 2" xfId="14161"/>
    <cellStyle name="n_1- Conso Home_Classeur2_France KPIs_1" xfId="11986"/>
    <cellStyle name="n_1- Conso Home_Classeur2_Group" xfId="28064"/>
    <cellStyle name="n_1- Conso Home_Classeur2_Group - financial KPIs" xfId="21787"/>
    <cellStyle name="n_1- Conso Home_Classeur2_Group - operational KPIs" xfId="10232"/>
    <cellStyle name="n_1- Conso Home_Classeur2_Group - operational KPIs 2" xfId="17931"/>
    <cellStyle name="n_1- Conso Home_Classeur2_Group - operational KPIs_1" xfId="20048"/>
    <cellStyle name="n_1- Conso Home_Classeur2_Poland KPIs" xfId="28063"/>
    <cellStyle name="n_1- Conso Home_Classeur2_ROW" xfId="28065"/>
    <cellStyle name="n_1- Conso Home_Classeur2_ROW_1" xfId="28066"/>
    <cellStyle name="n_1- Conso Home_Classeur2_ROW_1_Group" xfId="28067"/>
    <cellStyle name="n_1- Conso Home_Classeur2_ROW_1_Group_1" xfId="28068"/>
    <cellStyle name="n_1- Conso Home_Classeur2_ROW_1_Group_Group" xfId="28069"/>
    <cellStyle name="n_1- Conso Home_Classeur2_ROW_1_ROW ARPU" xfId="28070"/>
    <cellStyle name="n_1- Conso Home_Classeur2_ROW_1_ROW ARPU_Group" xfId="28071"/>
    <cellStyle name="n_1- Conso Home_Classeur2_ROW_Group" xfId="28072"/>
    <cellStyle name="n_1- Conso Home_Classeur2_ROW_Group_1" xfId="28073"/>
    <cellStyle name="n_1- Conso Home_Classeur2_ROW_Group_Group" xfId="28074"/>
    <cellStyle name="n_1- Conso Home_Classeur2_ROW_ROW ARPU" xfId="28075"/>
    <cellStyle name="n_1- Conso Home_Classeur2_ROW_ROW ARPU_Group" xfId="28076"/>
    <cellStyle name="n_1- Conso Home_Classeur2_Spain ARPU + AUPU" xfId="28077"/>
    <cellStyle name="n_1- Conso Home_Classeur2_Spain ARPU + AUPU_Group" xfId="28078"/>
    <cellStyle name="n_1- Conso Home_Classeur2_Spain ARPU + AUPU_Group_1" xfId="28079"/>
    <cellStyle name="n_1- Conso Home_Classeur2_Spain ARPU + AUPU_Group_Group" xfId="28080"/>
    <cellStyle name="n_1- Conso Home_Classeur2_Spain ARPU + AUPU_ROW ARPU" xfId="28081"/>
    <cellStyle name="n_1- Conso Home_Classeur2_Spain ARPU + AUPU_ROW ARPU_Group" xfId="28082"/>
    <cellStyle name="n_1- Conso Home_Classeur2_Spain KPIs" xfId="6566"/>
    <cellStyle name="n_1- Conso Home_Classeur2_Spain KPIs 2" xfId="15933"/>
    <cellStyle name="n_1- Conso Home_Classeur2_Spain KPIs_1" xfId="51382"/>
    <cellStyle name="n_1- Conso Home_Classeur2_Telecoms - Operational KPIs" xfId="49685"/>
    <cellStyle name="n_1- Conso Home_Classeur5" xfId="1883"/>
    <cellStyle name="n_1- Conso Home_Classeur5_A&amp;ME KPIs" xfId="53162"/>
    <cellStyle name="n_1- Conso Home_Classeur5_Enterprise" xfId="9564"/>
    <cellStyle name="n_1- Conso Home_Classeur5_France financials" xfId="23532"/>
    <cellStyle name="n_1- Conso Home_Classeur5_France financials_1" xfId="25154"/>
    <cellStyle name="n_1- Conso Home_Classeur5_France KPIs" xfId="4744"/>
    <cellStyle name="n_1- Conso Home_Classeur5_France KPIs 2" xfId="14162"/>
    <cellStyle name="n_1- Conso Home_Classeur5_France KPIs_1" xfId="11987"/>
    <cellStyle name="n_1- Conso Home_Classeur5_Group" xfId="28084"/>
    <cellStyle name="n_1- Conso Home_Classeur5_Group - financial KPIs" xfId="21788"/>
    <cellStyle name="n_1- Conso Home_Classeur5_Group - operational KPIs" xfId="3030"/>
    <cellStyle name="n_1- Conso Home_Classeur5_Group - operational KPIs_1" xfId="10233"/>
    <cellStyle name="n_1- Conso Home_Classeur5_Group - operational KPIs_1 2" xfId="17932"/>
    <cellStyle name="n_1- Conso Home_Classeur5_Group - operational KPIs_2" xfId="20049"/>
    <cellStyle name="n_1- Conso Home_Classeur5_IC&amp;SS" xfId="17528"/>
    <cellStyle name="n_1- Conso Home_Classeur5_Poland KPIs" xfId="8284"/>
    <cellStyle name="n_1- Conso Home_Classeur5_Poland KPIs_1" xfId="28083"/>
    <cellStyle name="n_1- Conso Home_Classeur5_ROW" xfId="28085"/>
    <cellStyle name="n_1- Conso Home_Classeur5_RoW KPIs" xfId="8996"/>
    <cellStyle name="n_1- Conso Home_Classeur5_ROW_1" xfId="28086"/>
    <cellStyle name="n_1- Conso Home_Classeur5_ROW_1_Group" xfId="28087"/>
    <cellStyle name="n_1- Conso Home_Classeur5_ROW_1_Group_1" xfId="28088"/>
    <cellStyle name="n_1- Conso Home_Classeur5_ROW_1_Group_Group" xfId="28089"/>
    <cellStyle name="n_1- Conso Home_Classeur5_ROW_1_ROW ARPU" xfId="28090"/>
    <cellStyle name="n_1- Conso Home_Classeur5_ROW_1_ROW ARPU_Group" xfId="28091"/>
    <cellStyle name="n_1- Conso Home_Classeur5_ROW_Group" xfId="28092"/>
    <cellStyle name="n_1- Conso Home_Classeur5_ROW_Group_1" xfId="28093"/>
    <cellStyle name="n_1- Conso Home_Classeur5_ROW_Group_Group" xfId="28094"/>
    <cellStyle name="n_1- Conso Home_Classeur5_ROW_ROW ARPU" xfId="28095"/>
    <cellStyle name="n_1- Conso Home_Classeur5_ROW_ROW ARPU_Group" xfId="28096"/>
    <cellStyle name="n_1- Conso Home_Classeur5_Spain ARPU + AUPU" xfId="28097"/>
    <cellStyle name="n_1- Conso Home_Classeur5_Spain ARPU + AUPU_Group" xfId="28098"/>
    <cellStyle name="n_1- Conso Home_Classeur5_Spain ARPU + AUPU_Group_1" xfId="28099"/>
    <cellStyle name="n_1- Conso Home_Classeur5_Spain ARPU + AUPU_Group_Group" xfId="28100"/>
    <cellStyle name="n_1- Conso Home_Classeur5_Spain ARPU + AUPU_ROW ARPU" xfId="28101"/>
    <cellStyle name="n_1- Conso Home_Classeur5_Spain ARPU + AUPU_ROW ARPU_Group" xfId="28102"/>
    <cellStyle name="n_1- Conso Home_Classeur5_Spain KPIs" xfId="6567"/>
    <cellStyle name="n_1- Conso Home_Classeur5_Spain KPIs 2" xfId="15934"/>
    <cellStyle name="n_1- Conso Home_Classeur5_Spain KPIs_1" xfId="51383"/>
    <cellStyle name="n_1- Conso Home_Classeur5_Telecoms - Operational KPIs" xfId="49686"/>
    <cellStyle name="n_1- Conso Home_DATA KPI Personal" xfId="28103"/>
    <cellStyle name="n_1- Conso Home_DATA KPI Personal_Group" xfId="28104"/>
    <cellStyle name="n_1- Conso Home_EE_CoA_BS - mapped V4" xfId="28105"/>
    <cellStyle name="n_1- Conso Home_EE_CoA_BS - mapped V4_Group" xfId="28106"/>
    <cellStyle name="n_1- Conso Home_Enterprise" xfId="9560"/>
    <cellStyle name="n_1- Conso Home_France financials" xfId="23525"/>
    <cellStyle name="n_1- Conso Home_France financials_1" xfId="25150"/>
    <cellStyle name="n_1- Conso Home_France KPIs" xfId="4737"/>
    <cellStyle name="n_1- Conso Home_France KPIs 2" xfId="14155"/>
    <cellStyle name="n_1- Conso Home_France KPIs_1" xfId="11980"/>
    <cellStyle name="n_1- Conso Home_Group" xfId="28107"/>
    <cellStyle name="n_1- Conso Home_Group - financial KPIs" xfId="21781"/>
    <cellStyle name="n_1- Conso Home_Group - operational KPIs" xfId="3026"/>
    <cellStyle name="n_1- Conso Home_Group - operational KPIs_1" xfId="10226"/>
    <cellStyle name="n_1- Conso Home_Group - operational KPIs_1 2" xfId="17925"/>
    <cellStyle name="n_1- Conso Home_Group - operational KPIs_2" xfId="20042"/>
    <cellStyle name="n_1- Conso Home_IC&amp;SS" xfId="13879"/>
    <cellStyle name="n_1- Conso Home_PFA_Mn MTV_060413" xfId="1884"/>
    <cellStyle name="n_1- Conso Home_PFA_Mn MTV_060413_A&amp;ME KPIs" xfId="53163"/>
    <cellStyle name="n_1- Conso Home_PFA_Mn MTV_060413_France financials" xfId="23533"/>
    <cellStyle name="n_1- Conso Home_PFA_Mn MTV_060413_France KPIs" xfId="4745"/>
    <cellStyle name="n_1- Conso Home_PFA_Mn MTV_060413_France KPIs 2" xfId="14163"/>
    <cellStyle name="n_1- Conso Home_PFA_Mn MTV_060413_France KPIs_1" xfId="11988"/>
    <cellStyle name="n_1- Conso Home_PFA_Mn MTV_060413_Group" xfId="28109"/>
    <cellStyle name="n_1- Conso Home_PFA_Mn MTV_060413_Group - financial KPIs" xfId="21789"/>
    <cellStyle name="n_1- Conso Home_PFA_Mn MTV_060413_Group - operational KPIs" xfId="10234"/>
    <cellStyle name="n_1- Conso Home_PFA_Mn MTV_060413_Group - operational KPIs 2" xfId="17933"/>
    <cellStyle name="n_1- Conso Home_PFA_Mn MTV_060413_Group - operational KPIs_1" xfId="20050"/>
    <cellStyle name="n_1- Conso Home_PFA_Mn MTV_060413_Poland KPIs" xfId="28108"/>
    <cellStyle name="n_1- Conso Home_PFA_Mn MTV_060413_ROW" xfId="28110"/>
    <cellStyle name="n_1- Conso Home_PFA_Mn MTV_060413_ROW_1" xfId="28111"/>
    <cellStyle name="n_1- Conso Home_PFA_Mn MTV_060413_ROW_1_Group" xfId="28112"/>
    <cellStyle name="n_1- Conso Home_PFA_Mn MTV_060413_ROW_1_Group_1" xfId="28113"/>
    <cellStyle name="n_1- Conso Home_PFA_Mn MTV_060413_ROW_1_Group_Group" xfId="28114"/>
    <cellStyle name="n_1- Conso Home_PFA_Mn MTV_060413_ROW_1_ROW ARPU" xfId="28115"/>
    <cellStyle name="n_1- Conso Home_PFA_Mn MTV_060413_ROW_1_ROW ARPU_Group" xfId="28116"/>
    <cellStyle name="n_1- Conso Home_PFA_Mn MTV_060413_ROW_Group" xfId="28117"/>
    <cellStyle name="n_1- Conso Home_PFA_Mn MTV_060413_ROW_Group_1" xfId="28118"/>
    <cellStyle name="n_1- Conso Home_PFA_Mn MTV_060413_ROW_Group_Group" xfId="28119"/>
    <cellStyle name="n_1- Conso Home_PFA_Mn MTV_060413_ROW_ROW ARPU" xfId="28120"/>
    <cellStyle name="n_1- Conso Home_PFA_Mn MTV_060413_ROW_ROW ARPU_Group" xfId="28121"/>
    <cellStyle name="n_1- Conso Home_PFA_Mn MTV_060413_Spain ARPU + AUPU" xfId="28122"/>
    <cellStyle name="n_1- Conso Home_PFA_Mn MTV_060413_Spain ARPU + AUPU_Group" xfId="28123"/>
    <cellStyle name="n_1- Conso Home_PFA_Mn MTV_060413_Spain ARPU + AUPU_Group_1" xfId="28124"/>
    <cellStyle name="n_1- Conso Home_PFA_Mn MTV_060413_Spain ARPU + AUPU_Group_Group" xfId="28125"/>
    <cellStyle name="n_1- Conso Home_PFA_Mn MTV_060413_Spain ARPU + AUPU_ROW ARPU" xfId="28126"/>
    <cellStyle name="n_1- Conso Home_PFA_Mn MTV_060413_Spain ARPU + AUPU_ROW ARPU_Group" xfId="28127"/>
    <cellStyle name="n_1- Conso Home_PFA_Mn MTV_060413_Spain KPIs" xfId="6568"/>
    <cellStyle name="n_1- Conso Home_PFA_Mn MTV_060413_Spain KPIs 2" xfId="15935"/>
    <cellStyle name="n_1- Conso Home_PFA_Mn MTV_060413_Spain KPIs_1" xfId="51384"/>
    <cellStyle name="n_1- Conso Home_PFA_Mn MTV_060413_Telecoms - Operational KPIs" xfId="49687"/>
    <cellStyle name="n_1- Conso Home_PFA_Mn_0603_V0 0" xfId="1885"/>
    <cellStyle name="n_1- Conso Home_PFA_Mn_0603_V0 0_A&amp;ME KPIs" xfId="53164"/>
    <cellStyle name="n_1- Conso Home_PFA_Mn_0603_V0 0_France financials" xfId="23534"/>
    <cellStyle name="n_1- Conso Home_PFA_Mn_0603_V0 0_France KPIs" xfId="4746"/>
    <cellStyle name="n_1- Conso Home_PFA_Mn_0603_V0 0_France KPIs 2" xfId="14164"/>
    <cellStyle name="n_1- Conso Home_PFA_Mn_0603_V0 0_France KPIs_1" xfId="11989"/>
    <cellStyle name="n_1- Conso Home_PFA_Mn_0603_V0 0_Group" xfId="28129"/>
    <cellStyle name="n_1- Conso Home_PFA_Mn_0603_V0 0_Group - financial KPIs" xfId="21790"/>
    <cellStyle name="n_1- Conso Home_PFA_Mn_0603_V0 0_Group - operational KPIs" xfId="10235"/>
    <cellStyle name="n_1- Conso Home_PFA_Mn_0603_V0 0_Group - operational KPIs 2" xfId="17934"/>
    <cellStyle name="n_1- Conso Home_PFA_Mn_0603_V0 0_Group - operational KPIs_1" xfId="20051"/>
    <cellStyle name="n_1- Conso Home_PFA_Mn_0603_V0 0_Poland KPIs" xfId="28128"/>
    <cellStyle name="n_1- Conso Home_PFA_Mn_0603_V0 0_ROW" xfId="28130"/>
    <cellStyle name="n_1- Conso Home_PFA_Mn_0603_V0 0_ROW_1" xfId="28131"/>
    <cellStyle name="n_1- Conso Home_PFA_Mn_0603_V0 0_ROW_1_Group" xfId="28132"/>
    <cellStyle name="n_1- Conso Home_PFA_Mn_0603_V0 0_ROW_1_Group_1" xfId="28133"/>
    <cellStyle name="n_1- Conso Home_PFA_Mn_0603_V0 0_ROW_1_Group_Group" xfId="28134"/>
    <cellStyle name="n_1- Conso Home_PFA_Mn_0603_V0 0_ROW_1_ROW ARPU" xfId="28135"/>
    <cellStyle name="n_1- Conso Home_PFA_Mn_0603_V0 0_ROW_1_ROW ARPU_Group" xfId="28136"/>
    <cellStyle name="n_1- Conso Home_PFA_Mn_0603_V0 0_ROW_Group" xfId="28137"/>
    <cellStyle name="n_1- Conso Home_PFA_Mn_0603_V0 0_ROW_Group_1" xfId="28138"/>
    <cellStyle name="n_1- Conso Home_PFA_Mn_0603_V0 0_ROW_Group_Group" xfId="28139"/>
    <cellStyle name="n_1- Conso Home_PFA_Mn_0603_V0 0_ROW_ROW ARPU" xfId="28140"/>
    <cellStyle name="n_1- Conso Home_PFA_Mn_0603_V0 0_ROW_ROW ARPU_Group" xfId="28141"/>
    <cellStyle name="n_1- Conso Home_PFA_Mn_0603_V0 0_Spain ARPU + AUPU" xfId="28142"/>
    <cellStyle name="n_1- Conso Home_PFA_Mn_0603_V0 0_Spain ARPU + AUPU_Group" xfId="28143"/>
    <cellStyle name="n_1- Conso Home_PFA_Mn_0603_V0 0_Spain ARPU + AUPU_Group_1" xfId="28144"/>
    <cellStyle name="n_1- Conso Home_PFA_Mn_0603_V0 0_Spain ARPU + AUPU_Group_Group" xfId="28145"/>
    <cellStyle name="n_1- Conso Home_PFA_Mn_0603_V0 0_Spain ARPU + AUPU_ROW ARPU" xfId="28146"/>
    <cellStyle name="n_1- Conso Home_PFA_Mn_0603_V0 0_Spain ARPU + AUPU_ROW ARPU_Group" xfId="28147"/>
    <cellStyle name="n_1- Conso Home_PFA_Mn_0603_V0 0_Spain KPIs" xfId="6569"/>
    <cellStyle name="n_1- Conso Home_PFA_Mn_0603_V0 0_Spain KPIs 2" xfId="15936"/>
    <cellStyle name="n_1- Conso Home_PFA_Mn_0603_V0 0_Spain KPIs_1" xfId="51385"/>
    <cellStyle name="n_1- Conso Home_PFA_Mn_0603_V0 0_Telecoms - Operational KPIs" xfId="49688"/>
    <cellStyle name="n_1- Conso Home_PFA_Parcs_0600706" xfId="1886"/>
    <cellStyle name="n_1- Conso Home_PFA_Parcs_0600706_A&amp;ME KPIs" xfId="53165"/>
    <cellStyle name="n_1- Conso Home_PFA_Parcs_0600706_France financials" xfId="23535"/>
    <cellStyle name="n_1- Conso Home_PFA_Parcs_0600706_France KPIs" xfId="4747"/>
    <cellStyle name="n_1- Conso Home_PFA_Parcs_0600706_France KPIs 2" xfId="14165"/>
    <cellStyle name="n_1- Conso Home_PFA_Parcs_0600706_France KPIs_1" xfId="11990"/>
    <cellStyle name="n_1- Conso Home_PFA_Parcs_0600706_Group" xfId="28149"/>
    <cellStyle name="n_1- Conso Home_PFA_Parcs_0600706_Group - financial KPIs" xfId="21791"/>
    <cellStyle name="n_1- Conso Home_PFA_Parcs_0600706_Group - operational KPIs" xfId="10236"/>
    <cellStyle name="n_1- Conso Home_PFA_Parcs_0600706_Group - operational KPIs 2" xfId="17935"/>
    <cellStyle name="n_1- Conso Home_PFA_Parcs_0600706_Group - operational KPIs_1" xfId="20052"/>
    <cellStyle name="n_1- Conso Home_PFA_Parcs_0600706_Poland KPIs" xfId="28148"/>
    <cellStyle name="n_1- Conso Home_PFA_Parcs_0600706_ROW" xfId="28150"/>
    <cellStyle name="n_1- Conso Home_PFA_Parcs_0600706_ROW_1" xfId="28151"/>
    <cellStyle name="n_1- Conso Home_PFA_Parcs_0600706_ROW_1_Group" xfId="28152"/>
    <cellStyle name="n_1- Conso Home_PFA_Parcs_0600706_ROW_1_Group_1" xfId="28153"/>
    <cellStyle name="n_1- Conso Home_PFA_Parcs_0600706_ROW_1_Group_Group" xfId="28154"/>
    <cellStyle name="n_1- Conso Home_PFA_Parcs_0600706_ROW_1_ROW ARPU" xfId="28155"/>
    <cellStyle name="n_1- Conso Home_PFA_Parcs_0600706_ROW_1_ROW ARPU_Group" xfId="28156"/>
    <cellStyle name="n_1- Conso Home_PFA_Parcs_0600706_ROW_Group" xfId="28157"/>
    <cellStyle name="n_1- Conso Home_PFA_Parcs_0600706_ROW_Group_1" xfId="28158"/>
    <cellStyle name="n_1- Conso Home_PFA_Parcs_0600706_ROW_Group_Group" xfId="28159"/>
    <cellStyle name="n_1- Conso Home_PFA_Parcs_0600706_ROW_ROW ARPU" xfId="28160"/>
    <cellStyle name="n_1- Conso Home_PFA_Parcs_0600706_ROW_ROW ARPU_Group" xfId="28161"/>
    <cellStyle name="n_1- Conso Home_PFA_Parcs_0600706_Spain ARPU + AUPU" xfId="28162"/>
    <cellStyle name="n_1- Conso Home_PFA_Parcs_0600706_Spain ARPU + AUPU_Group" xfId="28163"/>
    <cellStyle name="n_1- Conso Home_PFA_Parcs_0600706_Spain ARPU + AUPU_Group_1" xfId="28164"/>
    <cellStyle name="n_1- Conso Home_PFA_Parcs_0600706_Spain ARPU + AUPU_Group_Group" xfId="28165"/>
    <cellStyle name="n_1- Conso Home_PFA_Parcs_0600706_Spain ARPU + AUPU_ROW ARPU" xfId="28166"/>
    <cellStyle name="n_1- Conso Home_PFA_Parcs_0600706_Spain ARPU + AUPU_ROW ARPU_Group" xfId="28167"/>
    <cellStyle name="n_1- Conso Home_PFA_Parcs_0600706_Spain KPIs" xfId="6570"/>
    <cellStyle name="n_1- Conso Home_PFA_Parcs_0600706_Spain KPIs 2" xfId="15937"/>
    <cellStyle name="n_1- Conso Home_PFA_Parcs_0600706_Spain KPIs_1" xfId="51386"/>
    <cellStyle name="n_1- Conso Home_PFA_Parcs_0600706_Telecoms - Operational KPIs" xfId="49689"/>
    <cellStyle name="n_1- Conso Home_Poland KPIs" xfId="8280"/>
    <cellStyle name="n_1- Conso Home_Poland KPIs_1" xfId="27962"/>
    <cellStyle name="n_1- Conso Home_Reporting Valeur_Mobile_2010_10" xfId="28168"/>
    <cellStyle name="n_1- Conso Home_Reporting Valeur_Mobile_2010_10_Group" xfId="28169"/>
    <cellStyle name="n_1- Conso Home_Reporting Valeur_Mobile_2010_10_Group_1" xfId="28170"/>
    <cellStyle name="n_1- Conso Home_Reporting Valeur_Mobile_2010_10_Group_Group" xfId="28171"/>
    <cellStyle name="n_1- Conso Home_Reporting Valeur_Mobile_2010_10_ROW" xfId="28172"/>
    <cellStyle name="n_1- Conso Home_Reporting Valeur_Mobile_2010_10_ROW ARPU" xfId="28173"/>
    <cellStyle name="n_1- Conso Home_Reporting Valeur_Mobile_2010_10_ROW ARPU_Group" xfId="28174"/>
    <cellStyle name="n_1- Conso Home_Reporting Valeur_Mobile_2010_10_ROW_Group" xfId="28175"/>
    <cellStyle name="n_1- Conso Home_ROW" xfId="28176"/>
    <cellStyle name="n_1- Conso Home_RoW KPIs" xfId="8992"/>
    <cellStyle name="n_1- Conso Home_ROW_1" xfId="28177"/>
    <cellStyle name="n_1- Conso Home_ROW_1_Group" xfId="28178"/>
    <cellStyle name="n_1- Conso Home_ROW_1_Group_1" xfId="28179"/>
    <cellStyle name="n_1- Conso Home_ROW_1_Group_Group" xfId="28180"/>
    <cellStyle name="n_1- Conso Home_ROW_1_ROW ARPU" xfId="28181"/>
    <cellStyle name="n_1- Conso Home_ROW_1_ROW ARPU_Group" xfId="28182"/>
    <cellStyle name="n_1- Conso Home_ROW_Group" xfId="28183"/>
    <cellStyle name="n_1- Conso Home_ROW_Group_1" xfId="28184"/>
    <cellStyle name="n_1- Conso Home_ROW_Group_Group" xfId="28185"/>
    <cellStyle name="n_1- Conso Home_ROW_ROW ARPU" xfId="28186"/>
    <cellStyle name="n_1- Conso Home_ROW_ROW ARPU_Group" xfId="28187"/>
    <cellStyle name="n_1- Conso Home_Spain ARPU + AUPU" xfId="28188"/>
    <cellStyle name="n_1- Conso Home_Spain ARPU + AUPU_Group" xfId="28189"/>
    <cellStyle name="n_1- Conso Home_Spain ARPU + AUPU_Group_1" xfId="28190"/>
    <cellStyle name="n_1- Conso Home_Spain ARPU + AUPU_Group_Group" xfId="28191"/>
    <cellStyle name="n_1- Conso Home_Spain ARPU + AUPU_ROW ARPU" xfId="28192"/>
    <cellStyle name="n_1- Conso Home_Spain ARPU + AUPU_ROW ARPU_Group" xfId="28193"/>
    <cellStyle name="n_1- Conso Home_Spain KPIs" xfId="6560"/>
    <cellStyle name="n_1- Conso Home_Spain KPIs 2" xfId="15927"/>
    <cellStyle name="n_1- Conso Home_Spain KPIs_1" xfId="51376"/>
    <cellStyle name="n_1- Conso Home_Telecoms - Operational KPIs" xfId="49679"/>
    <cellStyle name="n_1- Conso Home_UAG_report_CA 06-09 (06-09-28)" xfId="1887"/>
    <cellStyle name="n_1- Conso Home_UAG_report_CA 06-09 (06-09-28)_A&amp;ME KPIs" xfId="53166"/>
    <cellStyle name="n_1- Conso Home_UAG_report_CA 06-09 (06-09-28)_Enterprise" xfId="9565"/>
    <cellStyle name="n_1- Conso Home_UAG_report_CA 06-09 (06-09-28)_France financials" xfId="23536"/>
    <cellStyle name="n_1- Conso Home_UAG_report_CA 06-09 (06-09-28)_France financials_1" xfId="25155"/>
    <cellStyle name="n_1- Conso Home_UAG_report_CA 06-09 (06-09-28)_France KPIs" xfId="4748"/>
    <cellStyle name="n_1- Conso Home_UAG_report_CA 06-09 (06-09-28)_France KPIs 2" xfId="14166"/>
    <cellStyle name="n_1- Conso Home_UAG_report_CA 06-09 (06-09-28)_France KPIs_1" xfId="11991"/>
    <cellStyle name="n_1- Conso Home_UAG_report_CA 06-09 (06-09-28)_Group" xfId="28195"/>
    <cellStyle name="n_1- Conso Home_UAG_report_CA 06-09 (06-09-28)_Group - financial KPIs" xfId="21792"/>
    <cellStyle name="n_1- Conso Home_UAG_report_CA 06-09 (06-09-28)_Group - operational KPIs" xfId="3031"/>
    <cellStyle name="n_1- Conso Home_UAG_report_CA 06-09 (06-09-28)_Group - operational KPIs_1" xfId="10237"/>
    <cellStyle name="n_1- Conso Home_UAG_report_CA 06-09 (06-09-28)_Group - operational KPIs_1 2" xfId="17936"/>
    <cellStyle name="n_1- Conso Home_UAG_report_CA 06-09 (06-09-28)_Group - operational KPIs_2" xfId="20053"/>
    <cellStyle name="n_1- Conso Home_UAG_report_CA 06-09 (06-09-28)_IC&amp;SS" xfId="19621"/>
    <cellStyle name="n_1- Conso Home_UAG_report_CA 06-09 (06-09-28)_Poland KPIs" xfId="8285"/>
    <cellStyle name="n_1- Conso Home_UAG_report_CA 06-09 (06-09-28)_Poland KPIs_1" xfId="28194"/>
    <cellStyle name="n_1- Conso Home_UAG_report_CA 06-09 (06-09-28)_ROW" xfId="28196"/>
    <cellStyle name="n_1- Conso Home_UAG_report_CA 06-09 (06-09-28)_RoW KPIs" xfId="8997"/>
    <cellStyle name="n_1- Conso Home_UAG_report_CA 06-09 (06-09-28)_ROW_1" xfId="28197"/>
    <cellStyle name="n_1- Conso Home_UAG_report_CA 06-09 (06-09-28)_ROW_1_Group" xfId="28198"/>
    <cellStyle name="n_1- Conso Home_UAG_report_CA 06-09 (06-09-28)_ROW_1_Group_1" xfId="28199"/>
    <cellStyle name="n_1- Conso Home_UAG_report_CA 06-09 (06-09-28)_ROW_1_Group_Group" xfId="28200"/>
    <cellStyle name="n_1- Conso Home_UAG_report_CA 06-09 (06-09-28)_ROW_1_ROW ARPU" xfId="28201"/>
    <cellStyle name="n_1- Conso Home_UAG_report_CA 06-09 (06-09-28)_ROW_1_ROW ARPU_Group" xfId="28202"/>
    <cellStyle name="n_1- Conso Home_UAG_report_CA 06-09 (06-09-28)_ROW_Group" xfId="28203"/>
    <cellStyle name="n_1- Conso Home_UAG_report_CA 06-09 (06-09-28)_ROW_Group_1" xfId="28204"/>
    <cellStyle name="n_1- Conso Home_UAG_report_CA 06-09 (06-09-28)_ROW_Group_Group" xfId="28205"/>
    <cellStyle name="n_1- Conso Home_UAG_report_CA 06-09 (06-09-28)_ROW_ROW ARPU" xfId="28206"/>
    <cellStyle name="n_1- Conso Home_UAG_report_CA 06-09 (06-09-28)_ROW_ROW ARPU_Group" xfId="28207"/>
    <cellStyle name="n_1- Conso Home_UAG_report_CA 06-09 (06-09-28)_Spain ARPU + AUPU" xfId="28208"/>
    <cellStyle name="n_1- Conso Home_UAG_report_CA 06-09 (06-09-28)_Spain ARPU + AUPU_Group" xfId="28209"/>
    <cellStyle name="n_1- Conso Home_UAG_report_CA 06-09 (06-09-28)_Spain ARPU + AUPU_Group_1" xfId="28210"/>
    <cellStyle name="n_1- Conso Home_UAG_report_CA 06-09 (06-09-28)_Spain ARPU + AUPU_Group_Group" xfId="28211"/>
    <cellStyle name="n_1- Conso Home_UAG_report_CA 06-09 (06-09-28)_Spain ARPU + AUPU_ROW ARPU" xfId="28212"/>
    <cellStyle name="n_1- Conso Home_UAG_report_CA 06-09 (06-09-28)_Spain ARPU + AUPU_ROW ARPU_Group" xfId="28213"/>
    <cellStyle name="n_1- Conso Home_UAG_report_CA 06-09 (06-09-28)_Spain KPIs" xfId="6571"/>
    <cellStyle name="n_1- Conso Home_UAG_report_CA 06-09 (06-09-28)_Spain KPIs 2" xfId="15938"/>
    <cellStyle name="n_1- Conso Home_UAG_report_CA 06-09 (06-09-28)_Spain KPIs_1" xfId="51387"/>
    <cellStyle name="n_1- Conso Home_UAG_report_CA 06-09 (06-09-28)_Telecoms - Operational KPIs" xfId="49690"/>
    <cellStyle name="n_1- Conso Home_UAG_report_CA 06-10 (06-11-06)" xfId="1888"/>
    <cellStyle name="n_1- Conso Home_UAG_report_CA 06-10 (06-11-06)_A&amp;ME KPIs" xfId="53167"/>
    <cellStyle name="n_1- Conso Home_UAG_report_CA 06-10 (06-11-06)_Enterprise" xfId="9566"/>
    <cellStyle name="n_1- Conso Home_UAG_report_CA 06-10 (06-11-06)_France financials" xfId="23537"/>
    <cellStyle name="n_1- Conso Home_UAG_report_CA 06-10 (06-11-06)_France financials_1" xfId="25156"/>
    <cellStyle name="n_1- Conso Home_UAG_report_CA 06-10 (06-11-06)_France KPIs" xfId="4749"/>
    <cellStyle name="n_1- Conso Home_UAG_report_CA 06-10 (06-11-06)_France KPIs 2" xfId="14167"/>
    <cellStyle name="n_1- Conso Home_UAG_report_CA 06-10 (06-11-06)_France KPIs_1" xfId="11992"/>
    <cellStyle name="n_1- Conso Home_UAG_report_CA 06-10 (06-11-06)_Group" xfId="28215"/>
    <cellStyle name="n_1- Conso Home_UAG_report_CA 06-10 (06-11-06)_Group - financial KPIs" xfId="21793"/>
    <cellStyle name="n_1- Conso Home_UAG_report_CA 06-10 (06-11-06)_Group - operational KPIs" xfId="3032"/>
    <cellStyle name="n_1- Conso Home_UAG_report_CA 06-10 (06-11-06)_Group - operational KPIs_1" xfId="10238"/>
    <cellStyle name="n_1- Conso Home_UAG_report_CA 06-10 (06-11-06)_Group - operational KPIs_1 2" xfId="17937"/>
    <cellStyle name="n_1- Conso Home_UAG_report_CA 06-10 (06-11-06)_Group - operational KPIs_2" xfId="20054"/>
    <cellStyle name="n_1- Conso Home_UAG_report_CA 06-10 (06-11-06)_IC&amp;SS" xfId="19821"/>
    <cellStyle name="n_1- Conso Home_UAG_report_CA 06-10 (06-11-06)_Poland KPIs" xfId="8286"/>
    <cellStyle name="n_1- Conso Home_UAG_report_CA 06-10 (06-11-06)_Poland KPIs_1" xfId="28214"/>
    <cellStyle name="n_1- Conso Home_UAG_report_CA 06-10 (06-11-06)_ROW" xfId="28216"/>
    <cellStyle name="n_1- Conso Home_UAG_report_CA 06-10 (06-11-06)_RoW KPIs" xfId="8998"/>
    <cellStyle name="n_1- Conso Home_UAG_report_CA 06-10 (06-11-06)_ROW_1" xfId="28217"/>
    <cellStyle name="n_1- Conso Home_UAG_report_CA 06-10 (06-11-06)_ROW_1_Group" xfId="28218"/>
    <cellStyle name="n_1- Conso Home_UAG_report_CA 06-10 (06-11-06)_ROW_1_Group_1" xfId="28219"/>
    <cellStyle name="n_1- Conso Home_UAG_report_CA 06-10 (06-11-06)_ROW_1_Group_Group" xfId="28220"/>
    <cellStyle name="n_1- Conso Home_UAG_report_CA 06-10 (06-11-06)_ROW_1_ROW ARPU" xfId="28221"/>
    <cellStyle name="n_1- Conso Home_UAG_report_CA 06-10 (06-11-06)_ROW_1_ROW ARPU_Group" xfId="28222"/>
    <cellStyle name="n_1- Conso Home_UAG_report_CA 06-10 (06-11-06)_ROW_Group" xfId="28223"/>
    <cellStyle name="n_1- Conso Home_UAG_report_CA 06-10 (06-11-06)_ROW_Group_1" xfId="28224"/>
    <cellStyle name="n_1- Conso Home_UAG_report_CA 06-10 (06-11-06)_ROW_Group_Group" xfId="28225"/>
    <cellStyle name="n_1- Conso Home_UAG_report_CA 06-10 (06-11-06)_ROW_ROW ARPU" xfId="28226"/>
    <cellStyle name="n_1- Conso Home_UAG_report_CA 06-10 (06-11-06)_ROW_ROW ARPU_Group" xfId="28227"/>
    <cellStyle name="n_1- Conso Home_UAG_report_CA 06-10 (06-11-06)_Spain ARPU + AUPU" xfId="28228"/>
    <cellStyle name="n_1- Conso Home_UAG_report_CA 06-10 (06-11-06)_Spain ARPU + AUPU_Group" xfId="28229"/>
    <cellStyle name="n_1- Conso Home_UAG_report_CA 06-10 (06-11-06)_Spain ARPU + AUPU_Group_1" xfId="28230"/>
    <cellStyle name="n_1- Conso Home_UAG_report_CA 06-10 (06-11-06)_Spain ARPU + AUPU_Group_Group" xfId="28231"/>
    <cellStyle name="n_1- Conso Home_UAG_report_CA 06-10 (06-11-06)_Spain ARPU + AUPU_ROW ARPU" xfId="28232"/>
    <cellStyle name="n_1- Conso Home_UAG_report_CA 06-10 (06-11-06)_Spain ARPU + AUPU_ROW ARPU_Group" xfId="28233"/>
    <cellStyle name="n_1- Conso Home_UAG_report_CA 06-10 (06-11-06)_Spain KPIs" xfId="6572"/>
    <cellStyle name="n_1- Conso Home_UAG_report_CA 06-10 (06-11-06)_Spain KPIs 2" xfId="15939"/>
    <cellStyle name="n_1- Conso Home_UAG_report_CA 06-10 (06-11-06)_Spain KPIs_1" xfId="51388"/>
    <cellStyle name="n_1- Conso Home_UAG_report_CA 06-10 (06-11-06)_Telecoms - Operational KPIs" xfId="49691"/>
    <cellStyle name="n_1- Conso Home_V&amp;M trajectoires V1 (06-08-11)" xfId="1889"/>
    <cellStyle name="n_1- Conso Home_V&amp;M trajectoires V1 (06-08-11)_A&amp;ME KPIs" xfId="53168"/>
    <cellStyle name="n_1- Conso Home_V&amp;M trajectoires V1 (06-08-11)_Enterprise" xfId="9567"/>
    <cellStyle name="n_1- Conso Home_V&amp;M trajectoires V1 (06-08-11)_France financials" xfId="23538"/>
    <cellStyle name="n_1- Conso Home_V&amp;M trajectoires V1 (06-08-11)_France financials_1" xfId="25157"/>
    <cellStyle name="n_1- Conso Home_V&amp;M trajectoires V1 (06-08-11)_France KPIs" xfId="4750"/>
    <cellStyle name="n_1- Conso Home_V&amp;M trajectoires V1 (06-08-11)_France KPIs 2" xfId="14168"/>
    <cellStyle name="n_1- Conso Home_V&amp;M trajectoires V1 (06-08-11)_France KPIs_1" xfId="11993"/>
    <cellStyle name="n_1- Conso Home_V&amp;M trajectoires V1 (06-08-11)_Group" xfId="28235"/>
    <cellStyle name="n_1- Conso Home_V&amp;M trajectoires V1 (06-08-11)_Group - financial KPIs" xfId="21794"/>
    <cellStyle name="n_1- Conso Home_V&amp;M trajectoires V1 (06-08-11)_Group - operational KPIs" xfId="3033"/>
    <cellStyle name="n_1- Conso Home_V&amp;M trajectoires V1 (06-08-11)_Group - operational KPIs_1" xfId="10239"/>
    <cellStyle name="n_1- Conso Home_V&amp;M trajectoires V1 (06-08-11)_Group - operational KPIs_1 2" xfId="17938"/>
    <cellStyle name="n_1- Conso Home_V&amp;M trajectoires V1 (06-08-11)_Group - operational KPIs_2" xfId="20055"/>
    <cellStyle name="n_1- Conso Home_V&amp;M trajectoires V1 (06-08-11)_IC&amp;SS" xfId="13552"/>
    <cellStyle name="n_1- Conso Home_V&amp;M trajectoires V1 (06-08-11)_Poland KPIs" xfId="8287"/>
    <cellStyle name="n_1- Conso Home_V&amp;M trajectoires V1 (06-08-11)_Poland KPIs_1" xfId="28234"/>
    <cellStyle name="n_1- Conso Home_V&amp;M trajectoires V1 (06-08-11)_ROW" xfId="28236"/>
    <cellStyle name="n_1- Conso Home_V&amp;M trajectoires V1 (06-08-11)_RoW KPIs" xfId="8999"/>
    <cellStyle name="n_1- Conso Home_V&amp;M trajectoires V1 (06-08-11)_ROW_1" xfId="28237"/>
    <cellStyle name="n_1- Conso Home_V&amp;M trajectoires V1 (06-08-11)_ROW_1_Group" xfId="28238"/>
    <cellStyle name="n_1- Conso Home_V&amp;M trajectoires V1 (06-08-11)_ROW_1_Group_1" xfId="28239"/>
    <cellStyle name="n_1- Conso Home_V&amp;M trajectoires V1 (06-08-11)_ROW_1_Group_Group" xfId="28240"/>
    <cellStyle name="n_1- Conso Home_V&amp;M trajectoires V1 (06-08-11)_ROW_1_ROW ARPU" xfId="28241"/>
    <cellStyle name="n_1- Conso Home_V&amp;M trajectoires V1 (06-08-11)_ROW_1_ROW ARPU_Group" xfId="28242"/>
    <cellStyle name="n_1- Conso Home_V&amp;M trajectoires V1 (06-08-11)_ROW_Group" xfId="28243"/>
    <cellStyle name="n_1- Conso Home_V&amp;M trajectoires V1 (06-08-11)_ROW_Group_1" xfId="28244"/>
    <cellStyle name="n_1- Conso Home_V&amp;M trajectoires V1 (06-08-11)_ROW_Group_Group" xfId="28245"/>
    <cellStyle name="n_1- Conso Home_V&amp;M trajectoires V1 (06-08-11)_ROW_ROW ARPU" xfId="28246"/>
    <cellStyle name="n_1- Conso Home_V&amp;M trajectoires V1 (06-08-11)_ROW_ROW ARPU_Group" xfId="28247"/>
    <cellStyle name="n_1- Conso Home_V&amp;M trajectoires V1 (06-08-11)_Spain ARPU + AUPU" xfId="28248"/>
    <cellStyle name="n_1- Conso Home_V&amp;M trajectoires V1 (06-08-11)_Spain ARPU + AUPU_Group" xfId="28249"/>
    <cellStyle name="n_1- Conso Home_V&amp;M trajectoires V1 (06-08-11)_Spain ARPU + AUPU_Group_1" xfId="28250"/>
    <cellStyle name="n_1- Conso Home_V&amp;M trajectoires V1 (06-08-11)_Spain ARPU + AUPU_Group_Group" xfId="28251"/>
    <cellStyle name="n_1- Conso Home_V&amp;M trajectoires V1 (06-08-11)_Spain ARPU + AUPU_ROW ARPU" xfId="28252"/>
    <cellStyle name="n_1- Conso Home_V&amp;M trajectoires V1 (06-08-11)_Spain ARPU + AUPU_ROW ARPU_Group" xfId="28253"/>
    <cellStyle name="n_1- Conso Home_V&amp;M trajectoires V1 (06-08-11)_Spain KPIs" xfId="6573"/>
    <cellStyle name="n_1- Conso Home_V&amp;M trajectoires V1 (06-08-11)_Spain KPIs 2" xfId="15940"/>
    <cellStyle name="n_1- Conso Home_V&amp;M trajectoires V1 (06-08-11)_Spain KPIs_1" xfId="51389"/>
    <cellStyle name="n_1- Conso Home_V&amp;M trajectoires V1 (06-08-11)_Telecoms - Operational KPIs" xfId="49692"/>
    <cellStyle name="n_1- Home Fin Synthesis" xfId="1890"/>
    <cellStyle name="n_1- Home Fin Synthesis_A&amp;ME KPIs" xfId="53169"/>
    <cellStyle name="n_1- Home Fin Synthesis_France financials" xfId="23539"/>
    <cellStyle name="n_1- Home Fin Synthesis_France KPIs" xfId="4751"/>
    <cellStyle name="n_1- Home Fin Synthesis_France KPIs 2" xfId="14169"/>
    <cellStyle name="n_1- Home Fin Synthesis_France KPIs_1" xfId="11994"/>
    <cellStyle name="n_1- Home Fin Synthesis_Group" xfId="28255"/>
    <cellStyle name="n_1- Home Fin Synthesis_Group - financial KPIs" xfId="21795"/>
    <cellStyle name="n_1- Home Fin Synthesis_Group - operational KPIs" xfId="10240"/>
    <cellStyle name="n_1- Home Fin Synthesis_Group - operational KPIs 2" xfId="17939"/>
    <cellStyle name="n_1- Home Fin Synthesis_Group - operational KPIs_1" xfId="20056"/>
    <cellStyle name="n_1- Home Fin Synthesis_Poland KPIs" xfId="28254"/>
    <cellStyle name="n_1- Home Fin Synthesis_ROW" xfId="28256"/>
    <cellStyle name="n_1- Home Fin Synthesis_ROW_1" xfId="28257"/>
    <cellStyle name="n_1- Home Fin Synthesis_ROW_1_Group" xfId="28258"/>
    <cellStyle name="n_1- Home Fin Synthesis_ROW_1_Group_1" xfId="28259"/>
    <cellStyle name="n_1- Home Fin Synthesis_ROW_1_Group_Group" xfId="28260"/>
    <cellStyle name="n_1- Home Fin Synthesis_ROW_1_ROW ARPU" xfId="28261"/>
    <cellStyle name="n_1- Home Fin Synthesis_ROW_1_ROW ARPU_Group" xfId="28262"/>
    <cellStyle name="n_1- Home Fin Synthesis_ROW_Group" xfId="28263"/>
    <cellStyle name="n_1- Home Fin Synthesis_ROW_Group_1" xfId="28264"/>
    <cellStyle name="n_1- Home Fin Synthesis_ROW_Group_Group" xfId="28265"/>
    <cellStyle name="n_1- Home Fin Synthesis_ROW_ROW ARPU" xfId="28266"/>
    <cellStyle name="n_1- Home Fin Synthesis_ROW_ROW ARPU_Group" xfId="28267"/>
    <cellStyle name="n_1- Home Fin Synthesis_Spain ARPU + AUPU" xfId="28268"/>
    <cellStyle name="n_1- Home Fin Synthesis_Spain ARPU + AUPU_Group" xfId="28269"/>
    <cellStyle name="n_1- Home Fin Synthesis_Spain ARPU + AUPU_Group_1" xfId="28270"/>
    <cellStyle name="n_1- Home Fin Synthesis_Spain ARPU + AUPU_Group_Group" xfId="28271"/>
    <cellStyle name="n_1- Home Fin Synthesis_Spain ARPU + AUPU_ROW ARPU" xfId="28272"/>
    <cellStyle name="n_1- Home Fin Synthesis_Spain ARPU + AUPU_ROW ARPU_Group" xfId="28273"/>
    <cellStyle name="n_1- Home Fin Synthesis_Spain KPIs" xfId="6574"/>
    <cellStyle name="n_1- Home Fin Synthesis_Spain KPIs 2" xfId="15941"/>
    <cellStyle name="n_1- Home Fin Synthesis_Spain KPIs_1" xfId="51390"/>
    <cellStyle name="n_1- Home Fin Synthesis_Telecoms - Operational KPIs" xfId="49693"/>
    <cellStyle name="n_1- Synthèse Fin" xfId="1891"/>
    <cellStyle name="n_1- Synthèse Fin_A&amp;ME KPIs" xfId="53170"/>
    <cellStyle name="n_1- Synthèse Fin_DATA KPI Personal" xfId="28275"/>
    <cellStyle name="n_1- Synthèse Fin_DATA KPI Personal_Group" xfId="28276"/>
    <cellStyle name="n_1- Synthèse Fin_EE_CoA_BS - mapped V4" xfId="28277"/>
    <cellStyle name="n_1- Synthèse Fin_EE_CoA_BS - mapped V4_Group" xfId="28278"/>
    <cellStyle name="n_1- Synthèse Fin_France financials" xfId="23540"/>
    <cellStyle name="n_1- Synthèse Fin_France KPIs" xfId="4752"/>
    <cellStyle name="n_1- Synthèse Fin_France KPIs 2" xfId="14170"/>
    <cellStyle name="n_1- Synthèse Fin_France KPIs_1" xfId="11995"/>
    <cellStyle name="n_1- Synthèse Fin_Group" xfId="28279"/>
    <cellStyle name="n_1- Synthèse Fin_Group - financial KPIs" xfId="21796"/>
    <cellStyle name="n_1- Synthèse Fin_Group - operational KPIs" xfId="10241"/>
    <cellStyle name="n_1- Synthèse Fin_Group - operational KPIs 2" xfId="17940"/>
    <cellStyle name="n_1- Synthèse Fin_Group - operational KPIs_1" xfId="20057"/>
    <cellStyle name="n_1- Synthèse Fin_Poland KPIs" xfId="28274"/>
    <cellStyle name="n_1- Synthèse Fin_Reporting Valeur_Mobile_2010_10" xfId="28280"/>
    <cellStyle name="n_1- Synthèse Fin_Reporting Valeur_Mobile_2010_10_Group" xfId="28281"/>
    <cellStyle name="n_1- Synthèse Fin_Reporting Valeur_Mobile_2010_10_Group_1" xfId="28282"/>
    <cellStyle name="n_1- Synthèse Fin_Reporting Valeur_Mobile_2010_10_Group_Group" xfId="28283"/>
    <cellStyle name="n_1- Synthèse Fin_Reporting Valeur_Mobile_2010_10_ROW" xfId="28284"/>
    <cellStyle name="n_1- Synthèse Fin_Reporting Valeur_Mobile_2010_10_ROW ARPU" xfId="28285"/>
    <cellStyle name="n_1- Synthèse Fin_Reporting Valeur_Mobile_2010_10_ROW ARPU_Group" xfId="28286"/>
    <cellStyle name="n_1- Synthèse Fin_Reporting Valeur_Mobile_2010_10_ROW_Group" xfId="28287"/>
    <cellStyle name="n_1- Synthèse Fin_ROW" xfId="28288"/>
    <cellStyle name="n_1- Synthèse Fin_ROW_1" xfId="28289"/>
    <cellStyle name="n_1- Synthèse Fin_ROW_1_Group" xfId="28290"/>
    <cellStyle name="n_1- Synthèse Fin_ROW_1_Group_1" xfId="28291"/>
    <cellStyle name="n_1- Synthèse Fin_ROW_1_Group_Group" xfId="28292"/>
    <cellStyle name="n_1- Synthèse Fin_ROW_1_ROW ARPU" xfId="28293"/>
    <cellStyle name="n_1- Synthèse Fin_ROW_1_ROW ARPU_Group" xfId="28294"/>
    <cellStyle name="n_1- Synthèse Fin_ROW_Group" xfId="28295"/>
    <cellStyle name="n_1- Synthèse Fin_ROW_Group_1" xfId="28296"/>
    <cellStyle name="n_1- Synthèse Fin_ROW_Group_Group" xfId="28297"/>
    <cellStyle name="n_1- Synthèse Fin_ROW_ROW ARPU" xfId="28298"/>
    <cellStyle name="n_1- Synthèse Fin_ROW_ROW ARPU_Group" xfId="28299"/>
    <cellStyle name="n_1- Synthèse Fin_Spain ARPU + AUPU" xfId="28300"/>
    <cellStyle name="n_1- Synthèse Fin_Spain ARPU + AUPU_Group" xfId="28301"/>
    <cellStyle name="n_1- Synthèse Fin_Spain ARPU + AUPU_Group_1" xfId="28302"/>
    <cellStyle name="n_1- Synthèse Fin_Spain ARPU + AUPU_Group_Group" xfId="28303"/>
    <cellStyle name="n_1- Synthèse Fin_Spain ARPU + AUPU_ROW ARPU" xfId="28304"/>
    <cellStyle name="n_1- Synthèse Fin_Spain ARPU + AUPU_ROW ARPU_Group" xfId="28305"/>
    <cellStyle name="n_1- Synthèse Fin_Spain KPIs" xfId="6575"/>
    <cellStyle name="n_1- Synthèse Fin_Spain KPIs 2" xfId="15942"/>
    <cellStyle name="n_1- Synthèse Fin_Spain KPIs_1" xfId="51391"/>
    <cellStyle name="n_1- Synthèse Fin_Telecoms - Operational KPIs" xfId="49694"/>
    <cellStyle name="n_10-KPI" xfId="1892"/>
    <cellStyle name="n_10-KPI_A&amp;ME KPIs" xfId="53171"/>
    <cellStyle name="n_10-KPI_DATA KPI Personal" xfId="28307"/>
    <cellStyle name="n_10-KPI_DATA KPI Personal_Group" xfId="28308"/>
    <cellStyle name="n_10-KPI_EE_CoA_BS - mapped V4" xfId="28309"/>
    <cellStyle name="n_10-KPI_EE_CoA_BS - mapped V4_Group" xfId="28310"/>
    <cellStyle name="n_10-KPI_Enterprise" xfId="9568"/>
    <cellStyle name="n_10-KPI_France financials" xfId="23541"/>
    <cellStyle name="n_10-KPI_France financials_1" xfId="25158"/>
    <cellStyle name="n_10-KPI_France KPIs" xfId="4753"/>
    <cellStyle name="n_10-KPI_France KPIs 2" xfId="14171"/>
    <cellStyle name="n_10-KPI_France KPIs_1" xfId="11996"/>
    <cellStyle name="n_10-KPI_Group" xfId="28311"/>
    <cellStyle name="n_10-KPI_Group - financial KPIs" xfId="21797"/>
    <cellStyle name="n_10-KPI_Group - operational KPIs" xfId="3034"/>
    <cellStyle name="n_10-KPI_Group - operational KPIs_1" xfId="10242"/>
    <cellStyle name="n_10-KPI_Group - operational KPIs_1 2" xfId="17941"/>
    <cellStyle name="n_10-KPI_Group - operational KPIs_2" xfId="20058"/>
    <cellStyle name="n_10-KPI_IC&amp;SS" xfId="17658"/>
    <cellStyle name="n_10-KPI_Poland KPIs" xfId="8288"/>
    <cellStyle name="n_10-KPI_Poland KPIs_1" xfId="28306"/>
    <cellStyle name="n_10-KPI_Reporting Valeur_Mobile_2010_10" xfId="28312"/>
    <cellStyle name="n_10-KPI_Reporting Valeur_Mobile_2010_10_Group" xfId="28313"/>
    <cellStyle name="n_10-KPI_Reporting Valeur_Mobile_2010_10_Group_1" xfId="28314"/>
    <cellStyle name="n_10-KPI_Reporting Valeur_Mobile_2010_10_Group_Group" xfId="28315"/>
    <cellStyle name="n_10-KPI_Reporting Valeur_Mobile_2010_10_ROW" xfId="28316"/>
    <cellStyle name="n_10-KPI_Reporting Valeur_Mobile_2010_10_ROW ARPU" xfId="28317"/>
    <cellStyle name="n_10-KPI_Reporting Valeur_Mobile_2010_10_ROW ARPU_Group" xfId="28318"/>
    <cellStyle name="n_10-KPI_Reporting Valeur_Mobile_2010_10_ROW_Group" xfId="28319"/>
    <cellStyle name="n_10-KPI_ROW" xfId="28320"/>
    <cellStyle name="n_10-KPI_RoW KPIs" xfId="9000"/>
    <cellStyle name="n_10-KPI_ROW_1" xfId="28321"/>
    <cellStyle name="n_10-KPI_ROW_1_Group" xfId="28322"/>
    <cellStyle name="n_10-KPI_ROW_1_Group_1" xfId="28323"/>
    <cellStyle name="n_10-KPI_ROW_1_Group_Group" xfId="28324"/>
    <cellStyle name="n_10-KPI_ROW_1_ROW ARPU" xfId="28325"/>
    <cellStyle name="n_10-KPI_ROW_1_ROW ARPU_Group" xfId="28326"/>
    <cellStyle name="n_10-KPI_ROW_Group" xfId="28327"/>
    <cellStyle name="n_10-KPI_ROW_Group_1" xfId="28328"/>
    <cellStyle name="n_10-KPI_ROW_Group_Group" xfId="28329"/>
    <cellStyle name="n_10-KPI_ROW_ROW ARPU" xfId="28330"/>
    <cellStyle name="n_10-KPI_ROW_ROW ARPU_Group" xfId="28331"/>
    <cellStyle name="n_10-KPI_Spain ARPU + AUPU" xfId="28332"/>
    <cellStyle name="n_10-KPI_Spain ARPU + AUPU_Group" xfId="28333"/>
    <cellStyle name="n_10-KPI_Spain ARPU + AUPU_Group_1" xfId="28334"/>
    <cellStyle name="n_10-KPI_Spain ARPU + AUPU_Group_Group" xfId="28335"/>
    <cellStyle name="n_10-KPI_Spain ARPU + AUPU_ROW ARPU" xfId="28336"/>
    <cellStyle name="n_10-KPI_Spain ARPU + AUPU_ROW ARPU_Group" xfId="28337"/>
    <cellStyle name="n_10-KPI_Spain KPIs" xfId="6576"/>
    <cellStyle name="n_10-KPI_Spain KPIs 2" xfId="15943"/>
    <cellStyle name="n_10-KPI_Spain KPIs_1" xfId="51392"/>
    <cellStyle name="n_10-KPI_Telecoms - Operational KPIs" xfId="49695"/>
    <cellStyle name="n_2- Home + Revenues" xfId="1893"/>
    <cellStyle name="n_2- Home + Revenues_A&amp;ME KPIs" xfId="53172"/>
    <cellStyle name="n_2- Home + Revenues_France financials" xfId="23542"/>
    <cellStyle name="n_2- Home + Revenues_France KPIs" xfId="4754"/>
    <cellStyle name="n_2- Home + Revenues_France KPIs 2" xfId="14172"/>
    <cellStyle name="n_2- Home + Revenues_France KPIs_1" xfId="11997"/>
    <cellStyle name="n_2- Home + Revenues_Group" xfId="28339"/>
    <cellStyle name="n_2- Home + Revenues_Group - financial KPIs" xfId="21798"/>
    <cellStyle name="n_2- Home + Revenues_Group - operational KPIs" xfId="10243"/>
    <cellStyle name="n_2- Home + Revenues_Group - operational KPIs 2" xfId="17942"/>
    <cellStyle name="n_2- Home + Revenues_Group - operational KPIs_1" xfId="20059"/>
    <cellStyle name="n_2- Home + Revenues_Poland KPIs" xfId="28338"/>
    <cellStyle name="n_2- Home + Revenues_ROW" xfId="28340"/>
    <cellStyle name="n_2- Home + Revenues_ROW_1" xfId="28341"/>
    <cellStyle name="n_2- Home + Revenues_ROW_1_Group" xfId="28342"/>
    <cellStyle name="n_2- Home + Revenues_ROW_1_Group_1" xfId="28343"/>
    <cellStyle name="n_2- Home + Revenues_ROW_1_Group_Group" xfId="28344"/>
    <cellStyle name="n_2- Home + Revenues_ROW_1_ROW ARPU" xfId="28345"/>
    <cellStyle name="n_2- Home + Revenues_ROW_1_ROW ARPU_Group" xfId="28346"/>
    <cellStyle name="n_2- Home + Revenues_ROW_Group" xfId="28347"/>
    <cellStyle name="n_2- Home + Revenues_ROW_Group_1" xfId="28348"/>
    <cellStyle name="n_2- Home + Revenues_ROW_Group_Group" xfId="28349"/>
    <cellStyle name="n_2- Home + Revenues_ROW_ROW ARPU" xfId="28350"/>
    <cellStyle name="n_2- Home + Revenues_ROW_ROW ARPU_Group" xfId="28351"/>
    <cellStyle name="n_2- Home + Revenues_Spain ARPU + AUPU" xfId="28352"/>
    <cellStyle name="n_2- Home + Revenues_Spain ARPU + AUPU_Group" xfId="28353"/>
    <cellStyle name="n_2- Home + Revenues_Spain ARPU + AUPU_Group_1" xfId="28354"/>
    <cellStyle name="n_2- Home + Revenues_Spain ARPU + AUPU_Group_Group" xfId="28355"/>
    <cellStyle name="n_2- Home + Revenues_Spain ARPU + AUPU_ROW ARPU" xfId="28356"/>
    <cellStyle name="n_2- Home + Revenues_Spain ARPU + AUPU_ROW ARPU_Group" xfId="28357"/>
    <cellStyle name="n_2- Home + Revenues_Spain KPIs" xfId="6577"/>
    <cellStyle name="n_2- Home + Revenues_Spain KPIs 2" xfId="15944"/>
    <cellStyle name="n_2- Home + Revenues_Spain KPIs_1" xfId="51393"/>
    <cellStyle name="n_2- Home + Revenues_Telecoms - Operational KPIs" xfId="49696"/>
    <cellStyle name="n_20030523 Projet Billing sc V1" xfId="1894"/>
    <cellStyle name="n_20030523 Projet Billing sc V1_A&amp;ME KPIs" xfId="53173"/>
    <cellStyle name="n_20030523 Projet Billing sc V1_Enterprise" xfId="9569"/>
    <cellStyle name="n_20030523 Projet Billing sc V1_France financials" xfId="23543"/>
    <cellStyle name="n_20030523 Projet Billing sc V1_France financials_1" xfId="25159"/>
    <cellStyle name="n_20030523 Projet Billing sc V1_France KPIs" xfId="4755"/>
    <cellStyle name="n_20030523 Projet Billing sc V1_France KPIs 2" xfId="14173"/>
    <cellStyle name="n_20030523 Projet Billing sc V1_France KPIs_1" xfId="11998"/>
    <cellStyle name="n_20030523 Projet Billing sc V1_Group" xfId="28359"/>
    <cellStyle name="n_20030523 Projet Billing sc V1_Group - financial KPIs" xfId="21799"/>
    <cellStyle name="n_20030523 Projet Billing sc V1_Group - operational KPIs" xfId="3035"/>
    <cellStyle name="n_20030523 Projet Billing sc V1_Group - operational KPIs_1" xfId="10244"/>
    <cellStyle name="n_20030523 Projet Billing sc V1_Group - operational KPIs_1 2" xfId="17943"/>
    <cellStyle name="n_20030523 Projet Billing sc V1_Group - operational KPIs_2" xfId="20060"/>
    <cellStyle name="n_20030523 Projet Billing sc V1_IC&amp;SS" xfId="19620"/>
    <cellStyle name="n_20030523 Projet Billing sc V1_Poland KPIs" xfId="8289"/>
    <cellStyle name="n_20030523 Projet Billing sc V1_Poland KPIs_1" xfId="28358"/>
    <cellStyle name="n_20030523 Projet Billing sc V1_ROW" xfId="28360"/>
    <cellStyle name="n_20030523 Projet Billing sc V1_RoW KPIs" xfId="9001"/>
    <cellStyle name="n_20030523 Projet Billing sc V1_ROW_1" xfId="28361"/>
    <cellStyle name="n_20030523 Projet Billing sc V1_ROW_1_Group" xfId="28362"/>
    <cellStyle name="n_20030523 Projet Billing sc V1_ROW_1_Group_1" xfId="28363"/>
    <cellStyle name="n_20030523 Projet Billing sc V1_ROW_1_Group_Group" xfId="28364"/>
    <cellStyle name="n_20030523 Projet Billing sc V1_ROW_1_ROW ARPU" xfId="28365"/>
    <cellStyle name="n_20030523 Projet Billing sc V1_ROW_1_ROW ARPU_Group" xfId="28366"/>
    <cellStyle name="n_20030523 Projet Billing sc V1_ROW_Group" xfId="28367"/>
    <cellStyle name="n_20030523 Projet Billing sc V1_ROW_Group_1" xfId="28368"/>
    <cellStyle name="n_20030523 Projet Billing sc V1_ROW_Group_Group" xfId="28369"/>
    <cellStyle name="n_20030523 Projet Billing sc V1_ROW_ROW ARPU" xfId="28370"/>
    <cellStyle name="n_20030523 Projet Billing sc V1_ROW_ROW ARPU_Group" xfId="28371"/>
    <cellStyle name="n_20030523 Projet Billing sc V1_Spain ARPU + AUPU" xfId="28372"/>
    <cellStyle name="n_20030523 Projet Billing sc V1_Spain ARPU + AUPU_Group" xfId="28373"/>
    <cellStyle name="n_20030523 Projet Billing sc V1_Spain ARPU + AUPU_Group_1" xfId="28374"/>
    <cellStyle name="n_20030523 Projet Billing sc V1_Spain ARPU + AUPU_Group_Group" xfId="28375"/>
    <cellStyle name="n_20030523 Projet Billing sc V1_Spain ARPU + AUPU_ROW ARPU" xfId="28376"/>
    <cellStyle name="n_20030523 Projet Billing sc V1_Spain ARPU + AUPU_ROW ARPU_Group" xfId="28377"/>
    <cellStyle name="n_20030523 Projet Billing sc V1_Spain KPIs" xfId="6578"/>
    <cellStyle name="n_20030523 Projet Billing sc V1_Spain KPIs 2" xfId="15945"/>
    <cellStyle name="n_20030523 Projet Billing sc V1_Spain KPIs_1" xfId="51394"/>
    <cellStyle name="n_20030523 Projet Billing sc V1_Telecoms - Operational KPIs" xfId="49697"/>
    <cellStyle name="n_2005-01 Externe" xfId="1895"/>
    <cellStyle name="n_2005-01 Externe_A&amp;ME KPIs" xfId="53174"/>
    <cellStyle name="n_2005-01 Externe_CA BAC SCR-VM 06-07 (31-07-06)" xfId="1896"/>
    <cellStyle name="n_2005-01 Externe_CA BAC SCR-VM 06-07 (31-07-06)_A&amp;ME KPIs" xfId="53175"/>
    <cellStyle name="n_2005-01 Externe_CA BAC SCR-VM 06-07 (31-07-06)_Enterprise" xfId="9571"/>
    <cellStyle name="n_2005-01 Externe_CA BAC SCR-VM 06-07 (31-07-06)_France financials" xfId="23545"/>
    <cellStyle name="n_2005-01 Externe_CA BAC SCR-VM 06-07 (31-07-06)_France financials_1" xfId="25161"/>
    <cellStyle name="n_2005-01 Externe_CA BAC SCR-VM 06-07 (31-07-06)_France KPIs" xfId="4757"/>
    <cellStyle name="n_2005-01 Externe_CA BAC SCR-VM 06-07 (31-07-06)_France KPIs 2" xfId="14175"/>
    <cellStyle name="n_2005-01 Externe_CA BAC SCR-VM 06-07 (31-07-06)_France KPIs_1" xfId="12000"/>
    <cellStyle name="n_2005-01 Externe_CA BAC SCR-VM 06-07 (31-07-06)_Group" xfId="28380"/>
    <cellStyle name="n_2005-01 Externe_CA BAC SCR-VM 06-07 (31-07-06)_Group - financial KPIs" xfId="21801"/>
    <cellStyle name="n_2005-01 Externe_CA BAC SCR-VM 06-07 (31-07-06)_Group - operational KPIs" xfId="3037"/>
    <cellStyle name="n_2005-01 Externe_CA BAC SCR-VM 06-07 (31-07-06)_Group - operational KPIs_1" xfId="10246"/>
    <cellStyle name="n_2005-01 Externe_CA BAC SCR-VM 06-07 (31-07-06)_Group - operational KPIs_1 2" xfId="17945"/>
    <cellStyle name="n_2005-01 Externe_CA BAC SCR-VM 06-07 (31-07-06)_Group - operational KPIs_2" xfId="20062"/>
    <cellStyle name="n_2005-01 Externe_CA BAC SCR-VM 06-07 (31-07-06)_IC&amp;SS" xfId="17576"/>
    <cellStyle name="n_2005-01 Externe_CA BAC SCR-VM 06-07 (31-07-06)_Poland KPIs" xfId="8291"/>
    <cellStyle name="n_2005-01 Externe_CA BAC SCR-VM 06-07 (31-07-06)_Poland KPIs_1" xfId="28379"/>
    <cellStyle name="n_2005-01 Externe_CA BAC SCR-VM 06-07 (31-07-06)_ROW" xfId="28381"/>
    <cellStyle name="n_2005-01 Externe_CA BAC SCR-VM 06-07 (31-07-06)_RoW KPIs" xfId="9003"/>
    <cellStyle name="n_2005-01 Externe_CA BAC SCR-VM 06-07 (31-07-06)_ROW_1" xfId="28382"/>
    <cellStyle name="n_2005-01 Externe_CA BAC SCR-VM 06-07 (31-07-06)_ROW_1_Group" xfId="28383"/>
    <cellStyle name="n_2005-01 Externe_CA BAC SCR-VM 06-07 (31-07-06)_ROW_1_Group_1" xfId="28384"/>
    <cellStyle name="n_2005-01 Externe_CA BAC SCR-VM 06-07 (31-07-06)_ROW_1_Group_Group" xfId="28385"/>
    <cellStyle name="n_2005-01 Externe_CA BAC SCR-VM 06-07 (31-07-06)_ROW_1_ROW ARPU" xfId="28386"/>
    <cellStyle name="n_2005-01 Externe_CA BAC SCR-VM 06-07 (31-07-06)_ROW_1_ROW ARPU_Group" xfId="28387"/>
    <cellStyle name="n_2005-01 Externe_CA BAC SCR-VM 06-07 (31-07-06)_ROW_Group" xfId="28388"/>
    <cellStyle name="n_2005-01 Externe_CA BAC SCR-VM 06-07 (31-07-06)_ROW_Group_1" xfId="28389"/>
    <cellStyle name="n_2005-01 Externe_CA BAC SCR-VM 06-07 (31-07-06)_ROW_Group_Group" xfId="28390"/>
    <cellStyle name="n_2005-01 Externe_CA BAC SCR-VM 06-07 (31-07-06)_ROW_ROW ARPU" xfId="28391"/>
    <cellStyle name="n_2005-01 Externe_CA BAC SCR-VM 06-07 (31-07-06)_ROW_ROW ARPU_Group" xfId="28392"/>
    <cellStyle name="n_2005-01 Externe_CA BAC SCR-VM 06-07 (31-07-06)_Spain ARPU + AUPU" xfId="28393"/>
    <cellStyle name="n_2005-01 Externe_CA BAC SCR-VM 06-07 (31-07-06)_Spain ARPU + AUPU_Group" xfId="28394"/>
    <cellStyle name="n_2005-01 Externe_CA BAC SCR-VM 06-07 (31-07-06)_Spain ARPU + AUPU_Group_1" xfId="28395"/>
    <cellStyle name="n_2005-01 Externe_CA BAC SCR-VM 06-07 (31-07-06)_Spain ARPU + AUPU_Group_Group" xfId="28396"/>
    <cellStyle name="n_2005-01 Externe_CA BAC SCR-VM 06-07 (31-07-06)_Spain ARPU + AUPU_ROW ARPU" xfId="28397"/>
    <cellStyle name="n_2005-01 Externe_CA BAC SCR-VM 06-07 (31-07-06)_Spain ARPU + AUPU_ROW ARPU_Group" xfId="28398"/>
    <cellStyle name="n_2005-01 Externe_CA BAC SCR-VM 06-07 (31-07-06)_Spain KPIs" xfId="6580"/>
    <cellStyle name="n_2005-01 Externe_CA BAC SCR-VM 06-07 (31-07-06)_Spain KPIs 2" xfId="15947"/>
    <cellStyle name="n_2005-01 Externe_CA BAC SCR-VM 06-07 (31-07-06)_Spain KPIs_1" xfId="51396"/>
    <cellStyle name="n_2005-01 Externe_CA BAC SCR-VM 06-07 (31-07-06)_Telecoms - Operational KPIs" xfId="49699"/>
    <cellStyle name="n_2005-01 Externe_Classeur2" xfId="1897"/>
    <cellStyle name="n_2005-01 Externe_Classeur2_A&amp;ME KPIs" xfId="53176"/>
    <cellStyle name="n_2005-01 Externe_Classeur2_France financials" xfId="23546"/>
    <cellStyle name="n_2005-01 Externe_Classeur2_France KPIs" xfId="4758"/>
    <cellStyle name="n_2005-01 Externe_Classeur2_France KPIs 2" xfId="14176"/>
    <cellStyle name="n_2005-01 Externe_Classeur2_France KPIs_1" xfId="12001"/>
    <cellStyle name="n_2005-01 Externe_Classeur2_Group" xfId="28400"/>
    <cellStyle name="n_2005-01 Externe_Classeur2_Group - financial KPIs" xfId="21802"/>
    <cellStyle name="n_2005-01 Externe_Classeur2_Group - operational KPIs" xfId="10247"/>
    <cellStyle name="n_2005-01 Externe_Classeur2_Group - operational KPIs 2" xfId="17946"/>
    <cellStyle name="n_2005-01 Externe_Classeur2_Group - operational KPIs_1" xfId="20063"/>
    <cellStyle name="n_2005-01 Externe_Classeur2_Poland KPIs" xfId="28399"/>
    <cellStyle name="n_2005-01 Externe_Classeur2_ROW" xfId="28401"/>
    <cellStyle name="n_2005-01 Externe_Classeur2_ROW_1" xfId="28402"/>
    <cellStyle name="n_2005-01 Externe_Classeur2_ROW_1_Group" xfId="28403"/>
    <cellStyle name="n_2005-01 Externe_Classeur2_ROW_1_Group_1" xfId="28404"/>
    <cellStyle name="n_2005-01 Externe_Classeur2_ROW_1_Group_Group" xfId="28405"/>
    <cellStyle name="n_2005-01 Externe_Classeur2_ROW_1_ROW ARPU" xfId="28406"/>
    <cellStyle name="n_2005-01 Externe_Classeur2_ROW_1_ROW ARPU_Group" xfId="28407"/>
    <cellStyle name="n_2005-01 Externe_Classeur2_ROW_Group" xfId="28408"/>
    <cellStyle name="n_2005-01 Externe_Classeur2_ROW_Group_1" xfId="28409"/>
    <cellStyle name="n_2005-01 Externe_Classeur2_ROW_Group_Group" xfId="28410"/>
    <cellStyle name="n_2005-01 Externe_Classeur2_ROW_ROW ARPU" xfId="28411"/>
    <cellStyle name="n_2005-01 Externe_Classeur2_ROW_ROW ARPU_Group" xfId="28412"/>
    <cellStyle name="n_2005-01 Externe_Classeur2_Spain ARPU + AUPU" xfId="28413"/>
    <cellStyle name="n_2005-01 Externe_Classeur2_Spain ARPU + AUPU_Group" xfId="28414"/>
    <cellStyle name="n_2005-01 Externe_Classeur2_Spain ARPU + AUPU_Group_1" xfId="28415"/>
    <cellStyle name="n_2005-01 Externe_Classeur2_Spain ARPU + AUPU_Group_Group" xfId="28416"/>
    <cellStyle name="n_2005-01 Externe_Classeur2_Spain ARPU + AUPU_ROW ARPU" xfId="28417"/>
    <cellStyle name="n_2005-01 Externe_Classeur2_Spain ARPU + AUPU_ROW ARPU_Group" xfId="28418"/>
    <cellStyle name="n_2005-01 Externe_Classeur2_Spain KPIs" xfId="6581"/>
    <cellStyle name="n_2005-01 Externe_Classeur2_Spain KPIs 2" xfId="15948"/>
    <cellStyle name="n_2005-01 Externe_Classeur2_Spain KPIs_1" xfId="51397"/>
    <cellStyle name="n_2005-01 Externe_Classeur2_Telecoms - Operational KPIs" xfId="49700"/>
    <cellStyle name="n_2005-01 Externe_DATA KPI Personal" xfId="28419"/>
    <cellStyle name="n_2005-01 Externe_DATA KPI Personal_Group" xfId="28420"/>
    <cellStyle name="n_2005-01 Externe_EE_CoA_BS - mapped V4" xfId="28421"/>
    <cellStyle name="n_2005-01 Externe_EE_CoA_BS - mapped V4_Group" xfId="28422"/>
    <cellStyle name="n_2005-01 Externe_Enterprise" xfId="9570"/>
    <cellStyle name="n_2005-01 Externe_Feuil1" xfId="1898"/>
    <cellStyle name="n_2005-01 Externe_Feuil1_A&amp;ME KPIs" xfId="53177"/>
    <cellStyle name="n_2005-01 Externe_Feuil1_France financials" xfId="23547"/>
    <cellStyle name="n_2005-01 Externe_Feuil1_France KPIs" xfId="4759"/>
    <cellStyle name="n_2005-01 Externe_Feuil1_France KPIs 2" xfId="14177"/>
    <cellStyle name="n_2005-01 Externe_Feuil1_France KPIs_1" xfId="12002"/>
    <cellStyle name="n_2005-01 Externe_Feuil1_Group" xfId="28424"/>
    <cellStyle name="n_2005-01 Externe_Feuil1_Group - financial KPIs" xfId="21803"/>
    <cellStyle name="n_2005-01 Externe_Feuil1_Group - operational KPIs" xfId="10248"/>
    <cellStyle name="n_2005-01 Externe_Feuil1_Group - operational KPIs 2" xfId="17947"/>
    <cellStyle name="n_2005-01 Externe_Feuil1_Group - operational KPIs_1" xfId="20064"/>
    <cellStyle name="n_2005-01 Externe_Feuil1_Poland KPIs" xfId="28423"/>
    <cellStyle name="n_2005-01 Externe_Feuil1_ROW" xfId="28425"/>
    <cellStyle name="n_2005-01 Externe_Feuil1_ROW_1" xfId="28426"/>
    <cellStyle name="n_2005-01 Externe_Feuil1_ROW_1_Group" xfId="28427"/>
    <cellStyle name="n_2005-01 Externe_Feuil1_ROW_1_Group_1" xfId="28428"/>
    <cellStyle name="n_2005-01 Externe_Feuil1_ROW_1_Group_Group" xfId="28429"/>
    <cellStyle name="n_2005-01 Externe_Feuil1_ROW_1_ROW ARPU" xfId="28430"/>
    <cellStyle name="n_2005-01 Externe_Feuil1_ROW_1_ROW ARPU_Group" xfId="28431"/>
    <cellStyle name="n_2005-01 Externe_Feuil1_ROW_Group" xfId="28432"/>
    <cellStyle name="n_2005-01 Externe_Feuil1_ROW_Group_1" xfId="28433"/>
    <cellStyle name="n_2005-01 Externe_Feuil1_ROW_Group_Group" xfId="28434"/>
    <cellStyle name="n_2005-01 Externe_Feuil1_ROW_ROW ARPU" xfId="28435"/>
    <cellStyle name="n_2005-01 Externe_Feuil1_ROW_ROW ARPU_Group" xfId="28436"/>
    <cellStyle name="n_2005-01 Externe_Feuil1_Spain ARPU + AUPU" xfId="28437"/>
    <cellStyle name="n_2005-01 Externe_Feuil1_Spain ARPU + AUPU_Group" xfId="28438"/>
    <cellStyle name="n_2005-01 Externe_Feuil1_Spain ARPU + AUPU_Group_1" xfId="28439"/>
    <cellStyle name="n_2005-01 Externe_Feuil1_Spain ARPU + AUPU_Group_Group" xfId="28440"/>
    <cellStyle name="n_2005-01 Externe_Feuil1_Spain ARPU + AUPU_ROW ARPU" xfId="28441"/>
    <cellStyle name="n_2005-01 Externe_Feuil1_Spain ARPU + AUPU_ROW ARPU_Group" xfId="28442"/>
    <cellStyle name="n_2005-01 Externe_Feuil1_Spain KPIs" xfId="6582"/>
    <cellStyle name="n_2005-01 Externe_Feuil1_Spain KPIs 2" xfId="15949"/>
    <cellStyle name="n_2005-01 Externe_Feuil1_Spain KPIs_1" xfId="51398"/>
    <cellStyle name="n_2005-01 Externe_Feuil1_Telecoms - Operational KPIs" xfId="49701"/>
    <cellStyle name="n_2005-01 Externe_France financials" xfId="23544"/>
    <cellStyle name="n_2005-01 Externe_France financials_1" xfId="25160"/>
    <cellStyle name="n_2005-01 Externe_France KPIs" xfId="4756"/>
    <cellStyle name="n_2005-01 Externe_France KPIs 2" xfId="14174"/>
    <cellStyle name="n_2005-01 Externe_France KPIs_1" xfId="11999"/>
    <cellStyle name="n_2005-01 Externe_Group" xfId="28443"/>
    <cellStyle name="n_2005-01 Externe_Group - financial KPIs" xfId="21800"/>
    <cellStyle name="n_2005-01 Externe_Group - operational KPIs" xfId="3036"/>
    <cellStyle name="n_2005-01 Externe_Group - operational KPIs_1" xfId="10245"/>
    <cellStyle name="n_2005-01 Externe_Group - operational KPIs_1 2" xfId="17944"/>
    <cellStyle name="n_2005-01 Externe_Group - operational KPIs_2" xfId="20061"/>
    <cellStyle name="n_2005-01 Externe_IC&amp;SS" xfId="19820"/>
    <cellStyle name="n_2005-01 Externe_New L23 CA trafic 06-09 (06-10-20)" xfId="1899"/>
    <cellStyle name="n_2005-01 Externe_New L23 CA trafic 06-09 (06-10-20)_A&amp;ME KPIs" xfId="53178"/>
    <cellStyle name="n_2005-01 Externe_New L23 CA trafic 06-09 (06-10-20)_France financials" xfId="23548"/>
    <cellStyle name="n_2005-01 Externe_New L23 CA trafic 06-09 (06-10-20)_France KPIs" xfId="4760"/>
    <cellStyle name="n_2005-01 Externe_New L23 CA trafic 06-09 (06-10-20)_France KPIs 2" xfId="14178"/>
    <cellStyle name="n_2005-01 Externe_New L23 CA trafic 06-09 (06-10-20)_France KPIs_1" xfId="12003"/>
    <cellStyle name="n_2005-01 Externe_New L23 CA trafic 06-09 (06-10-20)_Group" xfId="28445"/>
    <cellStyle name="n_2005-01 Externe_New L23 CA trafic 06-09 (06-10-20)_Group - financial KPIs" xfId="21804"/>
    <cellStyle name="n_2005-01 Externe_New L23 CA trafic 06-09 (06-10-20)_Group - operational KPIs" xfId="10249"/>
    <cellStyle name="n_2005-01 Externe_New L23 CA trafic 06-09 (06-10-20)_Group - operational KPIs 2" xfId="17948"/>
    <cellStyle name="n_2005-01 Externe_New L23 CA trafic 06-09 (06-10-20)_Group - operational KPIs_1" xfId="20065"/>
    <cellStyle name="n_2005-01 Externe_New L23 CA trafic 06-09 (06-10-20)_Poland KPIs" xfId="28444"/>
    <cellStyle name="n_2005-01 Externe_New L23 CA trafic 06-09 (06-10-20)_ROW" xfId="28446"/>
    <cellStyle name="n_2005-01 Externe_New L23 CA trafic 06-09 (06-10-20)_ROW_1" xfId="28447"/>
    <cellStyle name="n_2005-01 Externe_New L23 CA trafic 06-09 (06-10-20)_ROW_1_Group" xfId="28448"/>
    <cellStyle name="n_2005-01 Externe_New L23 CA trafic 06-09 (06-10-20)_ROW_1_Group_1" xfId="28449"/>
    <cellStyle name="n_2005-01 Externe_New L23 CA trafic 06-09 (06-10-20)_ROW_1_Group_Group" xfId="28450"/>
    <cellStyle name="n_2005-01 Externe_New L23 CA trafic 06-09 (06-10-20)_ROW_1_ROW ARPU" xfId="28451"/>
    <cellStyle name="n_2005-01 Externe_New L23 CA trafic 06-09 (06-10-20)_ROW_1_ROW ARPU_Group" xfId="28452"/>
    <cellStyle name="n_2005-01 Externe_New L23 CA trafic 06-09 (06-10-20)_ROW_Group" xfId="28453"/>
    <cellStyle name="n_2005-01 Externe_New L23 CA trafic 06-09 (06-10-20)_ROW_Group_1" xfId="28454"/>
    <cellStyle name="n_2005-01 Externe_New L23 CA trafic 06-09 (06-10-20)_ROW_Group_Group" xfId="28455"/>
    <cellStyle name="n_2005-01 Externe_New L23 CA trafic 06-09 (06-10-20)_ROW_ROW ARPU" xfId="28456"/>
    <cellStyle name="n_2005-01 Externe_New L23 CA trafic 06-09 (06-10-20)_ROW_ROW ARPU_Group" xfId="28457"/>
    <cellStyle name="n_2005-01 Externe_New L23 CA trafic 06-09 (06-10-20)_Spain ARPU + AUPU" xfId="28458"/>
    <cellStyle name="n_2005-01 Externe_New L23 CA trafic 06-09 (06-10-20)_Spain ARPU + AUPU_Group" xfId="28459"/>
    <cellStyle name="n_2005-01 Externe_New L23 CA trafic 06-09 (06-10-20)_Spain ARPU + AUPU_Group_1" xfId="28460"/>
    <cellStyle name="n_2005-01 Externe_New L23 CA trafic 06-09 (06-10-20)_Spain ARPU + AUPU_Group_Group" xfId="28461"/>
    <cellStyle name="n_2005-01 Externe_New L23 CA trafic 06-09 (06-10-20)_Spain ARPU + AUPU_ROW ARPU" xfId="28462"/>
    <cellStyle name="n_2005-01 Externe_New L23 CA trafic 06-09 (06-10-20)_Spain ARPU + AUPU_ROW ARPU_Group" xfId="28463"/>
    <cellStyle name="n_2005-01 Externe_New L23 CA trafic 06-09 (06-10-20)_Spain KPIs" xfId="6583"/>
    <cellStyle name="n_2005-01 Externe_New L23 CA trafic 06-09 (06-10-20)_Spain KPIs 2" xfId="15950"/>
    <cellStyle name="n_2005-01 Externe_New L23 CA trafic 06-09 (06-10-20)_Spain KPIs_1" xfId="51399"/>
    <cellStyle name="n_2005-01 Externe_New L23 CA trafic 06-09 (06-10-20)_Telecoms - Operational KPIs" xfId="49702"/>
    <cellStyle name="n_2005-01 Externe_PFA_Mn MTV_060413" xfId="1900"/>
    <cellStyle name="n_2005-01 Externe_PFA_Mn MTV_060413_A&amp;ME KPIs" xfId="53179"/>
    <cellStyle name="n_2005-01 Externe_PFA_Mn MTV_060413_France financials" xfId="23549"/>
    <cellStyle name="n_2005-01 Externe_PFA_Mn MTV_060413_France KPIs" xfId="4761"/>
    <cellStyle name="n_2005-01 Externe_PFA_Mn MTV_060413_France KPIs 2" xfId="14179"/>
    <cellStyle name="n_2005-01 Externe_PFA_Mn MTV_060413_France KPIs_1" xfId="12004"/>
    <cellStyle name="n_2005-01 Externe_PFA_Mn MTV_060413_Group" xfId="28465"/>
    <cellStyle name="n_2005-01 Externe_PFA_Mn MTV_060413_Group - financial KPIs" xfId="21805"/>
    <cellStyle name="n_2005-01 Externe_PFA_Mn MTV_060413_Group - operational KPIs" xfId="10250"/>
    <cellStyle name="n_2005-01 Externe_PFA_Mn MTV_060413_Group - operational KPIs 2" xfId="17949"/>
    <cellStyle name="n_2005-01 Externe_PFA_Mn MTV_060413_Group - operational KPIs_1" xfId="20066"/>
    <cellStyle name="n_2005-01 Externe_PFA_Mn MTV_060413_Poland KPIs" xfId="28464"/>
    <cellStyle name="n_2005-01 Externe_PFA_Mn MTV_060413_ROW" xfId="28466"/>
    <cellStyle name="n_2005-01 Externe_PFA_Mn MTV_060413_ROW_1" xfId="28467"/>
    <cellStyle name="n_2005-01 Externe_PFA_Mn MTV_060413_ROW_1_Group" xfId="28468"/>
    <cellStyle name="n_2005-01 Externe_PFA_Mn MTV_060413_ROW_1_Group_1" xfId="28469"/>
    <cellStyle name="n_2005-01 Externe_PFA_Mn MTV_060413_ROW_1_Group_Group" xfId="28470"/>
    <cellStyle name="n_2005-01 Externe_PFA_Mn MTV_060413_ROW_1_ROW ARPU" xfId="28471"/>
    <cellStyle name="n_2005-01 Externe_PFA_Mn MTV_060413_ROW_1_ROW ARPU_Group" xfId="28472"/>
    <cellStyle name="n_2005-01 Externe_PFA_Mn MTV_060413_ROW_Group" xfId="28473"/>
    <cellStyle name="n_2005-01 Externe_PFA_Mn MTV_060413_ROW_Group_1" xfId="28474"/>
    <cellStyle name="n_2005-01 Externe_PFA_Mn MTV_060413_ROW_Group_Group" xfId="28475"/>
    <cellStyle name="n_2005-01 Externe_PFA_Mn MTV_060413_ROW_ROW ARPU" xfId="28476"/>
    <cellStyle name="n_2005-01 Externe_PFA_Mn MTV_060413_ROW_ROW ARPU_Group" xfId="28477"/>
    <cellStyle name="n_2005-01 Externe_PFA_Mn MTV_060413_Spain ARPU + AUPU" xfId="28478"/>
    <cellStyle name="n_2005-01 Externe_PFA_Mn MTV_060413_Spain ARPU + AUPU_Group" xfId="28479"/>
    <cellStyle name="n_2005-01 Externe_PFA_Mn MTV_060413_Spain ARPU + AUPU_Group_1" xfId="28480"/>
    <cellStyle name="n_2005-01 Externe_PFA_Mn MTV_060413_Spain ARPU + AUPU_Group_Group" xfId="28481"/>
    <cellStyle name="n_2005-01 Externe_PFA_Mn MTV_060413_Spain ARPU + AUPU_ROW ARPU" xfId="28482"/>
    <cellStyle name="n_2005-01 Externe_PFA_Mn MTV_060413_Spain ARPU + AUPU_ROW ARPU_Group" xfId="28483"/>
    <cellStyle name="n_2005-01 Externe_PFA_Mn MTV_060413_Spain KPIs" xfId="6584"/>
    <cellStyle name="n_2005-01 Externe_PFA_Mn MTV_060413_Spain KPIs 2" xfId="15951"/>
    <cellStyle name="n_2005-01 Externe_PFA_Mn MTV_060413_Spain KPIs_1" xfId="51400"/>
    <cellStyle name="n_2005-01 Externe_PFA_Mn MTV_060413_Telecoms - Operational KPIs" xfId="49703"/>
    <cellStyle name="n_2005-01 Externe_PFA_Mn_0603_V0 0" xfId="1901"/>
    <cellStyle name="n_2005-01 Externe_PFA_Mn_0603_V0 0_A&amp;ME KPIs" xfId="53180"/>
    <cellStyle name="n_2005-01 Externe_PFA_Mn_0603_V0 0_France financials" xfId="23550"/>
    <cellStyle name="n_2005-01 Externe_PFA_Mn_0603_V0 0_France KPIs" xfId="4762"/>
    <cellStyle name="n_2005-01 Externe_PFA_Mn_0603_V0 0_France KPIs 2" xfId="14180"/>
    <cellStyle name="n_2005-01 Externe_PFA_Mn_0603_V0 0_France KPIs_1" xfId="12005"/>
    <cellStyle name="n_2005-01 Externe_PFA_Mn_0603_V0 0_Group" xfId="28485"/>
    <cellStyle name="n_2005-01 Externe_PFA_Mn_0603_V0 0_Group - financial KPIs" xfId="21806"/>
    <cellStyle name="n_2005-01 Externe_PFA_Mn_0603_V0 0_Group - operational KPIs" xfId="10251"/>
    <cellStyle name="n_2005-01 Externe_PFA_Mn_0603_V0 0_Group - operational KPIs 2" xfId="17950"/>
    <cellStyle name="n_2005-01 Externe_PFA_Mn_0603_V0 0_Group - operational KPIs_1" xfId="20067"/>
    <cellStyle name="n_2005-01 Externe_PFA_Mn_0603_V0 0_Poland KPIs" xfId="28484"/>
    <cellStyle name="n_2005-01 Externe_PFA_Mn_0603_V0 0_ROW" xfId="28486"/>
    <cellStyle name="n_2005-01 Externe_PFA_Mn_0603_V0 0_ROW_1" xfId="28487"/>
    <cellStyle name="n_2005-01 Externe_PFA_Mn_0603_V0 0_ROW_1_Group" xfId="28488"/>
    <cellStyle name="n_2005-01 Externe_PFA_Mn_0603_V0 0_ROW_1_Group_1" xfId="28489"/>
    <cellStyle name="n_2005-01 Externe_PFA_Mn_0603_V0 0_ROW_1_Group_Group" xfId="28490"/>
    <cellStyle name="n_2005-01 Externe_PFA_Mn_0603_V0 0_ROW_1_ROW ARPU" xfId="28491"/>
    <cellStyle name="n_2005-01 Externe_PFA_Mn_0603_V0 0_ROW_1_ROW ARPU_Group" xfId="28492"/>
    <cellStyle name="n_2005-01 Externe_PFA_Mn_0603_V0 0_ROW_Group" xfId="28493"/>
    <cellStyle name="n_2005-01 Externe_PFA_Mn_0603_V0 0_ROW_Group_1" xfId="28494"/>
    <cellStyle name="n_2005-01 Externe_PFA_Mn_0603_V0 0_ROW_Group_Group" xfId="28495"/>
    <cellStyle name="n_2005-01 Externe_PFA_Mn_0603_V0 0_ROW_ROW ARPU" xfId="28496"/>
    <cellStyle name="n_2005-01 Externe_PFA_Mn_0603_V0 0_ROW_ROW ARPU_Group" xfId="28497"/>
    <cellStyle name="n_2005-01 Externe_PFA_Mn_0603_V0 0_Spain ARPU + AUPU" xfId="28498"/>
    <cellStyle name="n_2005-01 Externe_PFA_Mn_0603_V0 0_Spain ARPU + AUPU_Group" xfId="28499"/>
    <cellStyle name="n_2005-01 Externe_PFA_Mn_0603_V0 0_Spain ARPU + AUPU_Group_1" xfId="28500"/>
    <cellStyle name="n_2005-01 Externe_PFA_Mn_0603_V0 0_Spain ARPU + AUPU_Group_Group" xfId="28501"/>
    <cellStyle name="n_2005-01 Externe_PFA_Mn_0603_V0 0_Spain ARPU + AUPU_ROW ARPU" xfId="28502"/>
    <cellStyle name="n_2005-01 Externe_PFA_Mn_0603_V0 0_Spain ARPU + AUPU_ROW ARPU_Group" xfId="28503"/>
    <cellStyle name="n_2005-01 Externe_PFA_Mn_0603_V0 0_Spain KPIs" xfId="6585"/>
    <cellStyle name="n_2005-01 Externe_PFA_Mn_0603_V0 0_Spain KPIs 2" xfId="15952"/>
    <cellStyle name="n_2005-01 Externe_PFA_Mn_0603_V0 0_Spain KPIs_1" xfId="51401"/>
    <cellStyle name="n_2005-01 Externe_PFA_Mn_0603_V0 0_Telecoms - Operational KPIs" xfId="49704"/>
    <cellStyle name="n_2005-01 Externe_Poland KPIs" xfId="8290"/>
    <cellStyle name="n_2005-01 Externe_Poland KPIs_1" xfId="28378"/>
    <cellStyle name="n_2005-01 Externe_Reporting Valeur_Mobile_2010_10" xfId="28504"/>
    <cellStyle name="n_2005-01 Externe_Reporting Valeur_Mobile_2010_10_Group" xfId="28505"/>
    <cellStyle name="n_2005-01 Externe_Reporting Valeur_Mobile_2010_10_Group_1" xfId="28506"/>
    <cellStyle name="n_2005-01 Externe_Reporting Valeur_Mobile_2010_10_Group_Group" xfId="28507"/>
    <cellStyle name="n_2005-01 Externe_Reporting Valeur_Mobile_2010_10_ROW" xfId="28508"/>
    <cellStyle name="n_2005-01 Externe_Reporting Valeur_Mobile_2010_10_ROW ARPU" xfId="28509"/>
    <cellStyle name="n_2005-01 Externe_Reporting Valeur_Mobile_2010_10_ROW ARPU_Group" xfId="28510"/>
    <cellStyle name="n_2005-01 Externe_Reporting Valeur_Mobile_2010_10_ROW_Group" xfId="28511"/>
    <cellStyle name="n_2005-01 Externe_ROW" xfId="28512"/>
    <cellStyle name="n_2005-01 Externe_RoW KPIs" xfId="9002"/>
    <cellStyle name="n_2005-01 Externe_ROW_1" xfId="28513"/>
    <cellStyle name="n_2005-01 Externe_ROW_1_Group" xfId="28514"/>
    <cellStyle name="n_2005-01 Externe_ROW_1_Group_1" xfId="28515"/>
    <cellStyle name="n_2005-01 Externe_ROW_1_Group_Group" xfId="28516"/>
    <cellStyle name="n_2005-01 Externe_ROW_1_ROW ARPU" xfId="28517"/>
    <cellStyle name="n_2005-01 Externe_ROW_1_ROW ARPU_Group" xfId="28518"/>
    <cellStyle name="n_2005-01 Externe_ROW_Group" xfId="28519"/>
    <cellStyle name="n_2005-01 Externe_ROW_Group_1" xfId="28520"/>
    <cellStyle name="n_2005-01 Externe_ROW_Group_Group" xfId="28521"/>
    <cellStyle name="n_2005-01 Externe_ROW_ROW ARPU" xfId="28522"/>
    <cellStyle name="n_2005-01 Externe_ROW_ROW ARPU_Group" xfId="28523"/>
    <cellStyle name="n_2005-01 Externe_Spain ARPU + AUPU" xfId="28524"/>
    <cellStyle name="n_2005-01 Externe_Spain ARPU + AUPU_Group" xfId="28525"/>
    <cellStyle name="n_2005-01 Externe_Spain ARPU + AUPU_Group_1" xfId="28526"/>
    <cellStyle name="n_2005-01 Externe_Spain ARPU + AUPU_Group_Group" xfId="28527"/>
    <cellStyle name="n_2005-01 Externe_Spain ARPU + AUPU_ROW ARPU" xfId="28528"/>
    <cellStyle name="n_2005-01 Externe_Spain ARPU + AUPU_ROW ARPU_Group" xfId="28529"/>
    <cellStyle name="n_2005-01 Externe_Spain KPIs" xfId="6579"/>
    <cellStyle name="n_2005-01 Externe_Spain KPIs 2" xfId="15946"/>
    <cellStyle name="n_2005-01 Externe_Spain KPIs_1" xfId="51395"/>
    <cellStyle name="n_2005-01 Externe_Telecoms - Operational KPIs" xfId="49698"/>
    <cellStyle name="n_2005-01 Externe_UAG_report_CA 06-09 (06-09-28)" xfId="1902"/>
    <cellStyle name="n_2005-01 Externe_UAG_report_CA 06-09 (06-09-28)_A&amp;ME KPIs" xfId="53181"/>
    <cellStyle name="n_2005-01 Externe_UAG_report_CA 06-09 (06-09-28)_Enterprise" xfId="9572"/>
    <cellStyle name="n_2005-01 Externe_UAG_report_CA 06-09 (06-09-28)_France financials" xfId="23551"/>
    <cellStyle name="n_2005-01 Externe_UAG_report_CA 06-09 (06-09-28)_France financials_1" xfId="25162"/>
    <cellStyle name="n_2005-01 Externe_UAG_report_CA 06-09 (06-09-28)_France KPIs" xfId="4763"/>
    <cellStyle name="n_2005-01 Externe_UAG_report_CA 06-09 (06-09-28)_France KPIs 2" xfId="14181"/>
    <cellStyle name="n_2005-01 Externe_UAG_report_CA 06-09 (06-09-28)_France KPIs_1" xfId="12006"/>
    <cellStyle name="n_2005-01 Externe_UAG_report_CA 06-09 (06-09-28)_Group" xfId="28531"/>
    <cellStyle name="n_2005-01 Externe_UAG_report_CA 06-09 (06-09-28)_Group - financial KPIs" xfId="21807"/>
    <cellStyle name="n_2005-01 Externe_UAG_report_CA 06-09 (06-09-28)_Group - operational KPIs" xfId="3038"/>
    <cellStyle name="n_2005-01 Externe_UAG_report_CA 06-09 (06-09-28)_Group - operational KPIs_1" xfId="10252"/>
    <cellStyle name="n_2005-01 Externe_UAG_report_CA 06-09 (06-09-28)_Group - operational KPIs_1 2" xfId="17951"/>
    <cellStyle name="n_2005-01 Externe_UAG_report_CA 06-09 (06-09-28)_Group - operational KPIs_2" xfId="20068"/>
    <cellStyle name="n_2005-01 Externe_UAG_report_CA 06-09 (06-09-28)_IC&amp;SS" xfId="13759"/>
    <cellStyle name="n_2005-01 Externe_UAG_report_CA 06-09 (06-09-28)_Poland KPIs" xfId="8292"/>
    <cellStyle name="n_2005-01 Externe_UAG_report_CA 06-09 (06-09-28)_Poland KPIs_1" xfId="28530"/>
    <cellStyle name="n_2005-01 Externe_UAG_report_CA 06-09 (06-09-28)_ROW" xfId="28532"/>
    <cellStyle name="n_2005-01 Externe_UAG_report_CA 06-09 (06-09-28)_RoW KPIs" xfId="9004"/>
    <cellStyle name="n_2005-01 Externe_UAG_report_CA 06-09 (06-09-28)_ROW_1" xfId="28533"/>
    <cellStyle name="n_2005-01 Externe_UAG_report_CA 06-09 (06-09-28)_ROW_1_Group" xfId="28534"/>
    <cellStyle name="n_2005-01 Externe_UAG_report_CA 06-09 (06-09-28)_ROW_1_Group_1" xfId="28535"/>
    <cellStyle name="n_2005-01 Externe_UAG_report_CA 06-09 (06-09-28)_ROW_1_Group_Group" xfId="28536"/>
    <cellStyle name="n_2005-01 Externe_UAG_report_CA 06-09 (06-09-28)_ROW_1_ROW ARPU" xfId="28537"/>
    <cellStyle name="n_2005-01 Externe_UAG_report_CA 06-09 (06-09-28)_ROW_1_ROW ARPU_Group" xfId="28538"/>
    <cellStyle name="n_2005-01 Externe_UAG_report_CA 06-09 (06-09-28)_ROW_Group" xfId="28539"/>
    <cellStyle name="n_2005-01 Externe_UAG_report_CA 06-09 (06-09-28)_ROW_Group_1" xfId="28540"/>
    <cellStyle name="n_2005-01 Externe_UAG_report_CA 06-09 (06-09-28)_ROW_Group_Group" xfId="28541"/>
    <cellStyle name="n_2005-01 Externe_UAG_report_CA 06-09 (06-09-28)_ROW_ROW ARPU" xfId="28542"/>
    <cellStyle name="n_2005-01 Externe_UAG_report_CA 06-09 (06-09-28)_ROW_ROW ARPU_Group" xfId="28543"/>
    <cellStyle name="n_2005-01 Externe_UAG_report_CA 06-09 (06-09-28)_Spain ARPU + AUPU" xfId="28544"/>
    <cellStyle name="n_2005-01 Externe_UAG_report_CA 06-09 (06-09-28)_Spain ARPU + AUPU_Group" xfId="28545"/>
    <cellStyle name="n_2005-01 Externe_UAG_report_CA 06-09 (06-09-28)_Spain ARPU + AUPU_Group_1" xfId="28546"/>
    <cellStyle name="n_2005-01 Externe_UAG_report_CA 06-09 (06-09-28)_Spain ARPU + AUPU_Group_Group" xfId="28547"/>
    <cellStyle name="n_2005-01 Externe_UAG_report_CA 06-09 (06-09-28)_Spain ARPU + AUPU_ROW ARPU" xfId="28548"/>
    <cellStyle name="n_2005-01 Externe_UAG_report_CA 06-09 (06-09-28)_Spain ARPU + AUPU_ROW ARPU_Group" xfId="28549"/>
    <cellStyle name="n_2005-01 Externe_UAG_report_CA 06-09 (06-09-28)_Spain KPIs" xfId="6586"/>
    <cellStyle name="n_2005-01 Externe_UAG_report_CA 06-09 (06-09-28)_Spain KPIs 2" xfId="15953"/>
    <cellStyle name="n_2005-01 Externe_UAG_report_CA 06-09 (06-09-28)_Spain KPIs_1" xfId="51402"/>
    <cellStyle name="n_2005-01 Externe_UAG_report_CA 06-09 (06-09-28)_Telecoms - Operational KPIs" xfId="49705"/>
    <cellStyle name="n_2005-01 Externe_UAG_report_CA 06-10 (06-11-06)" xfId="1903"/>
    <cellStyle name="n_2005-01 Externe_UAG_report_CA 06-10 (06-11-06)_A&amp;ME KPIs" xfId="53182"/>
    <cellStyle name="n_2005-01 Externe_UAG_report_CA 06-10 (06-11-06)_Enterprise" xfId="9573"/>
    <cellStyle name="n_2005-01 Externe_UAG_report_CA 06-10 (06-11-06)_France financials" xfId="23552"/>
    <cellStyle name="n_2005-01 Externe_UAG_report_CA 06-10 (06-11-06)_France financials_1" xfId="25163"/>
    <cellStyle name="n_2005-01 Externe_UAG_report_CA 06-10 (06-11-06)_France KPIs" xfId="4764"/>
    <cellStyle name="n_2005-01 Externe_UAG_report_CA 06-10 (06-11-06)_France KPIs 2" xfId="14182"/>
    <cellStyle name="n_2005-01 Externe_UAG_report_CA 06-10 (06-11-06)_France KPIs_1" xfId="12007"/>
    <cellStyle name="n_2005-01 Externe_UAG_report_CA 06-10 (06-11-06)_Group" xfId="28551"/>
    <cellStyle name="n_2005-01 Externe_UAG_report_CA 06-10 (06-11-06)_Group - financial KPIs" xfId="21808"/>
    <cellStyle name="n_2005-01 Externe_UAG_report_CA 06-10 (06-11-06)_Group - operational KPIs" xfId="3039"/>
    <cellStyle name="n_2005-01 Externe_UAG_report_CA 06-10 (06-11-06)_Group - operational KPIs_1" xfId="10253"/>
    <cellStyle name="n_2005-01 Externe_UAG_report_CA 06-10 (06-11-06)_Group - operational KPIs_1 2" xfId="17952"/>
    <cellStyle name="n_2005-01 Externe_UAG_report_CA 06-10 (06-11-06)_Group - operational KPIs_2" xfId="20069"/>
    <cellStyle name="n_2005-01 Externe_UAG_report_CA 06-10 (06-11-06)_IC&amp;SS" xfId="17708"/>
    <cellStyle name="n_2005-01 Externe_UAG_report_CA 06-10 (06-11-06)_Poland KPIs" xfId="8293"/>
    <cellStyle name="n_2005-01 Externe_UAG_report_CA 06-10 (06-11-06)_Poland KPIs_1" xfId="28550"/>
    <cellStyle name="n_2005-01 Externe_UAG_report_CA 06-10 (06-11-06)_ROW" xfId="28552"/>
    <cellStyle name="n_2005-01 Externe_UAG_report_CA 06-10 (06-11-06)_RoW KPIs" xfId="9005"/>
    <cellStyle name="n_2005-01 Externe_UAG_report_CA 06-10 (06-11-06)_ROW_1" xfId="28553"/>
    <cellStyle name="n_2005-01 Externe_UAG_report_CA 06-10 (06-11-06)_ROW_1_Group" xfId="28554"/>
    <cellStyle name="n_2005-01 Externe_UAG_report_CA 06-10 (06-11-06)_ROW_1_Group_1" xfId="28555"/>
    <cellStyle name="n_2005-01 Externe_UAG_report_CA 06-10 (06-11-06)_ROW_1_Group_Group" xfId="28556"/>
    <cellStyle name="n_2005-01 Externe_UAG_report_CA 06-10 (06-11-06)_ROW_1_ROW ARPU" xfId="28557"/>
    <cellStyle name="n_2005-01 Externe_UAG_report_CA 06-10 (06-11-06)_ROW_1_ROW ARPU_Group" xfId="28558"/>
    <cellStyle name="n_2005-01 Externe_UAG_report_CA 06-10 (06-11-06)_ROW_Group" xfId="28559"/>
    <cellStyle name="n_2005-01 Externe_UAG_report_CA 06-10 (06-11-06)_ROW_Group_1" xfId="28560"/>
    <cellStyle name="n_2005-01 Externe_UAG_report_CA 06-10 (06-11-06)_ROW_Group_Group" xfId="28561"/>
    <cellStyle name="n_2005-01 Externe_UAG_report_CA 06-10 (06-11-06)_ROW_ROW ARPU" xfId="28562"/>
    <cellStyle name="n_2005-01 Externe_UAG_report_CA 06-10 (06-11-06)_ROW_ROW ARPU_Group" xfId="28563"/>
    <cellStyle name="n_2005-01 Externe_UAG_report_CA 06-10 (06-11-06)_Spain ARPU + AUPU" xfId="28564"/>
    <cellStyle name="n_2005-01 Externe_UAG_report_CA 06-10 (06-11-06)_Spain ARPU + AUPU_Group" xfId="28565"/>
    <cellStyle name="n_2005-01 Externe_UAG_report_CA 06-10 (06-11-06)_Spain ARPU + AUPU_Group_1" xfId="28566"/>
    <cellStyle name="n_2005-01 Externe_UAG_report_CA 06-10 (06-11-06)_Spain ARPU + AUPU_Group_Group" xfId="28567"/>
    <cellStyle name="n_2005-01 Externe_UAG_report_CA 06-10 (06-11-06)_Spain ARPU + AUPU_ROW ARPU" xfId="28568"/>
    <cellStyle name="n_2005-01 Externe_UAG_report_CA 06-10 (06-11-06)_Spain ARPU + AUPU_ROW ARPU_Group" xfId="28569"/>
    <cellStyle name="n_2005-01 Externe_UAG_report_CA 06-10 (06-11-06)_Spain KPIs" xfId="6587"/>
    <cellStyle name="n_2005-01 Externe_UAG_report_CA 06-10 (06-11-06)_Spain KPIs 2" xfId="15954"/>
    <cellStyle name="n_2005-01 Externe_UAG_report_CA 06-10 (06-11-06)_Spain KPIs_1" xfId="51403"/>
    <cellStyle name="n_2005-01 Externe_UAG_report_CA 06-10 (06-11-06)_Telecoms - Operational KPIs" xfId="49706"/>
    <cellStyle name="n_29 - PSTN revenues" xfId="1904"/>
    <cellStyle name="n_29 - PSTN revenues_A&amp;ME KPIs" xfId="53183"/>
    <cellStyle name="n_29 - PSTN revenues_France financials" xfId="23553"/>
    <cellStyle name="n_29 - PSTN revenues_France KPIs" xfId="4765"/>
    <cellStyle name="n_29 - PSTN revenues_France KPIs 2" xfId="14183"/>
    <cellStyle name="n_29 - PSTN revenues_France KPIs_1" xfId="12008"/>
    <cellStyle name="n_29 - PSTN revenues_Group" xfId="28571"/>
    <cellStyle name="n_29 - PSTN revenues_Group - financial KPIs" xfId="21809"/>
    <cellStyle name="n_29 - PSTN revenues_Group - operational KPIs" xfId="10254"/>
    <cellStyle name="n_29 - PSTN revenues_Group - operational KPIs 2" xfId="17953"/>
    <cellStyle name="n_29 - PSTN revenues_Group - operational KPIs_1" xfId="20070"/>
    <cellStyle name="n_29 - PSTN revenues_Poland KPIs" xfId="28570"/>
    <cellStyle name="n_29 - PSTN revenues_ROW" xfId="28572"/>
    <cellStyle name="n_29 - PSTN revenues_ROW_1" xfId="28573"/>
    <cellStyle name="n_29 - PSTN revenues_ROW_1_Group" xfId="28574"/>
    <cellStyle name="n_29 - PSTN revenues_ROW_1_Group_1" xfId="28575"/>
    <cellStyle name="n_29 - PSTN revenues_ROW_1_Group_Group" xfId="28576"/>
    <cellStyle name="n_29 - PSTN revenues_ROW_1_ROW ARPU" xfId="28577"/>
    <cellStyle name="n_29 - PSTN revenues_ROW_1_ROW ARPU_Group" xfId="28578"/>
    <cellStyle name="n_29 - PSTN revenues_ROW_Group" xfId="28579"/>
    <cellStyle name="n_29 - PSTN revenues_ROW_Group_1" xfId="28580"/>
    <cellStyle name="n_29 - PSTN revenues_ROW_Group_Group" xfId="28581"/>
    <cellStyle name="n_29 - PSTN revenues_ROW_ROW ARPU" xfId="28582"/>
    <cellStyle name="n_29 - PSTN revenues_ROW_ROW ARPU_Group" xfId="28583"/>
    <cellStyle name="n_29 - PSTN revenues_Spain ARPU + AUPU" xfId="28584"/>
    <cellStyle name="n_29 - PSTN revenues_Spain ARPU + AUPU_Group" xfId="28585"/>
    <cellStyle name="n_29 - PSTN revenues_Spain ARPU + AUPU_Group_1" xfId="28586"/>
    <cellStyle name="n_29 - PSTN revenues_Spain ARPU + AUPU_Group_Group" xfId="28587"/>
    <cellStyle name="n_29 - PSTN revenues_Spain ARPU + AUPU_ROW ARPU" xfId="28588"/>
    <cellStyle name="n_29 - PSTN revenues_Spain ARPU + AUPU_ROW ARPU_Group" xfId="28589"/>
    <cellStyle name="n_29 - PSTN revenues_Spain KPIs" xfId="6588"/>
    <cellStyle name="n_29 - PSTN revenues_Spain KPIs 2" xfId="15955"/>
    <cellStyle name="n_29 - PSTN revenues_Spain KPIs_1" xfId="51404"/>
    <cellStyle name="n_29 - PSTN revenues_Telecoms - Operational KPIs" xfId="49707"/>
    <cellStyle name="n_3- Commercial Expenses" xfId="1905"/>
    <cellStyle name="n_3- Commercial Expenses_A&amp;ME KPIs" xfId="53184"/>
    <cellStyle name="n_3- Commercial Expenses_France financials" xfId="23554"/>
    <cellStyle name="n_3- Commercial Expenses_France KPIs" xfId="4766"/>
    <cellStyle name="n_3- Commercial Expenses_France KPIs 2" xfId="14184"/>
    <cellStyle name="n_3- Commercial Expenses_France KPIs_1" xfId="12009"/>
    <cellStyle name="n_3- Commercial Expenses_Group" xfId="28591"/>
    <cellStyle name="n_3- Commercial Expenses_Group - financial KPIs" xfId="21810"/>
    <cellStyle name="n_3- Commercial Expenses_Group - operational KPIs" xfId="10255"/>
    <cellStyle name="n_3- Commercial Expenses_Group - operational KPIs 2" xfId="17954"/>
    <cellStyle name="n_3- Commercial Expenses_Group - operational KPIs_1" xfId="20071"/>
    <cellStyle name="n_3- Commercial Expenses_Poland KPIs" xfId="28590"/>
    <cellStyle name="n_3- Commercial Expenses_ROW" xfId="28592"/>
    <cellStyle name="n_3- Commercial Expenses_ROW_1" xfId="28593"/>
    <cellStyle name="n_3- Commercial Expenses_ROW_1_Group" xfId="28594"/>
    <cellStyle name="n_3- Commercial Expenses_ROW_1_Group_1" xfId="28595"/>
    <cellStyle name="n_3- Commercial Expenses_ROW_1_Group_Group" xfId="28596"/>
    <cellStyle name="n_3- Commercial Expenses_ROW_1_ROW ARPU" xfId="28597"/>
    <cellStyle name="n_3- Commercial Expenses_ROW_1_ROW ARPU_Group" xfId="28598"/>
    <cellStyle name="n_3- Commercial Expenses_ROW_Group" xfId="28599"/>
    <cellStyle name="n_3- Commercial Expenses_ROW_Group_1" xfId="28600"/>
    <cellStyle name="n_3- Commercial Expenses_ROW_Group_Group" xfId="28601"/>
    <cellStyle name="n_3- Commercial Expenses_ROW_ROW ARPU" xfId="28602"/>
    <cellStyle name="n_3- Commercial Expenses_ROW_ROW ARPU_Group" xfId="28603"/>
    <cellStyle name="n_3- Commercial Expenses_Spain ARPU + AUPU" xfId="28604"/>
    <cellStyle name="n_3- Commercial Expenses_Spain ARPU + AUPU_Group" xfId="28605"/>
    <cellStyle name="n_3- Commercial Expenses_Spain ARPU + AUPU_Group_1" xfId="28606"/>
    <cellStyle name="n_3- Commercial Expenses_Spain ARPU + AUPU_Group_Group" xfId="28607"/>
    <cellStyle name="n_3- Commercial Expenses_Spain ARPU + AUPU_ROW ARPU" xfId="28608"/>
    <cellStyle name="n_3- Commercial Expenses_Spain ARPU + AUPU_ROW ARPU_Group" xfId="28609"/>
    <cellStyle name="n_3- Commercial Expenses_Spain KPIs" xfId="6589"/>
    <cellStyle name="n_3- Commercial Expenses_Spain KPIs 2" xfId="15956"/>
    <cellStyle name="n_3- Commercial Expenses_Spain KPIs_1" xfId="51405"/>
    <cellStyle name="n_3- Commercial Expenses_Telecoms - Operational KPIs" xfId="49708"/>
    <cellStyle name="n_4- Communication" xfId="1906"/>
    <cellStyle name="n_4- Communication_A&amp;ME KPIs" xfId="53185"/>
    <cellStyle name="n_4- Communication_DATA KPI Personal" xfId="28611"/>
    <cellStyle name="n_4- Communication_DATA KPI Personal_Group" xfId="28612"/>
    <cellStyle name="n_4- Communication_EE_CoA_BS - mapped V4" xfId="28613"/>
    <cellStyle name="n_4- Communication_EE_CoA_BS - mapped V4_Group" xfId="28614"/>
    <cellStyle name="n_4- Communication_France financials" xfId="23555"/>
    <cellStyle name="n_4- Communication_France KPIs" xfId="4767"/>
    <cellStyle name="n_4- Communication_France KPIs 2" xfId="14185"/>
    <cellStyle name="n_4- Communication_France KPIs_1" xfId="12010"/>
    <cellStyle name="n_4- Communication_Group" xfId="28615"/>
    <cellStyle name="n_4- Communication_Group - financial KPIs" xfId="21811"/>
    <cellStyle name="n_4- Communication_Group - operational KPIs" xfId="10256"/>
    <cellStyle name="n_4- Communication_Group - operational KPIs 2" xfId="17955"/>
    <cellStyle name="n_4- Communication_Group - operational KPIs_1" xfId="20072"/>
    <cellStyle name="n_4- Communication_Poland KPIs" xfId="28610"/>
    <cellStyle name="n_4- Communication_Reporting Valeur_Mobile_2010_10" xfId="28616"/>
    <cellStyle name="n_4- Communication_Reporting Valeur_Mobile_2010_10_Group" xfId="28617"/>
    <cellStyle name="n_4- Communication_Reporting Valeur_Mobile_2010_10_Group_1" xfId="28618"/>
    <cellStyle name="n_4- Communication_Reporting Valeur_Mobile_2010_10_Group_Group" xfId="28619"/>
    <cellStyle name="n_4- Communication_Reporting Valeur_Mobile_2010_10_ROW" xfId="28620"/>
    <cellStyle name="n_4- Communication_Reporting Valeur_Mobile_2010_10_ROW ARPU" xfId="28621"/>
    <cellStyle name="n_4- Communication_Reporting Valeur_Mobile_2010_10_ROW ARPU_Group" xfId="28622"/>
    <cellStyle name="n_4- Communication_Reporting Valeur_Mobile_2010_10_ROW_Group" xfId="28623"/>
    <cellStyle name="n_4- Communication_ROW" xfId="28624"/>
    <cellStyle name="n_4- Communication_ROW_1" xfId="28625"/>
    <cellStyle name="n_4- Communication_ROW_1_Group" xfId="28626"/>
    <cellStyle name="n_4- Communication_ROW_1_Group_1" xfId="28627"/>
    <cellStyle name="n_4- Communication_ROW_1_Group_Group" xfId="28628"/>
    <cellStyle name="n_4- Communication_ROW_1_ROW ARPU" xfId="28629"/>
    <cellStyle name="n_4- Communication_ROW_1_ROW ARPU_Group" xfId="28630"/>
    <cellStyle name="n_4- Communication_ROW_Group" xfId="28631"/>
    <cellStyle name="n_4- Communication_ROW_Group_1" xfId="28632"/>
    <cellStyle name="n_4- Communication_ROW_Group_Group" xfId="28633"/>
    <cellStyle name="n_4- Communication_ROW_ROW ARPU" xfId="28634"/>
    <cellStyle name="n_4- Communication_ROW_ROW ARPU_Group" xfId="28635"/>
    <cellStyle name="n_4- Communication_Spain ARPU + AUPU" xfId="28636"/>
    <cellStyle name="n_4- Communication_Spain ARPU + AUPU_Group" xfId="28637"/>
    <cellStyle name="n_4- Communication_Spain ARPU + AUPU_Group_1" xfId="28638"/>
    <cellStyle name="n_4- Communication_Spain ARPU + AUPU_Group_Group" xfId="28639"/>
    <cellStyle name="n_4- Communication_Spain ARPU + AUPU_ROW ARPU" xfId="28640"/>
    <cellStyle name="n_4- Communication_Spain ARPU + AUPU_ROW ARPU_Group" xfId="28641"/>
    <cellStyle name="n_4- Communication_Spain KPIs" xfId="6590"/>
    <cellStyle name="n_4- Communication_Spain KPIs 2" xfId="15957"/>
    <cellStyle name="n_4- Communication_Spain KPIs_1" xfId="51406"/>
    <cellStyle name="n_4- Communication_Telecoms - Operational KPIs" xfId="49709"/>
    <cellStyle name="n_4- xDSL internet revenues" xfId="1907"/>
    <cellStyle name="n_4- xDSL internet revenues_A&amp;ME KPIs" xfId="53186"/>
    <cellStyle name="n_4- xDSL internet revenues_France financials" xfId="23556"/>
    <cellStyle name="n_4- xDSL internet revenues_France KPIs" xfId="4768"/>
    <cellStyle name="n_4- xDSL internet revenues_France KPIs 2" xfId="14186"/>
    <cellStyle name="n_4- xDSL internet revenues_France KPIs_1" xfId="12011"/>
    <cellStyle name="n_4- xDSL internet revenues_Group" xfId="28643"/>
    <cellStyle name="n_4- xDSL internet revenues_Group - financial KPIs" xfId="21812"/>
    <cellStyle name="n_4- xDSL internet revenues_Group - operational KPIs" xfId="10257"/>
    <cellStyle name="n_4- xDSL internet revenues_Group - operational KPIs 2" xfId="17956"/>
    <cellStyle name="n_4- xDSL internet revenues_Group - operational KPIs_1" xfId="20073"/>
    <cellStyle name="n_4- xDSL internet revenues_Poland KPIs" xfId="28642"/>
    <cellStyle name="n_4- xDSL internet revenues_ROW" xfId="28644"/>
    <cellStyle name="n_4- xDSL internet revenues_ROW_1" xfId="28645"/>
    <cellStyle name="n_4- xDSL internet revenues_ROW_1_Group" xfId="28646"/>
    <cellStyle name="n_4- xDSL internet revenues_ROW_1_Group_1" xfId="28647"/>
    <cellStyle name="n_4- xDSL internet revenues_ROW_1_Group_Group" xfId="28648"/>
    <cellStyle name="n_4- xDSL internet revenues_ROW_1_ROW ARPU" xfId="28649"/>
    <cellStyle name="n_4- xDSL internet revenues_ROW_1_ROW ARPU_Group" xfId="28650"/>
    <cellStyle name="n_4- xDSL internet revenues_ROW_Group" xfId="28651"/>
    <cellStyle name="n_4- xDSL internet revenues_ROW_Group_1" xfId="28652"/>
    <cellStyle name="n_4- xDSL internet revenues_ROW_Group_Group" xfId="28653"/>
    <cellStyle name="n_4- xDSL internet revenues_ROW_ROW ARPU" xfId="28654"/>
    <cellStyle name="n_4- xDSL internet revenues_ROW_ROW ARPU_Group" xfId="28655"/>
    <cellStyle name="n_4- xDSL internet revenues_Spain ARPU + AUPU" xfId="28656"/>
    <cellStyle name="n_4- xDSL internet revenues_Spain ARPU + AUPU_Group" xfId="28657"/>
    <cellStyle name="n_4- xDSL internet revenues_Spain ARPU + AUPU_Group_1" xfId="28658"/>
    <cellStyle name="n_4- xDSL internet revenues_Spain ARPU + AUPU_Group_Group" xfId="28659"/>
    <cellStyle name="n_4- xDSL internet revenues_Spain ARPU + AUPU_ROW ARPU" xfId="28660"/>
    <cellStyle name="n_4- xDSL internet revenues_Spain ARPU + AUPU_ROW ARPU_Group" xfId="28661"/>
    <cellStyle name="n_4- xDSL internet revenues_Spain KPIs" xfId="6591"/>
    <cellStyle name="n_4- xDSL internet revenues_Spain KPIs 2" xfId="15958"/>
    <cellStyle name="n_4- xDSL internet revenues_Spain KPIs_1" xfId="51407"/>
    <cellStyle name="n_4- xDSL internet revenues_Telecoms - Operational KPIs" xfId="49710"/>
    <cellStyle name="n_7 - PSTN revenues" xfId="1908"/>
    <cellStyle name="n_7 - PSTN revenues_A&amp;ME KPIs" xfId="53187"/>
    <cellStyle name="n_7 - PSTN revenues_France financials" xfId="23557"/>
    <cellStyle name="n_7 - PSTN revenues_France KPIs" xfId="4769"/>
    <cellStyle name="n_7 - PSTN revenues_France KPIs 2" xfId="14187"/>
    <cellStyle name="n_7 - PSTN revenues_France KPIs_1" xfId="12012"/>
    <cellStyle name="n_7 - PSTN revenues_Group" xfId="28663"/>
    <cellStyle name="n_7 - PSTN revenues_Group - financial KPIs" xfId="21813"/>
    <cellStyle name="n_7 - PSTN revenues_Group - operational KPIs" xfId="10258"/>
    <cellStyle name="n_7 - PSTN revenues_Group - operational KPIs 2" xfId="17957"/>
    <cellStyle name="n_7 - PSTN revenues_Group - operational KPIs_1" xfId="20074"/>
    <cellStyle name="n_7 - PSTN revenues_Poland KPIs" xfId="28662"/>
    <cellStyle name="n_7 - PSTN revenues_ROW" xfId="28664"/>
    <cellStyle name="n_7 - PSTN revenues_ROW_1" xfId="28665"/>
    <cellStyle name="n_7 - PSTN revenues_ROW_1_Group" xfId="28666"/>
    <cellStyle name="n_7 - PSTN revenues_ROW_1_Group_1" xfId="28667"/>
    <cellStyle name="n_7 - PSTN revenues_ROW_1_Group_Group" xfId="28668"/>
    <cellStyle name="n_7 - PSTN revenues_ROW_1_ROW ARPU" xfId="28669"/>
    <cellStyle name="n_7 - PSTN revenues_ROW_1_ROW ARPU_Group" xfId="28670"/>
    <cellStyle name="n_7 - PSTN revenues_ROW_Group" xfId="28671"/>
    <cellStyle name="n_7 - PSTN revenues_ROW_Group_1" xfId="28672"/>
    <cellStyle name="n_7 - PSTN revenues_ROW_Group_Group" xfId="28673"/>
    <cellStyle name="n_7 - PSTN revenues_ROW_ROW ARPU" xfId="28674"/>
    <cellStyle name="n_7 - PSTN revenues_ROW_ROW ARPU_Group" xfId="28675"/>
    <cellStyle name="n_7 - PSTN revenues_Spain ARPU + AUPU" xfId="28676"/>
    <cellStyle name="n_7 - PSTN revenues_Spain ARPU + AUPU_Group" xfId="28677"/>
    <cellStyle name="n_7 - PSTN revenues_Spain ARPU + AUPU_Group_1" xfId="28678"/>
    <cellStyle name="n_7 - PSTN revenues_Spain ARPU + AUPU_Group_Group" xfId="28679"/>
    <cellStyle name="n_7 - PSTN revenues_Spain ARPU + AUPU_ROW ARPU" xfId="28680"/>
    <cellStyle name="n_7 - PSTN revenues_Spain ARPU + AUPU_ROW ARPU_Group" xfId="28681"/>
    <cellStyle name="n_7 - PSTN revenues_Spain KPIs" xfId="6592"/>
    <cellStyle name="n_7 - PSTN revenues_Spain KPIs 2" xfId="15959"/>
    <cellStyle name="n_7 - PSTN revenues_Spain KPIs_1" xfId="51408"/>
    <cellStyle name="n_7 - PSTN revenues_Telecoms - Operational KPIs" xfId="49711"/>
    <cellStyle name="n_a- Analyse Wanadoo Externe" xfId="1909"/>
    <cellStyle name="n_a- Analyse Wanadoo Externe_01 Synthèse DM pour modèle" xfId="1910"/>
    <cellStyle name="n_a- Analyse Wanadoo Externe_01 Synthèse DM pour modèle_A&amp;ME KPIs" xfId="53189"/>
    <cellStyle name="n_a- Analyse Wanadoo Externe_01 Synthèse DM pour modèle_France financials" xfId="23559"/>
    <cellStyle name="n_a- Analyse Wanadoo Externe_01 Synthèse DM pour modèle_France KPIs" xfId="4771"/>
    <cellStyle name="n_a- Analyse Wanadoo Externe_01 Synthèse DM pour modèle_France KPIs 2" xfId="14189"/>
    <cellStyle name="n_a- Analyse Wanadoo Externe_01 Synthèse DM pour modèle_France KPIs_1" xfId="12014"/>
    <cellStyle name="n_a- Analyse Wanadoo Externe_01 Synthèse DM pour modèle_Group" xfId="28684"/>
    <cellStyle name="n_a- Analyse Wanadoo Externe_01 Synthèse DM pour modèle_Group - financial KPIs" xfId="21815"/>
    <cellStyle name="n_a- Analyse Wanadoo Externe_01 Synthèse DM pour modèle_Group - operational KPIs" xfId="10260"/>
    <cellStyle name="n_a- Analyse Wanadoo Externe_01 Synthèse DM pour modèle_Group - operational KPIs 2" xfId="17959"/>
    <cellStyle name="n_a- Analyse Wanadoo Externe_01 Synthèse DM pour modèle_Group - operational KPIs_1" xfId="20076"/>
    <cellStyle name="n_a- Analyse Wanadoo Externe_01 Synthèse DM pour modèle_Poland KPIs" xfId="28683"/>
    <cellStyle name="n_a- Analyse Wanadoo Externe_01 Synthèse DM pour modèle_ROW" xfId="28685"/>
    <cellStyle name="n_a- Analyse Wanadoo Externe_01 Synthèse DM pour modèle_ROW_1" xfId="28686"/>
    <cellStyle name="n_a- Analyse Wanadoo Externe_01 Synthèse DM pour modèle_ROW_1_Group" xfId="28687"/>
    <cellStyle name="n_a- Analyse Wanadoo Externe_01 Synthèse DM pour modèle_ROW_1_Group_1" xfId="28688"/>
    <cellStyle name="n_a- Analyse Wanadoo Externe_01 Synthèse DM pour modèle_ROW_1_Group_Group" xfId="28689"/>
    <cellStyle name="n_a- Analyse Wanadoo Externe_01 Synthèse DM pour modèle_ROW_1_ROW ARPU" xfId="28690"/>
    <cellStyle name="n_a- Analyse Wanadoo Externe_01 Synthèse DM pour modèle_ROW_1_ROW ARPU_Group" xfId="28691"/>
    <cellStyle name="n_a- Analyse Wanadoo Externe_01 Synthèse DM pour modèle_ROW_Group" xfId="28692"/>
    <cellStyle name="n_a- Analyse Wanadoo Externe_01 Synthèse DM pour modèle_ROW_Group_1" xfId="28693"/>
    <cellStyle name="n_a- Analyse Wanadoo Externe_01 Synthèse DM pour modèle_ROW_Group_Group" xfId="28694"/>
    <cellStyle name="n_a- Analyse Wanadoo Externe_01 Synthèse DM pour modèle_ROW_ROW ARPU" xfId="28695"/>
    <cellStyle name="n_a- Analyse Wanadoo Externe_01 Synthèse DM pour modèle_ROW_ROW ARPU_Group" xfId="28696"/>
    <cellStyle name="n_a- Analyse Wanadoo Externe_01 Synthèse DM pour modèle_Spain ARPU + AUPU" xfId="28697"/>
    <cellStyle name="n_a- Analyse Wanadoo Externe_01 Synthèse DM pour modèle_Spain ARPU + AUPU_Group" xfId="28698"/>
    <cellStyle name="n_a- Analyse Wanadoo Externe_01 Synthèse DM pour modèle_Spain ARPU + AUPU_Group_1" xfId="28699"/>
    <cellStyle name="n_a- Analyse Wanadoo Externe_01 Synthèse DM pour modèle_Spain ARPU + AUPU_Group_Group" xfId="28700"/>
    <cellStyle name="n_a- Analyse Wanadoo Externe_01 Synthèse DM pour modèle_Spain ARPU + AUPU_ROW ARPU" xfId="28701"/>
    <cellStyle name="n_a- Analyse Wanadoo Externe_01 Synthèse DM pour modèle_Spain ARPU + AUPU_ROW ARPU_Group" xfId="28702"/>
    <cellStyle name="n_a- Analyse Wanadoo Externe_01 Synthèse DM pour modèle_Spain KPIs" xfId="6594"/>
    <cellStyle name="n_a- Analyse Wanadoo Externe_01 Synthèse DM pour modèle_Spain KPIs 2" xfId="15961"/>
    <cellStyle name="n_a- Analyse Wanadoo Externe_01 Synthèse DM pour modèle_Spain KPIs_1" xfId="51410"/>
    <cellStyle name="n_a- Analyse Wanadoo Externe_01 Synthèse DM pour modèle_Telecoms - Operational KPIs" xfId="49713"/>
    <cellStyle name="n_a- Analyse Wanadoo Externe_0703 Préflashde L23 Analyse CA trafic 07-03 (07-04-03)" xfId="1911"/>
    <cellStyle name="n_a- Analyse Wanadoo Externe_0703 Préflashde L23 Analyse CA trafic 07-03 (07-04-03)_A&amp;ME KPIs" xfId="53190"/>
    <cellStyle name="n_a- Analyse Wanadoo Externe_0703 Préflashde L23 Analyse CA trafic 07-03 (07-04-03)_Enterprise" xfId="9575"/>
    <cellStyle name="n_a- Analyse Wanadoo Externe_0703 Préflashde L23 Analyse CA trafic 07-03 (07-04-03)_France financials" xfId="23560"/>
    <cellStyle name="n_a- Analyse Wanadoo Externe_0703 Préflashde L23 Analyse CA trafic 07-03 (07-04-03)_France financials_1" xfId="25165"/>
    <cellStyle name="n_a- Analyse Wanadoo Externe_0703 Préflashde L23 Analyse CA trafic 07-03 (07-04-03)_France KPIs" xfId="4772"/>
    <cellStyle name="n_a- Analyse Wanadoo Externe_0703 Préflashde L23 Analyse CA trafic 07-03 (07-04-03)_France KPIs 2" xfId="14190"/>
    <cellStyle name="n_a- Analyse Wanadoo Externe_0703 Préflashde L23 Analyse CA trafic 07-03 (07-04-03)_France KPIs_1" xfId="12015"/>
    <cellStyle name="n_a- Analyse Wanadoo Externe_0703 Préflashde L23 Analyse CA trafic 07-03 (07-04-03)_Group" xfId="28704"/>
    <cellStyle name="n_a- Analyse Wanadoo Externe_0703 Préflashde L23 Analyse CA trafic 07-03 (07-04-03)_Group - financial KPIs" xfId="21816"/>
    <cellStyle name="n_a- Analyse Wanadoo Externe_0703 Préflashde L23 Analyse CA trafic 07-03 (07-04-03)_Group - operational KPIs" xfId="3041"/>
    <cellStyle name="n_a- Analyse Wanadoo Externe_0703 Préflashde L23 Analyse CA trafic 07-03 (07-04-03)_Group - operational KPIs_1" xfId="10261"/>
    <cellStyle name="n_a- Analyse Wanadoo Externe_0703 Préflashde L23 Analyse CA trafic 07-03 (07-04-03)_Group - operational KPIs_1 2" xfId="17960"/>
    <cellStyle name="n_a- Analyse Wanadoo Externe_0703 Préflashde L23 Analyse CA trafic 07-03 (07-04-03)_Group - operational KPIs_2" xfId="20077"/>
    <cellStyle name="n_a- Analyse Wanadoo Externe_0703 Préflashde L23 Analyse CA trafic 07-03 (07-04-03)_IC&amp;SS" xfId="19818"/>
    <cellStyle name="n_a- Analyse Wanadoo Externe_0703 Préflashde L23 Analyse CA trafic 07-03 (07-04-03)_Poland KPIs" xfId="8295"/>
    <cellStyle name="n_a- Analyse Wanadoo Externe_0703 Préflashde L23 Analyse CA trafic 07-03 (07-04-03)_Poland KPIs_1" xfId="28703"/>
    <cellStyle name="n_a- Analyse Wanadoo Externe_0703 Préflashde L23 Analyse CA trafic 07-03 (07-04-03)_ROW" xfId="28705"/>
    <cellStyle name="n_a- Analyse Wanadoo Externe_0703 Préflashde L23 Analyse CA trafic 07-03 (07-04-03)_RoW KPIs" xfId="9007"/>
    <cellStyle name="n_a- Analyse Wanadoo Externe_0703 Préflashde L23 Analyse CA trafic 07-03 (07-04-03)_ROW_1" xfId="28706"/>
    <cellStyle name="n_a- Analyse Wanadoo Externe_0703 Préflashde L23 Analyse CA trafic 07-03 (07-04-03)_ROW_1_Group" xfId="28707"/>
    <cellStyle name="n_a- Analyse Wanadoo Externe_0703 Préflashde L23 Analyse CA trafic 07-03 (07-04-03)_ROW_1_Group_1" xfId="28708"/>
    <cellStyle name="n_a- Analyse Wanadoo Externe_0703 Préflashde L23 Analyse CA trafic 07-03 (07-04-03)_ROW_1_Group_Group" xfId="28709"/>
    <cellStyle name="n_a- Analyse Wanadoo Externe_0703 Préflashde L23 Analyse CA trafic 07-03 (07-04-03)_ROW_1_ROW ARPU" xfId="28710"/>
    <cellStyle name="n_a- Analyse Wanadoo Externe_0703 Préflashde L23 Analyse CA trafic 07-03 (07-04-03)_ROW_1_ROW ARPU_Group" xfId="28711"/>
    <cellStyle name="n_a- Analyse Wanadoo Externe_0703 Préflashde L23 Analyse CA trafic 07-03 (07-04-03)_ROW_Group" xfId="28712"/>
    <cellStyle name="n_a- Analyse Wanadoo Externe_0703 Préflashde L23 Analyse CA trafic 07-03 (07-04-03)_ROW_Group_1" xfId="28713"/>
    <cellStyle name="n_a- Analyse Wanadoo Externe_0703 Préflashde L23 Analyse CA trafic 07-03 (07-04-03)_ROW_Group_Group" xfId="28714"/>
    <cellStyle name="n_a- Analyse Wanadoo Externe_0703 Préflashde L23 Analyse CA trafic 07-03 (07-04-03)_ROW_ROW ARPU" xfId="28715"/>
    <cellStyle name="n_a- Analyse Wanadoo Externe_0703 Préflashde L23 Analyse CA trafic 07-03 (07-04-03)_ROW_ROW ARPU_Group" xfId="28716"/>
    <cellStyle name="n_a- Analyse Wanadoo Externe_0703 Préflashde L23 Analyse CA trafic 07-03 (07-04-03)_Spain ARPU + AUPU" xfId="28717"/>
    <cellStyle name="n_a- Analyse Wanadoo Externe_0703 Préflashde L23 Analyse CA trafic 07-03 (07-04-03)_Spain ARPU + AUPU_Group" xfId="28718"/>
    <cellStyle name="n_a- Analyse Wanadoo Externe_0703 Préflashde L23 Analyse CA trafic 07-03 (07-04-03)_Spain ARPU + AUPU_Group_1" xfId="28719"/>
    <cellStyle name="n_a- Analyse Wanadoo Externe_0703 Préflashde L23 Analyse CA trafic 07-03 (07-04-03)_Spain ARPU + AUPU_Group_Group" xfId="28720"/>
    <cellStyle name="n_a- Analyse Wanadoo Externe_0703 Préflashde L23 Analyse CA trafic 07-03 (07-04-03)_Spain ARPU + AUPU_ROW ARPU" xfId="28721"/>
    <cellStyle name="n_a- Analyse Wanadoo Externe_0703 Préflashde L23 Analyse CA trafic 07-03 (07-04-03)_Spain ARPU + AUPU_ROW ARPU_Group" xfId="28722"/>
    <cellStyle name="n_a- Analyse Wanadoo Externe_0703 Préflashde L23 Analyse CA trafic 07-03 (07-04-03)_Spain KPIs" xfId="6595"/>
    <cellStyle name="n_a- Analyse Wanadoo Externe_0703 Préflashde L23 Analyse CA trafic 07-03 (07-04-03)_Spain KPIs 2" xfId="15962"/>
    <cellStyle name="n_a- Analyse Wanadoo Externe_0703 Préflashde L23 Analyse CA trafic 07-03 (07-04-03)_Spain KPIs_1" xfId="51411"/>
    <cellStyle name="n_a- Analyse Wanadoo Externe_0703 Préflashde L23 Analyse CA trafic 07-03 (07-04-03)_Telecoms - Operational KPIs" xfId="49714"/>
    <cellStyle name="n_a- Analyse Wanadoo Externe_A&amp;ME KPIs" xfId="53188"/>
    <cellStyle name="n_a- Analyse Wanadoo Externe_Base Forfaits 06-07" xfId="1912"/>
    <cellStyle name="n_a- Analyse Wanadoo Externe_Base Forfaits 06-07_A&amp;ME KPIs" xfId="53191"/>
    <cellStyle name="n_a- Analyse Wanadoo Externe_Base Forfaits 06-07_Enterprise" xfId="9576"/>
    <cellStyle name="n_a- Analyse Wanadoo Externe_Base Forfaits 06-07_France financials" xfId="23561"/>
    <cellStyle name="n_a- Analyse Wanadoo Externe_Base Forfaits 06-07_France financials_1" xfId="25166"/>
    <cellStyle name="n_a- Analyse Wanadoo Externe_Base Forfaits 06-07_France KPIs" xfId="4773"/>
    <cellStyle name="n_a- Analyse Wanadoo Externe_Base Forfaits 06-07_France KPIs 2" xfId="14191"/>
    <cellStyle name="n_a- Analyse Wanadoo Externe_Base Forfaits 06-07_France KPIs_1" xfId="12016"/>
    <cellStyle name="n_a- Analyse Wanadoo Externe_Base Forfaits 06-07_Group" xfId="28724"/>
    <cellStyle name="n_a- Analyse Wanadoo Externe_Base Forfaits 06-07_Group - financial KPIs" xfId="21817"/>
    <cellStyle name="n_a- Analyse Wanadoo Externe_Base Forfaits 06-07_Group - operational KPIs" xfId="3042"/>
    <cellStyle name="n_a- Analyse Wanadoo Externe_Base Forfaits 06-07_Group - operational KPIs_1" xfId="10262"/>
    <cellStyle name="n_a- Analyse Wanadoo Externe_Base Forfaits 06-07_Group - operational KPIs_1 2" xfId="17961"/>
    <cellStyle name="n_a- Analyse Wanadoo Externe_Base Forfaits 06-07_Group - operational KPIs_2" xfId="20078"/>
    <cellStyle name="n_a- Analyse Wanadoo Externe_Base Forfaits 06-07_IC&amp;SS" xfId="17578"/>
    <cellStyle name="n_a- Analyse Wanadoo Externe_Base Forfaits 06-07_Poland KPIs" xfId="8296"/>
    <cellStyle name="n_a- Analyse Wanadoo Externe_Base Forfaits 06-07_Poland KPIs_1" xfId="28723"/>
    <cellStyle name="n_a- Analyse Wanadoo Externe_Base Forfaits 06-07_ROW" xfId="28725"/>
    <cellStyle name="n_a- Analyse Wanadoo Externe_Base Forfaits 06-07_RoW KPIs" xfId="9008"/>
    <cellStyle name="n_a- Analyse Wanadoo Externe_Base Forfaits 06-07_ROW_1" xfId="28726"/>
    <cellStyle name="n_a- Analyse Wanadoo Externe_Base Forfaits 06-07_ROW_1_Group" xfId="28727"/>
    <cellStyle name="n_a- Analyse Wanadoo Externe_Base Forfaits 06-07_ROW_1_Group_1" xfId="28728"/>
    <cellStyle name="n_a- Analyse Wanadoo Externe_Base Forfaits 06-07_ROW_1_Group_Group" xfId="28729"/>
    <cellStyle name="n_a- Analyse Wanadoo Externe_Base Forfaits 06-07_ROW_1_ROW ARPU" xfId="28730"/>
    <cellStyle name="n_a- Analyse Wanadoo Externe_Base Forfaits 06-07_ROW_1_ROW ARPU_Group" xfId="28731"/>
    <cellStyle name="n_a- Analyse Wanadoo Externe_Base Forfaits 06-07_ROW_Group" xfId="28732"/>
    <cellStyle name="n_a- Analyse Wanadoo Externe_Base Forfaits 06-07_ROW_Group_1" xfId="28733"/>
    <cellStyle name="n_a- Analyse Wanadoo Externe_Base Forfaits 06-07_ROW_Group_Group" xfId="28734"/>
    <cellStyle name="n_a- Analyse Wanadoo Externe_Base Forfaits 06-07_ROW_ROW ARPU" xfId="28735"/>
    <cellStyle name="n_a- Analyse Wanadoo Externe_Base Forfaits 06-07_ROW_ROW ARPU_Group" xfId="28736"/>
    <cellStyle name="n_a- Analyse Wanadoo Externe_Base Forfaits 06-07_Spain ARPU + AUPU" xfId="28737"/>
    <cellStyle name="n_a- Analyse Wanadoo Externe_Base Forfaits 06-07_Spain ARPU + AUPU_Group" xfId="28738"/>
    <cellStyle name="n_a- Analyse Wanadoo Externe_Base Forfaits 06-07_Spain ARPU + AUPU_Group_1" xfId="28739"/>
    <cellStyle name="n_a- Analyse Wanadoo Externe_Base Forfaits 06-07_Spain ARPU + AUPU_Group_Group" xfId="28740"/>
    <cellStyle name="n_a- Analyse Wanadoo Externe_Base Forfaits 06-07_Spain ARPU + AUPU_ROW ARPU" xfId="28741"/>
    <cellStyle name="n_a- Analyse Wanadoo Externe_Base Forfaits 06-07_Spain ARPU + AUPU_ROW ARPU_Group" xfId="28742"/>
    <cellStyle name="n_a- Analyse Wanadoo Externe_Base Forfaits 06-07_Spain KPIs" xfId="6596"/>
    <cellStyle name="n_a- Analyse Wanadoo Externe_Base Forfaits 06-07_Spain KPIs 2" xfId="15963"/>
    <cellStyle name="n_a- Analyse Wanadoo Externe_Base Forfaits 06-07_Spain KPIs_1" xfId="51412"/>
    <cellStyle name="n_a- Analyse Wanadoo Externe_Base Forfaits 06-07_Telecoms - Operational KPIs" xfId="49715"/>
    <cellStyle name="n_a- Analyse Wanadoo Externe_CA BAC SCR-VM 06-07 (31-07-06)" xfId="1913"/>
    <cellStyle name="n_a- Analyse Wanadoo Externe_CA BAC SCR-VM 06-07 (31-07-06)_A&amp;ME KPIs" xfId="53192"/>
    <cellStyle name="n_a- Analyse Wanadoo Externe_CA BAC SCR-VM 06-07 (31-07-06)_Enterprise" xfId="9577"/>
    <cellStyle name="n_a- Analyse Wanadoo Externe_CA BAC SCR-VM 06-07 (31-07-06)_France financials" xfId="23562"/>
    <cellStyle name="n_a- Analyse Wanadoo Externe_CA BAC SCR-VM 06-07 (31-07-06)_France financials_1" xfId="25167"/>
    <cellStyle name="n_a- Analyse Wanadoo Externe_CA BAC SCR-VM 06-07 (31-07-06)_France KPIs" xfId="4774"/>
    <cellStyle name="n_a- Analyse Wanadoo Externe_CA BAC SCR-VM 06-07 (31-07-06)_France KPIs 2" xfId="14192"/>
    <cellStyle name="n_a- Analyse Wanadoo Externe_CA BAC SCR-VM 06-07 (31-07-06)_France KPIs_1" xfId="12017"/>
    <cellStyle name="n_a- Analyse Wanadoo Externe_CA BAC SCR-VM 06-07 (31-07-06)_Group" xfId="28744"/>
    <cellStyle name="n_a- Analyse Wanadoo Externe_CA BAC SCR-VM 06-07 (31-07-06)_Group - financial KPIs" xfId="21818"/>
    <cellStyle name="n_a- Analyse Wanadoo Externe_CA BAC SCR-VM 06-07 (31-07-06)_Group - operational KPIs" xfId="3043"/>
    <cellStyle name="n_a- Analyse Wanadoo Externe_CA BAC SCR-VM 06-07 (31-07-06)_Group - operational KPIs_1" xfId="10263"/>
    <cellStyle name="n_a- Analyse Wanadoo Externe_CA BAC SCR-VM 06-07 (31-07-06)_Group - operational KPIs_1 2" xfId="17962"/>
    <cellStyle name="n_a- Analyse Wanadoo Externe_CA BAC SCR-VM 06-07 (31-07-06)_Group - operational KPIs_2" xfId="20079"/>
    <cellStyle name="n_a- Analyse Wanadoo Externe_CA BAC SCR-VM 06-07 (31-07-06)_IC&amp;SS" xfId="13880"/>
    <cellStyle name="n_a- Analyse Wanadoo Externe_CA BAC SCR-VM 06-07 (31-07-06)_Poland KPIs" xfId="8297"/>
    <cellStyle name="n_a- Analyse Wanadoo Externe_CA BAC SCR-VM 06-07 (31-07-06)_Poland KPIs_1" xfId="28743"/>
    <cellStyle name="n_a- Analyse Wanadoo Externe_CA BAC SCR-VM 06-07 (31-07-06)_ROW" xfId="28745"/>
    <cellStyle name="n_a- Analyse Wanadoo Externe_CA BAC SCR-VM 06-07 (31-07-06)_RoW KPIs" xfId="9009"/>
    <cellStyle name="n_a- Analyse Wanadoo Externe_CA BAC SCR-VM 06-07 (31-07-06)_ROW_1" xfId="28746"/>
    <cellStyle name="n_a- Analyse Wanadoo Externe_CA BAC SCR-VM 06-07 (31-07-06)_ROW_1_Group" xfId="28747"/>
    <cellStyle name="n_a- Analyse Wanadoo Externe_CA BAC SCR-VM 06-07 (31-07-06)_ROW_1_Group_1" xfId="28748"/>
    <cellStyle name="n_a- Analyse Wanadoo Externe_CA BAC SCR-VM 06-07 (31-07-06)_ROW_1_Group_Group" xfId="28749"/>
    <cellStyle name="n_a- Analyse Wanadoo Externe_CA BAC SCR-VM 06-07 (31-07-06)_ROW_1_ROW ARPU" xfId="28750"/>
    <cellStyle name="n_a- Analyse Wanadoo Externe_CA BAC SCR-VM 06-07 (31-07-06)_ROW_1_ROW ARPU_Group" xfId="28751"/>
    <cellStyle name="n_a- Analyse Wanadoo Externe_CA BAC SCR-VM 06-07 (31-07-06)_ROW_Group" xfId="28752"/>
    <cellStyle name="n_a- Analyse Wanadoo Externe_CA BAC SCR-VM 06-07 (31-07-06)_ROW_Group_1" xfId="28753"/>
    <cellStyle name="n_a- Analyse Wanadoo Externe_CA BAC SCR-VM 06-07 (31-07-06)_ROW_Group_Group" xfId="28754"/>
    <cellStyle name="n_a- Analyse Wanadoo Externe_CA BAC SCR-VM 06-07 (31-07-06)_ROW_ROW ARPU" xfId="28755"/>
    <cellStyle name="n_a- Analyse Wanadoo Externe_CA BAC SCR-VM 06-07 (31-07-06)_ROW_ROW ARPU_Group" xfId="28756"/>
    <cellStyle name="n_a- Analyse Wanadoo Externe_CA BAC SCR-VM 06-07 (31-07-06)_Spain ARPU + AUPU" xfId="28757"/>
    <cellStyle name="n_a- Analyse Wanadoo Externe_CA BAC SCR-VM 06-07 (31-07-06)_Spain ARPU + AUPU_Group" xfId="28758"/>
    <cellStyle name="n_a- Analyse Wanadoo Externe_CA BAC SCR-VM 06-07 (31-07-06)_Spain ARPU + AUPU_Group_1" xfId="28759"/>
    <cellStyle name="n_a- Analyse Wanadoo Externe_CA BAC SCR-VM 06-07 (31-07-06)_Spain ARPU + AUPU_Group_Group" xfId="28760"/>
    <cellStyle name="n_a- Analyse Wanadoo Externe_CA BAC SCR-VM 06-07 (31-07-06)_Spain ARPU + AUPU_ROW ARPU" xfId="28761"/>
    <cellStyle name="n_a- Analyse Wanadoo Externe_CA BAC SCR-VM 06-07 (31-07-06)_Spain ARPU + AUPU_ROW ARPU_Group" xfId="28762"/>
    <cellStyle name="n_a- Analyse Wanadoo Externe_CA BAC SCR-VM 06-07 (31-07-06)_Spain KPIs" xfId="6597"/>
    <cellStyle name="n_a- Analyse Wanadoo Externe_CA BAC SCR-VM 06-07 (31-07-06)_Spain KPIs 2" xfId="15964"/>
    <cellStyle name="n_a- Analyse Wanadoo Externe_CA BAC SCR-VM 06-07 (31-07-06)_Spain KPIs_1" xfId="51413"/>
    <cellStyle name="n_a- Analyse Wanadoo Externe_CA BAC SCR-VM 06-07 (31-07-06)_Telecoms - Operational KPIs" xfId="49716"/>
    <cellStyle name="n_a- Analyse Wanadoo Externe_CA forfaits 0607 (06-08-14)" xfId="1914"/>
    <cellStyle name="n_a- Analyse Wanadoo Externe_CA forfaits 0607 (06-08-14)_A&amp;ME KPIs" xfId="53193"/>
    <cellStyle name="n_a- Analyse Wanadoo Externe_CA forfaits 0607 (06-08-14)_France financials" xfId="23563"/>
    <cellStyle name="n_a- Analyse Wanadoo Externe_CA forfaits 0607 (06-08-14)_France KPIs" xfId="4775"/>
    <cellStyle name="n_a- Analyse Wanadoo Externe_CA forfaits 0607 (06-08-14)_France KPIs 2" xfId="14193"/>
    <cellStyle name="n_a- Analyse Wanadoo Externe_CA forfaits 0607 (06-08-14)_France KPIs_1" xfId="12018"/>
    <cellStyle name="n_a- Analyse Wanadoo Externe_CA forfaits 0607 (06-08-14)_Group" xfId="28764"/>
    <cellStyle name="n_a- Analyse Wanadoo Externe_CA forfaits 0607 (06-08-14)_Group - financial KPIs" xfId="21819"/>
    <cellStyle name="n_a- Analyse Wanadoo Externe_CA forfaits 0607 (06-08-14)_Group - operational KPIs" xfId="10264"/>
    <cellStyle name="n_a- Analyse Wanadoo Externe_CA forfaits 0607 (06-08-14)_Group - operational KPIs 2" xfId="17963"/>
    <cellStyle name="n_a- Analyse Wanadoo Externe_CA forfaits 0607 (06-08-14)_Group - operational KPIs_1" xfId="20080"/>
    <cellStyle name="n_a- Analyse Wanadoo Externe_CA forfaits 0607 (06-08-14)_Poland KPIs" xfId="28763"/>
    <cellStyle name="n_a- Analyse Wanadoo Externe_CA forfaits 0607 (06-08-14)_ROW" xfId="28765"/>
    <cellStyle name="n_a- Analyse Wanadoo Externe_CA forfaits 0607 (06-08-14)_ROW_1" xfId="28766"/>
    <cellStyle name="n_a- Analyse Wanadoo Externe_CA forfaits 0607 (06-08-14)_ROW_1_Group" xfId="28767"/>
    <cellStyle name="n_a- Analyse Wanadoo Externe_CA forfaits 0607 (06-08-14)_ROW_1_Group_1" xfId="28768"/>
    <cellStyle name="n_a- Analyse Wanadoo Externe_CA forfaits 0607 (06-08-14)_ROW_1_Group_Group" xfId="28769"/>
    <cellStyle name="n_a- Analyse Wanadoo Externe_CA forfaits 0607 (06-08-14)_ROW_1_ROW ARPU" xfId="28770"/>
    <cellStyle name="n_a- Analyse Wanadoo Externe_CA forfaits 0607 (06-08-14)_ROW_1_ROW ARPU_Group" xfId="28771"/>
    <cellStyle name="n_a- Analyse Wanadoo Externe_CA forfaits 0607 (06-08-14)_ROW_Group" xfId="28772"/>
    <cellStyle name="n_a- Analyse Wanadoo Externe_CA forfaits 0607 (06-08-14)_ROW_Group_1" xfId="28773"/>
    <cellStyle name="n_a- Analyse Wanadoo Externe_CA forfaits 0607 (06-08-14)_ROW_Group_Group" xfId="28774"/>
    <cellStyle name="n_a- Analyse Wanadoo Externe_CA forfaits 0607 (06-08-14)_ROW_ROW ARPU" xfId="28775"/>
    <cellStyle name="n_a- Analyse Wanadoo Externe_CA forfaits 0607 (06-08-14)_ROW_ROW ARPU_Group" xfId="28776"/>
    <cellStyle name="n_a- Analyse Wanadoo Externe_CA forfaits 0607 (06-08-14)_Spain ARPU + AUPU" xfId="28777"/>
    <cellStyle name="n_a- Analyse Wanadoo Externe_CA forfaits 0607 (06-08-14)_Spain ARPU + AUPU_Group" xfId="28778"/>
    <cellStyle name="n_a- Analyse Wanadoo Externe_CA forfaits 0607 (06-08-14)_Spain ARPU + AUPU_Group_1" xfId="28779"/>
    <cellStyle name="n_a- Analyse Wanadoo Externe_CA forfaits 0607 (06-08-14)_Spain ARPU + AUPU_Group_Group" xfId="28780"/>
    <cellStyle name="n_a- Analyse Wanadoo Externe_CA forfaits 0607 (06-08-14)_Spain ARPU + AUPU_ROW ARPU" xfId="28781"/>
    <cellStyle name="n_a- Analyse Wanadoo Externe_CA forfaits 0607 (06-08-14)_Spain ARPU + AUPU_ROW ARPU_Group" xfId="28782"/>
    <cellStyle name="n_a- Analyse Wanadoo Externe_CA forfaits 0607 (06-08-14)_Spain KPIs" xfId="6598"/>
    <cellStyle name="n_a- Analyse Wanadoo Externe_CA forfaits 0607 (06-08-14)_Spain KPIs 2" xfId="15965"/>
    <cellStyle name="n_a- Analyse Wanadoo Externe_CA forfaits 0607 (06-08-14)_Spain KPIs_1" xfId="51414"/>
    <cellStyle name="n_a- Analyse Wanadoo Externe_CA forfaits 0607 (06-08-14)_Telecoms - Operational KPIs" xfId="49717"/>
    <cellStyle name="n_a- Analyse Wanadoo Externe_Classeur2" xfId="1915"/>
    <cellStyle name="n_a- Analyse Wanadoo Externe_Classeur2_A&amp;ME KPIs" xfId="53194"/>
    <cellStyle name="n_a- Analyse Wanadoo Externe_Classeur2_France financials" xfId="23564"/>
    <cellStyle name="n_a- Analyse Wanadoo Externe_Classeur2_France KPIs" xfId="4776"/>
    <cellStyle name="n_a- Analyse Wanadoo Externe_Classeur2_France KPIs 2" xfId="14194"/>
    <cellStyle name="n_a- Analyse Wanadoo Externe_Classeur2_France KPIs_1" xfId="12019"/>
    <cellStyle name="n_a- Analyse Wanadoo Externe_Classeur2_Group" xfId="28784"/>
    <cellStyle name="n_a- Analyse Wanadoo Externe_Classeur2_Group - financial KPIs" xfId="21820"/>
    <cellStyle name="n_a- Analyse Wanadoo Externe_Classeur2_Group - operational KPIs" xfId="10265"/>
    <cellStyle name="n_a- Analyse Wanadoo Externe_Classeur2_Group - operational KPIs 2" xfId="17964"/>
    <cellStyle name="n_a- Analyse Wanadoo Externe_Classeur2_Group - operational KPIs_1" xfId="20081"/>
    <cellStyle name="n_a- Analyse Wanadoo Externe_Classeur2_Poland KPIs" xfId="28783"/>
    <cellStyle name="n_a- Analyse Wanadoo Externe_Classeur2_ROW" xfId="28785"/>
    <cellStyle name="n_a- Analyse Wanadoo Externe_Classeur2_ROW_1" xfId="28786"/>
    <cellStyle name="n_a- Analyse Wanadoo Externe_Classeur2_ROW_1_Group" xfId="28787"/>
    <cellStyle name="n_a- Analyse Wanadoo Externe_Classeur2_ROW_1_Group_1" xfId="28788"/>
    <cellStyle name="n_a- Analyse Wanadoo Externe_Classeur2_ROW_1_Group_Group" xfId="28789"/>
    <cellStyle name="n_a- Analyse Wanadoo Externe_Classeur2_ROW_1_ROW ARPU" xfId="28790"/>
    <cellStyle name="n_a- Analyse Wanadoo Externe_Classeur2_ROW_1_ROW ARPU_Group" xfId="28791"/>
    <cellStyle name="n_a- Analyse Wanadoo Externe_Classeur2_ROW_Group" xfId="28792"/>
    <cellStyle name="n_a- Analyse Wanadoo Externe_Classeur2_ROW_Group_1" xfId="28793"/>
    <cellStyle name="n_a- Analyse Wanadoo Externe_Classeur2_ROW_Group_Group" xfId="28794"/>
    <cellStyle name="n_a- Analyse Wanadoo Externe_Classeur2_ROW_ROW ARPU" xfId="28795"/>
    <cellStyle name="n_a- Analyse Wanadoo Externe_Classeur2_ROW_ROW ARPU_Group" xfId="28796"/>
    <cellStyle name="n_a- Analyse Wanadoo Externe_Classeur2_Spain ARPU + AUPU" xfId="28797"/>
    <cellStyle name="n_a- Analyse Wanadoo Externe_Classeur2_Spain ARPU + AUPU_Group" xfId="28798"/>
    <cellStyle name="n_a- Analyse Wanadoo Externe_Classeur2_Spain ARPU + AUPU_Group_1" xfId="28799"/>
    <cellStyle name="n_a- Analyse Wanadoo Externe_Classeur2_Spain ARPU + AUPU_Group_Group" xfId="28800"/>
    <cellStyle name="n_a- Analyse Wanadoo Externe_Classeur2_Spain ARPU + AUPU_ROW ARPU" xfId="28801"/>
    <cellStyle name="n_a- Analyse Wanadoo Externe_Classeur2_Spain ARPU + AUPU_ROW ARPU_Group" xfId="28802"/>
    <cellStyle name="n_a- Analyse Wanadoo Externe_Classeur2_Spain KPIs" xfId="6599"/>
    <cellStyle name="n_a- Analyse Wanadoo Externe_Classeur2_Spain KPIs 2" xfId="15966"/>
    <cellStyle name="n_a- Analyse Wanadoo Externe_Classeur2_Spain KPIs_1" xfId="51415"/>
    <cellStyle name="n_a- Analyse Wanadoo Externe_Classeur2_Telecoms - Operational KPIs" xfId="49718"/>
    <cellStyle name="n_a- Analyse Wanadoo Externe_Classeur5" xfId="1916"/>
    <cellStyle name="n_a- Analyse Wanadoo Externe_Classeur5_A&amp;ME KPIs" xfId="53195"/>
    <cellStyle name="n_a- Analyse Wanadoo Externe_Classeur5_Enterprise" xfId="9578"/>
    <cellStyle name="n_a- Analyse Wanadoo Externe_Classeur5_France financials" xfId="23565"/>
    <cellStyle name="n_a- Analyse Wanadoo Externe_Classeur5_France financials_1" xfId="25168"/>
    <cellStyle name="n_a- Analyse Wanadoo Externe_Classeur5_France KPIs" xfId="4777"/>
    <cellStyle name="n_a- Analyse Wanadoo Externe_Classeur5_France KPIs 2" xfId="14195"/>
    <cellStyle name="n_a- Analyse Wanadoo Externe_Classeur5_France KPIs_1" xfId="12020"/>
    <cellStyle name="n_a- Analyse Wanadoo Externe_Classeur5_Group" xfId="28804"/>
    <cellStyle name="n_a- Analyse Wanadoo Externe_Classeur5_Group - financial KPIs" xfId="21821"/>
    <cellStyle name="n_a- Analyse Wanadoo Externe_Classeur5_Group - operational KPIs" xfId="3044"/>
    <cellStyle name="n_a- Analyse Wanadoo Externe_Classeur5_Group - operational KPIs_1" xfId="10266"/>
    <cellStyle name="n_a- Analyse Wanadoo Externe_Classeur5_Group - operational KPIs_1 2" xfId="17965"/>
    <cellStyle name="n_a- Analyse Wanadoo Externe_Classeur5_Group - operational KPIs_2" xfId="20082"/>
    <cellStyle name="n_a- Analyse Wanadoo Externe_Classeur5_IC&amp;SS" xfId="19617"/>
    <cellStyle name="n_a- Analyse Wanadoo Externe_Classeur5_Poland KPIs" xfId="8298"/>
    <cellStyle name="n_a- Analyse Wanadoo Externe_Classeur5_Poland KPIs_1" xfId="28803"/>
    <cellStyle name="n_a- Analyse Wanadoo Externe_Classeur5_ROW" xfId="28805"/>
    <cellStyle name="n_a- Analyse Wanadoo Externe_Classeur5_RoW KPIs" xfId="9010"/>
    <cellStyle name="n_a- Analyse Wanadoo Externe_Classeur5_ROW_1" xfId="28806"/>
    <cellStyle name="n_a- Analyse Wanadoo Externe_Classeur5_ROW_1_Group" xfId="28807"/>
    <cellStyle name="n_a- Analyse Wanadoo Externe_Classeur5_ROW_1_Group_1" xfId="28808"/>
    <cellStyle name="n_a- Analyse Wanadoo Externe_Classeur5_ROW_1_Group_Group" xfId="28809"/>
    <cellStyle name="n_a- Analyse Wanadoo Externe_Classeur5_ROW_1_ROW ARPU" xfId="28810"/>
    <cellStyle name="n_a- Analyse Wanadoo Externe_Classeur5_ROW_1_ROW ARPU_Group" xfId="28811"/>
    <cellStyle name="n_a- Analyse Wanadoo Externe_Classeur5_ROW_Group" xfId="28812"/>
    <cellStyle name="n_a- Analyse Wanadoo Externe_Classeur5_ROW_Group_1" xfId="28813"/>
    <cellStyle name="n_a- Analyse Wanadoo Externe_Classeur5_ROW_Group_Group" xfId="28814"/>
    <cellStyle name="n_a- Analyse Wanadoo Externe_Classeur5_ROW_ROW ARPU" xfId="28815"/>
    <cellStyle name="n_a- Analyse Wanadoo Externe_Classeur5_ROW_ROW ARPU_Group" xfId="28816"/>
    <cellStyle name="n_a- Analyse Wanadoo Externe_Classeur5_Spain ARPU + AUPU" xfId="28817"/>
    <cellStyle name="n_a- Analyse Wanadoo Externe_Classeur5_Spain ARPU + AUPU_Group" xfId="28818"/>
    <cellStyle name="n_a- Analyse Wanadoo Externe_Classeur5_Spain ARPU + AUPU_Group_1" xfId="28819"/>
    <cellStyle name="n_a- Analyse Wanadoo Externe_Classeur5_Spain ARPU + AUPU_Group_Group" xfId="28820"/>
    <cellStyle name="n_a- Analyse Wanadoo Externe_Classeur5_Spain ARPU + AUPU_ROW ARPU" xfId="28821"/>
    <cellStyle name="n_a- Analyse Wanadoo Externe_Classeur5_Spain ARPU + AUPU_ROW ARPU_Group" xfId="28822"/>
    <cellStyle name="n_a- Analyse Wanadoo Externe_Classeur5_Spain KPIs" xfId="6600"/>
    <cellStyle name="n_a- Analyse Wanadoo Externe_Classeur5_Spain KPIs 2" xfId="15967"/>
    <cellStyle name="n_a- Analyse Wanadoo Externe_Classeur5_Spain KPIs_1" xfId="51416"/>
    <cellStyle name="n_a- Analyse Wanadoo Externe_Classeur5_Telecoms - Operational KPIs" xfId="49719"/>
    <cellStyle name="n_a- Analyse Wanadoo Externe_DATA KPI Personal" xfId="28823"/>
    <cellStyle name="n_a- Analyse Wanadoo Externe_DATA KPI Personal_Group" xfId="28824"/>
    <cellStyle name="n_a- Analyse Wanadoo Externe_EE_CoA_BS - mapped V4" xfId="28825"/>
    <cellStyle name="n_a- Analyse Wanadoo Externe_EE_CoA_BS - mapped V4_Group" xfId="28826"/>
    <cellStyle name="n_a- Analyse Wanadoo Externe_Enterprise" xfId="9574"/>
    <cellStyle name="n_a- Analyse Wanadoo Externe_France financials" xfId="23558"/>
    <cellStyle name="n_a- Analyse Wanadoo Externe_France financials_1" xfId="25164"/>
    <cellStyle name="n_a- Analyse Wanadoo Externe_France KPIs" xfId="4770"/>
    <cellStyle name="n_a- Analyse Wanadoo Externe_France KPIs 2" xfId="14188"/>
    <cellStyle name="n_a- Analyse Wanadoo Externe_France KPIs_1" xfId="12013"/>
    <cellStyle name="n_a- Analyse Wanadoo Externe_Group" xfId="28827"/>
    <cellStyle name="n_a- Analyse Wanadoo Externe_Group - financial KPIs" xfId="21814"/>
    <cellStyle name="n_a- Analyse Wanadoo Externe_Group - operational KPIs" xfId="3040"/>
    <cellStyle name="n_a- Analyse Wanadoo Externe_Group - operational KPIs_1" xfId="10259"/>
    <cellStyle name="n_a- Analyse Wanadoo Externe_Group - operational KPIs_1 2" xfId="17958"/>
    <cellStyle name="n_a- Analyse Wanadoo Externe_Group - operational KPIs_2" xfId="20075"/>
    <cellStyle name="n_a- Analyse Wanadoo Externe_IC&amp;SS" xfId="19618"/>
    <cellStyle name="n_a- Analyse Wanadoo Externe_PFA_Mn MTV_060413" xfId="1917"/>
    <cellStyle name="n_a- Analyse Wanadoo Externe_PFA_Mn MTV_060413_A&amp;ME KPIs" xfId="53196"/>
    <cellStyle name="n_a- Analyse Wanadoo Externe_PFA_Mn MTV_060413_France financials" xfId="23566"/>
    <cellStyle name="n_a- Analyse Wanadoo Externe_PFA_Mn MTV_060413_France KPIs" xfId="4778"/>
    <cellStyle name="n_a- Analyse Wanadoo Externe_PFA_Mn MTV_060413_France KPIs 2" xfId="14196"/>
    <cellStyle name="n_a- Analyse Wanadoo Externe_PFA_Mn MTV_060413_France KPIs_1" xfId="12021"/>
    <cellStyle name="n_a- Analyse Wanadoo Externe_PFA_Mn MTV_060413_Group" xfId="28829"/>
    <cellStyle name="n_a- Analyse Wanadoo Externe_PFA_Mn MTV_060413_Group - financial KPIs" xfId="21822"/>
    <cellStyle name="n_a- Analyse Wanadoo Externe_PFA_Mn MTV_060413_Group - operational KPIs" xfId="10267"/>
    <cellStyle name="n_a- Analyse Wanadoo Externe_PFA_Mn MTV_060413_Group - operational KPIs 2" xfId="17966"/>
    <cellStyle name="n_a- Analyse Wanadoo Externe_PFA_Mn MTV_060413_Group - operational KPIs_1" xfId="20083"/>
    <cellStyle name="n_a- Analyse Wanadoo Externe_PFA_Mn MTV_060413_Poland KPIs" xfId="28828"/>
    <cellStyle name="n_a- Analyse Wanadoo Externe_PFA_Mn MTV_060413_ROW" xfId="28830"/>
    <cellStyle name="n_a- Analyse Wanadoo Externe_PFA_Mn MTV_060413_ROW_1" xfId="28831"/>
    <cellStyle name="n_a- Analyse Wanadoo Externe_PFA_Mn MTV_060413_ROW_1_Group" xfId="28832"/>
    <cellStyle name="n_a- Analyse Wanadoo Externe_PFA_Mn MTV_060413_ROW_1_Group_1" xfId="28833"/>
    <cellStyle name="n_a- Analyse Wanadoo Externe_PFA_Mn MTV_060413_ROW_1_Group_Group" xfId="28834"/>
    <cellStyle name="n_a- Analyse Wanadoo Externe_PFA_Mn MTV_060413_ROW_1_ROW ARPU" xfId="28835"/>
    <cellStyle name="n_a- Analyse Wanadoo Externe_PFA_Mn MTV_060413_ROW_1_ROW ARPU_Group" xfId="28836"/>
    <cellStyle name="n_a- Analyse Wanadoo Externe_PFA_Mn MTV_060413_ROW_Group" xfId="28837"/>
    <cellStyle name="n_a- Analyse Wanadoo Externe_PFA_Mn MTV_060413_ROW_Group_1" xfId="28838"/>
    <cellStyle name="n_a- Analyse Wanadoo Externe_PFA_Mn MTV_060413_ROW_Group_Group" xfId="28839"/>
    <cellStyle name="n_a- Analyse Wanadoo Externe_PFA_Mn MTV_060413_ROW_ROW ARPU" xfId="28840"/>
    <cellStyle name="n_a- Analyse Wanadoo Externe_PFA_Mn MTV_060413_ROW_ROW ARPU_Group" xfId="28841"/>
    <cellStyle name="n_a- Analyse Wanadoo Externe_PFA_Mn MTV_060413_Spain ARPU + AUPU" xfId="28842"/>
    <cellStyle name="n_a- Analyse Wanadoo Externe_PFA_Mn MTV_060413_Spain ARPU + AUPU_Group" xfId="28843"/>
    <cellStyle name="n_a- Analyse Wanadoo Externe_PFA_Mn MTV_060413_Spain ARPU + AUPU_Group_1" xfId="28844"/>
    <cellStyle name="n_a- Analyse Wanadoo Externe_PFA_Mn MTV_060413_Spain ARPU + AUPU_Group_Group" xfId="28845"/>
    <cellStyle name="n_a- Analyse Wanadoo Externe_PFA_Mn MTV_060413_Spain ARPU + AUPU_ROW ARPU" xfId="28846"/>
    <cellStyle name="n_a- Analyse Wanadoo Externe_PFA_Mn MTV_060413_Spain ARPU + AUPU_ROW ARPU_Group" xfId="28847"/>
    <cellStyle name="n_a- Analyse Wanadoo Externe_PFA_Mn MTV_060413_Spain KPIs" xfId="6601"/>
    <cellStyle name="n_a- Analyse Wanadoo Externe_PFA_Mn MTV_060413_Spain KPIs 2" xfId="15968"/>
    <cellStyle name="n_a- Analyse Wanadoo Externe_PFA_Mn MTV_060413_Spain KPIs_1" xfId="51417"/>
    <cellStyle name="n_a- Analyse Wanadoo Externe_PFA_Mn MTV_060413_Telecoms - Operational KPIs" xfId="49720"/>
    <cellStyle name="n_a- Analyse Wanadoo Externe_PFA_Mn_0603_V0 0" xfId="1918"/>
    <cellStyle name="n_a- Analyse Wanadoo Externe_PFA_Mn_0603_V0 0_A&amp;ME KPIs" xfId="53197"/>
    <cellStyle name="n_a- Analyse Wanadoo Externe_PFA_Mn_0603_V0 0_France financials" xfId="23567"/>
    <cellStyle name="n_a- Analyse Wanadoo Externe_PFA_Mn_0603_V0 0_France KPIs" xfId="4779"/>
    <cellStyle name="n_a- Analyse Wanadoo Externe_PFA_Mn_0603_V0 0_France KPIs 2" xfId="14197"/>
    <cellStyle name="n_a- Analyse Wanadoo Externe_PFA_Mn_0603_V0 0_France KPIs_1" xfId="12022"/>
    <cellStyle name="n_a- Analyse Wanadoo Externe_PFA_Mn_0603_V0 0_Group" xfId="28849"/>
    <cellStyle name="n_a- Analyse Wanadoo Externe_PFA_Mn_0603_V0 0_Group - financial KPIs" xfId="21823"/>
    <cellStyle name="n_a- Analyse Wanadoo Externe_PFA_Mn_0603_V0 0_Group - operational KPIs" xfId="10268"/>
    <cellStyle name="n_a- Analyse Wanadoo Externe_PFA_Mn_0603_V0 0_Group - operational KPIs 2" xfId="17967"/>
    <cellStyle name="n_a- Analyse Wanadoo Externe_PFA_Mn_0603_V0 0_Group - operational KPIs_1" xfId="20084"/>
    <cellStyle name="n_a- Analyse Wanadoo Externe_PFA_Mn_0603_V0 0_Poland KPIs" xfId="28848"/>
    <cellStyle name="n_a- Analyse Wanadoo Externe_PFA_Mn_0603_V0 0_ROW" xfId="28850"/>
    <cellStyle name="n_a- Analyse Wanadoo Externe_PFA_Mn_0603_V0 0_ROW_1" xfId="28851"/>
    <cellStyle name="n_a- Analyse Wanadoo Externe_PFA_Mn_0603_V0 0_ROW_1_Group" xfId="28852"/>
    <cellStyle name="n_a- Analyse Wanadoo Externe_PFA_Mn_0603_V0 0_ROW_1_Group_1" xfId="28853"/>
    <cellStyle name="n_a- Analyse Wanadoo Externe_PFA_Mn_0603_V0 0_ROW_1_Group_Group" xfId="28854"/>
    <cellStyle name="n_a- Analyse Wanadoo Externe_PFA_Mn_0603_V0 0_ROW_1_ROW ARPU" xfId="28855"/>
    <cellStyle name="n_a- Analyse Wanadoo Externe_PFA_Mn_0603_V0 0_ROW_1_ROW ARPU_Group" xfId="28856"/>
    <cellStyle name="n_a- Analyse Wanadoo Externe_PFA_Mn_0603_V0 0_ROW_Group" xfId="28857"/>
    <cellStyle name="n_a- Analyse Wanadoo Externe_PFA_Mn_0603_V0 0_ROW_Group_1" xfId="28858"/>
    <cellStyle name="n_a- Analyse Wanadoo Externe_PFA_Mn_0603_V0 0_ROW_Group_Group" xfId="28859"/>
    <cellStyle name="n_a- Analyse Wanadoo Externe_PFA_Mn_0603_V0 0_ROW_ROW ARPU" xfId="28860"/>
    <cellStyle name="n_a- Analyse Wanadoo Externe_PFA_Mn_0603_V0 0_ROW_ROW ARPU_Group" xfId="28861"/>
    <cellStyle name="n_a- Analyse Wanadoo Externe_PFA_Mn_0603_V0 0_Spain ARPU + AUPU" xfId="28862"/>
    <cellStyle name="n_a- Analyse Wanadoo Externe_PFA_Mn_0603_V0 0_Spain ARPU + AUPU_Group" xfId="28863"/>
    <cellStyle name="n_a- Analyse Wanadoo Externe_PFA_Mn_0603_V0 0_Spain ARPU + AUPU_Group_1" xfId="28864"/>
    <cellStyle name="n_a- Analyse Wanadoo Externe_PFA_Mn_0603_V0 0_Spain ARPU + AUPU_Group_Group" xfId="28865"/>
    <cellStyle name="n_a- Analyse Wanadoo Externe_PFA_Mn_0603_V0 0_Spain ARPU + AUPU_ROW ARPU" xfId="28866"/>
    <cellStyle name="n_a- Analyse Wanadoo Externe_PFA_Mn_0603_V0 0_Spain ARPU + AUPU_ROW ARPU_Group" xfId="28867"/>
    <cellStyle name="n_a- Analyse Wanadoo Externe_PFA_Mn_0603_V0 0_Spain KPIs" xfId="6602"/>
    <cellStyle name="n_a- Analyse Wanadoo Externe_PFA_Mn_0603_V0 0_Spain KPIs 2" xfId="15969"/>
    <cellStyle name="n_a- Analyse Wanadoo Externe_PFA_Mn_0603_V0 0_Spain KPIs_1" xfId="51418"/>
    <cellStyle name="n_a- Analyse Wanadoo Externe_PFA_Mn_0603_V0 0_Telecoms - Operational KPIs" xfId="49721"/>
    <cellStyle name="n_a- Analyse Wanadoo Externe_PFA_Parcs_0600706" xfId="1919"/>
    <cellStyle name="n_a- Analyse Wanadoo Externe_PFA_Parcs_0600706_A&amp;ME KPIs" xfId="53198"/>
    <cellStyle name="n_a- Analyse Wanadoo Externe_PFA_Parcs_0600706_France financials" xfId="23568"/>
    <cellStyle name="n_a- Analyse Wanadoo Externe_PFA_Parcs_0600706_France KPIs" xfId="4780"/>
    <cellStyle name="n_a- Analyse Wanadoo Externe_PFA_Parcs_0600706_France KPIs 2" xfId="14198"/>
    <cellStyle name="n_a- Analyse Wanadoo Externe_PFA_Parcs_0600706_France KPIs_1" xfId="12023"/>
    <cellStyle name="n_a- Analyse Wanadoo Externe_PFA_Parcs_0600706_Group" xfId="28869"/>
    <cellStyle name="n_a- Analyse Wanadoo Externe_PFA_Parcs_0600706_Group - financial KPIs" xfId="21824"/>
    <cellStyle name="n_a- Analyse Wanadoo Externe_PFA_Parcs_0600706_Group - operational KPIs" xfId="10269"/>
    <cellStyle name="n_a- Analyse Wanadoo Externe_PFA_Parcs_0600706_Group - operational KPIs 2" xfId="17968"/>
    <cellStyle name="n_a- Analyse Wanadoo Externe_PFA_Parcs_0600706_Group - operational KPIs_1" xfId="20085"/>
    <cellStyle name="n_a- Analyse Wanadoo Externe_PFA_Parcs_0600706_Poland KPIs" xfId="28868"/>
    <cellStyle name="n_a- Analyse Wanadoo Externe_PFA_Parcs_0600706_ROW" xfId="28870"/>
    <cellStyle name="n_a- Analyse Wanadoo Externe_PFA_Parcs_0600706_ROW_1" xfId="28871"/>
    <cellStyle name="n_a- Analyse Wanadoo Externe_PFA_Parcs_0600706_ROW_1_Group" xfId="28872"/>
    <cellStyle name="n_a- Analyse Wanadoo Externe_PFA_Parcs_0600706_ROW_1_Group_1" xfId="28873"/>
    <cellStyle name="n_a- Analyse Wanadoo Externe_PFA_Parcs_0600706_ROW_1_Group_Group" xfId="28874"/>
    <cellStyle name="n_a- Analyse Wanadoo Externe_PFA_Parcs_0600706_ROW_1_ROW ARPU" xfId="28875"/>
    <cellStyle name="n_a- Analyse Wanadoo Externe_PFA_Parcs_0600706_ROW_1_ROW ARPU_Group" xfId="28876"/>
    <cellStyle name="n_a- Analyse Wanadoo Externe_PFA_Parcs_0600706_ROW_Group" xfId="28877"/>
    <cellStyle name="n_a- Analyse Wanadoo Externe_PFA_Parcs_0600706_ROW_Group_1" xfId="28878"/>
    <cellStyle name="n_a- Analyse Wanadoo Externe_PFA_Parcs_0600706_ROW_Group_Group" xfId="28879"/>
    <cellStyle name="n_a- Analyse Wanadoo Externe_PFA_Parcs_0600706_ROW_ROW ARPU" xfId="28880"/>
    <cellStyle name="n_a- Analyse Wanadoo Externe_PFA_Parcs_0600706_ROW_ROW ARPU_Group" xfId="28881"/>
    <cellStyle name="n_a- Analyse Wanadoo Externe_PFA_Parcs_0600706_Spain ARPU + AUPU" xfId="28882"/>
    <cellStyle name="n_a- Analyse Wanadoo Externe_PFA_Parcs_0600706_Spain ARPU + AUPU_Group" xfId="28883"/>
    <cellStyle name="n_a- Analyse Wanadoo Externe_PFA_Parcs_0600706_Spain ARPU + AUPU_Group_1" xfId="28884"/>
    <cellStyle name="n_a- Analyse Wanadoo Externe_PFA_Parcs_0600706_Spain ARPU + AUPU_Group_Group" xfId="28885"/>
    <cellStyle name="n_a- Analyse Wanadoo Externe_PFA_Parcs_0600706_Spain ARPU + AUPU_ROW ARPU" xfId="28886"/>
    <cellStyle name="n_a- Analyse Wanadoo Externe_PFA_Parcs_0600706_Spain ARPU + AUPU_ROW ARPU_Group" xfId="28887"/>
    <cellStyle name="n_a- Analyse Wanadoo Externe_PFA_Parcs_0600706_Spain KPIs" xfId="6603"/>
    <cellStyle name="n_a- Analyse Wanadoo Externe_PFA_Parcs_0600706_Spain KPIs 2" xfId="15970"/>
    <cellStyle name="n_a- Analyse Wanadoo Externe_PFA_Parcs_0600706_Spain KPIs_1" xfId="51419"/>
    <cellStyle name="n_a- Analyse Wanadoo Externe_PFA_Parcs_0600706_Telecoms - Operational KPIs" xfId="49722"/>
    <cellStyle name="n_a- Analyse Wanadoo Externe_Poland KPIs" xfId="8294"/>
    <cellStyle name="n_a- Analyse Wanadoo Externe_Poland KPIs_1" xfId="28682"/>
    <cellStyle name="n_a- Analyse Wanadoo Externe_Reporting Valeur_Mobile_2010_10" xfId="28888"/>
    <cellStyle name="n_a- Analyse Wanadoo Externe_Reporting Valeur_Mobile_2010_10_Group" xfId="28889"/>
    <cellStyle name="n_a- Analyse Wanadoo Externe_Reporting Valeur_Mobile_2010_10_Group_1" xfId="28890"/>
    <cellStyle name="n_a- Analyse Wanadoo Externe_Reporting Valeur_Mobile_2010_10_Group_Group" xfId="28891"/>
    <cellStyle name="n_a- Analyse Wanadoo Externe_Reporting Valeur_Mobile_2010_10_ROW" xfId="28892"/>
    <cellStyle name="n_a- Analyse Wanadoo Externe_Reporting Valeur_Mobile_2010_10_ROW ARPU" xfId="28893"/>
    <cellStyle name="n_a- Analyse Wanadoo Externe_Reporting Valeur_Mobile_2010_10_ROW ARPU_Group" xfId="28894"/>
    <cellStyle name="n_a- Analyse Wanadoo Externe_Reporting Valeur_Mobile_2010_10_ROW_Group" xfId="28895"/>
    <cellStyle name="n_a- Analyse Wanadoo Externe_ROW" xfId="28896"/>
    <cellStyle name="n_a- Analyse Wanadoo Externe_RoW KPIs" xfId="9006"/>
    <cellStyle name="n_a- Analyse Wanadoo Externe_ROW_1" xfId="28897"/>
    <cellStyle name="n_a- Analyse Wanadoo Externe_ROW_1_Group" xfId="28898"/>
    <cellStyle name="n_a- Analyse Wanadoo Externe_ROW_1_Group_1" xfId="28899"/>
    <cellStyle name="n_a- Analyse Wanadoo Externe_ROW_1_Group_Group" xfId="28900"/>
    <cellStyle name="n_a- Analyse Wanadoo Externe_ROW_1_ROW ARPU" xfId="28901"/>
    <cellStyle name="n_a- Analyse Wanadoo Externe_ROW_1_ROW ARPU_Group" xfId="28902"/>
    <cellStyle name="n_a- Analyse Wanadoo Externe_ROW_Group" xfId="28903"/>
    <cellStyle name="n_a- Analyse Wanadoo Externe_ROW_Group_1" xfId="28904"/>
    <cellStyle name="n_a- Analyse Wanadoo Externe_ROW_Group_Group" xfId="28905"/>
    <cellStyle name="n_a- Analyse Wanadoo Externe_ROW_ROW ARPU" xfId="28906"/>
    <cellStyle name="n_a- Analyse Wanadoo Externe_ROW_ROW ARPU_Group" xfId="28907"/>
    <cellStyle name="n_a- Analyse Wanadoo Externe_Spain ARPU + AUPU" xfId="28908"/>
    <cellStyle name="n_a- Analyse Wanadoo Externe_Spain ARPU + AUPU_Group" xfId="28909"/>
    <cellStyle name="n_a- Analyse Wanadoo Externe_Spain ARPU + AUPU_Group_1" xfId="28910"/>
    <cellStyle name="n_a- Analyse Wanadoo Externe_Spain ARPU + AUPU_Group_Group" xfId="28911"/>
    <cellStyle name="n_a- Analyse Wanadoo Externe_Spain ARPU + AUPU_ROW ARPU" xfId="28912"/>
    <cellStyle name="n_a- Analyse Wanadoo Externe_Spain ARPU + AUPU_ROW ARPU_Group" xfId="28913"/>
    <cellStyle name="n_a- Analyse Wanadoo Externe_Spain KPIs" xfId="6593"/>
    <cellStyle name="n_a- Analyse Wanadoo Externe_Spain KPIs 2" xfId="15960"/>
    <cellStyle name="n_a- Analyse Wanadoo Externe_Spain KPIs_1" xfId="51409"/>
    <cellStyle name="n_a- Analyse Wanadoo Externe_Telecoms - Operational KPIs" xfId="49712"/>
    <cellStyle name="n_a- Analyse Wanadoo Externe_UAG_report_CA 06-09 (06-09-28)" xfId="1920"/>
    <cellStyle name="n_a- Analyse Wanadoo Externe_UAG_report_CA 06-09 (06-09-28)_A&amp;ME KPIs" xfId="53199"/>
    <cellStyle name="n_a- Analyse Wanadoo Externe_UAG_report_CA 06-09 (06-09-28)_Enterprise" xfId="9579"/>
    <cellStyle name="n_a- Analyse Wanadoo Externe_UAG_report_CA 06-09 (06-09-28)_France financials" xfId="23569"/>
    <cellStyle name="n_a- Analyse Wanadoo Externe_UAG_report_CA 06-09 (06-09-28)_France financials_1" xfId="25169"/>
    <cellStyle name="n_a- Analyse Wanadoo Externe_UAG_report_CA 06-09 (06-09-28)_France KPIs" xfId="4781"/>
    <cellStyle name="n_a- Analyse Wanadoo Externe_UAG_report_CA 06-09 (06-09-28)_France KPIs 2" xfId="14199"/>
    <cellStyle name="n_a- Analyse Wanadoo Externe_UAG_report_CA 06-09 (06-09-28)_France KPIs_1" xfId="12024"/>
    <cellStyle name="n_a- Analyse Wanadoo Externe_UAG_report_CA 06-09 (06-09-28)_Group" xfId="28915"/>
    <cellStyle name="n_a- Analyse Wanadoo Externe_UAG_report_CA 06-09 (06-09-28)_Group - financial KPIs" xfId="21825"/>
    <cellStyle name="n_a- Analyse Wanadoo Externe_UAG_report_CA 06-09 (06-09-28)_Group - operational KPIs" xfId="3045"/>
    <cellStyle name="n_a- Analyse Wanadoo Externe_UAG_report_CA 06-09 (06-09-28)_Group - operational KPIs_1" xfId="10270"/>
    <cellStyle name="n_a- Analyse Wanadoo Externe_UAG_report_CA 06-09 (06-09-28)_Group - operational KPIs_1 2" xfId="17969"/>
    <cellStyle name="n_a- Analyse Wanadoo Externe_UAG_report_CA 06-09 (06-09-28)_Group - operational KPIs_2" xfId="20086"/>
    <cellStyle name="n_a- Analyse Wanadoo Externe_UAG_report_CA 06-09 (06-09-28)_IC&amp;SS" xfId="19817"/>
    <cellStyle name="n_a- Analyse Wanadoo Externe_UAG_report_CA 06-09 (06-09-28)_Poland KPIs" xfId="8299"/>
    <cellStyle name="n_a- Analyse Wanadoo Externe_UAG_report_CA 06-09 (06-09-28)_Poland KPIs_1" xfId="28914"/>
    <cellStyle name="n_a- Analyse Wanadoo Externe_UAG_report_CA 06-09 (06-09-28)_ROW" xfId="28916"/>
    <cellStyle name="n_a- Analyse Wanadoo Externe_UAG_report_CA 06-09 (06-09-28)_RoW KPIs" xfId="9011"/>
    <cellStyle name="n_a- Analyse Wanadoo Externe_UAG_report_CA 06-09 (06-09-28)_ROW_1" xfId="28917"/>
    <cellStyle name="n_a- Analyse Wanadoo Externe_UAG_report_CA 06-09 (06-09-28)_ROW_1_Group" xfId="28918"/>
    <cellStyle name="n_a- Analyse Wanadoo Externe_UAG_report_CA 06-09 (06-09-28)_ROW_1_Group_1" xfId="28919"/>
    <cellStyle name="n_a- Analyse Wanadoo Externe_UAG_report_CA 06-09 (06-09-28)_ROW_1_Group_Group" xfId="28920"/>
    <cellStyle name="n_a- Analyse Wanadoo Externe_UAG_report_CA 06-09 (06-09-28)_ROW_1_ROW ARPU" xfId="28921"/>
    <cellStyle name="n_a- Analyse Wanadoo Externe_UAG_report_CA 06-09 (06-09-28)_ROW_1_ROW ARPU_Group" xfId="28922"/>
    <cellStyle name="n_a- Analyse Wanadoo Externe_UAG_report_CA 06-09 (06-09-28)_ROW_Group" xfId="28923"/>
    <cellStyle name="n_a- Analyse Wanadoo Externe_UAG_report_CA 06-09 (06-09-28)_ROW_Group_1" xfId="28924"/>
    <cellStyle name="n_a- Analyse Wanadoo Externe_UAG_report_CA 06-09 (06-09-28)_ROW_Group_Group" xfId="28925"/>
    <cellStyle name="n_a- Analyse Wanadoo Externe_UAG_report_CA 06-09 (06-09-28)_ROW_ROW ARPU" xfId="28926"/>
    <cellStyle name="n_a- Analyse Wanadoo Externe_UAG_report_CA 06-09 (06-09-28)_ROW_ROW ARPU_Group" xfId="28927"/>
    <cellStyle name="n_a- Analyse Wanadoo Externe_UAG_report_CA 06-09 (06-09-28)_Spain ARPU + AUPU" xfId="28928"/>
    <cellStyle name="n_a- Analyse Wanadoo Externe_UAG_report_CA 06-09 (06-09-28)_Spain ARPU + AUPU_Group" xfId="28929"/>
    <cellStyle name="n_a- Analyse Wanadoo Externe_UAG_report_CA 06-09 (06-09-28)_Spain ARPU + AUPU_Group_1" xfId="28930"/>
    <cellStyle name="n_a- Analyse Wanadoo Externe_UAG_report_CA 06-09 (06-09-28)_Spain ARPU + AUPU_Group_Group" xfId="28931"/>
    <cellStyle name="n_a- Analyse Wanadoo Externe_UAG_report_CA 06-09 (06-09-28)_Spain ARPU + AUPU_ROW ARPU" xfId="28932"/>
    <cellStyle name="n_a- Analyse Wanadoo Externe_UAG_report_CA 06-09 (06-09-28)_Spain ARPU + AUPU_ROW ARPU_Group" xfId="28933"/>
    <cellStyle name="n_a- Analyse Wanadoo Externe_UAG_report_CA 06-09 (06-09-28)_Spain KPIs" xfId="6604"/>
    <cellStyle name="n_a- Analyse Wanadoo Externe_UAG_report_CA 06-09 (06-09-28)_Spain KPIs 2" xfId="15971"/>
    <cellStyle name="n_a- Analyse Wanadoo Externe_UAG_report_CA 06-09 (06-09-28)_Spain KPIs_1" xfId="51420"/>
    <cellStyle name="n_a- Analyse Wanadoo Externe_UAG_report_CA 06-09 (06-09-28)_Telecoms - Operational KPIs" xfId="49723"/>
    <cellStyle name="n_a- Analyse Wanadoo Externe_UAG_report_CA 06-10 (06-11-06)" xfId="1921"/>
    <cellStyle name="n_a- Analyse Wanadoo Externe_UAG_report_CA 06-10 (06-11-06)_A&amp;ME KPIs" xfId="53200"/>
    <cellStyle name="n_a- Analyse Wanadoo Externe_UAG_report_CA 06-10 (06-11-06)_Enterprise" xfId="9580"/>
    <cellStyle name="n_a- Analyse Wanadoo Externe_UAG_report_CA 06-10 (06-11-06)_France financials" xfId="23570"/>
    <cellStyle name="n_a- Analyse Wanadoo Externe_UAG_report_CA 06-10 (06-11-06)_France financials_1" xfId="25170"/>
    <cellStyle name="n_a- Analyse Wanadoo Externe_UAG_report_CA 06-10 (06-11-06)_France KPIs" xfId="4782"/>
    <cellStyle name="n_a- Analyse Wanadoo Externe_UAG_report_CA 06-10 (06-11-06)_France KPIs 2" xfId="14200"/>
    <cellStyle name="n_a- Analyse Wanadoo Externe_UAG_report_CA 06-10 (06-11-06)_France KPIs_1" xfId="12025"/>
    <cellStyle name="n_a- Analyse Wanadoo Externe_UAG_report_CA 06-10 (06-11-06)_Group" xfId="28935"/>
    <cellStyle name="n_a- Analyse Wanadoo Externe_UAG_report_CA 06-10 (06-11-06)_Group - financial KPIs" xfId="21826"/>
    <cellStyle name="n_a- Analyse Wanadoo Externe_UAG_report_CA 06-10 (06-11-06)_Group - operational KPIs" xfId="3046"/>
    <cellStyle name="n_a- Analyse Wanadoo Externe_UAG_report_CA 06-10 (06-11-06)_Group - operational KPIs_1" xfId="10271"/>
    <cellStyle name="n_a- Analyse Wanadoo Externe_UAG_report_CA 06-10 (06-11-06)_Group - operational KPIs_1 2" xfId="17970"/>
    <cellStyle name="n_a- Analyse Wanadoo Externe_UAG_report_CA 06-10 (06-11-06)_Group - operational KPIs_2" xfId="20087"/>
    <cellStyle name="n_a- Analyse Wanadoo Externe_UAG_report_CA 06-10 (06-11-06)_IC&amp;SS" xfId="17579"/>
    <cellStyle name="n_a- Analyse Wanadoo Externe_UAG_report_CA 06-10 (06-11-06)_Poland KPIs" xfId="8300"/>
    <cellStyle name="n_a- Analyse Wanadoo Externe_UAG_report_CA 06-10 (06-11-06)_Poland KPIs_1" xfId="28934"/>
    <cellStyle name="n_a- Analyse Wanadoo Externe_UAG_report_CA 06-10 (06-11-06)_ROW" xfId="28936"/>
    <cellStyle name="n_a- Analyse Wanadoo Externe_UAG_report_CA 06-10 (06-11-06)_RoW KPIs" xfId="9012"/>
    <cellStyle name="n_a- Analyse Wanadoo Externe_UAG_report_CA 06-10 (06-11-06)_ROW_1" xfId="28937"/>
    <cellStyle name="n_a- Analyse Wanadoo Externe_UAG_report_CA 06-10 (06-11-06)_ROW_1_Group" xfId="28938"/>
    <cellStyle name="n_a- Analyse Wanadoo Externe_UAG_report_CA 06-10 (06-11-06)_ROW_1_Group_1" xfId="28939"/>
    <cellStyle name="n_a- Analyse Wanadoo Externe_UAG_report_CA 06-10 (06-11-06)_ROW_1_Group_Group" xfId="28940"/>
    <cellStyle name="n_a- Analyse Wanadoo Externe_UAG_report_CA 06-10 (06-11-06)_ROW_1_ROW ARPU" xfId="28941"/>
    <cellStyle name="n_a- Analyse Wanadoo Externe_UAG_report_CA 06-10 (06-11-06)_ROW_1_ROW ARPU_Group" xfId="28942"/>
    <cellStyle name="n_a- Analyse Wanadoo Externe_UAG_report_CA 06-10 (06-11-06)_ROW_Group" xfId="28943"/>
    <cellStyle name="n_a- Analyse Wanadoo Externe_UAG_report_CA 06-10 (06-11-06)_ROW_Group_1" xfId="28944"/>
    <cellStyle name="n_a- Analyse Wanadoo Externe_UAG_report_CA 06-10 (06-11-06)_ROW_Group_Group" xfId="28945"/>
    <cellStyle name="n_a- Analyse Wanadoo Externe_UAG_report_CA 06-10 (06-11-06)_ROW_ROW ARPU" xfId="28946"/>
    <cellStyle name="n_a- Analyse Wanadoo Externe_UAG_report_CA 06-10 (06-11-06)_ROW_ROW ARPU_Group" xfId="28947"/>
    <cellStyle name="n_a- Analyse Wanadoo Externe_UAG_report_CA 06-10 (06-11-06)_Spain ARPU + AUPU" xfId="28948"/>
    <cellStyle name="n_a- Analyse Wanadoo Externe_UAG_report_CA 06-10 (06-11-06)_Spain ARPU + AUPU_Group" xfId="28949"/>
    <cellStyle name="n_a- Analyse Wanadoo Externe_UAG_report_CA 06-10 (06-11-06)_Spain ARPU + AUPU_Group_1" xfId="28950"/>
    <cellStyle name="n_a- Analyse Wanadoo Externe_UAG_report_CA 06-10 (06-11-06)_Spain ARPU + AUPU_Group_Group" xfId="28951"/>
    <cellStyle name="n_a- Analyse Wanadoo Externe_UAG_report_CA 06-10 (06-11-06)_Spain ARPU + AUPU_ROW ARPU" xfId="28952"/>
    <cellStyle name="n_a- Analyse Wanadoo Externe_UAG_report_CA 06-10 (06-11-06)_Spain ARPU + AUPU_ROW ARPU_Group" xfId="28953"/>
    <cellStyle name="n_a- Analyse Wanadoo Externe_UAG_report_CA 06-10 (06-11-06)_Spain KPIs" xfId="6605"/>
    <cellStyle name="n_a- Analyse Wanadoo Externe_UAG_report_CA 06-10 (06-11-06)_Spain KPIs 2" xfId="15972"/>
    <cellStyle name="n_a- Analyse Wanadoo Externe_UAG_report_CA 06-10 (06-11-06)_Spain KPIs_1" xfId="51421"/>
    <cellStyle name="n_a- Analyse Wanadoo Externe_UAG_report_CA 06-10 (06-11-06)_Telecoms - Operational KPIs" xfId="49724"/>
    <cellStyle name="n_a- Analyse Wanadoo Externe_V&amp;M trajectoires V1 (06-08-11)" xfId="1922"/>
    <cellStyle name="n_a- Analyse Wanadoo Externe_V&amp;M trajectoires V1 (06-08-11)_A&amp;ME KPIs" xfId="53201"/>
    <cellStyle name="n_a- Analyse Wanadoo Externe_V&amp;M trajectoires V1 (06-08-11)_Enterprise" xfId="9581"/>
    <cellStyle name="n_a- Analyse Wanadoo Externe_V&amp;M trajectoires V1 (06-08-11)_France financials" xfId="23571"/>
    <cellStyle name="n_a- Analyse Wanadoo Externe_V&amp;M trajectoires V1 (06-08-11)_France financials_1" xfId="25171"/>
    <cellStyle name="n_a- Analyse Wanadoo Externe_V&amp;M trajectoires V1 (06-08-11)_France KPIs" xfId="4783"/>
    <cellStyle name="n_a- Analyse Wanadoo Externe_V&amp;M trajectoires V1 (06-08-11)_France KPIs 2" xfId="14201"/>
    <cellStyle name="n_a- Analyse Wanadoo Externe_V&amp;M trajectoires V1 (06-08-11)_France KPIs_1" xfId="12026"/>
    <cellStyle name="n_a- Analyse Wanadoo Externe_V&amp;M trajectoires V1 (06-08-11)_Group" xfId="28955"/>
    <cellStyle name="n_a- Analyse Wanadoo Externe_V&amp;M trajectoires V1 (06-08-11)_Group - financial KPIs" xfId="21827"/>
    <cellStyle name="n_a- Analyse Wanadoo Externe_V&amp;M trajectoires V1 (06-08-11)_Group - operational KPIs" xfId="3047"/>
    <cellStyle name="n_a- Analyse Wanadoo Externe_V&amp;M trajectoires V1 (06-08-11)_Group - operational KPIs_1" xfId="10272"/>
    <cellStyle name="n_a- Analyse Wanadoo Externe_V&amp;M trajectoires V1 (06-08-11)_Group - operational KPIs_1 2" xfId="17971"/>
    <cellStyle name="n_a- Analyse Wanadoo Externe_V&amp;M trajectoires V1 (06-08-11)_Group - operational KPIs_2" xfId="20088"/>
    <cellStyle name="n_a- Analyse Wanadoo Externe_V&amp;M trajectoires V1 (06-08-11)_IC&amp;SS" xfId="17529"/>
    <cellStyle name="n_a- Analyse Wanadoo Externe_V&amp;M trajectoires V1 (06-08-11)_Poland KPIs" xfId="8301"/>
    <cellStyle name="n_a- Analyse Wanadoo Externe_V&amp;M trajectoires V1 (06-08-11)_Poland KPIs_1" xfId="28954"/>
    <cellStyle name="n_a- Analyse Wanadoo Externe_V&amp;M trajectoires V1 (06-08-11)_ROW" xfId="28956"/>
    <cellStyle name="n_a- Analyse Wanadoo Externe_V&amp;M trajectoires V1 (06-08-11)_RoW KPIs" xfId="9013"/>
    <cellStyle name="n_a- Analyse Wanadoo Externe_V&amp;M trajectoires V1 (06-08-11)_ROW_1" xfId="28957"/>
    <cellStyle name="n_a- Analyse Wanadoo Externe_V&amp;M trajectoires V1 (06-08-11)_ROW_1_Group" xfId="28958"/>
    <cellStyle name="n_a- Analyse Wanadoo Externe_V&amp;M trajectoires V1 (06-08-11)_ROW_1_Group_1" xfId="28959"/>
    <cellStyle name="n_a- Analyse Wanadoo Externe_V&amp;M trajectoires V1 (06-08-11)_ROW_1_Group_Group" xfId="28960"/>
    <cellStyle name="n_a- Analyse Wanadoo Externe_V&amp;M trajectoires V1 (06-08-11)_ROW_1_ROW ARPU" xfId="28961"/>
    <cellStyle name="n_a- Analyse Wanadoo Externe_V&amp;M trajectoires V1 (06-08-11)_ROW_1_ROW ARPU_Group" xfId="28962"/>
    <cellStyle name="n_a- Analyse Wanadoo Externe_V&amp;M trajectoires V1 (06-08-11)_ROW_Group" xfId="28963"/>
    <cellStyle name="n_a- Analyse Wanadoo Externe_V&amp;M trajectoires V1 (06-08-11)_ROW_Group_1" xfId="28964"/>
    <cellStyle name="n_a- Analyse Wanadoo Externe_V&amp;M trajectoires V1 (06-08-11)_ROW_Group_Group" xfId="28965"/>
    <cellStyle name="n_a- Analyse Wanadoo Externe_V&amp;M trajectoires V1 (06-08-11)_ROW_ROW ARPU" xfId="28966"/>
    <cellStyle name="n_a- Analyse Wanadoo Externe_V&amp;M trajectoires V1 (06-08-11)_ROW_ROW ARPU_Group" xfId="28967"/>
    <cellStyle name="n_a- Analyse Wanadoo Externe_V&amp;M trajectoires V1 (06-08-11)_Spain ARPU + AUPU" xfId="28968"/>
    <cellStyle name="n_a- Analyse Wanadoo Externe_V&amp;M trajectoires V1 (06-08-11)_Spain ARPU + AUPU_Group" xfId="28969"/>
    <cellStyle name="n_a- Analyse Wanadoo Externe_V&amp;M trajectoires V1 (06-08-11)_Spain ARPU + AUPU_Group_1" xfId="28970"/>
    <cellStyle name="n_a- Analyse Wanadoo Externe_V&amp;M trajectoires V1 (06-08-11)_Spain ARPU + AUPU_Group_Group" xfId="28971"/>
    <cellStyle name="n_a- Analyse Wanadoo Externe_V&amp;M trajectoires V1 (06-08-11)_Spain ARPU + AUPU_ROW ARPU" xfId="28972"/>
    <cellStyle name="n_a- Analyse Wanadoo Externe_V&amp;M trajectoires V1 (06-08-11)_Spain ARPU + AUPU_ROW ARPU_Group" xfId="28973"/>
    <cellStyle name="n_a- Analyse Wanadoo Externe_V&amp;M trajectoires V1 (06-08-11)_Spain KPIs" xfId="6606"/>
    <cellStyle name="n_a- Analyse Wanadoo Externe_V&amp;M trajectoires V1 (06-08-11)_Spain KPIs 2" xfId="15973"/>
    <cellStyle name="n_a- Analyse Wanadoo Externe_V&amp;M trajectoires V1 (06-08-11)_Spain KPIs_1" xfId="51422"/>
    <cellStyle name="n_a- Analyse Wanadoo Externe_V&amp;M trajectoires V1 (06-08-11)_Telecoms - Operational KPIs" xfId="49725"/>
    <cellStyle name="n_A&amp;ME KPIs" xfId="53040"/>
    <cellStyle name="n_accès mars + PFA VL" xfId="1923"/>
    <cellStyle name="n_accès mars + PFA VL_A&amp;ME KPIs" xfId="53202"/>
    <cellStyle name="n_accès mars + PFA VL_Enterprise" xfId="9582"/>
    <cellStyle name="n_accès mars + PFA VL_France financials" xfId="23572"/>
    <cellStyle name="n_accès mars + PFA VL_France financials_1" xfId="25172"/>
    <cellStyle name="n_accès mars + PFA VL_France KPIs" xfId="4784"/>
    <cellStyle name="n_accès mars + PFA VL_France KPIs 2" xfId="14202"/>
    <cellStyle name="n_accès mars + PFA VL_France KPIs_1" xfId="12027"/>
    <cellStyle name="n_accès mars + PFA VL_Group" xfId="28975"/>
    <cellStyle name="n_accès mars + PFA VL_Group - financial KPIs" xfId="21828"/>
    <cellStyle name="n_accès mars + PFA VL_Group - operational KPIs" xfId="3048"/>
    <cellStyle name="n_accès mars + PFA VL_Group - operational KPIs_1" xfId="10273"/>
    <cellStyle name="n_accès mars + PFA VL_Group - operational KPIs_1 2" xfId="17972"/>
    <cellStyle name="n_accès mars + PFA VL_Group - operational KPIs_2" xfId="20089"/>
    <cellStyle name="n_accès mars + PFA VL_IC&amp;SS" xfId="19610"/>
    <cellStyle name="n_accès mars + PFA VL_Poland KPIs" xfId="8302"/>
    <cellStyle name="n_accès mars + PFA VL_Poland KPIs_1" xfId="28974"/>
    <cellStyle name="n_accès mars + PFA VL_ROW" xfId="28976"/>
    <cellStyle name="n_accès mars + PFA VL_RoW KPIs" xfId="9014"/>
    <cellStyle name="n_accès mars + PFA VL_ROW_1" xfId="28977"/>
    <cellStyle name="n_accès mars + PFA VL_ROW_1_Group" xfId="28978"/>
    <cellStyle name="n_accès mars + PFA VL_ROW_1_Group_1" xfId="28979"/>
    <cellStyle name="n_accès mars + PFA VL_ROW_1_Group_Group" xfId="28980"/>
    <cellStyle name="n_accès mars + PFA VL_ROW_1_ROW ARPU" xfId="28981"/>
    <cellStyle name="n_accès mars + PFA VL_ROW_1_ROW ARPU_Group" xfId="28982"/>
    <cellStyle name="n_accès mars + PFA VL_ROW_Group" xfId="28983"/>
    <cellStyle name="n_accès mars + PFA VL_ROW_Group_1" xfId="28984"/>
    <cellStyle name="n_accès mars + PFA VL_ROW_Group_Group" xfId="28985"/>
    <cellStyle name="n_accès mars + PFA VL_ROW_ROW ARPU" xfId="28986"/>
    <cellStyle name="n_accès mars + PFA VL_ROW_ROW ARPU_Group" xfId="28987"/>
    <cellStyle name="n_accès mars + PFA VL_Spain ARPU + AUPU" xfId="28988"/>
    <cellStyle name="n_accès mars + PFA VL_Spain ARPU + AUPU_Group" xfId="28989"/>
    <cellStyle name="n_accès mars + PFA VL_Spain ARPU + AUPU_Group_1" xfId="28990"/>
    <cellStyle name="n_accès mars + PFA VL_Spain ARPU + AUPU_Group_Group" xfId="28991"/>
    <cellStyle name="n_accès mars + PFA VL_Spain ARPU + AUPU_ROW ARPU" xfId="28992"/>
    <cellStyle name="n_accès mars + PFA VL_Spain ARPU + AUPU_ROW ARPU_Group" xfId="28993"/>
    <cellStyle name="n_accès mars + PFA VL_Spain KPIs" xfId="6607"/>
    <cellStyle name="n_accès mars + PFA VL_Spain KPIs 2" xfId="15974"/>
    <cellStyle name="n_accès mars + PFA VL_Spain KPIs_1" xfId="51423"/>
    <cellStyle name="n_accès mars + PFA VL_Telecoms - Operational KPIs" xfId="49726"/>
    <cellStyle name="n_B 2005" xfId="1924"/>
    <cellStyle name="n_B 2005_A&amp;ME KPIs" xfId="53203"/>
    <cellStyle name="n_B 2005_DATA KPI Personal" xfId="28995"/>
    <cellStyle name="n_B 2005_DATA KPI Personal_Group" xfId="28996"/>
    <cellStyle name="n_B 2005_EE_CoA_BS - mapped V4" xfId="28997"/>
    <cellStyle name="n_B 2005_EE_CoA_BS - mapped V4_Group" xfId="28998"/>
    <cellStyle name="n_B 2005_France financials" xfId="23573"/>
    <cellStyle name="n_B 2005_France KPIs" xfId="4785"/>
    <cellStyle name="n_B 2005_France KPIs 2" xfId="14203"/>
    <cellStyle name="n_B 2005_France KPIs_1" xfId="12028"/>
    <cellStyle name="n_B 2005_Group" xfId="28999"/>
    <cellStyle name="n_B 2005_Group - financial KPIs" xfId="21829"/>
    <cellStyle name="n_B 2005_Group - operational KPIs" xfId="10274"/>
    <cellStyle name="n_B 2005_Group - operational KPIs 2" xfId="17973"/>
    <cellStyle name="n_B 2005_Group - operational KPIs_1" xfId="20090"/>
    <cellStyle name="n_B 2005_Poland KPIs" xfId="28994"/>
    <cellStyle name="n_B 2005_Reporting Valeur_Mobile_2010_10" xfId="29000"/>
    <cellStyle name="n_B 2005_Reporting Valeur_Mobile_2010_10_Group" xfId="29001"/>
    <cellStyle name="n_B 2005_Reporting Valeur_Mobile_2010_10_Group_1" xfId="29002"/>
    <cellStyle name="n_B 2005_Reporting Valeur_Mobile_2010_10_Group_Group" xfId="29003"/>
    <cellStyle name="n_B 2005_Reporting Valeur_Mobile_2010_10_ROW" xfId="29004"/>
    <cellStyle name="n_B 2005_Reporting Valeur_Mobile_2010_10_ROW ARPU" xfId="29005"/>
    <cellStyle name="n_B 2005_Reporting Valeur_Mobile_2010_10_ROW ARPU_Group" xfId="29006"/>
    <cellStyle name="n_B 2005_Reporting Valeur_Mobile_2010_10_ROW_Group" xfId="29007"/>
    <cellStyle name="n_B 2005_ROW" xfId="29008"/>
    <cellStyle name="n_B 2005_ROW_1" xfId="29009"/>
    <cellStyle name="n_B 2005_ROW_1_Group" xfId="29010"/>
    <cellStyle name="n_B 2005_ROW_1_Group_1" xfId="29011"/>
    <cellStyle name="n_B 2005_ROW_1_Group_Group" xfId="29012"/>
    <cellStyle name="n_B 2005_ROW_1_ROW ARPU" xfId="29013"/>
    <cellStyle name="n_B 2005_ROW_1_ROW ARPU_Group" xfId="29014"/>
    <cellStyle name="n_B 2005_ROW_Group" xfId="29015"/>
    <cellStyle name="n_B 2005_ROW_Group_1" xfId="29016"/>
    <cellStyle name="n_B 2005_ROW_Group_Group" xfId="29017"/>
    <cellStyle name="n_B 2005_ROW_ROW ARPU" xfId="29018"/>
    <cellStyle name="n_B 2005_ROW_ROW ARPU_Group" xfId="29019"/>
    <cellStyle name="n_B 2005_Spain ARPU + AUPU" xfId="29020"/>
    <cellStyle name="n_B 2005_Spain ARPU + AUPU_Group" xfId="29021"/>
    <cellStyle name="n_B 2005_Spain ARPU + AUPU_Group_1" xfId="29022"/>
    <cellStyle name="n_B 2005_Spain ARPU + AUPU_Group_Group" xfId="29023"/>
    <cellStyle name="n_B 2005_Spain ARPU + AUPU_ROW ARPU" xfId="29024"/>
    <cellStyle name="n_B 2005_Spain ARPU + AUPU_ROW ARPU_Group" xfId="29025"/>
    <cellStyle name="n_B 2005_Spain KPIs" xfId="6608"/>
    <cellStyle name="n_B 2005_Spain KPIs 2" xfId="15975"/>
    <cellStyle name="n_B 2005_Spain KPIs_1" xfId="51424"/>
    <cellStyle name="n_B 2005_Telecoms - Operational KPIs" xfId="49727"/>
    <cellStyle name="n_backup-CA publi - SRCDAC-v2" xfId="1925"/>
    <cellStyle name="n_backup-CA publi - SRCDAC-v2_A&amp;ME KPIs" xfId="53204"/>
    <cellStyle name="n_backup-CA publi - SRCDAC-v2_Enterprise" xfId="9583"/>
    <cellStyle name="n_backup-CA publi - SRCDAC-v2_France financials" xfId="23574"/>
    <cellStyle name="n_backup-CA publi - SRCDAC-v2_France financials_1" xfId="25173"/>
    <cellStyle name="n_backup-CA publi - SRCDAC-v2_France KPIs" xfId="4786"/>
    <cellStyle name="n_backup-CA publi - SRCDAC-v2_France KPIs 2" xfId="14204"/>
    <cellStyle name="n_backup-CA publi - SRCDAC-v2_France KPIs_1" xfId="12029"/>
    <cellStyle name="n_backup-CA publi - SRCDAC-v2_Group" xfId="29027"/>
    <cellStyle name="n_backup-CA publi - SRCDAC-v2_Group - financial KPIs" xfId="21830"/>
    <cellStyle name="n_backup-CA publi - SRCDAC-v2_Group - operational KPIs" xfId="3049"/>
    <cellStyle name="n_backup-CA publi - SRCDAC-v2_Group - operational KPIs_1" xfId="10275"/>
    <cellStyle name="n_backup-CA publi - SRCDAC-v2_Group - operational KPIs_1 2" xfId="17974"/>
    <cellStyle name="n_backup-CA publi - SRCDAC-v2_Group - operational KPIs_2" xfId="20091"/>
    <cellStyle name="n_backup-CA publi - SRCDAC-v2_IC&amp;SS" xfId="19616"/>
    <cellStyle name="n_backup-CA publi - SRCDAC-v2_Poland KPIs" xfId="8303"/>
    <cellStyle name="n_backup-CA publi - SRCDAC-v2_Poland KPIs_1" xfId="29026"/>
    <cellStyle name="n_backup-CA publi - SRCDAC-v2_ROW" xfId="29028"/>
    <cellStyle name="n_backup-CA publi - SRCDAC-v2_RoW KPIs" xfId="9015"/>
    <cellStyle name="n_backup-CA publi - SRCDAC-v2_ROW_1" xfId="29029"/>
    <cellStyle name="n_backup-CA publi - SRCDAC-v2_ROW_1_Group" xfId="29030"/>
    <cellStyle name="n_backup-CA publi - SRCDAC-v2_ROW_1_Group_1" xfId="29031"/>
    <cellStyle name="n_backup-CA publi - SRCDAC-v2_ROW_1_Group_Group" xfId="29032"/>
    <cellStyle name="n_backup-CA publi - SRCDAC-v2_ROW_1_ROW ARPU" xfId="29033"/>
    <cellStyle name="n_backup-CA publi - SRCDAC-v2_ROW_1_ROW ARPU_Group" xfId="29034"/>
    <cellStyle name="n_backup-CA publi - SRCDAC-v2_ROW_Group" xfId="29035"/>
    <cellStyle name="n_backup-CA publi - SRCDAC-v2_ROW_Group_1" xfId="29036"/>
    <cellStyle name="n_backup-CA publi - SRCDAC-v2_ROW_Group_Group" xfId="29037"/>
    <cellStyle name="n_backup-CA publi - SRCDAC-v2_ROW_ROW ARPU" xfId="29038"/>
    <cellStyle name="n_backup-CA publi - SRCDAC-v2_ROW_ROW ARPU_Group" xfId="29039"/>
    <cellStyle name="n_backup-CA publi - SRCDAC-v2_Spain ARPU + AUPU" xfId="29040"/>
    <cellStyle name="n_backup-CA publi - SRCDAC-v2_Spain ARPU + AUPU_Group" xfId="29041"/>
    <cellStyle name="n_backup-CA publi - SRCDAC-v2_Spain ARPU + AUPU_Group_1" xfId="29042"/>
    <cellStyle name="n_backup-CA publi - SRCDAC-v2_Spain ARPU + AUPU_Group_Group" xfId="29043"/>
    <cellStyle name="n_backup-CA publi - SRCDAC-v2_Spain ARPU + AUPU_ROW ARPU" xfId="29044"/>
    <cellStyle name="n_backup-CA publi - SRCDAC-v2_Spain ARPU + AUPU_ROW ARPU_Group" xfId="29045"/>
    <cellStyle name="n_backup-CA publi - SRCDAC-v2_Spain KPIs" xfId="6609"/>
    <cellStyle name="n_backup-CA publi - SRCDAC-v2_Spain KPIs 2" xfId="15976"/>
    <cellStyle name="n_backup-CA publi - SRCDAC-v2_Spain KPIs_1" xfId="51425"/>
    <cellStyle name="n_backup-CA publi - SRCDAC-v2_Telecoms - Operational KPIs" xfId="49728"/>
    <cellStyle name="n_Base Forfaits 06-07" xfId="1926"/>
    <cellStyle name="n_Base Forfaits 06-07_A&amp;ME KPIs" xfId="53205"/>
    <cellStyle name="n_Base Forfaits 06-07_Enterprise" xfId="9584"/>
    <cellStyle name="n_Base Forfaits 06-07_France financials" xfId="23575"/>
    <cellStyle name="n_Base Forfaits 06-07_France financials_1" xfId="25174"/>
    <cellStyle name="n_Base Forfaits 06-07_France KPIs" xfId="4787"/>
    <cellStyle name="n_Base Forfaits 06-07_France KPIs 2" xfId="14205"/>
    <cellStyle name="n_Base Forfaits 06-07_France KPIs_1" xfId="12030"/>
    <cellStyle name="n_Base Forfaits 06-07_Group" xfId="29047"/>
    <cellStyle name="n_Base Forfaits 06-07_Group - financial KPIs" xfId="21831"/>
    <cellStyle name="n_Base Forfaits 06-07_Group - operational KPIs" xfId="3050"/>
    <cellStyle name="n_Base Forfaits 06-07_Group - operational KPIs_1" xfId="10276"/>
    <cellStyle name="n_Base Forfaits 06-07_Group - operational KPIs_1 2" xfId="17975"/>
    <cellStyle name="n_Base Forfaits 06-07_Group - operational KPIs_2" xfId="20092"/>
    <cellStyle name="n_Base Forfaits 06-07_IC&amp;SS" xfId="19816"/>
    <cellStyle name="n_Base Forfaits 06-07_Poland KPIs" xfId="8304"/>
    <cellStyle name="n_Base Forfaits 06-07_Poland KPIs_1" xfId="29046"/>
    <cellStyle name="n_Base Forfaits 06-07_ROW" xfId="29048"/>
    <cellStyle name="n_Base Forfaits 06-07_RoW KPIs" xfId="9016"/>
    <cellStyle name="n_Base Forfaits 06-07_ROW_1" xfId="29049"/>
    <cellStyle name="n_Base Forfaits 06-07_ROW_1_Group" xfId="29050"/>
    <cellStyle name="n_Base Forfaits 06-07_ROW_1_Group_1" xfId="29051"/>
    <cellStyle name="n_Base Forfaits 06-07_ROW_1_Group_Group" xfId="29052"/>
    <cellStyle name="n_Base Forfaits 06-07_ROW_1_ROW ARPU" xfId="29053"/>
    <cellStyle name="n_Base Forfaits 06-07_ROW_1_ROW ARPU_Group" xfId="29054"/>
    <cellStyle name="n_Base Forfaits 06-07_ROW_Group" xfId="29055"/>
    <cellStyle name="n_Base Forfaits 06-07_ROW_Group_1" xfId="29056"/>
    <cellStyle name="n_Base Forfaits 06-07_ROW_Group_Group" xfId="29057"/>
    <cellStyle name="n_Base Forfaits 06-07_ROW_ROW ARPU" xfId="29058"/>
    <cellStyle name="n_Base Forfaits 06-07_ROW_ROW ARPU_Group" xfId="29059"/>
    <cellStyle name="n_Base Forfaits 06-07_Spain ARPU + AUPU" xfId="29060"/>
    <cellStyle name="n_Base Forfaits 06-07_Spain ARPU + AUPU_Group" xfId="29061"/>
    <cellStyle name="n_Base Forfaits 06-07_Spain ARPU + AUPU_Group_1" xfId="29062"/>
    <cellStyle name="n_Base Forfaits 06-07_Spain ARPU + AUPU_Group_Group" xfId="29063"/>
    <cellStyle name="n_Base Forfaits 06-07_Spain ARPU + AUPU_ROW ARPU" xfId="29064"/>
    <cellStyle name="n_Base Forfaits 06-07_Spain ARPU + AUPU_ROW ARPU_Group" xfId="29065"/>
    <cellStyle name="n_Base Forfaits 06-07_Spain KPIs" xfId="6610"/>
    <cellStyle name="n_Base Forfaits 06-07_Spain KPIs 2" xfId="15977"/>
    <cellStyle name="n_Base Forfaits 06-07_Spain KPIs_1" xfId="51426"/>
    <cellStyle name="n_Base Forfaits 06-07_Telecoms - Operational KPIs" xfId="49729"/>
    <cellStyle name="n_Block chart template" xfId="17580"/>
    <cellStyle name="n_Block chart template_France financials" xfId="23576"/>
    <cellStyle name="n_Block chart template_Group - financial KPIs" xfId="21832"/>
    <cellStyle name="n_BR Excel tool Reporting 200804 template" xfId="17659"/>
    <cellStyle name="n_BR Excel tool Reporting 200804 template_France financials" xfId="23577"/>
    <cellStyle name="n_BR Excel tool Reporting 200804 template_Group - financial KPIs" xfId="21833"/>
    <cellStyle name="n_Buffer B04" xfId="1927"/>
    <cellStyle name="n_Buffer B04_01 Synthèse DM pour modèle" xfId="1928"/>
    <cellStyle name="n_Buffer B04_01 Synthèse DM pour modèle_A&amp;ME KPIs" xfId="53207"/>
    <cellStyle name="n_Buffer B04_01 Synthèse DM pour modèle_France financials" xfId="23579"/>
    <cellStyle name="n_Buffer B04_01 Synthèse DM pour modèle_France KPIs" xfId="4789"/>
    <cellStyle name="n_Buffer B04_01 Synthèse DM pour modèle_France KPIs 2" xfId="14207"/>
    <cellStyle name="n_Buffer B04_01 Synthèse DM pour modèle_France KPIs_1" xfId="12032"/>
    <cellStyle name="n_Buffer B04_01 Synthèse DM pour modèle_Group" xfId="29068"/>
    <cellStyle name="n_Buffer B04_01 Synthèse DM pour modèle_Group - financial KPIs" xfId="21835"/>
    <cellStyle name="n_Buffer B04_01 Synthèse DM pour modèle_Group - operational KPIs" xfId="10278"/>
    <cellStyle name="n_Buffer B04_01 Synthèse DM pour modèle_Group - operational KPIs 2" xfId="17977"/>
    <cellStyle name="n_Buffer B04_01 Synthèse DM pour modèle_Group - operational KPIs_1" xfId="20094"/>
    <cellStyle name="n_Buffer B04_01 Synthèse DM pour modèle_Poland KPIs" xfId="29067"/>
    <cellStyle name="n_Buffer B04_01 Synthèse DM pour modèle_ROW" xfId="29069"/>
    <cellStyle name="n_Buffer B04_01 Synthèse DM pour modèle_ROW_1" xfId="29070"/>
    <cellStyle name="n_Buffer B04_01 Synthèse DM pour modèle_ROW_1_Group" xfId="29071"/>
    <cellStyle name="n_Buffer B04_01 Synthèse DM pour modèle_ROW_1_Group_1" xfId="29072"/>
    <cellStyle name="n_Buffer B04_01 Synthèse DM pour modèle_ROW_1_Group_Group" xfId="29073"/>
    <cellStyle name="n_Buffer B04_01 Synthèse DM pour modèle_ROW_1_ROW ARPU" xfId="29074"/>
    <cellStyle name="n_Buffer B04_01 Synthèse DM pour modèle_ROW_1_ROW ARPU_Group" xfId="29075"/>
    <cellStyle name="n_Buffer B04_01 Synthèse DM pour modèle_ROW_Group" xfId="29076"/>
    <cellStyle name="n_Buffer B04_01 Synthèse DM pour modèle_ROW_Group_1" xfId="29077"/>
    <cellStyle name="n_Buffer B04_01 Synthèse DM pour modèle_ROW_Group_Group" xfId="29078"/>
    <cellStyle name="n_Buffer B04_01 Synthèse DM pour modèle_ROW_ROW ARPU" xfId="29079"/>
    <cellStyle name="n_Buffer B04_01 Synthèse DM pour modèle_ROW_ROW ARPU_Group" xfId="29080"/>
    <cellStyle name="n_Buffer B04_01 Synthèse DM pour modèle_Spain ARPU + AUPU" xfId="29081"/>
    <cellStyle name="n_Buffer B04_01 Synthèse DM pour modèle_Spain ARPU + AUPU_Group" xfId="29082"/>
    <cellStyle name="n_Buffer B04_01 Synthèse DM pour modèle_Spain ARPU + AUPU_ROW ARPU" xfId="29083"/>
    <cellStyle name="n_Buffer B04_01 Synthèse DM pour modèle_Spain ARPU + AUPU_ROW ARPU_Group" xfId="29084"/>
    <cellStyle name="n_Buffer B04_01 Synthèse DM pour modèle_Spain KPIs" xfId="6612"/>
    <cellStyle name="n_Buffer B04_01 Synthèse DM pour modèle_Spain KPIs 2" xfId="15979"/>
    <cellStyle name="n_Buffer B04_01 Synthèse DM pour modèle_Spain KPIs_1" xfId="51428"/>
    <cellStyle name="n_Buffer B04_01 Synthèse DM pour modèle_Telecoms - Operational KPIs" xfId="49731"/>
    <cellStyle name="n_Buffer B04_0703 Préflashde L23 Analyse CA trafic 07-03 (07-04-03)" xfId="1929"/>
    <cellStyle name="n_Buffer B04_0703 Préflashde L23 Analyse CA trafic 07-03 (07-04-03)_A&amp;ME KPIs" xfId="53208"/>
    <cellStyle name="n_Buffer B04_0703 Préflashde L23 Analyse CA trafic 07-03 (07-04-03)_Enterprise" xfId="9586"/>
    <cellStyle name="n_Buffer B04_0703 Préflashde L23 Analyse CA trafic 07-03 (07-04-03)_France financials" xfId="23580"/>
    <cellStyle name="n_Buffer B04_0703 Préflashde L23 Analyse CA trafic 07-03 (07-04-03)_France financials_1" xfId="25176"/>
    <cellStyle name="n_Buffer B04_0703 Préflashde L23 Analyse CA trafic 07-03 (07-04-03)_France KPIs" xfId="4790"/>
    <cellStyle name="n_Buffer B04_0703 Préflashde L23 Analyse CA trafic 07-03 (07-04-03)_France KPIs 2" xfId="14208"/>
    <cellStyle name="n_Buffer B04_0703 Préflashde L23 Analyse CA trafic 07-03 (07-04-03)_France KPIs_1" xfId="12033"/>
    <cellStyle name="n_Buffer B04_0703 Préflashde L23 Analyse CA trafic 07-03 (07-04-03)_Group" xfId="29086"/>
    <cellStyle name="n_Buffer B04_0703 Préflashde L23 Analyse CA trafic 07-03 (07-04-03)_Group - financial KPIs" xfId="21836"/>
    <cellStyle name="n_Buffer B04_0703 Préflashde L23 Analyse CA trafic 07-03 (07-04-03)_Group - operational KPIs" xfId="3052"/>
    <cellStyle name="n_Buffer B04_0703 Préflashde L23 Analyse CA trafic 07-03 (07-04-03)_Group - operational KPIs_1" xfId="10279"/>
    <cellStyle name="n_Buffer B04_0703 Préflashde L23 Analyse CA trafic 07-03 (07-04-03)_Group - operational KPIs_1 2" xfId="17978"/>
    <cellStyle name="n_Buffer B04_0703 Préflashde L23 Analyse CA trafic 07-03 (07-04-03)_Group - operational KPIs_2" xfId="20095"/>
    <cellStyle name="n_Buffer B04_0703 Préflashde L23 Analyse CA trafic 07-03 (07-04-03)_IC&amp;SS" xfId="19815"/>
    <cellStyle name="n_Buffer B04_0703 Préflashde L23 Analyse CA trafic 07-03 (07-04-03)_Poland KPIs" xfId="8306"/>
    <cellStyle name="n_Buffer B04_0703 Préflashde L23 Analyse CA trafic 07-03 (07-04-03)_Poland KPIs_1" xfId="29085"/>
    <cellStyle name="n_Buffer B04_0703 Préflashde L23 Analyse CA trafic 07-03 (07-04-03)_ROW" xfId="29087"/>
    <cellStyle name="n_Buffer B04_0703 Préflashde L23 Analyse CA trafic 07-03 (07-04-03)_RoW KPIs" xfId="9018"/>
    <cellStyle name="n_Buffer B04_0703 Préflashde L23 Analyse CA trafic 07-03 (07-04-03)_ROW_1" xfId="29088"/>
    <cellStyle name="n_Buffer B04_0703 Préflashde L23 Analyse CA trafic 07-03 (07-04-03)_ROW_1_Group" xfId="29089"/>
    <cellStyle name="n_Buffer B04_0703 Préflashde L23 Analyse CA trafic 07-03 (07-04-03)_ROW_1_ROW ARPU" xfId="29090"/>
    <cellStyle name="n_Buffer B04_0703 Préflashde L23 Analyse CA trafic 07-03 (07-04-03)_ROW_1_ROW ARPU_Group" xfId="29091"/>
    <cellStyle name="n_Buffer B04_0703 Préflashde L23 Analyse CA trafic 07-03 (07-04-03)_ROW_Group" xfId="29092"/>
    <cellStyle name="n_Buffer B04_0703 Préflashde L23 Analyse CA trafic 07-03 (07-04-03)_ROW_ROW ARPU" xfId="29093"/>
    <cellStyle name="n_Buffer B04_0703 Préflashde L23 Analyse CA trafic 07-03 (07-04-03)_ROW_ROW ARPU_Group" xfId="29094"/>
    <cellStyle name="n_Buffer B04_0703 Préflashde L23 Analyse CA trafic 07-03 (07-04-03)_Spain ARPU + AUPU" xfId="29095"/>
    <cellStyle name="n_Buffer B04_0703 Préflashde L23 Analyse CA trafic 07-03 (07-04-03)_Spain ARPU + AUPU_Group" xfId="29096"/>
    <cellStyle name="n_Buffer B04_0703 Préflashde L23 Analyse CA trafic 07-03 (07-04-03)_Spain ARPU + AUPU_ROW ARPU" xfId="29097"/>
    <cellStyle name="n_Buffer B04_0703 Préflashde L23 Analyse CA trafic 07-03 (07-04-03)_Spain ARPU + AUPU_ROW ARPU_Group" xfId="29098"/>
    <cellStyle name="n_Buffer B04_0703 Préflashde L23 Analyse CA trafic 07-03 (07-04-03)_Spain KPIs" xfId="6613"/>
    <cellStyle name="n_Buffer B04_0703 Préflashde L23 Analyse CA trafic 07-03 (07-04-03)_Spain KPIs 2" xfId="15980"/>
    <cellStyle name="n_Buffer B04_0703 Préflashde L23 Analyse CA trafic 07-03 (07-04-03)_Spain KPIs_1" xfId="51429"/>
    <cellStyle name="n_Buffer B04_0703 Préflashde L23 Analyse CA trafic 07-03 (07-04-03)_Telecoms - Operational KPIs" xfId="49732"/>
    <cellStyle name="n_Buffer B04_A&amp;ME KPIs" xfId="53206"/>
    <cellStyle name="n_Buffer B04_Base Forfaits 06-07" xfId="1930"/>
    <cellStyle name="n_Buffer B04_Base Forfaits 06-07_A&amp;ME KPIs" xfId="53209"/>
    <cellStyle name="n_Buffer B04_Base Forfaits 06-07_Enterprise" xfId="9587"/>
    <cellStyle name="n_Buffer B04_Base Forfaits 06-07_France financials" xfId="23581"/>
    <cellStyle name="n_Buffer B04_Base Forfaits 06-07_France financials_1" xfId="25177"/>
    <cellStyle name="n_Buffer B04_Base Forfaits 06-07_France KPIs" xfId="4791"/>
    <cellStyle name="n_Buffer B04_Base Forfaits 06-07_France KPIs 2" xfId="14209"/>
    <cellStyle name="n_Buffer B04_Base Forfaits 06-07_France KPIs_1" xfId="12034"/>
    <cellStyle name="n_Buffer B04_Base Forfaits 06-07_Group" xfId="29100"/>
    <cellStyle name="n_Buffer B04_Base Forfaits 06-07_Group - financial KPIs" xfId="21837"/>
    <cellStyle name="n_Buffer B04_Base Forfaits 06-07_Group - operational KPIs" xfId="3053"/>
    <cellStyle name="n_Buffer B04_Base Forfaits 06-07_Group - operational KPIs_1" xfId="10280"/>
    <cellStyle name="n_Buffer B04_Base Forfaits 06-07_Group - operational KPIs_1 2" xfId="17979"/>
    <cellStyle name="n_Buffer B04_Base Forfaits 06-07_Group - operational KPIs_2" xfId="20096"/>
    <cellStyle name="n_Buffer B04_Base Forfaits 06-07_IC&amp;SS" xfId="17581"/>
    <cellStyle name="n_Buffer B04_Base Forfaits 06-07_Poland KPIs" xfId="8307"/>
    <cellStyle name="n_Buffer B04_Base Forfaits 06-07_Poland KPIs_1" xfId="29099"/>
    <cellStyle name="n_Buffer B04_Base Forfaits 06-07_ROW" xfId="29101"/>
    <cellStyle name="n_Buffer B04_Base Forfaits 06-07_RoW KPIs" xfId="9019"/>
    <cellStyle name="n_Buffer B04_Base Forfaits 06-07_ROW_1" xfId="29102"/>
    <cellStyle name="n_Buffer B04_Base Forfaits 06-07_ROW_1_Group" xfId="29103"/>
    <cellStyle name="n_Buffer B04_Base Forfaits 06-07_ROW_1_ROW ARPU" xfId="29104"/>
    <cellStyle name="n_Buffer B04_Base Forfaits 06-07_ROW_1_ROW ARPU_Group" xfId="29105"/>
    <cellStyle name="n_Buffer B04_Base Forfaits 06-07_ROW_Group" xfId="29106"/>
    <cellStyle name="n_Buffer B04_Base Forfaits 06-07_ROW_ROW ARPU" xfId="29107"/>
    <cellStyle name="n_Buffer B04_Base Forfaits 06-07_ROW_ROW ARPU_Group" xfId="29108"/>
    <cellStyle name="n_Buffer B04_Base Forfaits 06-07_Spain ARPU + AUPU" xfId="29109"/>
    <cellStyle name="n_Buffer B04_Base Forfaits 06-07_Spain ARPU + AUPU_Group" xfId="29110"/>
    <cellStyle name="n_Buffer B04_Base Forfaits 06-07_Spain ARPU + AUPU_ROW ARPU" xfId="29111"/>
    <cellStyle name="n_Buffer B04_Base Forfaits 06-07_Spain ARPU + AUPU_ROW ARPU_Group" xfId="29112"/>
    <cellStyle name="n_Buffer B04_Base Forfaits 06-07_Spain KPIs" xfId="6614"/>
    <cellStyle name="n_Buffer B04_Base Forfaits 06-07_Spain KPIs 2" xfId="15981"/>
    <cellStyle name="n_Buffer B04_Base Forfaits 06-07_Spain KPIs_1" xfId="51430"/>
    <cellStyle name="n_Buffer B04_Base Forfaits 06-07_Telecoms - Operational KPIs" xfId="49733"/>
    <cellStyle name="n_Buffer B04_CA BAC SCR-VM 06-07 (31-07-06)" xfId="1931"/>
    <cellStyle name="n_Buffer B04_CA BAC SCR-VM 06-07 (31-07-06)_A&amp;ME KPIs" xfId="53210"/>
    <cellStyle name="n_Buffer B04_CA BAC SCR-VM 06-07 (31-07-06)_Enterprise" xfId="9588"/>
    <cellStyle name="n_Buffer B04_CA BAC SCR-VM 06-07 (31-07-06)_France financials" xfId="23582"/>
    <cellStyle name="n_Buffer B04_CA BAC SCR-VM 06-07 (31-07-06)_France financials_1" xfId="25178"/>
    <cellStyle name="n_Buffer B04_CA BAC SCR-VM 06-07 (31-07-06)_France KPIs" xfId="4792"/>
    <cellStyle name="n_Buffer B04_CA BAC SCR-VM 06-07 (31-07-06)_France KPIs 2" xfId="14210"/>
    <cellStyle name="n_Buffer B04_CA BAC SCR-VM 06-07 (31-07-06)_France KPIs_1" xfId="12035"/>
    <cellStyle name="n_Buffer B04_CA BAC SCR-VM 06-07 (31-07-06)_Group" xfId="29114"/>
    <cellStyle name="n_Buffer B04_CA BAC SCR-VM 06-07 (31-07-06)_Group - financial KPIs" xfId="21838"/>
    <cellStyle name="n_Buffer B04_CA BAC SCR-VM 06-07 (31-07-06)_Group - operational KPIs" xfId="3054"/>
    <cellStyle name="n_Buffer B04_CA BAC SCR-VM 06-07 (31-07-06)_Group - operational KPIs_1" xfId="10281"/>
    <cellStyle name="n_Buffer B04_CA BAC SCR-VM 06-07 (31-07-06)_Group - operational KPIs_1 2" xfId="17980"/>
    <cellStyle name="n_Buffer B04_CA BAC SCR-VM 06-07 (31-07-06)_Group - operational KPIs_2" xfId="20097"/>
    <cellStyle name="n_Buffer B04_CA BAC SCR-VM 06-07 (31-07-06)_IC&amp;SS" xfId="13761"/>
    <cellStyle name="n_Buffer B04_CA BAC SCR-VM 06-07 (31-07-06)_Poland KPIs" xfId="8308"/>
    <cellStyle name="n_Buffer B04_CA BAC SCR-VM 06-07 (31-07-06)_Poland KPIs_1" xfId="29113"/>
    <cellStyle name="n_Buffer B04_CA BAC SCR-VM 06-07 (31-07-06)_ROW" xfId="29115"/>
    <cellStyle name="n_Buffer B04_CA BAC SCR-VM 06-07 (31-07-06)_RoW KPIs" xfId="9020"/>
    <cellStyle name="n_Buffer B04_CA BAC SCR-VM 06-07 (31-07-06)_ROW_1" xfId="29116"/>
    <cellStyle name="n_Buffer B04_CA BAC SCR-VM 06-07 (31-07-06)_ROW_1_Group" xfId="29117"/>
    <cellStyle name="n_Buffer B04_CA BAC SCR-VM 06-07 (31-07-06)_ROW_1_ROW ARPU" xfId="29118"/>
    <cellStyle name="n_Buffer B04_CA BAC SCR-VM 06-07 (31-07-06)_ROW_1_ROW ARPU_Group" xfId="29119"/>
    <cellStyle name="n_Buffer B04_CA BAC SCR-VM 06-07 (31-07-06)_ROW_Group" xfId="29120"/>
    <cellStyle name="n_Buffer B04_CA BAC SCR-VM 06-07 (31-07-06)_ROW_ROW ARPU" xfId="29121"/>
    <cellStyle name="n_Buffer B04_CA BAC SCR-VM 06-07 (31-07-06)_ROW_ROW ARPU_Group" xfId="29122"/>
    <cellStyle name="n_Buffer B04_CA BAC SCR-VM 06-07 (31-07-06)_Spain ARPU + AUPU" xfId="29123"/>
    <cellStyle name="n_Buffer B04_CA BAC SCR-VM 06-07 (31-07-06)_Spain ARPU + AUPU_Group" xfId="29124"/>
    <cellStyle name="n_Buffer B04_CA BAC SCR-VM 06-07 (31-07-06)_Spain ARPU + AUPU_ROW ARPU" xfId="29125"/>
    <cellStyle name="n_Buffer B04_CA BAC SCR-VM 06-07 (31-07-06)_Spain ARPU + AUPU_ROW ARPU_Group" xfId="29126"/>
    <cellStyle name="n_Buffer B04_CA BAC SCR-VM 06-07 (31-07-06)_Spain KPIs" xfId="6615"/>
    <cellStyle name="n_Buffer B04_CA BAC SCR-VM 06-07 (31-07-06)_Spain KPIs 2" xfId="15982"/>
    <cellStyle name="n_Buffer B04_CA BAC SCR-VM 06-07 (31-07-06)_Spain KPIs_1" xfId="51431"/>
    <cellStyle name="n_Buffer B04_CA BAC SCR-VM 06-07 (31-07-06)_Telecoms - Operational KPIs" xfId="49734"/>
    <cellStyle name="n_Buffer B04_CA forfaits 0607 (06-08-14)" xfId="1932"/>
    <cellStyle name="n_Buffer B04_CA forfaits 0607 (06-08-14)_A&amp;ME KPIs" xfId="53211"/>
    <cellStyle name="n_Buffer B04_CA forfaits 0607 (06-08-14)_France financials" xfId="23583"/>
    <cellStyle name="n_Buffer B04_CA forfaits 0607 (06-08-14)_France KPIs" xfId="4793"/>
    <cellStyle name="n_Buffer B04_CA forfaits 0607 (06-08-14)_France KPIs 2" xfId="14211"/>
    <cellStyle name="n_Buffer B04_CA forfaits 0607 (06-08-14)_France KPIs_1" xfId="12036"/>
    <cellStyle name="n_Buffer B04_CA forfaits 0607 (06-08-14)_Group" xfId="29128"/>
    <cellStyle name="n_Buffer B04_CA forfaits 0607 (06-08-14)_Group - financial KPIs" xfId="21839"/>
    <cellStyle name="n_Buffer B04_CA forfaits 0607 (06-08-14)_Group - operational KPIs" xfId="10282"/>
    <cellStyle name="n_Buffer B04_CA forfaits 0607 (06-08-14)_Group - operational KPIs 2" xfId="17981"/>
    <cellStyle name="n_Buffer B04_CA forfaits 0607 (06-08-14)_Group - operational KPIs_1" xfId="20098"/>
    <cellStyle name="n_Buffer B04_CA forfaits 0607 (06-08-14)_Poland KPIs" xfId="29127"/>
    <cellStyle name="n_Buffer B04_CA forfaits 0607 (06-08-14)_ROW" xfId="29129"/>
    <cellStyle name="n_Buffer B04_CA forfaits 0607 (06-08-14)_ROW_1" xfId="29130"/>
    <cellStyle name="n_Buffer B04_CA forfaits 0607 (06-08-14)_ROW_1_Group" xfId="29131"/>
    <cellStyle name="n_Buffer B04_CA forfaits 0607 (06-08-14)_ROW_1_ROW ARPU" xfId="29132"/>
    <cellStyle name="n_Buffer B04_CA forfaits 0607 (06-08-14)_ROW_1_ROW ARPU_Group" xfId="29133"/>
    <cellStyle name="n_Buffer B04_CA forfaits 0607 (06-08-14)_ROW_Group" xfId="29134"/>
    <cellStyle name="n_Buffer B04_CA forfaits 0607 (06-08-14)_ROW_ROW ARPU" xfId="29135"/>
    <cellStyle name="n_Buffer B04_CA forfaits 0607 (06-08-14)_ROW_ROW ARPU_Group" xfId="29136"/>
    <cellStyle name="n_Buffer B04_CA forfaits 0607 (06-08-14)_Spain ARPU + AUPU" xfId="29137"/>
    <cellStyle name="n_Buffer B04_CA forfaits 0607 (06-08-14)_Spain ARPU + AUPU_Group" xfId="29138"/>
    <cellStyle name="n_Buffer B04_CA forfaits 0607 (06-08-14)_Spain ARPU + AUPU_ROW ARPU" xfId="29139"/>
    <cellStyle name="n_Buffer B04_CA forfaits 0607 (06-08-14)_Spain ARPU + AUPU_ROW ARPU_Group" xfId="29140"/>
    <cellStyle name="n_Buffer B04_CA forfaits 0607 (06-08-14)_Spain KPIs" xfId="6616"/>
    <cellStyle name="n_Buffer B04_CA forfaits 0607 (06-08-14)_Spain KPIs 2" xfId="15983"/>
    <cellStyle name="n_Buffer B04_CA forfaits 0607 (06-08-14)_Spain KPIs_1" xfId="51432"/>
    <cellStyle name="n_Buffer B04_CA forfaits 0607 (06-08-14)_Telecoms - Operational KPIs" xfId="49735"/>
    <cellStyle name="n_Buffer B04_Classeur2" xfId="1933"/>
    <cellStyle name="n_Buffer B04_Classeur2_A&amp;ME KPIs" xfId="53212"/>
    <cellStyle name="n_Buffer B04_Classeur2_France financials" xfId="23584"/>
    <cellStyle name="n_Buffer B04_Classeur2_France KPIs" xfId="4794"/>
    <cellStyle name="n_Buffer B04_Classeur2_France KPIs 2" xfId="14212"/>
    <cellStyle name="n_Buffer B04_Classeur2_France KPIs_1" xfId="12037"/>
    <cellStyle name="n_Buffer B04_Classeur2_Group" xfId="29142"/>
    <cellStyle name="n_Buffer B04_Classeur2_Group - financial KPIs" xfId="21840"/>
    <cellStyle name="n_Buffer B04_Classeur2_Group - operational KPIs" xfId="10283"/>
    <cellStyle name="n_Buffer B04_Classeur2_Group - operational KPIs 2" xfId="17982"/>
    <cellStyle name="n_Buffer B04_Classeur2_Group - operational KPIs_1" xfId="20099"/>
    <cellStyle name="n_Buffer B04_Classeur2_Poland KPIs" xfId="29141"/>
    <cellStyle name="n_Buffer B04_Classeur2_ROW" xfId="29143"/>
    <cellStyle name="n_Buffer B04_Classeur2_ROW_1" xfId="29144"/>
    <cellStyle name="n_Buffer B04_Classeur2_ROW_1_Group" xfId="29145"/>
    <cellStyle name="n_Buffer B04_Classeur2_ROW_1_ROW ARPU" xfId="29146"/>
    <cellStyle name="n_Buffer B04_Classeur2_ROW_1_ROW ARPU_Group" xfId="29147"/>
    <cellStyle name="n_Buffer B04_Classeur2_ROW_Group" xfId="29148"/>
    <cellStyle name="n_Buffer B04_Classeur2_ROW_ROW ARPU" xfId="29149"/>
    <cellStyle name="n_Buffer B04_Classeur2_ROW_ROW ARPU_Group" xfId="29150"/>
    <cellStyle name="n_Buffer B04_Classeur2_Spain ARPU + AUPU" xfId="29151"/>
    <cellStyle name="n_Buffer B04_Classeur2_Spain ARPU + AUPU_Group" xfId="29152"/>
    <cellStyle name="n_Buffer B04_Classeur2_Spain ARPU + AUPU_ROW ARPU" xfId="29153"/>
    <cellStyle name="n_Buffer B04_Classeur2_Spain ARPU + AUPU_ROW ARPU_Group" xfId="29154"/>
    <cellStyle name="n_Buffer B04_Classeur2_Spain KPIs" xfId="6617"/>
    <cellStyle name="n_Buffer B04_Classeur2_Spain KPIs 2" xfId="15984"/>
    <cellStyle name="n_Buffer B04_Classeur2_Spain KPIs_1" xfId="51433"/>
    <cellStyle name="n_Buffer B04_Classeur2_Telecoms - Operational KPIs" xfId="49736"/>
    <cellStyle name="n_Buffer B04_Classeur5" xfId="1934"/>
    <cellStyle name="n_Buffer B04_Classeur5_A&amp;ME KPIs" xfId="53213"/>
    <cellStyle name="n_Buffer B04_Classeur5_Enterprise" xfId="9589"/>
    <cellStyle name="n_Buffer B04_Classeur5_France financials" xfId="23585"/>
    <cellStyle name="n_Buffer B04_Classeur5_France financials_1" xfId="25179"/>
    <cellStyle name="n_Buffer B04_Classeur5_France KPIs" xfId="4795"/>
    <cellStyle name="n_Buffer B04_Classeur5_France KPIs 2" xfId="14213"/>
    <cellStyle name="n_Buffer B04_Classeur5_France KPIs_1" xfId="12038"/>
    <cellStyle name="n_Buffer B04_Classeur5_Group" xfId="29156"/>
    <cellStyle name="n_Buffer B04_Classeur5_Group - financial KPIs" xfId="21841"/>
    <cellStyle name="n_Buffer B04_Classeur5_Group - operational KPIs" xfId="3055"/>
    <cellStyle name="n_Buffer B04_Classeur5_Group - operational KPIs_1" xfId="10284"/>
    <cellStyle name="n_Buffer B04_Classeur5_Group - operational KPIs_1 2" xfId="17983"/>
    <cellStyle name="n_Buffer B04_Classeur5_Group - operational KPIs_2" xfId="20100"/>
    <cellStyle name="n_Buffer B04_Classeur5_IC&amp;SS" xfId="19614"/>
    <cellStyle name="n_Buffer B04_Classeur5_Poland KPIs" xfId="8309"/>
    <cellStyle name="n_Buffer B04_Classeur5_Poland KPIs_1" xfId="29155"/>
    <cellStyle name="n_Buffer B04_Classeur5_ROW" xfId="29157"/>
    <cellStyle name="n_Buffer B04_Classeur5_RoW KPIs" xfId="9021"/>
    <cellStyle name="n_Buffer B04_Classeur5_ROW_1" xfId="29158"/>
    <cellStyle name="n_Buffer B04_Classeur5_ROW_1_Group" xfId="29159"/>
    <cellStyle name="n_Buffer B04_Classeur5_ROW_1_ROW ARPU" xfId="29160"/>
    <cellStyle name="n_Buffer B04_Classeur5_ROW_1_ROW ARPU_Group" xfId="29161"/>
    <cellStyle name="n_Buffer B04_Classeur5_ROW_Group" xfId="29162"/>
    <cellStyle name="n_Buffer B04_Classeur5_ROW_ROW ARPU" xfId="29163"/>
    <cellStyle name="n_Buffer B04_Classeur5_ROW_ROW ARPU_Group" xfId="29164"/>
    <cellStyle name="n_Buffer B04_Classeur5_Spain ARPU + AUPU" xfId="29165"/>
    <cellStyle name="n_Buffer B04_Classeur5_Spain ARPU + AUPU_Group" xfId="29166"/>
    <cellStyle name="n_Buffer B04_Classeur5_Spain ARPU + AUPU_ROW ARPU" xfId="29167"/>
    <cellStyle name="n_Buffer B04_Classeur5_Spain ARPU + AUPU_ROW ARPU_Group" xfId="29168"/>
    <cellStyle name="n_Buffer B04_Classeur5_Spain KPIs" xfId="6618"/>
    <cellStyle name="n_Buffer B04_Classeur5_Spain KPIs 2" xfId="15985"/>
    <cellStyle name="n_Buffer B04_Classeur5_Spain KPIs_1" xfId="51434"/>
    <cellStyle name="n_Buffer B04_Classeur5_Telecoms - Operational KPIs" xfId="49737"/>
    <cellStyle name="n_Buffer B04_DATA KPI Personal" xfId="29169"/>
    <cellStyle name="n_Buffer B04_DATA KPI Personal_Group" xfId="29170"/>
    <cellStyle name="n_Buffer B04_EE_CoA_BS - mapped V4" xfId="29171"/>
    <cellStyle name="n_Buffer B04_EE_CoA_BS - mapped V4_Group" xfId="29172"/>
    <cellStyle name="n_Buffer B04_Enterprise" xfId="9585"/>
    <cellStyle name="n_Buffer B04_France financials" xfId="23578"/>
    <cellStyle name="n_Buffer B04_France financials_1" xfId="25175"/>
    <cellStyle name="n_Buffer B04_France KPIs" xfId="4788"/>
    <cellStyle name="n_Buffer B04_France KPIs 2" xfId="14206"/>
    <cellStyle name="n_Buffer B04_France KPIs_1" xfId="12031"/>
    <cellStyle name="n_Buffer B04_Group" xfId="29173"/>
    <cellStyle name="n_Buffer B04_Group - financial KPIs" xfId="21834"/>
    <cellStyle name="n_Buffer B04_Group - operational KPIs" xfId="3051"/>
    <cellStyle name="n_Buffer B04_Group - operational KPIs_1" xfId="10277"/>
    <cellStyle name="n_Buffer B04_Group - operational KPIs_1 2" xfId="17976"/>
    <cellStyle name="n_Buffer B04_Group - operational KPIs_2" xfId="20093"/>
    <cellStyle name="n_Buffer B04_IC&amp;SS" xfId="19615"/>
    <cellStyle name="n_Buffer B04_PFA_Mn MTV_060413" xfId="1935"/>
    <cellStyle name="n_Buffer B04_PFA_Mn MTV_060413_A&amp;ME KPIs" xfId="53214"/>
    <cellStyle name="n_Buffer B04_PFA_Mn MTV_060413_France financials" xfId="23586"/>
    <cellStyle name="n_Buffer B04_PFA_Mn MTV_060413_France KPIs" xfId="4796"/>
    <cellStyle name="n_Buffer B04_PFA_Mn MTV_060413_France KPIs 2" xfId="14214"/>
    <cellStyle name="n_Buffer B04_PFA_Mn MTV_060413_France KPIs_1" xfId="12039"/>
    <cellStyle name="n_Buffer B04_PFA_Mn MTV_060413_Group" xfId="29175"/>
    <cellStyle name="n_Buffer B04_PFA_Mn MTV_060413_Group - financial KPIs" xfId="21842"/>
    <cellStyle name="n_Buffer B04_PFA_Mn MTV_060413_Group - operational KPIs" xfId="10285"/>
    <cellStyle name="n_Buffer B04_PFA_Mn MTV_060413_Group - operational KPIs 2" xfId="17984"/>
    <cellStyle name="n_Buffer B04_PFA_Mn MTV_060413_Group - operational KPIs_1" xfId="20101"/>
    <cellStyle name="n_Buffer B04_PFA_Mn MTV_060413_Poland KPIs" xfId="29174"/>
    <cellStyle name="n_Buffer B04_PFA_Mn MTV_060413_ROW" xfId="29176"/>
    <cellStyle name="n_Buffer B04_PFA_Mn MTV_060413_ROW_1" xfId="29177"/>
    <cellStyle name="n_Buffer B04_PFA_Mn MTV_060413_ROW_1_Group" xfId="29178"/>
    <cellStyle name="n_Buffer B04_PFA_Mn MTV_060413_ROW_1_ROW ARPU" xfId="29179"/>
    <cellStyle name="n_Buffer B04_PFA_Mn MTV_060413_ROW_1_ROW ARPU_Group" xfId="29180"/>
    <cellStyle name="n_Buffer B04_PFA_Mn MTV_060413_ROW_Group" xfId="29181"/>
    <cellStyle name="n_Buffer B04_PFA_Mn MTV_060413_ROW_ROW ARPU" xfId="29182"/>
    <cellStyle name="n_Buffer B04_PFA_Mn MTV_060413_ROW_ROW ARPU_Group" xfId="29183"/>
    <cellStyle name="n_Buffer B04_PFA_Mn MTV_060413_Spain ARPU + AUPU" xfId="29184"/>
    <cellStyle name="n_Buffer B04_PFA_Mn MTV_060413_Spain ARPU + AUPU_Group" xfId="29185"/>
    <cellStyle name="n_Buffer B04_PFA_Mn MTV_060413_Spain ARPU + AUPU_ROW ARPU" xfId="29186"/>
    <cellStyle name="n_Buffer B04_PFA_Mn MTV_060413_Spain ARPU + AUPU_ROW ARPU_Group" xfId="29187"/>
    <cellStyle name="n_Buffer B04_PFA_Mn MTV_060413_Spain KPIs" xfId="6619"/>
    <cellStyle name="n_Buffer B04_PFA_Mn MTV_060413_Spain KPIs 2" xfId="15986"/>
    <cellStyle name="n_Buffer B04_PFA_Mn MTV_060413_Spain KPIs_1" xfId="51435"/>
    <cellStyle name="n_Buffer B04_PFA_Mn MTV_060413_Telecoms - Operational KPIs" xfId="49738"/>
    <cellStyle name="n_Buffer B04_PFA_Mn_0603_V0 0" xfId="1936"/>
    <cellStyle name="n_Buffer B04_PFA_Mn_0603_V0 0_A&amp;ME KPIs" xfId="53215"/>
    <cellStyle name="n_Buffer B04_PFA_Mn_0603_V0 0_France financials" xfId="23587"/>
    <cellStyle name="n_Buffer B04_PFA_Mn_0603_V0 0_France KPIs" xfId="4797"/>
    <cellStyle name="n_Buffer B04_PFA_Mn_0603_V0 0_France KPIs 2" xfId="14215"/>
    <cellStyle name="n_Buffer B04_PFA_Mn_0603_V0 0_France KPIs_1" xfId="12040"/>
    <cellStyle name="n_Buffer B04_PFA_Mn_0603_V0 0_Group" xfId="29189"/>
    <cellStyle name="n_Buffer B04_PFA_Mn_0603_V0 0_Group - financial KPIs" xfId="21843"/>
    <cellStyle name="n_Buffer B04_PFA_Mn_0603_V0 0_Group - operational KPIs" xfId="10286"/>
    <cellStyle name="n_Buffer B04_PFA_Mn_0603_V0 0_Group - operational KPIs 2" xfId="17985"/>
    <cellStyle name="n_Buffer B04_PFA_Mn_0603_V0 0_Group - operational KPIs_1" xfId="20102"/>
    <cellStyle name="n_Buffer B04_PFA_Mn_0603_V0 0_Poland KPIs" xfId="29188"/>
    <cellStyle name="n_Buffer B04_PFA_Mn_0603_V0 0_ROW" xfId="29190"/>
    <cellStyle name="n_Buffer B04_PFA_Mn_0603_V0 0_ROW_1" xfId="29191"/>
    <cellStyle name="n_Buffer B04_PFA_Mn_0603_V0 0_ROW_1_Group" xfId="29192"/>
    <cellStyle name="n_Buffer B04_PFA_Mn_0603_V0 0_ROW_1_ROW ARPU" xfId="29193"/>
    <cellStyle name="n_Buffer B04_PFA_Mn_0603_V0 0_ROW_1_ROW ARPU_Group" xfId="29194"/>
    <cellStyle name="n_Buffer B04_PFA_Mn_0603_V0 0_ROW_Group" xfId="29195"/>
    <cellStyle name="n_Buffer B04_PFA_Mn_0603_V0 0_ROW_ROW ARPU" xfId="29196"/>
    <cellStyle name="n_Buffer B04_PFA_Mn_0603_V0 0_ROW_ROW ARPU_Group" xfId="29197"/>
    <cellStyle name="n_Buffer B04_PFA_Mn_0603_V0 0_Spain ARPU + AUPU" xfId="29198"/>
    <cellStyle name="n_Buffer B04_PFA_Mn_0603_V0 0_Spain ARPU + AUPU_Group" xfId="29199"/>
    <cellStyle name="n_Buffer B04_PFA_Mn_0603_V0 0_Spain ARPU + AUPU_ROW ARPU" xfId="29200"/>
    <cellStyle name="n_Buffer B04_PFA_Mn_0603_V0 0_Spain ARPU + AUPU_ROW ARPU_Group" xfId="29201"/>
    <cellStyle name="n_Buffer B04_PFA_Mn_0603_V0 0_Spain KPIs" xfId="6620"/>
    <cellStyle name="n_Buffer B04_PFA_Mn_0603_V0 0_Spain KPIs 2" xfId="15987"/>
    <cellStyle name="n_Buffer B04_PFA_Mn_0603_V0 0_Spain KPIs_1" xfId="51436"/>
    <cellStyle name="n_Buffer B04_PFA_Mn_0603_V0 0_Telecoms - Operational KPIs" xfId="49739"/>
    <cellStyle name="n_Buffer B04_PFA_Parcs_0600706" xfId="1937"/>
    <cellStyle name="n_Buffer B04_PFA_Parcs_0600706_A&amp;ME KPIs" xfId="53216"/>
    <cellStyle name="n_Buffer B04_PFA_Parcs_0600706_France financials" xfId="23588"/>
    <cellStyle name="n_Buffer B04_PFA_Parcs_0600706_France KPIs" xfId="4798"/>
    <cellStyle name="n_Buffer B04_PFA_Parcs_0600706_France KPIs 2" xfId="14216"/>
    <cellStyle name="n_Buffer B04_PFA_Parcs_0600706_France KPIs_1" xfId="12041"/>
    <cellStyle name="n_Buffer B04_PFA_Parcs_0600706_Group" xfId="29203"/>
    <cellStyle name="n_Buffer B04_PFA_Parcs_0600706_Group - financial KPIs" xfId="21844"/>
    <cellStyle name="n_Buffer B04_PFA_Parcs_0600706_Group - operational KPIs" xfId="10287"/>
    <cellStyle name="n_Buffer B04_PFA_Parcs_0600706_Group - operational KPIs 2" xfId="17986"/>
    <cellStyle name="n_Buffer B04_PFA_Parcs_0600706_Group - operational KPIs_1" xfId="20103"/>
    <cellStyle name="n_Buffer B04_PFA_Parcs_0600706_Poland KPIs" xfId="29202"/>
    <cellStyle name="n_Buffer B04_PFA_Parcs_0600706_ROW" xfId="29204"/>
    <cellStyle name="n_Buffer B04_PFA_Parcs_0600706_ROW_1" xfId="29205"/>
    <cellStyle name="n_Buffer B04_PFA_Parcs_0600706_ROW_1_Group" xfId="29206"/>
    <cellStyle name="n_Buffer B04_PFA_Parcs_0600706_ROW_1_ROW ARPU" xfId="29207"/>
    <cellStyle name="n_Buffer B04_PFA_Parcs_0600706_ROW_1_ROW ARPU_Group" xfId="29208"/>
    <cellStyle name="n_Buffer B04_PFA_Parcs_0600706_ROW_Group" xfId="29209"/>
    <cellStyle name="n_Buffer B04_PFA_Parcs_0600706_ROW_ROW ARPU" xfId="29210"/>
    <cellStyle name="n_Buffer B04_PFA_Parcs_0600706_ROW_ROW ARPU_Group" xfId="29211"/>
    <cellStyle name="n_Buffer B04_PFA_Parcs_0600706_Spain ARPU + AUPU" xfId="29212"/>
    <cellStyle name="n_Buffer B04_PFA_Parcs_0600706_Spain ARPU + AUPU_Group" xfId="29213"/>
    <cellStyle name="n_Buffer B04_PFA_Parcs_0600706_Spain ARPU + AUPU_ROW ARPU" xfId="29214"/>
    <cellStyle name="n_Buffer B04_PFA_Parcs_0600706_Spain ARPU + AUPU_ROW ARPU_Group" xfId="29215"/>
    <cellStyle name="n_Buffer B04_PFA_Parcs_0600706_Spain KPIs" xfId="6621"/>
    <cellStyle name="n_Buffer B04_PFA_Parcs_0600706_Spain KPIs 2" xfId="15988"/>
    <cellStyle name="n_Buffer B04_PFA_Parcs_0600706_Spain KPIs_1" xfId="51437"/>
    <cellStyle name="n_Buffer B04_PFA_Parcs_0600706_Telecoms - Operational KPIs" xfId="49740"/>
    <cellStyle name="n_Buffer B04_Poland KPIs" xfId="8305"/>
    <cellStyle name="n_Buffer B04_Poland KPIs_1" xfId="29066"/>
    <cellStyle name="n_Buffer B04_Reporting Valeur_Mobile_2010_10" xfId="29216"/>
    <cellStyle name="n_Buffer B04_Reporting Valeur_Mobile_2010_10_Group" xfId="29217"/>
    <cellStyle name="n_Buffer B04_Reporting Valeur_Mobile_2010_10_ROW" xfId="29218"/>
    <cellStyle name="n_Buffer B04_Reporting Valeur_Mobile_2010_10_ROW ARPU" xfId="29219"/>
    <cellStyle name="n_Buffer B04_Reporting Valeur_Mobile_2010_10_ROW ARPU_Group" xfId="29220"/>
    <cellStyle name="n_Buffer B04_Reporting Valeur_Mobile_2010_10_ROW_Group" xfId="29221"/>
    <cellStyle name="n_Buffer B04_ROW" xfId="29222"/>
    <cellStyle name="n_Buffer B04_RoW KPIs" xfId="9017"/>
    <cellStyle name="n_Buffer B04_ROW_1" xfId="29223"/>
    <cellStyle name="n_Buffer B04_ROW_1_Group" xfId="29224"/>
    <cellStyle name="n_Buffer B04_ROW_1_ROW ARPU" xfId="29225"/>
    <cellStyle name="n_Buffer B04_ROW_1_ROW ARPU_Group" xfId="29226"/>
    <cellStyle name="n_Buffer B04_ROW_Group" xfId="29227"/>
    <cellStyle name="n_Buffer B04_ROW_ROW ARPU" xfId="29228"/>
    <cellStyle name="n_Buffer B04_ROW_ROW ARPU_Group" xfId="29229"/>
    <cellStyle name="n_Buffer B04_Spain ARPU + AUPU" xfId="29230"/>
    <cellStyle name="n_Buffer B04_Spain ARPU + AUPU_Group" xfId="29231"/>
    <cellStyle name="n_Buffer B04_Spain ARPU + AUPU_ROW ARPU" xfId="29232"/>
    <cellStyle name="n_Buffer B04_Spain ARPU + AUPU_ROW ARPU_Group" xfId="29233"/>
    <cellStyle name="n_Buffer B04_Spain KPIs" xfId="6611"/>
    <cellStyle name="n_Buffer B04_Spain KPIs 2" xfId="15978"/>
    <cellStyle name="n_Buffer B04_Spain KPIs_1" xfId="51427"/>
    <cellStyle name="n_Buffer B04_Telecoms - Operational KPIs" xfId="49730"/>
    <cellStyle name="n_Buffer B04_UAG_report_CA 06-09 (06-09-28)" xfId="1938"/>
    <cellStyle name="n_Buffer B04_UAG_report_CA 06-09 (06-09-28)_A&amp;ME KPIs" xfId="53217"/>
    <cellStyle name="n_Buffer B04_UAG_report_CA 06-09 (06-09-28)_Enterprise" xfId="9590"/>
    <cellStyle name="n_Buffer B04_UAG_report_CA 06-09 (06-09-28)_France financials" xfId="23589"/>
    <cellStyle name="n_Buffer B04_UAG_report_CA 06-09 (06-09-28)_France financials_1" xfId="25180"/>
    <cellStyle name="n_Buffer B04_UAG_report_CA 06-09 (06-09-28)_France KPIs" xfId="4799"/>
    <cellStyle name="n_Buffer B04_UAG_report_CA 06-09 (06-09-28)_France KPIs 2" xfId="14217"/>
    <cellStyle name="n_Buffer B04_UAG_report_CA 06-09 (06-09-28)_France KPIs_1" xfId="12042"/>
    <cellStyle name="n_Buffer B04_UAG_report_CA 06-09 (06-09-28)_Group" xfId="29235"/>
    <cellStyle name="n_Buffer B04_UAG_report_CA 06-09 (06-09-28)_Group - financial KPIs" xfId="21845"/>
    <cellStyle name="n_Buffer B04_UAG_report_CA 06-09 (06-09-28)_Group - operational KPIs" xfId="3056"/>
    <cellStyle name="n_Buffer B04_UAG_report_CA 06-09 (06-09-28)_Group - operational KPIs_1" xfId="10288"/>
    <cellStyle name="n_Buffer B04_UAG_report_CA 06-09 (06-09-28)_Group - operational KPIs_1 2" xfId="17987"/>
    <cellStyle name="n_Buffer B04_UAG_report_CA 06-09 (06-09-28)_Group - operational KPIs_2" xfId="20104"/>
    <cellStyle name="n_Buffer B04_UAG_report_CA 06-09 (06-09-28)_IC&amp;SS" xfId="19814"/>
    <cellStyle name="n_Buffer B04_UAG_report_CA 06-09 (06-09-28)_Poland KPIs" xfId="8310"/>
    <cellStyle name="n_Buffer B04_UAG_report_CA 06-09 (06-09-28)_Poland KPIs_1" xfId="29234"/>
    <cellStyle name="n_Buffer B04_UAG_report_CA 06-09 (06-09-28)_ROW" xfId="29236"/>
    <cellStyle name="n_Buffer B04_UAG_report_CA 06-09 (06-09-28)_RoW KPIs" xfId="9022"/>
    <cellStyle name="n_Buffer B04_UAG_report_CA 06-09 (06-09-28)_ROW_1" xfId="29237"/>
    <cellStyle name="n_Buffer B04_UAG_report_CA 06-09 (06-09-28)_ROW_1_Group" xfId="29238"/>
    <cellStyle name="n_Buffer B04_UAG_report_CA 06-09 (06-09-28)_ROW_1_ROW ARPU" xfId="29239"/>
    <cellStyle name="n_Buffer B04_UAG_report_CA 06-09 (06-09-28)_ROW_1_ROW ARPU_Group" xfId="29240"/>
    <cellStyle name="n_Buffer B04_UAG_report_CA 06-09 (06-09-28)_ROW_Group" xfId="29241"/>
    <cellStyle name="n_Buffer B04_UAG_report_CA 06-09 (06-09-28)_ROW_ROW ARPU" xfId="29242"/>
    <cellStyle name="n_Buffer B04_UAG_report_CA 06-09 (06-09-28)_ROW_ROW ARPU_Group" xfId="29243"/>
    <cellStyle name="n_Buffer B04_UAG_report_CA 06-09 (06-09-28)_Spain ARPU + AUPU" xfId="29244"/>
    <cellStyle name="n_Buffer B04_UAG_report_CA 06-09 (06-09-28)_Spain ARPU + AUPU_Group" xfId="29245"/>
    <cellStyle name="n_Buffer B04_UAG_report_CA 06-09 (06-09-28)_Spain ARPU + AUPU_ROW ARPU" xfId="29246"/>
    <cellStyle name="n_Buffer B04_UAG_report_CA 06-09 (06-09-28)_Spain ARPU + AUPU_ROW ARPU_Group" xfId="29247"/>
    <cellStyle name="n_Buffer B04_UAG_report_CA 06-09 (06-09-28)_Spain KPIs" xfId="6622"/>
    <cellStyle name="n_Buffer B04_UAG_report_CA 06-09 (06-09-28)_Spain KPIs 2" xfId="15989"/>
    <cellStyle name="n_Buffer B04_UAG_report_CA 06-09 (06-09-28)_Spain KPIs_1" xfId="51438"/>
    <cellStyle name="n_Buffer B04_UAG_report_CA 06-09 (06-09-28)_Telecoms - Operational KPIs" xfId="49741"/>
    <cellStyle name="n_Buffer B04_UAG_report_CA 06-10 (06-11-06)" xfId="1939"/>
    <cellStyle name="n_Buffer B04_UAG_report_CA 06-10 (06-11-06)_A&amp;ME KPIs" xfId="53218"/>
    <cellStyle name="n_Buffer B04_UAG_report_CA 06-10 (06-11-06)_Enterprise" xfId="9591"/>
    <cellStyle name="n_Buffer B04_UAG_report_CA 06-10 (06-11-06)_France financials" xfId="23590"/>
    <cellStyle name="n_Buffer B04_UAG_report_CA 06-10 (06-11-06)_France financials_1" xfId="25181"/>
    <cellStyle name="n_Buffer B04_UAG_report_CA 06-10 (06-11-06)_France KPIs" xfId="4800"/>
    <cellStyle name="n_Buffer B04_UAG_report_CA 06-10 (06-11-06)_France KPIs 2" xfId="14218"/>
    <cellStyle name="n_Buffer B04_UAG_report_CA 06-10 (06-11-06)_France KPIs_1" xfId="12043"/>
    <cellStyle name="n_Buffer B04_UAG_report_CA 06-10 (06-11-06)_Group" xfId="29249"/>
    <cellStyle name="n_Buffer B04_UAG_report_CA 06-10 (06-11-06)_Group - financial KPIs" xfId="21846"/>
    <cellStyle name="n_Buffer B04_UAG_report_CA 06-10 (06-11-06)_Group - operational KPIs" xfId="3057"/>
    <cellStyle name="n_Buffer B04_UAG_report_CA 06-10 (06-11-06)_Group - operational KPIs_1" xfId="10289"/>
    <cellStyle name="n_Buffer B04_UAG_report_CA 06-10 (06-11-06)_Group - operational KPIs_1 2" xfId="17988"/>
    <cellStyle name="n_Buffer B04_UAG_report_CA 06-10 (06-11-06)_Group - operational KPIs_2" xfId="20105"/>
    <cellStyle name="n_Buffer B04_UAG_report_CA 06-10 (06-11-06)_IC&amp;SS" xfId="13553"/>
    <cellStyle name="n_Buffer B04_UAG_report_CA 06-10 (06-11-06)_Poland KPIs" xfId="8311"/>
    <cellStyle name="n_Buffer B04_UAG_report_CA 06-10 (06-11-06)_Poland KPIs_1" xfId="29248"/>
    <cellStyle name="n_Buffer B04_UAG_report_CA 06-10 (06-11-06)_ROW" xfId="29250"/>
    <cellStyle name="n_Buffer B04_UAG_report_CA 06-10 (06-11-06)_RoW KPIs" xfId="9023"/>
    <cellStyle name="n_Buffer B04_UAG_report_CA 06-10 (06-11-06)_ROW_1" xfId="29251"/>
    <cellStyle name="n_Buffer B04_UAG_report_CA 06-10 (06-11-06)_ROW_1_Group" xfId="29252"/>
    <cellStyle name="n_Buffer B04_UAG_report_CA 06-10 (06-11-06)_ROW_1_ROW ARPU" xfId="29253"/>
    <cellStyle name="n_Buffer B04_UAG_report_CA 06-10 (06-11-06)_ROW_1_ROW ARPU_Group" xfId="29254"/>
    <cellStyle name="n_Buffer B04_UAG_report_CA 06-10 (06-11-06)_ROW_Group" xfId="29255"/>
    <cellStyle name="n_Buffer B04_UAG_report_CA 06-10 (06-11-06)_ROW_ROW ARPU" xfId="29256"/>
    <cellStyle name="n_Buffer B04_UAG_report_CA 06-10 (06-11-06)_ROW_ROW ARPU_Group" xfId="29257"/>
    <cellStyle name="n_Buffer B04_UAG_report_CA 06-10 (06-11-06)_Spain ARPU + AUPU" xfId="29258"/>
    <cellStyle name="n_Buffer B04_UAG_report_CA 06-10 (06-11-06)_Spain ARPU + AUPU_Group" xfId="29259"/>
    <cellStyle name="n_Buffer B04_UAG_report_CA 06-10 (06-11-06)_Spain ARPU + AUPU_ROW ARPU" xfId="29260"/>
    <cellStyle name="n_Buffer B04_UAG_report_CA 06-10 (06-11-06)_Spain ARPU + AUPU_ROW ARPU_Group" xfId="29261"/>
    <cellStyle name="n_Buffer B04_UAG_report_CA 06-10 (06-11-06)_Spain KPIs" xfId="6623"/>
    <cellStyle name="n_Buffer B04_UAG_report_CA 06-10 (06-11-06)_Spain KPIs 2" xfId="15990"/>
    <cellStyle name="n_Buffer B04_UAG_report_CA 06-10 (06-11-06)_Spain KPIs_1" xfId="51439"/>
    <cellStyle name="n_Buffer B04_UAG_report_CA 06-10 (06-11-06)_Telecoms - Operational KPIs" xfId="49742"/>
    <cellStyle name="n_Buffer B04_V&amp;M trajectoires V1 (06-08-11)" xfId="1940"/>
    <cellStyle name="n_Buffer B04_V&amp;M trajectoires V1 (06-08-11)_A&amp;ME KPIs" xfId="53219"/>
    <cellStyle name="n_Buffer B04_V&amp;M trajectoires V1 (06-08-11)_Enterprise" xfId="9592"/>
    <cellStyle name="n_Buffer B04_V&amp;M trajectoires V1 (06-08-11)_France financials" xfId="23591"/>
    <cellStyle name="n_Buffer B04_V&amp;M trajectoires V1 (06-08-11)_France financials_1" xfId="25182"/>
    <cellStyle name="n_Buffer B04_V&amp;M trajectoires V1 (06-08-11)_France KPIs" xfId="4801"/>
    <cellStyle name="n_Buffer B04_V&amp;M trajectoires V1 (06-08-11)_France KPIs 2" xfId="14219"/>
    <cellStyle name="n_Buffer B04_V&amp;M trajectoires V1 (06-08-11)_France KPIs_1" xfId="12044"/>
    <cellStyle name="n_Buffer B04_V&amp;M trajectoires V1 (06-08-11)_Group" xfId="29263"/>
    <cellStyle name="n_Buffer B04_V&amp;M trajectoires V1 (06-08-11)_Group - financial KPIs" xfId="21847"/>
    <cellStyle name="n_Buffer B04_V&amp;M trajectoires V1 (06-08-11)_Group - operational KPIs" xfId="3058"/>
    <cellStyle name="n_Buffer B04_V&amp;M trajectoires V1 (06-08-11)_Group - operational KPIs_1" xfId="10290"/>
    <cellStyle name="n_Buffer B04_V&amp;M trajectoires V1 (06-08-11)_Group - operational KPIs_1 2" xfId="17989"/>
    <cellStyle name="n_Buffer B04_V&amp;M trajectoires V1 (06-08-11)_Group - operational KPIs_2" xfId="20106"/>
    <cellStyle name="n_Buffer B04_V&amp;M trajectoires V1 (06-08-11)_IC&amp;SS" xfId="17709"/>
    <cellStyle name="n_Buffer B04_V&amp;M trajectoires V1 (06-08-11)_Poland KPIs" xfId="8312"/>
    <cellStyle name="n_Buffer B04_V&amp;M trajectoires V1 (06-08-11)_Poland KPIs_1" xfId="29262"/>
    <cellStyle name="n_Buffer B04_V&amp;M trajectoires V1 (06-08-11)_ROW" xfId="29264"/>
    <cellStyle name="n_Buffer B04_V&amp;M trajectoires V1 (06-08-11)_RoW KPIs" xfId="9024"/>
    <cellStyle name="n_Buffer B04_V&amp;M trajectoires V1 (06-08-11)_ROW_1" xfId="29265"/>
    <cellStyle name="n_Buffer B04_V&amp;M trajectoires V1 (06-08-11)_ROW_1_Group" xfId="29266"/>
    <cellStyle name="n_Buffer B04_V&amp;M trajectoires V1 (06-08-11)_ROW_1_ROW ARPU" xfId="29267"/>
    <cellStyle name="n_Buffer B04_V&amp;M trajectoires V1 (06-08-11)_ROW_1_ROW ARPU_Group" xfId="29268"/>
    <cellStyle name="n_Buffer B04_V&amp;M trajectoires V1 (06-08-11)_ROW_Group" xfId="29269"/>
    <cellStyle name="n_Buffer B04_V&amp;M trajectoires V1 (06-08-11)_ROW_ROW ARPU" xfId="29270"/>
    <cellStyle name="n_Buffer B04_V&amp;M trajectoires V1 (06-08-11)_ROW_ROW ARPU_Group" xfId="29271"/>
    <cellStyle name="n_Buffer B04_V&amp;M trajectoires V1 (06-08-11)_Spain ARPU + AUPU" xfId="29272"/>
    <cellStyle name="n_Buffer B04_V&amp;M trajectoires V1 (06-08-11)_Spain ARPU + AUPU_Group" xfId="29273"/>
    <cellStyle name="n_Buffer B04_V&amp;M trajectoires V1 (06-08-11)_Spain ARPU + AUPU_ROW ARPU" xfId="29274"/>
    <cellStyle name="n_Buffer B04_V&amp;M trajectoires V1 (06-08-11)_Spain ARPU + AUPU_ROW ARPU_Group" xfId="29275"/>
    <cellStyle name="n_Buffer B04_V&amp;M trajectoires V1 (06-08-11)_Spain KPIs" xfId="6624"/>
    <cellStyle name="n_Buffer B04_V&amp;M trajectoires V1 (06-08-11)_Spain KPIs 2" xfId="15991"/>
    <cellStyle name="n_Buffer B04_V&amp;M trajectoires V1 (06-08-11)_Spain KPIs_1" xfId="51440"/>
    <cellStyle name="n_Buffer B04_V&amp;M trajectoires V1 (06-08-11)_Telecoms - Operational KPIs" xfId="49743"/>
    <cellStyle name="n_CA BAC SCR-VM 06-07 (31-07-06)" xfId="1941"/>
    <cellStyle name="n_CA BAC SCR-VM 06-07 (31-07-06)_A&amp;ME KPIs" xfId="53220"/>
    <cellStyle name="n_CA BAC SCR-VM 06-07 (31-07-06)_Enterprise" xfId="9593"/>
    <cellStyle name="n_CA BAC SCR-VM 06-07 (31-07-06)_France financials" xfId="23592"/>
    <cellStyle name="n_CA BAC SCR-VM 06-07 (31-07-06)_France financials_1" xfId="25183"/>
    <cellStyle name="n_CA BAC SCR-VM 06-07 (31-07-06)_France KPIs" xfId="4802"/>
    <cellStyle name="n_CA BAC SCR-VM 06-07 (31-07-06)_France KPIs 2" xfId="14220"/>
    <cellStyle name="n_CA BAC SCR-VM 06-07 (31-07-06)_France KPIs_1" xfId="12045"/>
    <cellStyle name="n_CA BAC SCR-VM 06-07 (31-07-06)_Group" xfId="29277"/>
    <cellStyle name="n_CA BAC SCR-VM 06-07 (31-07-06)_Group - financial KPIs" xfId="21848"/>
    <cellStyle name="n_CA BAC SCR-VM 06-07 (31-07-06)_Group - operational KPIs" xfId="3059"/>
    <cellStyle name="n_CA BAC SCR-VM 06-07 (31-07-06)_Group - operational KPIs_1" xfId="10291"/>
    <cellStyle name="n_CA BAC SCR-VM 06-07 (31-07-06)_Group - operational KPIs_1 2" xfId="17990"/>
    <cellStyle name="n_CA BAC SCR-VM 06-07 (31-07-06)_Group - operational KPIs_2" xfId="20107"/>
    <cellStyle name="n_CA BAC SCR-VM 06-07 (31-07-06)_IC&amp;SS" xfId="19810"/>
    <cellStyle name="n_CA BAC SCR-VM 06-07 (31-07-06)_Poland KPIs" xfId="8313"/>
    <cellStyle name="n_CA BAC SCR-VM 06-07 (31-07-06)_Poland KPIs_1" xfId="29276"/>
    <cellStyle name="n_CA BAC SCR-VM 06-07 (31-07-06)_ROW" xfId="29278"/>
    <cellStyle name="n_CA BAC SCR-VM 06-07 (31-07-06)_RoW KPIs" xfId="9025"/>
    <cellStyle name="n_CA BAC SCR-VM 06-07 (31-07-06)_ROW_1" xfId="29279"/>
    <cellStyle name="n_CA BAC SCR-VM 06-07 (31-07-06)_ROW_1_Group" xfId="29280"/>
    <cellStyle name="n_CA BAC SCR-VM 06-07 (31-07-06)_ROW_1_ROW ARPU" xfId="29281"/>
    <cellStyle name="n_CA BAC SCR-VM 06-07 (31-07-06)_ROW_1_ROW ARPU_Group" xfId="29282"/>
    <cellStyle name="n_CA BAC SCR-VM 06-07 (31-07-06)_ROW_Group" xfId="29283"/>
    <cellStyle name="n_CA BAC SCR-VM 06-07 (31-07-06)_ROW_ROW ARPU" xfId="29284"/>
    <cellStyle name="n_CA BAC SCR-VM 06-07 (31-07-06)_ROW_ROW ARPU_Group" xfId="29285"/>
    <cellStyle name="n_CA BAC SCR-VM 06-07 (31-07-06)_Spain ARPU + AUPU" xfId="29286"/>
    <cellStyle name="n_CA BAC SCR-VM 06-07 (31-07-06)_Spain ARPU + AUPU_Group" xfId="29287"/>
    <cellStyle name="n_CA BAC SCR-VM 06-07 (31-07-06)_Spain ARPU + AUPU_ROW ARPU" xfId="29288"/>
    <cellStyle name="n_CA BAC SCR-VM 06-07 (31-07-06)_Spain ARPU + AUPU_ROW ARPU_Group" xfId="29289"/>
    <cellStyle name="n_CA BAC SCR-VM 06-07 (31-07-06)_Spain KPIs" xfId="6625"/>
    <cellStyle name="n_CA BAC SCR-VM 06-07 (31-07-06)_Spain KPIs 2" xfId="15992"/>
    <cellStyle name="n_CA BAC SCR-VM 06-07 (31-07-06)_Spain KPIs_1" xfId="51441"/>
    <cellStyle name="n_CA BAC SCR-VM 06-07 (31-07-06)_Telecoms - Operational KPIs" xfId="49744"/>
    <cellStyle name="n_CA CARAT Home FR" xfId="1942"/>
    <cellStyle name="n_CA CARAT Home FR_01 Synthèse DM pour modèle" xfId="1943"/>
    <cellStyle name="n_CA CARAT Home FR_01 Synthèse DM pour modèle_A&amp;ME KPIs" xfId="53222"/>
    <cellStyle name="n_CA CARAT Home FR_01 Synthèse DM pour modèle_France financials" xfId="23594"/>
    <cellStyle name="n_CA CARAT Home FR_01 Synthèse DM pour modèle_France KPIs" xfId="4804"/>
    <cellStyle name="n_CA CARAT Home FR_01 Synthèse DM pour modèle_France KPIs 2" xfId="14222"/>
    <cellStyle name="n_CA CARAT Home FR_01 Synthèse DM pour modèle_France KPIs_1" xfId="12047"/>
    <cellStyle name="n_CA CARAT Home FR_01 Synthèse DM pour modèle_Group" xfId="29292"/>
    <cellStyle name="n_CA CARAT Home FR_01 Synthèse DM pour modèle_Group - financial KPIs" xfId="21850"/>
    <cellStyle name="n_CA CARAT Home FR_01 Synthèse DM pour modèle_Group - operational KPIs" xfId="10293"/>
    <cellStyle name="n_CA CARAT Home FR_01 Synthèse DM pour modèle_Group - operational KPIs 2" xfId="17992"/>
    <cellStyle name="n_CA CARAT Home FR_01 Synthèse DM pour modèle_Group - operational KPIs_1" xfId="20109"/>
    <cellStyle name="n_CA CARAT Home FR_01 Synthèse DM pour modèle_Poland KPIs" xfId="29291"/>
    <cellStyle name="n_CA CARAT Home FR_01 Synthèse DM pour modèle_ROW" xfId="29293"/>
    <cellStyle name="n_CA CARAT Home FR_01 Synthèse DM pour modèle_ROW_1" xfId="29294"/>
    <cellStyle name="n_CA CARAT Home FR_01 Synthèse DM pour modèle_ROW_1_Group" xfId="29295"/>
    <cellStyle name="n_CA CARAT Home FR_01 Synthèse DM pour modèle_ROW_1_ROW ARPU" xfId="29296"/>
    <cellStyle name="n_CA CARAT Home FR_01 Synthèse DM pour modèle_ROW_1_ROW ARPU_Group" xfId="29297"/>
    <cellStyle name="n_CA CARAT Home FR_01 Synthèse DM pour modèle_ROW_Group" xfId="29298"/>
    <cellStyle name="n_CA CARAT Home FR_01 Synthèse DM pour modèle_ROW_ROW ARPU" xfId="29299"/>
    <cellStyle name="n_CA CARAT Home FR_01 Synthèse DM pour modèle_ROW_ROW ARPU_Group" xfId="29300"/>
    <cellStyle name="n_CA CARAT Home FR_01 Synthèse DM pour modèle_Spain ARPU + AUPU" xfId="29301"/>
    <cellStyle name="n_CA CARAT Home FR_01 Synthèse DM pour modèle_Spain ARPU + AUPU_Group" xfId="29302"/>
    <cellStyle name="n_CA CARAT Home FR_01 Synthèse DM pour modèle_Spain ARPU + AUPU_ROW ARPU" xfId="29303"/>
    <cellStyle name="n_CA CARAT Home FR_01 Synthèse DM pour modèle_Spain ARPU + AUPU_ROW ARPU_Group" xfId="29304"/>
    <cellStyle name="n_CA CARAT Home FR_01 Synthèse DM pour modèle_Spain KPIs" xfId="6627"/>
    <cellStyle name="n_CA CARAT Home FR_01 Synthèse DM pour modèle_Spain KPIs 2" xfId="15994"/>
    <cellStyle name="n_CA CARAT Home FR_01 Synthèse DM pour modèle_Spain KPIs_1" xfId="51443"/>
    <cellStyle name="n_CA CARAT Home FR_01 Synthèse DM pour modèle_Telecoms - Operational KPIs" xfId="49746"/>
    <cellStyle name="n_CA CARAT Home FR_0703 Préflashde L23 Analyse CA trafic 07-03 (07-04-03)" xfId="1944"/>
    <cellStyle name="n_CA CARAT Home FR_0703 Préflashde L23 Analyse CA trafic 07-03 (07-04-03)_A&amp;ME KPIs" xfId="53223"/>
    <cellStyle name="n_CA CARAT Home FR_0703 Préflashde L23 Analyse CA trafic 07-03 (07-04-03)_Enterprise" xfId="9595"/>
    <cellStyle name="n_CA CARAT Home FR_0703 Préflashde L23 Analyse CA trafic 07-03 (07-04-03)_France financials" xfId="23595"/>
    <cellStyle name="n_CA CARAT Home FR_0703 Préflashde L23 Analyse CA trafic 07-03 (07-04-03)_France financials_1" xfId="25185"/>
    <cellStyle name="n_CA CARAT Home FR_0703 Préflashde L23 Analyse CA trafic 07-03 (07-04-03)_France KPIs" xfId="4805"/>
    <cellStyle name="n_CA CARAT Home FR_0703 Préflashde L23 Analyse CA trafic 07-03 (07-04-03)_France KPIs 2" xfId="14223"/>
    <cellStyle name="n_CA CARAT Home FR_0703 Préflashde L23 Analyse CA trafic 07-03 (07-04-03)_France KPIs_1" xfId="12048"/>
    <cellStyle name="n_CA CARAT Home FR_0703 Préflashde L23 Analyse CA trafic 07-03 (07-04-03)_Group" xfId="29306"/>
    <cellStyle name="n_CA CARAT Home FR_0703 Préflashde L23 Analyse CA trafic 07-03 (07-04-03)_Group - financial KPIs" xfId="21851"/>
    <cellStyle name="n_CA CARAT Home FR_0703 Préflashde L23 Analyse CA trafic 07-03 (07-04-03)_Group - operational KPIs" xfId="3061"/>
    <cellStyle name="n_CA CARAT Home FR_0703 Préflashde L23 Analyse CA trafic 07-03 (07-04-03)_Group - operational KPIs_1" xfId="10294"/>
    <cellStyle name="n_CA CARAT Home FR_0703 Préflashde L23 Analyse CA trafic 07-03 (07-04-03)_Group - operational KPIs_1 2" xfId="17993"/>
    <cellStyle name="n_CA CARAT Home FR_0703 Préflashde L23 Analyse CA trafic 07-03 (07-04-03)_Group - operational KPIs_2" xfId="20110"/>
    <cellStyle name="n_CA CARAT Home FR_0703 Préflashde L23 Analyse CA trafic 07-03 (07-04-03)_IC&amp;SS" xfId="19613"/>
    <cellStyle name="n_CA CARAT Home FR_0703 Préflashde L23 Analyse CA trafic 07-03 (07-04-03)_Poland KPIs" xfId="8315"/>
    <cellStyle name="n_CA CARAT Home FR_0703 Préflashde L23 Analyse CA trafic 07-03 (07-04-03)_Poland KPIs_1" xfId="29305"/>
    <cellStyle name="n_CA CARAT Home FR_0703 Préflashde L23 Analyse CA trafic 07-03 (07-04-03)_ROW" xfId="29307"/>
    <cellStyle name="n_CA CARAT Home FR_0703 Préflashde L23 Analyse CA trafic 07-03 (07-04-03)_RoW KPIs" xfId="9027"/>
    <cellStyle name="n_CA CARAT Home FR_0703 Préflashde L23 Analyse CA trafic 07-03 (07-04-03)_ROW_1" xfId="29308"/>
    <cellStyle name="n_CA CARAT Home FR_0703 Préflashde L23 Analyse CA trafic 07-03 (07-04-03)_ROW_1_Group" xfId="29309"/>
    <cellStyle name="n_CA CARAT Home FR_0703 Préflashde L23 Analyse CA trafic 07-03 (07-04-03)_ROW_1_ROW ARPU" xfId="29310"/>
    <cellStyle name="n_CA CARAT Home FR_0703 Préflashde L23 Analyse CA trafic 07-03 (07-04-03)_ROW_1_ROW ARPU_Group" xfId="29311"/>
    <cellStyle name="n_CA CARAT Home FR_0703 Préflashde L23 Analyse CA trafic 07-03 (07-04-03)_ROW_Group" xfId="29312"/>
    <cellStyle name="n_CA CARAT Home FR_0703 Préflashde L23 Analyse CA trafic 07-03 (07-04-03)_ROW_ROW ARPU" xfId="29313"/>
    <cellStyle name="n_CA CARAT Home FR_0703 Préflashde L23 Analyse CA trafic 07-03 (07-04-03)_ROW_ROW ARPU_Group" xfId="29314"/>
    <cellStyle name="n_CA CARAT Home FR_0703 Préflashde L23 Analyse CA trafic 07-03 (07-04-03)_Spain ARPU + AUPU" xfId="29315"/>
    <cellStyle name="n_CA CARAT Home FR_0703 Préflashde L23 Analyse CA trafic 07-03 (07-04-03)_Spain ARPU + AUPU_Group" xfId="29316"/>
    <cellStyle name="n_CA CARAT Home FR_0703 Préflashde L23 Analyse CA trafic 07-03 (07-04-03)_Spain ARPU + AUPU_ROW ARPU" xfId="29317"/>
    <cellStyle name="n_CA CARAT Home FR_0703 Préflashde L23 Analyse CA trafic 07-03 (07-04-03)_Spain ARPU + AUPU_ROW ARPU_Group" xfId="29318"/>
    <cellStyle name="n_CA CARAT Home FR_0703 Préflashde L23 Analyse CA trafic 07-03 (07-04-03)_Spain KPIs" xfId="6628"/>
    <cellStyle name="n_CA CARAT Home FR_0703 Préflashde L23 Analyse CA trafic 07-03 (07-04-03)_Spain KPIs 2" xfId="15995"/>
    <cellStyle name="n_CA CARAT Home FR_0703 Préflashde L23 Analyse CA trafic 07-03 (07-04-03)_Spain KPIs_1" xfId="51444"/>
    <cellStyle name="n_CA CARAT Home FR_0703 Préflashde L23 Analyse CA trafic 07-03 (07-04-03)_Telecoms - Operational KPIs" xfId="49747"/>
    <cellStyle name="n_CA CARAT Home FR_A&amp;ME KPIs" xfId="53221"/>
    <cellStyle name="n_CA CARAT Home FR_Base Forfaits 06-07" xfId="1945"/>
    <cellStyle name="n_CA CARAT Home FR_Base Forfaits 06-07_A&amp;ME KPIs" xfId="53224"/>
    <cellStyle name="n_CA CARAT Home FR_Base Forfaits 06-07_Enterprise" xfId="9596"/>
    <cellStyle name="n_CA CARAT Home FR_Base Forfaits 06-07_France financials" xfId="23596"/>
    <cellStyle name="n_CA CARAT Home FR_Base Forfaits 06-07_France financials_1" xfId="25186"/>
    <cellStyle name="n_CA CARAT Home FR_Base Forfaits 06-07_France KPIs" xfId="4806"/>
    <cellStyle name="n_CA CARAT Home FR_Base Forfaits 06-07_France KPIs 2" xfId="14224"/>
    <cellStyle name="n_CA CARAT Home FR_Base Forfaits 06-07_France KPIs_1" xfId="12049"/>
    <cellStyle name="n_CA CARAT Home FR_Base Forfaits 06-07_Group" xfId="29320"/>
    <cellStyle name="n_CA CARAT Home FR_Base Forfaits 06-07_Group - financial KPIs" xfId="21852"/>
    <cellStyle name="n_CA CARAT Home FR_Base Forfaits 06-07_Group - operational KPIs" xfId="3062"/>
    <cellStyle name="n_CA CARAT Home FR_Base Forfaits 06-07_Group - operational KPIs_1" xfId="10295"/>
    <cellStyle name="n_CA CARAT Home FR_Base Forfaits 06-07_Group - operational KPIs_1 2" xfId="17994"/>
    <cellStyle name="n_CA CARAT Home FR_Base Forfaits 06-07_Group - operational KPIs_2" xfId="20111"/>
    <cellStyle name="n_CA CARAT Home FR_Base Forfaits 06-07_IC&amp;SS" xfId="19813"/>
    <cellStyle name="n_CA CARAT Home FR_Base Forfaits 06-07_Poland KPIs" xfId="8316"/>
    <cellStyle name="n_CA CARAT Home FR_Base Forfaits 06-07_Poland KPIs_1" xfId="29319"/>
    <cellStyle name="n_CA CARAT Home FR_Base Forfaits 06-07_ROW" xfId="29321"/>
    <cellStyle name="n_CA CARAT Home FR_Base Forfaits 06-07_RoW KPIs" xfId="9028"/>
    <cellStyle name="n_CA CARAT Home FR_Base Forfaits 06-07_ROW_1" xfId="29322"/>
    <cellStyle name="n_CA CARAT Home FR_Base Forfaits 06-07_ROW_1_Group" xfId="29323"/>
    <cellStyle name="n_CA CARAT Home FR_Base Forfaits 06-07_ROW_1_ROW ARPU" xfId="29324"/>
    <cellStyle name="n_CA CARAT Home FR_Base Forfaits 06-07_ROW_1_ROW ARPU_Group" xfId="29325"/>
    <cellStyle name="n_CA CARAT Home FR_Base Forfaits 06-07_ROW_Group" xfId="29326"/>
    <cellStyle name="n_CA CARAT Home FR_Base Forfaits 06-07_ROW_ROW ARPU" xfId="29327"/>
    <cellStyle name="n_CA CARAT Home FR_Base Forfaits 06-07_ROW_ROW ARPU_Group" xfId="29328"/>
    <cellStyle name="n_CA CARAT Home FR_Base Forfaits 06-07_Spain ARPU + AUPU" xfId="29329"/>
    <cellStyle name="n_CA CARAT Home FR_Base Forfaits 06-07_Spain ARPU + AUPU_Group" xfId="29330"/>
    <cellStyle name="n_CA CARAT Home FR_Base Forfaits 06-07_Spain ARPU + AUPU_ROW ARPU" xfId="29331"/>
    <cellStyle name="n_CA CARAT Home FR_Base Forfaits 06-07_Spain ARPU + AUPU_ROW ARPU_Group" xfId="29332"/>
    <cellStyle name="n_CA CARAT Home FR_Base Forfaits 06-07_Spain KPIs" xfId="6629"/>
    <cellStyle name="n_CA CARAT Home FR_Base Forfaits 06-07_Spain KPIs 2" xfId="15996"/>
    <cellStyle name="n_CA CARAT Home FR_Base Forfaits 06-07_Spain KPIs_1" xfId="51445"/>
    <cellStyle name="n_CA CARAT Home FR_Base Forfaits 06-07_Telecoms - Operational KPIs" xfId="49748"/>
    <cellStyle name="n_CA CARAT Home FR_CA BAC SCR-VM 06-07 (31-07-06)" xfId="1946"/>
    <cellStyle name="n_CA CARAT Home FR_CA BAC SCR-VM 06-07 (31-07-06)_A&amp;ME KPIs" xfId="53225"/>
    <cellStyle name="n_CA CARAT Home FR_CA BAC SCR-VM 06-07 (31-07-06)_Enterprise" xfId="9597"/>
    <cellStyle name="n_CA CARAT Home FR_CA BAC SCR-VM 06-07 (31-07-06)_France financials" xfId="23597"/>
    <cellStyle name="n_CA CARAT Home FR_CA BAC SCR-VM 06-07 (31-07-06)_France financials_1" xfId="25187"/>
    <cellStyle name="n_CA CARAT Home FR_CA BAC SCR-VM 06-07 (31-07-06)_France KPIs" xfId="4807"/>
    <cellStyle name="n_CA CARAT Home FR_CA BAC SCR-VM 06-07 (31-07-06)_France KPIs 2" xfId="14225"/>
    <cellStyle name="n_CA CARAT Home FR_CA BAC SCR-VM 06-07 (31-07-06)_France KPIs_1" xfId="12050"/>
    <cellStyle name="n_CA CARAT Home FR_CA BAC SCR-VM 06-07 (31-07-06)_Group" xfId="29334"/>
    <cellStyle name="n_CA CARAT Home FR_CA BAC SCR-VM 06-07 (31-07-06)_Group - financial KPIs" xfId="21853"/>
    <cellStyle name="n_CA CARAT Home FR_CA BAC SCR-VM 06-07 (31-07-06)_Group - operational KPIs" xfId="3063"/>
    <cellStyle name="n_CA CARAT Home FR_CA BAC SCR-VM 06-07 (31-07-06)_Group - operational KPIs_1" xfId="10296"/>
    <cellStyle name="n_CA CARAT Home FR_CA BAC SCR-VM 06-07 (31-07-06)_Group - operational KPIs_1 2" xfId="17995"/>
    <cellStyle name="n_CA CARAT Home FR_CA BAC SCR-VM 06-07 (31-07-06)_Group - operational KPIs_2" xfId="20112"/>
    <cellStyle name="n_CA CARAT Home FR_CA BAC SCR-VM 06-07 (31-07-06)_IC&amp;SS" xfId="17582"/>
    <cellStyle name="n_CA CARAT Home FR_CA BAC SCR-VM 06-07 (31-07-06)_Poland KPIs" xfId="8317"/>
    <cellStyle name="n_CA CARAT Home FR_CA BAC SCR-VM 06-07 (31-07-06)_Poland KPIs_1" xfId="29333"/>
    <cellStyle name="n_CA CARAT Home FR_CA BAC SCR-VM 06-07 (31-07-06)_ROW" xfId="29335"/>
    <cellStyle name="n_CA CARAT Home FR_CA BAC SCR-VM 06-07 (31-07-06)_RoW KPIs" xfId="9029"/>
    <cellStyle name="n_CA CARAT Home FR_CA BAC SCR-VM 06-07 (31-07-06)_ROW_1" xfId="29336"/>
    <cellStyle name="n_CA CARAT Home FR_CA BAC SCR-VM 06-07 (31-07-06)_ROW_1_Group" xfId="29337"/>
    <cellStyle name="n_CA CARAT Home FR_CA BAC SCR-VM 06-07 (31-07-06)_ROW_1_ROW ARPU" xfId="29338"/>
    <cellStyle name="n_CA CARAT Home FR_CA BAC SCR-VM 06-07 (31-07-06)_ROW_1_ROW ARPU_Group" xfId="29339"/>
    <cellStyle name="n_CA CARAT Home FR_CA BAC SCR-VM 06-07 (31-07-06)_ROW_Group" xfId="29340"/>
    <cellStyle name="n_CA CARAT Home FR_CA BAC SCR-VM 06-07 (31-07-06)_ROW_ROW ARPU" xfId="29341"/>
    <cellStyle name="n_CA CARAT Home FR_CA BAC SCR-VM 06-07 (31-07-06)_ROW_ROW ARPU_Group" xfId="29342"/>
    <cellStyle name="n_CA CARAT Home FR_CA BAC SCR-VM 06-07 (31-07-06)_Spain ARPU + AUPU" xfId="29343"/>
    <cellStyle name="n_CA CARAT Home FR_CA BAC SCR-VM 06-07 (31-07-06)_Spain ARPU + AUPU_Group" xfId="29344"/>
    <cellStyle name="n_CA CARAT Home FR_CA BAC SCR-VM 06-07 (31-07-06)_Spain ARPU + AUPU_ROW ARPU" xfId="29345"/>
    <cellStyle name="n_CA CARAT Home FR_CA BAC SCR-VM 06-07 (31-07-06)_Spain ARPU + AUPU_ROW ARPU_Group" xfId="29346"/>
    <cellStyle name="n_CA CARAT Home FR_CA BAC SCR-VM 06-07 (31-07-06)_Spain KPIs" xfId="6630"/>
    <cellStyle name="n_CA CARAT Home FR_CA BAC SCR-VM 06-07 (31-07-06)_Spain KPIs 2" xfId="15997"/>
    <cellStyle name="n_CA CARAT Home FR_CA BAC SCR-VM 06-07 (31-07-06)_Spain KPIs_1" xfId="51446"/>
    <cellStyle name="n_CA CARAT Home FR_CA BAC SCR-VM 06-07 (31-07-06)_Telecoms - Operational KPIs" xfId="49749"/>
    <cellStyle name="n_CA CARAT Home FR_CA forfaits 0607 (06-08-14)" xfId="1947"/>
    <cellStyle name="n_CA CARAT Home FR_CA forfaits 0607 (06-08-14)_A&amp;ME KPIs" xfId="53226"/>
    <cellStyle name="n_CA CARAT Home FR_CA forfaits 0607 (06-08-14)_France financials" xfId="23598"/>
    <cellStyle name="n_CA CARAT Home FR_CA forfaits 0607 (06-08-14)_France KPIs" xfId="4808"/>
    <cellStyle name="n_CA CARAT Home FR_CA forfaits 0607 (06-08-14)_France KPIs 2" xfId="14226"/>
    <cellStyle name="n_CA CARAT Home FR_CA forfaits 0607 (06-08-14)_France KPIs_1" xfId="12051"/>
    <cellStyle name="n_CA CARAT Home FR_CA forfaits 0607 (06-08-14)_Group" xfId="29348"/>
    <cellStyle name="n_CA CARAT Home FR_CA forfaits 0607 (06-08-14)_Group - financial KPIs" xfId="21854"/>
    <cellStyle name="n_CA CARAT Home FR_CA forfaits 0607 (06-08-14)_Group - operational KPIs" xfId="10297"/>
    <cellStyle name="n_CA CARAT Home FR_CA forfaits 0607 (06-08-14)_Group - operational KPIs 2" xfId="17996"/>
    <cellStyle name="n_CA CARAT Home FR_CA forfaits 0607 (06-08-14)_Group - operational KPIs_1" xfId="20113"/>
    <cellStyle name="n_CA CARAT Home FR_CA forfaits 0607 (06-08-14)_Poland KPIs" xfId="29347"/>
    <cellStyle name="n_CA CARAT Home FR_CA forfaits 0607 (06-08-14)_ROW" xfId="29349"/>
    <cellStyle name="n_CA CARAT Home FR_CA forfaits 0607 (06-08-14)_ROW_1" xfId="29350"/>
    <cellStyle name="n_CA CARAT Home FR_CA forfaits 0607 (06-08-14)_ROW_1_Group" xfId="29351"/>
    <cellStyle name="n_CA CARAT Home FR_CA forfaits 0607 (06-08-14)_ROW_1_ROW ARPU" xfId="29352"/>
    <cellStyle name="n_CA CARAT Home FR_CA forfaits 0607 (06-08-14)_ROW_1_ROW ARPU_Group" xfId="29353"/>
    <cellStyle name="n_CA CARAT Home FR_CA forfaits 0607 (06-08-14)_ROW_Group" xfId="29354"/>
    <cellStyle name="n_CA CARAT Home FR_CA forfaits 0607 (06-08-14)_ROW_ROW ARPU" xfId="29355"/>
    <cellStyle name="n_CA CARAT Home FR_CA forfaits 0607 (06-08-14)_ROW_ROW ARPU_Group" xfId="29356"/>
    <cellStyle name="n_CA CARAT Home FR_CA forfaits 0607 (06-08-14)_Spain ARPU + AUPU" xfId="29357"/>
    <cellStyle name="n_CA CARAT Home FR_CA forfaits 0607 (06-08-14)_Spain ARPU + AUPU_Group" xfId="29358"/>
    <cellStyle name="n_CA CARAT Home FR_CA forfaits 0607 (06-08-14)_Spain ARPU + AUPU_ROW ARPU" xfId="29359"/>
    <cellStyle name="n_CA CARAT Home FR_CA forfaits 0607 (06-08-14)_Spain ARPU + AUPU_ROW ARPU_Group" xfId="29360"/>
    <cellStyle name="n_CA CARAT Home FR_CA forfaits 0607 (06-08-14)_Spain KPIs" xfId="6631"/>
    <cellStyle name="n_CA CARAT Home FR_CA forfaits 0607 (06-08-14)_Spain KPIs 2" xfId="15998"/>
    <cellStyle name="n_CA CARAT Home FR_CA forfaits 0607 (06-08-14)_Spain KPIs_1" xfId="51447"/>
    <cellStyle name="n_CA CARAT Home FR_CA forfaits 0607 (06-08-14)_Telecoms - Operational KPIs" xfId="49750"/>
    <cellStyle name="n_CA CARAT Home FR_Classeur2" xfId="1948"/>
    <cellStyle name="n_CA CARAT Home FR_Classeur2_A&amp;ME KPIs" xfId="53227"/>
    <cellStyle name="n_CA CARAT Home FR_Classeur2_France financials" xfId="23599"/>
    <cellStyle name="n_CA CARAT Home FR_Classeur2_France KPIs" xfId="4809"/>
    <cellStyle name="n_CA CARAT Home FR_Classeur2_France KPIs 2" xfId="14227"/>
    <cellStyle name="n_CA CARAT Home FR_Classeur2_France KPIs_1" xfId="12052"/>
    <cellStyle name="n_CA CARAT Home FR_Classeur2_Group" xfId="29362"/>
    <cellStyle name="n_CA CARAT Home FR_Classeur2_Group - financial KPIs" xfId="21855"/>
    <cellStyle name="n_CA CARAT Home FR_Classeur2_Group - operational KPIs" xfId="10298"/>
    <cellStyle name="n_CA CARAT Home FR_Classeur2_Group - operational KPIs 2" xfId="17997"/>
    <cellStyle name="n_CA CARAT Home FR_Classeur2_Group - operational KPIs_1" xfId="20114"/>
    <cellStyle name="n_CA CARAT Home FR_Classeur2_Poland KPIs" xfId="29361"/>
    <cellStyle name="n_CA CARAT Home FR_Classeur2_ROW" xfId="29363"/>
    <cellStyle name="n_CA CARAT Home FR_Classeur2_ROW_1" xfId="29364"/>
    <cellStyle name="n_CA CARAT Home FR_Classeur2_ROW_1_Group" xfId="29365"/>
    <cellStyle name="n_CA CARAT Home FR_Classeur2_ROW_1_ROW ARPU" xfId="29366"/>
    <cellStyle name="n_CA CARAT Home FR_Classeur2_ROW_1_ROW ARPU_Group" xfId="29367"/>
    <cellStyle name="n_CA CARAT Home FR_Classeur2_ROW_Group" xfId="29368"/>
    <cellStyle name="n_CA CARAT Home FR_Classeur2_ROW_ROW ARPU" xfId="29369"/>
    <cellStyle name="n_CA CARAT Home FR_Classeur2_ROW_ROW ARPU_Group" xfId="29370"/>
    <cellStyle name="n_CA CARAT Home FR_Classeur2_Spain ARPU + AUPU" xfId="29371"/>
    <cellStyle name="n_CA CARAT Home FR_Classeur2_Spain ARPU + AUPU_Group" xfId="29372"/>
    <cellStyle name="n_CA CARAT Home FR_Classeur2_Spain ARPU + AUPU_ROW ARPU" xfId="29373"/>
    <cellStyle name="n_CA CARAT Home FR_Classeur2_Spain ARPU + AUPU_ROW ARPU_Group" xfId="29374"/>
    <cellStyle name="n_CA CARAT Home FR_Classeur2_Spain KPIs" xfId="6632"/>
    <cellStyle name="n_CA CARAT Home FR_Classeur2_Spain KPIs 2" xfId="15999"/>
    <cellStyle name="n_CA CARAT Home FR_Classeur2_Spain KPIs_1" xfId="51448"/>
    <cellStyle name="n_CA CARAT Home FR_Classeur2_Telecoms - Operational KPIs" xfId="49751"/>
    <cellStyle name="n_CA CARAT Home FR_Classeur5" xfId="1949"/>
    <cellStyle name="n_CA CARAT Home FR_Classeur5_A&amp;ME KPIs" xfId="53228"/>
    <cellStyle name="n_CA CARAT Home FR_Classeur5_Enterprise" xfId="9598"/>
    <cellStyle name="n_CA CARAT Home FR_Classeur5_France financials" xfId="23600"/>
    <cellStyle name="n_CA CARAT Home FR_Classeur5_France financials_1" xfId="25188"/>
    <cellStyle name="n_CA CARAT Home FR_Classeur5_France KPIs" xfId="4810"/>
    <cellStyle name="n_CA CARAT Home FR_Classeur5_France KPIs 2" xfId="14228"/>
    <cellStyle name="n_CA CARAT Home FR_Classeur5_France KPIs_1" xfId="12053"/>
    <cellStyle name="n_CA CARAT Home FR_Classeur5_Group" xfId="29376"/>
    <cellStyle name="n_CA CARAT Home FR_Classeur5_Group - financial KPIs" xfId="21856"/>
    <cellStyle name="n_CA CARAT Home FR_Classeur5_Group - operational KPIs" xfId="3064"/>
    <cellStyle name="n_CA CARAT Home FR_Classeur5_Group - operational KPIs_1" xfId="10299"/>
    <cellStyle name="n_CA CARAT Home FR_Classeur5_Group - operational KPIs_1 2" xfId="17998"/>
    <cellStyle name="n_CA CARAT Home FR_Classeur5_Group - operational KPIs_2" xfId="20115"/>
    <cellStyle name="n_CA CARAT Home FR_Classeur5_IC&amp;SS" xfId="13881"/>
    <cellStyle name="n_CA CARAT Home FR_Classeur5_Poland KPIs" xfId="8318"/>
    <cellStyle name="n_CA CARAT Home FR_Classeur5_Poland KPIs_1" xfId="29375"/>
    <cellStyle name="n_CA CARAT Home FR_Classeur5_ROW" xfId="29377"/>
    <cellStyle name="n_CA CARAT Home FR_Classeur5_RoW KPIs" xfId="9030"/>
    <cellStyle name="n_CA CARAT Home FR_Classeur5_ROW_1" xfId="29378"/>
    <cellStyle name="n_CA CARAT Home FR_Classeur5_ROW_1_Group" xfId="29379"/>
    <cellStyle name="n_CA CARAT Home FR_Classeur5_ROW_1_ROW ARPU" xfId="29380"/>
    <cellStyle name="n_CA CARAT Home FR_Classeur5_ROW_1_ROW ARPU_Group" xfId="29381"/>
    <cellStyle name="n_CA CARAT Home FR_Classeur5_ROW_Group" xfId="29382"/>
    <cellStyle name="n_CA CARAT Home FR_Classeur5_ROW_ROW ARPU" xfId="29383"/>
    <cellStyle name="n_CA CARAT Home FR_Classeur5_ROW_ROW ARPU_Group" xfId="29384"/>
    <cellStyle name="n_CA CARAT Home FR_Classeur5_Spain ARPU + AUPU" xfId="29385"/>
    <cellStyle name="n_CA CARAT Home FR_Classeur5_Spain ARPU + AUPU_Group" xfId="29386"/>
    <cellStyle name="n_CA CARAT Home FR_Classeur5_Spain ARPU + AUPU_ROW ARPU" xfId="29387"/>
    <cellStyle name="n_CA CARAT Home FR_Classeur5_Spain ARPU + AUPU_ROW ARPU_Group" xfId="29388"/>
    <cellStyle name="n_CA CARAT Home FR_Classeur5_Spain KPIs" xfId="6633"/>
    <cellStyle name="n_CA CARAT Home FR_Classeur5_Spain KPIs 2" xfId="16000"/>
    <cellStyle name="n_CA CARAT Home FR_Classeur5_Spain KPIs_1" xfId="51449"/>
    <cellStyle name="n_CA CARAT Home FR_Classeur5_Telecoms - Operational KPIs" xfId="49752"/>
    <cellStyle name="n_CA CARAT Home FR_DATA KPI Personal" xfId="29389"/>
    <cellStyle name="n_CA CARAT Home FR_DATA KPI Personal_Group" xfId="29390"/>
    <cellStyle name="n_CA CARAT Home FR_EE_CoA_BS - mapped V4" xfId="29391"/>
    <cellStyle name="n_CA CARAT Home FR_EE_CoA_BS - mapped V4_Group" xfId="29392"/>
    <cellStyle name="n_CA CARAT Home FR_Enterprise" xfId="9594"/>
    <cellStyle name="n_CA CARAT Home FR_France financials" xfId="23593"/>
    <cellStyle name="n_CA CARAT Home FR_France financials_1" xfId="25184"/>
    <cellStyle name="n_CA CARAT Home FR_France KPIs" xfId="4803"/>
    <cellStyle name="n_CA CARAT Home FR_France KPIs 2" xfId="14221"/>
    <cellStyle name="n_CA CARAT Home FR_France KPIs_1" xfId="12046"/>
    <cellStyle name="n_CA CARAT Home FR_Group" xfId="29393"/>
    <cellStyle name="n_CA CARAT Home FR_Group - financial KPIs" xfId="21849"/>
    <cellStyle name="n_CA CARAT Home FR_Group - operational KPIs" xfId="3060"/>
    <cellStyle name="n_CA CARAT Home FR_Group - operational KPIs_1" xfId="10292"/>
    <cellStyle name="n_CA CARAT Home FR_Group - operational KPIs_1 2" xfId="17991"/>
    <cellStyle name="n_CA CARAT Home FR_Group - operational KPIs_2" xfId="20108"/>
    <cellStyle name="n_CA CARAT Home FR_IC&amp;SS" xfId="17585"/>
    <cellStyle name="n_CA CARAT Home FR_PFA_Mn MTV_060413" xfId="1950"/>
    <cellStyle name="n_CA CARAT Home FR_PFA_Mn MTV_060413_A&amp;ME KPIs" xfId="53229"/>
    <cellStyle name="n_CA CARAT Home FR_PFA_Mn MTV_060413_France financials" xfId="23601"/>
    <cellStyle name="n_CA CARAT Home FR_PFA_Mn MTV_060413_France KPIs" xfId="4811"/>
    <cellStyle name="n_CA CARAT Home FR_PFA_Mn MTV_060413_France KPIs 2" xfId="14229"/>
    <cellStyle name="n_CA CARAT Home FR_PFA_Mn MTV_060413_France KPIs_1" xfId="12054"/>
    <cellStyle name="n_CA CARAT Home FR_PFA_Mn MTV_060413_Group" xfId="29395"/>
    <cellStyle name="n_CA CARAT Home FR_PFA_Mn MTV_060413_Group - financial KPIs" xfId="21857"/>
    <cellStyle name="n_CA CARAT Home FR_PFA_Mn MTV_060413_Group - operational KPIs" xfId="10300"/>
    <cellStyle name="n_CA CARAT Home FR_PFA_Mn MTV_060413_Group - operational KPIs 2" xfId="17999"/>
    <cellStyle name="n_CA CARAT Home FR_PFA_Mn MTV_060413_Group - operational KPIs_1" xfId="20116"/>
    <cellStyle name="n_CA CARAT Home FR_PFA_Mn MTV_060413_Poland KPIs" xfId="29394"/>
    <cellStyle name="n_CA CARAT Home FR_PFA_Mn MTV_060413_ROW" xfId="29396"/>
    <cellStyle name="n_CA CARAT Home FR_PFA_Mn MTV_060413_ROW_1" xfId="29397"/>
    <cellStyle name="n_CA CARAT Home FR_PFA_Mn MTV_060413_ROW_1_Group" xfId="29398"/>
    <cellStyle name="n_CA CARAT Home FR_PFA_Mn MTV_060413_ROW_1_ROW ARPU" xfId="29399"/>
    <cellStyle name="n_CA CARAT Home FR_PFA_Mn MTV_060413_ROW_1_ROW ARPU_Group" xfId="29400"/>
    <cellStyle name="n_CA CARAT Home FR_PFA_Mn MTV_060413_ROW_Group" xfId="29401"/>
    <cellStyle name="n_CA CARAT Home FR_PFA_Mn MTV_060413_ROW_ROW ARPU" xfId="29402"/>
    <cellStyle name="n_CA CARAT Home FR_PFA_Mn MTV_060413_ROW_ROW ARPU_Group" xfId="29403"/>
    <cellStyle name="n_CA CARAT Home FR_PFA_Mn MTV_060413_Spain ARPU + AUPU" xfId="29404"/>
    <cellStyle name="n_CA CARAT Home FR_PFA_Mn MTV_060413_Spain ARPU + AUPU_Group" xfId="29405"/>
    <cellStyle name="n_CA CARAT Home FR_PFA_Mn MTV_060413_Spain ARPU + AUPU_ROW ARPU" xfId="29406"/>
    <cellStyle name="n_CA CARAT Home FR_PFA_Mn MTV_060413_Spain ARPU + AUPU_ROW ARPU_Group" xfId="29407"/>
    <cellStyle name="n_CA CARAT Home FR_PFA_Mn MTV_060413_Spain KPIs" xfId="6634"/>
    <cellStyle name="n_CA CARAT Home FR_PFA_Mn MTV_060413_Spain KPIs 2" xfId="16001"/>
    <cellStyle name="n_CA CARAT Home FR_PFA_Mn MTV_060413_Spain KPIs_1" xfId="51450"/>
    <cellStyle name="n_CA CARAT Home FR_PFA_Mn MTV_060413_Telecoms - Operational KPIs" xfId="49753"/>
    <cellStyle name="n_CA CARAT Home FR_PFA_Mn_0603_V0 0" xfId="1951"/>
    <cellStyle name="n_CA CARAT Home FR_PFA_Mn_0603_V0 0_A&amp;ME KPIs" xfId="53230"/>
    <cellStyle name="n_CA CARAT Home FR_PFA_Mn_0603_V0 0_France financials" xfId="23602"/>
    <cellStyle name="n_CA CARAT Home FR_PFA_Mn_0603_V0 0_France KPIs" xfId="4812"/>
    <cellStyle name="n_CA CARAT Home FR_PFA_Mn_0603_V0 0_France KPIs 2" xfId="14230"/>
    <cellStyle name="n_CA CARAT Home FR_PFA_Mn_0603_V0 0_France KPIs_1" xfId="12055"/>
    <cellStyle name="n_CA CARAT Home FR_PFA_Mn_0603_V0 0_Group" xfId="29409"/>
    <cellStyle name="n_CA CARAT Home FR_PFA_Mn_0603_V0 0_Group - financial KPIs" xfId="21858"/>
    <cellStyle name="n_CA CARAT Home FR_PFA_Mn_0603_V0 0_Group - operational KPIs" xfId="10301"/>
    <cellStyle name="n_CA CARAT Home FR_PFA_Mn_0603_V0 0_Group - operational KPIs 2" xfId="18000"/>
    <cellStyle name="n_CA CARAT Home FR_PFA_Mn_0603_V0 0_Group - operational KPIs_1" xfId="20117"/>
    <cellStyle name="n_CA CARAT Home FR_PFA_Mn_0603_V0 0_Poland KPIs" xfId="29408"/>
    <cellStyle name="n_CA CARAT Home FR_PFA_Mn_0603_V0 0_ROW" xfId="29410"/>
    <cellStyle name="n_CA CARAT Home FR_PFA_Mn_0603_V0 0_ROW_1" xfId="29411"/>
    <cellStyle name="n_CA CARAT Home FR_PFA_Mn_0603_V0 0_ROW_1_Group" xfId="29412"/>
    <cellStyle name="n_CA CARAT Home FR_PFA_Mn_0603_V0 0_ROW_1_ROW ARPU" xfId="29413"/>
    <cellStyle name="n_CA CARAT Home FR_PFA_Mn_0603_V0 0_ROW_1_ROW ARPU_Group" xfId="29414"/>
    <cellStyle name="n_CA CARAT Home FR_PFA_Mn_0603_V0 0_ROW_Group" xfId="29415"/>
    <cellStyle name="n_CA CARAT Home FR_PFA_Mn_0603_V0 0_ROW_ROW ARPU" xfId="29416"/>
    <cellStyle name="n_CA CARAT Home FR_PFA_Mn_0603_V0 0_ROW_ROW ARPU_Group" xfId="29417"/>
    <cellStyle name="n_CA CARAT Home FR_PFA_Mn_0603_V0 0_Spain ARPU + AUPU" xfId="29418"/>
    <cellStyle name="n_CA CARAT Home FR_PFA_Mn_0603_V0 0_Spain ARPU + AUPU_Group" xfId="29419"/>
    <cellStyle name="n_CA CARAT Home FR_PFA_Mn_0603_V0 0_Spain ARPU + AUPU_ROW ARPU" xfId="29420"/>
    <cellStyle name="n_CA CARAT Home FR_PFA_Mn_0603_V0 0_Spain ARPU + AUPU_ROW ARPU_Group" xfId="29421"/>
    <cellStyle name="n_CA CARAT Home FR_PFA_Mn_0603_V0 0_Spain KPIs" xfId="6635"/>
    <cellStyle name="n_CA CARAT Home FR_PFA_Mn_0603_V0 0_Spain KPIs 2" xfId="16002"/>
    <cellStyle name="n_CA CARAT Home FR_PFA_Mn_0603_V0 0_Spain KPIs_1" xfId="51451"/>
    <cellStyle name="n_CA CARAT Home FR_PFA_Mn_0603_V0 0_Telecoms - Operational KPIs" xfId="49754"/>
    <cellStyle name="n_CA CARAT Home FR_PFA_Parcs_0600706" xfId="1952"/>
    <cellStyle name="n_CA CARAT Home FR_PFA_Parcs_0600706_A&amp;ME KPIs" xfId="53231"/>
    <cellStyle name="n_CA CARAT Home FR_PFA_Parcs_0600706_France financials" xfId="23603"/>
    <cellStyle name="n_CA CARAT Home FR_PFA_Parcs_0600706_France KPIs" xfId="4813"/>
    <cellStyle name="n_CA CARAT Home FR_PFA_Parcs_0600706_France KPIs 2" xfId="14231"/>
    <cellStyle name="n_CA CARAT Home FR_PFA_Parcs_0600706_France KPIs_1" xfId="12056"/>
    <cellStyle name="n_CA CARAT Home FR_PFA_Parcs_0600706_Group" xfId="29423"/>
    <cellStyle name="n_CA CARAT Home FR_PFA_Parcs_0600706_Group - financial KPIs" xfId="21859"/>
    <cellStyle name="n_CA CARAT Home FR_PFA_Parcs_0600706_Group - operational KPIs" xfId="10302"/>
    <cellStyle name="n_CA CARAT Home FR_PFA_Parcs_0600706_Group - operational KPIs 2" xfId="18001"/>
    <cellStyle name="n_CA CARAT Home FR_PFA_Parcs_0600706_Group - operational KPIs_1" xfId="20118"/>
    <cellStyle name="n_CA CARAT Home FR_PFA_Parcs_0600706_Poland KPIs" xfId="29422"/>
    <cellStyle name="n_CA CARAT Home FR_PFA_Parcs_0600706_ROW" xfId="29424"/>
    <cellStyle name="n_CA CARAT Home FR_PFA_Parcs_0600706_ROW_1" xfId="29425"/>
    <cellStyle name="n_CA CARAT Home FR_PFA_Parcs_0600706_ROW_1_Group" xfId="29426"/>
    <cellStyle name="n_CA CARAT Home FR_PFA_Parcs_0600706_ROW_1_ROW ARPU" xfId="29427"/>
    <cellStyle name="n_CA CARAT Home FR_PFA_Parcs_0600706_ROW_1_ROW ARPU_Group" xfId="29428"/>
    <cellStyle name="n_CA CARAT Home FR_PFA_Parcs_0600706_ROW_Group" xfId="29429"/>
    <cellStyle name="n_CA CARAT Home FR_PFA_Parcs_0600706_ROW_ROW ARPU" xfId="29430"/>
    <cellStyle name="n_CA CARAT Home FR_PFA_Parcs_0600706_ROW_ROW ARPU_Group" xfId="29431"/>
    <cellStyle name="n_CA CARAT Home FR_PFA_Parcs_0600706_Spain ARPU + AUPU" xfId="29432"/>
    <cellStyle name="n_CA CARAT Home FR_PFA_Parcs_0600706_Spain ARPU + AUPU_Group" xfId="29433"/>
    <cellStyle name="n_CA CARAT Home FR_PFA_Parcs_0600706_Spain ARPU + AUPU_ROW ARPU" xfId="29434"/>
    <cellStyle name="n_CA CARAT Home FR_PFA_Parcs_0600706_Spain ARPU + AUPU_ROW ARPU_Group" xfId="29435"/>
    <cellStyle name="n_CA CARAT Home FR_PFA_Parcs_0600706_Spain KPIs" xfId="6636"/>
    <cellStyle name="n_CA CARAT Home FR_PFA_Parcs_0600706_Spain KPIs 2" xfId="16003"/>
    <cellStyle name="n_CA CARAT Home FR_PFA_Parcs_0600706_Spain KPIs_1" xfId="51452"/>
    <cellStyle name="n_CA CARAT Home FR_PFA_Parcs_0600706_Telecoms - Operational KPIs" xfId="49755"/>
    <cellStyle name="n_CA CARAT Home FR_Poland KPIs" xfId="8314"/>
    <cellStyle name="n_CA CARAT Home FR_Poland KPIs_1" xfId="29290"/>
    <cellStyle name="n_CA CARAT Home FR_Reporting Valeur_Mobile_2010_10" xfId="29436"/>
    <cellStyle name="n_CA CARAT Home FR_Reporting Valeur_Mobile_2010_10_Group" xfId="29437"/>
    <cellStyle name="n_CA CARAT Home FR_Reporting Valeur_Mobile_2010_10_ROW" xfId="29438"/>
    <cellStyle name="n_CA CARAT Home FR_Reporting Valeur_Mobile_2010_10_ROW ARPU" xfId="29439"/>
    <cellStyle name="n_CA CARAT Home FR_Reporting Valeur_Mobile_2010_10_ROW ARPU_Group" xfId="29440"/>
    <cellStyle name="n_CA CARAT Home FR_Reporting Valeur_Mobile_2010_10_ROW_Group" xfId="29441"/>
    <cellStyle name="n_CA CARAT Home FR_ROW" xfId="29442"/>
    <cellStyle name="n_CA CARAT Home FR_RoW KPIs" xfId="9026"/>
    <cellStyle name="n_CA CARAT Home FR_ROW_1" xfId="29443"/>
    <cellStyle name="n_CA CARAT Home FR_ROW_1_Group" xfId="29444"/>
    <cellStyle name="n_CA CARAT Home FR_ROW_1_ROW ARPU" xfId="29445"/>
    <cellStyle name="n_CA CARAT Home FR_ROW_1_ROW ARPU_Group" xfId="29446"/>
    <cellStyle name="n_CA CARAT Home FR_ROW_Group" xfId="29447"/>
    <cellStyle name="n_CA CARAT Home FR_ROW_ROW ARPU" xfId="29448"/>
    <cellStyle name="n_CA CARAT Home FR_ROW_ROW ARPU_Group" xfId="29449"/>
    <cellStyle name="n_CA CARAT Home FR_Spain ARPU + AUPU" xfId="29450"/>
    <cellStyle name="n_CA CARAT Home FR_Spain ARPU + AUPU_Group" xfId="29451"/>
    <cellStyle name="n_CA CARAT Home FR_Spain ARPU + AUPU_ROW ARPU" xfId="29452"/>
    <cellStyle name="n_CA CARAT Home FR_Spain ARPU + AUPU_ROW ARPU_Group" xfId="29453"/>
    <cellStyle name="n_CA CARAT Home FR_Spain KPIs" xfId="6626"/>
    <cellStyle name="n_CA CARAT Home FR_Spain KPIs 2" xfId="15993"/>
    <cellStyle name="n_CA CARAT Home FR_Spain KPIs_1" xfId="51442"/>
    <cellStyle name="n_CA CARAT Home FR_Telecoms - Operational KPIs" xfId="49745"/>
    <cellStyle name="n_CA CARAT Home FR_UAG_report_CA 06-09 (06-09-28)" xfId="1953"/>
    <cellStyle name="n_CA CARAT Home FR_UAG_report_CA 06-09 (06-09-28)_A&amp;ME KPIs" xfId="53232"/>
    <cellStyle name="n_CA CARAT Home FR_UAG_report_CA 06-09 (06-09-28)_Enterprise" xfId="9599"/>
    <cellStyle name="n_CA CARAT Home FR_UAG_report_CA 06-09 (06-09-28)_France financials" xfId="23604"/>
    <cellStyle name="n_CA CARAT Home FR_UAG_report_CA 06-09 (06-09-28)_France financials_1" xfId="25189"/>
    <cellStyle name="n_CA CARAT Home FR_UAG_report_CA 06-09 (06-09-28)_France KPIs" xfId="4814"/>
    <cellStyle name="n_CA CARAT Home FR_UAG_report_CA 06-09 (06-09-28)_France KPIs 2" xfId="14232"/>
    <cellStyle name="n_CA CARAT Home FR_UAG_report_CA 06-09 (06-09-28)_France KPIs_1" xfId="12057"/>
    <cellStyle name="n_CA CARAT Home FR_UAG_report_CA 06-09 (06-09-28)_Group" xfId="29455"/>
    <cellStyle name="n_CA CARAT Home FR_UAG_report_CA 06-09 (06-09-28)_Group - financial KPIs" xfId="21860"/>
    <cellStyle name="n_CA CARAT Home FR_UAG_report_CA 06-09 (06-09-28)_Group - operational KPIs" xfId="3065"/>
    <cellStyle name="n_CA CARAT Home FR_UAG_report_CA 06-09 (06-09-28)_Group - operational KPIs_1" xfId="10303"/>
    <cellStyle name="n_CA CARAT Home FR_UAG_report_CA 06-09 (06-09-28)_Group - operational KPIs_1 2" xfId="18002"/>
    <cellStyle name="n_CA CARAT Home FR_UAG_report_CA 06-09 (06-09-28)_Group - operational KPIs_2" xfId="20119"/>
    <cellStyle name="n_CA CARAT Home FR_UAG_report_CA 06-09 (06-09-28)_IC&amp;SS" xfId="19612"/>
    <cellStyle name="n_CA CARAT Home FR_UAG_report_CA 06-09 (06-09-28)_Poland KPIs" xfId="8319"/>
    <cellStyle name="n_CA CARAT Home FR_UAG_report_CA 06-09 (06-09-28)_Poland KPIs_1" xfId="29454"/>
    <cellStyle name="n_CA CARAT Home FR_UAG_report_CA 06-09 (06-09-28)_ROW" xfId="29456"/>
    <cellStyle name="n_CA CARAT Home FR_UAG_report_CA 06-09 (06-09-28)_RoW KPIs" xfId="9031"/>
    <cellStyle name="n_CA CARAT Home FR_UAG_report_CA 06-09 (06-09-28)_ROW_1" xfId="29457"/>
    <cellStyle name="n_CA CARAT Home FR_UAG_report_CA 06-09 (06-09-28)_ROW_1_Group" xfId="29458"/>
    <cellStyle name="n_CA CARAT Home FR_UAG_report_CA 06-09 (06-09-28)_ROW_1_ROW ARPU" xfId="29459"/>
    <cellStyle name="n_CA CARAT Home FR_UAG_report_CA 06-09 (06-09-28)_ROW_1_ROW ARPU_Group" xfId="29460"/>
    <cellStyle name="n_CA CARAT Home FR_UAG_report_CA 06-09 (06-09-28)_ROW_Group" xfId="29461"/>
    <cellStyle name="n_CA CARAT Home FR_UAG_report_CA 06-09 (06-09-28)_ROW_ROW ARPU" xfId="29462"/>
    <cellStyle name="n_CA CARAT Home FR_UAG_report_CA 06-09 (06-09-28)_ROW_ROW ARPU_Group" xfId="29463"/>
    <cellStyle name="n_CA CARAT Home FR_UAG_report_CA 06-09 (06-09-28)_Spain ARPU + AUPU" xfId="29464"/>
    <cellStyle name="n_CA CARAT Home FR_UAG_report_CA 06-09 (06-09-28)_Spain ARPU + AUPU_Group" xfId="29465"/>
    <cellStyle name="n_CA CARAT Home FR_UAG_report_CA 06-09 (06-09-28)_Spain ARPU + AUPU_ROW ARPU" xfId="29466"/>
    <cellStyle name="n_CA CARAT Home FR_UAG_report_CA 06-09 (06-09-28)_Spain ARPU + AUPU_ROW ARPU_Group" xfId="29467"/>
    <cellStyle name="n_CA CARAT Home FR_UAG_report_CA 06-09 (06-09-28)_Spain KPIs" xfId="6637"/>
    <cellStyle name="n_CA CARAT Home FR_UAG_report_CA 06-09 (06-09-28)_Spain KPIs 2" xfId="16004"/>
    <cellStyle name="n_CA CARAT Home FR_UAG_report_CA 06-09 (06-09-28)_Spain KPIs_1" xfId="51453"/>
    <cellStyle name="n_CA CARAT Home FR_UAG_report_CA 06-09 (06-09-28)_Telecoms - Operational KPIs" xfId="49756"/>
    <cellStyle name="n_CA CARAT Home FR_UAG_report_CA 06-10 (06-11-06)" xfId="1954"/>
    <cellStyle name="n_CA CARAT Home FR_UAG_report_CA 06-10 (06-11-06)_A&amp;ME KPIs" xfId="53233"/>
    <cellStyle name="n_CA CARAT Home FR_UAG_report_CA 06-10 (06-11-06)_Enterprise" xfId="9600"/>
    <cellStyle name="n_CA CARAT Home FR_UAG_report_CA 06-10 (06-11-06)_France financials" xfId="23605"/>
    <cellStyle name="n_CA CARAT Home FR_UAG_report_CA 06-10 (06-11-06)_France financials_1" xfId="25190"/>
    <cellStyle name="n_CA CARAT Home FR_UAG_report_CA 06-10 (06-11-06)_France KPIs" xfId="4815"/>
    <cellStyle name="n_CA CARAT Home FR_UAG_report_CA 06-10 (06-11-06)_France KPIs 2" xfId="14233"/>
    <cellStyle name="n_CA CARAT Home FR_UAG_report_CA 06-10 (06-11-06)_France KPIs_1" xfId="12058"/>
    <cellStyle name="n_CA CARAT Home FR_UAG_report_CA 06-10 (06-11-06)_Group" xfId="29469"/>
    <cellStyle name="n_CA CARAT Home FR_UAG_report_CA 06-10 (06-11-06)_Group - financial KPIs" xfId="21861"/>
    <cellStyle name="n_CA CARAT Home FR_UAG_report_CA 06-10 (06-11-06)_Group - operational KPIs" xfId="3066"/>
    <cellStyle name="n_CA CARAT Home FR_UAG_report_CA 06-10 (06-11-06)_Group - operational KPIs_1" xfId="10304"/>
    <cellStyle name="n_CA CARAT Home FR_UAG_report_CA 06-10 (06-11-06)_Group - operational KPIs_1 2" xfId="18003"/>
    <cellStyle name="n_CA CARAT Home FR_UAG_report_CA 06-10 (06-11-06)_Group - operational KPIs_2" xfId="20120"/>
    <cellStyle name="n_CA CARAT Home FR_UAG_report_CA 06-10 (06-11-06)_IC&amp;SS" xfId="19812"/>
    <cellStyle name="n_CA CARAT Home FR_UAG_report_CA 06-10 (06-11-06)_Poland KPIs" xfId="8320"/>
    <cellStyle name="n_CA CARAT Home FR_UAG_report_CA 06-10 (06-11-06)_Poland KPIs_1" xfId="29468"/>
    <cellStyle name="n_CA CARAT Home FR_UAG_report_CA 06-10 (06-11-06)_ROW" xfId="29470"/>
    <cellStyle name="n_CA CARAT Home FR_UAG_report_CA 06-10 (06-11-06)_RoW KPIs" xfId="9032"/>
    <cellStyle name="n_CA CARAT Home FR_UAG_report_CA 06-10 (06-11-06)_ROW_1" xfId="29471"/>
    <cellStyle name="n_CA CARAT Home FR_UAG_report_CA 06-10 (06-11-06)_ROW_1_Group" xfId="29472"/>
    <cellStyle name="n_CA CARAT Home FR_UAG_report_CA 06-10 (06-11-06)_ROW_1_ROW ARPU" xfId="29473"/>
    <cellStyle name="n_CA CARAT Home FR_UAG_report_CA 06-10 (06-11-06)_ROW_1_ROW ARPU_Group" xfId="29474"/>
    <cellStyle name="n_CA CARAT Home FR_UAG_report_CA 06-10 (06-11-06)_ROW_Group" xfId="29475"/>
    <cellStyle name="n_CA CARAT Home FR_UAG_report_CA 06-10 (06-11-06)_ROW_ROW ARPU" xfId="29476"/>
    <cellStyle name="n_CA CARAT Home FR_UAG_report_CA 06-10 (06-11-06)_ROW_ROW ARPU_Group" xfId="29477"/>
    <cellStyle name="n_CA CARAT Home FR_UAG_report_CA 06-10 (06-11-06)_Spain ARPU + AUPU" xfId="29478"/>
    <cellStyle name="n_CA CARAT Home FR_UAG_report_CA 06-10 (06-11-06)_Spain ARPU + AUPU_Group" xfId="29479"/>
    <cellStyle name="n_CA CARAT Home FR_UAG_report_CA 06-10 (06-11-06)_Spain ARPU + AUPU_ROW ARPU" xfId="29480"/>
    <cellStyle name="n_CA CARAT Home FR_UAG_report_CA 06-10 (06-11-06)_Spain ARPU + AUPU_ROW ARPU_Group" xfId="29481"/>
    <cellStyle name="n_CA CARAT Home FR_UAG_report_CA 06-10 (06-11-06)_Spain KPIs" xfId="6638"/>
    <cellStyle name="n_CA CARAT Home FR_UAG_report_CA 06-10 (06-11-06)_Spain KPIs 2" xfId="16005"/>
    <cellStyle name="n_CA CARAT Home FR_UAG_report_CA 06-10 (06-11-06)_Spain KPIs_1" xfId="51454"/>
    <cellStyle name="n_CA CARAT Home FR_UAG_report_CA 06-10 (06-11-06)_Telecoms - Operational KPIs" xfId="49757"/>
    <cellStyle name="n_CA CARAT Home FR_V&amp;M trajectoires V1 (06-08-11)" xfId="1955"/>
    <cellStyle name="n_CA CARAT Home FR_V&amp;M trajectoires V1 (06-08-11)_A&amp;ME KPIs" xfId="53234"/>
    <cellStyle name="n_CA CARAT Home FR_V&amp;M trajectoires V1 (06-08-11)_Enterprise" xfId="9601"/>
    <cellStyle name="n_CA CARAT Home FR_V&amp;M trajectoires V1 (06-08-11)_France financials" xfId="23606"/>
    <cellStyle name="n_CA CARAT Home FR_V&amp;M trajectoires V1 (06-08-11)_France financials_1" xfId="25191"/>
    <cellStyle name="n_CA CARAT Home FR_V&amp;M trajectoires V1 (06-08-11)_France KPIs" xfId="4816"/>
    <cellStyle name="n_CA CARAT Home FR_V&amp;M trajectoires V1 (06-08-11)_France KPIs 2" xfId="14234"/>
    <cellStyle name="n_CA CARAT Home FR_V&amp;M trajectoires V1 (06-08-11)_France KPIs_1" xfId="12059"/>
    <cellStyle name="n_CA CARAT Home FR_V&amp;M trajectoires V1 (06-08-11)_Group" xfId="29483"/>
    <cellStyle name="n_CA CARAT Home FR_V&amp;M trajectoires V1 (06-08-11)_Group - financial KPIs" xfId="21862"/>
    <cellStyle name="n_CA CARAT Home FR_V&amp;M trajectoires V1 (06-08-11)_Group - operational KPIs" xfId="3067"/>
    <cellStyle name="n_CA CARAT Home FR_V&amp;M trajectoires V1 (06-08-11)_Group - operational KPIs_1" xfId="10305"/>
    <cellStyle name="n_CA CARAT Home FR_V&amp;M trajectoires V1 (06-08-11)_Group - operational KPIs_1 2" xfId="18004"/>
    <cellStyle name="n_CA CARAT Home FR_V&amp;M trajectoires V1 (06-08-11)_Group - operational KPIs_2" xfId="20121"/>
    <cellStyle name="n_CA CARAT Home FR_V&amp;M trajectoires V1 (06-08-11)_IC&amp;SS" xfId="17583"/>
    <cellStyle name="n_CA CARAT Home FR_V&amp;M trajectoires V1 (06-08-11)_Poland KPIs" xfId="8321"/>
    <cellStyle name="n_CA CARAT Home FR_V&amp;M trajectoires V1 (06-08-11)_Poland KPIs_1" xfId="29482"/>
    <cellStyle name="n_CA CARAT Home FR_V&amp;M trajectoires V1 (06-08-11)_ROW" xfId="29484"/>
    <cellStyle name="n_CA CARAT Home FR_V&amp;M trajectoires V1 (06-08-11)_RoW KPIs" xfId="9033"/>
    <cellStyle name="n_CA CARAT Home FR_V&amp;M trajectoires V1 (06-08-11)_ROW_1" xfId="29485"/>
    <cellStyle name="n_CA CARAT Home FR_V&amp;M trajectoires V1 (06-08-11)_ROW_1_Group" xfId="29486"/>
    <cellStyle name="n_CA CARAT Home FR_V&amp;M trajectoires V1 (06-08-11)_ROW_1_ROW ARPU" xfId="29487"/>
    <cellStyle name="n_CA CARAT Home FR_V&amp;M trajectoires V1 (06-08-11)_ROW_1_ROW ARPU_Group" xfId="29488"/>
    <cellStyle name="n_CA CARAT Home FR_V&amp;M trajectoires V1 (06-08-11)_ROW_Group" xfId="29489"/>
    <cellStyle name="n_CA CARAT Home FR_V&amp;M trajectoires V1 (06-08-11)_ROW_ROW ARPU" xfId="29490"/>
    <cellStyle name="n_CA CARAT Home FR_V&amp;M trajectoires V1 (06-08-11)_ROW_ROW ARPU_Group" xfId="29491"/>
    <cellStyle name="n_CA CARAT Home FR_V&amp;M trajectoires V1 (06-08-11)_Spain ARPU + AUPU" xfId="29492"/>
    <cellStyle name="n_CA CARAT Home FR_V&amp;M trajectoires V1 (06-08-11)_Spain ARPU + AUPU_Group" xfId="29493"/>
    <cellStyle name="n_CA CARAT Home FR_V&amp;M trajectoires V1 (06-08-11)_Spain ARPU + AUPU_ROW ARPU" xfId="29494"/>
    <cellStyle name="n_CA CARAT Home FR_V&amp;M trajectoires V1 (06-08-11)_Spain ARPU + AUPU_ROW ARPU_Group" xfId="29495"/>
    <cellStyle name="n_CA CARAT Home FR_V&amp;M trajectoires V1 (06-08-11)_Spain KPIs" xfId="6639"/>
    <cellStyle name="n_CA CARAT Home FR_V&amp;M trajectoires V1 (06-08-11)_Spain KPIs 2" xfId="16006"/>
    <cellStyle name="n_CA CARAT Home FR_V&amp;M trajectoires V1 (06-08-11)_Spain KPIs_1" xfId="51455"/>
    <cellStyle name="n_CA CARAT Home FR_V&amp;M trajectoires V1 (06-08-11)_Telecoms - Operational KPIs" xfId="49758"/>
    <cellStyle name="n_CA forfaits 0607 (06-08-14)" xfId="1956"/>
    <cellStyle name="n_CA forfaits 0607 (06-08-14)_A&amp;ME KPIs" xfId="53235"/>
    <cellStyle name="n_CA forfaits 0607 (06-08-14)_France financials" xfId="23607"/>
    <cellStyle name="n_CA forfaits 0607 (06-08-14)_France KPIs" xfId="4817"/>
    <cellStyle name="n_CA forfaits 0607 (06-08-14)_France KPIs 2" xfId="14235"/>
    <cellStyle name="n_CA forfaits 0607 (06-08-14)_France KPIs_1" xfId="12060"/>
    <cellStyle name="n_CA forfaits 0607 (06-08-14)_Group" xfId="29497"/>
    <cellStyle name="n_CA forfaits 0607 (06-08-14)_Group - financial KPIs" xfId="21863"/>
    <cellStyle name="n_CA forfaits 0607 (06-08-14)_Group - operational KPIs" xfId="10306"/>
    <cellStyle name="n_CA forfaits 0607 (06-08-14)_Group - operational KPIs 2" xfId="18005"/>
    <cellStyle name="n_CA forfaits 0607 (06-08-14)_Group - operational KPIs_1" xfId="20122"/>
    <cellStyle name="n_CA forfaits 0607 (06-08-14)_Poland KPIs" xfId="29496"/>
    <cellStyle name="n_CA forfaits 0607 (06-08-14)_ROW" xfId="29498"/>
    <cellStyle name="n_CA forfaits 0607 (06-08-14)_ROW_1" xfId="29499"/>
    <cellStyle name="n_CA forfaits 0607 (06-08-14)_ROW_1_Group" xfId="29500"/>
    <cellStyle name="n_CA forfaits 0607 (06-08-14)_ROW_1_ROW ARPU" xfId="29501"/>
    <cellStyle name="n_CA forfaits 0607 (06-08-14)_ROW_1_ROW ARPU_Group" xfId="29502"/>
    <cellStyle name="n_CA forfaits 0607 (06-08-14)_ROW_Group" xfId="29503"/>
    <cellStyle name="n_CA forfaits 0607 (06-08-14)_ROW_ROW ARPU" xfId="29504"/>
    <cellStyle name="n_CA forfaits 0607 (06-08-14)_ROW_ROW ARPU_Group" xfId="29505"/>
    <cellStyle name="n_CA forfaits 0607 (06-08-14)_Spain ARPU + AUPU" xfId="29506"/>
    <cellStyle name="n_CA forfaits 0607 (06-08-14)_Spain ARPU + AUPU_Group" xfId="29507"/>
    <cellStyle name="n_CA forfaits 0607 (06-08-14)_Spain ARPU + AUPU_ROW ARPU" xfId="29508"/>
    <cellStyle name="n_CA forfaits 0607 (06-08-14)_Spain ARPU + AUPU_ROW ARPU_Group" xfId="29509"/>
    <cellStyle name="n_CA forfaits 0607 (06-08-14)_Spain KPIs" xfId="6640"/>
    <cellStyle name="n_CA forfaits 0607 (06-08-14)_Spain KPIs 2" xfId="16007"/>
    <cellStyle name="n_CA forfaits 0607 (06-08-14)_Spain KPIs_1" xfId="51456"/>
    <cellStyle name="n_CA forfaits 0607 (06-08-14)_Telecoms - Operational KPIs" xfId="49759"/>
    <cellStyle name="n_CA par ENTITE JUIN 06 val2" xfId="1957"/>
    <cellStyle name="n_CA par ENTITE JUIN 06 val2_A&amp;ME KPIs" xfId="53236"/>
    <cellStyle name="n_CA par ENTITE JUIN 06 val2_France financials" xfId="23608"/>
    <cellStyle name="n_CA par ENTITE JUIN 06 val2_France KPIs" xfId="4818"/>
    <cellStyle name="n_CA par ENTITE JUIN 06 val2_France KPIs 2" xfId="14236"/>
    <cellStyle name="n_CA par ENTITE JUIN 06 val2_France KPIs_1" xfId="12061"/>
    <cellStyle name="n_CA par ENTITE JUIN 06 val2_Group" xfId="29511"/>
    <cellStyle name="n_CA par ENTITE JUIN 06 val2_Group - financial KPIs" xfId="21864"/>
    <cellStyle name="n_CA par ENTITE JUIN 06 val2_Group - operational KPIs" xfId="10307"/>
    <cellStyle name="n_CA par ENTITE JUIN 06 val2_Group - operational KPIs 2" xfId="18006"/>
    <cellStyle name="n_CA par ENTITE JUIN 06 val2_Group - operational KPIs_1" xfId="20123"/>
    <cellStyle name="n_CA par ENTITE JUIN 06 val2_Poland KPIs" xfId="29510"/>
    <cellStyle name="n_CA par ENTITE JUIN 06 val2_ROW" xfId="29512"/>
    <cellStyle name="n_CA par ENTITE JUIN 06 val2_ROW_1" xfId="29513"/>
    <cellStyle name="n_CA par ENTITE JUIN 06 val2_ROW_1_Group" xfId="29514"/>
    <cellStyle name="n_CA par ENTITE JUIN 06 val2_ROW_1_ROW ARPU" xfId="29515"/>
    <cellStyle name="n_CA par ENTITE JUIN 06 val2_ROW_1_ROW ARPU_Group" xfId="29516"/>
    <cellStyle name="n_CA par ENTITE JUIN 06 val2_ROW_Group" xfId="29517"/>
    <cellStyle name="n_CA par ENTITE JUIN 06 val2_ROW_ROW ARPU" xfId="29518"/>
    <cellStyle name="n_CA par ENTITE JUIN 06 val2_ROW_ROW ARPU_Group" xfId="29519"/>
    <cellStyle name="n_CA par ENTITE JUIN 06 val2_Spain ARPU + AUPU" xfId="29520"/>
    <cellStyle name="n_CA par ENTITE JUIN 06 val2_Spain ARPU + AUPU_Group" xfId="29521"/>
    <cellStyle name="n_CA par ENTITE JUIN 06 val2_Spain ARPU + AUPU_ROW ARPU" xfId="29522"/>
    <cellStyle name="n_CA par ENTITE JUIN 06 val2_Spain ARPU + AUPU_ROW ARPU_Group" xfId="29523"/>
    <cellStyle name="n_CA par ENTITE JUIN 06 val2_Spain KPIs" xfId="6641"/>
    <cellStyle name="n_CA par ENTITE JUIN 06 val2_Spain KPIs 2" xfId="16008"/>
    <cellStyle name="n_CA par ENTITE JUIN 06 val2_Spain KPIs_1" xfId="51457"/>
    <cellStyle name="n_CA par ENTITE JUIN 06 val2_Telecoms - Operational KPIs" xfId="49760"/>
    <cellStyle name="n_CA par produit Home France - juin 2006val" xfId="1958"/>
    <cellStyle name="n_CA par produit Home France - juin 2006val_A&amp;ME KPIs" xfId="53237"/>
    <cellStyle name="n_CA par produit Home France - juin 2006val_France financials" xfId="23609"/>
    <cellStyle name="n_CA par produit Home France - juin 2006val_France KPIs" xfId="4819"/>
    <cellStyle name="n_CA par produit Home France - juin 2006val_France KPIs 2" xfId="14237"/>
    <cellStyle name="n_CA par produit Home France - juin 2006val_France KPIs_1" xfId="12062"/>
    <cellStyle name="n_CA par produit Home France - juin 2006val_Group" xfId="29525"/>
    <cellStyle name="n_CA par produit Home France - juin 2006val_Group - financial KPIs" xfId="21865"/>
    <cellStyle name="n_CA par produit Home France - juin 2006val_Group - operational KPIs" xfId="10308"/>
    <cellStyle name="n_CA par produit Home France - juin 2006val_Group - operational KPIs 2" xfId="18007"/>
    <cellStyle name="n_CA par produit Home France - juin 2006val_Group - operational KPIs_1" xfId="20124"/>
    <cellStyle name="n_CA par produit Home France - juin 2006val_Poland KPIs" xfId="29524"/>
    <cellStyle name="n_CA par produit Home France - juin 2006val_ROW" xfId="29526"/>
    <cellStyle name="n_CA par produit Home France - juin 2006val_ROW_1" xfId="29527"/>
    <cellStyle name="n_CA par produit Home France - juin 2006val_ROW_1_Group" xfId="29528"/>
    <cellStyle name="n_CA par produit Home France - juin 2006val_ROW_1_ROW ARPU" xfId="29529"/>
    <cellStyle name="n_CA par produit Home France - juin 2006val_ROW_1_ROW ARPU_Group" xfId="29530"/>
    <cellStyle name="n_CA par produit Home France - juin 2006val_ROW_Group" xfId="29531"/>
    <cellStyle name="n_CA par produit Home France - juin 2006val_ROW_ROW ARPU" xfId="29532"/>
    <cellStyle name="n_CA par produit Home France - juin 2006val_ROW_ROW ARPU_Group" xfId="29533"/>
    <cellStyle name="n_CA par produit Home France - juin 2006val_Spain ARPU + AUPU" xfId="29534"/>
    <cellStyle name="n_CA par produit Home France - juin 2006val_Spain ARPU + AUPU_Group" xfId="29535"/>
    <cellStyle name="n_CA par produit Home France - juin 2006val_Spain ARPU + AUPU_ROW ARPU" xfId="29536"/>
    <cellStyle name="n_CA par produit Home France - juin 2006val_Spain ARPU + AUPU_ROW ARPU_Group" xfId="29537"/>
    <cellStyle name="n_CA par produit Home France - juin 2006val_Spain KPIs" xfId="6642"/>
    <cellStyle name="n_CA par produit Home France - juin 2006val_Spain KPIs 2" xfId="16009"/>
    <cellStyle name="n_CA par produit Home France - juin 2006val_Spain KPIs_1" xfId="51458"/>
    <cellStyle name="n_CA par produit Home France - juin 2006val_Telecoms - Operational KPIs" xfId="49761"/>
    <cellStyle name="n_Classeur1" xfId="1959"/>
    <cellStyle name="n_Classeur1_01 Synthèse DM pour modèle" xfId="1960"/>
    <cellStyle name="n_Classeur1_01 Synthèse DM pour modèle_A&amp;ME KPIs" xfId="53239"/>
    <cellStyle name="n_Classeur1_01 Synthèse DM pour modèle_France financials" xfId="23611"/>
    <cellStyle name="n_Classeur1_01 Synthèse DM pour modèle_France KPIs" xfId="4821"/>
    <cellStyle name="n_Classeur1_01 Synthèse DM pour modèle_France KPIs 2" xfId="14239"/>
    <cellStyle name="n_Classeur1_01 Synthèse DM pour modèle_France KPIs_1" xfId="12064"/>
    <cellStyle name="n_Classeur1_01 Synthèse DM pour modèle_Group" xfId="29540"/>
    <cellStyle name="n_Classeur1_01 Synthèse DM pour modèle_Group - financial KPIs" xfId="21867"/>
    <cellStyle name="n_Classeur1_01 Synthèse DM pour modèle_Group - operational KPIs" xfId="10310"/>
    <cellStyle name="n_Classeur1_01 Synthèse DM pour modèle_Group - operational KPIs 2" xfId="18009"/>
    <cellStyle name="n_Classeur1_01 Synthèse DM pour modèle_Group - operational KPIs_1" xfId="20126"/>
    <cellStyle name="n_Classeur1_01 Synthèse DM pour modèle_Poland KPIs" xfId="29539"/>
    <cellStyle name="n_Classeur1_01 Synthèse DM pour modèle_ROW" xfId="29541"/>
    <cellStyle name="n_Classeur1_01 Synthèse DM pour modèle_ROW_1" xfId="29542"/>
    <cellStyle name="n_Classeur1_01 Synthèse DM pour modèle_ROW_1_Group" xfId="29543"/>
    <cellStyle name="n_Classeur1_01 Synthèse DM pour modèle_ROW_1_ROW ARPU" xfId="29544"/>
    <cellStyle name="n_Classeur1_01 Synthèse DM pour modèle_ROW_1_ROW ARPU_Group" xfId="29545"/>
    <cellStyle name="n_Classeur1_01 Synthèse DM pour modèle_ROW_Group" xfId="29546"/>
    <cellStyle name="n_Classeur1_01 Synthèse DM pour modèle_ROW_ROW ARPU" xfId="29547"/>
    <cellStyle name="n_Classeur1_01 Synthèse DM pour modèle_ROW_ROW ARPU_Group" xfId="29548"/>
    <cellStyle name="n_Classeur1_01 Synthèse DM pour modèle_Spain ARPU + AUPU" xfId="29549"/>
    <cellStyle name="n_Classeur1_01 Synthèse DM pour modèle_Spain ARPU + AUPU_Group" xfId="29550"/>
    <cellStyle name="n_Classeur1_01 Synthèse DM pour modèle_Spain ARPU + AUPU_ROW ARPU" xfId="29551"/>
    <cellStyle name="n_Classeur1_01 Synthèse DM pour modèle_Spain ARPU + AUPU_ROW ARPU_Group" xfId="29552"/>
    <cellStyle name="n_Classeur1_01 Synthèse DM pour modèle_Spain KPIs" xfId="6644"/>
    <cellStyle name="n_Classeur1_01 Synthèse DM pour modèle_Spain KPIs 2" xfId="16011"/>
    <cellStyle name="n_Classeur1_01 Synthèse DM pour modèle_Spain KPIs_1" xfId="51460"/>
    <cellStyle name="n_Classeur1_01 Synthèse DM pour modèle_Telecoms - Operational KPIs" xfId="49763"/>
    <cellStyle name="n_Classeur1_0703 Préflashde L23 Analyse CA trafic 07-03 (07-04-03)" xfId="1961"/>
    <cellStyle name="n_Classeur1_0703 Préflashde L23 Analyse CA trafic 07-03 (07-04-03)_A&amp;ME KPIs" xfId="53240"/>
    <cellStyle name="n_Classeur1_0703 Préflashde L23 Analyse CA trafic 07-03 (07-04-03)_Enterprise" xfId="9603"/>
    <cellStyle name="n_Classeur1_0703 Préflashde L23 Analyse CA trafic 07-03 (07-04-03)_France financials" xfId="23612"/>
    <cellStyle name="n_Classeur1_0703 Préflashde L23 Analyse CA trafic 07-03 (07-04-03)_France financials_1" xfId="25193"/>
    <cellStyle name="n_Classeur1_0703 Préflashde L23 Analyse CA trafic 07-03 (07-04-03)_France KPIs" xfId="4822"/>
    <cellStyle name="n_Classeur1_0703 Préflashde L23 Analyse CA trafic 07-03 (07-04-03)_France KPIs 2" xfId="14240"/>
    <cellStyle name="n_Classeur1_0703 Préflashde L23 Analyse CA trafic 07-03 (07-04-03)_France KPIs_1" xfId="12065"/>
    <cellStyle name="n_Classeur1_0703 Préflashde L23 Analyse CA trafic 07-03 (07-04-03)_Group" xfId="29554"/>
    <cellStyle name="n_Classeur1_0703 Préflashde L23 Analyse CA trafic 07-03 (07-04-03)_Group - financial KPIs" xfId="21868"/>
    <cellStyle name="n_Classeur1_0703 Préflashde L23 Analyse CA trafic 07-03 (07-04-03)_Group - operational KPIs" xfId="3069"/>
    <cellStyle name="n_Classeur1_0703 Préflashde L23 Analyse CA trafic 07-03 (07-04-03)_Group - operational KPIs_1" xfId="10311"/>
    <cellStyle name="n_Classeur1_0703 Préflashde L23 Analyse CA trafic 07-03 (07-04-03)_Group - operational KPIs_1 2" xfId="18010"/>
    <cellStyle name="n_Classeur1_0703 Préflashde L23 Analyse CA trafic 07-03 (07-04-03)_Group - operational KPIs_2" xfId="20127"/>
    <cellStyle name="n_Classeur1_0703 Préflashde L23 Analyse CA trafic 07-03 (07-04-03)_IC&amp;SS" xfId="19611"/>
    <cellStyle name="n_Classeur1_0703 Préflashde L23 Analyse CA trafic 07-03 (07-04-03)_Poland KPIs" xfId="8323"/>
    <cellStyle name="n_Classeur1_0703 Préflashde L23 Analyse CA trafic 07-03 (07-04-03)_Poland KPIs_1" xfId="29553"/>
    <cellStyle name="n_Classeur1_0703 Préflashde L23 Analyse CA trafic 07-03 (07-04-03)_ROW" xfId="29555"/>
    <cellStyle name="n_Classeur1_0703 Préflashde L23 Analyse CA trafic 07-03 (07-04-03)_RoW KPIs" xfId="9035"/>
    <cellStyle name="n_Classeur1_0703 Préflashde L23 Analyse CA trafic 07-03 (07-04-03)_ROW_1" xfId="29556"/>
    <cellStyle name="n_Classeur1_0703 Préflashde L23 Analyse CA trafic 07-03 (07-04-03)_ROW_1_Group" xfId="29557"/>
    <cellStyle name="n_Classeur1_0703 Préflashde L23 Analyse CA trafic 07-03 (07-04-03)_ROW_1_ROW ARPU" xfId="29558"/>
    <cellStyle name="n_Classeur1_0703 Préflashde L23 Analyse CA trafic 07-03 (07-04-03)_ROW_1_ROW ARPU_Group" xfId="29559"/>
    <cellStyle name="n_Classeur1_0703 Préflashde L23 Analyse CA trafic 07-03 (07-04-03)_ROW_Group" xfId="29560"/>
    <cellStyle name="n_Classeur1_0703 Préflashde L23 Analyse CA trafic 07-03 (07-04-03)_ROW_ROW ARPU" xfId="29561"/>
    <cellStyle name="n_Classeur1_0703 Préflashde L23 Analyse CA trafic 07-03 (07-04-03)_ROW_ROW ARPU_Group" xfId="29562"/>
    <cellStyle name="n_Classeur1_0703 Préflashde L23 Analyse CA trafic 07-03 (07-04-03)_Spain ARPU + AUPU" xfId="29563"/>
    <cellStyle name="n_Classeur1_0703 Préflashde L23 Analyse CA trafic 07-03 (07-04-03)_Spain ARPU + AUPU_Group" xfId="29564"/>
    <cellStyle name="n_Classeur1_0703 Préflashde L23 Analyse CA trafic 07-03 (07-04-03)_Spain ARPU + AUPU_ROW ARPU" xfId="29565"/>
    <cellStyle name="n_Classeur1_0703 Préflashde L23 Analyse CA trafic 07-03 (07-04-03)_Spain ARPU + AUPU_ROW ARPU_Group" xfId="29566"/>
    <cellStyle name="n_Classeur1_0703 Préflashde L23 Analyse CA trafic 07-03 (07-04-03)_Spain KPIs" xfId="6645"/>
    <cellStyle name="n_Classeur1_0703 Préflashde L23 Analyse CA trafic 07-03 (07-04-03)_Spain KPIs 2" xfId="16012"/>
    <cellStyle name="n_Classeur1_0703 Préflashde L23 Analyse CA trafic 07-03 (07-04-03)_Spain KPIs_1" xfId="51461"/>
    <cellStyle name="n_Classeur1_0703 Préflashde L23 Analyse CA trafic 07-03 (07-04-03)_Telecoms - Operational KPIs" xfId="49764"/>
    <cellStyle name="n_Classeur1_A&amp;ME KPIs" xfId="53238"/>
    <cellStyle name="n_Classeur1_Base Forfaits 06-07" xfId="1962"/>
    <cellStyle name="n_Classeur1_Base Forfaits 06-07_A&amp;ME KPIs" xfId="53241"/>
    <cellStyle name="n_Classeur1_Base Forfaits 06-07_Enterprise" xfId="9604"/>
    <cellStyle name="n_Classeur1_Base Forfaits 06-07_France financials" xfId="23613"/>
    <cellStyle name="n_Classeur1_Base Forfaits 06-07_France financials_1" xfId="25194"/>
    <cellStyle name="n_Classeur1_Base Forfaits 06-07_France KPIs" xfId="4823"/>
    <cellStyle name="n_Classeur1_Base Forfaits 06-07_France KPIs 2" xfId="14241"/>
    <cellStyle name="n_Classeur1_Base Forfaits 06-07_France KPIs_1" xfId="12066"/>
    <cellStyle name="n_Classeur1_Base Forfaits 06-07_Group" xfId="29568"/>
    <cellStyle name="n_Classeur1_Base Forfaits 06-07_Group - financial KPIs" xfId="21869"/>
    <cellStyle name="n_Classeur1_Base Forfaits 06-07_Group - operational KPIs" xfId="3070"/>
    <cellStyle name="n_Classeur1_Base Forfaits 06-07_Group - operational KPIs_1" xfId="10312"/>
    <cellStyle name="n_Classeur1_Base Forfaits 06-07_Group - operational KPIs_1 2" xfId="18011"/>
    <cellStyle name="n_Classeur1_Base Forfaits 06-07_Group - operational KPIs_2" xfId="20128"/>
    <cellStyle name="n_Classeur1_Base Forfaits 06-07_IC&amp;SS" xfId="19811"/>
    <cellStyle name="n_Classeur1_Base Forfaits 06-07_Poland KPIs" xfId="8324"/>
    <cellStyle name="n_Classeur1_Base Forfaits 06-07_Poland KPIs_1" xfId="29567"/>
    <cellStyle name="n_Classeur1_Base Forfaits 06-07_ROW" xfId="29569"/>
    <cellStyle name="n_Classeur1_Base Forfaits 06-07_RoW KPIs" xfId="9036"/>
    <cellStyle name="n_Classeur1_Base Forfaits 06-07_ROW_1" xfId="29570"/>
    <cellStyle name="n_Classeur1_Base Forfaits 06-07_ROW_1_Group" xfId="29571"/>
    <cellStyle name="n_Classeur1_Base Forfaits 06-07_ROW_1_ROW ARPU" xfId="29572"/>
    <cellStyle name="n_Classeur1_Base Forfaits 06-07_ROW_1_ROW ARPU_Group" xfId="29573"/>
    <cellStyle name="n_Classeur1_Base Forfaits 06-07_ROW_Group" xfId="29574"/>
    <cellStyle name="n_Classeur1_Base Forfaits 06-07_ROW_ROW ARPU" xfId="29575"/>
    <cellStyle name="n_Classeur1_Base Forfaits 06-07_ROW_ROW ARPU_Group" xfId="29576"/>
    <cellStyle name="n_Classeur1_Base Forfaits 06-07_Spain ARPU + AUPU" xfId="29577"/>
    <cellStyle name="n_Classeur1_Base Forfaits 06-07_Spain ARPU + AUPU_Group" xfId="29578"/>
    <cellStyle name="n_Classeur1_Base Forfaits 06-07_Spain ARPU + AUPU_ROW ARPU" xfId="29579"/>
    <cellStyle name="n_Classeur1_Base Forfaits 06-07_Spain ARPU + AUPU_ROW ARPU_Group" xfId="29580"/>
    <cellStyle name="n_Classeur1_Base Forfaits 06-07_Spain KPIs" xfId="6646"/>
    <cellStyle name="n_Classeur1_Base Forfaits 06-07_Spain KPIs 2" xfId="16013"/>
    <cellStyle name="n_Classeur1_Base Forfaits 06-07_Spain KPIs_1" xfId="51462"/>
    <cellStyle name="n_Classeur1_Base Forfaits 06-07_Telecoms - Operational KPIs" xfId="49765"/>
    <cellStyle name="n_Classeur1_CA BAC SCR-VM 06-07 (31-07-06)" xfId="1963"/>
    <cellStyle name="n_Classeur1_CA BAC SCR-VM 06-07 (31-07-06)_A&amp;ME KPIs" xfId="53242"/>
    <cellStyle name="n_Classeur1_CA BAC SCR-VM 06-07 (31-07-06)_Enterprise" xfId="9605"/>
    <cellStyle name="n_Classeur1_CA BAC SCR-VM 06-07 (31-07-06)_France financials" xfId="23614"/>
    <cellStyle name="n_Classeur1_CA BAC SCR-VM 06-07 (31-07-06)_France financials_1" xfId="25195"/>
    <cellStyle name="n_Classeur1_CA BAC SCR-VM 06-07 (31-07-06)_France KPIs" xfId="4824"/>
    <cellStyle name="n_Classeur1_CA BAC SCR-VM 06-07 (31-07-06)_France KPIs 2" xfId="14242"/>
    <cellStyle name="n_Classeur1_CA BAC SCR-VM 06-07 (31-07-06)_France KPIs_1" xfId="12067"/>
    <cellStyle name="n_Classeur1_CA BAC SCR-VM 06-07 (31-07-06)_Group" xfId="29582"/>
    <cellStyle name="n_Classeur1_CA BAC SCR-VM 06-07 (31-07-06)_Group - financial KPIs" xfId="21870"/>
    <cellStyle name="n_Classeur1_CA BAC SCR-VM 06-07 (31-07-06)_Group - operational KPIs" xfId="3071"/>
    <cellStyle name="n_Classeur1_CA BAC SCR-VM 06-07 (31-07-06)_Group - operational KPIs_1" xfId="10313"/>
    <cellStyle name="n_Classeur1_CA BAC SCR-VM 06-07 (31-07-06)_Group - operational KPIs_1 2" xfId="18012"/>
    <cellStyle name="n_Classeur1_CA BAC SCR-VM 06-07 (31-07-06)_Group - operational KPIs_2" xfId="20129"/>
    <cellStyle name="n_Classeur1_CA BAC SCR-VM 06-07 (31-07-06)_IC&amp;SS" xfId="17584"/>
    <cellStyle name="n_Classeur1_CA BAC SCR-VM 06-07 (31-07-06)_Poland KPIs" xfId="8325"/>
    <cellStyle name="n_Classeur1_CA BAC SCR-VM 06-07 (31-07-06)_Poland KPIs_1" xfId="29581"/>
    <cellStyle name="n_Classeur1_CA BAC SCR-VM 06-07 (31-07-06)_ROW" xfId="29583"/>
    <cellStyle name="n_Classeur1_CA BAC SCR-VM 06-07 (31-07-06)_RoW KPIs" xfId="9037"/>
    <cellStyle name="n_Classeur1_CA BAC SCR-VM 06-07 (31-07-06)_ROW_1" xfId="29584"/>
    <cellStyle name="n_Classeur1_CA BAC SCR-VM 06-07 (31-07-06)_ROW_1_Group" xfId="29585"/>
    <cellStyle name="n_Classeur1_CA BAC SCR-VM 06-07 (31-07-06)_ROW_1_ROW ARPU" xfId="29586"/>
    <cellStyle name="n_Classeur1_CA BAC SCR-VM 06-07 (31-07-06)_ROW_1_ROW ARPU_Group" xfId="29587"/>
    <cellStyle name="n_Classeur1_CA BAC SCR-VM 06-07 (31-07-06)_ROW_Group" xfId="29588"/>
    <cellStyle name="n_Classeur1_CA BAC SCR-VM 06-07 (31-07-06)_ROW_ROW ARPU" xfId="29589"/>
    <cellStyle name="n_Classeur1_CA BAC SCR-VM 06-07 (31-07-06)_ROW_ROW ARPU_Group" xfId="29590"/>
    <cellStyle name="n_Classeur1_CA BAC SCR-VM 06-07 (31-07-06)_Spain ARPU + AUPU" xfId="29591"/>
    <cellStyle name="n_Classeur1_CA BAC SCR-VM 06-07 (31-07-06)_Spain ARPU + AUPU_Group" xfId="29592"/>
    <cellStyle name="n_Classeur1_CA BAC SCR-VM 06-07 (31-07-06)_Spain ARPU + AUPU_ROW ARPU" xfId="29593"/>
    <cellStyle name="n_Classeur1_CA BAC SCR-VM 06-07 (31-07-06)_Spain ARPU + AUPU_ROW ARPU_Group" xfId="29594"/>
    <cellStyle name="n_Classeur1_CA BAC SCR-VM 06-07 (31-07-06)_Spain KPIs" xfId="6647"/>
    <cellStyle name="n_Classeur1_CA BAC SCR-VM 06-07 (31-07-06)_Spain KPIs 2" xfId="16014"/>
    <cellStyle name="n_Classeur1_CA BAC SCR-VM 06-07 (31-07-06)_Spain KPIs_1" xfId="51463"/>
    <cellStyle name="n_Classeur1_CA BAC SCR-VM 06-07 (31-07-06)_Telecoms - Operational KPIs" xfId="49766"/>
    <cellStyle name="n_Classeur1_CA forfaits 0607 (06-08-14)" xfId="1964"/>
    <cellStyle name="n_Classeur1_CA forfaits 0607 (06-08-14)_A&amp;ME KPIs" xfId="53243"/>
    <cellStyle name="n_Classeur1_CA forfaits 0607 (06-08-14)_France financials" xfId="23615"/>
    <cellStyle name="n_Classeur1_CA forfaits 0607 (06-08-14)_France KPIs" xfId="4825"/>
    <cellStyle name="n_Classeur1_CA forfaits 0607 (06-08-14)_France KPIs 2" xfId="14243"/>
    <cellStyle name="n_Classeur1_CA forfaits 0607 (06-08-14)_France KPIs_1" xfId="12068"/>
    <cellStyle name="n_Classeur1_CA forfaits 0607 (06-08-14)_Group" xfId="29596"/>
    <cellStyle name="n_Classeur1_CA forfaits 0607 (06-08-14)_Group - financial KPIs" xfId="21871"/>
    <cellStyle name="n_Classeur1_CA forfaits 0607 (06-08-14)_Group - operational KPIs" xfId="10314"/>
    <cellStyle name="n_Classeur1_CA forfaits 0607 (06-08-14)_Group - operational KPIs 2" xfId="18013"/>
    <cellStyle name="n_Classeur1_CA forfaits 0607 (06-08-14)_Group - operational KPIs_1" xfId="20130"/>
    <cellStyle name="n_Classeur1_CA forfaits 0607 (06-08-14)_Poland KPIs" xfId="29595"/>
    <cellStyle name="n_Classeur1_CA forfaits 0607 (06-08-14)_ROW" xfId="29597"/>
    <cellStyle name="n_Classeur1_CA forfaits 0607 (06-08-14)_ROW_1" xfId="29598"/>
    <cellStyle name="n_Classeur1_CA forfaits 0607 (06-08-14)_ROW_1_Group" xfId="29599"/>
    <cellStyle name="n_Classeur1_CA forfaits 0607 (06-08-14)_ROW_1_ROW ARPU" xfId="29600"/>
    <cellStyle name="n_Classeur1_CA forfaits 0607 (06-08-14)_ROW_1_ROW ARPU_Group" xfId="29601"/>
    <cellStyle name="n_Classeur1_CA forfaits 0607 (06-08-14)_ROW_Group" xfId="29602"/>
    <cellStyle name="n_Classeur1_CA forfaits 0607 (06-08-14)_ROW_ROW ARPU" xfId="29603"/>
    <cellStyle name="n_Classeur1_CA forfaits 0607 (06-08-14)_ROW_ROW ARPU_Group" xfId="29604"/>
    <cellStyle name="n_Classeur1_CA forfaits 0607 (06-08-14)_Spain ARPU + AUPU" xfId="29605"/>
    <cellStyle name="n_Classeur1_CA forfaits 0607 (06-08-14)_Spain ARPU + AUPU_Group" xfId="29606"/>
    <cellStyle name="n_Classeur1_CA forfaits 0607 (06-08-14)_Spain ARPU + AUPU_ROW ARPU" xfId="29607"/>
    <cellStyle name="n_Classeur1_CA forfaits 0607 (06-08-14)_Spain ARPU + AUPU_ROW ARPU_Group" xfId="29608"/>
    <cellStyle name="n_Classeur1_CA forfaits 0607 (06-08-14)_Spain KPIs" xfId="6648"/>
    <cellStyle name="n_Classeur1_CA forfaits 0607 (06-08-14)_Spain KPIs 2" xfId="16015"/>
    <cellStyle name="n_Classeur1_CA forfaits 0607 (06-08-14)_Spain KPIs_1" xfId="51464"/>
    <cellStyle name="n_Classeur1_CA forfaits 0607 (06-08-14)_Telecoms - Operational KPIs" xfId="49767"/>
    <cellStyle name="n_Classeur1_Classeur2" xfId="1965"/>
    <cellStyle name="n_Classeur1_Classeur2_A&amp;ME KPIs" xfId="53244"/>
    <cellStyle name="n_Classeur1_Classeur2_France financials" xfId="23616"/>
    <cellStyle name="n_Classeur1_Classeur2_France KPIs" xfId="4826"/>
    <cellStyle name="n_Classeur1_Classeur2_France KPIs 2" xfId="14244"/>
    <cellStyle name="n_Classeur1_Classeur2_France KPIs_1" xfId="12069"/>
    <cellStyle name="n_Classeur1_Classeur2_Group" xfId="29610"/>
    <cellStyle name="n_Classeur1_Classeur2_Group - financial KPIs" xfId="21872"/>
    <cellStyle name="n_Classeur1_Classeur2_Group - operational KPIs" xfId="10315"/>
    <cellStyle name="n_Classeur1_Classeur2_Group - operational KPIs 2" xfId="18014"/>
    <cellStyle name="n_Classeur1_Classeur2_Group - operational KPIs_1" xfId="20131"/>
    <cellStyle name="n_Classeur1_Classeur2_Poland KPIs" xfId="29609"/>
    <cellStyle name="n_Classeur1_Classeur2_ROW" xfId="29611"/>
    <cellStyle name="n_Classeur1_Classeur2_ROW_1" xfId="29612"/>
    <cellStyle name="n_Classeur1_Classeur2_ROW_1_Group" xfId="29613"/>
    <cellStyle name="n_Classeur1_Classeur2_ROW_1_ROW ARPU" xfId="29614"/>
    <cellStyle name="n_Classeur1_Classeur2_ROW_1_ROW ARPU_Group" xfId="29615"/>
    <cellStyle name="n_Classeur1_Classeur2_ROW_Group" xfId="29616"/>
    <cellStyle name="n_Classeur1_Classeur2_ROW_ROW ARPU" xfId="29617"/>
    <cellStyle name="n_Classeur1_Classeur2_ROW_ROW ARPU_Group" xfId="29618"/>
    <cellStyle name="n_Classeur1_Classeur2_Spain ARPU + AUPU" xfId="29619"/>
    <cellStyle name="n_Classeur1_Classeur2_Spain ARPU + AUPU_Group" xfId="29620"/>
    <cellStyle name="n_Classeur1_Classeur2_Spain ARPU + AUPU_ROW ARPU" xfId="29621"/>
    <cellStyle name="n_Classeur1_Classeur2_Spain ARPU + AUPU_ROW ARPU_Group" xfId="29622"/>
    <cellStyle name="n_Classeur1_Classeur2_Spain KPIs" xfId="6649"/>
    <cellStyle name="n_Classeur1_Classeur2_Spain KPIs 2" xfId="16016"/>
    <cellStyle name="n_Classeur1_Classeur2_Spain KPIs_1" xfId="51465"/>
    <cellStyle name="n_Classeur1_Classeur2_Telecoms - Operational KPIs" xfId="49768"/>
    <cellStyle name="n_Classeur1_Classeur5" xfId="1966"/>
    <cellStyle name="n_Classeur1_Classeur5_A&amp;ME KPIs" xfId="53245"/>
    <cellStyle name="n_Classeur1_Classeur5_Enterprise" xfId="9606"/>
    <cellStyle name="n_Classeur1_Classeur5_France financials" xfId="23617"/>
    <cellStyle name="n_Classeur1_Classeur5_France financials_1" xfId="25196"/>
    <cellStyle name="n_Classeur1_Classeur5_France KPIs" xfId="4827"/>
    <cellStyle name="n_Classeur1_Classeur5_France KPIs 2" xfId="14245"/>
    <cellStyle name="n_Classeur1_Classeur5_France KPIs_1" xfId="12070"/>
    <cellStyle name="n_Classeur1_Classeur5_Group" xfId="29624"/>
    <cellStyle name="n_Classeur1_Classeur5_Group - financial KPIs" xfId="21873"/>
    <cellStyle name="n_Classeur1_Classeur5_Group - operational KPIs" xfId="3072"/>
    <cellStyle name="n_Classeur1_Classeur5_Group - operational KPIs_1" xfId="10316"/>
    <cellStyle name="n_Classeur1_Classeur5_Group - operational KPIs_1 2" xfId="18015"/>
    <cellStyle name="n_Classeur1_Classeur5_Group - operational KPIs_2" xfId="20132"/>
    <cellStyle name="n_Classeur1_Classeur5_IC&amp;SS" xfId="17660"/>
    <cellStyle name="n_Classeur1_Classeur5_Poland KPIs" xfId="8326"/>
    <cellStyle name="n_Classeur1_Classeur5_Poland KPIs_1" xfId="29623"/>
    <cellStyle name="n_Classeur1_Classeur5_ROW" xfId="29625"/>
    <cellStyle name="n_Classeur1_Classeur5_RoW KPIs" xfId="9038"/>
    <cellStyle name="n_Classeur1_Classeur5_ROW_1" xfId="29626"/>
    <cellStyle name="n_Classeur1_Classeur5_ROW_1_Group" xfId="29627"/>
    <cellStyle name="n_Classeur1_Classeur5_ROW_1_ROW ARPU" xfId="29628"/>
    <cellStyle name="n_Classeur1_Classeur5_ROW_1_ROW ARPU_Group" xfId="29629"/>
    <cellStyle name="n_Classeur1_Classeur5_ROW_Group" xfId="29630"/>
    <cellStyle name="n_Classeur1_Classeur5_ROW_ROW ARPU" xfId="29631"/>
    <cellStyle name="n_Classeur1_Classeur5_ROW_ROW ARPU_Group" xfId="29632"/>
    <cellStyle name="n_Classeur1_Classeur5_Spain ARPU + AUPU" xfId="29633"/>
    <cellStyle name="n_Classeur1_Classeur5_Spain ARPU + AUPU_Group" xfId="29634"/>
    <cellStyle name="n_Classeur1_Classeur5_Spain ARPU + AUPU_ROW ARPU" xfId="29635"/>
    <cellStyle name="n_Classeur1_Classeur5_Spain ARPU + AUPU_ROW ARPU_Group" xfId="29636"/>
    <cellStyle name="n_Classeur1_Classeur5_Spain KPIs" xfId="6650"/>
    <cellStyle name="n_Classeur1_Classeur5_Spain KPIs 2" xfId="16017"/>
    <cellStyle name="n_Classeur1_Classeur5_Spain KPIs_1" xfId="51466"/>
    <cellStyle name="n_Classeur1_Classeur5_Telecoms - Operational KPIs" xfId="49769"/>
    <cellStyle name="n_Classeur1_DATA KPI Personal" xfId="29637"/>
    <cellStyle name="n_Classeur1_DATA KPI Personal_Group" xfId="29638"/>
    <cellStyle name="n_Classeur1_EE_CoA_BS - mapped V4" xfId="29639"/>
    <cellStyle name="n_Classeur1_EE_CoA_BS - mapped V4_Group" xfId="29640"/>
    <cellStyle name="n_Classeur1_Enterprise" xfId="9602"/>
    <cellStyle name="n_Classeur1_France financials" xfId="23610"/>
    <cellStyle name="n_Classeur1_France financials_1" xfId="25192"/>
    <cellStyle name="n_Classeur1_France KPIs" xfId="4820"/>
    <cellStyle name="n_Classeur1_France KPIs 2" xfId="14238"/>
    <cellStyle name="n_Classeur1_France KPIs_1" xfId="12063"/>
    <cellStyle name="n_Classeur1_Group" xfId="29641"/>
    <cellStyle name="n_Classeur1_Group - financial KPIs" xfId="21866"/>
    <cellStyle name="n_Classeur1_Group - operational KPIs" xfId="3068"/>
    <cellStyle name="n_Classeur1_Group - operational KPIs_1" xfId="10309"/>
    <cellStyle name="n_Classeur1_Group - operational KPIs_1 2" xfId="18008"/>
    <cellStyle name="n_Classeur1_Group - operational KPIs_2" xfId="20125"/>
    <cellStyle name="n_Classeur1_IC&amp;SS" xfId="17530"/>
    <cellStyle name="n_Classeur1_PFA_Mn MTV_060413" xfId="1967"/>
    <cellStyle name="n_Classeur1_PFA_Mn MTV_060413_A&amp;ME KPIs" xfId="53246"/>
    <cellStyle name="n_Classeur1_PFA_Mn MTV_060413_France financials" xfId="23618"/>
    <cellStyle name="n_Classeur1_PFA_Mn MTV_060413_France KPIs" xfId="4828"/>
    <cellStyle name="n_Classeur1_PFA_Mn MTV_060413_France KPIs 2" xfId="14246"/>
    <cellStyle name="n_Classeur1_PFA_Mn MTV_060413_France KPIs_1" xfId="12071"/>
    <cellStyle name="n_Classeur1_PFA_Mn MTV_060413_Group" xfId="29643"/>
    <cellStyle name="n_Classeur1_PFA_Mn MTV_060413_Group - financial KPIs" xfId="21874"/>
    <cellStyle name="n_Classeur1_PFA_Mn MTV_060413_Group - operational KPIs" xfId="10317"/>
    <cellStyle name="n_Classeur1_PFA_Mn MTV_060413_Group - operational KPIs 2" xfId="18016"/>
    <cellStyle name="n_Classeur1_PFA_Mn MTV_060413_Group - operational KPIs_1" xfId="20133"/>
    <cellStyle name="n_Classeur1_PFA_Mn MTV_060413_Poland KPIs" xfId="29642"/>
    <cellStyle name="n_Classeur1_PFA_Mn MTV_060413_ROW" xfId="29644"/>
    <cellStyle name="n_Classeur1_PFA_Mn MTV_060413_ROW_1" xfId="29645"/>
    <cellStyle name="n_Classeur1_PFA_Mn MTV_060413_ROW_1_Group" xfId="29646"/>
    <cellStyle name="n_Classeur1_PFA_Mn MTV_060413_ROW_1_ROW ARPU" xfId="29647"/>
    <cellStyle name="n_Classeur1_PFA_Mn MTV_060413_ROW_1_ROW ARPU_Group" xfId="29648"/>
    <cellStyle name="n_Classeur1_PFA_Mn MTV_060413_ROW_Group" xfId="29649"/>
    <cellStyle name="n_Classeur1_PFA_Mn MTV_060413_ROW_ROW ARPU" xfId="29650"/>
    <cellStyle name="n_Classeur1_PFA_Mn MTV_060413_ROW_ROW ARPU_Group" xfId="29651"/>
    <cellStyle name="n_Classeur1_PFA_Mn MTV_060413_Spain ARPU + AUPU" xfId="29652"/>
    <cellStyle name="n_Classeur1_PFA_Mn MTV_060413_Spain ARPU + AUPU_Group" xfId="29653"/>
    <cellStyle name="n_Classeur1_PFA_Mn MTV_060413_Spain ARPU + AUPU_ROW ARPU" xfId="29654"/>
    <cellStyle name="n_Classeur1_PFA_Mn MTV_060413_Spain ARPU + AUPU_ROW ARPU_Group" xfId="29655"/>
    <cellStyle name="n_Classeur1_PFA_Mn MTV_060413_Spain KPIs" xfId="6651"/>
    <cellStyle name="n_Classeur1_PFA_Mn MTV_060413_Spain KPIs 2" xfId="16018"/>
    <cellStyle name="n_Classeur1_PFA_Mn MTV_060413_Spain KPIs_1" xfId="51467"/>
    <cellStyle name="n_Classeur1_PFA_Mn MTV_060413_Telecoms - Operational KPIs" xfId="49770"/>
    <cellStyle name="n_Classeur1_PFA_Mn_0603_V0 0" xfId="1968"/>
    <cellStyle name="n_Classeur1_PFA_Mn_0603_V0 0_A&amp;ME KPIs" xfId="53247"/>
    <cellStyle name="n_Classeur1_PFA_Mn_0603_V0 0_France financials" xfId="23619"/>
    <cellStyle name="n_Classeur1_PFA_Mn_0603_V0 0_France KPIs" xfId="4829"/>
    <cellStyle name="n_Classeur1_PFA_Mn_0603_V0 0_France KPIs 2" xfId="14247"/>
    <cellStyle name="n_Classeur1_PFA_Mn_0603_V0 0_France KPIs_1" xfId="12072"/>
    <cellStyle name="n_Classeur1_PFA_Mn_0603_V0 0_Group" xfId="29657"/>
    <cellStyle name="n_Classeur1_PFA_Mn_0603_V0 0_Group - financial KPIs" xfId="21875"/>
    <cellStyle name="n_Classeur1_PFA_Mn_0603_V0 0_Group - operational KPIs" xfId="10318"/>
    <cellStyle name="n_Classeur1_PFA_Mn_0603_V0 0_Group - operational KPIs 2" xfId="18017"/>
    <cellStyle name="n_Classeur1_PFA_Mn_0603_V0 0_Group - operational KPIs_1" xfId="20134"/>
    <cellStyle name="n_Classeur1_PFA_Mn_0603_V0 0_Poland KPIs" xfId="29656"/>
    <cellStyle name="n_Classeur1_PFA_Mn_0603_V0 0_ROW" xfId="29658"/>
    <cellStyle name="n_Classeur1_PFA_Mn_0603_V0 0_ROW_1" xfId="29659"/>
    <cellStyle name="n_Classeur1_PFA_Mn_0603_V0 0_ROW_1_Group" xfId="29660"/>
    <cellStyle name="n_Classeur1_PFA_Mn_0603_V0 0_ROW_1_ROW ARPU" xfId="29661"/>
    <cellStyle name="n_Classeur1_PFA_Mn_0603_V0 0_ROW_1_ROW ARPU_Group" xfId="29662"/>
    <cellStyle name="n_Classeur1_PFA_Mn_0603_V0 0_ROW_Group" xfId="29663"/>
    <cellStyle name="n_Classeur1_PFA_Mn_0603_V0 0_ROW_ROW ARPU" xfId="29664"/>
    <cellStyle name="n_Classeur1_PFA_Mn_0603_V0 0_ROW_ROW ARPU_Group" xfId="29665"/>
    <cellStyle name="n_Classeur1_PFA_Mn_0603_V0 0_Spain ARPU + AUPU" xfId="29666"/>
    <cellStyle name="n_Classeur1_PFA_Mn_0603_V0 0_Spain ARPU + AUPU_Group" xfId="29667"/>
    <cellStyle name="n_Classeur1_PFA_Mn_0603_V0 0_Spain ARPU + AUPU_ROW ARPU" xfId="29668"/>
    <cellStyle name="n_Classeur1_PFA_Mn_0603_V0 0_Spain ARPU + AUPU_ROW ARPU_Group" xfId="29669"/>
    <cellStyle name="n_Classeur1_PFA_Mn_0603_V0 0_Spain KPIs" xfId="6652"/>
    <cellStyle name="n_Classeur1_PFA_Mn_0603_V0 0_Spain KPIs 2" xfId="16019"/>
    <cellStyle name="n_Classeur1_PFA_Mn_0603_V0 0_Spain KPIs_1" xfId="51468"/>
    <cellStyle name="n_Classeur1_PFA_Mn_0603_V0 0_Telecoms - Operational KPIs" xfId="49771"/>
    <cellStyle name="n_Classeur1_PFA_Parcs_0600706" xfId="1969"/>
    <cellStyle name="n_Classeur1_PFA_Parcs_0600706_A&amp;ME KPIs" xfId="53248"/>
    <cellStyle name="n_Classeur1_PFA_Parcs_0600706_France financials" xfId="23620"/>
    <cellStyle name="n_Classeur1_PFA_Parcs_0600706_France KPIs" xfId="4830"/>
    <cellStyle name="n_Classeur1_PFA_Parcs_0600706_France KPIs 2" xfId="14248"/>
    <cellStyle name="n_Classeur1_PFA_Parcs_0600706_France KPIs_1" xfId="12073"/>
    <cellStyle name="n_Classeur1_PFA_Parcs_0600706_Group" xfId="29671"/>
    <cellStyle name="n_Classeur1_PFA_Parcs_0600706_Group - financial KPIs" xfId="21876"/>
    <cellStyle name="n_Classeur1_PFA_Parcs_0600706_Group - operational KPIs" xfId="10319"/>
    <cellStyle name="n_Classeur1_PFA_Parcs_0600706_Group - operational KPIs 2" xfId="18018"/>
    <cellStyle name="n_Classeur1_PFA_Parcs_0600706_Group - operational KPIs_1" xfId="20135"/>
    <cellStyle name="n_Classeur1_PFA_Parcs_0600706_Poland KPIs" xfId="29670"/>
    <cellStyle name="n_Classeur1_PFA_Parcs_0600706_ROW" xfId="29672"/>
    <cellStyle name="n_Classeur1_PFA_Parcs_0600706_ROW_1" xfId="29673"/>
    <cellStyle name="n_Classeur1_PFA_Parcs_0600706_ROW_1_Group" xfId="29674"/>
    <cellStyle name="n_Classeur1_PFA_Parcs_0600706_ROW_1_ROW ARPU" xfId="29675"/>
    <cellStyle name="n_Classeur1_PFA_Parcs_0600706_ROW_1_ROW ARPU_Group" xfId="29676"/>
    <cellStyle name="n_Classeur1_PFA_Parcs_0600706_ROW_Group" xfId="29677"/>
    <cellStyle name="n_Classeur1_PFA_Parcs_0600706_ROW_ROW ARPU" xfId="29678"/>
    <cellStyle name="n_Classeur1_PFA_Parcs_0600706_ROW_ROW ARPU_Group" xfId="29679"/>
    <cellStyle name="n_Classeur1_PFA_Parcs_0600706_Spain ARPU + AUPU" xfId="29680"/>
    <cellStyle name="n_Classeur1_PFA_Parcs_0600706_Spain ARPU + AUPU_Group" xfId="29681"/>
    <cellStyle name="n_Classeur1_PFA_Parcs_0600706_Spain ARPU + AUPU_ROW ARPU" xfId="29682"/>
    <cellStyle name="n_Classeur1_PFA_Parcs_0600706_Spain ARPU + AUPU_ROW ARPU_Group" xfId="29683"/>
    <cellStyle name="n_Classeur1_PFA_Parcs_0600706_Spain KPIs" xfId="6653"/>
    <cellStyle name="n_Classeur1_PFA_Parcs_0600706_Spain KPIs 2" xfId="16020"/>
    <cellStyle name="n_Classeur1_PFA_Parcs_0600706_Spain KPIs_1" xfId="51469"/>
    <cellStyle name="n_Classeur1_PFA_Parcs_0600706_Telecoms - Operational KPIs" xfId="49772"/>
    <cellStyle name="n_Classeur1_Poland KPIs" xfId="8322"/>
    <cellStyle name="n_Classeur1_Poland KPIs_1" xfId="29538"/>
    <cellStyle name="n_Classeur1_Reporting Valeur_Mobile_2010_10" xfId="29684"/>
    <cellStyle name="n_Classeur1_Reporting Valeur_Mobile_2010_10_Group" xfId="29685"/>
    <cellStyle name="n_Classeur1_Reporting Valeur_Mobile_2010_10_ROW" xfId="29686"/>
    <cellStyle name="n_Classeur1_Reporting Valeur_Mobile_2010_10_ROW ARPU" xfId="29687"/>
    <cellStyle name="n_Classeur1_Reporting Valeur_Mobile_2010_10_ROW ARPU_Group" xfId="29688"/>
    <cellStyle name="n_Classeur1_Reporting Valeur_Mobile_2010_10_ROW_Group" xfId="29689"/>
    <cellStyle name="n_Classeur1_ROW" xfId="29690"/>
    <cellStyle name="n_Classeur1_RoW KPIs" xfId="9034"/>
    <cellStyle name="n_Classeur1_ROW_1" xfId="29691"/>
    <cellStyle name="n_Classeur1_ROW_1_Group" xfId="29692"/>
    <cellStyle name="n_Classeur1_ROW_1_ROW ARPU" xfId="29693"/>
    <cellStyle name="n_Classeur1_ROW_1_ROW ARPU_Group" xfId="29694"/>
    <cellStyle name="n_Classeur1_ROW_Group" xfId="29695"/>
    <cellStyle name="n_Classeur1_ROW_ROW ARPU" xfId="29696"/>
    <cellStyle name="n_Classeur1_ROW_ROW ARPU_Group" xfId="29697"/>
    <cellStyle name="n_Classeur1_Spain ARPU + AUPU" xfId="29698"/>
    <cellStyle name="n_Classeur1_Spain ARPU + AUPU_Group" xfId="29699"/>
    <cellStyle name="n_Classeur1_Spain ARPU + AUPU_ROW ARPU" xfId="29700"/>
    <cellStyle name="n_Classeur1_Spain ARPU + AUPU_ROW ARPU_Group" xfId="29701"/>
    <cellStyle name="n_Classeur1_Spain KPIs" xfId="6643"/>
    <cellStyle name="n_Classeur1_Spain KPIs 2" xfId="16010"/>
    <cellStyle name="n_Classeur1_Spain KPIs_1" xfId="51459"/>
    <cellStyle name="n_Classeur1_Telecoms - Operational KPIs" xfId="49762"/>
    <cellStyle name="n_Classeur1_UAG_report_CA 06-09 (06-09-28)" xfId="1970"/>
    <cellStyle name="n_Classeur1_UAG_report_CA 06-09 (06-09-28)_A&amp;ME KPIs" xfId="53249"/>
    <cellStyle name="n_Classeur1_UAG_report_CA 06-09 (06-09-28)_Enterprise" xfId="9607"/>
    <cellStyle name="n_Classeur1_UAG_report_CA 06-09 (06-09-28)_France financials" xfId="23621"/>
    <cellStyle name="n_Classeur1_UAG_report_CA 06-09 (06-09-28)_France financials_1" xfId="25197"/>
    <cellStyle name="n_Classeur1_UAG_report_CA 06-09 (06-09-28)_France KPIs" xfId="4831"/>
    <cellStyle name="n_Classeur1_UAG_report_CA 06-09 (06-09-28)_France KPIs 2" xfId="14249"/>
    <cellStyle name="n_Classeur1_UAG_report_CA 06-09 (06-09-28)_France KPIs_1" xfId="12074"/>
    <cellStyle name="n_Classeur1_UAG_report_CA 06-09 (06-09-28)_Group" xfId="29703"/>
    <cellStyle name="n_Classeur1_UAG_report_CA 06-09 (06-09-28)_Group - financial KPIs" xfId="21877"/>
    <cellStyle name="n_Classeur1_UAG_report_CA 06-09 (06-09-28)_Group - operational KPIs" xfId="3073"/>
    <cellStyle name="n_Classeur1_UAG_report_CA 06-09 (06-09-28)_Group - operational KPIs_1" xfId="10320"/>
    <cellStyle name="n_Classeur1_UAG_report_CA 06-09 (06-09-28)_Group - operational KPIs_1 2" xfId="18019"/>
    <cellStyle name="n_Classeur1_UAG_report_CA 06-09 (06-09-28)_Group - operational KPIs_2" xfId="20136"/>
    <cellStyle name="n_Classeur1_UAG_report_CA 06-09 (06-09-28)_IC&amp;SS" xfId="13763"/>
    <cellStyle name="n_Classeur1_UAG_report_CA 06-09 (06-09-28)_Poland KPIs" xfId="8327"/>
    <cellStyle name="n_Classeur1_UAG_report_CA 06-09 (06-09-28)_Poland KPIs_1" xfId="29702"/>
    <cellStyle name="n_Classeur1_UAG_report_CA 06-09 (06-09-28)_ROW" xfId="29704"/>
    <cellStyle name="n_Classeur1_UAG_report_CA 06-09 (06-09-28)_RoW KPIs" xfId="9039"/>
    <cellStyle name="n_Classeur1_UAG_report_CA 06-09 (06-09-28)_ROW_1" xfId="29705"/>
    <cellStyle name="n_Classeur1_UAG_report_CA 06-09 (06-09-28)_ROW_1_Group" xfId="29706"/>
    <cellStyle name="n_Classeur1_UAG_report_CA 06-09 (06-09-28)_ROW_1_ROW ARPU" xfId="29707"/>
    <cellStyle name="n_Classeur1_UAG_report_CA 06-09 (06-09-28)_ROW_1_ROW ARPU_Group" xfId="29708"/>
    <cellStyle name="n_Classeur1_UAG_report_CA 06-09 (06-09-28)_ROW_Group" xfId="29709"/>
    <cellStyle name="n_Classeur1_UAG_report_CA 06-09 (06-09-28)_ROW_ROW ARPU" xfId="29710"/>
    <cellStyle name="n_Classeur1_UAG_report_CA 06-09 (06-09-28)_ROW_ROW ARPU_Group" xfId="29711"/>
    <cellStyle name="n_Classeur1_UAG_report_CA 06-09 (06-09-28)_Spain ARPU + AUPU" xfId="29712"/>
    <cellStyle name="n_Classeur1_UAG_report_CA 06-09 (06-09-28)_Spain ARPU + AUPU_Group" xfId="29713"/>
    <cellStyle name="n_Classeur1_UAG_report_CA 06-09 (06-09-28)_Spain ARPU + AUPU_ROW ARPU" xfId="29714"/>
    <cellStyle name="n_Classeur1_UAG_report_CA 06-09 (06-09-28)_Spain ARPU + AUPU_ROW ARPU_Group" xfId="29715"/>
    <cellStyle name="n_Classeur1_UAG_report_CA 06-09 (06-09-28)_Spain KPIs" xfId="6654"/>
    <cellStyle name="n_Classeur1_UAG_report_CA 06-09 (06-09-28)_Spain KPIs 2" xfId="16021"/>
    <cellStyle name="n_Classeur1_UAG_report_CA 06-09 (06-09-28)_Spain KPIs_1" xfId="51470"/>
    <cellStyle name="n_Classeur1_UAG_report_CA 06-09 (06-09-28)_Telecoms - Operational KPIs" xfId="49773"/>
    <cellStyle name="n_Classeur1_UAG_report_CA 06-10 (06-11-06)" xfId="1971"/>
    <cellStyle name="n_Classeur1_UAG_report_CA 06-10 (06-11-06)_A&amp;ME KPIs" xfId="53250"/>
    <cellStyle name="n_Classeur1_UAG_report_CA 06-10 (06-11-06)_Enterprise" xfId="9608"/>
    <cellStyle name="n_Classeur1_UAG_report_CA 06-10 (06-11-06)_France financials" xfId="23622"/>
    <cellStyle name="n_Classeur1_UAG_report_CA 06-10 (06-11-06)_France financials_1" xfId="25198"/>
    <cellStyle name="n_Classeur1_UAG_report_CA 06-10 (06-11-06)_France KPIs" xfId="4832"/>
    <cellStyle name="n_Classeur1_UAG_report_CA 06-10 (06-11-06)_France KPIs 2" xfId="14250"/>
    <cellStyle name="n_Classeur1_UAG_report_CA 06-10 (06-11-06)_France KPIs_1" xfId="12075"/>
    <cellStyle name="n_Classeur1_UAG_report_CA 06-10 (06-11-06)_Group" xfId="29717"/>
    <cellStyle name="n_Classeur1_UAG_report_CA 06-10 (06-11-06)_Group - financial KPIs" xfId="21878"/>
    <cellStyle name="n_Classeur1_UAG_report_CA 06-10 (06-11-06)_Group - operational KPIs" xfId="3074"/>
    <cellStyle name="n_Classeur1_UAG_report_CA 06-10 (06-11-06)_Group - operational KPIs_1" xfId="10321"/>
    <cellStyle name="n_Classeur1_UAG_report_CA 06-10 (06-11-06)_Group - operational KPIs_1 2" xfId="18020"/>
    <cellStyle name="n_Classeur1_UAG_report_CA 06-10 (06-11-06)_Group - operational KPIs_2" xfId="20137"/>
    <cellStyle name="n_Classeur1_UAG_report_CA 06-10 (06-11-06)_IC&amp;SS" xfId="19609"/>
    <cellStyle name="n_Classeur1_UAG_report_CA 06-10 (06-11-06)_Poland KPIs" xfId="8328"/>
    <cellStyle name="n_Classeur1_UAG_report_CA 06-10 (06-11-06)_Poland KPIs_1" xfId="29716"/>
    <cellStyle name="n_Classeur1_UAG_report_CA 06-10 (06-11-06)_ROW" xfId="29718"/>
    <cellStyle name="n_Classeur1_UAG_report_CA 06-10 (06-11-06)_RoW KPIs" xfId="9040"/>
    <cellStyle name="n_Classeur1_UAG_report_CA 06-10 (06-11-06)_ROW_1" xfId="29719"/>
    <cellStyle name="n_Classeur1_UAG_report_CA 06-10 (06-11-06)_ROW_1_Group" xfId="29720"/>
    <cellStyle name="n_Classeur1_UAG_report_CA 06-10 (06-11-06)_ROW_1_ROW ARPU" xfId="29721"/>
    <cellStyle name="n_Classeur1_UAG_report_CA 06-10 (06-11-06)_ROW_1_ROW ARPU_Group" xfId="29722"/>
    <cellStyle name="n_Classeur1_UAG_report_CA 06-10 (06-11-06)_ROW_Group" xfId="29723"/>
    <cellStyle name="n_Classeur1_UAG_report_CA 06-10 (06-11-06)_ROW_ROW ARPU" xfId="29724"/>
    <cellStyle name="n_Classeur1_UAG_report_CA 06-10 (06-11-06)_ROW_ROW ARPU_Group" xfId="29725"/>
    <cellStyle name="n_Classeur1_UAG_report_CA 06-10 (06-11-06)_Spain ARPU + AUPU" xfId="29726"/>
    <cellStyle name="n_Classeur1_UAG_report_CA 06-10 (06-11-06)_Spain ARPU + AUPU_Group" xfId="29727"/>
    <cellStyle name="n_Classeur1_UAG_report_CA 06-10 (06-11-06)_Spain ARPU + AUPU_ROW ARPU" xfId="29728"/>
    <cellStyle name="n_Classeur1_UAG_report_CA 06-10 (06-11-06)_Spain ARPU + AUPU_ROW ARPU_Group" xfId="29729"/>
    <cellStyle name="n_Classeur1_UAG_report_CA 06-10 (06-11-06)_Spain KPIs" xfId="6655"/>
    <cellStyle name="n_Classeur1_UAG_report_CA 06-10 (06-11-06)_Spain KPIs 2" xfId="16022"/>
    <cellStyle name="n_Classeur1_UAG_report_CA 06-10 (06-11-06)_Spain KPIs_1" xfId="51471"/>
    <cellStyle name="n_Classeur1_UAG_report_CA 06-10 (06-11-06)_Telecoms - Operational KPIs" xfId="49774"/>
    <cellStyle name="n_Classeur1_V&amp;M trajectoires V1 (06-08-11)" xfId="1972"/>
    <cellStyle name="n_Classeur1_V&amp;M trajectoires V1 (06-08-11)_A&amp;ME KPIs" xfId="53251"/>
    <cellStyle name="n_Classeur1_V&amp;M trajectoires V1 (06-08-11)_Enterprise" xfId="9609"/>
    <cellStyle name="n_Classeur1_V&amp;M trajectoires V1 (06-08-11)_France financials" xfId="23623"/>
    <cellStyle name="n_Classeur1_V&amp;M trajectoires V1 (06-08-11)_France financials_1" xfId="25199"/>
    <cellStyle name="n_Classeur1_V&amp;M trajectoires V1 (06-08-11)_France KPIs" xfId="4833"/>
    <cellStyle name="n_Classeur1_V&amp;M trajectoires V1 (06-08-11)_France KPIs 2" xfId="14251"/>
    <cellStyle name="n_Classeur1_V&amp;M trajectoires V1 (06-08-11)_France KPIs_1" xfId="12076"/>
    <cellStyle name="n_Classeur1_V&amp;M trajectoires V1 (06-08-11)_Group" xfId="29731"/>
    <cellStyle name="n_Classeur1_V&amp;M trajectoires V1 (06-08-11)_Group - financial KPIs" xfId="21879"/>
    <cellStyle name="n_Classeur1_V&amp;M trajectoires V1 (06-08-11)_Group - operational KPIs" xfId="3075"/>
    <cellStyle name="n_Classeur1_V&amp;M trajectoires V1 (06-08-11)_Group - operational KPIs_1" xfId="10322"/>
    <cellStyle name="n_Classeur1_V&amp;M trajectoires V1 (06-08-11)_Group - operational KPIs_1 2" xfId="18021"/>
    <cellStyle name="n_Classeur1_V&amp;M trajectoires V1 (06-08-11)_Group - operational KPIs_2" xfId="20138"/>
    <cellStyle name="n_Classeur1_V&amp;M trajectoires V1 (06-08-11)_IC&amp;SS" xfId="19809"/>
    <cellStyle name="n_Classeur1_V&amp;M trajectoires V1 (06-08-11)_Poland KPIs" xfId="8329"/>
    <cellStyle name="n_Classeur1_V&amp;M trajectoires V1 (06-08-11)_Poland KPIs_1" xfId="29730"/>
    <cellStyle name="n_Classeur1_V&amp;M trajectoires V1 (06-08-11)_ROW" xfId="29732"/>
    <cellStyle name="n_Classeur1_V&amp;M trajectoires V1 (06-08-11)_RoW KPIs" xfId="9041"/>
    <cellStyle name="n_Classeur1_V&amp;M trajectoires V1 (06-08-11)_ROW_1" xfId="29733"/>
    <cellStyle name="n_Classeur1_V&amp;M trajectoires V1 (06-08-11)_ROW_1_Group" xfId="29734"/>
    <cellStyle name="n_Classeur1_V&amp;M trajectoires V1 (06-08-11)_ROW_1_ROW ARPU" xfId="29735"/>
    <cellStyle name="n_Classeur1_V&amp;M trajectoires V1 (06-08-11)_ROW_1_ROW ARPU_Group" xfId="29736"/>
    <cellStyle name="n_Classeur1_V&amp;M trajectoires V1 (06-08-11)_ROW_Group" xfId="29737"/>
    <cellStyle name="n_Classeur1_V&amp;M trajectoires V1 (06-08-11)_ROW_ROW ARPU" xfId="29738"/>
    <cellStyle name="n_Classeur1_V&amp;M trajectoires V1 (06-08-11)_ROW_ROW ARPU_Group" xfId="29739"/>
    <cellStyle name="n_Classeur1_V&amp;M trajectoires V1 (06-08-11)_Spain ARPU + AUPU" xfId="29740"/>
    <cellStyle name="n_Classeur1_V&amp;M trajectoires V1 (06-08-11)_Spain ARPU + AUPU_Group" xfId="29741"/>
    <cellStyle name="n_Classeur1_V&amp;M trajectoires V1 (06-08-11)_Spain ARPU + AUPU_ROW ARPU" xfId="29742"/>
    <cellStyle name="n_Classeur1_V&amp;M trajectoires V1 (06-08-11)_Spain ARPU + AUPU_ROW ARPU_Group" xfId="29743"/>
    <cellStyle name="n_Classeur1_V&amp;M trajectoires V1 (06-08-11)_Spain KPIs" xfId="6656"/>
    <cellStyle name="n_Classeur1_V&amp;M trajectoires V1 (06-08-11)_Spain KPIs 2" xfId="16023"/>
    <cellStyle name="n_Classeur1_V&amp;M trajectoires V1 (06-08-11)_Spain KPIs_1" xfId="51472"/>
    <cellStyle name="n_Classeur1_V&amp;M trajectoires V1 (06-08-11)_Telecoms - Operational KPIs" xfId="49775"/>
    <cellStyle name="n_Classeur2" xfId="1973"/>
    <cellStyle name="n_Classeur2_A&amp;ME KPIs" xfId="53252"/>
    <cellStyle name="n_Classeur2_France financials" xfId="23624"/>
    <cellStyle name="n_Classeur2_France KPIs" xfId="4834"/>
    <cellStyle name="n_Classeur2_France KPIs 2" xfId="14252"/>
    <cellStyle name="n_Classeur2_France KPIs_1" xfId="12077"/>
    <cellStyle name="n_Classeur2_Group" xfId="29745"/>
    <cellStyle name="n_Classeur2_Group - financial KPIs" xfId="21880"/>
    <cellStyle name="n_Classeur2_Group - operational KPIs" xfId="10323"/>
    <cellStyle name="n_Classeur2_Group - operational KPIs 2" xfId="18022"/>
    <cellStyle name="n_Classeur2_Group - operational KPIs_1" xfId="20139"/>
    <cellStyle name="n_Classeur2_Poland KPIs" xfId="29744"/>
    <cellStyle name="n_Classeur2_ROW" xfId="29746"/>
    <cellStyle name="n_Classeur2_ROW_1" xfId="29747"/>
    <cellStyle name="n_Classeur2_ROW_1_Group" xfId="29748"/>
    <cellStyle name="n_Classeur2_ROW_1_ROW ARPU" xfId="29749"/>
    <cellStyle name="n_Classeur2_ROW_1_ROW ARPU_Group" xfId="29750"/>
    <cellStyle name="n_Classeur2_ROW_Group" xfId="29751"/>
    <cellStyle name="n_Classeur2_ROW_ROW ARPU" xfId="29752"/>
    <cellStyle name="n_Classeur2_ROW_ROW ARPU_Group" xfId="29753"/>
    <cellStyle name="n_Classeur2_Spain ARPU + AUPU" xfId="29754"/>
    <cellStyle name="n_Classeur2_Spain ARPU + AUPU_Group" xfId="29755"/>
    <cellStyle name="n_Classeur2_Spain ARPU + AUPU_ROW ARPU" xfId="29756"/>
    <cellStyle name="n_Classeur2_Spain ARPU + AUPU_ROW ARPU_Group" xfId="29757"/>
    <cellStyle name="n_Classeur2_Spain KPIs" xfId="6657"/>
    <cellStyle name="n_Classeur2_Spain KPIs 2" xfId="16024"/>
    <cellStyle name="n_Classeur2_Spain KPIs_1" xfId="51473"/>
    <cellStyle name="n_Classeur2_Telecoms - Operational KPIs" xfId="49776"/>
    <cellStyle name="n_Classeur5" xfId="1974"/>
    <cellStyle name="n_Classeur5_A&amp;ME KPIs" xfId="53253"/>
    <cellStyle name="n_Classeur5_Enterprise" xfId="9610"/>
    <cellStyle name="n_Classeur5_France financials" xfId="23625"/>
    <cellStyle name="n_Classeur5_France financials_1" xfId="25200"/>
    <cellStyle name="n_Classeur5_France KPIs" xfId="4835"/>
    <cellStyle name="n_Classeur5_France KPIs 2" xfId="14253"/>
    <cellStyle name="n_Classeur5_France KPIs_1" xfId="12078"/>
    <cellStyle name="n_Classeur5_Group" xfId="29759"/>
    <cellStyle name="n_Classeur5_Group - financial KPIs" xfId="21881"/>
    <cellStyle name="n_Classeur5_Group - operational KPIs" xfId="3076"/>
    <cellStyle name="n_Classeur5_Group - operational KPIs_1" xfId="10324"/>
    <cellStyle name="n_Classeur5_Group - operational KPIs_1 2" xfId="18023"/>
    <cellStyle name="n_Classeur5_Group - operational KPIs_2" xfId="20140"/>
    <cellStyle name="n_Classeur5_IC&amp;SS" xfId="17586"/>
    <cellStyle name="n_Classeur5_Poland KPIs" xfId="8330"/>
    <cellStyle name="n_Classeur5_Poland KPIs_1" xfId="29758"/>
    <cellStyle name="n_Classeur5_ROW" xfId="29760"/>
    <cellStyle name="n_Classeur5_RoW KPIs" xfId="9042"/>
    <cellStyle name="n_Classeur5_ROW_1" xfId="29761"/>
    <cellStyle name="n_Classeur5_ROW_1_Group" xfId="29762"/>
    <cellStyle name="n_Classeur5_ROW_1_ROW ARPU" xfId="29763"/>
    <cellStyle name="n_Classeur5_ROW_1_ROW ARPU_Group" xfId="29764"/>
    <cellStyle name="n_Classeur5_ROW_Group" xfId="29765"/>
    <cellStyle name="n_Classeur5_ROW_ROW ARPU" xfId="29766"/>
    <cellStyle name="n_Classeur5_ROW_ROW ARPU_Group" xfId="29767"/>
    <cellStyle name="n_Classeur5_Spain ARPU + AUPU" xfId="29768"/>
    <cellStyle name="n_Classeur5_Spain ARPU + AUPU_Group" xfId="29769"/>
    <cellStyle name="n_Classeur5_Spain ARPU + AUPU_ROW ARPU" xfId="29770"/>
    <cellStyle name="n_Classeur5_Spain ARPU + AUPU_ROW ARPU_Group" xfId="29771"/>
    <cellStyle name="n_Classeur5_Spain KPIs" xfId="6658"/>
    <cellStyle name="n_Classeur5_Spain KPIs 2" xfId="16025"/>
    <cellStyle name="n_Classeur5_Spain KPIs_1" xfId="51474"/>
    <cellStyle name="n_Classeur5_Telecoms - Operational KPIs" xfId="49777"/>
    <cellStyle name="n_c-mse budget 2005 v4" xfId="1975"/>
    <cellStyle name="n_c-mse budget 2005 v4_01 Synthèse DM pour modèle" xfId="1976"/>
    <cellStyle name="n_c-mse budget 2005 v4_01 Synthèse DM pour modèle_A&amp;ME KPIs" xfId="53255"/>
    <cellStyle name="n_c-mse budget 2005 v4_01 Synthèse DM pour modèle_France financials" xfId="23627"/>
    <cellStyle name="n_c-mse budget 2005 v4_01 Synthèse DM pour modèle_France KPIs" xfId="4837"/>
    <cellStyle name="n_c-mse budget 2005 v4_01 Synthèse DM pour modèle_France KPIs 2" xfId="14255"/>
    <cellStyle name="n_c-mse budget 2005 v4_01 Synthèse DM pour modèle_France KPIs_1" xfId="12080"/>
    <cellStyle name="n_c-mse budget 2005 v4_01 Synthèse DM pour modèle_Group" xfId="29774"/>
    <cellStyle name="n_c-mse budget 2005 v4_01 Synthèse DM pour modèle_Group - financial KPIs" xfId="21883"/>
    <cellStyle name="n_c-mse budget 2005 v4_01 Synthèse DM pour modèle_Group - operational KPIs" xfId="10326"/>
    <cellStyle name="n_c-mse budget 2005 v4_01 Synthèse DM pour modèle_Group - operational KPIs 2" xfId="18025"/>
    <cellStyle name="n_c-mse budget 2005 v4_01 Synthèse DM pour modèle_Group - operational KPIs_1" xfId="20142"/>
    <cellStyle name="n_c-mse budget 2005 v4_01 Synthèse DM pour modèle_Poland KPIs" xfId="29773"/>
    <cellStyle name="n_c-mse budget 2005 v4_01 Synthèse DM pour modèle_ROW" xfId="29775"/>
    <cellStyle name="n_c-mse budget 2005 v4_01 Synthèse DM pour modèle_ROW_1" xfId="29776"/>
    <cellStyle name="n_c-mse budget 2005 v4_01 Synthèse DM pour modèle_ROW_1_Group" xfId="29777"/>
    <cellStyle name="n_c-mse budget 2005 v4_01 Synthèse DM pour modèle_ROW_1_ROW ARPU" xfId="29778"/>
    <cellStyle name="n_c-mse budget 2005 v4_01 Synthèse DM pour modèle_ROW_1_ROW ARPU_Group" xfId="29779"/>
    <cellStyle name="n_c-mse budget 2005 v4_01 Synthèse DM pour modèle_ROW_Group" xfId="29780"/>
    <cellStyle name="n_c-mse budget 2005 v4_01 Synthèse DM pour modèle_ROW_ROW ARPU" xfId="29781"/>
    <cellStyle name="n_c-mse budget 2005 v4_01 Synthèse DM pour modèle_ROW_ROW ARPU_Group" xfId="29782"/>
    <cellStyle name="n_c-mse budget 2005 v4_01 Synthèse DM pour modèle_Spain ARPU + AUPU" xfId="29783"/>
    <cellStyle name="n_c-mse budget 2005 v4_01 Synthèse DM pour modèle_Spain ARPU + AUPU_Group" xfId="29784"/>
    <cellStyle name="n_c-mse budget 2005 v4_01 Synthèse DM pour modèle_Spain ARPU + AUPU_ROW ARPU" xfId="29785"/>
    <cellStyle name="n_c-mse budget 2005 v4_01 Synthèse DM pour modèle_Spain ARPU + AUPU_ROW ARPU_Group" xfId="29786"/>
    <cellStyle name="n_c-mse budget 2005 v4_01 Synthèse DM pour modèle_Spain KPIs" xfId="6660"/>
    <cellStyle name="n_c-mse budget 2005 v4_01 Synthèse DM pour modèle_Spain KPIs 2" xfId="16027"/>
    <cellStyle name="n_c-mse budget 2005 v4_01 Synthèse DM pour modèle_Spain KPIs_1" xfId="51476"/>
    <cellStyle name="n_c-mse budget 2005 v4_01 Synthèse DM pour modèle_Telecoms - Operational KPIs" xfId="49779"/>
    <cellStyle name="n_c-mse budget 2005 v4_0703 Préflashde L23 Analyse CA trafic 07-03 (07-04-03)" xfId="1977"/>
    <cellStyle name="n_c-mse budget 2005 v4_0703 Préflashde L23 Analyse CA trafic 07-03 (07-04-03)_A&amp;ME KPIs" xfId="53256"/>
    <cellStyle name="n_c-mse budget 2005 v4_0703 Préflashde L23 Analyse CA trafic 07-03 (07-04-03)_Enterprise" xfId="9612"/>
    <cellStyle name="n_c-mse budget 2005 v4_0703 Préflashde L23 Analyse CA trafic 07-03 (07-04-03)_France financials" xfId="23628"/>
    <cellStyle name="n_c-mse budget 2005 v4_0703 Préflashde L23 Analyse CA trafic 07-03 (07-04-03)_France financials_1" xfId="25202"/>
    <cellStyle name="n_c-mse budget 2005 v4_0703 Préflashde L23 Analyse CA trafic 07-03 (07-04-03)_France KPIs" xfId="4838"/>
    <cellStyle name="n_c-mse budget 2005 v4_0703 Préflashde L23 Analyse CA trafic 07-03 (07-04-03)_France KPIs 2" xfId="14256"/>
    <cellStyle name="n_c-mse budget 2005 v4_0703 Préflashde L23 Analyse CA trafic 07-03 (07-04-03)_France KPIs_1" xfId="12081"/>
    <cellStyle name="n_c-mse budget 2005 v4_0703 Préflashde L23 Analyse CA trafic 07-03 (07-04-03)_Group" xfId="29788"/>
    <cellStyle name="n_c-mse budget 2005 v4_0703 Préflashde L23 Analyse CA trafic 07-03 (07-04-03)_Group - financial KPIs" xfId="21884"/>
    <cellStyle name="n_c-mse budget 2005 v4_0703 Préflashde L23 Analyse CA trafic 07-03 (07-04-03)_Group - operational KPIs" xfId="3078"/>
    <cellStyle name="n_c-mse budget 2005 v4_0703 Préflashde L23 Analyse CA trafic 07-03 (07-04-03)_Group - operational KPIs_1" xfId="10327"/>
    <cellStyle name="n_c-mse budget 2005 v4_0703 Préflashde L23 Analyse CA trafic 07-03 (07-04-03)_Group - operational KPIs_1 2" xfId="18026"/>
    <cellStyle name="n_c-mse budget 2005 v4_0703 Préflashde L23 Analyse CA trafic 07-03 (07-04-03)_Group - operational KPIs_2" xfId="20143"/>
    <cellStyle name="n_c-mse budget 2005 v4_0703 Préflashde L23 Analyse CA trafic 07-03 (07-04-03)_IC&amp;SS" xfId="19608"/>
    <cellStyle name="n_c-mse budget 2005 v4_0703 Préflashde L23 Analyse CA trafic 07-03 (07-04-03)_Poland KPIs" xfId="8332"/>
    <cellStyle name="n_c-mse budget 2005 v4_0703 Préflashde L23 Analyse CA trafic 07-03 (07-04-03)_Poland KPIs_1" xfId="29787"/>
    <cellStyle name="n_c-mse budget 2005 v4_0703 Préflashde L23 Analyse CA trafic 07-03 (07-04-03)_ROW" xfId="29789"/>
    <cellStyle name="n_c-mse budget 2005 v4_0703 Préflashde L23 Analyse CA trafic 07-03 (07-04-03)_RoW KPIs" xfId="9044"/>
    <cellStyle name="n_c-mse budget 2005 v4_0703 Préflashde L23 Analyse CA trafic 07-03 (07-04-03)_ROW_1" xfId="29790"/>
    <cellStyle name="n_c-mse budget 2005 v4_0703 Préflashde L23 Analyse CA trafic 07-03 (07-04-03)_ROW_1_Group" xfId="29791"/>
    <cellStyle name="n_c-mse budget 2005 v4_0703 Préflashde L23 Analyse CA trafic 07-03 (07-04-03)_ROW_1_ROW ARPU" xfId="29792"/>
    <cellStyle name="n_c-mse budget 2005 v4_0703 Préflashde L23 Analyse CA trafic 07-03 (07-04-03)_ROW_1_ROW ARPU_Group" xfId="29793"/>
    <cellStyle name="n_c-mse budget 2005 v4_0703 Préflashde L23 Analyse CA trafic 07-03 (07-04-03)_ROW_Group" xfId="29794"/>
    <cellStyle name="n_c-mse budget 2005 v4_0703 Préflashde L23 Analyse CA trafic 07-03 (07-04-03)_ROW_ROW ARPU" xfId="29795"/>
    <cellStyle name="n_c-mse budget 2005 v4_0703 Préflashde L23 Analyse CA trafic 07-03 (07-04-03)_ROW_ROW ARPU_Group" xfId="29796"/>
    <cellStyle name="n_c-mse budget 2005 v4_0703 Préflashde L23 Analyse CA trafic 07-03 (07-04-03)_Spain ARPU + AUPU" xfId="29797"/>
    <cellStyle name="n_c-mse budget 2005 v4_0703 Préflashde L23 Analyse CA trafic 07-03 (07-04-03)_Spain ARPU + AUPU_Group" xfId="29798"/>
    <cellStyle name="n_c-mse budget 2005 v4_0703 Préflashde L23 Analyse CA trafic 07-03 (07-04-03)_Spain ARPU + AUPU_ROW ARPU" xfId="29799"/>
    <cellStyle name="n_c-mse budget 2005 v4_0703 Préflashde L23 Analyse CA trafic 07-03 (07-04-03)_Spain ARPU + AUPU_ROW ARPU_Group" xfId="29800"/>
    <cellStyle name="n_c-mse budget 2005 v4_0703 Préflashde L23 Analyse CA trafic 07-03 (07-04-03)_Spain KPIs" xfId="6661"/>
    <cellStyle name="n_c-mse budget 2005 v4_0703 Préflashde L23 Analyse CA trafic 07-03 (07-04-03)_Spain KPIs 2" xfId="16028"/>
    <cellStyle name="n_c-mse budget 2005 v4_0703 Préflashde L23 Analyse CA trafic 07-03 (07-04-03)_Spain KPIs_1" xfId="51477"/>
    <cellStyle name="n_c-mse budget 2005 v4_0703 Préflashde L23 Analyse CA trafic 07-03 (07-04-03)_Telecoms - Operational KPIs" xfId="49780"/>
    <cellStyle name="n_c-mse budget 2005 v4_A&amp;ME KPIs" xfId="53254"/>
    <cellStyle name="n_c-mse budget 2005 v4_Base Forfaits 06-07" xfId="1978"/>
    <cellStyle name="n_c-mse budget 2005 v4_Base Forfaits 06-07_A&amp;ME KPIs" xfId="53257"/>
    <cellStyle name="n_c-mse budget 2005 v4_Base Forfaits 06-07_Enterprise" xfId="9613"/>
    <cellStyle name="n_c-mse budget 2005 v4_Base Forfaits 06-07_France financials" xfId="23629"/>
    <cellStyle name="n_c-mse budget 2005 v4_Base Forfaits 06-07_France financials_1" xfId="25203"/>
    <cellStyle name="n_c-mse budget 2005 v4_Base Forfaits 06-07_France KPIs" xfId="4839"/>
    <cellStyle name="n_c-mse budget 2005 v4_Base Forfaits 06-07_France KPIs 2" xfId="14257"/>
    <cellStyle name="n_c-mse budget 2005 v4_Base Forfaits 06-07_France KPIs_1" xfId="12082"/>
    <cellStyle name="n_c-mse budget 2005 v4_Base Forfaits 06-07_Group" xfId="29802"/>
    <cellStyle name="n_c-mse budget 2005 v4_Base Forfaits 06-07_Group - financial KPIs" xfId="21885"/>
    <cellStyle name="n_c-mse budget 2005 v4_Base Forfaits 06-07_Group - operational KPIs" xfId="3079"/>
    <cellStyle name="n_c-mse budget 2005 v4_Base Forfaits 06-07_Group - operational KPIs_1" xfId="10328"/>
    <cellStyle name="n_c-mse budget 2005 v4_Base Forfaits 06-07_Group - operational KPIs_1 2" xfId="18027"/>
    <cellStyle name="n_c-mse budget 2005 v4_Base Forfaits 06-07_Group - operational KPIs_2" xfId="20144"/>
    <cellStyle name="n_c-mse budget 2005 v4_Base Forfaits 06-07_IC&amp;SS" xfId="19808"/>
    <cellStyle name="n_c-mse budget 2005 v4_Base Forfaits 06-07_Poland KPIs" xfId="8333"/>
    <cellStyle name="n_c-mse budget 2005 v4_Base Forfaits 06-07_Poland KPIs_1" xfId="29801"/>
    <cellStyle name="n_c-mse budget 2005 v4_Base Forfaits 06-07_ROW" xfId="29803"/>
    <cellStyle name="n_c-mse budget 2005 v4_Base Forfaits 06-07_RoW KPIs" xfId="9045"/>
    <cellStyle name="n_c-mse budget 2005 v4_Base Forfaits 06-07_ROW_1" xfId="29804"/>
    <cellStyle name="n_c-mse budget 2005 v4_Base Forfaits 06-07_ROW_1_Group" xfId="29805"/>
    <cellStyle name="n_c-mse budget 2005 v4_Base Forfaits 06-07_ROW_1_ROW ARPU" xfId="29806"/>
    <cellStyle name="n_c-mse budget 2005 v4_Base Forfaits 06-07_ROW_1_ROW ARPU_Group" xfId="29807"/>
    <cellStyle name="n_c-mse budget 2005 v4_Base Forfaits 06-07_ROW_Group" xfId="29808"/>
    <cellStyle name="n_c-mse budget 2005 v4_Base Forfaits 06-07_ROW_ROW ARPU" xfId="29809"/>
    <cellStyle name="n_c-mse budget 2005 v4_Base Forfaits 06-07_ROW_ROW ARPU_Group" xfId="29810"/>
    <cellStyle name="n_c-mse budget 2005 v4_Base Forfaits 06-07_Spain ARPU + AUPU" xfId="29811"/>
    <cellStyle name="n_c-mse budget 2005 v4_Base Forfaits 06-07_Spain ARPU + AUPU_Group" xfId="29812"/>
    <cellStyle name="n_c-mse budget 2005 v4_Base Forfaits 06-07_Spain ARPU + AUPU_ROW ARPU" xfId="29813"/>
    <cellStyle name="n_c-mse budget 2005 v4_Base Forfaits 06-07_Spain ARPU + AUPU_ROW ARPU_Group" xfId="29814"/>
    <cellStyle name="n_c-mse budget 2005 v4_Base Forfaits 06-07_Spain KPIs" xfId="6662"/>
    <cellStyle name="n_c-mse budget 2005 v4_Base Forfaits 06-07_Spain KPIs 2" xfId="16029"/>
    <cellStyle name="n_c-mse budget 2005 v4_Base Forfaits 06-07_Spain KPIs_1" xfId="51478"/>
    <cellStyle name="n_c-mse budget 2005 v4_Base Forfaits 06-07_Telecoms - Operational KPIs" xfId="49781"/>
    <cellStyle name="n_c-mse budget 2005 v4_CA BAC SCR-VM 06-07 (31-07-06)" xfId="1979"/>
    <cellStyle name="n_c-mse budget 2005 v4_CA BAC SCR-VM 06-07 (31-07-06)_A&amp;ME KPIs" xfId="53258"/>
    <cellStyle name="n_c-mse budget 2005 v4_CA BAC SCR-VM 06-07 (31-07-06)_Enterprise" xfId="9614"/>
    <cellStyle name="n_c-mse budget 2005 v4_CA BAC SCR-VM 06-07 (31-07-06)_France financials" xfId="23630"/>
    <cellStyle name="n_c-mse budget 2005 v4_CA BAC SCR-VM 06-07 (31-07-06)_France financials_1" xfId="25204"/>
    <cellStyle name="n_c-mse budget 2005 v4_CA BAC SCR-VM 06-07 (31-07-06)_France KPIs" xfId="4840"/>
    <cellStyle name="n_c-mse budget 2005 v4_CA BAC SCR-VM 06-07 (31-07-06)_France KPIs 2" xfId="14258"/>
    <cellStyle name="n_c-mse budget 2005 v4_CA BAC SCR-VM 06-07 (31-07-06)_France KPIs_1" xfId="12083"/>
    <cellStyle name="n_c-mse budget 2005 v4_CA BAC SCR-VM 06-07 (31-07-06)_Group" xfId="29816"/>
    <cellStyle name="n_c-mse budget 2005 v4_CA BAC SCR-VM 06-07 (31-07-06)_Group - financial KPIs" xfId="21886"/>
    <cellStyle name="n_c-mse budget 2005 v4_CA BAC SCR-VM 06-07 (31-07-06)_Group - operational KPIs" xfId="3080"/>
    <cellStyle name="n_c-mse budget 2005 v4_CA BAC SCR-VM 06-07 (31-07-06)_Group - operational KPIs_1" xfId="10329"/>
    <cellStyle name="n_c-mse budget 2005 v4_CA BAC SCR-VM 06-07 (31-07-06)_Group - operational KPIs_1 2" xfId="18028"/>
    <cellStyle name="n_c-mse budget 2005 v4_CA BAC SCR-VM 06-07 (31-07-06)_Group - operational KPIs_2" xfId="20145"/>
    <cellStyle name="n_c-mse budget 2005 v4_CA BAC SCR-VM 06-07 (31-07-06)_IC&amp;SS" xfId="17587"/>
    <cellStyle name="n_c-mse budget 2005 v4_CA BAC SCR-VM 06-07 (31-07-06)_Poland KPIs" xfId="8334"/>
    <cellStyle name="n_c-mse budget 2005 v4_CA BAC SCR-VM 06-07 (31-07-06)_Poland KPIs_1" xfId="29815"/>
    <cellStyle name="n_c-mse budget 2005 v4_CA BAC SCR-VM 06-07 (31-07-06)_ROW" xfId="29817"/>
    <cellStyle name="n_c-mse budget 2005 v4_CA BAC SCR-VM 06-07 (31-07-06)_RoW KPIs" xfId="9046"/>
    <cellStyle name="n_c-mse budget 2005 v4_CA BAC SCR-VM 06-07 (31-07-06)_ROW_1" xfId="29818"/>
    <cellStyle name="n_c-mse budget 2005 v4_CA BAC SCR-VM 06-07 (31-07-06)_ROW_1_Group" xfId="29819"/>
    <cellStyle name="n_c-mse budget 2005 v4_CA BAC SCR-VM 06-07 (31-07-06)_ROW_1_ROW ARPU" xfId="29820"/>
    <cellStyle name="n_c-mse budget 2005 v4_CA BAC SCR-VM 06-07 (31-07-06)_ROW_1_ROW ARPU_Group" xfId="29821"/>
    <cellStyle name="n_c-mse budget 2005 v4_CA BAC SCR-VM 06-07 (31-07-06)_ROW_Group" xfId="29822"/>
    <cellStyle name="n_c-mse budget 2005 v4_CA BAC SCR-VM 06-07 (31-07-06)_ROW_ROW ARPU" xfId="29823"/>
    <cellStyle name="n_c-mse budget 2005 v4_CA BAC SCR-VM 06-07 (31-07-06)_ROW_ROW ARPU_Group" xfId="29824"/>
    <cellStyle name="n_c-mse budget 2005 v4_CA BAC SCR-VM 06-07 (31-07-06)_Spain ARPU + AUPU" xfId="29825"/>
    <cellStyle name="n_c-mse budget 2005 v4_CA BAC SCR-VM 06-07 (31-07-06)_Spain ARPU + AUPU_Group" xfId="29826"/>
    <cellStyle name="n_c-mse budget 2005 v4_CA BAC SCR-VM 06-07 (31-07-06)_Spain ARPU + AUPU_ROW ARPU" xfId="29827"/>
    <cellStyle name="n_c-mse budget 2005 v4_CA BAC SCR-VM 06-07 (31-07-06)_Spain ARPU + AUPU_ROW ARPU_Group" xfId="29828"/>
    <cellStyle name="n_c-mse budget 2005 v4_CA BAC SCR-VM 06-07 (31-07-06)_Spain KPIs" xfId="6663"/>
    <cellStyle name="n_c-mse budget 2005 v4_CA BAC SCR-VM 06-07 (31-07-06)_Spain KPIs 2" xfId="16030"/>
    <cellStyle name="n_c-mse budget 2005 v4_CA BAC SCR-VM 06-07 (31-07-06)_Spain KPIs_1" xfId="51479"/>
    <cellStyle name="n_c-mse budget 2005 v4_CA BAC SCR-VM 06-07 (31-07-06)_Telecoms - Operational KPIs" xfId="49782"/>
    <cellStyle name="n_c-mse budget 2005 v4_CA forfaits 0607 (06-08-14)" xfId="1980"/>
    <cellStyle name="n_c-mse budget 2005 v4_CA forfaits 0607 (06-08-14)_A&amp;ME KPIs" xfId="53259"/>
    <cellStyle name="n_c-mse budget 2005 v4_CA forfaits 0607 (06-08-14)_France financials" xfId="23631"/>
    <cellStyle name="n_c-mse budget 2005 v4_CA forfaits 0607 (06-08-14)_France KPIs" xfId="4841"/>
    <cellStyle name="n_c-mse budget 2005 v4_CA forfaits 0607 (06-08-14)_France KPIs 2" xfId="14259"/>
    <cellStyle name="n_c-mse budget 2005 v4_CA forfaits 0607 (06-08-14)_France KPIs_1" xfId="12084"/>
    <cellStyle name="n_c-mse budget 2005 v4_CA forfaits 0607 (06-08-14)_Group" xfId="29830"/>
    <cellStyle name="n_c-mse budget 2005 v4_CA forfaits 0607 (06-08-14)_Group - financial KPIs" xfId="21887"/>
    <cellStyle name="n_c-mse budget 2005 v4_CA forfaits 0607 (06-08-14)_Group - operational KPIs" xfId="10330"/>
    <cellStyle name="n_c-mse budget 2005 v4_CA forfaits 0607 (06-08-14)_Group - operational KPIs 2" xfId="18029"/>
    <cellStyle name="n_c-mse budget 2005 v4_CA forfaits 0607 (06-08-14)_Group - operational KPIs_1" xfId="20146"/>
    <cellStyle name="n_c-mse budget 2005 v4_CA forfaits 0607 (06-08-14)_Poland KPIs" xfId="29829"/>
    <cellStyle name="n_c-mse budget 2005 v4_CA forfaits 0607 (06-08-14)_ROW" xfId="29831"/>
    <cellStyle name="n_c-mse budget 2005 v4_CA forfaits 0607 (06-08-14)_ROW_1" xfId="29832"/>
    <cellStyle name="n_c-mse budget 2005 v4_CA forfaits 0607 (06-08-14)_ROW_1_Group" xfId="29833"/>
    <cellStyle name="n_c-mse budget 2005 v4_CA forfaits 0607 (06-08-14)_ROW_1_ROW ARPU" xfId="29834"/>
    <cellStyle name="n_c-mse budget 2005 v4_CA forfaits 0607 (06-08-14)_ROW_1_ROW ARPU_Group" xfId="29835"/>
    <cellStyle name="n_c-mse budget 2005 v4_CA forfaits 0607 (06-08-14)_ROW_Group" xfId="29836"/>
    <cellStyle name="n_c-mse budget 2005 v4_CA forfaits 0607 (06-08-14)_ROW_ROW ARPU" xfId="29837"/>
    <cellStyle name="n_c-mse budget 2005 v4_CA forfaits 0607 (06-08-14)_ROW_ROW ARPU_Group" xfId="29838"/>
    <cellStyle name="n_c-mse budget 2005 v4_CA forfaits 0607 (06-08-14)_Spain ARPU + AUPU" xfId="29839"/>
    <cellStyle name="n_c-mse budget 2005 v4_CA forfaits 0607 (06-08-14)_Spain ARPU + AUPU_Group" xfId="29840"/>
    <cellStyle name="n_c-mse budget 2005 v4_CA forfaits 0607 (06-08-14)_Spain ARPU + AUPU_ROW ARPU" xfId="29841"/>
    <cellStyle name="n_c-mse budget 2005 v4_CA forfaits 0607 (06-08-14)_Spain ARPU + AUPU_ROW ARPU_Group" xfId="29842"/>
    <cellStyle name="n_c-mse budget 2005 v4_CA forfaits 0607 (06-08-14)_Spain KPIs" xfId="6664"/>
    <cellStyle name="n_c-mse budget 2005 v4_CA forfaits 0607 (06-08-14)_Spain KPIs 2" xfId="16031"/>
    <cellStyle name="n_c-mse budget 2005 v4_CA forfaits 0607 (06-08-14)_Spain KPIs_1" xfId="51480"/>
    <cellStyle name="n_c-mse budget 2005 v4_CA forfaits 0607 (06-08-14)_Telecoms - Operational KPIs" xfId="49783"/>
    <cellStyle name="n_c-mse budget 2005 v4_Classeur2" xfId="1981"/>
    <cellStyle name="n_c-mse budget 2005 v4_Classeur2_A&amp;ME KPIs" xfId="53260"/>
    <cellStyle name="n_c-mse budget 2005 v4_Classeur2_France financials" xfId="23632"/>
    <cellStyle name="n_c-mse budget 2005 v4_Classeur2_France KPIs" xfId="4842"/>
    <cellStyle name="n_c-mse budget 2005 v4_Classeur2_France KPIs 2" xfId="14260"/>
    <cellStyle name="n_c-mse budget 2005 v4_Classeur2_France KPIs_1" xfId="12085"/>
    <cellStyle name="n_c-mse budget 2005 v4_Classeur2_Group" xfId="29844"/>
    <cellStyle name="n_c-mse budget 2005 v4_Classeur2_Group - financial KPIs" xfId="21888"/>
    <cellStyle name="n_c-mse budget 2005 v4_Classeur2_Group - operational KPIs" xfId="10331"/>
    <cellStyle name="n_c-mse budget 2005 v4_Classeur2_Group - operational KPIs 2" xfId="18030"/>
    <cellStyle name="n_c-mse budget 2005 v4_Classeur2_Group - operational KPIs_1" xfId="20147"/>
    <cellStyle name="n_c-mse budget 2005 v4_Classeur2_Poland KPIs" xfId="29843"/>
    <cellStyle name="n_c-mse budget 2005 v4_Classeur2_ROW" xfId="29845"/>
    <cellStyle name="n_c-mse budget 2005 v4_Classeur2_ROW_1" xfId="29846"/>
    <cellStyle name="n_c-mse budget 2005 v4_Classeur2_ROW_1_Group" xfId="29847"/>
    <cellStyle name="n_c-mse budget 2005 v4_Classeur2_ROW_1_ROW ARPU" xfId="29848"/>
    <cellStyle name="n_c-mse budget 2005 v4_Classeur2_ROW_1_ROW ARPU_Group" xfId="29849"/>
    <cellStyle name="n_c-mse budget 2005 v4_Classeur2_ROW_Group" xfId="29850"/>
    <cellStyle name="n_c-mse budget 2005 v4_Classeur2_ROW_ROW ARPU" xfId="29851"/>
    <cellStyle name="n_c-mse budget 2005 v4_Classeur2_ROW_ROW ARPU_Group" xfId="29852"/>
    <cellStyle name="n_c-mse budget 2005 v4_Classeur2_Spain ARPU + AUPU" xfId="29853"/>
    <cellStyle name="n_c-mse budget 2005 v4_Classeur2_Spain ARPU + AUPU_Group" xfId="29854"/>
    <cellStyle name="n_c-mse budget 2005 v4_Classeur2_Spain ARPU + AUPU_ROW ARPU" xfId="29855"/>
    <cellStyle name="n_c-mse budget 2005 v4_Classeur2_Spain ARPU + AUPU_ROW ARPU_Group" xfId="29856"/>
    <cellStyle name="n_c-mse budget 2005 v4_Classeur2_Spain KPIs" xfId="6665"/>
    <cellStyle name="n_c-mse budget 2005 v4_Classeur2_Spain KPIs 2" xfId="16032"/>
    <cellStyle name="n_c-mse budget 2005 v4_Classeur2_Spain KPIs_1" xfId="51481"/>
    <cellStyle name="n_c-mse budget 2005 v4_Classeur2_Telecoms - Operational KPIs" xfId="49784"/>
    <cellStyle name="n_c-mse budget 2005 v4_Classeur5" xfId="1982"/>
    <cellStyle name="n_c-mse budget 2005 v4_Classeur5_A&amp;ME KPIs" xfId="53261"/>
    <cellStyle name="n_c-mse budget 2005 v4_Classeur5_Enterprise" xfId="9615"/>
    <cellStyle name="n_c-mse budget 2005 v4_Classeur5_France financials" xfId="23633"/>
    <cellStyle name="n_c-mse budget 2005 v4_Classeur5_France financials_1" xfId="25205"/>
    <cellStyle name="n_c-mse budget 2005 v4_Classeur5_France KPIs" xfId="4843"/>
    <cellStyle name="n_c-mse budget 2005 v4_Classeur5_France KPIs 2" xfId="14261"/>
    <cellStyle name="n_c-mse budget 2005 v4_Classeur5_France KPIs_1" xfId="12086"/>
    <cellStyle name="n_c-mse budget 2005 v4_Classeur5_Group" xfId="29858"/>
    <cellStyle name="n_c-mse budget 2005 v4_Classeur5_Group - financial KPIs" xfId="21889"/>
    <cellStyle name="n_c-mse budget 2005 v4_Classeur5_Group - operational KPIs" xfId="3081"/>
    <cellStyle name="n_c-mse budget 2005 v4_Classeur5_Group - operational KPIs_1" xfId="10332"/>
    <cellStyle name="n_c-mse budget 2005 v4_Classeur5_Group - operational KPIs_1 2" xfId="18031"/>
    <cellStyle name="n_c-mse budget 2005 v4_Classeur5_Group - operational KPIs_2" xfId="20148"/>
    <cellStyle name="n_c-mse budget 2005 v4_Classeur5_IC&amp;SS" xfId="13767"/>
    <cellStyle name="n_c-mse budget 2005 v4_Classeur5_Poland KPIs" xfId="8335"/>
    <cellStyle name="n_c-mse budget 2005 v4_Classeur5_Poland KPIs_1" xfId="29857"/>
    <cellStyle name="n_c-mse budget 2005 v4_Classeur5_ROW" xfId="29859"/>
    <cellStyle name="n_c-mse budget 2005 v4_Classeur5_RoW KPIs" xfId="9047"/>
    <cellStyle name="n_c-mse budget 2005 v4_Classeur5_ROW_1" xfId="29860"/>
    <cellStyle name="n_c-mse budget 2005 v4_Classeur5_ROW_1_Group" xfId="29861"/>
    <cellStyle name="n_c-mse budget 2005 v4_Classeur5_ROW_1_ROW ARPU" xfId="29862"/>
    <cellStyle name="n_c-mse budget 2005 v4_Classeur5_ROW_1_ROW ARPU_Group" xfId="29863"/>
    <cellStyle name="n_c-mse budget 2005 v4_Classeur5_ROW_Group" xfId="29864"/>
    <cellStyle name="n_c-mse budget 2005 v4_Classeur5_ROW_ROW ARPU" xfId="29865"/>
    <cellStyle name="n_c-mse budget 2005 v4_Classeur5_ROW_ROW ARPU_Group" xfId="29866"/>
    <cellStyle name="n_c-mse budget 2005 v4_Classeur5_Spain ARPU + AUPU" xfId="29867"/>
    <cellStyle name="n_c-mse budget 2005 v4_Classeur5_Spain ARPU + AUPU_Group" xfId="29868"/>
    <cellStyle name="n_c-mse budget 2005 v4_Classeur5_Spain ARPU + AUPU_ROW ARPU" xfId="29869"/>
    <cellStyle name="n_c-mse budget 2005 v4_Classeur5_Spain ARPU + AUPU_ROW ARPU_Group" xfId="29870"/>
    <cellStyle name="n_c-mse budget 2005 v4_Classeur5_Spain KPIs" xfId="6666"/>
    <cellStyle name="n_c-mse budget 2005 v4_Classeur5_Spain KPIs 2" xfId="16033"/>
    <cellStyle name="n_c-mse budget 2005 v4_Classeur5_Spain KPIs_1" xfId="51482"/>
    <cellStyle name="n_c-mse budget 2005 v4_Classeur5_Telecoms - Operational KPIs" xfId="49785"/>
    <cellStyle name="n_c-mse budget 2005 v4_DATA KPI Personal" xfId="29871"/>
    <cellStyle name="n_c-mse budget 2005 v4_DATA KPI Personal_Group" xfId="29872"/>
    <cellStyle name="n_c-mse budget 2005 v4_EE_CoA_BS - mapped V4" xfId="29873"/>
    <cellStyle name="n_c-mse budget 2005 v4_EE_CoA_BS - mapped V4_Group" xfId="29874"/>
    <cellStyle name="n_c-mse budget 2005 v4_Enterprise" xfId="9611"/>
    <cellStyle name="n_c-mse budget 2005 v4_France financials" xfId="23626"/>
    <cellStyle name="n_c-mse budget 2005 v4_France financials_1" xfId="25201"/>
    <cellStyle name="n_c-mse budget 2005 v4_France KPIs" xfId="4836"/>
    <cellStyle name="n_c-mse budget 2005 v4_France KPIs 2" xfId="14254"/>
    <cellStyle name="n_c-mse budget 2005 v4_France KPIs_1" xfId="12079"/>
    <cellStyle name="n_c-mse budget 2005 v4_Group" xfId="29875"/>
    <cellStyle name="n_c-mse budget 2005 v4_Group - financial KPIs" xfId="21882"/>
    <cellStyle name="n_c-mse budget 2005 v4_Group - operational KPIs" xfId="3077"/>
    <cellStyle name="n_c-mse budget 2005 v4_Group - operational KPIs_1" xfId="10325"/>
    <cellStyle name="n_c-mse budget 2005 v4_Group - operational KPIs_1 2" xfId="18024"/>
    <cellStyle name="n_c-mse budget 2005 v4_Group - operational KPIs_2" xfId="20141"/>
    <cellStyle name="n_c-mse budget 2005 v4_IC&amp;SS" xfId="13765"/>
    <cellStyle name="n_c-mse budget 2005 v4_PFA_Mn MTV_060413" xfId="1983"/>
    <cellStyle name="n_c-mse budget 2005 v4_PFA_Mn MTV_060413_A&amp;ME KPIs" xfId="53262"/>
    <cellStyle name="n_c-mse budget 2005 v4_PFA_Mn MTV_060413_France financials" xfId="23634"/>
    <cellStyle name="n_c-mse budget 2005 v4_PFA_Mn MTV_060413_France KPIs" xfId="4844"/>
    <cellStyle name="n_c-mse budget 2005 v4_PFA_Mn MTV_060413_France KPIs 2" xfId="14262"/>
    <cellStyle name="n_c-mse budget 2005 v4_PFA_Mn MTV_060413_France KPIs_1" xfId="12087"/>
    <cellStyle name="n_c-mse budget 2005 v4_PFA_Mn MTV_060413_Group" xfId="29877"/>
    <cellStyle name="n_c-mse budget 2005 v4_PFA_Mn MTV_060413_Group - financial KPIs" xfId="21890"/>
    <cellStyle name="n_c-mse budget 2005 v4_PFA_Mn MTV_060413_Group - operational KPIs" xfId="10333"/>
    <cellStyle name="n_c-mse budget 2005 v4_PFA_Mn MTV_060413_Group - operational KPIs 2" xfId="18032"/>
    <cellStyle name="n_c-mse budget 2005 v4_PFA_Mn MTV_060413_Group - operational KPIs_1" xfId="20149"/>
    <cellStyle name="n_c-mse budget 2005 v4_PFA_Mn MTV_060413_Poland KPIs" xfId="29876"/>
    <cellStyle name="n_c-mse budget 2005 v4_PFA_Mn MTV_060413_ROW" xfId="29878"/>
    <cellStyle name="n_c-mse budget 2005 v4_PFA_Mn MTV_060413_ROW_1" xfId="29879"/>
    <cellStyle name="n_c-mse budget 2005 v4_PFA_Mn MTV_060413_ROW_1_Group" xfId="29880"/>
    <cellStyle name="n_c-mse budget 2005 v4_PFA_Mn MTV_060413_ROW_1_ROW ARPU" xfId="29881"/>
    <cellStyle name="n_c-mse budget 2005 v4_PFA_Mn MTV_060413_ROW_1_ROW ARPU_Group" xfId="29882"/>
    <cellStyle name="n_c-mse budget 2005 v4_PFA_Mn MTV_060413_ROW_Group" xfId="29883"/>
    <cellStyle name="n_c-mse budget 2005 v4_PFA_Mn MTV_060413_ROW_ROW ARPU" xfId="29884"/>
    <cellStyle name="n_c-mse budget 2005 v4_PFA_Mn MTV_060413_ROW_ROW ARPU_Group" xfId="29885"/>
    <cellStyle name="n_c-mse budget 2005 v4_PFA_Mn MTV_060413_Spain ARPU + AUPU" xfId="29886"/>
    <cellStyle name="n_c-mse budget 2005 v4_PFA_Mn MTV_060413_Spain ARPU + AUPU_Group" xfId="29887"/>
    <cellStyle name="n_c-mse budget 2005 v4_PFA_Mn MTV_060413_Spain ARPU + AUPU_ROW ARPU" xfId="29888"/>
    <cellStyle name="n_c-mse budget 2005 v4_PFA_Mn MTV_060413_Spain ARPU + AUPU_ROW ARPU_Group" xfId="29889"/>
    <cellStyle name="n_c-mse budget 2005 v4_PFA_Mn MTV_060413_Spain KPIs" xfId="6667"/>
    <cellStyle name="n_c-mse budget 2005 v4_PFA_Mn MTV_060413_Spain KPIs 2" xfId="16034"/>
    <cellStyle name="n_c-mse budget 2005 v4_PFA_Mn MTV_060413_Spain KPIs_1" xfId="51483"/>
    <cellStyle name="n_c-mse budget 2005 v4_PFA_Mn MTV_060413_Telecoms - Operational KPIs" xfId="49786"/>
    <cellStyle name="n_c-mse budget 2005 v4_PFA_Mn_0603_V0 0" xfId="1984"/>
    <cellStyle name="n_c-mse budget 2005 v4_PFA_Mn_0603_V0 0_A&amp;ME KPIs" xfId="53263"/>
    <cellStyle name="n_c-mse budget 2005 v4_PFA_Mn_0603_V0 0_France financials" xfId="23635"/>
    <cellStyle name="n_c-mse budget 2005 v4_PFA_Mn_0603_V0 0_France KPIs" xfId="4845"/>
    <cellStyle name="n_c-mse budget 2005 v4_PFA_Mn_0603_V0 0_France KPIs 2" xfId="14263"/>
    <cellStyle name="n_c-mse budget 2005 v4_PFA_Mn_0603_V0 0_France KPIs_1" xfId="12088"/>
    <cellStyle name="n_c-mse budget 2005 v4_PFA_Mn_0603_V0 0_Group" xfId="29891"/>
    <cellStyle name="n_c-mse budget 2005 v4_PFA_Mn_0603_V0 0_Group - financial KPIs" xfId="21891"/>
    <cellStyle name="n_c-mse budget 2005 v4_PFA_Mn_0603_V0 0_Group - operational KPIs" xfId="10334"/>
    <cellStyle name="n_c-mse budget 2005 v4_PFA_Mn_0603_V0 0_Group - operational KPIs 2" xfId="18033"/>
    <cellStyle name="n_c-mse budget 2005 v4_PFA_Mn_0603_V0 0_Group - operational KPIs_1" xfId="20150"/>
    <cellStyle name="n_c-mse budget 2005 v4_PFA_Mn_0603_V0 0_Poland KPIs" xfId="29890"/>
    <cellStyle name="n_c-mse budget 2005 v4_PFA_Mn_0603_V0 0_ROW" xfId="29892"/>
    <cellStyle name="n_c-mse budget 2005 v4_PFA_Mn_0603_V0 0_ROW_1" xfId="29893"/>
    <cellStyle name="n_c-mse budget 2005 v4_PFA_Mn_0603_V0 0_ROW_1_Group" xfId="29894"/>
    <cellStyle name="n_c-mse budget 2005 v4_PFA_Mn_0603_V0 0_ROW_1_ROW ARPU" xfId="29895"/>
    <cellStyle name="n_c-mse budget 2005 v4_PFA_Mn_0603_V0 0_ROW_1_ROW ARPU_Group" xfId="29896"/>
    <cellStyle name="n_c-mse budget 2005 v4_PFA_Mn_0603_V0 0_ROW_Group" xfId="29897"/>
    <cellStyle name="n_c-mse budget 2005 v4_PFA_Mn_0603_V0 0_ROW_ROW ARPU" xfId="29898"/>
    <cellStyle name="n_c-mse budget 2005 v4_PFA_Mn_0603_V0 0_ROW_ROW ARPU_Group" xfId="29899"/>
    <cellStyle name="n_c-mse budget 2005 v4_PFA_Mn_0603_V0 0_Spain ARPU + AUPU" xfId="29900"/>
    <cellStyle name="n_c-mse budget 2005 v4_PFA_Mn_0603_V0 0_Spain ARPU + AUPU_Group" xfId="29901"/>
    <cellStyle name="n_c-mse budget 2005 v4_PFA_Mn_0603_V0 0_Spain ARPU + AUPU_ROW ARPU" xfId="29902"/>
    <cellStyle name="n_c-mse budget 2005 v4_PFA_Mn_0603_V0 0_Spain ARPU + AUPU_ROW ARPU_Group" xfId="29903"/>
    <cellStyle name="n_c-mse budget 2005 v4_PFA_Mn_0603_V0 0_Spain KPIs" xfId="6668"/>
    <cellStyle name="n_c-mse budget 2005 v4_PFA_Mn_0603_V0 0_Spain KPIs 2" xfId="16035"/>
    <cellStyle name="n_c-mse budget 2005 v4_PFA_Mn_0603_V0 0_Spain KPIs_1" xfId="51484"/>
    <cellStyle name="n_c-mse budget 2005 v4_PFA_Mn_0603_V0 0_Telecoms - Operational KPIs" xfId="49787"/>
    <cellStyle name="n_c-mse budget 2005 v4_PFA_Parcs_0600706" xfId="1985"/>
    <cellStyle name="n_c-mse budget 2005 v4_PFA_Parcs_0600706_A&amp;ME KPIs" xfId="53264"/>
    <cellStyle name="n_c-mse budget 2005 v4_PFA_Parcs_0600706_France financials" xfId="23636"/>
    <cellStyle name="n_c-mse budget 2005 v4_PFA_Parcs_0600706_France KPIs" xfId="4846"/>
    <cellStyle name="n_c-mse budget 2005 v4_PFA_Parcs_0600706_France KPIs 2" xfId="14264"/>
    <cellStyle name="n_c-mse budget 2005 v4_PFA_Parcs_0600706_France KPIs_1" xfId="12089"/>
    <cellStyle name="n_c-mse budget 2005 v4_PFA_Parcs_0600706_Group" xfId="29905"/>
    <cellStyle name="n_c-mse budget 2005 v4_PFA_Parcs_0600706_Group - financial KPIs" xfId="21892"/>
    <cellStyle name="n_c-mse budget 2005 v4_PFA_Parcs_0600706_Group - operational KPIs" xfId="10335"/>
    <cellStyle name="n_c-mse budget 2005 v4_PFA_Parcs_0600706_Group - operational KPIs 2" xfId="18034"/>
    <cellStyle name="n_c-mse budget 2005 v4_PFA_Parcs_0600706_Group - operational KPIs_1" xfId="20151"/>
    <cellStyle name="n_c-mse budget 2005 v4_PFA_Parcs_0600706_Poland KPIs" xfId="29904"/>
    <cellStyle name="n_c-mse budget 2005 v4_PFA_Parcs_0600706_ROW" xfId="29906"/>
    <cellStyle name="n_c-mse budget 2005 v4_PFA_Parcs_0600706_ROW_1" xfId="29907"/>
    <cellStyle name="n_c-mse budget 2005 v4_PFA_Parcs_0600706_ROW_1_Group" xfId="29908"/>
    <cellStyle name="n_c-mse budget 2005 v4_PFA_Parcs_0600706_ROW_1_ROW ARPU" xfId="29909"/>
    <cellStyle name="n_c-mse budget 2005 v4_PFA_Parcs_0600706_ROW_1_ROW ARPU_Group" xfId="29910"/>
    <cellStyle name="n_c-mse budget 2005 v4_PFA_Parcs_0600706_ROW_Group" xfId="29911"/>
    <cellStyle name="n_c-mse budget 2005 v4_PFA_Parcs_0600706_ROW_ROW ARPU" xfId="29912"/>
    <cellStyle name="n_c-mse budget 2005 v4_PFA_Parcs_0600706_ROW_ROW ARPU_Group" xfId="29913"/>
    <cellStyle name="n_c-mse budget 2005 v4_PFA_Parcs_0600706_Spain ARPU + AUPU" xfId="29914"/>
    <cellStyle name="n_c-mse budget 2005 v4_PFA_Parcs_0600706_Spain ARPU + AUPU_Group" xfId="29915"/>
    <cellStyle name="n_c-mse budget 2005 v4_PFA_Parcs_0600706_Spain ARPU + AUPU_ROW ARPU" xfId="29916"/>
    <cellStyle name="n_c-mse budget 2005 v4_PFA_Parcs_0600706_Spain ARPU + AUPU_ROW ARPU_Group" xfId="29917"/>
    <cellStyle name="n_c-mse budget 2005 v4_PFA_Parcs_0600706_Spain KPIs" xfId="6669"/>
    <cellStyle name="n_c-mse budget 2005 v4_PFA_Parcs_0600706_Spain KPIs 2" xfId="16036"/>
    <cellStyle name="n_c-mse budget 2005 v4_PFA_Parcs_0600706_Spain KPIs_1" xfId="51485"/>
    <cellStyle name="n_c-mse budget 2005 v4_PFA_Parcs_0600706_Telecoms - Operational KPIs" xfId="49788"/>
    <cellStyle name="n_c-mse budget 2005 v4_Poland KPIs" xfId="8331"/>
    <cellStyle name="n_c-mse budget 2005 v4_Poland KPIs_1" xfId="29772"/>
    <cellStyle name="n_c-mse budget 2005 v4_Reporting Valeur_Mobile_2010_10" xfId="29918"/>
    <cellStyle name="n_c-mse budget 2005 v4_Reporting Valeur_Mobile_2010_10_Group" xfId="29919"/>
    <cellStyle name="n_c-mse budget 2005 v4_Reporting Valeur_Mobile_2010_10_ROW" xfId="29920"/>
    <cellStyle name="n_c-mse budget 2005 v4_Reporting Valeur_Mobile_2010_10_ROW ARPU" xfId="29921"/>
    <cellStyle name="n_c-mse budget 2005 v4_Reporting Valeur_Mobile_2010_10_ROW ARPU_Group" xfId="29922"/>
    <cellStyle name="n_c-mse budget 2005 v4_Reporting Valeur_Mobile_2010_10_ROW_Group" xfId="29923"/>
    <cellStyle name="n_c-mse budget 2005 v4_ROW" xfId="29924"/>
    <cellStyle name="n_c-mse budget 2005 v4_RoW KPIs" xfId="9043"/>
    <cellStyle name="n_c-mse budget 2005 v4_ROW_1" xfId="29925"/>
    <cellStyle name="n_c-mse budget 2005 v4_ROW_1_Group" xfId="29926"/>
    <cellStyle name="n_c-mse budget 2005 v4_ROW_1_ROW ARPU" xfId="29927"/>
    <cellStyle name="n_c-mse budget 2005 v4_ROW_1_ROW ARPU_Group" xfId="29928"/>
    <cellStyle name="n_c-mse budget 2005 v4_ROW_Group" xfId="29929"/>
    <cellStyle name="n_c-mse budget 2005 v4_ROW_ROW ARPU" xfId="29930"/>
    <cellStyle name="n_c-mse budget 2005 v4_ROW_ROW ARPU_Group" xfId="29931"/>
    <cellStyle name="n_c-mse budget 2005 v4_Spain ARPU + AUPU" xfId="29932"/>
    <cellStyle name="n_c-mse budget 2005 v4_Spain ARPU + AUPU_Group" xfId="29933"/>
    <cellStyle name="n_c-mse budget 2005 v4_Spain ARPU + AUPU_ROW ARPU" xfId="29934"/>
    <cellStyle name="n_c-mse budget 2005 v4_Spain ARPU + AUPU_ROW ARPU_Group" xfId="29935"/>
    <cellStyle name="n_c-mse budget 2005 v4_Spain KPIs" xfId="6659"/>
    <cellStyle name="n_c-mse budget 2005 v4_Spain KPIs 2" xfId="16026"/>
    <cellStyle name="n_c-mse budget 2005 v4_Spain KPIs_1" xfId="51475"/>
    <cellStyle name="n_c-mse budget 2005 v4_Telecoms - Operational KPIs" xfId="49778"/>
    <cellStyle name="n_c-mse budget 2005 v4_UAG_report_CA 06-09 (06-09-28)" xfId="1986"/>
    <cellStyle name="n_c-mse budget 2005 v4_UAG_report_CA 06-09 (06-09-28)_A&amp;ME KPIs" xfId="53265"/>
    <cellStyle name="n_c-mse budget 2005 v4_UAG_report_CA 06-09 (06-09-28)_Enterprise" xfId="9616"/>
    <cellStyle name="n_c-mse budget 2005 v4_UAG_report_CA 06-09 (06-09-28)_France financials" xfId="23637"/>
    <cellStyle name="n_c-mse budget 2005 v4_UAG_report_CA 06-09 (06-09-28)_France financials_1" xfId="25206"/>
    <cellStyle name="n_c-mse budget 2005 v4_UAG_report_CA 06-09 (06-09-28)_France KPIs" xfId="4847"/>
    <cellStyle name="n_c-mse budget 2005 v4_UAG_report_CA 06-09 (06-09-28)_France KPIs 2" xfId="14265"/>
    <cellStyle name="n_c-mse budget 2005 v4_UAG_report_CA 06-09 (06-09-28)_France KPIs_1" xfId="12090"/>
    <cellStyle name="n_c-mse budget 2005 v4_UAG_report_CA 06-09 (06-09-28)_Group" xfId="29937"/>
    <cellStyle name="n_c-mse budget 2005 v4_UAG_report_CA 06-09 (06-09-28)_Group - financial KPIs" xfId="21893"/>
    <cellStyle name="n_c-mse budget 2005 v4_UAG_report_CA 06-09 (06-09-28)_Group - operational KPIs" xfId="3082"/>
    <cellStyle name="n_c-mse budget 2005 v4_UAG_report_CA 06-09 (06-09-28)_Group - operational KPIs_1" xfId="10336"/>
    <cellStyle name="n_c-mse budget 2005 v4_UAG_report_CA 06-09 (06-09-28)_Group - operational KPIs_1 2" xfId="18035"/>
    <cellStyle name="n_c-mse budget 2005 v4_UAG_report_CA 06-09 (06-09-28)_Group - operational KPIs_2" xfId="20152"/>
    <cellStyle name="n_c-mse budget 2005 v4_UAG_report_CA 06-09 (06-09-28)_IC&amp;SS" xfId="19601"/>
    <cellStyle name="n_c-mse budget 2005 v4_UAG_report_CA 06-09 (06-09-28)_Poland KPIs" xfId="8336"/>
    <cellStyle name="n_c-mse budget 2005 v4_UAG_report_CA 06-09 (06-09-28)_Poland KPIs_1" xfId="29936"/>
    <cellStyle name="n_c-mse budget 2005 v4_UAG_report_CA 06-09 (06-09-28)_ROW" xfId="29938"/>
    <cellStyle name="n_c-mse budget 2005 v4_UAG_report_CA 06-09 (06-09-28)_RoW KPIs" xfId="9048"/>
    <cellStyle name="n_c-mse budget 2005 v4_UAG_report_CA 06-09 (06-09-28)_ROW_1" xfId="29939"/>
    <cellStyle name="n_c-mse budget 2005 v4_UAG_report_CA 06-09 (06-09-28)_ROW_1_Group" xfId="29940"/>
    <cellStyle name="n_c-mse budget 2005 v4_UAG_report_CA 06-09 (06-09-28)_ROW_1_ROW ARPU" xfId="29941"/>
    <cellStyle name="n_c-mse budget 2005 v4_UAG_report_CA 06-09 (06-09-28)_ROW_1_ROW ARPU_Group" xfId="29942"/>
    <cellStyle name="n_c-mse budget 2005 v4_UAG_report_CA 06-09 (06-09-28)_ROW_Group" xfId="29943"/>
    <cellStyle name="n_c-mse budget 2005 v4_UAG_report_CA 06-09 (06-09-28)_ROW_ROW ARPU" xfId="29944"/>
    <cellStyle name="n_c-mse budget 2005 v4_UAG_report_CA 06-09 (06-09-28)_ROW_ROW ARPU_Group" xfId="29945"/>
    <cellStyle name="n_c-mse budget 2005 v4_UAG_report_CA 06-09 (06-09-28)_Spain ARPU + AUPU" xfId="29946"/>
    <cellStyle name="n_c-mse budget 2005 v4_UAG_report_CA 06-09 (06-09-28)_Spain ARPU + AUPU_Group" xfId="29947"/>
    <cellStyle name="n_c-mse budget 2005 v4_UAG_report_CA 06-09 (06-09-28)_Spain ARPU + AUPU_ROW ARPU" xfId="29948"/>
    <cellStyle name="n_c-mse budget 2005 v4_UAG_report_CA 06-09 (06-09-28)_Spain ARPU + AUPU_ROW ARPU_Group" xfId="29949"/>
    <cellStyle name="n_c-mse budget 2005 v4_UAG_report_CA 06-09 (06-09-28)_Spain KPIs" xfId="6670"/>
    <cellStyle name="n_c-mse budget 2005 v4_UAG_report_CA 06-09 (06-09-28)_Spain KPIs 2" xfId="16037"/>
    <cellStyle name="n_c-mse budget 2005 v4_UAG_report_CA 06-09 (06-09-28)_Spain KPIs_1" xfId="51486"/>
    <cellStyle name="n_c-mse budget 2005 v4_UAG_report_CA 06-09 (06-09-28)_Telecoms - Operational KPIs" xfId="49789"/>
    <cellStyle name="n_c-mse budget 2005 v4_UAG_report_CA 06-10 (06-11-06)" xfId="1987"/>
    <cellStyle name="n_c-mse budget 2005 v4_UAG_report_CA 06-10 (06-11-06)_A&amp;ME KPIs" xfId="53266"/>
    <cellStyle name="n_c-mse budget 2005 v4_UAG_report_CA 06-10 (06-11-06)_Enterprise" xfId="9617"/>
    <cellStyle name="n_c-mse budget 2005 v4_UAG_report_CA 06-10 (06-11-06)_France financials" xfId="23638"/>
    <cellStyle name="n_c-mse budget 2005 v4_UAG_report_CA 06-10 (06-11-06)_France financials_1" xfId="25207"/>
    <cellStyle name="n_c-mse budget 2005 v4_UAG_report_CA 06-10 (06-11-06)_France KPIs" xfId="4848"/>
    <cellStyle name="n_c-mse budget 2005 v4_UAG_report_CA 06-10 (06-11-06)_France KPIs 2" xfId="14266"/>
    <cellStyle name="n_c-mse budget 2005 v4_UAG_report_CA 06-10 (06-11-06)_France KPIs_1" xfId="12091"/>
    <cellStyle name="n_c-mse budget 2005 v4_UAG_report_CA 06-10 (06-11-06)_Group" xfId="29951"/>
    <cellStyle name="n_c-mse budget 2005 v4_UAG_report_CA 06-10 (06-11-06)_Group - financial KPIs" xfId="21894"/>
    <cellStyle name="n_c-mse budget 2005 v4_UAG_report_CA 06-10 (06-11-06)_Group - operational KPIs" xfId="3083"/>
    <cellStyle name="n_c-mse budget 2005 v4_UAG_report_CA 06-10 (06-11-06)_Group - operational KPIs_1" xfId="10337"/>
    <cellStyle name="n_c-mse budget 2005 v4_UAG_report_CA 06-10 (06-11-06)_Group - operational KPIs_1 2" xfId="18036"/>
    <cellStyle name="n_c-mse budget 2005 v4_UAG_report_CA 06-10 (06-11-06)_Group - operational KPIs_2" xfId="20153"/>
    <cellStyle name="n_c-mse budget 2005 v4_UAG_report_CA 06-10 (06-11-06)_IC&amp;SS" xfId="19607"/>
    <cellStyle name="n_c-mse budget 2005 v4_UAG_report_CA 06-10 (06-11-06)_Poland KPIs" xfId="8337"/>
    <cellStyle name="n_c-mse budget 2005 v4_UAG_report_CA 06-10 (06-11-06)_Poland KPIs_1" xfId="29950"/>
    <cellStyle name="n_c-mse budget 2005 v4_UAG_report_CA 06-10 (06-11-06)_ROW" xfId="29952"/>
    <cellStyle name="n_c-mse budget 2005 v4_UAG_report_CA 06-10 (06-11-06)_RoW KPIs" xfId="9049"/>
    <cellStyle name="n_c-mse budget 2005 v4_UAG_report_CA 06-10 (06-11-06)_ROW_1" xfId="29953"/>
    <cellStyle name="n_c-mse budget 2005 v4_UAG_report_CA 06-10 (06-11-06)_ROW_1_Group" xfId="29954"/>
    <cellStyle name="n_c-mse budget 2005 v4_UAG_report_CA 06-10 (06-11-06)_ROW_1_ROW ARPU" xfId="29955"/>
    <cellStyle name="n_c-mse budget 2005 v4_UAG_report_CA 06-10 (06-11-06)_ROW_1_ROW ARPU_Group" xfId="29956"/>
    <cellStyle name="n_c-mse budget 2005 v4_UAG_report_CA 06-10 (06-11-06)_ROW_Group" xfId="29957"/>
    <cellStyle name="n_c-mse budget 2005 v4_UAG_report_CA 06-10 (06-11-06)_ROW_ROW ARPU" xfId="29958"/>
    <cellStyle name="n_c-mse budget 2005 v4_UAG_report_CA 06-10 (06-11-06)_ROW_ROW ARPU_Group" xfId="29959"/>
    <cellStyle name="n_c-mse budget 2005 v4_UAG_report_CA 06-10 (06-11-06)_Spain ARPU + AUPU" xfId="29960"/>
    <cellStyle name="n_c-mse budget 2005 v4_UAG_report_CA 06-10 (06-11-06)_Spain ARPU + AUPU_Group" xfId="29961"/>
    <cellStyle name="n_c-mse budget 2005 v4_UAG_report_CA 06-10 (06-11-06)_Spain ARPU + AUPU_ROW ARPU" xfId="29962"/>
    <cellStyle name="n_c-mse budget 2005 v4_UAG_report_CA 06-10 (06-11-06)_Spain ARPU + AUPU_ROW ARPU_Group" xfId="29963"/>
    <cellStyle name="n_c-mse budget 2005 v4_UAG_report_CA 06-10 (06-11-06)_Spain KPIs" xfId="6671"/>
    <cellStyle name="n_c-mse budget 2005 v4_UAG_report_CA 06-10 (06-11-06)_Spain KPIs 2" xfId="16038"/>
    <cellStyle name="n_c-mse budget 2005 v4_UAG_report_CA 06-10 (06-11-06)_Spain KPIs_1" xfId="51487"/>
    <cellStyle name="n_c-mse budget 2005 v4_UAG_report_CA 06-10 (06-11-06)_Telecoms - Operational KPIs" xfId="49790"/>
    <cellStyle name="n_c-mse budget 2005 v4_V&amp;M trajectoires V1 (06-08-11)" xfId="1988"/>
    <cellStyle name="n_c-mse budget 2005 v4_V&amp;M trajectoires V1 (06-08-11)_A&amp;ME KPIs" xfId="53267"/>
    <cellStyle name="n_c-mse budget 2005 v4_V&amp;M trajectoires V1 (06-08-11)_Enterprise" xfId="9618"/>
    <cellStyle name="n_c-mse budget 2005 v4_V&amp;M trajectoires V1 (06-08-11)_France financials" xfId="23639"/>
    <cellStyle name="n_c-mse budget 2005 v4_V&amp;M trajectoires V1 (06-08-11)_France financials_1" xfId="25208"/>
    <cellStyle name="n_c-mse budget 2005 v4_V&amp;M trajectoires V1 (06-08-11)_France KPIs" xfId="4849"/>
    <cellStyle name="n_c-mse budget 2005 v4_V&amp;M trajectoires V1 (06-08-11)_France KPIs 2" xfId="14267"/>
    <cellStyle name="n_c-mse budget 2005 v4_V&amp;M trajectoires V1 (06-08-11)_France KPIs_1" xfId="12092"/>
    <cellStyle name="n_c-mse budget 2005 v4_V&amp;M trajectoires V1 (06-08-11)_Group" xfId="29965"/>
    <cellStyle name="n_c-mse budget 2005 v4_V&amp;M trajectoires V1 (06-08-11)_Group - financial KPIs" xfId="21895"/>
    <cellStyle name="n_c-mse budget 2005 v4_V&amp;M trajectoires V1 (06-08-11)_Group - operational KPIs" xfId="3084"/>
    <cellStyle name="n_c-mse budget 2005 v4_V&amp;M trajectoires V1 (06-08-11)_Group - operational KPIs_1" xfId="10338"/>
    <cellStyle name="n_c-mse budget 2005 v4_V&amp;M trajectoires V1 (06-08-11)_Group - operational KPIs_1 2" xfId="18037"/>
    <cellStyle name="n_c-mse budget 2005 v4_V&amp;M trajectoires V1 (06-08-11)_Group - operational KPIs_2" xfId="20154"/>
    <cellStyle name="n_c-mse budget 2005 v4_V&amp;M trajectoires V1 (06-08-11)_IC&amp;SS" xfId="19807"/>
    <cellStyle name="n_c-mse budget 2005 v4_V&amp;M trajectoires V1 (06-08-11)_Poland KPIs" xfId="8338"/>
    <cellStyle name="n_c-mse budget 2005 v4_V&amp;M trajectoires V1 (06-08-11)_Poland KPIs_1" xfId="29964"/>
    <cellStyle name="n_c-mse budget 2005 v4_V&amp;M trajectoires V1 (06-08-11)_ROW" xfId="29966"/>
    <cellStyle name="n_c-mse budget 2005 v4_V&amp;M trajectoires V1 (06-08-11)_RoW KPIs" xfId="9050"/>
    <cellStyle name="n_c-mse budget 2005 v4_V&amp;M trajectoires V1 (06-08-11)_ROW_1" xfId="29967"/>
    <cellStyle name="n_c-mse budget 2005 v4_V&amp;M trajectoires V1 (06-08-11)_ROW_1_Group" xfId="29968"/>
    <cellStyle name="n_c-mse budget 2005 v4_V&amp;M trajectoires V1 (06-08-11)_ROW_1_ROW ARPU" xfId="29969"/>
    <cellStyle name="n_c-mse budget 2005 v4_V&amp;M trajectoires V1 (06-08-11)_ROW_1_ROW ARPU_Group" xfId="29970"/>
    <cellStyle name="n_c-mse budget 2005 v4_V&amp;M trajectoires V1 (06-08-11)_ROW_Group" xfId="29971"/>
    <cellStyle name="n_c-mse budget 2005 v4_V&amp;M trajectoires V1 (06-08-11)_ROW_ROW ARPU" xfId="29972"/>
    <cellStyle name="n_c-mse budget 2005 v4_V&amp;M trajectoires V1 (06-08-11)_ROW_ROW ARPU_Group" xfId="29973"/>
    <cellStyle name="n_c-mse budget 2005 v4_V&amp;M trajectoires V1 (06-08-11)_Spain ARPU + AUPU" xfId="29974"/>
    <cellStyle name="n_c-mse budget 2005 v4_V&amp;M trajectoires V1 (06-08-11)_Spain ARPU + AUPU_Group" xfId="29975"/>
    <cellStyle name="n_c-mse budget 2005 v4_V&amp;M trajectoires V1 (06-08-11)_Spain ARPU + AUPU_ROW ARPU" xfId="29976"/>
    <cellStyle name="n_c-mse budget 2005 v4_V&amp;M trajectoires V1 (06-08-11)_Spain ARPU + AUPU_ROW ARPU_Group" xfId="29977"/>
    <cellStyle name="n_c-mse budget 2005 v4_V&amp;M trajectoires V1 (06-08-11)_Spain KPIs" xfId="6672"/>
    <cellStyle name="n_c-mse budget 2005 v4_V&amp;M trajectoires V1 (06-08-11)_Spain KPIs 2" xfId="16039"/>
    <cellStyle name="n_c-mse budget 2005 v4_V&amp;M trajectoires V1 (06-08-11)_Spain KPIs_1" xfId="51488"/>
    <cellStyle name="n_c-mse budget 2005 v4_V&amp;M trajectoires V1 (06-08-11)_Telecoms - Operational KPIs" xfId="49791"/>
    <cellStyle name="n_CMSE_WanadooUK _V0 (2)" xfId="1989"/>
    <cellStyle name="n_CMSE_WanadooUK _V0 (2)_A&amp;ME KPIs" xfId="53268"/>
    <cellStyle name="n_CMSE_WanadooUK _V0 (2)_CA BAC SCR-VM 06-07 (31-07-06)" xfId="1990"/>
    <cellStyle name="n_CMSE_WanadooUK _V0 (2)_CA BAC SCR-VM 06-07 (31-07-06)_A&amp;ME KPIs" xfId="53269"/>
    <cellStyle name="n_CMSE_WanadooUK _V0 (2)_CA BAC SCR-VM 06-07 (31-07-06)_Enterprise" xfId="9620"/>
    <cellStyle name="n_CMSE_WanadooUK _V0 (2)_CA BAC SCR-VM 06-07 (31-07-06)_France financials" xfId="23641"/>
    <cellStyle name="n_CMSE_WanadooUK _V0 (2)_CA BAC SCR-VM 06-07 (31-07-06)_France financials_1" xfId="25210"/>
    <cellStyle name="n_CMSE_WanadooUK _V0 (2)_CA BAC SCR-VM 06-07 (31-07-06)_France KPIs" xfId="4851"/>
    <cellStyle name="n_CMSE_WanadooUK _V0 (2)_CA BAC SCR-VM 06-07 (31-07-06)_France KPIs 2" xfId="14269"/>
    <cellStyle name="n_CMSE_WanadooUK _V0 (2)_CA BAC SCR-VM 06-07 (31-07-06)_France KPIs_1" xfId="12094"/>
    <cellStyle name="n_CMSE_WanadooUK _V0 (2)_CA BAC SCR-VM 06-07 (31-07-06)_Group" xfId="29980"/>
    <cellStyle name="n_CMSE_WanadooUK _V0 (2)_CA BAC SCR-VM 06-07 (31-07-06)_Group - financial KPIs" xfId="21897"/>
    <cellStyle name="n_CMSE_WanadooUK _V0 (2)_CA BAC SCR-VM 06-07 (31-07-06)_Group - operational KPIs" xfId="3086"/>
    <cellStyle name="n_CMSE_WanadooUK _V0 (2)_CA BAC SCR-VM 06-07 (31-07-06)_Group - operational KPIs_1" xfId="10340"/>
    <cellStyle name="n_CMSE_WanadooUK _V0 (2)_CA BAC SCR-VM 06-07 (31-07-06)_Group - operational KPIs_1 2" xfId="18039"/>
    <cellStyle name="n_CMSE_WanadooUK _V0 (2)_CA BAC SCR-VM 06-07 (31-07-06)_Group - operational KPIs_2" xfId="20156"/>
    <cellStyle name="n_CMSE_WanadooUK _V0 (2)_CA BAC SCR-VM 06-07 (31-07-06)_IC&amp;SS" xfId="17710"/>
    <cellStyle name="n_CMSE_WanadooUK _V0 (2)_CA BAC SCR-VM 06-07 (31-07-06)_Poland KPIs" xfId="8340"/>
    <cellStyle name="n_CMSE_WanadooUK _V0 (2)_CA BAC SCR-VM 06-07 (31-07-06)_Poland KPIs_1" xfId="29979"/>
    <cellStyle name="n_CMSE_WanadooUK _V0 (2)_CA BAC SCR-VM 06-07 (31-07-06)_ROW" xfId="29981"/>
    <cellStyle name="n_CMSE_WanadooUK _V0 (2)_CA BAC SCR-VM 06-07 (31-07-06)_RoW KPIs" xfId="9052"/>
    <cellStyle name="n_CMSE_WanadooUK _V0 (2)_CA BAC SCR-VM 06-07 (31-07-06)_ROW_1" xfId="29982"/>
    <cellStyle name="n_CMSE_WanadooUK _V0 (2)_CA BAC SCR-VM 06-07 (31-07-06)_ROW_1_Group" xfId="29983"/>
    <cellStyle name="n_CMSE_WanadooUK _V0 (2)_CA BAC SCR-VM 06-07 (31-07-06)_ROW_1_ROW ARPU" xfId="29984"/>
    <cellStyle name="n_CMSE_WanadooUK _V0 (2)_CA BAC SCR-VM 06-07 (31-07-06)_ROW_1_ROW ARPU_Group" xfId="29985"/>
    <cellStyle name="n_CMSE_WanadooUK _V0 (2)_CA BAC SCR-VM 06-07 (31-07-06)_ROW_Group" xfId="29986"/>
    <cellStyle name="n_CMSE_WanadooUK _V0 (2)_CA BAC SCR-VM 06-07 (31-07-06)_ROW_ROW ARPU" xfId="29987"/>
    <cellStyle name="n_CMSE_WanadooUK _V0 (2)_CA BAC SCR-VM 06-07 (31-07-06)_ROW_ROW ARPU_Group" xfId="29988"/>
    <cellStyle name="n_CMSE_WanadooUK _V0 (2)_CA BAC SCR-VM 06-07 (31-07-06)_Spain ARPU + AUPU" xfId="29989"/>
    <cellStyle name="n_CMSE_WanadooUK _V0 (2)_CA BAC SCR-VM 06-07 (31-07-06)_Spain ARPU + AUPU_Group" xfId="29990"/>
    <cellStyle name="n_CMSE_WanadooUK _V0 (2)_CA BAC SCR-VM 06-07 (31-07-06)_Spain ARPU + AUPU_ROW ARPU" xfId="29991"/>
    <cellStyle name="n_CMSE_WanadooUK _V0 (2)_CA BAC SCR-VM 06-07 (31-07-06)_Spain ARPU + AUPU_ROW ARPU_Group" xfId="29992"/>
    <cellStyle name="n_CMSE_WanadooUK _V0 (2)_CA BAC SCR-VM 06-07 (31-07-06)_Spain KPIs" xfId="6674"/>
    <cellStyle name="n_CMSE_WanadooUK _V0 (2)_CA BAC SCR-VM 06-07 (31-07-06)_Spain KPIs 2" xfId="16041"/>
    <cellStyle name="n_CMSE_WanadooUK _V0 (2)_CA BAC SCR-VM 06-07 (31-07-06)_Spain KPIs_1" xfId="51490"/>
    <cellStyle name="n_CMSE_WanadooUK _V0 (2)_CA BAC SCR-VM 06-07 (31-07-06)_Telecoms - Operational KPIs" xfId="49793"/>
    <cellStyle name="n_CMSE_WanadooUK _V0 (2)_Classeur2" xfId="1991"/>
    <cellStyle name="n_CMSE_WanadooUK _V0 (2)_Classeur2_A&amp;ME KPIs" xfId="53270"/>
    <cellStyle name="n_CMSE_WanadooUK _V0 (2)_Classeur2_France financials" xfId="23642"/>
    <cellStyle name="n_CMSE_WanadooUK _V0 (2)_Classeur2_France KPIs" xfId="4852"/>
    <cellStyle name="n_CMSE_WanadooUK _V0 (2)_Classeur2_France KPIs 2" xfId="14270"/>
    <cellStyle name="n_CMSE_WanadooUK _V0 (2)_Classeur2_France KPIs_1" xfId="12095"/>
    <cellStyle name="n_CMSE_WanadooUK _V0 (2)_Classeur2_Group" xfId="29994"/>
    <cellStyle name="n_CMSE_WanadooUK _V0 (2)_Classeur2_Group - financial KPIs" xfId="21898"/>
    <cellStyle name="n_CMSE_WanadooUK _V0 (2)_Classeur2_Group - operational KPIs" xfId="10341"/>
    <cellStyle name="n_CMSE_WanadooUK _V0 (2)_Classeur2_Group - operational KPIs 2" xfId="18040"/>
    <cellStyle name="n_CMSE_WanadooUK _V0 (2)_Classeur2_Group - operational KPIs_1" xfId="20157"/>
    <cellStyle name="n_CMSE_WanadooUK _V0 (2)_Classeur2_Poland KPIs" xfId="29993"/>
    <cellStyle name="n_CMSE_WanadooUK _V0 (2)_Classeur2_ROW" xfId="29995"/>
    <cellStyle name="n_CMSE_WanadooUK _V0 (2)_Classeur2_ROW_1" xfId="29996"/>
    <cellStyle name="n_CMSE_WanadooUK _V0 (2)_Classeur2_ROW_1_Group" xfId="29997"/>
    <cellStyle name="n_CMSE_WanadooUK _V0 (2)_Classeur2_ROW_1_ROW ARPU" xfId="29998"/>
    <cellStyle name="n_CMSE_WanadooUK _V0 (2)_Classeur2_ROW_1_ROW ARPU_Group" xfId="29999"/>
    <cellStyle name="n_CMSE_WanadooUK _V0 (2)_Classeur2_ROW_Group" xfId="30000"/>
    <cellStyle name="n_CMSE_WanadooUK _V0 (2)_Classeur2_ROW_ROW ARPU" xfId="30001"/>
    <cellStyle name="n_CMSE_WanadooUK _V0 (2)_Classeur2_ROW_ROW ARPU_Group" xfId="30002"/>
    <cellStyle name="n_CMSE_WanadooUK _V0 (2)_Classeur2_Spain ARPU + AUPU" xfId="30003"/>
    <cellStyle name="n_CMSE_WanadooUK _V0 (2)_Classeur2_Spain ARPU + AUPU_Group" xfId="30004"/>
    <cellStyle name="n_CMSE_WanadooUK _V0 (2)_Classeur2_Spain ARPU + AUPU_ROW ARPU" xfId="30005"/>
    <cellStyle name="n_CMSE_WanadooUK _V0 (2)_Classeur2_Spain ARPU + AUPU_ROW ARPU_Group" xfId="30006"/>
    <cellStyle name="n_CMSE_WanadooUK _V0 (2)_Classeur2_Spain KPIs" xfId="6675"/>
    <cellStyle name="n_CMSE_WanadooUK _V0 (2)_Classeur2_Spain KPIs 2" xfId="16042"/>
    <cellStyle name="n_CMSE_WanadooUK _V0 (2)_Classeur2_Spain KPIs_1" xfId="51491"/>
    <cellStyle name="n_CMSE_WanadooUK _V0 (2)_Classeur2_Telecoms - Operational KPIs" xfId="49794"/>
    <cellStyle name="n_CMSE_WanadooUK _V0 (2)_DATA KPI Personal" xfId="30007"/>
    <cellStyle name="n_CMSE_WanadooUK _V0 (2)_DATA KPI Personal_Group" xfId="30008"/>
    <cellStyle name="n_CMSE_WanadooUK _V0 (2)_EE_CoA_BS - mapped V4" xfId="30009"/>
    <cellStyle name="n_CMSE_WanadooUK _V0 (2)_EE_CoA_BS - mapped V4_Group" xfId="30010"/>
    <cellStyle name="n_CMSE_WanadooUK _V0 (2)_Enterprise" xfId="9619"/>
    <cellStyle name="n_CMSE_WanadooUK _V0 (2)_Feuil1" xfId="1992"/>
    <cellStyle name="n_CMSE_WanadooUK _V0 (2)_Feuil1_A&amp;ME KPIs" xfId="53271"/>
    <cellStyle name="n_CMSE_WanadooUK _V0 (2)_Feuil1_France financials" xfId="23643"/>
    <cellStyle name="n_CMSE_WanadooUK _V0 (2)_Feuil1_France KPIs" xfId="4853"/>
    <cellStyle name="n_CMSE_WanadooUK _V0 (2)_Feuil1_France KPIs 2" xfId="14271"/>
    <cellStyle name="n_CMSE_WanadooUK _V0 (2)_Feuil1_France KPIs_1" xfId="12096"/>
    <cellStyle name="n_CMSE_WanadooUK _V0 (2)_Feuil1_Group" xfId="30012"/>
    <cellStyle name="n_CMSE_WanadooUK _V0 (2)_Feuil1_Group - financial KPIs" xfId="21899"/>
    <cellStyle name="n_CMSE_WanadooUK _V0 (2)_Feuil1_Group - operational KPIs" xfId="10342"/>
    <cellStyle name="n_CMSE_WanadooUK _V0 (2)_Feuil1_Group - operational KPIs 2" xfId="18041"/>
    <cellStyle name="n_CMSE_WanadooUK _V0 (2)_Feuil1_Group - operational KPIs_1" xfId="20158"/>
    <cellStyle name="n_CMSE_WanadooUK _V0 (2)_Feuil1_Poland KPIs" xfId="30011"/>
    <cellStyle name="n_CMSE_WanadooUK _V0 (2)_Feuil1_ROW" xfId="30013"/>
    <cellStyle name="n_CMSE_WanadooUK _V0 (2)_Feuil1_ROW_1" xfId="30014"/>
    <cellStyle name="n_CMSE_WanadooUK _V0 (2)_Feuil1_ROW_1_Group" xfId="30015"/>
    <cellStyle name="n_CMSE_WanadooUK _V0 (2)_Feuil1_ROW_1_ROW ARPU" xfId="30016"/>
    <cellStyle name="n_CMSE_WanadooUK _V0 (2)_Feuil1_ROW_1_ROW ARPU_Group" xfId="30017"/>
    <cellStyle name="n_CMSE_WanadooUK _V0 (2)_Feuil1_ROW_Group" xfId="30018"/>
    <cellStyle name="n_CMSE_WanadooUK _V0 (2)_Feuil1_ROW_ROW ARPU" xfId="30019"/>
    <cellStyle name="n_CMSE_WanadooUK _V0 (2)_Feuil1_ROW_ROW ARPU_Group" xfId="30020"/>
    <cellStyle name="n_CMSE_WanadooUK _V0 (2)_Feuil1_Spain ARPU + AUPU" xfId="30021"/>
    <cellStyle name="n_CMSE_WanadooUK _V0 (2)_Feuil1_Spain ARPU + AUPU_Group" xfId="30022"/>
    <cellStyle name="n_CMSE_WanadooUK _V0 (2)_Feuil1_Spain ARPU + AUPU_ROW ARPU" xfId="30023"/>
    <cellStyle name="n_CMSE_WanadooUK _V0 (2)_Feuil1_Spain ARPU + AUPU_ROW ARPU_Group" xfId="30024"/>
    <cellStyle name="n_CMSE_WanadooUK _V0 (2)_Feuil1_Spain KPIs" xfId="6676"/>
    <cellStyle name="n_CMSE_WanadooUK _V0 (2)_Feuil1_Spain KPIs 2" xfId="16043"/>
    <cellStyle name="n_CMSE_WanadooUK _V0 (2)_Feuil1_Spain KPIs_1" xfId="51492"/>
    <cellStyle name="n_CMSE_WanadooUK _V0 (2)_Feuil1_Telecoms - Operational KPIs" xfId="49795"/>
    <cellStyle name="n_CMSE_WanadooUK _V0 (2)_France financials" xfId="23640"/>
    <cellStyle name="n_CMSE_WanadooUK _V0 (2)_France financials_1" xfId="25209"/>
    <cellStyle name="n_CMSE_WanadooUK _V0 (2)_France KPIs" xfId="4850"/>
    <cellStyle name="n_CMSE_WanadooUK _V0 (2)_France KPIs 2" xfId="14268"/>
    <cellStyle name="n_CMSE_WanadooUK _V0 (2)_France KPIs_1" xfId="12093"/>
    <cellStyle name="n_CMSE_WanadooUK _V0 (2)_Group" xfId="30025"/>
    <cellStyle name="n_CMSE_WanadooUK _V0 (2)_Group - financial KPIs" xfId="21896"/>
    <cellStyle name="n_CMSE_WanadooUK _V0 (2)_Group - operational KPIs" xfId="3085"/>
    <cellStyle name="n_CMSE_WanadooUK _V0 (2)_Group - operational KPIs_1" xfId="10339"/>
    <cellStyle name="n_CMSE_WanadooUK _V0 (2)_Group - operational KPIs_1 2" xfId="18038"/>
    <cellStyle name="n_CMSE_WanadooUK _V0 (2)_Group - operational KPIs_2" xfId="20155"/>
    <cellStyle name="n_CMSE_WanadooUK _V0 (2)_IC&amp;SS" xfId="17588"/>
    <cellStyle name="n_CMSE_WanadooUK _V0 (2)_New L23 CA trafic 06-09 (06-10-20)" xfId="1993"/>
    <cellStyle name="n_CMSE_WanadooUK _V0 (2)_New L23 CA trafic 06-09 (06-10-20)_A&amp;ME KPIs" xfId="53272"/>
    <cellStyle name="n_CMSE_WanadooUK _V0 (2)_New L23 CA trafic 06-09 (06-10-20)_France financials" xfId="23644"/>
    <cellStyle name="n_CMSE_WanadooUK _V0 (2)_New L23 CA trafic 06-09 (06-10-20)_France KPIs" xfId="4854"/>
    <cellStyle name="n_CMSE_WanadooUK _V0 (2)_New L23 CA trafic 06-09 (06-10-20)_France KPIs 2" xfId="14272"/>
    <cellStyle name="n_CMSE_WanadooUK _V0 (2)_New L23 CA trafic 06-09 (06-10-20)_France KPIs_1" xfId="12097"/>
    <cellStyle name="n_CMSE_WanadooUK _V0 (2)_New L23 CA trafic 06-09 (06-10-20)_Group" xfId="30027"/>
    <cellStyle name="n_CMSE_WanadooUK _V0 (2)_New L23 CA trafic 06-09 (06-10-20)_Group - financial KPIs" xfId="21900"/>
    <cellStyle name="n_CMSE_WanadooUK _V0 (2)_New L23 CA trafic 06-09 (06-10-20)_Group - operational KPIs" xfId="10343"/>
    <cellStyle name="n_CMSE_WanadooUK _V0 (2)_New L23 CA trafic 06-09 (06-10-20)_Group - operational KPIs 2" xfId="18042"/>
    <cellStyle name="n_CMSE_WanadooUK _V0 (2)_New L23 CA trafic 06-09 (06-10-20)_Group - operational KPIs_1" xfId="20159"/>
    <cellStyle name="n_CMSE_WanadooUK _V0 (2)_New L23 CA trafic 06-09 (06-10-20)_Poland KPIs" xfId="30026"/>
    <cellStyle name="n_CMSE_WanadooUK _V0 (2)_New L23 CA trafic 06-09 (06-10-20)_ROW" xfId="30028"/>
    <cellStyle name="n_CMSE_WanadooUK _V0 (2)_New L23 CA trafic 06-09 (06-10-20)_ROW_1" xfId="30029"/>
    <cellStyle name="n_CMSE_WanadooUK _V0 (2)_New L23 CA trafic 06-09 (06-10-20)_ROW_1_Group" xfId="30030"/>
    <cellStyle name="n_CMSE_WanadooUK _V0 (2)_New L23 CA trafic 06-09 (06-10-20)_ROW_1_ROW ARPU" xfId="30031"/>
    <cellStyle name="n_CMSE_WanadooUK _V0 (2)_New L23 CA trafic 06-09 (06-10-20)_ROW_1_ROW ARPU_Group" xfId="30032"/>
    <cellStyle name="n_CMSE_WanadooUK _V0 (2)_New L23 CA trafic 06-09 (06-10-20)_ROW_Group" xfId="30033"/>
    <cellStyle name="n_CMSE_WanadooUK _V0 (2)_New L23 CA trafic 06-09 (06-10-20)_ROW_ROW ARPU" xfId="30034"/>
    <cellStyle name="n_CMSE_WanadooUK _V0 (2)_New L23 CA trafic 06-09 (06-10-20)_ROW_ROW ARPU_Group" xfId="30035"/>
    <cellStyle name="n_CMSE_WanadooUK _V0 (2)_New L23 CA trafic 06-09 (06-10-20)_Spain ARPU + AUPU" xfId="30036"/>
    <cellStyle name="n_CMSE_WanadooUK _V0 (2)_New L23 CA trafic 06-09 (06-10-20)_Spain ARPU + AUPU_Group" xfId="30037"/>
    <cellStyle name="n_CMSE_WanadooUK _V0 (2)_New L23 CA trafic 06-09 (06-10-20)_Spain ARPU + AUPU_ROW ARPU" xfId="30038"/>
    <cellStyle name="n_CMSE_WanadooUK _V0 (2)_New L23 CA trafic 06-09 (06-10-20)_Spain ARPU + AUPU_ROW ARPU_Group" xfId="30039"/>
    <cellStyle name="n_CMSE_WanadooUK _V0 (2)_New L23 CA trafic 06-09 (06-10-20)_Spain KPIs" xfId="6677"/>
    <cellStyle name="n_CMSE_WanadooUK _V0 (2)_New L23 CA trafic 06-09 (06-10-20)_Spain KPIs 2" xfId="16044"/>
    <cellStyle name="n_CMSE_WanadooUK _V0 (2)_New L23 CA trafic 06-09 (06-10-20)_Spain KPIs_1" xfId="51493"/>
    <cellStyle name="n_CMSE_WanadooUK _V0 (2)_New L23 CA trafic 06-09 (06-10-20)_Telecoms - Operational KPIs" xfId="49796"/>
    <cellStyle name="n_CMSE_WanadooUK _V0 (2)_PFA_Mn MTV_060413" xfId="1994"/>
    <cellStyle name="n_CMSE_WanadooUK _V0 (2)_PFA_Mn MTV_060413_A&amp;ME KPIs" xfId="53273"/>
    <cellStyle name="n_CMSE_WanadooUK _V0 (2)_PFA_Mn MTV_060413_France financials" xfId="23645"/>
    <cellStyle name="n_CMSE_WanadooUK _V0 (2)_PFA_Mn MTV_060413_France KPIs" xfId="4855"/>
    <cellStyle name="n_CMSE_WanadooUK _V0 (2)_PFA_Mn MTV_060413_France KPIs 2" xfId="14273"/>
    <cellStyle name="n_CMSE_WanadooUK _V0 (2)_PFA_Mn MTV_060413_France KPIs_1" xfId="12098"/>
    <cellStyle name="n_CMSE_WanadooUK _V0 (2)_PFA_Mn MTV_060413_Group" xfId="30041"/>
    <cellStyle name="n_CMSE_WanadooUK _V0 (2)_PFA_Mn MTV_060413_Group - financial KPIs" xfId="21901"/>
    <cellStyle name="n_CMSE_WanadooUK _V0 (2)_PFA_Mn MTV_060413_Group - operational KPIs" xfId="10344"/>
    <cellStyle name="n_CMSE_WanadooUK _V0 (2)_PFA_Mn MTV_060413_Group - operational KPIs 2" xfId="18043"/>
    <cellStyle name="n_CMSE_WanadooUK _V0 (2)_PFA_Mn MTV_060413_Group - operational KPIs_1" xfId="20160"/>
    <cellStyle name="n_CMSE_WanadooUK _V0 (2)_PFA_Mn MTV_060413_Poland KPIs" xfId="30040"/>
    <cellStyle name="n_CMSE_WanadooUK _V0 (2)_PFA_Mn MTV_060413_ROW" xfId="30042"/>
    <cellStyle name="n_CMSE_WanadooUK _V0 (2)_PFA_Mn MTV_060413_ROW_1" xfId="30043"/>
    <cellStyle name="n_CMSE_WanadooUK _V0 (2)_PFA_Mn MTV_060413_ROW_1_Group" xfId="30044"/>
    <cellStyle name="n_CMSE_WanadooUK _V0 (2)_PFA_Mn MTV_060413_ROW_1_ROW ARPU" xfId="30045"/>
    <cellStyle name="n_CMSE_WanadooUK _V0 (2)_PFA_Mn MTV_060413_ROW_1_ROW ARPU_Group" xfId="30046"/>
    <cellStyle name="n_CMSE_WanadooUK _V0 (2)_PFA_Mn MTV_060413_ROW_Group" xfId="30047"/>
    <cellStyle name="n_CMSE_WanadooUK _V0 (2)_PFA_Mn MTV_060413_ROW_ROW ARPU" xfId="30048"/>
    <cellStyle name="n_CMSE_WanadooUK _V0 (2)_PFA_Mn MTV_060413_ROW_ROW ARPU_Group" xfId="30049"/>
    <cellStyle name="n_CMSE_WanadooUK _V0 (2)_PFA_Mn MTV_060413_Spain ARPU + AUPU" xfId="30050"/>
    <cellStyle name="n_CMSE_WanadooUK _V0 (2)_PFA_Mn MTV_060413_Spain ARPU + AUPU_Group" xfId="30051"/>
    <cellStyle name="n_CMSE_WanadooUK _V0 (2)_PFA_Mn MTV_060413_Spain ARPU + AUPU_ROW ARPU" xfId="30052"/>
    <cellStyle name="n_CMSE_WanadooUK _V0 (2)_PFA_Mn MTV_060413_Spain ARPU + AUPU_ROW ARPU_Group" xfId="30053"/>
    <cellStyle name="n_CMSE_WanadooUK _V0 (2)_PFA_Mn MTV_060413_Spain KPIs" xfId="6678"/>
    <cellStyle name="n_CMSE_WanadooUK _V0 (2)_PFA_Mn MTV_060413_Spain KPIs 2" xfId="16045"/>
    <cellStyle name="n_CMSE_WanadooUK _V0 (2)_PFA_Mn MTV_060413_Spain KPIs_1" xfId="51494"/>
    <cellStyle name="n_CMSE_WanadooUK _V0 (2)_PFA_Mn MTV_060413_Telecoms - Operational KPIs" xfId="49797"/>
    <cellStyle name="n_CMSE_WanadooUK _V0 (2)_PFA_Mn_0603_V0 0" xfId="1995"/>
    <cellStyle name="n_CMSE_WanadooUK _V0 (2)_PFA_Mn_0603_V0 0_A&amp;ME KPIs" xfId="53274"/>
    <cellStyle name="n_CMSE_WanadooUK _V0 (2)_PFA_Mn_0603_V0 0_France financials" xfId="23646"/>
    <cellStyle name="n_CMSE_WanadooUK _V0 (2)_PFA_Mn_0603_V0 0_France KPIs" xfId="4856"/>
    <cellStyle name="n_CMSE_WanadooUK _V0 (2)_PFA_Mn_0603_V0 0_France KPIs 2" xfId="14274"/>
    <cellStyle name="n_CMSE_WanadooUK _V0 (2)_PFA_Mn_0603_V0 0_France KPIs_1" xfId="12099"/>
    <cellStyle name="n_CMSE_WanadooUK _V0 (2)_PFA_Mn_0603_V0 0_Group" xfId="30055"/>
    <cellStyle name="n_CMSE_WanadooUK _V0 (2)_PFA_Mn_0603_V0 0_Group - financial KPIs" xfId="21902"/>
    <cellStyle name="n_CMSE_WanadooUK _V0 (2)_PFA_Mn_0603_V0 0_Group - operational KPIs" xfId="10345"/>
    <cellStyle name="n_CMSE_WanadooUK _V0 (2)_PFA_Mn_0603_V0 0_Group - operational KPIs 2" xfId="18044"/>
    <cellStyle name="n_CMSE_WanadooUK _V0 (2)_PFA_Mn_0603_V0 0_Group - operational KPIs_1" xfId="20161"/>
    <cellStyle name="n_CMSE_WanadooUK _V0 (2)_PFA_Mn_0603_V0 0_Poland KPIs" xfId="30054"/>
    <cellStyle name="n_CMSE_WanadooUK _V0 (2)_PFA_Mn_0603_V0 0_ROW" xfId="30056"/>
    <cellStyle name="n_CMSE_WanadooUK _V0 (2)_PFA_Mn_0603_V0 0_ROW_1" xfId="30057"/>
    <cellStyle name="n_CMSE_WanadooUK _V0 (2)_PFA_Mn_0603_V0 0_ROW_1_Group" xfId="30058"/>
    <cellStyle name="n_CMSE_WanadooUK _V0 (2)_PFA_Mn_0603_V0 0_ROW_1_ROW ARPU" xfId="30059"/>
    <cellStyle name="n_CMSE_WanadooUK _V0 (2)_PFA_Mn_0603_V0 0_ROW_1_ROW ARPU_Group" xfId="30060"/>
    <cellStyle name="n_CMSE_WanadooUK _V0 (2)_PFA_Mn_0603_V0 0_ROW_Group" xfId="30061"/>
    <cellStyle name="n_CMSE_WanadooUK _V0 (2)_PFA_Mn_0603_V0 0_ROW_ROW ARPU" xfId="30062"/>
    <cellStyle name="n_CMSE_WanadooUK _V0 (2)_PFA_Mn_0603_V0 0_ROW_ROW ARPU_Group" xfId="30063"/>
    <cellStyle name="n_CMSE_WanadooUK _V0 (2)_PFA_Mn_0603_V0 0_Spain ARPU + AUPU" xfId="30064"/>
    <cellStyle name="n_CMSE_WanadooUK _V0 (2)_PFA_Mn_0603_V0 0_Spain ARPU + AUPU_Group" xfId="30065"/>
    <cellStyle name="n_CMSE_WanadooUK _V0 (2)_PFA_Mn_0603_V0 0_Spain ARPU + AUPU_ROW ARPU" xfId="30066"/>
    <cellStyle name="n_CMSE_WanadooUK _V0 (2)_PFA_Mn_0603_V0 0_Spain ARPU + AUPU_ROW ARPU_Group" xfId="30067"/>
    <cellStyle name="n_CMSE_WanadooUK _V0 (2)_PFA_Mn_0603_V0 0_Spain KPIs" xfId="6679"/>
    <cellStyle name="n_CMSE_WanadooUK _V0 (2)_PFA_Mn_0603_V0 0_Spain KPIs 2" xfId="16046"/>
    <cellStyle name="n_CMSE_WanadooUK _V0 (2)_PFA_Mn_0603_V0 0_Spain KPIs_1" xfId="51495"/>
    <cellStyle name="n_CMSE_WanadooUK _V0 (2)_PFA_Mn_0603_V0 0_Telecoms - Operational KPIs" xfId="49798"/>
    <cellStyle name="n_CMSE_WanadooUK _V0 (2)_Poland KPIs" xfId="8339"/>
    <cellStyle name="n_CMSE_WanadooUK _V0 (2)_Poland KPIs_1" xfId="29978"/>
    <cellStyle name="n_CMSE_WanadooUK _V0 (2)_Reporting Valeur_Mobile_2010_10" xfId="30068"/>
    <cellStyle name="n_CMSE_WanadooUK _V0 (2)_Reporting Valeur_Mobile_2010_10_Group" xfId="30069"/>
    <cellStyle name="n_CMSE_WanadooUK _V0 (2)_Reporting Valeur_Mobile_2010_10_ROW" xfId="30070"/>
    <cellStyle name="n_CMSE_WanadooUK _V0 (2)_Reporting Valeur_Mobile_2010_10_ROW ARPU" xfId="30071"/>
    <cellStyle name="n_CMSE_WanadooUK _V0 (2)_Reporting Valeur_Mobile_2010_10_ROW ARPU_Group" xfId="30072"/>
    <cellStyle name="n_CMSE_WanadooUK _V0 (2)_Reporting Valeur_Mobile_2010_10_ROW_Group" xfId="30073"/>
    <cellStyle name="n_CMSE_WanadooUK _V0 (2)_ROW" xfId="30074"/>
    <cellStyle name="n_CMSE_WanadooUK _V0 (2)_RoW KPIs" xfId="9051"/>
    <cellStyle name="n_CMSE_WanadooUK _V0 (2)_ROW_1" xfId="30075"/>
    <cellStyle name="n_CMSE_WanadooUK _V0 (2)_ROW_1_Group" xfId="30076"/>
    <cellStyle name="n_CMSE_WanadooUK _V0 (2)_ROW_1_ROW ARPU" xfId="30077"/>
    <cellStyle name="n_CMSE_WanadooUK _V0 (2)_ROW_1_ROW ARPU_Group" xfId="30078"/>
    <cellStyle name="n_CMSE_WanadooUK _V0 (2)_ROW_Group" xfId="30079"/>
    <cellStyle name="n_CMSE_WanadooUK _V0 (2)_ROW_ROW ARPU" xfId="30080"/>
    <cellStyle name="n_CMSE_WanadooUK _V0 (2)_ROW_ROW ARPU_Group" xfId="30081"/>
    <cellStyle name="n_CMSE_WanadooUK _V0 (2)_Spain ARPU + AUPU" xfId="30082"/>
    <cellStyle name="n_CMSE_WanadooUK _V0 (2)_Spain ARPU + AUPU_Group" xfId="30083"/>
    <cellStyle name="n_CMSE_WanadooUK _V0 (2)_Spain ARPU + AUPU_ROW ARPU" xfId="30084"/>
    <cellStyle name="n_CMSE_WanadooUK _V0 (2)_Spain ARPU + AUPU_ROW ARPU_Group" xfId="30085"/>
    <cellStyle name="n_CMSE_WanadooUK _V0 (2)_Spain KPIs" xfId="6673"/>
    <cellStyle name="n_CMSE_WanadooUK _V0 (2)_Spain KPIs 2" xfId="16040"/>
    <cellStyle name="n_CMSE_WanadooUK _V0 (2)_Spain KPIs_1" xfId="51489"/>
    <cellStyle name="n_CMSE_WanadooUK _V0 (2)_Telecoms - Operational KPIs" xfId="49792"/>
    <cellStyle name="n_CMSE_WanadooUK _V0 (2)_UAG_report_CA 06-09 (06-09-28)" xfId="1996"/>
    <cellStyle name="n_CMSE_WanadooUK _V0 (2)_UAG_report_CA 06-09 (06-09-28)_A&amp;ME KPIs" xfId="53275"/>
    <cellStyle name="n_CMSE_WanadooUK _V0 (2)_UAG_report_CA 06-09 (06-09-28)_Enterprise" xfId="9621"/>
    <cellStyle name="n_CMSE_WanadooUK _V0 (2)_UAG_report_CA 06-09 (06-09-28)_France financials" xfId="23647"/>
    <cellStyle name="n_CMSE_WanadooUK _V0 (2)_UAG_report_CA 06-09 (06-09-28)_France financials_1" xfId="25211"/>
    <cellStyle name="n_CMSE_WanadooUK _V0 (2)_UAG_report_CA 06-09 (06-09-28)_France KPIs" xfId="4857"/>
    <cellStyle name="n_CMSE_WanadooUK _V0 (2)_UAG_report_CA 06-09 (06-09-28)_France KPIs 2" xfId="14275"/>
    <cellStyle name="n_CMSE_WanadooUK _V0 (2)_UAG_report_CA 06-09 (06-09-28)_France KPIs_1" xfId="12100"/>
    <cellStyle name="n_CMSE_WanadooUK _V0 (2)_UAG_report_CA 06-09 (06-09-28)_Group" xfId="30087"/>
    <cellStyle name="n_CMSE_WanadooUK _V0 (2)_UAG_report_CA 06-09 (06-09-28)_Group - financial KPIs" xfId="21903"/>
    <cellStyle name="n_CMSE_WanadooUK _V0 (2)_UAG_report_CA 06-09 (06-09-28)_Group - operational KPIs" xfId="3087"/>
    <cellStyle name="n_CMSE_WanadooUK _V0 (2)_UAG_report_CA 06-09 (06-09-28)_Group - operational KPIs_1" xfId="10346"/>
    <cellStyle name="n_CMSE_WanadooUK _V0 (2)_UAG_report_CA 06-09 (06-09-28)_Group - operational KPIs_1 2" xfId="18045"/>
    <cellStyle name="n_CMSE_WanadooUK _V0 (2)_UAG_report_CA 06-09 (06-09-28)_Group - operational KPIs_2" xfId="20162"/>
    <cellStyle name="n_CMSE_WanadooUK _V0 (2)_UAG_report_CA 06-09 (06-09-28)_IC&amp;SS" xfId="19606"/>
    <cellStyle name="n_CMSE_WanadooUK _V0 (2)_UAG_report_CA 06-09 (06-09-28)_Poland KPIs" xfId="8341"/>
    <cellStyle name="n_CMSE_WanadooUK _V0 (2)_UAG_report_CA 06-09 (06-09-28)_Poland KPIs_1" xfId="30086"/>
    <cellStyle name="n_CMSE_WanadooUK _V0 (2)_UAG_report_CA 06-09 (06-09-28)_ROW" xfId="30088"/>
    <cellStyle name="n_CMSE_WanadooUK _V0 (2)_UAG_report_CA 06-09 (06-09-28)_RoW KPIs" xfId="9053"/>
    <cellStyle name="n_CMSE_WanadooUK _V0 (2)_UAG_report_CA 06-09 (06-09-28)_ROW_1" xfId="30089"/>
    <cellStyle name="n_CMSE_WanadooUK _V0 (2)_UAG_report_CA 06-09 (06-09-28)_ROW_1_Group" xfId="30090"/>
    <cellStyle name="n_CMSE_WanadooUK _V0 (2)_UAG_report_CA 06-09 (06-09-28)_ROW_1_ROW ARPU" xfId="30091"/>
    <cellStyle name="n_CMSE_WanadooUK _V0 (2)_UAG_report_CA 06-09 (06-09-28)_ROW_1_ROW ARPU_Group" xfId="30092"/>
    <cellStyle name="n_CMSE_WanadooUK _V0 (2)_UAG_report_CA 06-09 (06-09-28)_ROW_Group" xfId="30093"/>
    <cellStyle name="n_CMSE_WanadooUK _V0 (2)_UAG_report_CA 06-09 (06-09-28)_ROW_ROW ARPU" xfId="30094"/>
    <cellStyle name="n_CMSE_WanadooUK _V0 (2)_UAG_report_CA 06-09 (06-09-28)_ROW_ROW ARPU_Group" xfId="30095"/>
    <cellStyle name="n_CMSE_WanadooUK _V0 (2)_UAG_report_CA 06-09 (06-09-28)_Spain ARPU + AUPU" xfId="30096"/>
    <cellStyle name="n_CMSE_WanadooUK _V0 (2)_UAG_report_CA 06-09 (06-09-28)_Spain ARPU + AUPU_Group" xfId="30097"/>
    <cellStyle name="n_CMSE_WanadooUK _V0 (2)_UAG_report_CA 06-09 (06-09-28)_Spain ARPU + AUPU_ROW ARPU" xfId="30098"/>
    <cellStyle name="n_CMSE_WanadooUK _V0 (2)_UAG_report_CA 06-09 (06-09-28)_Spain ARPU + AUPU_ROW ARPU_Group" xfId="30099"/>
    <cellStyle name="n_CMSE_WanadooUK _V0 (2)_UAG_report_CA 06-09 (06-09-28)_Spain KPIs" xfId="6680"/>
    <cellStyle name="n_CMSE_WanadooUK _V0 (2)_UAG_report_CA 06-09 (06-09-28)_Spain KPIs 2" xfId="16047"/>
    <cellStyle name="n_CMSE_WanadooUK _V0 (2)_UAG_report_CA 06-09 (06-09-28)_Spain KPIs_1" xfId="51496"/>
    <cellStyle name="n_CMSE_WanadooUK _V0 (2)_UAG_report_CA 06-09 (06-09-28)_Telecoms - Operational KPIs" xfId="49799"/>
    <cellStyle name="n_CMSE_WanadooUK _V0 (2)_UAG_report_CA 06-10 (06-11-06)" xfId="1997"/>
    <cellStyle name="n_CMSE_WanadooUK _V0 (2)_UAG_report_CA 06-10 (06-11-06)_A&amp;ME KPIs" xfId="53276"/>
    <cellStyle name="n_CMSE_WanadooUK _V0 (2)_UAG_report_CA 06-10 (06-11-06)_Enterprise" xfId="9622"/>
    <cellStyle name="n_CMSE_WanadooUK _V0 (2)_UAG_report_CA 06-10 (06-11-06)_France financials" xfId="23648"/>
    <cellStyle name="n_CMSE_WanadooUK _V0 (2)_UAG_report_CA 06-10 (06-11-06)_France financials_1" xfId="25212"/>
    <cellStyle name="n_CMSE_WanadooUK _V0 (2)_UAG_report_CA 06-10 (06-11-06)_France KPIs" xfId="4858"/>
    <cellStyle name="n_CMSE_WanadooUK _V0 (2)_UAG_report_CA 06-10 (06-11-06)_France KPIs 2" xfId="14276"/>
    <cellStyle name="n_CMSE_WanadooUK _V0 (2)_UAG_report_CA 06-10 (06-11-06)_France KPIs_1" xfId="12101"/>
    <cellStyle name="n_CMSE_WanadooUK _V0 (2)_UAG_report_CA 06-10 (06-11-06)_Group" xfId="30101"/>
    <cellStyle name="n_CMSE_WanadooUK _V0 (2)_UAG_report_CA 06-10 (06-11-06)_Group - financial KPIs" xfId="21904"/>
    <cellStyle name="n_CMSE_WanadooUK _V0 (2)_UAG_report_CA 06-10 (06-11-06)_Group - operational KPIs" xfId="3088"/>
    <cellStyle name="n_CMSE_WanadooUK _V0 (2)_UAG_report_CA 06-10 (06-11-06)_Group - operational KPIs_1" xfId="10347"/>
    <cellStyle name="n_CMSE_WanadooUK _V0 (2)_UAG_report_CA 06-10 (06-11-06)_Group - operational KPIs_1 2" xfId="18046"/>
    <cellStyle name="n_CMSE_WanadooUK _V0 (2)_UAG_report_CA 06-10 (06-11-06)_Group - operational KPIs_2" xfId="20163"/>
    <cellStyle name="n_CMSE_WanadooUK _V0 (2)_UAG_report_CA 06-10 (06-11-06)_IC&amp;SS" xfId="19806"/>
    <cellStyle name="n_CMSE_WanadooUK _V0 (2)_UAG_report_CA 06-10 (06-11-06)_Poland KPIs" xfId="8342"/>
    <cellStyle name="n_CMSE_WanadooUK _V0 (2)_UAG_report_CA 06-10 (06-11-06)_Poland KPIs_1" xfId="30100"/>
    <cellStyle name="n_CMSE_WanadooUK _V0 (2)_UAG_report_CA 06-10 (06-11-06)_ROW" xfId="30102"/>
    <cellStyle name="n_CMSE_WanadooUK _V0 (2)_UAG_report_CA 06-10 (06-11-06)_RoW KPIs" xfId="9054"/>
    <cellStyle name="n_CMSE_WanadooUK _V0 (2)_UAG_report_CA 06-10 (06-11-06)_ROW_1" xfId="30103"/>
    <cellStyle name="n_CMSE_WanadooUK _V0 (2)_UAG_report_CA 06-10 (06-11-06)_ROW_1_Group" xfId="30104"/>
    <cellStyle name="n_CMSE_WanadooUK _V0 (2)_UAG_report_CA 06-10 (06-11-06)_ROW_1_ROW ARPU" xfId="30105"/>
    <cellStyle name="n_CMSE_WanadooUK _V0 (2)_UAG_report_CA 06-10 (06-11-06)_ROW_1_ROW ARPU_Group" xfId="30106"/>
    <cellStyle name="n_CMSE_WanadooUK _V0 (2)_UAG_report_CA 06-10 (06-11-06)_ROW_Group" xfId="30107"/>
    <cellStyle name="n_CMSE_WanadooUK _V0 (2)_UAG_report_CA 06-10 (06-11-06)_ROW_ROW ARPU" xfId="30108"/>
    <cellStyle name="n_CMSE_WanadooUK _V0 (2)_UAG_report_CA 06-10 (06-11-06)_ROW_ROW ARPU_Group" xfId="30109"/>
    <cellStyle name="n_CMSE_WanadooUK _V0 (2)_UAG_report_CA 06-10 (06-11-06)_Spain ARPU + AUPU" xfId="30110"/>
    <cellStyle name="n_CMSE_WanadooUK _V0 (2)_UAG_report_CA 06-10 (06-11-06)_Spain ARPU + AUPU_Group" xfId="30111"/>
    <cellStyle name="n_CMSE_WanadooUK _V0 (2)_UAG_report_CA 06-10 (06-11-06)_Spain ARPU + AUPU_ROW ARPU" xfId="30112"/>
    <cellStyle name="n_CMSE_WanadooUK _V0 (2)_UAG_report_CA 06-10 (06-11-06)_Spain ARPU + AUPU_ROW ARPU_Group" xfId="30113"/>
    <cellStyle name="n_CMSE_WanadooUK _V0 (2)_UAG_report_CA 06-10 (06-11-06)_Spain KPIs" xfId="6681"/>
    <cellStyle name="n_CMSE_WanadooUK _V0 (2)_UAG_report_CA 06-10 (06-11-06)_Spain KPIs 2" xfId="16048"/>
    <cellStyle name="n_CMSE_WanadooUK _V0 (2)_UAG_report_CA 06-10 (06-11-06)_Spain KPIs_1" xfId="51497"/>
    <cellStyle name="n_CMSE_WanadooUK _V0 (2)_UAG_report_CA 06-10 (06-11-06)_Telecoms - Operational KPIs" xfId="49800"/>
    <cellStyle name="n_COM 25-10-04" xfId="1998"/>
    <cellStyle name="n_COM 25-10-04_A&amp;ME KPIs" xfId="53277"/>
    <cellStyle name="n_COM 25-10-04_DATA KPI Personal" xfId="30115"/>
    <cellStyle name="n_COM 25-10-04_DATA KPI Personal_Group" xfId="30116"/>
    <cellStyle name="n_COM 25-10-04_EE_CoA_BS - mapped V4" xfId="30117"/>
    <cellStyle name="n_COM 25-10-04_EE_CoA_BS - mapped V4_Group" xfId="30118"/>
    <cellStyle name="n_COM 25-10-04_France financials" xfId="23649"/>
    <cellStyle name="n_COM 25-10-04_France KPIs" xfId="4859"/>
    <cellStyle name="n_COM 25-10-04_France KPIs 2" xfId="14277"/>
    <cellStyle name="n_COM 25-10-04_France KPIs_1" xfId="12102"/>
    <cellStyle name="n_COM 25-10-04_Group" xfId="30119"/>
    <cellStyle name="n_COM 25-10-04_Group - financial KPIs" xfId="21905"/>
    <cellStyle name="n_COM 25-10-04_Group - operational KPIs" xfId="10348"/>
    <cellStyle name="n_COM 25-10-04_Group - operational KPIs 2" xfId="18047"/>
    <cellStyle name="n_COM 25-10-04_Group - operational KPIs_1" xfId="20164"/>
    <cellStyle name="n_COM 25-10-04_Poland KPIs" xfId="30114"/>
    <cellStyle name="n_COM 25-10-04_Reporting Valeur_Mobile_2010_10" xfId="30120"/>
    <cellStyle name="n_COM 25-10-04_Reporting Valeur_Mobile_2010_10_Group" xfId="30121"/>
    <cellStyle name="n_COM 25-10-04_Reporting Valeur_Mobile_2010_10_ROW" xfId="30122"/>
    <cellStyle name="n_COM 25-10-04_Reporting Valeur_Mobile_2010_10_ROW ARPU" xfId="30123"/>
    <cellStyle name="n_COM 25-10-04_Reporting Valeur_Mobile_2010_10_ROW ARPU_Group" xfId="30124"/>
    <cellStyle name="n_COM 25-10-04_Reporting Valeur_Mobile_2010_10_ROW_Group" xfId="30125"/>
    <cellStyle name="n_COM 25-10-04_ROW" xfId="30126"/>
    <cellStyle name="n_COM 25-10-04_ROW_1" xfId="30127"/>
    <cellStyle name="n_COM 25-10-04_ROW_1_Group" xfId="30128"/>
    <cellStyle name="n_COM 25-10-04_ROW_1_ROW ARPU" xfId="30129"/>
    <cellStyle name="n_COM 25-10-04_ROW_1_ROW ARPU_Group" xfId="30130"/>
    <cellStyle name="n_COM 25-10-04_ROW_Group" xfId="30131"/>
    <cellStyle name="n_COM 25-10-04_ROW_ROW ARPU" xfId="30132"/>
    <cellStyle name="n_COM 25-10-04_ROW_ROW ARPU_Group" xfId="30133"/>
    <cellStyle name="n_COM 25-10-04_Spain ARPU + AUPU" xfId="30134"/>
    <cellStyle name="n_COM 25-10-04_Spain ARPU + AUPU_Group" xfId="30135"/>
    <cellStyle name="n_COM 25-10-04_Spain ARPU + AUPU_ROW ARPU" xfId="30136"/>
    <cellStyle name="n_COM 25-10-04_Spain ARPU + AUPU_ROW ARPU_Group" xfId="30137"/>
    <cellStyle name="n_COM 25-10-04_Spain KPIs" xfId="6682"/>
    <cellStyle name="n_COM 25-10-04_Spain KPIs 2" xfId="16049"/>
    <cellStyle name="n_COM 25-10-04_Spain KPIs_1" xfId="51498"/>
    <cellStyle name="n_COM 25-10-04_Telecoms - Operational KPIs" xfId="49801"/>
    <cellStyle name="n_COM B2004" xfId="1999"/>
    <cellStyle name="n_COM B2004_A&amp;ME KPIs" xfId="53278"/>
    <cellStyle name="n_COM B2004_DATA KPI Personal" xfId="30139"/>
    <cellStyle name="n_COM B2004_DATA KPI Personal_Group" xfId="30140"/>
    <cellStyle name="n_COM B2004_EE_CoA_BS - mapped V4" xfId="30141"/>
    <cellStyle name="n_COM B2004_EE_CoA_BS - mapped V4_Group" xfId="30142"/>
    <cellStyle name="n_COM B2004_Enterprise" xfId="9623"/>
    <cellStyle name="n_COM B2004_France financials" xfId="23650"/>
    <cellStyle name="n_COM B2004_France financials_1" xfId="25213"/>
    <cellStyle name="n_COM B2004_France KPIs" xfId="4860"/>
    <cellStyle name="n_COM B2004_France KPIs 2" xfId="14278"/>
    <cellStyle name="n_COM B2004_France KPIs_1" xfId="12103"/>
    <cellStyle name="n_COM B2004_Group" xfId="30143"/>
    <cellStyle name="n_COM B2004_Group - financial KPIs" xfId="21906"/>
    <cellStyle name="n_COM B2004_Group - operational KPIs" xfId="3089"/>
    <cellStyle name="n_COM B2004_Group - operational KPIs_1" xfId="10349"/>
    <cellStyle name="n_COM B2004_Group - operational KPIs_1 2" xfId="18048"/>
    <cellStyle name="n_COM B2004_Group - operational KPIs_2" xfId="20165"/>
    <cellStyle name="n_COM B2004_IC&amp;SS" xfId="17589"/>
    <cellStyle name="n_COM B2004_Poland KPIs" xfId="8343"/>
    <cellStyle name="n_COM B2004_Poland KPIs_1" xfId="30138"/>
    <cellStyle name="n_COM B2004_Reporting Valeur_Mobile_2010_10" xfId="30144"/>
    <cellStyle name="n_COM B2004_Reporting Valeur_Mobile_2010_10_Group" xfId="30145"/>
    <cellStyle name="n_COM B2004_Reporting Valeur_Mobile_2010_10_ROW" xfId="30146"/>
    <cellStyle name="n_COM B2004_Reporting Valeur_Mobile_2010_10_ROW ARPU" xfId="30147"/>
    <cellStyle name="n_COM B2004_Reporting Valeur_Mobile_2010_10_ROW ARPU_Group" xfId="30148"/>
    <cellStyle name="n_COM B2004_Reporting Valeur_Mobile_2010_10_ROW_Group" xfId="30149"/>
    <cellStyle name="n_COM B2004_ROW" xfId="30150"/>
    <cellStyle name="n_COM B2004_RoW KPIs" xfId="9055"/>
    <cellStyle name="n_COM B2004_ROW_1" xfId="30151"/>
    <cellStyle name="n_COM B2004_ROW_1_Group" xfId="30152"/>
    <cellStyle name="n_COM B2004_ROW_1_ROW ARPU" xfId="30153"/>
    <cellStyle name="n_COM B2004_ROW_1_ROW ARPU_Group" xfId="30154"/>
    <cellStyle name="n_COM B2004_ROW_Group" xfId="30155"/>
    <cellStyle name="n_COM B2004_ROW_ROW ARPU" xfId="30156"/>
    <cellStyle name="n_COM B2004_ROW_ROW ARPU_Group" xfId="30157"/>
    <cellStyle name="n_COM B2004_Spain ARPU + AUPU" xfId="30158"/>
    <cellStyle name="n_COM B2004_Spain ARPU + AUPU_Group" xfId="30159"/>
    <cellStyle name="n_COM B2004_Spain ARPU + AUPU_ROW ARPU" xfId="30160"/>
    <cellStyle name="n_COM B2004_Spain ARPU + AUPU_ROW ARPU_Group" xfId="30161"/>
    <cellStyle name="n_COM B2004_Spain KPIs" xfId="6683"/>
    <cellStyle name="n_COM B2004_Spain KPIs 2" xfId="16050"/>
    <cellStyle name="n_COM B2004_Spain KPIs_1" xfId="51499"/>
    <cellStyle name="n_COM B2004_Telecoms - Operational KPIs" xfId="49802"/>
    <cellStyle name="n_Communication 08-2003" xfId="2000"/>
    <cellStyle name="n_Communication 08-2003_A&amp;ME KPIs" xfId="53279"/>
    <cellStyle name="n_Communication 08-2003_DATA KPI Personal" xfId="30163"/>
    <cellStyle name="n_Communication 08-2003_DATA KPI Personal_Group" xfId="30164"/>
    <cellStyle name="n_Communication 08-2003_EE_CoA_BS - mapped V4" xfId="30165"/>
    <cellStyle name="n_Communication 08-2003_EE_CoA_BS - mapped V4_Group" xfId="30166"/>
    <cellStyle name="n_Communication 08-2003_Enterprise" xfId="9624"/>
    <cellStyle name="n_Communication 08-2003_France financials" xfId="23651"/>
    <cellStyle name="n_Communication 08-2003_France financials_1" xfId="25214"/>
    <cellStyle name="n_Communication 08-2003_France KPIs" xfId="4861"/>
    <cellStyle name="n_Communication 08-2003_France KPIs 2" xfId="14279"/>
    <cellStyle name="n_Communication 08-2003_France KPIs_1" xfId="12104"/>
    <cellStyle name="n_Communication 08-2003_Group" xfId="30167"/>
    <cellStyle name="n_Communication 08-2003_Group - financial KPIs" xfId="21907"/>
    <cellStyle name="n_Communication 08-2003_Group - operational KPIs" xfId="3090"/>
    <cellStyle name="n_Communication 08-2003_Group - operational KPIs_1" xfId="10350"/>
    <cellStyle name="n_Communication 08-2003_Group - operational KPIs_1 2" xfId="18049"/>
    <cellStyle name="n_Communication 08-2003_Group - operational KPIs_2" xfId="20166"/>
    <cellStyle name="n_Communication 08-2003_IC&amp;SS" xfId="13882"/>
    <cellStyle name="n_Communication 08-2003_Poland KPIs" xfId="8344"/>
    <cellStyle name="n_Communication 08-2003_Poland KPIs_1" xfId="30162"/>
    <cellStyle name="n_Communication 08-2003_Reporting Valeur_Mobile_2010_10" xfId="30168"/>
    <cellStyle name="n_Communication 08-2003_Reporting Valeur_Mobile_2010_10_Group" xfId="30169"/>
    <cellStyle name="n_Communication 08-2003_Reporting Valeur_Mobile_2010_10_ROW" xfId="30170"/>
    <cellStyle name="n_Communication 08-2003_Reporting Valeur_Mobile_2010_10_ROW ARPU" xfId="30171"/>
    <cellStyle name="n_Communication 08-2003_Reporting Valeur_Mobile_2010_10_ROW ARPU_Group" xfId="30172"/>
    <cellStyle name="n_Communication 08-2003_Reporting Valeur_Mobile_2010_10_ROW_Group" xfId="30173"/>
    <cellStyle name="n_Communication 08-2003_ROW" xfId="30174"/>
    <cellStyle name="n_Communication 08-2003_RoW KPIs" xfId="9056"/>
    <cellStyle name="n_Communication 08-2003_ROW_1" xfId="30175"/>
    <cellStyle name="n_Communication 08-2003_ROW_1_Group" xfId="30176"/>
    <cellStyle name="n_Communication 08-2003_ROW_1_ROW ARPU" xfId="30177"/>
    <cellStyle name="n_Communication 08-2003_ROW_1_ROW ARPU_Group" xfId="30178"/>
    <cellStyle name="n_Communication 08-2003_ROW_Group" xfId="30179"/>
    <cellStyle name="n_Communication 08-2003_ROW_ROW ARPU" xfId="30180"/>
    <cellStyle name="n_Communication 08-2003_ROW_ROW ARPU_Group" xfId="30181"/>
    <cellStyle name="n_Communication 08-2003_Spain ARPU + AUPU" xfId="30182"/>
    <cellStyle name="n_Communication 08-2003_Spain ARPU + AUPU_Group" xfId="30183"/>
    <cellStyle name="n_Communication 08-2003_Spain ARPU + AUPU_ROW ARPU" xfId="30184"/>
    <cellStyle name="n_Communication 08-2003_Spain ARPU + AUPU_ROW ARPU_Group" xfId="30185"/>
    <cellStyle name="n_Communication 08-2003_Spain KPIs" xfId="6684"/>
    <cellStyle name="n_Communication 08-2003_Spain KPIs 2" xfId="16051"/>
    <cellStyle name="n_Communication 08-2003_Spain KPIs_1" xfId="51500"/>
    <cellStyle name="n_Communication 08-2003_Telecoms - Operational KPIs" xfId="49803"/>
    <cellStyle name="n_Communication 12-2003" xfId="2001"/>
    <cellStyle name="n_Communication 12-2003_A&amp;ME KPIs" xfId="53280"/>
    <cellStyle name="n_Communication 12-2003_DATA KPI Personal" xfId="30187"/>
    <cellStyle name="n_Communication 12-2003_DATA KPI Personal_Group" xfId="30188"/>
    <cellStyle name="n_Communication 12-2003_EE_CoA_BS - mapped V4" xfId="30189"/>
    <cellStyle name="n_Communication 12-2003_EE_CoA_BS - mapped V4_Group" xfId="30190"/>
    <cellStyle name="n_Communication 12-2003_Enterprise" xfId="9625"/>
    <cellStyle name="n_Communication 12-2003_France financials" xfId="23652"/>
    <cellStyle name="n_Communication 12-2003_France financials_1" xfId="25215"/>
    <cellStyle name="n_Communication 12-2003_France KPIs" xfId="4862"/>
    <cellStyle name="n_Communication 12-2003_France KPIs 2" xfId="14280"/>
    <cellStyle name="n_Communication 12-2003_France KPIs_1" xfId="12105"/>
    <cellStyle name="n_Communication 12-2003_Group" xfId="30191"/>
    <cellStyle name="n_Communication 12-2003_Group - financial KPIs" xfId="21908"/>
    <cellStyle name="n_Communication 12-2003_Group - operational KPIs" xfId="3091"/>
    <cellStyle name="n_Communication 12-2003_Group - operational KPIs_1" xfId="10351"/>
    <cellStyle name="n_Communication 12-2003_Group - operational KPIs_1 2" xfId="18050"/>
    <cellStyle name="n_Communication 12-2003_Group - operational KPIs_2" xfId="20167"/>
    <cellStyle name="n_Communication 12-2003_IC&amp;SS" xfId="19605"/>
    <cellStyle name="n_Communication 12-2003_Poland KPIs" xfId="8345"/>
    <cellStyle name="n_Communication 12-2003_Poland KPIs_1" xfId="30186"/>
    <cellStyle name="n_Communication 12-2003_Reporting Valeur_Mobile_2010_10" xfId="30192"/>
    <cellStyle name="n_Communication 12-2003_Reporting Valeur_Mobile_2010_10_Group" xfId="30193"/>
    <cellStyle name="n_Communication 12-2003_Reporting Valeur_Mobile_2010_10_ROW" xfId="30194"/>
    <cellStyle name="n_Communication 12-2003_Reporting Valeur_Mobile_2010_10_ROW ARPU" xfId="30195"/>
    <cellStyle name="n_Communication 12-2003_Reporting Valeur_Mobile_2010_10_ROW ARPU_Group" xfId="30196"/>
    <cellStyle name="n_Communication 12-2003_Reporting Valeur_Mobile_2010_10_ROW_Group" xfId="30197"/>
    <cellStyle name="n_Communication 12-2003_ROW" xfId="30198"/>
    <cellStyle name="n_Communication 12-2003_RoW KPIs" xfId="9057"/>
    <cellStyle name="n_Communication 12-2003_ROW_1" xfId="30199"/>
    <cellStyle name="n_Communication 12-2003_ROW_1_Group" xfId="30200"/>
    <cellStyle name="n_Communication 12-2003_ROW_1_ROW ARPU" xfId="30201"/>
    <cellStyle name="n_Communication 12-2003_ROW_1_ROW ARPU_Group" xfId="30202"/>
    <cellStyle name="n_Communication 12-2003_ROW_Group" xfId="30203"/>
    <cellStyle name="n_Communication 12-2003_ROW_ROW ARPU" xfId="30204"/>
    <cellStyle name="n_Communication 12-2003_ROW_ROW ARPU_Group" xfId="30205"/>
    <cellStyle name="n_Communication 12-2003_Spain ARPU + AUPU" xfId="30206"/>
    <cellStyle name="n_Communication 12-2003_Spain ARPU + AUPU_Group" xfId="30207"/>
    <cellStyle name="n_Communication 12-2003_Spain ARPU + AUPU_ROW ARPU" xfId="30208"/>
    <cellStyle name="n_Communication 12-2003_Spain ARPU + AUPU_ROW ARPU_Group" xfId="30209"/>
    <cellStyle name="n_Communication 12-2003_Spain KPIs" xfId="6685"/>
    <cellStyle name="n_Communication 12-2003_Spain KPIs 2" xfId="16052"/>
    <cellStyle name="n_Communication 12-2003_Spain KPIs_1" xfId="51501"/>
    <cellStyle name="n_Communication 12-2003_Telecoms - Operational KPIs" xfId="49804"/>
    <cellStyle name="n_Communication 2004" xfId="2002"/>
    <cellStyle name="n_Communication 2004_01 Synthèse DM pour modèle" xfId="2003"/>
    <cellStyle name="n_Communication 2004_01 Synthèse DM pour modèle_A&amp;ME KPIs" xfId="53282"/>
    <cellStyle name="n_Communication 2004_01 Synthèse DM pour modèle_France financials" xfId="23654"/>
    <cellStyle name="n_Communication 2004_01 Synthèse DM pour modèle_France KPIs" xfId="4864"/>
    <cellStyle name="n_Communication 2004_01 Synthèse DM pour modèle_France KPIs 2" xfId="14282"/>
    <cellStyle name="n_Communication 2004_01 Synthèse DM pour modèle_France KPIs_1" xfId="12107"/>
    <cellStyle name="n_Communication 2004_01 Synthèse DM pour modèle_Group" xfId="30212"/>
    <cellStyle name="n_Communication 2004_01 Synthèse DM pour modèle_Group - financial KPIs" xfId="21910"/>
    <cellStyle name="n_Communication 2004_01 Synthèse DM pour modèle_Group - operational KPIs" xfId="10353"/>
    <cellStyle name="n_Communication 2004_01 Synthèse DM pour modèle_Group - operational KPIs 2" xfId="18052"/>
    <cellStyle name="n_Communication 2004_01 Synthèse DM pour modèle_Group - operational KPIs_1" xfId="20169"/>
    <cellStyle name="n_Communication 2004_01 Synthèse DM pour modèle_Poland KPIs" xfId="30211"/>
    <cellStyle name="n_Communication 2004_01 Synthèse DM pour modèle_ROW" xfId="30213"/>
    <cellStyle name="n_Communication 2004_01 Synthèse DM pour modèle_ROW_1" xfId="30214"/>
    <cellStyle name="n_Communication 2004_01 Synthèse DM pour modèle_ROW_1_Group" xfId="30215"/>
    <cellStyle name="n_Communication 2004_01 Synthèse DM pour modèle_ROW_1_ROW ARPU" xfId="30216"/>
    <cellStyle name="n_Communication 2004_01 Synthèse DM pour modèle_ROW_1_ROW ARPU_Group" xfId="30217"/>
    <cellStyle name="n_Communication 2004_01 Synthèse DM pour modèle_ROW_Group" xfId="30218"/>
    <cellStyle name="n_Communication 2004_01 Synthèse DM pour modèle_ROW_ROW ARPU" xfId="30219"/>
    <cellStyle name="n_Communication 2004_01 Synthèse DM pour modèle_ROW_ROW ARPU_Group" xfId="30220"/>
    <cellStyle name="n_Communication 2004_01 Synthèse DM pour modèle_Spain ARPU + AUPU" xfId="30221"/>
    <cellStyle name="n_Communication 2004_01 Synthèse DM pour modèle_Spain ARPU + AUPU_Group" xfId="30222"/>
    <cellStyle name="n_Communication 2004_01 Synthèse DM pour modèle_Spain ARPU + AUPU_ROW ARPU" xfId="30223"/>
    <cellStyle name="n_Communication 2004_01 Synthèse DM pour modèle_Spain ARPU + AUPU_ROW ARPU_Group" xfId="30224"/>
    <cellStyle name="n_Communication 2004_01 Synthèse DM pour modèle_Spain KPIs" xfId="6687"/>
    <cellStyle name="n_Communication 2004_01 Synthèse DM pour modèle_Spain KPIs 2" xfId="16054"/>
    <cellStyle name="n_Communication 2004_01 Synthèse DM pour modèle_Spain KPIs_1" xfId="51503"/>
    <cellStyle name="n_Communication 2004_01 Synthèse DM pour modèle_Telecoms - Operational KPIs" xfId="49806"/>
    <cellStyle name="n_Communication 2004_0703 Préflashde L23 Analyse CA trafic 07-03 (07-04-03)" xfId="2004"/>
    <cellStyle name="n_Communication 2004_0703 Préflashde L23 Analyse CA trafic 07-03 (07-04-03)_A&amp;ME KPIs" xfId="53283"/>
    <cellStyle name="n_Communication 2004_0703 Préflashde L23 Analyse CA trafic 07-03 (07-04-03)_Enterprise" xfId="9627"/>
    <cellStyle name="n_Communication 2004_0703 Préflashde L23 Analyse CA trafic 07-03 (07-04-03)_France financials" xfId="23655"/>
    <cellStyle name="n_Communication 2004_0703 Préflashde L23 Analyse CA trafic 07-03 (07-04-03)_France financials_1" xfId="25217"/>
    <cellStyle name="n_Communication 2004_0703 Préflashde L23 Analyse CA trafic 07-03 (07-04-03)_France KPIs" xfId="4865"/>
    <cellStyle name="n_Communication 2004_0703 Préflashde L23 Analyse CA trafic 07-03 (07-04-03)_France KPIs 2" xfId="14283"/>
    <cellStyle name="n_Communication 2004_0703 Préflashde L23 Analyse CA trafic 07-03 (07-04-03)_France KPIs_1" xfId="12108"/>
    <cellStyle name="n_Communication 2004_0703 Préflashde L23 Analyse CA trafic 07-03 (07-04-03)_Group" xfId="30226"/>
    <cellStyle name="n_Communication 2004_0703 Préflashde L23 Analyse CA trafic 07-03 (07-04-03)_Group - financial KPIs" xfId="21911"/>
    <cellStyle name="n_Communication 2004_0703 Préflashde L23 Analyse CA trafic 07-03 (07-04-03)_Group - operational KPIs" xfId="3093"/>
    <cellStyle name="n_Communication 2004_0703 Préflashde L23 Analyse CA trafic 07-03 (07-04-03)_Group - operational KPIs_1" xfId="10354"/>
    <cellStyle name="n_Communication 2004_0703 Préflashde L23 Analyse CA trafic 07-03 (07-04-03)_Group - operational KPIs_1 2" xfId="18053"/>
    <cellStyle name="n_Communication 2004_0703 Préflashde L23 Analyse CA trafic 07-03 (07-04-03)_Group - operational KPIs_2" xfId="20170"/>
    <cellStyle name="n_Communication 2004_0703 Préflashde L23 Analyse CA trafic 07-03 (07-04-03)_IC&amp;SS" xfId="17590"/>
    <cellStyle name="n_Communication 2004_0703 Préflashde L23 Analyse CA trafic 07-03 (07-04-03)_Poland KPIs" xfId="8347"/>
    <cellStyle name="n_Communication 2004_0703 Préflashde L23 Analyse CA trafic 07-03 (07-04-03)_Poland KPIs_1" xfId="30225"/>
    <cellStyle name="n_Communication 2004_0703 Préflashde L23 Analyse CA trafic 07-03 (07-04-03)_ROW" xfId="30227"/>
    <cellStyle name="n_Communication 2004_0703 Préflashde L23 Analyse CA trafic 07-03 (07-04-03)_RoW KPIs" xfId="9059"/>
    <cellStyle name="n_Communication 2004_0703 Préflashde L23 Analyse CA trafic 07-03 (07-04-03)_ROW_1" xfId="30228"/>
    <cellStyle name="n_Communication 2004_0703 Préflashde L23 Analyse CA trafic 07-03 (07-04-03)_ROW_1_Group" xfId="30229"/>
    <cellStyle name="n_Communication 2004_0703 Préflashde L23 Analyse CA trafic 07-03 (07-04-03)_ROW_1_ROW ARPU" xfId="30230"/>
    <cellStyle name="n_Communication 2004_0703 Préflashde L23 Analyse CA trafic 07-03 (07-04-03)_ROW_1_ROW ARPU_Group" xfId="30231"/>
    <cellStyle name="n_Communication 2004_0703 Préflashde L23 Analyse CA trafic 07-03 (07-04-03)_ROW_Group" xfId="30232"/>
    <cellStyle name="n_Communication 2004_0703 Préflashde L23 Analyse CA trafic 07-03 (07-04-03)_ROW_ROW ARPU" xfId="30233"/>
    <cellStyle name="n_Communication 2004_0703 Préflashde L23 Analyse CA trafic 07-03 (07-04-03)_ROW_ROW ARPU_Group" xfId="30234"/>
    <cellStyle name="n_Communication 2004_0703 Préflashde L23 Analyse CA trafic 07-03 (07-04-03)_Spain ARPU + AUPU" xfId="30235"/>
    <cellStyle name="n_Communication 2004_0703 Préflashde L23 Analyse CA trafic 07-03 (07-04-03)_Spain ARPU + AUPU_Group" xfId="30236"/>
    <cellStyle name="n_Communication 2004_0703 Préflashde L23 Analyse CA trafic 07-03 (07-04-03)_Spain ARPU + AUPU_ROW ARPU" xfId="30237"/>
    <cellStyle name="n_Communication 2004_0703 Préflashde L23 Analyse CA trafic 07-03 (07-04-03)_Spain ARPU + AUPU_ROW ARPU_Group" xfId="30238"/>
    <cellStyle name="n_Communication 2004_0703 Préflashde L23 Analyse CA trafic 07-03 (07-04-03)_Spain KPIs" xfId="6688"/>
    <cellStyle name="n_Communication 2004_0703 Préflashde L23 Analyse CA trafic 07-03 (07-04-03)_Spain KPIs 2" xfId="16055"/>
    <cellStyle name="n_Communication 2004_0703 Préflashde L23 Analyse CA trafic 07-03 (07-04-03)_Spain KPIs_1" xfId="51504"/>
    <cellStyle name="n_Communication 2004_0703 Préflashde L23 Analyse CA trafic 07-03 (07-04-03)_Telecoms - Operational KPIs" xfId="49807"/>
    <cellStyle name="n_Communication 2004_A&amp;ME KPIs" xfId="53281"/>
    <cellStyle name="n_Communication 2004_Base Forfaits 06-07" xfId="2005"/>
    <cellStyle name="n_Communication 2004_Base Forfaits 06-07_A&amp;ME KPIs" xfId="53284"/>
    <cellStyle name="n_Communication 2004_Base Forfaits 06-07_Enterprise" xfId="9628"/>
    <cellStyle name="n_Communication 2004_Base Forfaits 06-07_France financials" xfId="23656"/>
    <cellStyle name="n_Communication 2004_Base Forfaits 06-07_France financials_1" xfId="25218"/>
    <cellStyle name="n_Communication 2004_Base Forfaits 06-07_France KPIs" xfId="4866"/>
    <cellStyle name="n_Communication 2004_Base Forfaits 06-07_France KPIs 2" xfId="14284"/>
    <cellStyle name="n_Communication 2004_Base Forfaits 06-07_France KPIs_1" xfId="12109"/>
    <cellStyle name="n_Communication 2004_Base Forfaits 06-07_Group" xfId="30240"/>
    <cellStyle name="n_Communication 2004_Base Forfaits 06-07_Group - financial KPIs" xfId="21912"/>
    <cellStyle name="n_Communication 2004_Base Forfaits 06-07_Group - operational KPIs" xfId="3094"/>
    <cellStyle name="n_Communication 2004_Base Forfaits 06-07_Group - operational KPIs_1" xfId="10355"/>
    <cellStyle name="n_Communication 2004_Base Forfaits 06-07_Group - operational KPIs_1 2" xfId="18054"/>
    <cellStyle name="n_Communication 2004_Base Forfaits 06-07_Group - operational KPIs_2" xfId="20171"/>
    <cellStyle name="n_Communication 2004_Base Forfaits 06-07_IC&amp;SS" xfId="17531"/>
    <cellStyle name="n_Communication 2004_Base Forfaits 06-07_Poland KPIs" xfId="8348"/>
    <cellStyle name="n_Communication 2004_Base Forfaits 06-07_Poland KPIs_1" xfId="30239"/>
    <cellStyle name="n_Communication 2004_Base Forfaits 06-07_ROW" xfId="30241"/>
    <cellStyle name="n_Communication 2004_Base Forfaits 06-07_RoW KPIs" xfId="9060"/>
    <cellStyle name="n_Communication 2004_Base Forfaits 06-07_ROW_1" xfId="30242"/>
    <cellStyle name="n_Communication 2004_Base Forfaits 06-07_ROW_1_Group" xfId="30243"/>
    <cellStyle name="n_Communication 2004_Base Forfaits 06-07_ROW_1_ROW ARPU" xfId="30244"/>
    <cellStyle name="n_Communication 2004_Base Forfaits 06-07_ROW_1_ROW ARPU_Group" xfId="30245"/>
    <cellStyle name="n_Communication 2004_Base Forfaits 06-07_ROW_Group" xfId="30246"/>
    <cellStyle name="n_Communication 2004_Base Forfaits 06-07_ROW_ROW ARPU" xfId="30247"/>
    <cellStyle name="n_Communication 2004_Base Forfaits 06-07_ROW_ROW ARPU_Group" xfId="30248"/>
    <cellStyle name="n_Communication 2004_Base Forfaits 06-07_Spain ARPU + AUPU" xfId="30249"/>
    <cellStyle name="n_Communication 2004_Base Forfaits 06-07_Spain ARPU + AUPU_Group" xfId="30250"/>
    <cellStyle name="n_Communication 2004_Base Forfaits 06-07_Spain ARPU + AUPU_ROW ARPU" xfId="30251"/>
    <cellStyle name="n_Communication 2004_Base Forfaits 06-07_Spain ARPU + AUPU_ROW ARPU_Group" xfId="30252"/>
    <cellStyle name="n_Communication 2004_Base Forfaits 06-07_Spain KPIs" xfId="6689"/>
    <cellStyle name="n_Communication 2004_Base Forfaits 06-07_Spain KPIs 2" xfId="16056"/>
    <cellStyle name="n_Communication 2004_Base Forfaits 06-07_Spain KPIs_1" xfId="51505"/>
    <cellStyle name="n_Communication 2004_Base Forfaits 06-07_Telecoms - Operational KPIs" xfId="49808"/>
    <cellStyle name="n_Communication 2004_CA BAC SCR-VM 06-07 (31-07-06)" xfId="2006"/>
    <cellStyle name="n_Communication 2004_CA BAC SCR-VM 06-07 (31-07-06)_A&amp;ME KPIs" xfId="53285"/>
    <cellStyle name="n_Communication 2004_CA BAC SCR-VM 06-07 (31-07-06)_Enterprise" xfId="9629"/>
    <cellStyle name="n_Communication 2004_CA BAC SCR-VM 06-07 (31-07-06)_France financials" xfId="23657"/>
    <cellStyle name="n_Communication 2004_CA BAC SCR-VM 06-07 (31-07-06)_France financials_1" xfId="25219"/>
    <cellStyle name="n_Communication 2004_CA BAC SCR-VM 06-07 (31-07-06)_France KPIs" xfId="4867"/>
    <cellStyle name="n_Communication 2004_CA BAC SCR-VM 06-07 (31-07-06)_France KPIs 2" xfId="14285"/>
    <cellStyle name="n_Communication 2004_CA BAC SCR-VM 06-07 (31-07-06)_France KPIs_1" xfId="12110"/>
    <cellStyle name="n_Communication 2004_CA BAC SCR-VM 06-07 (31-07-06)_Group" xfId="30254"/>
    <cellStyle name="n_Communication 2004_CA BAC SCR-VM 06-07 (31-07-06)_Group - financial KPIs" xfId="21913"/>
    <cellStyle name="n_Communication 2004_CA BAC SCR-VM 06-07 (31-07-06)_Group - operational KPIs" xfId="3095"/>
    <cellStyle name="n_Communication 2004_CA BAC SCR-VM 06-07 (31-07-06)_Group - operational KPIs_1" xfId="10356"/>
    <cellStyle name="n_Communication 2004_CA BAC SCR-VM 06-07 (31-07-06)_Group - operational KPIs_1 2" xfId="18055"/>
    <cellStyle name="n_Communication 2004_CA BAC SCR-VM 06-07 (31-07-06)_Group - operational KPIs_2" xfId="20172"/>
    <cellStyle name="n_Communication 2004_CA BAC SCR-VM 06-07 (31-07-06)_IC&amp;SS" xfId="19801"/>
    <cellStyle name="n_Communication 2004_CA BAC SCR-VM 06-07 (31-07-06)_Poland KPIs" xfId="8349"/>
    <cellStyle name="n_Communication 2004_CA BAC SCR-VM 06-07 (31-07-06)_Poland KPIs_1" xfId="30253"/>
    <cellStyle name="n_Communication 2004_CA BAC SCR-VM 06-07 (31-07-06)_ROW" xfId="30255"/>
    <cellStyle name="n_Communication 2004_CA BAC SCR-VM 06-07 (31-07-06)_RoW KPIs" xfId="9061"/>
    <cellStyle name="n_Communication 2004_CA BAC SCR-VM 06-07 (31-07-06)_ROW_1" xfId="30256"/>
    <cellStyle name="n_Communication 2004_CA BAC SCR-VM 06-07 (31-07-06)_ROW_1_Group" xfId="30257"/>
    <cellStyle name="n_Communication 2004_CA BAC SCR-VM 06-07 (31-07-06)_ROW_1_ROW ARPU" xfId="30258"/>
    <cellStyle name="n_Communication 2004_CA BAC SCR-VM 06-07 (31-07-06)_ROW_1_ROW ARPU_Group" xfId="30259"/>
    <cellStyle name="n_Communication 2004_CA BAC SCR-VM 06-07 (31-07-06)_ROW_Group" xfId="30260"/>
    <cellStyle name="n_Communication 2004_CA BAC SCR-VM 06-07 (31-07-06)_ROW_ROW ARPU" xfId="30261"/>
    <cellStyle name="n_Communication 2004_CA BAC SCR-VM 06-07 (31-07-06)_ROW_ROW ARPU_Group" xfId="30262"/>
    <cellStyle name="n_Communication 2004_CA BAC SCR-VM 06-07 (31-07-06)_Spain ARPU + AUPU" xfId="30263"/>
    <cellStyle name="n_Communication 2004_CA BAC SCR-VM 06-07 (31-07-06)_Spain ARPU + AUPU_Group" xfId="30264"/>
    <cellStyle name="n_Communication 2004_CA BAC SCR-VM 06-07 (31-07-06)_Spain ARPU + AUPU_ROW ARPU" xfId="30265"/>
    <cellStyle name="n_Communication 2004_CA BAC SCR-VM 06-07 (31-07-06)_Spain ARPU + AUPU_ROW ARPU_Group" xfId="30266"/>
    <cellStyle name="n_Communication 2004_CA BAC SCR-VM 06-07 (31-07-06)_Spain KPIs" xfId="6690"/>
    <cellStyle name="n_Communication 2004_CA BAC SCR-VM 06-07 (31-07-06)_Spain KPIs 2" xfId="16057"/>
    <cellStyle name="n_Communication 2004_CA BAC SCR-VM 06-07 (31-07-06)_Spain KPIs_1" xfId="51506"/>
    <cellStyle name="n_Communication 2004_CA BAC SCR-VM 06-07 (31-07-06)_Telecoms - Operational KPIs" xfId="49809"/>
    <cellStyle name="n_Communication 2004_CA forfaits 0607 (06-08-14)" xfId="2007"/>
    <cellStyle name="n_Communication 2004_CA forfaits 0607 (06-08-14)_A&amp;ME KPIs" xfId="53286"/>
    <cellStyle name="n_Communication 2004_CA forfaits 0607 (06-08-14)_France financials" xfId="23658"/>
    <cellStyle name="n_Communication 2004_CA forfaits 0607 (06-08-14)_France KPIs" xfId="4868"/>
    <cellStyle name="n_Communication 2004_CA forfaits 0607 (06-08-14)_France KPIs 2" xfId="14286"/>
    <cellStyle name="n_Communication 2004_CA forfaits 0607 (06-08-14)_France KPIs_1" xfId="12111"/>
    <cellStyle name="n_Communication 2004_CA forfaits 0607 (06-08-14)_Group" xfId="30268"/>
    <cellStyle name="n_Communication 2004_CA forfaits 0607 (06-08-14)_Group - financial KPIs" xfId="21914"/>
    <cellStyle name="n_Communication 2004_CA forfaits 0607 (06-08-14)_Group - operational KPIs" xfId="10357"/>
    <cellStyle name="n_Communication 2004_CA forfaits 0607 (06-08-14)_Group - operational KPIs 2" xfId="18056"/>
    <cellStyle name="n_Communication 2004_CA forfaits 0607 (06-08-14)_Group - operational KPIs_1" xfId="20173"/>
    <cellStyle name="n_Communication 2004_CA forfaits 0607 (06-08-14)_Poland KPIs" xfId="30267"/>
    <cellStyle name="n_Communication 2004_CA forfaits 0607 (06-08-14)_ROW" xfId="30269"/>
    <cellStyle name="n_Communication 2004_CA forfaits 0607 (06-08-14)_ROW_1" xfId="30270"/>
    <cellStyle name="n_Communication 2004_CA forfaits 0607 (06-08-14)_ROW_1_Group" xfId="30271"/>
    <cellStyle name="n_Communication 2004_CA forfaits 0607 (06-08-14)_ROW_1_ROW ARPU" xfId="30272"/>
    <cellStyle name="n_Communication 2004_CA forfaits 0607 (06-08-14)_ROW_1_ROW ARPU_Group" xfId="30273"/>
    <cellStyle name="n_Communication 2004_CA forfaits 0607 (06-08-14)_ROW_Group" xfId="30274"/>
    <cellStyle name="n_Communication 2004_CA forfaits 0607 (06-08-14)_ROW_ROW ARPU" xfId="30275"/>
    <cellStyle name="n_Communication 2004_CA forfaits 0607 (06-08-14)_ROW_ROW ARPU_Group" xfId="30276"/>
    <cellStyle name="n_Communication 2004_CA forfaits 0607 (06-08-14)_Spain ARPU + AUPU" xfId="30277"/>
    <cellStyle name="n_Communication 2004_CA forfaits 0607 (06-08-14)_Spain ARPU + AUPU_Group" xfId="30278"/>
    <cellStyle name="n_Communication 2004_CA forfaits 0607 (06-08-14)_Spain ARPU + AUPU_ROW ARPU" xfId="30279"/>
    <cellStyle name="n_Communication 2004_CA forfaits 0607 (06-08-14)_Spain ARPU + AUPU_ROW ARPU_Group" xfId="30280"/>
    <cellStyle name="n_Communication 2004_CA forfaits 0607 (06-08-14)_Spain KPIs" xfId="6691"/>
    <cellStyle name="n_Communication 2004_CA forfaits 0607 (06-08-14)_Spain KPIs 2" xfId="16058"/>
    <cellStyle name="n_Communication 2004_CA forfaits 0607 (06-08-14)_Spain KPIs_1" xfId="51507"/>
    <cellStyle name="n_Communication 2004_CA forfaits 0607 (06-08-14)_Telecoms - Operational KPIs" xfId="49810"/>
    <cellStyle name="n_Communication 2004_Classeur2" xfId="2008"/>
    <cellStyle name="n_Communication 2004_Classeur2_A&amp;ME KPIs" xfId="53287"/>
    <cellStyle name="n_Communication 2004_Classeur2_France financials" xfId="23659"/>
    <cellStyle name="n_Communication 2004_Classeur2_France KPIs" xfId="4869"/>
    <cellStyle name="n_Communication 2004_Classeur2_France KPIs 2" xfId="14287"/>
    <cellStyle name="n_Communication 2004_Classeur2_France KPIs_1" xfId="12112"/>
    <cellStyle name="n_Communication 2004_Classeur2_Group" xfId="30282"/>
    <cellStyle name="n_Communication 2004_Classeur2_Group - financial KPIs" xfId="21915"/>
    <cellStyle name="n_Communication 2004_Classeur2_Group - operational KPIs" xfId="10358"/>
    <cellStyle name="n_Communication 2004_Classeur2_Group - operational KPIs 2" xfId="18057"/>
    <cellStyle name="n_Communication 2004_Classeur2_Group - operational KPIs_1" xfId="20174"/>
    <cellStyle name="n_Communication 2004_Classeur2_Poland KPIs" xfId="30281"/>
    <cellStyle name="n_Communication 2004_Classeur2_ROW" xfId="30283"/>
    <cellStyle name="n_Communication 2004_Classeur2_ROW_1" xfId="30284"/>
    <cellStyle name="n_Communication 2004_Classeur2_ROW_1_Group" xfId="30285"/>
    <cellStyle name="n_Communication 2004_Classeur2_ROW_1_ROW ARPU" xfId="30286"/>
    <cellStyle name="n_Communication 2004_Classeur2_ROW_1_ROW ARPU_Group" xfId="30287"/>
    <cellStyle name="n_Communication 2004_Classeur2_ROW_Group" xfId="30288"/>
    <cellStyle name="n_Communication 2004_Classeur2_ROW_ROW ARPU" xfId="30289"/>
    <cellStyle name="n_Communication 2004_Classeur2_ROW_ROW ARPU_Group" xfId="30290"/>
    <cellStyle name="n_Communication 2004_Classeur2_Spain ARPU + AUPU" xfId="30291"/>
    <cellStyle name="n_Communication 2004_Classeur2_Spain ARPU + AUPU_Group" xfId="30292"/>
    <cellStyle name="n_Communication 2004_Classeur2_Spain ARPU + AUPU_ROW ARPU" xfId="30293"/>
    <cellStyle name="n_Communication 2004_Classeur2_Spain ARPU + AUPU_ROW ARPU_Group" xfId="30294"/>
    <cellStyle name="n_Communication 2004_Classeur2_Spain KPIs" xfId="6692"/>
    <cellStyle name="n_Communication 2004_Classeur2_Spain KPIs 2" xfId="16059"/>
    <cellStyle name="n_Communication 2004_Classeur2_Spain KPIs_1" xfId="51508"/>
    <cellStyle name="n_Communication 2004_Classeur2_Telecoms - Operational KPIs" xfId="49811"/>
    <cellStyle name="n_Communication 2004_Classeur5" xfId="2009"/>
    <cellStyle name="n_Communication 2004_Classeur5_A&amp;ME KPIs" xfId="53288"/>
    <cellStyle name="n_Communication 2004_Classeur5_Enterprise" xfId="9630"/>
    <cellStyle name="n_Communication 2004_Classeur5_France financials" xfId="23660"/>
    <cellStyle name="n_Communication 2004_Classeur5_France financials_1" xfId="25220"/>
    <cellStyle name="n_Communication 2004_Classeur5_France KPIs" xfId="4870"/>
    <cellStyle name="n_Communication 2004_Classeur5_France KPIs 2" xfId="14288"/>
    <cellStyle name="n_Communication 2004_Classeur5_France KPIs_1" xfId="12113"/>
    <cellStyle name="n_Communication 2004_Classeur5_Group" xfId="30296"/>
    <cellStyle name="n_Communication 2004_Classeur5_Group - financial KPIs" xfId="21916"/>
    <cellStyle name="n_Communication 2004_Classeur5_Group - operational KPIs" xfId="3096"/>
    <cellStyle name="n_Communication 2004_Classeur5_Group - operational KPIs_1" xfId="10359"/>
    <cellStyle name="n_Communication 2004_Classeur5_Group - operational KPIs_1 2" xfId="18058"/>
    <cellStyle name="n_Communication 2004_Classeur5_Group - operational KPIs_2" xfId="20175"/>
    <cellStyle name="n_Communication 2004_Classeur5_IC&amp;SS" xfId="17594"/>
    <cellStyle name="n_Communication 2004_Classeur5_Poland KPIs" xfId="8350"/>
    <cellStyle name="n_Communication 2004_Classeur5_Poland KPIs_1" xfId="30295"/>
    <cellStyle name="n_Communication 2004_Classeur5_ROW" xfId="30297"/>
    <cellStyle name="n_Communication 2004_Classeur5_RoW KPIs" xfId="9062"/>
    <cellStyle name="n_Communication 2004_Classeur5_ROW_1" xfId="30298"/>
    <cellStyle name="n_Communication 2004_Classeur5_ROW_1_Group" xfId="30299"/>
    <cellStyle name="n_Communication 2004_Classeur5_ROW_1_ROW ARPU" xfId="30300"/>
    <cellStyle name="n_Communication 2004_Classeur5_ROW_1_ROW ARPU_Group" xfId="30301"/>
    <cellStyle name="n_Communication 2004_Classeur5_ROW_Group" xfId="30302"/>
    <cellStyle name="n_Communication 2004_Classeur5_ROW_ROW ARPU" xfId="30303"/>
    <cellStyle name="n_Communication 2004_Classeur5_ROW_ROW ARPU_Group" xfId="30304"/>
    <cellStyle name="n_Communication 2004_Classeur5_Spain ARPU + AUPU" xfId="30305"/>
    <cellStyle name="n_Communication 2004_Classeur5_Spain ARPU + AUPU_Group" xfId="30306"/>
    <cellStyle name="n_Communication 2004_Classeur5_Spain ARPU + AUPU_ROW ARPU" xfId="30307"/>
    <cellStyle name="n_Communication 2004_Classeur5_Spain ARPU + AUPU_ROW ARPU_Group" xfId="30308"/>
    <cellStyle name="n_Communication 2004_Classeur5_Spain KPIs" xfId="6693"/>
    <cellStyle name="n_Communication 2004_Classeur5_Spain KPIs 2" xfId="16060"/>
    <cellStyle name="n_Communication 2004_Classeur5_Spain KPIs_1" xfId="51509"/>
    <cellStyle name="n_Communication 2004_Classeur5_Telecoms - Operational KPIs" xfId="49812"/>
    <cellStyle name="n_Communication 2004_DATA KPI Personal" xfId="30309"/>
    <cellStyle name="n_Communication 2004_DATA KPI Personal_Group" xfId="30310"/>
    <cellStyle name="n_Communication 2004_EE_CoA_BS - mapped V4" xfId="30311"/>
    <cellStyle name="n_Communication 2004_EE_CoA_BS - mapped V4_Group" xfId="30312"/>
    <cellStyle name="n_Communication 2004_Enterprise" xfId="9626"/>
    <cellStyle name="n_Communication 2004_France financials" xfId="23653"/>
    <cellStyle name="n_Communication 2004_France financials_1" xfId="25216"/>
    <cellStyle name="n_Communication 2004_France KPIs" xfId="4863"/>
    <cellStyle name="n_Communication 2004_France KPIs 2" xfId="14281"/>
    <cellStyle name="n_Communication 2004_France KPIs_1" xfId="12106"/>
    <cellStyle name="n_Communication 2004_Group" xfId="30313"/>
    <cellStyle name="n_Communication 2004_Group - financial KPIs" xfId="21909"/>
    <cellStyle name="n_Communication 2004_Group - operational KPIs" xfId="3092"/>
    <cellStyle name="n_Communication 2004_Group - operational KPIs_1" xfId="10352"/>
    <cellStyle name="n_Communication 2004_Group - operational KPIs_1 2" xfId="18051"/>
    <cellStyle name="n_Communication 2004_Group - operational KPIs_2" xfId="20168"/>
    <cellStyle name="n_Communication 2004_IC&amp;SS" xfId="19805"/>
    <cellStyle name="n_Communication 2004_PFA_Mn MTV_060413" xfId="2010"/>
    <cellStyle name="n_Communication 2004_PFA_Mn MTV_060413_A&amp;ME KPIs" xfId="53289"/>
    <cellStyle name="n_Communication 2004_PFA_Mn MTV_060413_France financials" xfId="23661"/>
    <cellStyle name="n_Communication 2004_PFA_Mn MTV_060413_France KPIs" xfId="4871"/>
    <cellStyle name="n_Communication 2004_PFA_Mn MTV_060413_France KPIs 2" xfId="14289"/>
    <cellStyle name="n_Communication 2004_PFA_Mn MTV_060413_France KPIs_1" xfId="12114"/>
    <cellStyle name="n_Communication 2004_PFA_Mn MTV_060413_Group" xfId="30315"/>
    <cellStyle name="n_Communication 2004_PFA_Mn MTV_060413_Group - financial KPIs" xfId="21917"/>
    <cellStyle name="n_Communication 2004_PFA_Mn MTV_060413_Group - operational KPIs" xfId="10360"/>
    <cellStyle name="n_Communication 2004_PFA_Mn MTV_060413_Group - operational KPIs 2" xfId="18059"/>
    <cellStyle name="n_Communication 2004_PFA_Mn MTV_060413_Group - operational KPIs_1" xfId="20176"/>
    <cellStyle name="n_Communication 2004_PFA_Mn MTV_060413_Poland KPIs" xfId="30314"/>
    <cellStyle name="n_Communication 2004_PFA_Mn MTV_060413_ROW" xfId="30316"/>
    <cellStyle name="n_Communication 2004_PFA_Mn MTV_060413_ROW_1" xfId="30317"/>
    <cellStyle name="n_Communication 2004_PFA_Mn MTV_060413_ROW_1_Group" xfId="30318"/>
    <cellStyle name="n_Communication 2004_PFA_Mn MTV_060413_ROW_1_ROW ARPU" xfId="30319"/>
    <cellStyle name="n_Communication 2004_PFA_Mn MTV_060413_ROW_1_ROW ARPU_Group" xfId="30320"/>
    <cellStyle name="n_Communication 2004_PFA_Mn MTV_060413_ROW_Group" xfId="30321"/>
    <cellStyle name="n_Communication 2004_PFA_Mn MTV_060413_ROW_ROW ARPU" xfId="30322"/>
    <cellStyle name="n_Communication 2004_PFA_Mn MTV_060413_ROW_ROW ARPU_Group" xfId="30323"/>
    <cellStyle name="n_Communication 2004_PFA_Mn MTV_060413_Spain ARPU + AUPU" xfId="30324"/>
    <cellStyle name="n_Communication 2004_PFA_Mn MTV_060413_Spain ARPU + AUPU_Group" xfId="30325"/>
    <cellStyle name="n_Communication 2004_PFA_Mn MTV_060413_Spain ARPU + AUPU_ROW ARPU" xfId="30326"/>
    <cellStyle name="n_Communication 2004_PFA_Mn MTV_060413_Spain ARPU + AUPU_ROW ARPU_Group" xfId="30327"/>
    <cellStyle name="n_Communication 2004_PFA_Mn MTV_060413_Spain KPIs" xfId="6694"/>
    <cellStyle name="n_Communication 2004_PFA_Mn MTV_060413_Spain KPIs 2" xfId="16061"/>
    <cellStyle name="n_Communication 2004_PFA_Mn MTV_060413_Spain KPIs_1" xfId="51510"/>
    <cellStyle name="n_Communication 2004_PFA_Mn MTV_060413_Telecoms - Operational KPIs" xfId="49813"/>
    <cellStyle name="n_Communication 2004_PFA_Mn_0603_V0 0" xfId="2011"/>
    <cellStyle name="n_Communication 2004_PFA_Mn_0603_V0 0_A&amp;ME KPIs" xfId="53290"/>
    <cellStyle name="n_Communication 2004_PFA_Mn_0603_V0 0_France financials" xfId="23662"/>
    <cellStyle name="n_Communication 2004_PFA_Mn_0603_V0 0_France KPIs" xfId="4872"/>
    <cellStyle name="n_Communication 2004_PFA_Mn_0603_V0 0_France KPIs 2" xfId="14290"/>
    <cellStyle name="n_Communication 2004_PFA_Mn_0603_V0 0_France KPIs_1" xfId="12115"/>
    <cellStyle name="n_Communication 2004_PFA_Mn_0603_V0 0_Group" xfId="30329"/>
    <cellStyle name="n_Communication 2004_PFA_Mn_0603_V0 0_Group - financial KPIs" xfId="21918"/>
    <cellStyle name="n_Communication 2004_PFA_Mn_0603_V0 0_Group - operational KPIs" xfId="10361"/>
    <cellStyle name="n_Communication 2004_PFA_Mn_0603_V0 0_Group - operational KPIs 2" xfId="18060"/>
    <cellStyle name="n_Communication 2004_PFA_Mn_0603_V0 0_Group - operational KPIs_1" xfId="20177"/>
    <cellStyle name="n_Communication 2004_PFA_Mn_0603_V0 0_Poland KPIs" xfId="30328"/>
    <cellStyle name="n_Communication 2004_PFA_Mn_0603_V0 0_ROW" xfId="30330"/>
    <cellStyle name="n_Communication 2004_PFA_Mn_0603_V0 0_ROW_1" xfId="30331"/>
    <cellStyle name="n_Communication 2004_PFA_Mn_0603_V0 0_ROW_1_Group" xfId="30332"/>
    <cellStyle name="n_Communication 2004_PFA_Mn_0603_V0 0_ROW_1_ROW ARPU" xfId="30333"/>
    <cellStyle name="n_Communication 2004_PFA_Mn_0603_V0 0_ROW_1_ROW ARPU_Group" xfId="30334"/>
    <cellStyle name="n_Communication 2004_PFA_Mn_0603_V0 0_ROW_Group" xfId="30335"/>
    <cellStyle name="n_Communication 2004_PFA_Mn_0603_V0 0_ROW_ROW ARPU" xfId="30336"/>
    <cellStyle name="n_Communication 2004_PFA_Mn_0603_V0 0_ROW_ROW ARPU_Group" xfId="30337"/>
    <cellStyle name="n_Communication 2004_PFA_Mn_0603_V0 0_Spain ARPU + AUPU" xfId="30338"/>
    <cellStyle name="n_Communication 2004_PFA_Mn_0603_V0 0_Spain ARPU + AUPU_Group" xfId="30339"/>
    <cellStyle name="n_Communication 2004_PFA_Mn_0603_V0 0_Spain ARPU + AUPU_ROW ARPU" xfId="30340"/>
    <cellStyle name="n_Communication 2004_PFA_Mn_0603_V0 0_Spain ARPU + AUPU_ROW ARPU_Group" xfId="30341"/>
    <cellStyle name="n_Communication 2004_PFA_Mn_0603_V0 0_Spain KPIs" xfId="6695"/>
    <cellStyle name="n_Communication 2004_PFA_Mn_0603_V0 0_Spain KPIs 2" xfId="16062"/>
    <cellStyle name="n_Communication 2004_PFA_Mn_0603_V0 0_Spain KPIs_1" xfId="51511"/>
    <cellStyle name="n_Communication 2004_PFA_Mn_0603_V0 0_Telecoms - Operational KPIs" xfId="49814"/>
    <cellStyle name="n_Communication 2004_PFA_Parcs_0600706" xfId="2012"/>
    <cellStyle name="n_Communication 2004_PFA_Parcs_0600706_A&amp;ME KPIs" xfId="53291"/>
    <cellStyle name="n_Communication 2004_PFA_Parcs_0600706_France financials" xfId="23663"/>
    <cellStyle name="n_Communication 2004_PFA_Parcs_0600706_France KPIs" xfId="4873"/>
    <cellStyle name="n_Communication 2004_PFA_Parcs_0600706_France KPIs 2" xfId="14291"/>
    <cellStyle name="n_Communication 2004_PFA_Parcs_0600706_France KPIs_1" xfId="12116"/>
    <cellStyle name="n_Communication 2004_PFA_Parcs_0600706_Group" xfId="30343"/>
    <cellStyle name="n_Communication 2004_PFA_Parcs_0600706_Group - financial KPIs" xfId="21919"/>
    <cellStyle name="n_Communication 2004_PFA_Parcs_0600706_Group - operational KPIs" xfId="10362"/>
    <cellStyle name="n_Communication 2004_PFA_Parcs_0600706_Group - operational KPIs 2" xfId="18061"/>
    <cellStyle name="n_Communication 2004_PFA_Parcs_0600706_Group - operational KPIs_1" xfId="20178"/>
    <cellStyle name="n_Communication 2004_PFA_Parcs_0600706_Poland KPIs" xfId="30342"/>
    <cellStyle name="n_Communication 2004_PFA_Parcs_0600706_ROW" xfId="30344"/>
    <cellStyle name="n_Communication 2004_PFA_Parcs_0600706_ROW_1" xfId="30345"/>
    <cellStyle name="n_Communication 2004_PFA_Parcs_0600706_ROW_1_Group" xfId="30346"/>
    <cellStyle name="n_Communication 2004_PFA_Parcs_0600706_ROW_1_ROW ARPU" xfId="30347"/>
    <cellStyle name="n_Communication 2004_PFA_Parcs_0600706_ROW_1_ROW ARPU_Group" xfId="30348"/>
    <cellStyle name="n_Communication 2004_PFA_Parcs_0600706_ROW_Group" xfId="30349"/>
    <cellStyle name="n_Communication 2004_PFA_Parcs_0600706_ROW_ROW ARPU" xfId="30350"/>
    <cellStyle name="n_Communication 2004_PFA_Parcs_0600706_ROW_ROW ARPU_Group" xfId="30351"/>
    <cellStyle name="n_Communication 2004_PFA_Parcs_0600706_Spain ARPU + AUPU" xfId="30352"/>
    <cellStyle name="n_Communication 2004_PFA_Parcs_0600706_Spain ARPU + AUPU_Group" xfId="30353"/>
    <cellStyle name="n_Communication 2004_PFA_Parcs_0600706_Spain ARPU + AUPU_ROW ARPU" xfId="30354"/>
    <cellStyle name="n_Communication 2004_PFA_Parcs_0600706_Spain ARPU + AUPU_ROW ARPU_Group" xfId="30355"/>
    <cellStyle name="n_Communication 2004_PFA_Parcs_0600706_Spain KPIs" xfId="6696"/>
    <cellStyle name="n_Communication 2004_PFA_Parcs_0600706_Spain KPIs 2" xfId="16063"/>
    <cellStyle name="n_Communication 2004_PFA_Parcs_0600706_Spain KPIs_1" xfId="51512"/>
    <cellStyle name="n_Communication 2004_PFA_Parcs_0600706_Telecoms - Operational KPIs" xfId="49815"/>
    <cellStyle name="n_Communication 2004_Poland KPIs" xfId="8346"/>
    <cellStyle name="n_Communication 2004_Poland KPIs_1" xfId="30210"/>
    <cellStyle name="n_Communication 2004_Reporting Valeur_Mobile_2010_10" xfId="30356"/>
    <cellStyle name="n_Communication 2004_Reporting Valeur_Mobile_2010_10_Group" xfId="30357"/>
    <cellStyle name="n_Communication 2004_Reporting Valeur_Mobile_2010_10_ROW" xfId="30358"/>
    <cellStyle name="n_Communication 2004_Reporting Valeur_Mobile_2010_10_ROW ARPU" xfId="30359"/>
    <cellStyle name="n_Communication 2004_Reporting Valeur_Mobile_2010_10_ROW ARPU_Group" xfId="30360"/>
    <cellStyle name="n_Communication 2004_Reporting Valeur_Mobile_2010_10_ROW_Group" xfId="30361"/>
    <cellStyle name="n_Communication 2004_ROW" xfId="30362"/>
    <cellStyle name="n_Communication 2004_RoW KPIs" xfId="9058"/>
    <cellStyle name="n_Communication 2004_ROW_1" xfId="30363"/>
    <cellStyle name="n_Communication 2004_ROW_1_Group" xfId="30364"/>
    <cellStyle name="n_Communication 2004_ROW_1_ROW ARPU" xfId="30365"/>
    <cellStyle name="n_Communication 2004_ROW_1_ROW ARPU_Group" xfId="30366"/>
    <cellStyle name="n_Communication 2004_ROW_Group" xfId="30367"/>
    <cellStyle name="n_Communication 2004_ROW_ROW ARPU" xfId="30368"/>
    <cellStyle name="n_Communication 2004_ROW_ROW ARPU_Group" xfId="30369"/>
    <cellStyle name="n_Communication 2004_Spain ARPU + AUPU" xfId="30370"/>
    <cellStyle name="n_Communication 2004_Spain ARPU + AUPU_Group" xfId="30371"/>
    <cellStyle name="n_Communication 2004_Spain ARPU + AUPU_ROW ARPU" xfId="30372"/>
    <cellStyle name="n_Communication 2004_Spain ARPU + AUPU_ROW ARPU_Group" xfId="30373"/>
    <cellStyle name="n_Communication 2004_Spain KPIs" xfId="6686"/>
    <cellStyle name="n_Communication 2004_Spain KPIs 2" xfId="16053"/>
    <cellStyle name="n_Communication 2004_Spain KPIs_1" xfId="51502"/>
    <cellStyle name="n_Communication 2004_Telecoms - Operational KPIs" xfId="49805"/>
    <cellStyle name="n_Communication 2004_UAG_report_CA 06-09 (06-09-28)" xfId="2013"/>
    <cellStyle name="n_Communication 2004_UAG_report_CA 06-09 (06-09-28)_A&amp;ME KPIs" xfId="53292"/>
    <cellStyle name="n_Communication 2004_UAG_report_CA 06-09 (06-09-28)_Enterprise" xfId="9631"/>
    <cellStyle name="n_Communication 2004_UAG_report_CA 06-09 (06-09-28)_France financials" xfId="23664"/>
    <cellStyle name="n_Communication 2004_UAG_report_CA 06-09 (06-09-28)_France financials_1" xfId="25221"/>
    <cellStyle name="n_Communication 2004_UAG_report_CA 06-09 (06-09-28)_France KPIs" xfId="4874"/>
    <cellStyle name="n_Communication 2004_UAG_report_CA 06-09 (06-09-28)_France KPIs 2" xfId="14292"/>
    <cellStyle name="n_Communication 2004_UAG_report_CA 06-09 (06-09-28)_France KPIs_1" xfId="12117"/>
    <cellStyle name="n_Communication 2004_UAG_report_CA 06-09 (06-09-28)_Group" xfId="30375"/>
    <cellStyle name="n_Communication 2004_UAG_report_CA 06-09 (06-09-28)_Group - financial KPIs" xfId="21920"/>
    <cellStyle name="n_Communication 2004_UAG_report_CA 06-09 (06-09-28)_Group - operational KPIs" xfId="3097"/>
    <cellStyle name="n_Communication 2004_UAG_report_CA 06-09 (06-09-28)_Group - operational KPIs_1" xfId="10363"/>
    <cellStyle name="n_Communication 2004_UAG_report_CA 06-09 (06-09-28)_Group - operational KPIs_1 2" xfId="18062"/>
    <cellStyle name="n_Communication 2004_UAG_report_CA 06-09 (06-09-28)_Group - operational KPIs_2" xfId="20179"/>
    <cellStyle name="n_Communication 2004_UAG_report_CA 06-09 (06-09-28)_IC&amp;SS" xfId="19604"/>
    <cellStyle name="n_Communication 2004_UAG_report_CA 06-09 (06-09-28)_Poland KPIs" xfId="8351"/>
    <cellStyle name="n_Communication 2004_UAG_report_CA 06-09 (06-09-28)_Poland KPIs_1" xfId="30374"/>
    <cellStyle name="n_Communication 2004_UAG_report_CA 06-09 (06-09-28)_ROW" xfId="30376"/>
    <cellStyle name="n_Communication 2004_UAG_report_CA 06-09 (06-09-28)_RoW KPIs" xfId="9063"/>
    <cellStyle name="n_Communication 2004_UAG_report_CA 06-09 (06-09-28)_ROW_1" xfId="30377"/>
    <cellStyle name="n_Communication 2004_UAG_report_CA 06-09 (06-09-28)_ROW_1_Group" xfId="30378"/>
    <cellStyle name="n_Communication 2004_UAG_report_CA 06-09 (06-09-28)_ROW_1_ROW ARPU" xfId="30379"/>
    <cellStyle name="n_Communication 2004_UAG_report_CA 06-09 (06-09-28)_ROW_1_ROW ARPU_Group" xfId="30380"/>
    <cellStyle name="n_Communication 2004_UAG_report_CA 06-09 (06-09-28)_ROW_Group" xfId="30381"/>
    <cellStyle name="n_Communication 2004_UAG_report_CA 06-09 (06-09-28)_ROW_ROW ARPU" xfId="30382"/>
    <cellStyle name="n_Communication 2004_UAG_report_CA 06-09 (06-09-28)_ROW_ROW ARPU_Group" xfId="30383"/>
    <cellStyle name="n_Communication 2004_UAG_report_CA 06-09 (06-09-28)_Spain ARPU + AUPU" xfId="30384"/>
    <cellStyle name="n_Communication 2004_UAG_report_CA 06-09 (06-09-28)_Spain ARPU + AUPU_Group" xfId="30385"/>
    <cellStyle name="n_Communication 2004_UAG_report_CA 06-09 (06-09-28)_Spain ARPU + AUPU_ROW ARPU" xfId="30386"/>
    <cellStyle name="n_Communication 2004_UAG_report_CA 06-09 (06-09-28)_Spain ARPU + AUPU_ROW ARPU_Group" xfId="30387"/>
    <cellStyle name="n_Communication 2004_UAG_report_CA 06-09 (06-09-28)_Spain KPIs" xfId="6697"/>
    <cellStyle name="n_Communication 2004_UAG_report_CA 06-09 (06-09-28)_Spain KPIs 2" xfId="16064"/>
    <cellStyle name="n_Communication 2004_UAG_report_CA 06-09 (06-09-28)_Spain KPIs_1" xfId="51513"/>
    <cellStyle name="n_Communication 2004_UAG_report_CA 06-09 (06-09-28)_Telecoms - Operational KPIs" xfId="49816"/>
    <cellStyle name="n_Communication 2004_UAG_report_CA 06-10 (06-11-06)" xfId="2014"/>
    <cellStyle name="n_Communication 2004_UAG_report_CA 06-10 (06-11-06)_A&amp;ME KPIs" xfId="53293"/>
    <cellStyle name="n_Communication 2004_UAG_report_CA 06-10 (06-11-06)_Enterprise" xfId="9632"/>
    <cellStyle name="n_Communication 2004_UAG_report_CA 06-10 (06-11-06)_France financials" xfId="23665"/>
    <cellStyle name="n_Communication 2004_UAG_report_CA 06-10 (06-11-06)_France financials_1" xfId="25222"/>
    <cellStyle name="n_Communication 2004_UAG_report_CA 06-10 (06-11-06)_France KPIs" xfId="4875"/>
    <cellStyle name="n_Communication 2004_UAG_report_CA 06-10 (06-11-06)_France KPIs 2" xfId="14293"/>
    <cellStyle name="n_Communication 2004_UAG_report_CA 06-10 (06-11-06)_France KPIs_1" xfId="12118"/>
    <cellStyle name="n_Communication 2004_UAG_report_CA 06-10 (06-11-06)_Group" xfId="30389"/>
    <cellStyle name="n_Communication 2004_UAG_report_CA 06-10 (06-11-06)_Group - financial KPIs" xfId="21921"/>
    <cellStyle name="n_Communication 2004_UAG_report_CA 06-10 (06-11-06)_Group - operational KPIs" xfId="3098"/>
    <cellStyle name="n_Communication 2004_UAG_report_CA 06-10 (06-11-06)_Group - operational KPIs_1" xfId="10364"/>
    <cellStyle name="n_Communication 2004_UAG_report_CA 06-10 (06-11-06)_Group - operational KPIs_1 2" xfId="18063"/>
    <cellStyle name="n_Communication 2004_UAG_report_CA 06-10 (06-11-06)_Group - operational KPIs_2" xfId="20180"/>
    <cellStyle name="n_Communication 2004_UAG_report_CA 06-10 (06-11-06)_IC&amp;SS" xfId="19804"/>
    <cellStyle name="n_Communication 2004_UAG_report_CA 06-10 (06-11-06)_Poland KPIs" xfId="8352"/>
    <cellStyle name="n_Communication 2004_UAG_report_CA 06-10 (06-11-06)_Poland KPIs_1" xfId="30388"/>
    <cellStyle name="n_Communication 2004_UAG_report_CA 06-10 (06-11-06)_ROW" xfId="30390"/>
    <cellStyle name="n_Communication 2004_UAG_report_CA 06-10 (06-11-06)_RoW KPIs" xfId="9064"/>
    <cellStyle name="n_Communication 2004_UAG_report_CA 06-10 (06-11-06)_ROW_1" xfId="30391"/>
    <cellStyle name="n_Communication 2004_UAG_report_CA 06-10 (06-11-06)_ROW_1_Group" xfId="30392"/>
    <cellStyle name="n_Communication 2004_UAG_report_CA 06-10 (06-11-06)_ROW_1_ROW ARPU" xfId="30393"/>
    <cellStyle name="n_Communication 2004_UAG_report_CA 06-10 (06-11-06)_ROW_1_ROW ARPU_Group" xfId="30394"/>
    <cellStyle name="n_Communication 2004_UAG_report_CA 06-10 (06-11-06)_ROW_Group" xfId="30395"/>
    <cellStyle name="n_Communication 2004_UAG_report_CA 06-10 (06-11-06)_ROW_ROW ARPU" xfId="30396"/>
    <cellStyle name="n_Communication 2004_UAG_report_CA 06-10 (06-11-06)_ROW_ROW ARPU_Group" xfId="30397"/>
    <cellStyle name="n_Communication 2004_UAG_report_CA 06-10 (06-11-06)_Spain ARPU + AUPU" xfId="30398"/>
    <cellStyle name="n_Communication 2004_UAG_report_CA 06-10 (06-11-06)_Spain ARPU + AUPU_Group" xfId="30399"/>
    <cellStyle name="n_Communication 2004_UAG_report_CA 06-10 (06-11-06)_Spain ARPU + AUPU_ROW ARPU" xfId="30400"/>
    <cellStyle name="n_Communication 2004_UAG_report_CA 06-10 (06-11-06)_Spain ARPU + AUPU_ROW ARPU_Group" xfId="30401"/>
    <cellStyle name="n_Communication 2004_UAG_report_CA 06-10 (06-11-06)_Spain KPIs" xfId="6698"/>
    <cellStyle name="n_Communication 2004_UAG_report_CA 06-10 (06-11-06)_Spain KPIs 2" xfId="16065"/>
    <cellStyle name="n_Communication 2004_UAG_report_CA 06-10 (06-11-06)_Spain KPIs_1" xfId="51514"/>
    <cellStyle name="n_Communication 2004_UAG_report_CA 06-10 (06-11-06)_Telecoms - Operational KPIs" xfId="49817"/>
    <cellStyle name="n_Communication 2004_V&amp;M trajectoires V1 (06-08-11)" xfId="2015"/>
    <cellStyle name="n_Communication 2004_V&amp;M trajectoires V1 (06-08-11)_A&amp;ME KPIs" xfId="53294"/>
    <cellStyle name="n_Communication 2004_V&amp;M trajectoires V1 (06-08-11)_Enterprise" xfId="9633"/>
    <cellStyle name="n_Communication 2004_V&amp;M trajectoires V1 (06-08-11)_France financials" xfId="23666"/>
    <cellStyle name="n_Communication 2004_V&amp;M trajectoires V1 (06-08-11)_France financials_1" xfId="25223"/>
    <cellStyle name="n_Communication 2004_V&amp;M trajectoires V1 (06-08-11)_France KPIs" xfId="4876"/>
    <cellStyle name="n_Communication 2004_V&amp;M trajectoires V1 (06-08-11)_France KPIs 2" xfId="14294"/>
    <cellStyle name="n_Communication 2004_V&amp;M trajectoires V1 (06-08-11)_France KPIs_1" xfId="12119"/>
    <cellStyle name="n_Communication 2004_V&amp;M trajectoires V1 (06-08-11)_Group" xfId="30403"/>
    <cellStyle name="n_Communication 2004_V&amp;M trajectoires V1 (06-08-11)_Group - financial KPIs" xfId="21922"/>
    <cellStyle name="n_Communication 2004_V&amp;M trajectoires V1 (06-08-11)_Group - operational KPIs" xfId="3099"/>
    <cellStyle name="n_Communication 2004_V&amp;M trajectoires V1 (06-08-11)_Group - operational KPIs_1" xfId="10365"/>
    <cellStyle name="n_Communication 2004_V&amp;M trajectoires V1 (06-08-11)_Group - operational KPIs_1 2" xfId="18064"/>
    <cellStyle name="n_Communication 2004_V&amp;M trajectoires V1 (06-08-11)_Group - operational KPIs_2" xfId="20181"/>
    <cellStyle name="n_Communication 2004_V&amp;M trajectoires V1 (06-08-11)_IC&amp;SS" xfId="17591"/>
    <cellStyle name="n_Communication 2004_V&amp;M trajectoires V1 (06-08-11)_Poland KPIs" xfId="8353"/>
    <cellStyle name="n_Communication 2004_V&amp;M trajectoires V1 (06-08-11)_Poland KPIs_1" xfId="30402"/>
    <cellStyle name="n_Communication 2004_V&amp;M trajectoires V1 (06-08-11)_ROW" xfId="30404"/>
    <cellStyle name="n_Communication 2004_V&amp;M trajectoires V1 (06-08-11)_RoW KPIs" xfId="9065"/>
    <cellStyle name="n_Communication 2004_V&amp;M trajectoires V1 (06-08-11)_ROW_1" xfId="30405"/>
    <cellStyle name="n_Communication 2004_V&amp;M trajectoires V1 (06-08-11)_ROW_1_Group" xfId="30406"/>
    <cellStyle name="n_Communication 2004_V&amp;M trajectoires V1 (06-08-11)_ROW_1_ROW ARPU" xfId="30407"/>
    <cellStyle name="n_Communication 2004_V&amp;M trajectoires V1 (06-08-11)_ROW_1_ROW ARPU_Group" xfId="30408"/>
    <cellStyle name="n_Communication 2004_V&amp;M trajectoires V1 (06-08-11)_ROW_Group" xfId="30409"/>
    <cellStyle name="n_Communication 2004_V&amp;M trajectoires V1 (06-08-11)_ROW_ROW ARPU" xfId="30410"/>
    <cellStyle name="n_Communication 2004_V&amp;M trajectoires V1 (06-08-11)_ROW_ROW ARPU_Group" xfId="30411"/>
    <cellStyle name="n_Communication 2004_V&amp;M trajectoires V1 (06-08-11)_Spain ARPU + AUPU" xfId="30412"/>
    <cellStyle name="n_Communication 2004_V&amp;M trajectoires V1 (06-08-11)_Spain ARPU + AUPU_Group" xfId="30413"/>
    <cellStyle name="n_Communication 2004_V&amp;M trajectoires V1 (06-08-11)_Spain ARPU + AUPU_ROW ARPU" xfId="30414"/>
    <cellStyle name="n_Communication 2004_V&amp;M trajectoires V1 (06-08-11)_Spain ARPU + AUPU_ROW ARPU_Group" xfId="30415"/>
    <cellStyle name="n_Communication 2004_V&amp;M trajectoires V1 (06-08-11)_Spain KPIs" xfId="6699"/>
    <cellStyle name="n_Communication 2004_V&amp;M trajectoires V1 (06-08-11)_Spain KPIs 2" xfId="16066"/>
    <cellStyle name="n_Communication 2004_V&amp;M trajectoires V1 (06-08-11)_Spain KPIs_1" xfId="51515"/>
    <cellStyle name="n_Communication 2004_V&amp;M trajectoires V1 (06-08-11)_Telecoms - Operational KPIs" xfId="49818"/>
    <cellStyle name="n_Communication définition" xfId="2016"/>
    <cellStyle name="n_Communication définition_A&amp;ME KPIs" xfId="53295"/>
    <cellStyle name="n_Communication définition_DATA KPI Personal" xfId="30417"/>
    <cellStyle name="n_Communication définition_DATA KPI Personal_Group" xfId="30418"/>
    <cellStyle name="n_Communication définition_EE_CoA_BS - mapped V4" xfId="30419"/>
    <cellStyle name="n_Communication définition_EE_CoA_BS - mapped V4_Group" xfId="30420"/>
    <cellStyle name="n_Communication définition_Enterprise" xfId="9634"/>
    <cellStyle name="n_Communication définition_France financials" xfId="23667"/>
    <cellStyle name="n_Communication définition_France financials_1" xfId="25224"/>
    <cellStyle name="n_Communication définition_France KPIs" xfId="4877"/>
    <cellStyle name="n_Communication définition_France KPIs 2" xfId="14295"/>
    <cellStyle name="n_Communication définition_France KPIs_1" xfId="12120"/>
    <cellStyle name="n_Communication définition_Group" xfId="30421"/>
    <cellStyle name="n_Communication définition_Group - financial KPIs" xfId="21923"/>
    <cellStyle name="n_Communication définition_Group - operational KPIs" xfId="3100"/>
    <cellStyle name="n_Communication définition_Group - operational KPIs_1" xfId="10366"/>
    <cellStyle name="n_Communication définition_Group - operational KPIs_1 2" xfId="18065"/>
    <cellStyle name="n_Communication définition_Group - operational KPIs_2" xfId="20182"/>
    <cellStyle name="n_Communication définition_IC&amp;SS" xfId="17661"/>
    <cellStyle name="n_Communication définition_Poland KPIs" xfId="8354"/>
    <cellStyle name="n_Communication définition_Poland KPIs_1" xfId="30416"/>
    <cellStyle name="n_Communication définition_Reporting Valeur_Mobile_2010_10" xfId="30422"/>
    <cellStyle name="n_Communication définition_Reporting Valeur_Mobile_2010_10_Group" xfId="30423"/>
    <cellStyle name="n_Communication définition_Reporting Valeur_Mobile_2010_10_ROW" xfId="30424"/>
    <cellStyle name="n_Communication définition_Reporting Valeur_Mobile_2010_10_ROW ARPU" xfId="30425"/>
    <cellStyle name="n_Communication définition_Reporting Valeur_Mobile_2010_10_ROW ARPU_Group" xfId="30426"/>
    <cellStyle name="n_Communication définition_Reporting Valeur_Mobile_2010_10_ROW_Group" xfId="30427"/>
    <cellStyle name="n_Communication définition_ROW" xfId="30428"/>
    <cellStyle name="n_Communication définition_RoW KPIs" xfId="9066"/>
    <cellStyle name="n_Communication définition_ROW_1" xfId="30429"/>
    <cellStyle name="n_Communication définition_ROW_1_Group" xfId="30430"/>
    <cellStyle name="n_Communication définition_ROW_1_ROW ARPU" xfId="30431"/>
    <cellStyle name="n_Communication définition_ROW_1_ROW ARPU_Group" xfId="30432"/>
    <cellStyle name="n_Communication définition_ROW_Group" xfId="30433"/>
    <cellStyle name="n_Communication définition_ROW_ROW ARPU" xfId="30434"/>
    <cellStyle name="n_Communication définition_ROW_ROW ARPU_Group" xfId="30435"/>
    <cellStyle name="n_Communication définition_Spain ARPU + AUPU" xfId="30436"/>
    <cellStyle name="n_Communication définition_Spain ARPU + AUPU_Group" xfId="30437"/>
    <cellStyle name="n_Communication définition_Spain ARPU + AUPU_ROW ARPU" xfId="30438"/>
    <cellStyle name="n_Communication définition_Spain ARPU + AUPU_ROW ARPU_Group" xfId="30439"/>
    <cellStyle name="n_Communication définition_Spain KPIs" xfId="6700"/>
    <cellStyle name="n_Communication définition_Spain KPIs 2" xfId="16067"/>
    <cellStyle name="n_Communication définition_Spain KPIs_1" xfId="51516"/>
    <cellStyle name="n_Communication définition_Telecoms - Operational KPIs" xfId="49819"/>
    <cellStyle name="n_Copie de 01-Synthèse Home" xfId="2017"/>
    <cellStyle name="n_Copie de 01-Synthèse Home_A&amp;ME KPIs" xfId="53296"/>
    <cellStyle name="n_Copie de 01-Synthèse Home_DATA KPI Personal" xfId="30441"/>
    <cellStyle name="n_Copie de 01-Synthèse Home_DATA KPI Personal_Group" xfId="30442"/>
    <cellStyle name="n_Copie de 01-Synthèse Home_EE_CoA_BS - mapped V4" xfId="30443"/>
    <cellStyle name="n_Copie de 01-Synthèse Home_EE_CoA_BS - mapped V4_Group" xfId="30444"/>
    <cellStyle name="n_Copie de 01-Synthèse Home_France financials" xfId="23668"/>
    <cellStyle name="n_Copie de 01-Synthèse Home_France KPIs" xfId="4878"/>
    <cellStyle name="n_Copie de 01-Synthèse Home_France KPIs 2" xfId="14296"/>
    <cellStyle name="n_Copie de 01-Synthèse Home_France KPIs_1" xfId="12121"/>
    <cellStyle name="n_Copie de 01-Synthèse Home_Group" xfId="30445"/>
    <cellStyle name="n_Copie de 01-Synthèse Home_Group - financial KPIs" xfId="21924"/>
    <cellStyle name="n_Copie de 01-Synthèse Home_Group - operational KPIs" xfId="10367"/>
    <cellStyle name="n_Copie de 01-Synthèse Home_Group - operational KPIs 2" xfId="18066"/>
    <cellStyle name="n_Copie de 01-Synthèse Home_Group - operational KPIs_1" xfId="20183"/>
    <cellStyle name="n_Copie de 01-Synthèse Home_Poland KPIs" xfId="30440"/>
    <cellStyle name="n_Copie de 01-Synthèse Home_Reporting Valeur_Mobile_2010_10" xfId="30446"/>
    <cellStyle name="n_Copie de 01-Synthèse Home_Reporting Valeur_Mobile_2010_10_Group" xfId="30447"/>
    <cellStyle name="n_Copie de 01-Synthèse Home_Reporting Valeur_Mobile_2010_10_ROW" xfId="30448"/>
    <cellStyle name="n_Copie de 01-Synthèse Home_Reporting Valeur_Mobile_2010_10_ROW ARPU" xfId="30449"/>
    <cellStyle name="n_Copie de 01-Synthèse Home_Reporting Valeur_Mobile_2010_10_ROW ARPU_Group" xfId="30450"/>
    <cellStyle name="n_Copie de 01-Synthèse Home_Reporting Valeur_Mobile_2010_10_ROW_Group" xfId="30451"/>
    <cellStyle name="n_Copie de 01-Synthèse Home_ROW" xfId="30452"/>
    <cellStyle name="n_Copie de 01-Synthèse Home_ROW_1" xfId="30453"/>
    <cellStyle name="n_Copie de 01-Synthèse Home_ROW_1_Group" xfId="30454"/>
    <cellStyle name="n_Copie de 01-Synthèse Home_ROW_1_ROW ARPU" xfId="30455"/>
    <cellStyle name="n_Copie de 01-Synthèse Home_ROW_1_ROW ARPU_Group" xfId="30456"/>
    <cellStyle name="n_Copie de 01-Synthèse Home_ROW_Group" xfId="30457"/>
    <cellStyle name="n_Copie de 01-Synthèse Home_ROW_ROW ARPU" xfId="30458"/>
    <cellStyle name="n_Copie de 01-Synthèse Home_ROW_ROW ARPU_Group" xfId="30459"/>
    <cellStyle name="n_Copie de 01-Synthèse Home_Spain ARPU + AUPU" xfId="30460"/>
    <cellStyle name="n_Copie de 01-Synthèse Home_Spain ARPU + AUPU_Group" xfId="30461"/>
    <cellStyle name="n_Copie de 01-Synthèse Home_Spain ARPU + AUPU_ROW ARPU" xfId="30462"/>
    <cellStyle name="n_Copie de 01-Synthèse Home_Spain ARPU + AUPU_ROW ARPU_Group" xfId="30463"/>
    <cellStyle name="n_Copie de 01-Synthèse Home_Spain KPIs" xfId="6701"/>
    <cellStyle name="n_Copie de 01-Synthèse Home_Spain KPIs 2" xfId="16068"/>
    <cellStyle name="n_Copie de 01-Synthèse Home_Spain KPIs_1" xfId="51517"/>
    <cellStyle name="n_Copie de 01-Synthèse Home_Telecoms - Operational KPIs" xfId="49820"/>
    <cellStyle name="n_Copie de 0610 EDA Flash oct 06 V4" xfId="2018"/>
    <cellStyle name="n_Copie de 0610 EDA Flash oct 06 V4_A&amp;ME KPIs" xfId="53297"/>
    <cellStyle name="n_Copie de 0610 EDA Flash oct 06 V4_France financials" xfId="23669"/>
    <cellStyle name="n_Copie de 0610 EDA Flash oct 06 V4_France KPIs" xfId="4879"/>
    <cellStyle name="n_Copie de 0610 EDA Flash oct 06 V4_France KPIs 2" xfId="14297"/>
    <cellStyle name="n_Copie de 0610 EDA Flash oct 06 V4_France KPIs_1" xfId="12122"/>
    <cellStyle name="n_Copie de 0610 EDA Flash oct 06 V4_Group" xfId="30465"/>
    <cellStyle name="n_Copie de 0610 EDA Flash oct 06 V4_Group - financial KPIs" xfId="21925"/>
    <cellStyle name="n_Copie de 0610 EDA Flash oct 06 V4_Group - operational KPIs" xfId="10368"/>
    <cellStyle name="n_Copie de 0610 EDA Flash oct 06 V4_Group - operational KPIs 2" xfId="18067"/>
    <cellStyle name="n_Copie de 0610 EDA Flash oct 06 V4_Group - operational KPIs_1" xfId="20184"/>
    <cellStyle name="n_Copie de 0610 EDA Flash oct 06 V4_Poland KPIs" xfId="30464"/>
    <cellStyle name="n_Copie de 0610 EDA Flash oct 06 V4_ROW" xfId="30466"/>
    <cellStyle name="n_Copie de 0610 EDA Flash oct 06 V4_ROW_1" xfId="30467"/>
    <cellStyle name="n_Copie de 0610 EDA Flash oct 06 V4_ROW_1_Group" xfId="30468"/>
    <cellStyle name="n_Copie de 0610 EDA Flash oct 06 V4_ROW_1_ROW ARPU" xfId="30469"/>
    <cellStyle name="n_Copie de 0610 EDA Flash oct 06 V4_ROW_1_ROW ARPU_Group" xfId="30470"/>
    <cellStyle name="n_Copie de 0610 EDA Flash oct 06 V4_ROW_Group" xfId="30471"/>
    <cellStyle name="n_Copie de 0610 EDA Flash oct 06 V4_ROW_ROW ARPU" xfId="30472"/>
    <cellStyle name="n_Copie de 0610 EDA Flash oct 06 V4_ROW_ROW ARPU_Group" xfId="30473"/>
    <cellStyle name="n_Copie de 0610 EDA Flash oct 06 V4_Spain ARPU + AUPU" xfId="30474"/>
    <cellStyle name="n_Copie de 0610 EDA Flash oct 06 V4_Spain ARPU + AUPU_Group" xfId="30475"/>
    <cellStyle name="n_Copie de 0610 EDA Flash oct 06 V4_Spain ARPU + AUPU_ROW ARPU" xfId="30476"/>
    <cellStyle name="n_Copie de 0610 EDA Flash oct 06 V4_Spain ARPU + AUPU_ROW ARPU_Group" xfId="30477"/>
    <cellStyle name="n_Copie de 0610 EDA Flash oct 06 V4_Spain KPIs" xfId="6702"/>
    <cellStyle name="n_Copie de 0610 EDA Flash oct 06 V4_Spain KPIs 2" xfId="16069"/>
    <cellStyle name="n_Copie de 0610 EDA Flash oct 06 V4_Spain KPIs_1" xfId="51518"/>
    <cellStyle name="n_Copie de 0610 EDA Flash oct 06 V4_Telecoms - Operational KPIs" xfId="49821"/>
    <cellStyle name="n_Cumul" xfId="2019"/>
    <cellStyle name="n_Cumul FY (REP)" xfId="2020"/>
    <cellStyle name="n_Cumul FY (REP)_A&amp;ME KPIs" xfId="53299"/>
    <cellStyle name="n_Cumul FY (REP)_Enterprise" xfId="9636"/>
    <cellStyle name="n_Cumul FY (REP)_France financials" xfId="23671"/>
    <cellStyle name="n_Cumul FY (REP)_France financials_1" xfId="25226"/>
    <cellStyle name="n_Cumul FY (REP)_France KPIs" xfId="4881"/>
    <cellStyle name="n_Cumul FY (REP)_France KPIs 2" xfId="14299"/>
    <cellStyle name="n_Cumul FY (REP)_France KPIs_1" xfId="12124"/>
    <cellStyle name="n_Cumul FY (REP)_Group" xfId="30480"/>
    <cellStyle name="n_Cumul FY (REP)_Group - financial KPIs" xfId="21927"/>
    <cellStyle name="n_Cumul FY (REP)_Group - operational KPIs" xfId="3102"/>
    <cellStyle name="n_Cumul FY (REP)_Group - operational KPIs_1" xfId="10370"/>
    <cellStyle name="n_Cumul FY (REP)_Group - operational KPIs_1 2" xfId="18069"/>
    <cellStyle name="n_Cumul FY (REP)_Group - operational KPIs_2" xfId="20186"/>
    <cellStyle name="n_Cumul FY (REP)_IC&amp;SS" xfId="19803"/>
    <cellStyle name="n_Cumul FY (REP)_Poland KPIs" xfId="8356"/>
    <cellStyle name="n_Cumul FY (REP)_Poland KPIs_1" xfId="30479"/>
    <cellStyle name="n_Cumul FY (REP)_ROW" xfId="30481"/>
    <cellStyle name="n_Cumul FY (REP)_RoW KPIs" xfId="9068"/>
    <cellStyle name="n_Cumul FY (REP)_ROW_1" xfId="30482"/>
    <cellStyle name="n_Cumul FY (REP)_ROW_1_Group" xfId="30483"/>
    <cellStyle name="n_Cumul FY (REP)_ROW_1_ROW ARPU" xfId="30484"/>
    <cellStyle name="n_Cumul FY (REP)_ROW_1_ROW ARPU_Group" xfId="30485"/>
    <cellStyle name="n_Cumul FY (REP)_ROW_Group" xfId="30486"/>
    <cellStyle name="n_Cumul FY (REP)_ROW_ROW ARPU" xfId="30487"/>
    <cellStyle name="n_Cumul FY (REP)_ROW_ROW ARPU_Group" xfId="30488"/>
    <cellStyle name="n_Cumul FY (REP)_Spain ARPU + AUPU" xfId="30489"/>
    <cellStyle name="n_Cumul FY (REP)_Spain ARPU + AUPU_Group" xfId="30490"/>
    <cellStyle name="n_Cumul FY (REP)_Spain ARPU + AUPU_ROW ARPU" xfId="30491"/>
    <cellStyle name="n_Cumul FY (REP)_Spain ARPU + AUPU_ROW ARPU_Group" xfId="30492"/>
    <cellStyle name="n_Cumul FY (REP)_Spain KPIs" xfId="6704"/>
    <cellStyle name="n_Cumul FY (REP)_Spain KPIs 2" xfId="16071"/>
    <cellStyle name="n_Cumul FY (REP)_Spain KPIs_1" xfId="51520"/>
    <cellStyle name="n_Cumul FY (REP)_Telecoms - Operational KPIs" xfId="49823"/>
    <cellStyle name="n_Cumul_01 Synthèse DM pour modèle" xfId="2021"/>
    <cellStyle name="n_Cumul_01 Synthèse DM pour modèle_A&amp;ME KPIs" xfId="53300"/>
    <cellStyle name="n_Cumul_01 Synthèse DM pour modèle_France financials" xfId="23672"/>
    <cellStyle name="n_Cumul_01 Synthèse DM pour modèle_France KPIs" xfId="4882"/>
    <cellStyle name="n_Cumul_01 Synthèse DM pour modèle_France KPIs 2" xfId="14300"/>
    <cellStyle name="n_Cumul_01 Synthèse DM pour modèle_France KPIs_1" xfId="12125"/>
    <cellStyle name="n_Cumul_01 Synthèse DM pour modèle_Group" xfId="30494"/>
    <cellStyle name="n_Cumul_01 Synthèse DM pour modèle_Group - financial KPIs" xfId="21928"/>
    <cellStyle name="n_Cumul_01 Synthèse DM pour modèle_Group - operational KPIs" xfId="10371"/>
    <cellStyle name="n_Cumul_01 Synthèse DM pour modèle_Group - operational KPIs 2" xfId="18070"/>
    <cellStyle name="n_Cumul_01 Synthèse DM pour modèle_Group - operational KPIs_1" xfId="20187"/>
    <cellStyle name="n_Cumul_01 Synthèse DM pour modèle_Poland KPIs" xfId="30493"/>
    <cellStyle name="n_Cumul_01 Synthèse DM pour modèle_ROW" xfId="30495"/>
    <cellStyle name="n_Cumul_01 Synthèse DM pour modèle_ROW_1" xfId="30496"/>
    <cellStyle name="n_Cumul_01 Synthèse DM pour modèle_ROW_1_Group" xfId="30497"/>
    <cellStyle name="n_Cumul_01 Synthèse DM pour modèle_ROW_1_ROW ARPU" xfId="30498"/>
    <cellStyle name="n_Cumul_01 Synthèse DM pour modèle_ROW_1_ROW ARPU_Group" xfId="30499"/>
    <cellStyle name="n_Cumul_01 Synthèse DM pour modèle_ROW_Group" xfId="30500"/>
    <cellStyle name="n_Cumul_01 Synthèse DM pour modèle_ROW_ROW ARPU" xfId="30501"/>
    <cellStyle name="n_Cumul_01 Synthèse DM pour modèle_ROW_ROW ARPU_Group" xfId="30502"/>
    <cellStyle name="n_Cumul_01 Synthèse DM pour modèle_Spain ARPU + AUPU" xfId="30503"/>
    <cellStyle name="n_Cumul_01 Synthèse DM pour modèle_Spain ARPU + AUPU_Group" xfId="30504"/>
    <cellStyle name="n_Cumul_01 Synthèse DM pour modèle_Spain ARPU + AUPU_ROW ARPU" xfId="30505"/>
    <cellStyle name="n_Cumul_01 Synthèse DM pour modèle_Spain ARPU + AUPU_ROW ARPU_Group" xfId="30506"/>
    <cellStyle name="n_Cumul_01 Synthèse DM pour modèle_Spain KPIs" xfId="6705"/>
    <cellStyle name="n_Cumul_01 Synthèse DM pour modèle_Spain KPIs 2" xfId="16072"/>
    <cellStyle name="n_Cumul_01 Synthèse DM pour modèle_Spain KPIs_1" xfId="51521"/>
    <cellStyle name="n_Cumul_01 Synthèse DM pour modèle_Telecoms - Operational KPIs" xfId="49824"/>
    <cellStyle name="n_Cumul_0703 Préflashde L23 Analyse CA trafic 07-03 (07-04-03)" xfId="2022"/>
    <cellStyle name="n_Cumul_0703 Préflashde L23 Analyse CA trafic 07-03 (07-04-03)_A&amp;ME KPIs" xfId="53301"/>
    <cellStyle name="n_Cumul_0703 Préflashde L23 Analyse CA trafic 07-03 (07-04-03)_Enterprise" xfId="9637"/>
    <cellStyle name="n_Cumul_0703 Préflashde L23 Analyse CA trafic 07-03 (07-04-03)_France financials" xfId="23673"/>
    <cellStyle name="n_Cumul_0703 Préflashde L23 Analyse CA trafic 07-03 (07-04-03)_France financials_1" xfId="25227"/>
    <cellStyle name="n_Cumul_0703 Préflashde L23 Analyse CA trafic 07-03 (07-04-03)_France KPIs" xfId="4883"/>
    <cellStyle name="n_Cumul_0703 Préflashde L23 Analyse CA trafic 07-03 (07-04-03)_France KPIs 2" xfId="14301"/>
    <cellStyle name="n_Cumul_0703 Préflashde L23 Analyse CA trafic 07-03 (07-04-03)_France KPIs_1" xfId="12126"/>
    <cellStyle name="n_Cumul_0703 Préflashde L23 Analyse CA trafic 07-03 (07-04-03)_Group" xfId="30508"/>
    <cellStyle name="n_Cumul_0703 Préflashde L23 Analyse CA trafic 07-03 (07-04-03)_Group - financial KPIs" xfId="21929"/>
    <cellStyle name="n_Cumul_0703 Préflashde L23 Analyse CA trafic 07-03 (07-04-03)_Group - operational KPIs" xfId="3103"/>
    <cellStyle name="n_Cumul_0703 Préflashde L23 Analyse CA trafic 07-03 (07-04-03)_Group - operational KPIs_1" xfId="10372"/>
    <cellStyle name="n_Cumul_0703 Préflashde L23 Analyse CA trafic 07-03 (07-04-03)_Group - operational KPIs_1 2" xfId="18071"/>
    <cellStyle name="n_Cumul_0703 Préflashde L23 Analyse CA trafic 07-03 (07-04-03)_Group - operational KPIs_2" xfId="20188"/>
    <cellStyle name="n_Cumul_0703 Préflashde L23 Analyse CA trafic 07-03 (07-04-03)_IC&amp;SS" xfId="17592"/>
    <cellStyle name="n_Cumul_0703 Préflashde L23 Analyse CA trafic 07-03 (07-04-03)_Poland KPIs" xfId="8357"/>
    <cellStyle name="n_Cumul_0703 Préflashde L23 Analyse CA trafic 07-03 (07-04-03)_Poland KPIs_1" xfId="30507"/>
    <cellStyle name="n_Cumul_0703 Préflashde L23 Analyse CA trafic 07-03 (07-04-03)_ROW" xfId="30509"/>
    <cellStyle name="n_Cumul_0703 Préflashde L23 Analyse CA trafic 07-03 (07-04-03)_RoW KPIs" xfId="9069"/>
    <cellStyle name="n_Cumul_0703 Préflashde L23 Analyse CA trafic 07-03 (07-04-03)_ROW_1" xfId="30510"/>
    <cellStyle name="n_Cumul_0703 Préflashde L23 Analyse CA trafic 07-03 (07-04-03)_ROW_1_Group" xfId="30511"/>
    <cellStyle name="n_Cumul_0703 Préflashde L23 Analyse CA trafic 07-03 (07-04-03)_ROW_1_ROW ARPU" xfId="30512"/>
    <cellStyle name="n_Cumul_0703 Préflashde L23 Analyse CA trafic 07-03 (07-04-03)_ROW_1_ROW ARPU_Group" xfId="30513"/>
    <cellStyle name="n_Cumul_0703 Préflashde L23 Analyse CA trafic 07-03 (07-04-03)_ROW_Group" xfId="30514"/>
    <cellStyle name="n_Cumul_0703 Préflashde L23 Analyse CA trafic 07-03 (07-04-03)_ROW_ROW ARPU" xfId="30515"/>
    <cellStyle name="n_Cumul_0703 Préflashde L23 Analyse CA trafic 07-03 (07-04-03)_ROW_ROW ARPU_Group" xfId="30516"/>
    <cellStyle name="n_Cumul_0703 Préflashde L23 Analyse CA trafic 07-03 (07-04-03)_Spain ARPU + AUPU" xfId="30517"/>
    <cellStyle name="n_Cumul_0703 Préflashde L23 Analyse CA trafic 07-03 (07-04-03)_Spain ARPU + AUPU_Group" xfId="30518"/>
    <cellStyle name="n_Cumul_0703 Préflashde L23 Analyse CA trafic 07-03 (07-04-03)_Spain ARPU + AUPU_ROW ARPU" xfId="30519"/>
    <cellStyle name="n_Cumul_0703 Préflashde L23 Analyse CA trafic 07-03 (07-04-03)_Spain ARPU + AUPU_ROW ARPU_Group" xfId="30520"/>
    <cellStyle name="n_Cumul_0703 Préflashde L23 Analyse CA trafic 07-03 (07-04-03)_Spain KPIs" xfId="6706"/>
    <cellStyle name="n_Cumul_0703 Préflashde L23 Analyse CA trafic 07-03 (07-04-03)_Spain KPIs 2" xfId="16073"/>
    <cellStyle name="n_Cumul_0703 Préflashde L23 Analyse CA trafic 07-03 (07-04-03)_Spain KPIs_1" xfId="51522"/>
    <cellStyle name="n_Cumul_0703 Préflashde L23 Analyse CA trafic 07-03 (07-04-03)_Telecoms - Operational KPIs" xfId="49825"/>
    <cellStyle name="n_Cumul_A&amp;ME KPIs" xfId="53298"/>
    <cellStyle name="n_Cumul_Base Forfaits 06-07" xfId="2023"/>
    <cellStyle name="n_Cumul_Base Forfaits 06-07_A&amp;ME KPIs" xfId="53302"/>
    <cellStyle name="n_Cumul_Base Forfaits 06-07_Enterprise" xfId="9638"/>
    <cellStyle name="n_Cumul_Base Forfaits 06-07_France financials" xfId="23674"/>
    <cellStyle name="n_Cumul_Base Forfaits 06-07_France financials_1" xfId="25228"/>
    <cellStyle name="n_Cumul_Base Forfaits 06-07_France KPIs" xfId="4884"/>
    <cellStyle name="n_Cumul_Base Forfaits 06-07_France KPIs 2" xfId="14302"/>
    <cellStyle name="n_Cumul_Base Forfaits 06-07_France KPIs_1" xfId="12127"/>
    <cellStyle name="n_Cumul_Base Forfaits 06-07_Group" xfId="30522"/>
    <cellStyle name="n_Cumul_Base Forfaits 06-07_Group - financial KPIs" xfId="21930"/>
    <cellStyle name="n_Cumul_Base Forfaits 06-07_Group - operational KPIs" xfId="3104"/>
    <cellStyle name="n_Cumul_Base Forfaits 06-07_Group - operational KPIs_1" xfId="10373"/>
    <cellStyle name="n_Cumul_Base Forfaits 06-07_Group - operational KPIs_1 2" xfId="18072"/>
    <cellStyle name="n_Cumul_Base Forfaits 06-07_Group - operational KPIs_2" xfId="20189"/>
    <cellStyle name="n_Cumul_Base Forfaits 06-07_IC&amp;SS" xfId="17706"/>
    <cellStyle name="n_Cumul_Base Forfaits 06-07_Poland KPIs" xfId="8358"/>
    <cellStyle name="n_Cumul_Base Forfaits 06-07_Poland KPIs_1" xfId="30521"/>
    <cellStyle name="n_Cumul_Base Forfaits 06-07_ROW" xfId="30523"/>
    <cellStyle name="n_Cumul_Base Forfaits 06-07_RoW KPIs" xfId="9070"/>
    <cellStyle name="n_Cumul_Base Forfaits 06-07_ROW_1" xfId="30524"/>
    <cellStyle name="n_Cumul_Base Forfaits 06-07_ROW_1_Group" xfId="30525"/>
    <cellStyle name="n_Cumul_Base Forfaits 06-07_ROW_1_ROW ARPU" xfId="30526"/>
    <cellStyle name="n_Cumul_Base Forfaits 06-07_ROW_1_ROW ARPU_Group" xfId="30527"/>
    <cellStyle name="n_Cumul_Base Forfaits 06-07_ROW_Group" xfId="30528"/>
    <cellStyle name="n_Cumul_Base Forfaits 06-07_ROW_ROW ARPU" xfId="30529"/>
    <cellStyle name="n_Cumul_Base Forfaits 06-07_ROW_ROW ARPU_Group" xfId="30530"/>
    <cellStyle name="n_Cumul_Base Forfaits 06-07_Spain ARPU + AUPU" xfId="30531"/>
    <cellStyle name="n_Cumul_Base Forfaits 06-07_Spain ARPU + AUPU_Group" xfId="30532"/>
    <cellStyle name="n_Cumul_Base Forfaits 06-07_Spain ARPU + AUPU_ROW ARPU" xfId="30533"/>
    <cellStyle name="n_Cumul_Base Forfaits 06-07_Spain ARPU + AUPU_ROW ARPU_Group" xfId="30534"/>
    <cellStyle name="n_Cumul_Base Forfaits 06-07_Spain KPIs" xfId="6707"/>
    <cellStyle name="n_Cumul_Base Forfaits 06-07_Spain KPIs 2" xfId="16074"/>
    <cellStyle name="n_Cumul_Base Forfaits 06-07_Spain KPIs_1" xfId="51523"/>
    <cellStyle name="n_Cumul_Base Forfaits 06-07_Telecoms - Operational KPIs" xfId="49826"/>
    <cellStyle name="n_Cumul_CA BAC SCR-VM 06-07 (31-07-06)" xfId="2024"/>
    <cellStyle name="n_Cumul_CA BAC SCR-VM 06-07 (31-07-06)_A&amp;ME KPIs" xfId="53303"/>
    <cellStyle name="n_Cumul_CA BAC SCR-VM 06-07 (31-07-06)_Enterprise" xfId="9639"/>
    <cellStyle name="n_Cumul_CA BAC SCR-VM 06-07 (31-07-06)_France financials" xfId="23675"/>
    <cellStyle name="n_Cumul_CA BAC SCR-VM 06-07 (31-07-06)_France financials_1" xfId="25229"/>
    <cellStyle name="n_Cumul_CA BAC SCR-VM 06-07 (31-07-06)_France KPIs" xfId="4885"/>
    <cellStyle name="n_Cumul_CA BAC SCR-VM 06-07 (31-07-06)_France KPIs 2" xfId="14303"/>
    <cellStyle name="n_Cumul_CA BAC SCR-VM 06-07 (31-07-06)_France KPIs_1" xfId="12128"/>
    <cellStyle name="n_Cumul_CA BAC SCR-VM 06-07 (31-07-06)_Group" xfId="30536"/>
    <cellStyle name="n_Cumul_CA BAC SCR-VM 06-07 (31-07-06)_Group - financial KPIs" xfId="21931"/>
    <cellStyle name="n_Cumul_CA BAC SCR-VM 06-07 (31-07-06)_Group - operational KPIs" xfId="3105"/>
    <cellStyle name="n_Cumul_CA BAC SCR-VM 06-07 (31-07-06)_Group - operational KPIs_1" xfId="10374"/>
    <cellStyle name="n_Cumul_CA BAC SCR-VM 06-07 (31-07-06)_Group - operational KPIs_1 2" xfId="18073"/>
    <cellStyle name="n_Cumul_CA BAC SCR-VM 06-07 (31-07-06)_Group - operational KPIs_2" xfId="20190"/>
    <cellStyle name="n_Cumul_CA BAC SCR-VM 06-07 (31-07-06)_IC&amp;SS" xfId="19602"/>
    <cellStyle name="n_Cumul_CA BAC SCR-VM 06-07 (31-07-06)_Poland KPIs" xfId="8359"/>
    <cellStyle name="n_Cumul_CA BAC SCR-VM 06-07 (31-07-06)_Poland KPIs_1" xfId="30535"/>
    <cellStyle name="n_Cumul_CA BAC SCR-VM 06-07 (31-07-06)_ROW" xfId="30537"/>
    <cellStyle name="n_Cumul_CA BAC SCR-VM 06-07 (31-07-06)_RoW KPIs" xfId="9071"/>
    <cellStyle name="n_Cumul_CA BAC SCR-VM 06-07 (31-07-06)_ROW_1" xfId="30538"/>
    <cellStyle name="n_Cumul_CA BAC SCR-VM 06-07 (31-07-06)_ROW_1_Group" xfId="30539"/>
    <cellStyle name="n_Cumul_CA BAC SCR-VM 06-07 (31-07-06)_ROW_1_ROW ARPU" xfId="30540"/>
    <cellStyle name="n_Cumul_CA BAC SCR-VM 06-07 (31-07-06)_ROW_1_ROW ARPU_Group" xfId="30541"/>
    <cellStyle name="n_Cumul_CA BAC SCR-VM 06-07 (31-07-06)_ROW_Group" xfId="30542"/>
    <cellStyle name="n_Cumul_CA BAC SCR-VM 06-07 (31-07-06)_ROW_ROW ARPU" xfId="30543"/>
    <cellStyle name="n_Cumul_CA BAC SCR-VM 06-07 (31-07-06)_ROW_ROW ARPU_Group" xfId="30544"/>
    <cellStyle name="n_Cumul_CA BAC SCR-VM 06-07 (31-07-06)_Spain ARPU + AUPU" xfId="30545"/>
    <cellStyle name="n_Cumul_CA BAC SCR-VM 06-07 (31-07-06)_Spain ARPU + AUPU_Group" xfId="30546"/>
    <cellStyle name="n_Cumul_CA BAC SCR-VM 06-07 (31-07-06)_Spain ARPU + AUPU_ROW ARPU" xfId="30547"/>
    <cellStyle name="n_Cumul_CA BAC SCR-VM 06-07 (31-07-06)_Spain ARPU + AUPU_ROW ARPU_Group" xfId="30548"/>
    <cellStyle name="n_Cumul_CA BAC SCR-VM 06-07 (31-07-06)_Spain KPIs" xfId="6708"/>
    <cellStyle name="n_Cumul_CA BAC SCR-VM 06-07 (31-07-06)_Spain KPIs 2" xfId="16075"/>
    <cellStyle name="n_Cumul_CA BAC SCR-VM 06-07 (31-07-06)_Spain KPIs_1" xfId="51524"/>
    <cellStyle name="n_Cumul_CA BAC SCR-VM 06-07 (31-07-06)_Telecoms - Operational KPIs" xfId="49827"/>
    <cellStyle name="n_Cumul_CA forfaits 0607 (06-08-14)" xfId="2025"/>
    <cellStyle name="n_Cumul_CA forfaits 0607 (06-08-14)_A&amp;ME KPIs" xfId="53304"/>
    <cellStyle name="n_Cumul_CA forfaits 0607 (06-08-14)_France financials" xfId="23676"/>
    <cellStyle name="n_Cumul_CA forfaits 0607 (06-08-14)_France KPIs" xfId="4886"/>
    <cellStyle name="n_Cumul_CA forfaits 0607 (06-08-14)_France KPIs 2" xfId="14304"/>
    <cellStyle name="n_Cumul_CA forfaits 0607 (06-08-14)_France KPIs_1" xfId="12129"/>
    <cellStyle name="n_Cumul_CA forfaits 0607 (06-08-14)_Group" xfId="30550"/>
    <cellStyle name="n_Cumul_CA forfaits 0607 (06-08-14)_Group - financial KPIs" xfId="21932"/>
    <cellStyle name="n_Cumul_CA forfaits 0607 (06-08-14)_Group - operational KPIs" xfId="10375"/>
    <cellStyle name="n_Cumul_CA forfaits 0607 (06-08-14)_Group - operational KPIs 2" xfId="18074"/>
    <cellStyle name="n_Cumul_CA forfaits 0607 (06-08-14)_Group - operational KPIs_1" xfId="20191"/>
    <cellStyle name="n_Cumul_CA forfaits 0607 (06-08-14)_Poland KPIs" xfId="30549"/>
    <cellStyle name="n_Cumul_CA forfaits 0607 (06-08-14)_ROW" xfId="30551"/>
    <cellStyle name="n_Cumul_CA forfaits 0607 (06-08-14)_ROW_1" xfId="30552"/>
    <cellStyle name="n_Cumul_CA forfaits 0607 (06-08-14)_ROW_1_Group" xfId="30553"/>
    <cellStyle name="n_Cumul_CA forfaits 0607 (06-08-14)_ROW_1_ROW ARPU" xfId="30554"/>
    <cellStyle name="n_Cumul_CA forfaits 0607 (06-08-14)_ROW_1_ROW ARPU_Group" xfId="30555"/>
    <cellStyle name="n_Cumul_CA forfaits 0607 (06-08-14)_ROW_Group" xfId="30556"/>
    <cellStyle name="n_Cumul_CA forfaits 0607 (06-08-14)_ROW_ROW ARPU" xfId="30557"/>
    <cellStyle name="n_Cumul_CA forfaits 0607 (06-08-14)_ROW_ROW ARPU_Group" xfId="30558"/>
    <cellStyle name="n_Cumul_CA forfaits 0607 (06-08-14)_Spain ARPU + AUPU" xfId="30559"/>
    <cellStyle name="n_Cumul_CA forfaits 0607 (06-08-14)_Spain ARPU + AUPU_Group" xfId="30560"/>
    <cellStyle name="n_Cumul_CA forfaits 0607 (06-08-14)_Spain ARPU + AUPU_ROW ARPU" xfId="30561"/>
    <cellStyle name="n_Cumul_CA forfaits 0607 (06-08-14)_Spain ARPU + AUPU_ROW ARPU_Group" xfId="30562"/>
    <cellStyle name="n_Cumul_CA forfaits 0607 (06-08-14)_Spain KPIs" xfId="6709"/>
    <cellStyle name="n_Cumul_CA forfaits 0607 (06-08-14)_Spain KPIs 2" xfId="16076"/>
    <cellStyle name="n_Cumul_CA forfaits 0607 (06-08-14)_Spain KPIs_1" xfId="51525"/>
    <cellStyle name="n_Cumul_CA forfaits 0607 (06-08-14)_Telecoms - Operational KPIs" xfId="49828"/>
    <cellStyle name="n_Cumul_Classeur2" xfId="2026"/>
    <cellStyle name="n_Cumul_Classeur2_A&amp;ME KPIs" xfId="53305"/>
    <cellStyle name="n_Cumul_Classeur2_France financials" xfId="23677"/>
    <cellStyle name="n_Cumul_Classeur2_France KPIs" xfId="4887"/>
    <cellStyle name="n_Cumul_Classeur2_France KPIs 2" xfId="14305"/>
    <cellStyle name="n_Cumul_Classeur2_France KPIs_1" xfId="12130"/>
    <cellStyle name="n_Cumul_Classeur2_Group" xfId="30564"/>
    <cellStyle name="n_Cumul_Classeur2_Group - financial KPIs" xfId="21933"/>
    <cellStyle name="n_Cumul_Classeur2_Group - operational KPIs" xfId="10376"/>
    <cellStyle name="n_Cumul_Classeur2_Group - operational KPIs 2" xfId="18075"/>
    <cellStyle name="n_Cumul_Classeur2_Group - operational KPIs_1" xfId="20192"/>
    <cellStyle name="n_Cumul_Classeur2_Poland KPIs" xfId="30563"/>
    <cellStyle name="n_Cumul_Classeur2_ROW" xfId="30565"/>
    <cellStyle name="n_Cumul_Classeur2_ROW_1" xfId="30566"/>
    <cellStyle name="n_Cumul_Classeur2_ROW_1_Group" xfId="30567"/>
    <cellStyle name="n_Cumul_Classeur2_ROW_1_ROW ARPU" xfId="30568"/>
    <cellStyle name="n_Cumul_Classeur2_ROW_1_ROW ARPU_Group" xfId="30569"/>
    <cellStyle name="n_Cumul_Classeur2_ROW_Group" xfId="30570"/>
    <cellStyle name="n_Cumul_Classeur2_ROW_ROW ARPU" xfId="30571"/>
    <cellStyle name="n_Cumul_Classeur2_ROW_ROW ARPU_Group" xfId="30572"/>
    <cellStyle name="n_Cumul_Classeur2_Spain ARPU + AUPU" xfId="30573"/>
    <cellStyle name="n_Cumul_Classeur2_Spain ARPU + AUPU_Group" xfId="30574"/>
    <cellStyle name="n_Cumul_Classeur2_Spain ARPU + AUPU_ROW ARPU" xfId="30575"/>
    <cellStyle name="n_Cumul_Classeur2_Spain ARPU + AUPU_ROW ARPU_Group" xfId="30576"/>
    <cellStyle name="n_Cumul_Classeur2_Spain KPIs" xfId="6710"/>
    <cellStyle name="n_Cumul_Classeur2_Spain KPIs 2" xfId="16077"/>
    <cellStyle name="n_Cumul_Classeur2_Spain KPIs_1" xfId="51526"/>
    <cellStyle name="n_Cumul_Classeur2_Telecoms - Operational KPIs" xfId="49829"/>
    <cellStyle name="n_Cumul_Classeur5" xfId="2027"/>
    <cellStyle name="n_Cumul_Classeur5_A&amp;ME KPIs" xfId="53306"/>
    <cellStyle name="n_Cumul_Classeur5_Enterprise" xfId="9640"/>
    <cellStyle name="n_Cumul_Classeur5_France financials" xfId="23678"/>
    <cellStyle name="n_Cumul_Classeur5_France financials_1" xfId="25230"/>
    <cellStyle name="n_Cumul_Classeur5_France KPIs" xfId="4888"/>
    <cellStyle name="n_Cumul_Classeur5_France KPIs 2" xfId="14306"/>
    <cellStyle name="n_Cumul_Classeur5_France KPIs_1" xfId="12131"/>
    <cellStyle name="n_Cumul_Classeur5_Group" xfId="30578"/>
    <cellStyle name="n_Cumul_Classeur5_Group - financial KPIs" xfId="21934"/>
    <cellStyle name="n_Cumul_Classeur5_Group - operational KPIs" xfId="3106"/>
    <cellStyle name="n_Cumul_Classeur5_Group - operational KPIs_1" xfId="10377"/>
    <cellStyle name="n_Cumul_Classeur5_Group - operational KPIs_1 2" xfId="18076"/>
    <cellStyle name="n_Cumul_Classeur5_Group - operational KPIs_2" xfId="20193"/>
    <cellStyle name="n_Cumul_Classeur5_IC&amp;SS" xfId="19802"/>
    <cellStyle name="n_Cumul_Classeur5_Poland KPIs" xfId="8360"/>
    <cellStyle name="n_Cumul_Classeur5_Poland KPIs_1" xfId="30577"/>
    <cellStyle name="n_Cumul_Classeur5_ROW" xfId="30579"/>
    <cellStyle name="n_Cumul_Classeur5_RoW KPIs" xfId="9072"/>
    <cellStyle name="n_Cumul_Classeur5_ROW_1" xfId="30580"/>
    <cellStyle name="n_Cumul_Classeur5_ROW_1_Group" xfId="30581"/>
    <cellStyle name="n_Cumul_Classeur5_ROW_1_ROW ARPU" xfId="30582"/>
    <cellStyle name="n_Cumul_Classeur5_ROW_1_ROW ARPU_Group" xfId="30583"/>
    <cellStyle name="n_Cumul_Classeur5_ROW_Group" xfId="30584"/>
    <cellStyle name="n_Cumul_Classeur5_ROW_ROW ARPU" xfId="30585"/>
    <cellStyle name="n_Cumul_Classeur5_ROW_ROW ARPU_Group" xfId="30586"/>
    <cellStyle name="n_Cumul_Classeur5_Spain ARPU + AUPU" xfId="30587"/>
    <cellStyle name="n_Cumul_Classeur5_Spain ARPU + AUPU_Group" xfId="30588"/>
    <cellStyle name="n_Cumul_Classeur5_Spain ARPU + AUPU_ROW ARPU" xfId="30589"/>
    <cellStyle name="n_Cumul_Classeur5_Spain ARPU + AUPU_ROW ARPU_Group" xfId="30590"/>
    <cellStyle name="n_Cumul_Classeur5_Spain KPIs" xfId="6711"/>
    <cellStyle name="n_Cumul_Classeur5_Spain KPIs 2" xfId="16078"/>
    <cellStyle name="n_Cumul_Classeur5_Spain KPIs_1" xfId="51527"/>
    <cellStyle name="n_Cumul_Classeur5_Telecoms - Operational KPIs" xfId="49830"/>
    <cellStyle name="n_Cumul_DATA KPI Personal" xfId="30591"/>
    <cellStyle name="n_Cumul_DATA KPI Personal_Group" xfId="30592"/>
    <cellStyle name="n_Cumul_EE_CoA_BS - mapped V4" xfId="30593"/>
    <cellStyle name="n_Cumul_EE_CoA_BS - mapped V4_Group" xfId="30594"/>
    <cellStyle name="n_Cumul_Enterprise" xfId="9635"/>
    <cellStyle name="n_Cumul_France financials" xfId="23670"/>
    <cellStyle name="n_Cumul_France financials_1" xfId="25225"/>
    <cellStyle name="n_Cumul_France KPIs" xfId="4880"/>
    <cellStyle name="n_Cumul_France KPIs 2" xfId="14298"/>
    <cellStyle name="n_Cumul_France KPIs_1" xfId="12123"/>
    <cellStyle name="n_Cumul_Group" xfId="30595"/>
    <cellStyle name="n_Cumul_Group - financial KPIs" xfId="21926"/>
    <cellStyle name="n_Cumul_Group - operational KPIs" xfId="3101"/>
    <cellStyle name="n_Cumul_Group - operational KPIs_1" xfId="10369"/>
    <cellStyle name="n_Cumul_Group - operational KPIs_1 2" xfId="18068"/>
    <cellStyle name="n_Cumul_Group - operational KPIs_2" xfId="20185"/>
    <cellStyle name="n_Cumul_IC&amp;SS" xfId="19603"/>
    <cellStyle name="n_Cumul_PFA_Mn MTV_060413" xfId="2028"/>
    <cellStyle name="n_Cumul_PFA_Mn MTV_060413_A&amp;ME KPIs" xfId="53307"/>
    <cellStyle name="n_Cumul_PFA_Mn MTV_060413_France financials" xfId="23679"/>
    <cellStyle name="n_Cumul_PFA_Mn MTV_060413_France KPIs" xfId="4889"/>
    <cellStyle name="n_Cumul_PFA_Mn MTV_060413_France KPIs 2" xfId="14307"/>
    <cellStyle name="n_Cumul_PFA_Mn MTV_060413_France KPIs_1" xfId="12132"/>
    <cellStyle name="n_Cumul_PFA_Mn MTV_060413_Group" xfId="30597"/>
    <cellStyle name="n_Cumul_PFA_Mn MTV_060413_Group - financial KPIs" xfId="21935"/>
    <cellStyle name="n_Cumul_PFA_Mn MTV_060413_Group - operational KPIs" xfId="10378"/>
    <cellStyle name="n_Cumul_PFA_Mn MTV_060413_Group - operational KPIs 2" xfId="18077"/>
    <cellStyle name="n_Cumul_PFA_Mn MTV_060413_Group - operational KPIs_1" xfId="20194"/>
    <cellStyle name="n_Cumul_PFA_Mn MTV_060413_Poland KPIs" xfId="30596"/>
    <cellStyle name="n_Cumul_PFA_Mn MTV_060413_ROW" xfId="30598"/>
    <cellStyle name="n_Cumul_PFA_Mn MTV_060413_ROW_1" xfId="30599"/>
    <cellStyle name="n_Cumul_PFA_Mn MTV_060413_ROW_1_Group" xfId="30600"/>
    <cellStyle name="n_Cumul_PFA_Mn MTV_060413_ROW_1_ROW ARPU" xfId="30601"/>
    <cellStyle name="n_Cumul_PFA_Mn MTV_060413_ROW_1_ROW ARPU_Group" xfId="30602"/>
    <cellStyle name="n_Cumul_PFA_Mn MTV_060413_ROW_Group" xfId="30603"/>
    <cellStyle name="n_Cumul_PFA_Mn MTV_060413_ROW_ROW ARPU" xfId="30604"/>
    <cellStyle name="n_Cumul_PFA_Mn MTV_060413_ROW_ROW ARPU_Group" xfId="30605"/>
    <cellStyle name="n_Cumul_PFA_Mn MTV_060413_Spain ARPU + AUPU" xfId="30606"/>
    <cellStyle name="n_Cumul_PFA_Mn MTV_060413_Spain ARPU + AUPU_Group" xfId="30607"/>
    <cellStyle name="n_Cumul_PFA_Mn MTV_060413_Spain ARPU + AUPU_ROW ARPU" xfId="30608"/>
    <cellStyle name="n_Cumul_PFA_Mn MTV_060413_Spain ARPU + AUPU_ROW ARPU_Group" xfId="30609"/>
    <cellStyle name="n_Cumul_PFA_Mn MTV_060413_Spain KPIs" xfId="6712"/>
    <cellStyle name="n_Cumul_PFA_Mn MTV_060413_Spain KPIs 2" xfId="16079"/>
    <cellStyle name="n_Cumul_PFA_Mn MTV_060413_Spain KPIs_1" xfId="51528"/>
    <cellStyle name="n_Cumul_PFA_Mn MTV_060413_Telecoms - Operational KPIs" xfId="49831"/>
    <cellStyle name="n_Cumul_PFA_Mn_0603_V0 0" xfId="2029"/>
    <cellStyle name="n_Cumul_PFA_Mn_0603_V0 0_A&amp;ME KPIs" xfId="53308"/>
    <cellStyle name="n_Cumul_PFA_Mn_0603_V0 0_France financials" xfId="23680"/>
    <cellStyle name="n_Cumul_PFA_Mn_0603_V0 0_France KPIs" xfId="4890"/>
    <cellStyle name="n_Cumul_PFA_Mn_0603_V0 0_France KPIs 2" xfId="14308"/>
    <cellStyle name="n_Cumul_PFA_Mn_0603_V0 0_France KPIs_1" xfId="12133"/>
    <cellStyle name="n_Cumul_PFA_Mn_0603_V0 0_Group" xfId="30611"/>
    <cellStyle name="n_Cumul_PFA_Mn_0603_V0 0_Group - financial KPIs" xfId="21936"/>
    <cellStyle name="n_Cumul_PFA_Mn_0603_V0 0_Group - operational KPIs" xfId="10379"/>
    <cellStyle name="n_Cumul_PFA_Mn_0603_V0 0_Group - operational KPIs 2" xfId="18078"/>
    <cellStyle name="n_Cumul_PFA_Mn_0603_V0 0_Group - operational KPIs_1" xfId="20195"/>
    <cellStyle name="n_Cumul_PFA_Mn_0603_V0 0_Poland KPIs" xfId="30610"/>
    <cellStyle name="n_Cumul_PFA_Mn_0603_V0 0_ROW" xfId="30612"/>
    <cellStyle name="n_Cumul_PFA_Mn_0603_V0 0_ROW_1" xfId="30613"/>
    <cellStyle name="n_Cumul_PFA_Mn_0603_V0 0_ROW_1_Group" xfId="30614"/>
    <cellStyle name="n_Cumul_PFA_Mn_0603_V0 0_ROW_1_ROW ARPU" xfId="30615"/>
    <cellStyle name="n_Cumul_PFA_Mn_0603_V0 0_ROW_1_ROW ARPU_Group" xfId="30616"/>
    <cellStyle name="n_Cumul_PFA_Mn_0603_V0 0_ROW_Group" xfId="30617"/>
    <cellStyle name="n_Cumul_PFA_Mn_0603_V0 0_ROW_ROW ARPU" xfId="30618"/>
    <cellStyle name="n_Cumul_PFA_Mn_0603_V0 0_ROW_ROW ARPU_Group" xfId="30619"/>
    <cellStyle name="n_Cumul_PFA_Mn_0603_V0 0_Spain ARPU + AUPU" xfId="30620"/>
    <cellStyle name="n_Cumul_PFA_Mn_0603_V0 0_Spain ARPU + AUPU_Group" xfId="30621"/>
    <cellStyle name="n_Cumul_PFA_Mn_0603_V0 0_Spain ARPU + AUPU_ROW ARPU" xfId="30622"/>
    <cellStyle name="n_Cumul_PFA_Mn_0603_V0 0_Spain ARPU + AUPU_ROW ARPU_Group" xfId="30623"/>
    <cellStyle name="n_Cumul_PFA_Mn_0603_V0 0_Spain KPIs" xfId="6713"/>
    <cellStyle name="n_Cumul_PFA_Mn_0603_V0 0_Spain KPIs 2" xfId="16080"/>
    <cellStyle name="n_Cumul_PFA_Mn_0603_V0 0_Spain KPIs_1" xfId="51529"/>
    <cellStyle name="n_Cumul_PFA_Mn_0603_V0 0_Telecoms - Operational KPIs" xfId="49832"/>
    <cellStyle name="n_Cumul_PFA_Parcs_0600706" xfId="2030"/>
    <cellStyle name="n_Cumul_PFA_Parcs_0600706_A&amp;ME KPIs" xfId="53309"/>
    <cellStyle name="n_Cumul_PFA_Parcs_0600706_France financials" xfId="23681"/>
    <cellStyle name="n_Cumul_PFA_Parcs_0600706_France KPIs" xfId="4891"/>
    <cellStyle name="n_Cumul_PFA_Parcs_0600706_France KPIs 2" xfId="14309"/>
    <cellStyle name="n_Cumul_PFA_Parcs_0600706_France KPIs_1" xfId="12134"/>
    <cellStyle name="n_Cumul_PFA_Parcs_0600706_Group" xfId="30625"/>
    <cellStyle name="n_Cumul_PFA_Parcs_0600706_Group - financial KPIs" xfId="21937"/>
    <cellStyle name="n_Cumul_PFA_Parcs_0600706_Group - operational KPIs" xfId="10380"/>
    <cellStyle name="n_Cumul_PFA_Parcs_0600706_Group - operational KPIs 2" xfId="18079"/>
    <cellStyle name="n_Cumul_PFA_Parcs_0600706_Group - operational KPIs_1" xfId="20196"/>
    <cellStyle name="n_Cumul_PFA_Parcs_0600706_Poland KPIs" xfId="30624"/>
    <cellStyle name="n_Cumul_PFA_Parcs_0600706_ROW" xfId="30626"/>
    <cellStyle name="n_Cumul_PFA_Parcs_0600706_ROW_1" xfId="30627"/>
    <cellStyle name="n_Cumul_PFA_Parcs_0600706_ROW_1_Group" xfId="30628"/>
    <cellStyle name="n_Cumul_PFA_Parcs_0600706_ROW_1_ROW ARPU" xfId="30629"/>
    <cellStyle name="n_Cumul_PFA_Parcs_0600706_ROW_1_ROW ARPU_Group" xfId="30630"/>
    <cellStyle name="n_Cumul_PFA_Parcs_0600706_ROW_Group" xfId="30631"/>
    <cellStyle name="n_Cumul_PFA_Parcs_0600706_ROW_ROW ARPU" xfId="30632"/>
    <cellStyle name="n_Cumul_PFA_Parcs_0600706_ROW_ROW ARPU_Group" xfId="30633"/>
    <cellStyle name="n_Cumul_PFA_Parcs_0600706_Spain ARPU + AUPU" xfId="30634"/>
    <cellStyle name="n_Cumul_PFA_Parcs_0600706_Spain ARPU + AUPU_Group" xfId="30635"/>
    <cellStyle name="n_Cumul_PFA_Parcs_0600706_Spain ARPU + AUPU_ROW ARPU" xfId="30636"/>
    <cellStyle name="n_Cumul_PFA_Parcs_0600706_Spain ARPU + AUPU_ROW ARPU_Group" xfId="30637"/>
    <cellStyle name="n_Cumul_PFA_Parcs_0600706_Spain KPIs" xfId="6714"/>
    <cellStyle name="n_Cumul_PFA_Parcs_0600706_Spain KPIs 2" xfId="16081"/>
    <cellStyle name="n_Cumul_PFA_Parcs_0600706_Spain KPIs_1" xfId="51530"/>
    <cellStyle name="n_Cumul_PFA_Parcs_0600706_Telecoms - Operational KPIs" xfId="49833"/>
    <cellStyle name="n_Cumul_Poland KPIs" xfId="8355"/>
    <cellStyle name="n_Cumul_Poland KPIs_1" xfId="30478"/>
    <cellStyle name="n_Cumul_Reporting Valeur_Mobile_2010_10" xfId="30638"/>
    <cellStyle name="n_Cumul_Reporting Valeur_Mobile_2010_10_Group" xfId="30639"/>
    <cellStyle name="n_Cumul_Reporting Valeur_Mobile_2010_10_ROW" xfId="30640"/>
    <cellStyle name="n_Cumul_Reporting Valeur_Mobile_2010_10_ROW ARPU" xfId="30641"/>
    <cellStyle name="n_Cumul_Reporting Valeur_Mobile_2010_10_ROW ARPU_Group" xfId="30642"/>
    <cellStyle name="n_Cumul_Reporting Valeur_Mobile_2010_10_ROW_Group" xfId="30643"/>
    <cellStyle name="n_Cumul_ROW" xfId="30644"/>
    <cellStyle name="n_Cumul_RoW KPIs" xfId="9067"/>
    <cellStyle name="n_Cumul_ROW_1" xfId="30645"/>
    <cellStyle name="n_Cumul_ROW_1_Group" xfId="30646"/>
    <cellStyle name="n_Cumul_ROW_1_ROW ARPU" xfId="30647"/>
    <cellStyle name="n_Cumul_ROW_1_ROW ARPU_Group" xfId="30648"/>
    <cellStyle name="n_Cumul_ROW_Group" xfId="30649"/>
    <cellStyle name="n_Cumul_ROW_ROW ARPU" xfId="30650"/>
    <cellStyle name="n_Cumul_ROW_ROW ARPU_Group" xfId="30651"/>
    <cellStyle name="n_Cumul_Spain ARPU + AUPU" xfId="30652"/>
    <cellStyle name="n_Cumul_Spain ARPU + AUPU_Group" xfId="30653"/>
    <cellStyle name="n_Cumul_Spain ARPU + AUPU_ROW ARPU" xfId="30654"/>
    <cellStyle name="n_Cumul_Spain ARPU + AUPU_ROW ARPU_Group" xfId="30655"/>
    <cellStyle name="n_Cumul_Spain KPIs" xfId="6703"/>
    <cellStyle name="n_Cumul_Spain KPIs 2" xfId="16070"/>
    <cellStyle name="n_Cumul_Spain KPIs_1" xfId="51519"/>
    <cellStyle name="n_Cumul_Telecoms - Operational KPIs" xfId="49822"/>
    <cellStyle name="n_Cumul_UAG_report_CA 06-09 (06-09-28)" xfId="2031"/>
    <cellStyle name="n_Cumul_UAG_report_CA 06-09 (06-09-28)_A&amp;ME KPIs" xfId="53310"/>
    <cellStyle name="n_Cumul_UAG_report_CA 06-09 (06-09-28)_Enterprise" xfId="9641"/>
    <cellStyle name="n_Cumul_UAG_report_CA 06-09 (06-09-28)_France financials" xfId="23682"/>
    <cellStyle name="n_Cumul_UAG_report_CA 06-09 (06-09-28)_France financials_1" xfId="25231"/>
    <cellStyle name="n_Cumul_UAG_report_CA 06-09 (06-09-28)_France KPIs" xfId="4892"/>
    <cellStyle name="n_Cumul_UAG_report_CA 06-09 (06-09-28)_France KPIs 2" xfId="14310"/>
    <cellStyle name="n_Cumul_UAG_report_CA 06-09 (06-09-28)_France KPIs_1" xfId="12135"/>
    <cellStyle name="n_Cumul_UAG_report_CA 06-09 (06-09-28)_Group" xfId="30657"/>
    <cellStyle name="n_Cumul_UAG_report_CA 06-09 (06-09-28)_Group - financial KPIs" xfId="21938"/>
    <cellStyle name="n_Cumul_UAG_report_CA 06-09 (06-09-28)_Group - operational KPIs" xfId="3107"/>
    <cellStyle name="n_Cumul_UAG_report_CA 06-09 (06-09-28)_Group - operational KPIs_1" xfId="10381"/>
    <cellStyle name="n_Cumul_UAG_report_CA 06-09 (06-09-28)_Group - operational KPIs_1 2" xfId="18080"/>
    <cellStyle name="n_Cumul_UAG_report_CA 06-09 (06-09-28)_Group - operational KPIs_2" xfId="20197"/>
    <cellStyle name="n_Cumul_UAG_report_CA 06-09 (06-09-28)_IC&amp;SS" xfId="17593"/>
    <cellStyle name="n_Cumul_UAG_report_CA 06-09 (06-09-28)_Poland KPIs" xfId="8361"/>
    <cellStyle name="n_Cumul_UAG_report_CA 06-09 (06-09-28)_Poland KPIs_1" xfId="30656"/>
    <cellStyle name="n_Cumul_UAG_report_CA 06-09 (06-09-28)_ROW" xfId="30658"/>
    <cellStyle name="n_Cumul_UAG_report_CA 06-09 (06-09-28)_RoW KPIs" xfId="9073"/>
    <cellStyle name="n_Cumul_UAG_report_CA 06-09 (06-09-28)_ROW_1" xfId="30659"/>
    <cellStyle name="n_Cumul_UAG_report_CA 06-09 (06-09-28)_ROW_1_Group" xfId="30660"/>
    <cellStyle name="n_Cumul_UAG_report_CA 06-09 (06-09-28)_ROW_1_ROW ARPU" xfId="30661"/>
    <cellStyle name="n_Cumul_UAG_report_CA 06-09 (06-09-28)_ROW_1_ROW ARPU_Group" xfId="30662"/>
    <cellStyle name="n_Cumul_UAG_report_CA 06-09 (06-09-28)_ROW_Group" xfId="30663"/>
    <cellStyle name="n_Cumul_UAG_report_CA 06-09 (06-09-28)_ROW_ROW ARPU" xfId="30664"/>
    <cellStyle name="n_Cumul_UAG_report_CA 06-09 (06-09-28)_ROW_ROW ARPU_Group" xfId="30665"/>
    <cellStyle name="n_Cumul_UAG_report_CA 06-09 (06-09-28)_Spain ARPU + AUPU" xfId="30666"/>
    <cellStyle name="n_Cumul_UAG_report_CA 06-09 (06-09-28)_Spain ARPU + AUPU_Group" xfId="30667"/>
    <cellStyle name="n_Cumul_UAG_report_CA 06-09 (06-09-28)_Spain ARPU + AUPU_ROW ARPU" xfId="30668"/>
    <cellStyle name="n_Cumul_UAG_report_CA 06-09 (06-09-28)_Spain ARPU + AUPU_ROW ARPU_Group" xfId="30669"/>
    <cellStyle name="n_Cumul_UAG_report_CA 06-09 (06-09-28)_Spain KPIs" xfId="6715"/>
    <cellStyle name="n_Cumul_UAG_report_CA 06-09 (06-09-28)_Spain KPIs 2" xfId="16082"/>
    <cellStyle name="n_Cumul_UAG_report_CA 06-09 (06-09-28)_Spain KPIs_1" xfId="51531"/>
    <cellStyle name="n_Cumul_UAG_report_CA 06-09 (06-09-28)_Telecoms - Operational KPIs" xfId="49834"/>
    <cellStyle name="n_Cumul_UAG_report_CA 06-10 (06-11-06)" xfId="2032"/>
    <cellStyle name="n_Cumul_UAG_report_CA 06-10 (06-11-06)_A&amp;ME KPIs" xfId="53311"/>
    <cellStyle name="n_Cumul_UAG_report_CA 06-10 (06-11-06)_Enterprise" xfId="9642"/>
    <cellStyle name="n_Cumul_UAG_report_CA 06-10 (06-11-06)_France financials" xfId="23683"/>
    <cellStyle name="n_Cumul_UAG_report_CA 06-10 (06-11-06)_France financials_1" xfId="25232"/>
    <cellStyle name="n_Cumul_UAG_report_CA 06-10 (06-11-06)_France KPIs" xfId="4893"/>
    <cellStyle name="n_Cumul_UAG_report_CA 06-10 (06-11-06)_France KPIs 2" xfId="14311"/>
    <cellStyle name="n_Cumul_UAG_report_CA 06-10 (06-11-06)_France KPIs_1" xfId="12136"/>
    <cellStyle name="n_Cumul_UAG_report_CA 06-10 (06-11-06)_Group" xfId="30671"/>
    <cellStyle name="n_Cumul_UAG_report_CA 06-10 (06-11-06)_Group - financial KPIs" xfId="21939"/>
    <cellStyle name="n_Cumul_UAG_report_CA 06-10 (06-11-06)_Group - operational KPIs" xfId="3108"/>
    <cellStyle name="n_Cumul_UAG_report_CA 06-10 (06-11-06)_Group - operational KPIs_1" xfId="10382"/>
    <cellStyle name="n_Cumul_UAG_report_CA 06-10 (06-11-06)_Group - operational KPIs_1 2" xfId="18081"/>
    <cellStyle name="n_Cumul_UAG_report_CA 06-10 (06-11-06)_Group - operational KPIs_2" xfId="20198"/>
    <cellStyle name="n_Cumul_UAG_report_CA 06-10 (06-11-06)_IC&amp;SS" xfId="13878"/>
    <cellStyle name="n_Cumul_UAG_report_CA 06-10 (06-11-06)_Poland KPIs" xfId="8362"/>
    <cellStyle name="n_Cumul_UAG_report_CA 06-10 (06-11-06)_Poland KPIs_1" xfId="30670"/>
    <cellStyle name="n_Cumul_UAG_report_CA 06-10 (06-11-06)_ROW" xfId="30672"/>
    <cellStyle name="n_Cumul_UAG_report_CA 06-10 (06-11-06)_RoW KPIs" xfId="9074"/>
    <cellStyle name="n_Cumul_UAG_report_CA 06-10 (06-11-06)_ROW_1" xfId="30673"/>
    <cellStyle name="n_Cumul_UAG_report_CA 06-10 (06-11-06)_ROW_1_Group" xfId="30674"/>
    <cellStyle name="n_Cumul_UAG_report_CA 06-10 (06-11-06)_ROW_1_ROW ARPU" xfId="30675"/>
    <cellStyle name="n_Cumul_UAG_report_CA 06-10 (06-11-06)_ROW_1_ROW ARPU_Group" xfId="30676"/>
    <cellStyle name="n_Cumul_UAG_report_CA 06-10 (06-11-06)_ROW_Group" xfId="30677"/>
    <cellStyle name="n_Cumul_UAG_report_CA 06-10 (06-11-06)_ROW_ROW ARPU" xfId="30678"/>
    <cellStyle name="n_Cumul_UAG_report_CA 06-10 (06-11-06)_ROW_ROW ARPU_Group" xfId="30679"/>
    <cellStyle name="n_Cumul_UAG_report_CA 06-10 (06-11-06)_Spain ARPU + AUPU" xfId="30680"/>
    <cellStyle name="n_Cumul_UAG_report_CA 06-10 (06-11-06)_Spain ARPU + AUPU_Group" xfId="30681"/>
    <cellStyle name="n_Cumul_UAG_report_CA 06-10 (06-11-06)_Spain ARPU + AUPU_ROW ARPU" xfId="30682"/>
    <cellStyle name="n_Cumul_UAG_report_CA 06-10 (06-11-06)_Spain ARPU + AUPU_ROW ARPU_Group" xfId="30683"/>
    <cellStyle name="n_Cumul_UAG_report_CA 06-10 (06-11-06)_Spain KPIs" xfId="6716"/>
    <cellStyle name="n_Cumul_UAG_report_CA 06-10 (06-11-06)_Spain KPIs 2" xfId="16083"/>
    <cellStyle name="n_Cumul_UAG_report_CA 06-10 (06-11-06)_Spain KPIs_1" xfId="51532"/>
    <cellStyle name="n_Cumul_UAG_report_CA 06-10 (06-11-06)_Telecoms - Operational KPIs" xfId="49835"/>
    <cellStyle name="n_Cumul_V&amp;M trajectoires V1 (06-08-11)" xfId="2033"/>
    <cellStyle name="n_Cumul_V&amp;M trajectoires V1 (06-08-11)_A&amp;ME KPIs" xfId="53312"/>
    <cellStyle name="n_Cumul_V&amp;M trajectoires V1 (06-08-11)_Enterprise" xfId="9643"/>
    <cellStyle name="n_Cumul_V&amp;M trajectoires V1 (06-08-11)_France financials" xfId="23684"/>
    <cellStyle name="n_Cumul_V&amp;M trajectoires V1 (06-08-11)_France financials_1" xfId="25233"/>
    <cellStyle name="n_Cumul_V&amp;M trajectoires V1 (06-08-11)_France KPIs" xfId="4894"/>
    <cellStyle name="n_Cumul_V&amp;M trajectoires V1 (06-08-11)_France KPIs 2" xfId="14312"/>
    <cellStyle name="n_Cumul_V&amp;M trajectoires V1 (06-08-11)_France KPIs_1" xfId="12137"/>
    <cellStyle name="n_Cumul_V&amp;M trajectoires V1 (06-08-11)_Group" xfId="30685"/>
    <cellStyle name="n_Cumul_V&amp;M trajectoires V1 (06-08-11)_Group - financial KPIs" xfId="21940"/>
    <cellStyle name="n_Cumul_V&amp;M trajectoires V1 (06-08-11)_Group - operational KPIs" xfId="3109"/>
    <cellStyle name="n_Cumul_V&amp;M trajectoires V1 (06-08-11)_Group - operational KPIs_1" xfId="10383"/>
    <cellStyle name="n_Cumul_V&amp;M trajectoires V1 (06-08-11)_Group - operational KPIs_1 2" xfId="18082"/>
    <cellStyle name="n_Cumul_V&amp;M trajectoires V1 (06-08-11)_Group - operational KPIs_2" xfId="20199"/>
    <cellStyle name="n_Cumul_V&amp;M trajectoires V1 (06-08-11)_IC&amp;SS" xfId="13770"/>
    <cellStyle name="n_Cumul_V&amp;M trajectoires V1 (06-08-11)_Poland KPIs" xfId="8363"/>
    <cellStyle name="n_Cumul_V&amp;M trajectoires V1 (06-08-11)_Poland KPIs_1" xfId="30684"/>
    <cellStyle name="n_Cumul_V&amp;M trajectoires V1 (06-08-11)_ROW" xfId="30686"/>
    <cellStyle name="n_Cumul_V&amp;M trajectoires V1 (06-08-11)_RoW KPIs" xfId="9075"/>
    <cellStyle name="n_Cumul_V&amp;M trajectoires V1 (06-08-11)_ROW_1" xfId="30687"/>
    <cellStyle name="n_Cumul_V&amp;M trajectoires V1 (06-08-11)_ROW_1_Group" xfId="30688"/>
    <cellStyle name="n_Cumul_V&amp;M trajectoires V1 (06-08-11)_ROW_1_ROW ARPU" xfId="30689"/>
    <cellStyle name="n_Cumul_V&amp;M trajectoires V1 (06-08-11)_ROW_1_ROW ARPU_Group" xfId="30690"/>
    <cellStyle name="n_Cumul_V&amp;M trajectoires V1 (06-08-11)_ROW_Group" xfId="30691"/>
    <cellStyle name="n_Cumul_V&amp;M trajectoires V1 (06-08-11)_ROW_ROW ARPU" xfId="30692"/>
    <cellStyle name="n_Cumul_V&amp;M trajectoires V1 (06-08-11)_ROW_ROW ARPU_Group" xfId="30693"/>
    <cellStyle name="n_Cumul_V&amp;M trajectoires V1 (06-08-11)_Spain ARPU + AUPU" xfId="30694"/>
    <cellStyle name="n_Cumul_V&amp;M trajectoires V1 (06-08-11)_Spain ARPU + AUPU_Group" xfId="30695"/>
    <cellStyle name="n_Cumul_V&amp;M trajectoires V1 (06-08-11)_Spain ARPU + AUPU_ROW ARPU" xfId="30696"/>
    <cellStyle name="n_Cumul_V&amp;M trajectoires V1 (06-08-11)_Spain ARPU + AUPU_ROW ARPU_Group" xfId="30697"/>
    <cellStyle name="n_Cumul_V&amp;M trajectoires V1 (06-08-11)_Spain KPIs" xfId="6717"/>
    <cellStyle name="n_Cumul_V&amp;M trajectoires V1 (06-08-11)_Spain KPIs 2" xfId="16084"/>
    <cellStyle name="n_Cumul_V&amp;M trajectoires V1 (06-08-11)_Spain KPIs_1" xfId="51533"/>
    <cellStyle name="n_Cumul_V&amp;M trajectoires V1 (06-08-11)_Telecoms - Operational KPIs" xfId="49836"/>
    <cellStyle name="n_DATA KPI Personal" xfId="30698"/>
    <cellStyle name="n_DATA KPI Personal_Group" xfId="30699"/>
    <cellStyle name="n_DBR2005_04" xfId="2034"/>
    <cellStyle name="n_DBR2005_04_A&amp;ME KPIs" xfId="53313"/>
    <cellStyle name="n_DBR2005_04_DATA KPI Personal" xfId="30701"/>
    <cellStyle name="n_DBR2005_04_DATA KPI Personal_Group" xfId="30702"/>
    <cellStyle name="n_DBR2005_04_EE_CoA_BS - mapped V4" xfId="30703"/>
    <cellStyle name="n_DBR2005_04_EE_CoA_BS - mapped V4_Group" xfId="30704"/>
    <cellStyle name="n_DBR2005_04_Enterprise" xfId="9644"/>
    <cellStyle name="n_DBR2005_04_France financials" xfId="23685"/>
    <cellStyle name="n_DBR2005_04_France financials_1" xfId="25234"/>
    <cellStyle name="n_DBR2005_04_France KPIs" xfId="4895"/>
    <cellStyle name="n_DBR2005_04_France KPIs 2" xfId="14313"/>
    <cellStyle name="n_DBR2005_04_France KPIs_1" xfId="12138"/>
    <cellStyle name="n_DBR2005_04_Group" xfId="30705"/>
    <cellStyle name="n_DBR2005_04_Group - financial KPIs" xfId="21941"/>
    <cellStyle name="n_DBR2005_04_Group - operational KPIs" xfId="3110"/>
    <cellStyle name="n_DBR2005_04_Group - operational KPIs_1" xfId="10384"/>
    <cellStyle name="n_DBR2005_04_Group - operational KPIs_1 2" xfId="18083"/>
    <cellStyle name="n_DBR2005_04_Group - operational KPIs_2" xfId="20200"/>
    <cellStyle name="n_DBR2005_04_IC&amp;SS" xfId="19600"/>
    <cellStyle name="n_DBR2005_04_Poland KPIs" xfId="8364"/>
    <cellStyle name="n_DBR2005_04_Poland KPIs_1" xfId="30700"/>
    <cellStyle name="n_DBR2005_04_Reporting Valeur_Mobile_2010_10" xfId="30706"/>
    <cellStyle name="n_DBR2005_04_Reporting Valeur_Mobile_2010_10_Group" xfId="30707"/>
    <cellStyle name="n_DBR2005_04_Reporting Valeur_Mobile_2010_10_ROW" xfId="30708"/>
    <cellStyle name="n_DBR2005_04_Reporting Valeur_Mobile_2010_10_ROW ARPU" xfId="30709"/>
    <cellStyle name="n_DBR2005_04_Reporting Valeur_Mobile_2010_10_ROW ARPU_Group" xfId="30710"/>
    <cellStyle name="n_DBR2005_04_Reporting Valeur_Mobile_2010_10_ROW_Group" xfId="30711"/>
    <cellStyle name="n_DBR2005_04_ROW" xfId="30712"/>
    <cellStyle name="n_DBR2005_04_RoW KPIs" xfId="9076"/>
    <cellStyle name="n_DBR2005_04_ROW_1" xfId="30713"/>
    <cellStyle name="n_DBR2005_04_ROW_1_Group" xfId="30714"/>
    <cellStyle name="n_DBR2005_04_ROW_1_ROW ARPU" xfId="30715"/>
    <cellStyle name="n_DBR2005_04_ROW_1_ROW ARPU_Group" xfId="30716"/>
    <cellStyle name="n_DBR2005_04_ROW_Group" xfId="30717"/>
    <cellStyle name="n_DBR2005_04_ROW_ROW ARPU" xfId="30718"/>
    <cellStyle name="n_DBR2005_04_ROW_ROW ARPU_Group" xfId="30719"/>
    <cellStyle name="n_DBR2005_04_Spain ARPU + AUPU" xfId="30720"/>
    <cellStyle name="n_DBR2005_04_Spain ARPU + AUPU_Group" xfId="30721"/>
    <cellStyle name="n_DBR2005_04_Spain ARPU + AUPU_ROW ARPU" xfId="30722"/>
    <cellStyle name="n_DBR2005_04_Spain ARPU + AUPU_ROW ARPU_Group" xfId="30723"/>
    <cellStyle name="n_DBR2005_04_Spain KPIs" xfId="6718"/>
    <cellStyle name="n_DBR2005_04_Spain KPIs 2" xfId="16085"/>
    <cellStyle name="n_DBR2005_04_Spain KPIs_1" xfId="51534"/>
    <cellStyle name="n_DBR2005_04_Telecoms - Operational KPIs" xfId="49837"/>
    <cellStyle name="n_DBR2005_05" xfId="2035"/>
    <cellStyle name="n_DBR2005_05_A&amp;ME KPIs" xfId="53314"/>
    <cellStyle name="n_DBR2005_05_DATA KPI Personal" xfId="30725"/>
    <cellStyle name="n_DBR2005_05_DATA KPI Personal_Group" xfId="30726"/>
    <cellStyle name="n_DBR2005_05_EE_CoA_BS - mapped V4" xfId="30727"/>
    <cellStyle name="n_DBR2005_05_EE_CoA_BS - mapped V4_Group" xfId="30728"/>
    <cellStyle name="n_DBR2005_05_Enterprise" xfId="9645"/>
    <cellStyle name="n_DBR2005_05_France financials" xfId="23686"/>
    <cellStyle name="n_DBR2005_05_France financials_1" xfId="25235"/>
    <cellStyle name="n_DBR2005_05_France KPIs" xfId="4896"/>
    <cellStyle name="n_DBR2005_05_France KPIs 2" xfId="14314"/>
    <cellStyle name="n_DBR2005_05_France KPIs_1" xfId="12139"/>
    <cellStyle name="n_DBR2005_05_Group" xfId="30729"/>
    <cellStyle name="n_DBR2005_05_Group - financial KPIs" xfId="21942"/>
    <cellStyle name="n_DBR2005_05_Group - operational KPIs" xfId="3111"/>
    <cellStyle name="n_DBR2005_05_Group - operational KPIs_1" xfId="10385"/>
    <cellStyle name="n_DBR2005_05_Group - operational KPIs_1 2" xfId="18084"/>
    <cellStyle name="n_DBR2005_05_Group - operational KPIs_2" xfId="20201"/>
    <cellStyle name="n_DBR2005_05_IC&amp;SS" xfId="19800"/>
    <cellStyle name="n_DBR2005_05_Poland KPIs" xfId="8365"/>
    <cellStyle name="n_DBR2005_05_Poland KPIs_1" xfId="30724"/>
    <cellStyle name="n_DBR2005_05_Reporting Valeur_Mobile_2010_10" xfId="30730"/>
    <cellStyle name="n_DBR2005_05_Reporting Valeur_Mobile_2010_10_Group" xfId="30731"/>
    <cellStyle name="n_DBR2005_05_Reporting Valeur_Mobile_2010_10_ROW" xfId="30732"/>
    <cellStyle name="n_DBR2005_05_Reporting Valeur_Mobile_2010_10_ROW ARPU" xfId="30733"/>
    <cellStyle name="n_DBR2005_05_Reporting Valeur_Mobile_2010_10_ROW ARPU_Group" xfId="30734"/>
    <cellStyle name="n_DBR2005_05_Reporting Valeur_Mobile_2010_10_ROW_Group" xfId="30735"/>
    <cellStyle name="n_DBR2005_05_ROW" xfId="30736"/>
    <cellStyle name="n_DBR2005_05_RoW KPIs" xfId="9077"/>
    <cellStyle name="n_DBR2005_05_ROW_1" xfId="30737"/>
    <cellStyle name="n_DBR2005_05_ROW_1_Group" xfId="30738"/>
    <cellStyle name="n_DBR2005_05_ROW_1_ROW ARPU" xfId="30739"/>
    <cellStyle name="n_DBR2005_05_ROW_1_ROW ARPU_Group" xfId="30740"/>
    <cellStyle name="n_DBR2005_05_ROW_Group" xfId="30741"/>
    <cellStyle name="n_DBR2005_05_ROW_ROW ARPU" xfId="30742"/>
    <cellStyle name="n_DBR2005_05_ROW_ROW ARPU_Group" xfId="30743"/>
    <cellStyle name="n_DBR2005_05_Spain ARPU + AUPU" xfId="30744"/>
    <cellStyle name="n_DBR2005_05_Spain ARPU + AUPU_Group" xfId="30745"/>
    <cellStyle name="n_DBR2005_05_Spain ARPU + AUPU_ROW ARPU" xfId="30746"/>
    <cellStyle name="n_DBR2005_05_Spain ARPU + AUPU_ROW ARPU_Group" xfId="30747"/>
    <cellStyle name="n_DBR2005_05_Spain KPIs" xfId="6719"/>
    <cellStyle name="n_DBR2005_05_Spain KPIs 2" xfId="16086"/>
    <cellStyle name="n_DBR2005_05_Spain KPIs_1" xfId="51535"/>
    <cellStyle name="n_DBR2005_05_Telecoms - Operational KPIs" xfId="49838"/>
    <cellStyle name="n_Delta parc" xfId="2036"/>
    <cellStyle name="n_Delta parc_01 Synthèse DM pour modèle" xfId="2037"/>
    <cellStyle name="n_Delta parc_01 Synthèse DM pour modèle_A&amp;ME KPIs" xfId="53316"/>
    <cellStyle name="n_Delta parc_01 Synthèse DM pour modèle_France financials" xfId="23688"/>
    <cellStyle name="n_Delta parc_01 Synthèse DM pour modèle_France KPIs" xfId="4898"/>
    <cellStyle name="n_Delta parc_01 Synthèse DM pour modèle_France KPIs 2" xfId="14316"/>
    <cellStyle name="n_Delta parc_01 Synthèse DM pour modèle_France KPIs_1" xfId="12141"/>
    <cellStyle name="n_Delta parc_01 Synthèse DM pour modèle_Group" xfId="30750"/>
    <cellStyle name="n_Delta parc_01 Synthèse DM pour modèle_Group - financial KPIs" xfId="21944"/>
    <cellStyle name="n_Delta parc_01 Synthèse DM pour modèle_Group - operational KPIs" xfId="10387"/>
    <cellStyle name="n_Delta parc_01 Synthèse DM pour modèle_Group - operational KPIs 2" xfId="18086"/>
    <cellStyle name="n_Delta parc_01 Synthèse DM pour modèle_Group - operational KPIs_1" xfId="20203"/>
    <cellStyle name="n_Delta parc_01 Synthèse DM pour modèle_Poland KPIs" xfId="30749"/>
    <cellStyle name="n_Delta parc_01 Synthèse DM pour modèle_ROW" xfId="30751"/>
    <cellStyle name="n_Delta parc_01 Synthèse DM pour modèle_ROW_1" xfId="30752"/>
    <cellStyle name="n_Delta parc_01 Synthèse DM pour modèle_ROW_1_Group" xfId="30753"/>
    <cellStyle name="n_Delta parc_01 Synthèse DM pour modèle_ROW_1_ROW ARPU" xfId="30754"/>
    <cellStyle name="n_Delta parc_01 Synthèse DM pour modèle_ROW_1_ROW ARPU_Group" xfId="30755"/>
    <cellStyle name="n_Delta parc_01 Synthèse DM pour modèle_ROW_Group" xfId="30756"/>
    <cellStyle name="n_Delta parc_01 Synthèse DM pour modèle_ROW_ROW ARPU" xfId="30757"/>
    <cellStyle name="n_Delta parc_01 Synthèse DM pour modèle_ROW_ROW ARPU_Group" xfId="30758"/>
    <cellStyle name="n_Delta parc_01 Synthèse DM pour modèle_Spain ARPU + AUPU" xfId="30759"/>
    <cellStyle name="n_Delta parc_01 Synthèse DM pour modèle_Spain ARPU + AUPU_Group" xfId="30760"/>
    <cellStyle name="n_Delta parc_01 Synthèse DM pour modèle_Spain ARPU + AUPU_ROW ARPU" xfId="30761"/>
    <cellStyle name="n_Delta parc_01 Synthèse DM pour modèle_Spain ARPU + AUPU_ROW ARPU_Group" xfId="30762"/>
    <cellStyle name="n_Delta parc_01 Synthèse DM pour modèle_Spain KPIs" xfId="6721"/>
    <cellStyle name="n_Delta parc_01 Synthèse DM pour modèle_Spain KPIs 2" xfId="16088"/>
    <cellStyle name="n_Delta parc_01 Synthèse DM pour modèle_Spain KPIs_1" xfId="51537"/>
    <cellStyle name="n_Delta parc_01 Synthèse DM pour modèle_Telecoms - Operational KPIs" xfId="49840"/>
    <cellStyle name="n_Delta parc_0703 Préflashde L23 Analyse CA trafic 07-03 (07-04-03)" xfId="2038"/>
    <cellStyle name="n_Delta parc_0703 Préflashde L23 Analyse CA trafic 07-03 (07-04-03)_A&amp;ME KPIs" xfId="53317"/>
    <cellStyle name="n_Delta parc_0703 Préflashde L23 Analyse CA trafic 07-03 (07-04-03)_Enterprise" xfId="9647"/>
    <cellStyle name="n_Delta parc_0703 Préflashde L23 Analyse CA trafic 07-03 (07-04-03)_France financials" xfId="23689"/>
    <cellStyle name="n_Delta parc_0703 Préflashde L23 Analyse CA trafic 07-03 (07-04-03)_France financials_1" xfId="25237"/>
    <cellStyle name="n_Delta parc_0703 Préflashde L23 Analyse CA trafic 07-03 (07-04-03)_France KPIs" xfId="4899"/>
    <cellStyle name="n_Delta parc_0703 Préflashde L23 Analyse CA trafic 07-03 (07-04-03)_France KPIs 2" xfId="14317"/>
    <cellStyle name="n_Delta parc_0703 Préflashde L23 Analyse CA trafic 07-03 (07-04-03)_France KPIs_1" xfId="12142"/>
    <cellStyle name="n_Delta parc_0703 Préflashde L23 Analyse CA trafic 07-03 (07-04-03)_Group" xfId="30764"/>
    <cellStyle name="n_Delta parc_0703 Préflashde L23 Analyse CA trafic 07-03 (07-04-03)_Group - financial KPIs" xfId="21945"/>
    <cellStyle name="n_Delta parc_0703 Préflashde L23 Analyse CA trafic 07-03 (07-04-03)_Group - operational KPIs" xfId="3113"/>
    <cellStyle name="n_Delta parc_0703 Préflashde L23 Analyse CA trafic 07-03 (07-04-03)_Group - operational KPIs_1" xfId="10388"/>
    <cellStyle name="n_Delta parc_0703 Préflashde L23 Analyse CA trafic 07-03 (07-04-03)_Group - operational KPIs_1 2" xfId="18087"/>
    <cellStyle name="n_Delta parc_0703 Préflashde L23 Analyse CA trafic 07-03 (07-04-03)_Group - operational KPIs_2" xfId="20204"/>
    <cellStyle name="n_Delta parc_0703 Préflashde L23 Analyse CA trafic 07-03 (07-04-03)_IC&amp;SS" xfId="13772"/>
    <cellStyle name="n_Delta parc_0703 Préflashde L23 Analyse CA trafic 07-03 (07-04-03)_Poland KPIs" xfId="8367"/>
    <cellStyle name="n_Delta parc_0703 Préflashde L23 Analyse CA trafic 07-03 (07-04-03)_Poland KPIs_1" xfId="30763"/>
    <cellStyle name="n_Delta parc_0703 Préflashde L23 Analyse CA trafic 07-03 (07-04-03)_ROW" xfId="30765"/>
    <cellStyle name="n_Delta parc_0703 Préflashde L23 Analyse CA trafic 07-03 (07-04-03)_RoW KPIs" xfId="9079"/>
    <cellStyle name="n_Delta parc_0703 Préflashde L23 Analyse CA trafic 07-03 (07-04-03)_ROW_1" xfId="30766"/>
    <cellStyle name="n_Delta parc_0703 Préflashde L23 Analyse CA trafic 07-03 (07-04-03)_ROW_1_Group" xfId="30767"/>
    <cellStyle name="n_Delta parc_0703 Préflashde L23 Analyse CA trafic 07-03 (07-04-03)_ROW_1_ROW ARPU" xfId="30768"/>
    <cellStyle name="n_Delta parc_0703 Préflashde L23 Analyse CA trafic 07-03 (07-04-03)_ROW_1_ROW ARPU_Group" xfId="30769"/>
    <cellStyle name="n_Delta parc_0703 Préflashde L23 Analyse CA trafic 07-03 (07-04-03)_ROW_Group" xfId="30770"/>
    <cellStyle name="n_Delta parc_0703 Préflashde L23 Analyse CA trafic 07-03 (07-04-03)_ROW_ROW ARPU" xfId="30771"/>
    <cellStyle name="n_Delta parc_0703 Préflashde L23 Analyse CA trafic 07-03 (07-04-03)_ROW_ROW ARPU_Group" xfId="30772"/>
    <cellStyle name="n_Delta parc_0703 Préflashde L23 Analyse CA trafic 07-03 (07-04-03)_Spain ARPU + AUPU" xfId="30773"/>
    <cellStyle name="n_Delta parc_0703 Préflashde L23 Analyse CA trafic 07-03 (07-04-03)_Spain ARPU + AUPU_Group" xfId="30774"/>
    <cellStyle name="n_Delta parc_0703 Préflashde L23 Analyse CA trafic 07-03 (07-04-03)_Spain ARPU + AUPU_ROW ARPU" xfId="30775"/>
    <cellStyle name="n_Delta parc_0703 Préflashde L23 Analyse CA trafic 07-03 (07-04-03)_Spain ARPU + AUPU_ROW ARPU_Group" xfId="30776"/>
    <cellStyle name="n_Delta parc_0703 Préflashde L23 Analyse CA trafic 07-03 (07-04-03)_Spain KPIs" xfId="6722"/>
    <cellStyle name="n_Delta parc_0703 Préflashde L23 Analyse CA trafic 07-03 (07-04-03)_Spain KPIs 2" xfId="16089"/>
    <cellStyle name="n_Delta parc_0703 Préflashde L23 Analyse CA trafic 07-03 (07-04-03)_Spain KPIs_1" xfId="51538"/>
    <cellStyle name="n_Delta parc_0703 Préflashde L23 Analyse CA trafic 07-03 (07-04-03)_Telecoms - Operational KPIs" xfId="49841"/>
    <cellStyle name="n_Delta parc_A&amp;ME KPIs" xfId="53315"/>
    <cellStyle name="n_Delta parc_Base Forfaits 06-07" xfId="2039"/>
    <cellStyle name="n_Delta parc_Base Forfaits 06-07_A&amp;ME KPIs" xfId="53318"/>
    <cellStyle name="n_Delta parc_Base Forfaits 06-07_Enterprise" xfId="9648"/>
    <cellStyle name="n_Delta parc_Base Forfaits 06-07_France financials" xfId="23690"/>
    <cellStyle name="n_Delta parc_Base Forfaits 06-07_France financials_1" xfId="25238"/>
    <cellStyle name="n_Delta parc_Base Forfaits 06-07_France KPIs" xfId="4900"/>
    <cellStyle name="n_Delta parc_Base Forfaits 06-07_France KPIs 2" xfId="14318"/>
    <cellStyle name="n_Delta parc_Base Forfaits 06-07_France KPIs_1" xfId="12143"/>
    <cellStyle name="n_Delta parc_Base Forfaits 06-07_Group" xfId="30778"/>
    <cellStyle name="n_Delta parc_Base Forfaits 06-07_Group - financial KPIs" xfId="21946"/>
    <cellStyle name="n_Delta parc_Base Forfaits 06-07_Group - operational KPIs" xfId="3114"/>
    <cellStyle name="n_Delta parc_Base Forfaits 06-07_Group - operational KPIs_1" xfId="10389"/>
    <cellStyle name="n_Delta parc_Base Forfaits 06-07_Group - operational KPIs_1 2" xfId="18088"/>
    <cellStyle name="n_Delta parc_Base Forfaits 06-07_Group - operational KPIs_2" xfId="20205"/>
    <cellStyle name="n_Delta parc_Base Forfaits 06-07_IC&amp;SS" xfId="19599"/>
    <cellStyle name="n_Delta parc_Base Forfaits 06-07_Poland KPIs" xfId="8368"/>
    <cellStyle name="n_Delta parc_Base Forfaits 06-07_Poland KPIs_1" xfId="30777"/>
    <cellStyle name="n_Delta parc_Base Forfaits 06-07_ROW" xfId="30779"/>
    <cellStyle name="n_Delta parc_Base Forfaits 06-07_RoW KPIs" xfId="9080"/>
    <cellStyle name="n_Delta parc_Base Forfaits 06-07_ROW_1" xfId="30780"/>
    <cellStyle name="n_Delta parc_Base Forfaits 06-07_ROW_1_Group" xfId="30781"/>
    <cellStyle name="n_Delta parc_Base Forfaits 06-07_ROW_1_ROW ARPU" xfId="30782"/>
    <cellStyle name="n_Delta parc_Base Forfaits 06-07_ROW_1_ROW ARPU_Group" xfId="30783"/>
    <cellStyle name="n_Delta parc_Base Forfaits 06-07_ROW_Group" xfId="30784"/>
    <cellStyle name="n_Delta parc_Base Forfaits 06-07_ROW_ROW ARPU" xfId="30785"/>
    <cellStyle name="n_Delta parc_Base Forfaits 06-07_ROW_ROW ARPU_Group" xfId="30786"/>
    <cellStyle name="n_Delta parc_Base Forfaits 06-07_Spain ARPU + AUPU" xfId="30787"/>
    <cellStyle name="n_Delta parc_Base Forfaits 06-07_Spain ARPU + AUPU_Group" xfId="30788"/>
    <cellStyle name="n_Delta parc_Base Forfaits 06-07_Spain ARPU + AUPU_ROW ARPU" xfId="30789"/>
    <cellStyle name="n_Delta parc_Base Forfaits 06-07_Spain ARPU + AUPU_ROW ARPU_Group" xfId="30790"/>
    <cellStyle name="n_Delta parc_Base Forfaits 06-07_Spain KPIs" xfId="6723"/>
    <cellStyle name="n_Delta parc_Base Forfaits 06-07_Spain KPIs 2" xfId="16090"/>
    <cellStyle name="n_Delta parc_Base Forfaits 06-07_Spain KPIs_1" xfId="51539"/>
    <cellStyle name="n_Delta parc_Base Forfaits 06-07_Telecoms - Operational KPIs" xfId="49842"/>
    <cellStyle name="n_Delta parc_CA BAC SCR-VM 06-07 (31-07-06)" xfId="2040"/>
    <cellStyle name="n_Delta parc_CA BAC SCR-VM 06-07 (31-07-06)_A&amp;ME KPIs" xfId="53319"/>
    <cellStyle name="n_Delta parc_CA BAC SCR-VM 06-07 (31-07-06)_Enterprise" xfId="9649"/>
    <cellStyle name="n_Delta parc_CA BAC SCR-VM 06-07 (31-07-06)_France financials" xfId="23691"/>
    <cellStyle name="n_Delta parc_CA BAC SCR-VM 06-07 (31-07-06)_France financials_1" xfId="25239"/>
    <cellStyle name="n_Delta parc_CA BAC SCR-VM 06-07 (31-07-06)_France KPIs" xfId="4901"/>
    <cellStyle name="n_Delta parc_CA BAC SCR-VM 06-07 (31-07-06)_France KPIs 2" xfId="14319"/>
    <cellStyle name="n_Delta parc_CA BAC SCR-VM 06-07 (31-07-06)_France KPIs_1" xfId="12144"/>
    <cellStyle name="n_Delta parc_CA BAC SCR-VM 06-07 (31-07-06)_Group" xfId="30792"/>
    <cellStyle name="n_Delta parc_CA BAC SCR-VM 06-07 (31-07-06)_Group - financial KPIs" xfId="21947"/>
    <cellStyle name="n_Delta parc_CA BAC SCR-VM 06-07 (31-07-06)_Group - operational KPIs" xfId="3115"/>
    <cellStyle name="n_Delta parc_CA BAC SCR-VM 06-07 (31-07-06)_Group - operational KPIs_1" xfId="10390"/>
    <cellStyle name="n_Delta parc_CA BAC SCR-VM 06-07 (31-07-06)_Group - operational KPIs_1 2" xfId="18089"/>
    <cellStyle name="n_Delta parc_CA BAC SCR-VM 06-07 (31-07-06)_Group - operational KPIs_2" xfId="20206"/>
    <cellStyle name="n_Delta parc_CA BAC SCR-VM 06-07 (31-07-06)_IC&amp;SS" xfId="19799"/>
    <cellStyle name="n_Delta parc_CA BAC SCR-VM 06-07 (31-07-06)_Poland KPIs" xfId="8369"/>
    <cellStyle name="n_Delta parc_CA BAC SCR-VM 06-07 (31-07-06)_Poland KPIs_1" xfId="30791"/>
    <cellStyle name="n_Delta parc_CA BAC SCR-VM 06-07 (31-07-06)_ROW" xfId="30793"/>
    <cellStyle name="n_Delta parc_CA BAC SCR-VM 06-07 (31-07-06)_RoW KPIs" xfId="9081"/>
    <cellStyle name="n_Delta parc_CA BAC SCR-VM 06-07 (31-07-06)_ROW_1" xfId="30794"/>
    <cellStyle name="n_Delta parc_CA BAC SCR-VM 06-07 (31-07-06)_ROW_1_Group" xfId="30795"/>
    <cellStyle name="n_Delta parc_CA BAC SCR-VM 06-07 (31-07-06)_ROW_1_ROW ARPU" xfId="30796"/>
    <cellStyle name="n_Delta parc_CA BAC SCR-VM 06-07 (31-07-06)_ROW_1_ROW ARPU_Group" xfId="30797"/>
    <cellStyle name="n_Delta parc_CA BAC SCR-VM 06-07 (31-07-06)_ROW_Group" xfId="30798"/>
    <cellStyle name="n_Delta parc_CA BAC SCR-VM 06-07 (31-07-06)_ROW_ROW ARPU" xfId="30799"/>
    <cellStyle name="n_Delta parc_CA BAC SCR-VM 06-07 (31-07-06)_ROW_ROW ARPU_Group" xfId="30800"/>
    <cellStyle name="n_Delta parc_CA BAC SCR-VM 06-07 (31-07-06)_Spain ARPU + AUPU" xfId="30801"/>
    <cellStyle name="n_Delta parc_CA BAC SCR-VM 06-07 (31-07-06)_Spain ARPU + AUPU_Group" xfId="30802"/>
    <cellStyle name="n_Delta parc_CA BAC SCR-VM 06-07 (31-07-06)_Spain ARPU + AUPU_ROW ARPU" xfId="30803"/>
    <cellStyle name="n_Delta parc_CA BAC SCR-VM 06-07 (31-07-06)_Spain ARPU + AUPU_ROW ARPU_Group" xfId="30804"/>
    <cellStyle name="n_Delta parc_CA BAC SCR-VM 06-07 (31-07-06)_Spain KPIs" xfId="6724"/>
    <cellStyle name="n_Delta parc_CA BAC SCR-VM 06-07 (31-07-06)_Spain KPIs 2" xfId="16091"/>
    <cellStyle name="n_Delta parc_CA BAC SCR-VM 06-07 (31-07-06)_Spain KPIs_1" xfId="51540"/>
    <cellStyle name="n_Delta parc_CA BAC SCR-VM 06-07 (31-07-06)_Telecoms - Operational KPIs" xfId="49843"/>
    <cellStyle name="n_Delta parc_CA forfaits 0607 (06-08-14)" xfId="2041"/>
    <cellStyle name="n_Delta parc_CA forfaits 0607 (06-08-14)_A&amp;ME KPIs" xfId="53320"/>
    <cellStyle name="n_Delta parc_CA forfaits 0607 (06-08-14)_France financials" xfId="23692"/>
    <cellStyle name="n_Delta parc_CA forfaits 0607 (06-08-14)_France KPIs" xfId="4902"/>
    <cellStyle name="n_Delta parc_CA forfaits 0607 (06-08-14)_France KPIs 2" xfId="14320"/>
    <cellStyle name="n_Delta parc_CA forfaits 0607 (06-08-14)_France KPIs_1" xfId="12145"/>
    <cellStyle name="n_Delta parc_CA forfaits 0607 (06-08-14)_Group" xfId="30806"/>
    <cellStyle name="n_Delta parc_CA forfaits 0607 (06-08-14)_Group - financial KPIs" xfId="21948"/>
    <cellStyle name="n_Delta parc_CA forfaits 0607 (06-08-14)_Group - operational KPIs" xfId="10391"/>
    <cellStyle name="n_Delta parc_CA forfaits 0607 (06-08-14)_Group - operational KPIs 2" xfId="18090"/>
    <cellStyle name="n_Delta parc_CA forfaits 0607 (06-08-14)_Group - operational KPIs_1" xfId="20207"/>
    <cellStyle name="n_Delta parc_CA forfaits 0607 (06-08-14)_Poland KPIs" xfId="30805"/>
    <cellStyle name="n_Delta parc_CA forfaits 0607 (06-08-14)_ROW" xfId="30807"/>
    <cellStyle name="n_Delta parc_CA forfaits 0607 (06-08-14)_ROW_1" xfId="30808"/>
    <cellStyle name="n_Delta parc_CA forfaits 0607 (06-08-14)_ROW_1_Group" xfId="30809"/>
    <cellStyle name="n_Delta parc_CA forfaits 0607 (06-08-14)_ROW_1_ROW ARPU" xfId="30810"/>
    <cellStyle name="n_Delta parc_CA forfaits 0607 (06-08-14)_ROW_1_ROW ARPU_Group" xfId="30811"/>
    <cellStyle name="n_Delta parc_CA forfaits 0607 (06-08-14)_ROW_Group" xfId="30812"/>
    <cellStyle name="n_Delta parc_CA forfaits 0607 (06-08-14)_ROW_ROW ARPU" xfId="30813"/>
    <cellStyle name="n_Delta parc_CA forfaits 0607 (06-08-14)_ROW_ROW ARPU_Group" xfId="30814"/>
    <cellStyle name="n_Delta parc_CA forfaits 0607 (06-08-14)_Spain ARPU + AUPU" xfId="30815"/>
    <cellStyle name="n_Delta parc_CA forfaits 0607 (06-08-14)_Spain ARPU + AUPU_Group" xfId="30816"/>
    <cellStyle name="n_Delta parc_CA forfaits 0607 (06-08-14)_Spain ARPU + AUPU_ROW ARPU" xfId="30817"/>
    <cellStyle name="n_Delta parc_CA forfaits 0607 (06-08-14)_Spain ARPU + AUPU_ROW ARPU_Group" xfId="30818"/>
    <cellStyle name="n_Delta parc_CA forfaits 0607 (06-08-14)_Spain KPIs" xfId="6725"/>
    <cellStyle name="n_Delta parc_CA forfaits 0607 (06-08-14)_Spain KPIs 2" xfId="16092"/>
    <cellStyle name="n_Delta parc_CA forfaits 0607 (06-08-14)_Spain KPIs_1" xfId="51541"/>
    <cellStyle name="n_Delta parc_CA forfaits 0607 (06-08-14)_Telecoms - Operational KPIs" xfId="49844"/>
    <cellStyle name="n_Delta parc_Classeur2" xfId="2042"/>
    <cellStyle name="n_Delta parc_Classeur2_A&amp;ME KPIs" xfId="53321"/>
    <cellStyle name="n_Delta parc_Classeur2_France financials" xfId="23693"/>
    <cellStyle name="n_Delta parc_Classeur2_France KPIs" xfId="4903"/>
    <cellStyle name="n_Delta parc_Classeur2_France KPIs 2" xfId="14321"/>
    <cellStyle name="n_Delta parc_Classeur2_France KPIs_1" xfId="12146"/>
    <cellStyle name="n_Delta parc_Classeur2_Group" xfId="30820"/>
    <cellStyle name="n_Delta parc_Classeur2_Group - financial KPIs" xfId="21949"/>
    <cellStyle name="n_Delta parc_Classeur2_Group - operational KPIs" xfId="10392"/>
    <cellStyle name="n_Delta parc_Classeur2_Group - operational KPIs 2" xfId="18091"/>
    <cellStyle name="n_Delta parc_Classeur2_Group - operational KPIs_1" xfId="20208"/>
    <cellStyle name="n_Delta parc_Classeur2_Poland KPIs" xfId="30819"/>
    <cellStyle name="n_Delta parc_Classeur2_ROW" xfId="30821"/>
    <cellStyle name="n_Delta parc_Classeur2_ROW_1" xfId="30822"/>
    <cellStyle name="n_Delta parc_Classeur2_ROW_1_Group" xfId="30823"/>
    <cellStyle name="n_Delta parc_Classeur2_ROW_1_ROW ARPU" xfId="30824"/>
    <cellStyle name="n_Delta parc_Classeur2_ROW_1_ROW ARPU_Group" xfId="30825"/>
    <cellStyle name="n_Delta parc_Classeur2_ROW_Group" xfId="30826"/>
    <cellStyle name="n_Delta parc_Classeur2_ROW_ROW ARPU" xfId="30827"/>
    <cellStyle name="n_Delta parc_Classeur2_ROW_ROW ARPU_Group" xfId="30828"/>
    <cellStyle name="n_Delta parc_Classeur2_Spain ARPU + AUPU" xfId="30829"/>
    <cellStyle name="n_Delta parc_Classeur2_Spain ARPU + AUPU_Group" xfId="30830"/>
    <cellStyle name="n_Delta parc_Classeur2_Spain ARPU + AUPU_ROW ARPU" xfId="30831"/>
    <cellStyle name="n_Delta parc_Classeur2_Spain ARPU + AUPU_ROW ARPU_Group" xfId="30832"/>
    <cellStyle name="n_Delta parc_Classeur2_Spain KPIs" xfId="6726"/>
    <cellStyle name="n_Delta parc_Classeur2_Spain KPIs 2" xfId="16093"/>
    <cellStyle name="n_Delta parc_Classeur2_Spain KPIs_1" xfId="51542"/>
    <cellStyle name="n_Delta parc_Classeur2_Telecoms - Operational KPIs" xfId="49845"/>
    <cellStyle name="n_Delta parc_Classeur5" xfId="2043"/>
    <cellStyle name="n_Delta parc_Classeur5_A&amp;ME KPIs" xfId="53322"/>
    <cellStyle name="n_Delta parc_Classeur5_Enterprise" xfId="9650"/>
    <cellStyle name="n_Delta parc_Classeur5_France financials" xfId="23694"/>
    <cellStyle name="n_Delta parc_Classeur5_France financials_1" xfId="25240"/>
    <cellStyle name="n_Delta parc_Classeur5_France KPIs" xfId="4904"/>
    <cellStyle name="n_Delta parc_Classeur5_France KPIs 2" xfId="14322"/>
    <cellStyle name="n_Delta parc_Classeur5_France KPIs_1" xfId="12147"/>
    <cellStyle name="n_Delta parc_Classeur5_Group" xfId="30834"/>
    <cellStyle name="n_Delta parc_Classeur5_Group - financial KPIs" xfId="21950"/>
    <cellStyle name="n_Delta parc_Classeur5_Group - operational KPIs" xfId="3116"/>
    <cellStyle name="n_Delta parc_Classeur5_Group - operational KPIs_1" xfId="10393"/>
    <cellStyle name="n_Delta parc_Classeur5_Group - operational KPIs_1 2" xfId="18092"/>
    <cellStyle name="n_Delta parc_Classeur5_Group - operational KPIs_2" xfId="20209"/>
    <cellStyle name="n_Delta parc_Classeur5_IC&amp;SS" xfId="13554"/>
    <cellStyle name="n_Delta parc_Classeur5_Poland KPIs" xfId="8370"/>
    <cellStyle name="n_Delta parc_Classeur5_Poland KPIs_1" xfId="30833"/>
    <cellStyle name="n_Delta parc_Classeur5_ROW" xfId="30835"/>
    <cellStyle name="n_Delta parc_Classeur5_RoW KPIs" xfId="9082"/>
    <cellStyle name="n_Delta parc_Classeur5_ROW_1" xfId="30836"/>
    <cellStyle name="n_Delta parc_Classeur5_ROW_1_Group" xfId="30837"/>
    <cellStyle name="n_Delta parc_Classeur5_ROW_1_ROW ARPU" xfId="30838"/>
    <cellStyle name="n_Delta parc_Classeur5_ROW_1_ROW ARPU_Group" xfId="30839"/>
    <cellStyle name="n_Delta parc_Classeur5_ROW_Group" xfId="30840"/>
    <cellStyle name="n_Delta parc_Classeur5_ROW_ROW ARPU" xfId="30841"/>
    <cellStyle name="n_Delta parc_Classeur5_ROW_ROW ARPU_Group" xfId="30842"/>
    <cellStyle name="n_Delta parc_Classeur5_Spain ARPU + AUPU" xfId="30843"/>
    <cellStyle name="n_Delta parc_Classeur5_Spain ARPU + AUPU_Group" xfId="30844"/>
    <cellStyle name="n_Delta parc_Classeur5_Spain ARPU + AUPU_ROW ARPU" xfId="30845"/>
    <cellStyle name="n_Delta parc_Classeur5_Spain ARPU + AUPU_ROW ARPU_Group" xfId="30846"/>
    <cellStyle name="n_Delta parc_Classeur5_Spain KPIs" xfId="6727"/>
    <cellStyle name="n_Delta parc_Classeur5_Spain KPIs 2" xfId="16094"/>
    <cellStyle name="n_Delta parc_Classeur5_Spain KPIs_1" xfId="51543"/>
    <cellStyle name="n_Delta parc_Classeur5_Telecoms - Operational KPIs" xfId="49846"/>
    <cellStyle name="n_Delta parc_DATA KPI Personal" xfId="30847"/>
    <cellStyle name="n_Delta parc_DATA KPI Personal_Group" xfId="30848"/>
    <cellStyle name="n_Delta parc_EE_CoA_BS - mapped V4" xfId="30849"/>
    <cellStyle name="n_Delta parc_EE_CoA_BS - mapped V4_Group" xfId="30850"/>
    <cellStyle name="n_Delta parc_Enterprise" xfId="9646"/>
    <cellStyle name="n_Delta parc_France financials" xfId="23687"/>
    <cellStyle name="n_Delta parc_France financials_1" xfId="25236"/>
    <cellStyle name="n_Delta parc_France KPIs" xfId="4897"/>
    <cellStyle name="n_Delta parc_France KPIs 2" xfId="14315"/>
    <cellStyle name="n_Delta parc_France KPIs_1" xfId="12140"/>
    <cellStyle name="n_Delta parc_Group" xfId="30851"/>
    <cellStyle name="n_Delta parc_Group - financial KPIs" xfId="21943"/>
    <cellStyle name="n_Delta parc_Group - operational KPIs" xfId="3112"/>
    <cellStyle name="n_Delta parc_Group - operational KPIs_1" xfId="10386"/>
    <cellStyle name="n_Delta parc_Group - operational KPIs_1 2" xfId="18085"/>
    <cellStyle name="n_Delta parc_Group - operational KPIs_2" xfId="20202"/>
    <cellStyle name="n_Delta parc_IC&amp;SS" xfId="17595"/>
    <cellStyle name="n_Delta parc_PFA_Mn MTV_060413" xfId="2044"/>
    <cellStyle name="n_Delta parc_PFA_Mn MTV_060413_A&amp;ME KPIs" xfId="53323"/>
    <cellStyle name="n_Delta parc_PFA_Mn MTV_060413_France financials" xfId="23695"/>
    <cellStyle name="n_Delta parc_PFA_Mn MTV_060413_France KPIs" xfId="4905"/>
    <cellStyle name="n_Delta parc_PFA_Mn MTV_060413_France KPIs 2" xfId="14323"/>
    <cellStyle name="n_Delta parc_PFA_Mn MTV_060413_France KPIs_1" xfId="12148"/>
    <cellStyle name="n_Delta parc_PFA_Mn MTV_060413_Group" xfId="30853"/>
    <cellStyle name="n_Delta parc_PFA_Mn MTV_060413_Group - financial KPIs" xfId="21951"/>
    <cellStyle name="n_Delta parc_PFA_Mn MTV_060413_Group - operational KPIs" xfId="10394"/>
    <cellStyle name="n_Delta parc_PFA_Mn MTV_060413_Group - operational KPIs 2" xfId="18093"/>
    <cellStyle name="n_Delta parc_PFA_Mn MTV_060413_Group - operational KPIs_1" xfId="20210"/>
    <cellStyle name="n_Delta parc_PFA_Mn MTV_060413_Poland KPIs" xfId="30852"/>
    <cellStyle name="n_Delta parc_PFA_Mn MTV_060413_ROW" xfId="30854"/>
    <cellStyle name="n_Delta parc_PFA_Mn MTV_060413_ROW_1" xfId="30855"/>
    <cellStyle name="n_Delta parc_PFA_Mn MTV_060413_ROW_1_Group" xfId="30856"/>
    <cellStyle name="n_Delta parc_PFA_Mn MTV_060413_ROW_1_ROW ARPU" xfId="30857"/>
    <cellStyle name="n_Delta parc_PFA_Mn MTV_060413_ROW_1_ROW ARPU_Group" xfId="30858"/>
    <cellStyle name="n_Delta parc_PFA_Mn MTV_060413_ROW_Group" xfId="30859"/>
    <cellStyle name="n_Delta parc_PFA_Mn MTV_060413_ROW_ROW ARPU" xfId="30860"/>
    <cellStyle name="n_Delta parc_PFA_Mn MTV_060413_ROW_ROW ARPU_Group" xfId="30861"/>
    <cellStyle name="n_Delta parc_PFA_Mn MTV_060413_Spain ARPU + AUPU" xfId="30862"/>
    <cellStyle name="n_Delta parc_PFA_Mn MTV_060413_Spain ARPU + AUPU_Group" xfId="30863"/>
    <cellStyle name="n_Delta parc_PFA_Mn MTV_060413_Spain ARPU + AUPU_ROW ARPU" xfId="30864"/>
    <cellStyle name="n_Delta parc_PFA_Mn MTV_060413_Spain ARPU + AUPU_ROW ARPU_Group" xfId="30865"/>
    <cellStyle name="n_Delta parc_PFA_Mn MTV_060413_Spain KPIs" xfId="6728"/>
    <cellStyle name="n_Delta parc_PFA_Mn MTV_060413_Spain KPIs 2" xfId="16095"/>
    <cellStyle name="n_Delta parc_PFA_Mn MTV_060413_Spain KPIs_1" xfId="51544"/>
    <cellStyle name="n_Delta parc_PFA_Mn MTV_060413_Telecoms - Operational KPIs" xfId="49847"/>
    <cellStyle name="n_Delta parc_PFA_Mn_0603_V0 0" xfId="2045"/>
    <cellStyle name="n_Delta parc_PFA_Mn_0603_V0 0_A&amp;ME KPIs" xfId="53324"/>
    <cellStyle name="n_Delta parc_PFA_Mn_0603_V0 0_France financials" xfId="23696"/>
    <cellStyle name="n_Delta parc_PFA_Mn_0603_V0 0_France KPIs" xfId="4906"/>
    <cellStyle name="n_Delta parc_PFA_Mn_0603_V0 0_France KPIs 2" xfId="14324"/>
    <cellStyle name="n_Delta parc_PFA_Mn_0603_V0 0_France KPIs_1" xfId="12149"/>
    <cellStyle name="n_Delta parc_PFA_Mn_0603_V0 0_Group" xfId="30867"/>
    <cellStyle name="n_Delta parc_PFA_Mn_0603_V0 0_Group - financial KPIs" xfId="21952"/>
    <cellStyle name="n_Delta parc_PFA_Mn_0603_V0 0_Group - operational KPIs" xfId="10395"/>
    <cellStyle name="n_Delta parc_PFA_Mn_0603_V0 0_Group - operational KPIs 2" xfId="18094"/>
    <cellStyle name="n_Delta parc_PFA_Mn_0603_V0 0_Group - operational KPIs_1" xfId="20211"/>
    <cellStyle name="n_Delta parc_PFA_Mn_0603_V0 0_Poland KPIs" xfId="30866"/>
    <cellStyle name="n_Delta parc_PFA_Mn_0603_V0 0_ROW" xfId="30868"/>
    <cellStyle name="n_Delta parc_PFA_Mn_0603_V0 0_ROW_1" xfId="30869"/>
    <cellStyle name="n_Delta parc_PFA_Mn_0603_V0 0_ROW_1_Group" xfId="30870"/>
    <cellStyle name="n_Delta parc_PFA_Mn_0603_V0 0_ROW_1_ROW ARPU" xfId="30871"/>
    <cellStyle name="n_Delta parc_PFA_Mn_0603_V0 0_ROW_1_ROW ARPU_Group" xfId="30872"/>
    <cellStyle name="n_Delta parc_PFA_Mn_0603_V0 0_ROW_Group" xfId="30873"/>
    <cellStyle name="n_Delta parc_PFA_Mn_0603_V0 0_ROW_ROW ARPU" xfId="30874"/>
    <cellStyle name="n_Delta parc_PFA_Mn_0603_V0 0_ROW_ROW ARPU_Group" xfId="30875"/>
    <cellStyle name="n_Delta parc_PFA_Mn_0603_V0 0_Spain ARPU + AUPU" xfId="30876"/>
    <cellStyle name="n_Delta parc_PFA_Mn_0603_V0 0_Spain ARPU + AUPU_Group" xfId="30877"/>
    <cellStyle name="n_Delta parc_PFA_Mn_0603_V0 0_Spain ARPU + AUPU_ROW ARPU" xfId="30878"/>
    <cellStyle name="n_Delta parc_PFA_Mn_0603_V0 0_Spain ARPU + AUPU_ROW ARPU_Group" xfId="30879"/>
    <cellStyle name="n_Delta parc_PFA_Mn_0603_V0 0_Spain KPIs" xfId="6729"/>
    <cellStyle name="n_Delta parc_PFA_Mn_0603_V0 0_Spain KPIs 2" xfId="16096"/>
    <cellStyle name="n_Delta parc_PFA_Mn_0603_V0 0_Spain KPIs_1" xfId="51545"/>
    <cellStyle name="n_Delta parc_PFA_Mn_0603_V0 0_Telecoms - Operational KPIs" xfId="49848"/>
    <cellStyle name="n_Delta parc_PFA_Parcs_0600706" xfId="2046"/>
    <cellStyle name="n_Delta parc_PFA_Parcs_0600706_A&amp;ME KPIs" xfId="53325"/>
    <cellStyle name="n_Delta parc_PFA_Parcs_0600706_France financials" xfId="23697"/>
    <cellStyle name="n_Delta parc_PFA_Parcs_0600706_France KPIs" xfId="4907"/>
    <cellStyle name="n_Delta parc_PFA_Parcs_0600706_France KPIs 2" xfId="14325"/>
    <cellStyle name="n_Delta parc_PFA_Parcs_0600706_France KPIs_1" xfId="12150"/>
    <cellStyle name="n_Delta parc_PFA_Parcs_0600706_Group" xfId="30881"/>
    <cellStyle name="n_Delta parc_PFA_Parcs_0600706_Group - financial KPIs" xfId="21953"/>
    <cellStyle name="n_Delta parc_PFA_Parcs_0600706_Group - operational KPIs" xfId="10396"/>
    <cellStyle name="n_Delta parc_PFA_Parcs_0600706_Group - operational KPIs 2" xfId="18095"/>
    <cellStyle name="n_Delta parc_PFA_Parcs_0600706_Group - operational KPIs_1" xfId="20212"/>
    <cellStyle name="n_Delta parc_PFA_Parcs_0600706_Poland KPIs" xfId="30880"/>
    <cellStyle name="n_Delta parc_PFA_Parcs_0600706_ROW" xfId="30882"/>
    <cellStyle name="n_Delta parc_PFA_Parcs_0600706_ROW_1" xfId="30883"/>
    <cellStyle name="n_Delta parc_PFA_Parcs_0600706_ROW_1_Group" xfId="30884"/>
    <cellStyle name="n_Delta parc_PFA_Parcs_0600706_ROW_1_ROW ARPU" xfId="30885"/>
    <cellStyle name="n_Delta parc_PFA_Parcs_0600706_ROW_1_ROW ARPU_Group" xfId="30886"/>
    <cellStyle name="n_Delta parc_PFA_Parcs_0600706_ROW_Group" xfId="30887"/>
    <cellStyle name="n_Delta parc_PFA_Parcs_0600706_ROW_ROW ARPU" xfId="30888"/>
    <cellStyle name="n_Delta parc_PFA_Parcs_0600706_ROW_ROW ARPU_Group" xfId="30889"/>
    <cellStyle name="n_Delta parc_PFA_Parcs_0600706_Spain ARPU + AUPU" xfId="30890"/>
    <cellStyle name="n_Delta parc_PFA_Parcs_0600706_Spain ARPU + AUPU_Group" xfId="30891"/>
    <cellStyle name="n_Delta parc_PFA_Parcs_0600706_Spain ARPU + AUPU_ROW ARPU" xfId="30892"/>
    <cellStyle name="n_Delta parc_PFA_Parcs_0600706_Spain ARPU + AUPU_ROW ARPU_Group" xfId="30893"/>
    <cellStyle name="n_Delta parc_PFA_Parcs_0600706_Spain KPIs" xfId="6730"/>
    <cellStyle name="n_Delta parc_PFA_Parcs_0600706_Spain KPIs 2" xfId="16097"/>
    <cellStyle name="n_Delta parc_PFA_Parcs_0600706_Spain KPIs_1" xfId="51546"/>
    <cellStyle name="n_Delta parc_PFA_Parcs_0600706_Telecoms - Operational KPIs" xfId="49849"/>
    <cellStyle name="n_Delta parc_Poland KPIs" xfId="8366"/>
    <cellStyle name="n_Delta parc_Poland KPIs_1" xfId="30748"/>
    <cellStyle name="n_Delta parc_Reporting Valeur_Mobile_2010_10" xfId="30894"/>
    <cellStyle name="n_Delta parc_Reporting Valeur_Mobile_2010_10_Group" xfId="30895"/>
    <cellStyle name="n_Delta parc_Reporting Valeur_Mobile_2010_10_ROW" xfId="30896"/>
    <cellStyle name="n_Delta parc_Reporting Valeur_Mobile_2010_10_ROW ARPU" xfId="30897"/>
    <cellStyle name="n_Delta parc_Reporting Valeur_Mobile_2010_10_ROW ARPU_Group" xfId="30898"/>
    <cellStyle name="n_Delta parc_Reporting Valeur_Mobile_2010_10_ROW_Group" xfId="30899"/>
    <cellStyle name="n_Delta parc_ROW" xfId="30900"/>
    <cellStyle name="n_Delta parc_RoW KPIs" xfId="9078"/>
    <cellStyle name="n_Delta parc_ROW_1" xfId="30901"/>
    <cellStyle name="n_Delta parc_ROW_1_Group" xfId="30902"/>
    <cellStyle name="n_Delta parc_ROW_1_ROW ARPU" xfId="30903"/>
    <cellStyle name="n_Delta parc_ROW_1_ROW ARPU_Group" xfId="30904"/>
    <cellStyle name="n_Delta parc_ROW_Group" xfId="30905"/>
    <cellStyle name="n_Delta parc_ROW_ROW ARPU" xfId="30906"/>
    <cellStyle name="n_Delta parc_ROW_ROW ARPU_Group" xfId="30907"/>
    <cellStyle name="n_Delta parc_Spain ARPU + AUPU" xfId="30908"/>
    <cellStyle name="n_Delta parc_Spain ARPU + AUPU_Group" xfId="30909"/>
    <cellStyle name="n_Delta parc_Spain ARPU + AUPU_ROW ARPU" xfId="30910"/>
    <cellStyle name="n_Delta parc_Spain ARPU + AUPU_ROW ARPU_Group" xfId="30911"/>
    <cellStyle name="n_Delta parc_Spain KPIs" xfId="6720"/>
    <cellStyle name="n_Delta parc_Spain KPIs 2" xfId="16087"/>
    <cellStyle name="n_Delta parc_Spain KPIs_1" xfId="51536"/>
    <cellStyle name="n_Delta parc_Telecoms - Operational KPIs" xfId="49839"/>
    <cellStyle name="n_Delta parc_UAG_report_CA 06-09 (06-09-28)" xfId="2047"/>
    <cellStyle name="n_Delta parc_UAG_report_CA 06-09 (06-09-28)_A&amp;ME KPIs" xfId="53326"/>
    <cellStyle name="n_Delta parc_UAG_report_CA 06-09 (06-09-28)_Enterprise" xfId="9651"/>
    <cellStyle name="n_Delta parc_UAG_report_CA 06-09 (06-09-28)_France financials" xfId="23698"/>
    <cellStyle name="n_Delta parc_UAG_report_CA 06-09 (06-09-28)_France financials_1" xfId="25241"/>
    <cellStyle name="n_Delta parc_UAG_report_CA 06-09 (06-09-28)_France KPIs" xfId="4908"/>
    <cellStyle name="n_Delta parc_UAG_report_CA 06-09 (06-09-28)_France KPIs 2" xfId="14326"/>
    <cellStyle name="n_Delta parc_UAG_report_CA 06-09 (06-09-28)_France KPIs_1" xfId="12151"/>
    <cellStyle name="n_Delta parc_UAG_report_CA 06-09 (06-09-28)_Group" xfId="30913"/>
    <cellStyle name="n_Delta parc_UAG_report_CA 06-09 (06-09-28)_Group - financial KPIs" xfId="21954"/>
    <cellStyle name="n_Delta parc_UAG_report_CA 06-09 (06-09-28)_Group - operational KPIs" xfId="3117"/>
    <cellStyle name="n_Delta parc_UAG_report_CA 06-09 (06-09-28)_Group - operational KPIs_1" xfId="10397"/>
    <cellStyle name="n_Delta parc_UAG_report_CA 06-09 (06-09-28)_Group - operational KPIs_1 2" xfId="18096"/>
    <cellStyle name="n_Delta parc_UAG_report_CA 06-09 (06-09-28)_Group - operational KPIs_2" xfId="20213"/>
    <cellStyle name="n_Delta parc_UAG_report_CA 06-09 (06-09-28)_IC&amp;SS" xfId="13774"/>
    <cellStyle name="n_Delta parc_UAG_report_CA 06-09 (06-09-28)_Poland KPIs" xfId="8371"/>
    <cellStyle name="n_Delta parc_UAG_report_CA 06-09 (06-09-28)_Poland KPIs_1" xfId="30912"/>
    <cellStyle name="n_Delta parc_UAG_report_CA 06-09 (06-09-28)_ROW" xfId="30914"/>
    <cellStyle name="n_Delta parc_UAG_report_CA 06-09 (06-09-28)_RoW KPIs" xfId="9083"/>
    <cellStyle name="n_Delta parc_UAG_report_CA 06-09 (06-09-28)_ROW_1" xfId="30915"/>
    <cellStyle name="n_Delta parc_UAG_report_CA 06-09 (06-09-28)_ROW_1_Group" xfId="30916"/>
    <cellStyle name="n_Delta parc_UAG_report_CA 06-09 (06-09-28)_ROW_1_ROW ARPU" xfId="30917"/>
    <cellStyle name="n_Delta parc_UAG_report_CA 06-09 (06-09-28)_ROW_1_ROW ARPU_Group" xfId="30918"/>
    <cellStyle name="n_Delta parc_UAG_report_CA 06-09 (06-09-28)_ROW_Group" xfId="30919"/>
    <cellStyle name="n_Delta parc_UAG_report_CA 06-09 (06-09-28)_ROW_ROW ARPU" xfId="30920"/>
    <cellStyle name="n_Delta parc_UAG_report_CA 06-09 (06-09-28)_ROW_ROW ARPU_Group" xfId="30921"/>
    <cellStyle name="n_Delta parc_UAG_report_CA 06-09 (06-09-28)_Spain ARPU + AUPU" xfId="30922"/>
    <cellStyle name="n_Delta parc_UAG_report_CA 06-09 (06-09-28)_Spain ARPU + AUPU_Group" xfId="30923"/>
    <cellStyle name="n_Delta parc_UAG_report_CA 06-09 (06-09-28)_Spain ARPU + AUPU_ROW ARPU" xfId="30924"/>
    <cellStyle name="n_Delta parc_UAG_report_CA 06-09 (06-09-28)_Spain ARPU + AUPU_ROW ARPU_Group" xfId="30925"/>
    <cellStyle name="n_Delta parc_UAG_report_CA 06-09 (06-09-28)_Spain KPIs" xfId="6731"/>
    <cellStyle name="n_Delta parc_UAG_report_CA 06-09 (06-09-28)_Spain KPIs 2" xfId="16098"/>
    <cellStyle name="n_Delta parc_UAG_report_CA 06-09 (06-09-28)_Spain KPIs_1" xfId="51547"/>
    <cellStyle name="n_Delta parc_UAG_report_CA 06-09 (06-09-28)_Telecoms - Operational KPIs" xfId="49850"/>
    <cellStyle name="n_Delta parc_UAG_report_CA 06-10 (06-11-06)" xfId="2048"/>
    <cellStyle name="n_Delta parc_UAG_report_CA 06-10 (06-11-06)_A&amp;ME KPIs" xfId="53327"/>
    <cellStyle name="n_Delta parc_UAG_report_CA 06-10 (06-11-06)_Enterprise" xfId="9652"/>
    <cellStyle name="n_Delta parc_UAG_report_CA 06-10 (06-11-06)_France financials" xfId="23699"/>
    <cellStyle name="n_Delta parc_UAG_report_CA 06-10 (06-11-06)_France financials_1" xfId="25242"/>
    <cellStyle name="n_Delta parc_UAG_report_CA 06-10 (06-11-06)_France KPIs" xfId="4909"/>
    <cellStyle name="n_Delta parc_UAG_report_CA 06-10 (06-11-06)_France KPIs 2" xfId="14327"/>
    <cellStyle name="n_Delta parc_UAG_report_CA 06-10 (06-11-06)_France KPIs_1" xfId="12152"/>
    <cellStyle name="n_Delta parc_UAG_report_CA 06-10 (06-11-06)_Group" xfId="30927"/>
    <cellStyle name="n_Delta parc_UAG_report_CA 06-10 (06-11-06)_Group - financial KPIs" xfId="21955"/>
    <cellStyle name="n_Delta parc_UAG_report_CA 06-10 (06-11-06)_Group - operational KPIs" xfId="3118"/>
    <cellStyle name="n_Delta parc_UAG_report_CA 06-10 (06-11-06)_Group - operational KPIs_1" xfId="10398"/>
    <cellStyle name="n_Delta parc_UAG_report_CA 06-10 (06-11-06)_Group - operational KPIs_1 2" xfId="18097"/>
    <cellStyle name="n_Delta parc_UAG_report_CA 06-10 (06-11-06)_Group - operational KPIs_2" xfId="20214"/>
    <cellStyle name="n_Delta parc_UAG_report_CA 06-10 (06-11-06)_IC&amp;SS" xfId="19598"/>
    <cellStyle name="n_Delta parc_UAG_report_CA 06-10 (06-11-06)_Poland KPIs" xfId="8372"/>
    <cellStyle name="n_Delta parc_UAG_report_CA 06-10 (06-11-06)_Poland KPIs_1" xfId="30926"/>
    <cellStyle name="n_Delta parc_UAG_report_CA 06-10 (06-11-06)_ROW" xfId="30928"/>
    <cellStyle name="n_Delta parc_UAG_report_CA 06-10 (06-11-06)_RoW KPIs" xfId="9084"/>
    <cellStyle name="n_Delta parc_UAG_report_CA 06-10 (06-11-06)_ROW_1" xfId="30929"/>
    <cellStyle name="n_Delta parc_UAG_report_CA 06-10 (06-11-06)_ROW_1_Group" xfId="30930"/>
    <cellStyle name="n_Delta parc_UAG_report_CA 06-10 (06-11-06)_ROW_1_ROW ARPU" xfId="30931"/>
    <cellStyle name="n_Delta parc_UAG_report_CA 06-10 (06-11-06)_ROW_1_ROW ARPU_Group" xfId="30932"/>
    <cellStyle name="n_Delta parc_UAG_report_CA 06-10 (06-11-06)_ROW_Group" xfId="30933"/>
    <cellStyle name="n_Delta parc_UAG_report_CA 06-10 (06-11-06)_ROW_ROW ARPU" xfId="30934"/>
    <cellStyle name="n_Delta parc_UAG_report_CA 06-10 (06-11-06)_ROW_ROW ARPU_Group" xfId="30935"/>
    <cellStyle name="n_Delta parc_UAG_report_CA 06-10 (06-11-06)_Spain ARPU + AUPU" xfId="30936"/>
    <cellStyle name="n_Delta parc_UAG_report_CA 06-10 (06-11-06)_Spain ARPU + AUPU_Group" xfId="30937"/>
    <cellStyle name="n_Delta parc_UAG_report_CA 06-10 (06-11-06)_Spain ARPU + AUPU_ROW ARPU" xfId="30938"/>
    <cellStyle name="n_Delta parc_UAG_report_CA 06-10 (06-11-06)_Spain ARPU + AUPU_ROW ARPU_Group" xfId="30939"/>
    <cellStyle name="n_Delta parc_UAG_report_CA 06-10 (06-11-06)_Spain KPIs" xfId="6732"/>
    <cellStyle name="n_Delta parc_UAG_report_CA 06-10 (06-11-06)_Spain KPIs 2" xfId="16099"/>
    <cellStyle name="n_Delta parc_UAG_report_CA 06-10 (06-11-06)_Spain KPIs_1" xfId="51548"/>
    <cellStyle name="n_Delta parc_UAG_report_CA 06-10 (06-11-06)_Telecoms - Operational KPIs" xfId="49851"/>
    <cellStyle name="n_Delta parc_V&amp;M trajectoires V1 (06-08-11)" xfId="2049"/>
    <cellStyle name="n_Delta parc_V&amp;M trajectoires V1 (06-08-11)_A&amp;ME KPIs" xfId="53328"/>
    <cellStyle name="n_Delta parc_V&amp;M trajectoires V1 (06-08-11)_Enterprise" xfId="9653"/>
    <cellStyle name="n_Delta parc_V&amp;M trajectoires V1 (06-08-11)_France financials" xfId="23700"/>
    <cellStyle name="n_Delta parc_V&amp;M trajectoires V1 (06-08-11)_France financials_1" xfId="25243"/>
    <cellStyle name="n_Delta parc_V&amp;M trajectoires V1 (06-08-11)_France KPIs" xfId="4910"/>
    <cellStyle name="n_Delta parc_V&amp;M trajectoires V1 (06-08-11)_France KPIs 2" xfId="14328"/>
    <cellStyle name="n_Delta parc_V&amp;M trajectoires V1 (06-08-11)_France KPIs_1" xfId="12153"/>
    <cellStyle name="n_Delta parc_V&amp;M trajectoires V1 (06-08-11)_Group" xfId="30941"/>
    <cellStyle name="n_Delta parc_V&amp;M trajectoires V1 (06-08-11)_Group - financial KPIs" xfId="21956"/>
    <cellStyle name="n_Delta parc_V&amp;M trajectoires V1 (06-08-11)_Group - operational KPIs" xfId="3119"/>
    <cellStyle name="n_Delta parc_V&amp;M trajectoires V1 (06-08-11)_Group - operational KPIs_1" xfId="10399"/>
    <cellStyle name="n_Delta parc_V&amp;M trajectoires V1 (06-08-11)_Group - operational KPIs_1 2" xfId="18098"/>
    <cellStyle name="n_Delta parc_V&amp;M trajectoires V1 (06-08-11)_Group - operational KPIs_2" xfId="20215"/>
    <cellStyle name="n_Delta parc_V&amp;M trajectoires V1 (06-08-11)_IC&amp;SS" xfId="19798"/>
    <cellStyle name="n_Delta parc_V&amp;M trajectoires V1 (06-08-11)_Poland KPIs" xfId="8373"/>
    <cellStyle name="n_Delta parc_V&amp;M trajectoires V1 (06-08-11)_Poland KPIs_1" xfId="30940"/>
    <cellStyle name="n_Delta parc_V&amp;M trajectoires V1 (06-08-11)_ROW" xfId="30942"/>
    <cellStyle name="n_Delta parc_V&amp;M trajectoires V1 (06-08-11)_RoW KPIs" xfId="9085"/>
    <cellStyle name="n_Delta parc_V&amp;M trajectoires V1 (06-08-11)_ROW_1" xfId="30943"/>
    <cellStyle name="n_Delta parc_V&amp;M trajectoires V1 (06-08-11)_ROW_1_Group" xfId="30944"/>
    <cellStyle name="n_Delta parc_V&amp;M trajectoires V1 (06-08-11)_ROW_1_ROW ARPU" xfId="30945"/>
    <cellStyle name="n_Delta parc_V&amp;M trajectoires V1 (06-08-11)_ROW_1_ROW ARPU_Group" xfId="30946"/>
    <cellStyle name="n_Delta parc_V&amp;M trajectoires V1 (06-08-11)_ROW_Group" xfId="30947"/>
    <cellStyle name="n_Delta parc_V&amp;M trajectoires V1 (06-08-11)_ROW_ROW ARPU" xfId="30948"/>
    <cellStyle name="n_Delta parc_V&amp;M trajectoires V1 (06-08-11)_ROW_ROW ARPU_Group" xfId="30949"/>
    <cellStyle name="n_Delta parc_V&amp;M trajectoires V1 (06-08-11)_Spain ARPU + AUPU" xfId="30950"/>
    <cellStyle name="n_Delta parc_V&amp;M trajectoires V1 (06-08-11)_Spain ARPU + AUPU_Group" xfId="30951"/>
    <cellStyle name="n_Delta parc_V&amp;M trajectoires V1 (06-08-11)_Spain ARPU + AUPU_ROW ARPU" xfId="30952"/>
    <cellStyle name="n_Delta parc_V&amp;M trajectoires V1 (06-08-11)_Spain ARPU + AUPU_ROW ARPU_Group" xfId="30953"/>
    <cellStyle name="n_Delta parc_V&amp;M trajectoires V1 (06-08-11)_Spain KPIs" xfId="6733"/>
    <cellStyle name="n_Delta parc_V&amp;M trajectoires V1 (06-08-11)_Spain KPIs 2" xfId="16100"/>
    <cellStyle name="n_Delta parc_V&amp;M trajectoires V1 (06-08-11)_Spain KPIs_1" xfId="51549"/>
    <cellStyle name="n_Delta parc_V&amp;M trajectoires V1 (06-08-11)_Telecoms - Operational KPIs" xfId="49852"/>
    <cellStyle name="n_Docs CODIR" xfId="2050"/>
    <cellStyle name="n_Docs CODIR_A&amp;ME KPIs" xfId="53329"/>
    <cellStyle name="n_Docs CODIR_DATA KPI Personal" xfId="30955"/>
    <cellStyle name="n_Docs CODIR_DATA KPI Personal_Group" xfId="30956"/>
    <cellStyle name="n_Docs CODIR_EE_CoA_BS - mapped V4" xfId="30957"/>
    <cellStyle name="n_Docs CODIR_EE_CoA_BS - mapped V4_Group" xfId="30958"/>
    <cellStyle name="n_Docs CODIR_France financials" xfId="23701"/>
    <cellStyle name="n_Docs CODIR_France KPIs" xfId="4911"/>
    <cellStyle name="n_Docs CODIR_France KPIs 2" xfId="14329"/>
    <cellStyle name="n_Docs CODIR_France KPIs_1" xfId="12154"/>
    <cellStyle name="n_Docs CODIR_Group" xfId="30959"/>
    <cellStyle name="n_Docs CODIR_Group - financial KPIs" xfId="21957"/>
    <cellStyle name="n_Docs CODIR_Group - operational KPIs" xfId="10400"/>
    <cellStyle name="n_Docs CODIR_Group - operational KPIs 2" xfId="18099"/>
    <cellStyle name="n_Docs CODIR_Group - operational KPIs_1" xfId="20216"/>
    <cellStyle name="n_Docs CODIR_Poland KPIs" xfId="30954"/>
    <cellStyle name="n_Docs CODIR_Reporting Valeur_Mobile_2010_10" xfId="30960"/>
    <cellStyle name="n_Docs CODIR_Reporting Valeur_Mobile_2010_10_Group" xfId="30961"/>
    <cellStyle name="n_Docs CODIR_Reporting Valeur_Mobile_2010_10_ROW" xfId="30962"/>
    <cellStyle name="n_Docs CODIR_Reporting Valeur_Mobile_2010_10_ROW ARPU" xfId="30963"/>
    <cellStyle name="n_Docs CODIR_Reporting Valeur_Mobile_2010_10_ROW ARPU_Group" xfId="30964"/>
    <cellStyle name="n_Docs CODIR_Reporting Valeur_Mobile_2010_10_ROW_Group" xfId="30965"/>
    <cellStyle name="n_Docs CODIR_ROW" xfId="30966"/>
    <cellStyle name="n_Docs CODIR_ROW_1" xfId="30967"/>
    <cellStyle name="n_Docs CODIR_ROW_1_Group" xfId="30968"/>
    <cellStyle name="n_Docs CODIR_ROW_1_ROW ARPU" xfId="30969"/>
    <cellStyle name="n_Docs CODIR_ROW_1_ROW ARPU_Group" xfId="30970"/>
    <cellStyle name="n_Docs CODIR_ROW_Group" xfId="30971"/>
    <cellStyle name="n_Docs CODIR_ROW_ROW ARPU" xfId="30972"/>
    <cellStyle name="n_Docs CODIR_ROW_ROW ARPU_Group" xfId="30973"/>
    <cellStyle name="n_Docs CODIR_Spain ARPU + AUPU" xfId="30974"/>
    <cellStyle name="n_Docs CODIR_Spain ARPU + AUPU_Group" xfId="30975"/>
    <cellStyle name="n_Docs CODIR_Spain ARPU + AUPU_ROW ARPU" xfId="30976"/>
    <cellStyle name="n_Docs CODIR_Spain ARPU + AUPU_ROW ARPU_Group" xfId="30977"/>
    <cellStyle name="n_Docs CODIR_Spain KPIs" xfId="6734"/>
    <cellStyle name="n_Docs CODIR_Spain KPIs 2" xfId="16101"/>
    <cellStyle name="n_Docs CODIR_Spain KPIs_1" xfId="51550"/>
    <cellStyle name="n_Docs CODIR_Telecoms - Operational KPIs" xfId="49853"/>
    <cellStyle name="n_EDA" xfId="2051"/>
    <cellStyle name="n_EDA  Flash fév 06" xfId="2052"/>
    <cellStyle name="n_EDA  Flash fév 06_A&amp;ME KPIs" xfId="53331"/>
    <cellStyle name="n_EDA  Flash fév 06_France financials" xfId="23703"/>
    <cellStyle name="n_EDA  Flash fév 06_France KPIs" xfId="4913"/>
    <cellStyle name="n_EDA  Flash fév 06_France KPIs 2" xfId="14331"/>
    <cellStyle name="n_EDA  Flash fév 06_France KPIs_1" xfId="12156"/>
    <cellStyle name="n_EDA  Flash fév 06_Group" xfId="30980"/>
    <cellStyle name="n_EDA  Flash fév 06_Group - financial KPIs" xfId="21959"/>
    <cellStyle name="n_EDA  Flash fév 06_Group - operational KPIs" xfId="10402"/>
    <cellStyle name="n_EDA  Flash fév 06_Group - operational KPIs 2" xfId="18101"/>
    <cellStyle name="n_EDA  Flash fév 06_Group - operational KPIs_1" xfId="20218"/>
    <cellStyle name="n_EDA  Flash fév 06_Poland KPIs" xfId="30979"/>
    <cellStyle name="n_EDA  Flash fév 06_ROW" xfId="30981"/>
    <cellStyle name="n_EDA  Flash fév 06_ROW_1" xfId="30982"/>
    <cellStyle name="n_EDA  Flash fév 06_ROW_1_Group" xfId="30983"/>
    <cellStyle name="n_EDA  Flash fév 06_ROW_1_ROW ARPU" xfId="30984"/>
    <cellStyle name="n_EDA  Flash fév 06_ROW_1_ROW ARPU_Group" xfId="30985"/>
    <cellStyle name="n_EDA  Flash fév 06_ROW_Group" xfId="30986"/>
    <cellStyle name="n_EDA  Flash fév 06_ROW_ROW ARPU" xfId="30987"/>
    <cellStyle name="n_EDA  Flash fév 06_ROW_ROW ARPU_Group" xfId="30988"/>
    <cellStyle name="n_EDA  Flash fév 06_Spain ARPU + AUPU" xfId="30989"/>
    <cellStyle name="n_EDA  Flash fév 06_Spain ARPU + AUPU_Group" xfId="30990"/>
    <cellStyle name="n_EDA  Flash fév 06_Spain ARPU + AUPU_ROW ARPU" xfId="30991"/>
    <cellStyle name="n_EDA  Flash fév 06_Spain ARPU + AUPU_ROW ARPU_Group" xfId="30992"/>
    <cellStyle name="n_EDA  Flash fév 06_Spain KPIs" xfId="6736"/>
    <cellStyle name="n_EDA  Flash fév 06_Spain KPIs 2" xfId="16103"/>
    <cellStyle name="n_EDA  Flash fév 06_Spain KPIs_1" xfId="51552"/>
    <cellStyle name="n_EDA  Flash fév 06_Telecoms - Operational KPIs" xfId="49855"/>
    <cellStyle name="n_EDA  Flash mai 06 (new budget v2)" xfId="2053"/>
    <cellStyle name="n_EDA  Flash mai 06 (new budget v2)_A&amp;ME KPIs" xfId="53332"/>
    <cellStyle name="n_EDA  Flash mai 06 (new budget v2)_France financials" xfId="23704"/>
    <cellStyle name="n_EDA  Flash mai 06 (new budget v2)_France KPIs" xfId="4914"/>
    <cellStyle name="n_EDA  Flash mai 06 (new budget v2)_France KPIs 2" xfId="14332"/>
    <cellStyle name="n_EDA  Flash mai 06 (new budget v2)_France KPIs_1" xfId="12157"/>
    <cellStyle name="n_EDA  Flash mai 06 (new budget v2)_Group" xfId="30994"/>
    <cellStyle name="n_EDA  Flash mai 06 (new budget v2)_Group - financial KPIs" xfId="21960"/>
    <cellStyle name="n_EDA  Flash mai 06 (new budget v2)_Group - operational KPIs" xfId="10403"/>
    <cellStyle name="n_EDA  Flash mai 06 (new budget v2)_Group - operational KPIs 2" xfId="18102"/>
    <cellStyle name="n_EDA  Flash mai 06 (new budget v2)_Group - operational KPIs_1" xfId="20219"/>
    <cellStyle name="n_EDA  Flash mai 06 (new budget v2)_Poland KPIs" xfId="30993"/>
    <cellStyle name="n_EDA  Flash mai 06 (new budget v2)_ROW" xfId="30995"/>
    <cellStyle name="n_EDA  Flash mai 06 (new budget v2)_ROW_1" xfId="30996"/>
    <cellStyle name="n_EDA  Flash mai 06 (new budget v2)_ROW_1_Group" xfId="30997"/>
    <cellStyle name="n_EDA  Flash mai 06 (new budget v2)_ROW_1_ROW ARPU" xfId="30998"/>
    <cellStyle name="n_EDA  Flash mai 06 (new budget v2)_ROW_1_ROW ARPU_Group" xfId="30999"/>
    <cellStyle name="n_EDA  Flash mai 06 (new budget v2)_ROW_Group" xfId="31000"/>
    <cellStyle name="n_EDA  Flash mai 06 (new budget v2)_ROW_ROW ARPU" xfId="31001"/>
    <cellStyle name="n_EDA  Flash mai 06 (new budget v2)_ROW_ROW ARPU_Group" xfId="31002"/>
    <cellStyle name="n_EDA  Flash mai 06 (new budget v2)_Spain ARPU + AUPU" xfId="31003"/>
    <cellStyle name="n_EDA  Flash mai 06 (new budget v2)_Spain ARPU + AUPU_Group" xfId="31004"/>
    <cellStyle name="n_EDA  Flash mai 06 (new budget v2)_Spain ARPU + AUPU_ROW ARPU" xfId="31005"/>
    <cellStyle name="n_EDA  Flash mai 06 (new budget v2)_Spain ARPU + AUPU_ROW ARPU_Group" xfId="31006"/>
    <cellStyle name="n_EDA  Flash mai 06 (new budget v2)_Spain KPIs" xfId="6737"/>
    <cellStyle name="n_EDA  Flash mai 06 (new budget v2)_Spain KPIs 2" xfId="16104"/>
    <cellStyle name="n_EDA  Flash mai 06 (new budget v2)_Spain KPIs_1" xfId="51553"/>
    <cellStyle name="n_EDA  Flash mai 06 (new budget v2)_Telecoms - Operational KPIs" xfId="49856"/>
    <cellStyle name="n_EDA - Template Budget 2005 v2" xfId="2054"/>
    <cellStyle name="n_EDA - Template Budget 2005 v2_01 Synthèse DM pour modèle" xfId="2055"/>
    <cellStyle name="n_EDA - Template Budget 2005 v2_01 Synthèse DM pour modèle_A&amp;ME KPIs" xfId="53334"/>
    <cellStyle name="n_EDA - Template Budget 2005 v2_01 Synthèse DM pour modèle_France financials" xfId="23706"/>
    <cellStyle name="n_EDA - Template Budget 2005 v2_01 Synthèse DM pour modèle_France KPIs" xfId="4916"/>
    <cellStyle name="n_EDA - Template Budget 2005 v2_01 Synthèse DM pour modèle_France KPIs 2" xfId="14334"/>
    <cellStyle name="n_EDA - Template Budget 2005 v2_01 Synthèse DM pour modèle_France KPIs_1" xfId="12159"/>
    <cellStyle name="n_EDA - Template Budget 2005 v2_01 Synthèse DM pour modèle_Group" xfId="31009"/>
    <cellStyle name="n_EDA - Template Budget 2005 v2_01 Synthèse DM pour modèle_Group - financial KPIs" xfId="21962"/>
    <cellStyle name="n_EDA - Template Budget 2005 v2_01 Synthèse DM pour modèle_Group - operational KPIs" xfId="10405"/>
    <cellStyle name="n_EDA - Template Budget 2005 v2_01 Synthèse DM pour modèle_Group - operational KPIs 2" xfId="18104"/>
    <cellStyle name="n_EDA - Template Budget 2005 v2_01 Synthèse DM pour modèle_Group - operational KPIs_1" xfId="20221"/>
    <cellStyle name="n_EDA - Template Budget 2005 v2_01 Synthèse DM pour modèle_Poland KPIs" xfId="31008"/>
    <cellStyle name="n_EDA - Template Budget 2005 v2_01 Synthèse DM pour modèle_ROW" xfId="31010"/>
    <cellStyle name="n_EDA - Template Budget 2005 v2_01 Synthèse DM pour modèle_ROW_1" xfId="31011"/>
    <cellStyle name="n_EDA - Template Budget 2005 v2_01 Synthèse DM pour modèle_ROW_1_Group" xfId="31012"/>
    <cellStyle name="n_EDA - Template Budget 2005 v2_01 Synthèse DM pour modèle_ROW_1_ROW ARPU" xfId="31013"/>
    <cellStyle name="n_EDA - Template Budget 2005 v2_01 Synthèse DM pour modèle_ROW_1_ROW ARPU_Group" xfId="31014"/>
    <cellStyle name="n_EDA - Template Budget 2005 v2_01 Synthèse DM pour modèle_ROW_Group" xfId="31015"/>
    <cellStyle name="n_EDA - Template Budget 2005 v2_01 Synthèse DM pour modèle_ROW_ROW ARPU" xfId="31016"/>
    <cellStyle name="n_EDA - Template Budget 2005 v2_01 Synthèse DM pour modèle_ROW_ROW ARPU_Group" xfId="31017"/>
    <cellStyle name="n_EDA - Template Budget 2005 v2_01 Synthèse DM pour modèle_Spain ARPU + AUPU" xfId="31018"/>
    <cellStyle name="n_EDA - Template Budget 2005 v2_01 Synthèse DM pour modèle_Spain ARPU + AUPU_Group" xfId="31019"/>
    <cellStyle name="n_EDA - Template Budget 2005 v2_01 Synthèse DM pour modèle_Spain ARPU + AUPU_ROW ARPU" xfId="31020"/>
    <cellStyle name="n_EDA - Template Budget 2005 v2_01 Synthèse DM pour modèle_Spain ARPU + AUPU_ROW ARPU_Group" xfId="31021"/>
    <cellStyle name="n_EDA - Template Budget 2005 v2_01 Synthèse DM pour modèle_Spain KPIs" xfId="6739"/>
    <cellStyle name="n_EDA - Template Budget 2005 v2_01 Synthèse DM pour modèle_Spain KPIs 2" xfId="16106"/>
    <cellStyle name="n_EDA - Template Budget 2005 v2_01 Synthèse DM pour modèle_Spain KPIs_1" xfId="51555"/>
    <cellStyle name="n_EDA - Template Budget 2005 v2_01 Synthèse DM pour modèle_Telecoms - Operational KPIs" xfId="49858"/>
    <cellStyle name="n_EDA - Template Budget 2005 v2_0703 Préflashde L23 Analyse CA trafic 07-03 (07-04-03)" xfId="2056"/>
    <cellStyle name="n_EDA - Template Budget 2005 v2_0703 Préflashde L23 Analyse CA trafic 07-03 (07-04-03)_A&amp;ME KPIs" xfId="53335"/>
    <cellStyle name="n_EDA - Template Budget 2005 v2_0703 Préflashde L23 Analyse CA trafic 07-03 (07-04-03)_Enterprise" xfId="9656"/>
    <cellStyle name="n_EDA - Template Budget 2005 v2_0703 Préflashde L23 Analyse CA trafic 07-03 (07-04-03)_France financials" xfId="23707"/>
    <cellStyle name="n_EDA - Template Budget 2005 v2_0703 Préflashde L23 Analyse CA trafic 07-03 (07-04-03)_France financials_1" xfId="25246"/>
    <cellStyle name="n_EDA - Template Budget 2005 v2_0703 Préflashde L23 Analyse CA trafic 07-03 (07-04-03)_France KPIs" xfId="4917"/>
    <cellStyle name="n_EDA - Template Budget 2005 v2_0703 Préflashde L23 Analyse CA trafic 07-03 (07-04-03)_France KPIs 2" xfId="14335"/>
    <cellStyle name="n_EDA - Template Budget 2005 v2_0703 Préflashde L23 Analyse CA trafic 07-03 (07-04-03)_France KPIs_1" xfId="12160"/>
    <cellStyle name="n_EDA - Template Budget 2005 v2_0703 Préflashde L23 Analyse CA trafic 07-03 (07-04-03)_Group" xfId="31023"/>
    <cellStyle name="n_EDA - Template Budget 2005 v2_0703 Préflashde L23 Analyse CA trafic 07-03 (07-04-03)_Group - financial KPIs" xfId="21963"/>
    <cellStyle name="n_EDA - Template Budget 2005 v2_0703 Préflashde L23 Analyse CA trafic 07-03 (07-04-03)_Group - operational KPIs" xfId="3122"/>
    <cellStyle name="n_EDA - Template Budget 2005 v2_0703 Préflashde L23 Analyse CA trafic 07-03 (07-04-03)_Group - operational KPIs_1" xfId="10406"/>
    <cellStyle name="n_EDA - Template Budget 2005 v2_0703 Préflashde L23 Analyse CA trafic 07-03 (07-04-03)_Group - operational KPIs_1 2" xfId="18105"/>
    <cellStyle name="n_EDA - Template Budget 2005 v2_0703 Préflashde L23 Analyse CA trafic 07-03 (07-04-03)_Group - operational KPIs_2" xfId="20222"/>
    <cellStyle name="n_EDA - Template Budget 2005 v2_0703 Préflashde L23 Analyse CA trafic 07-03 (07-04-03)_IC&amp;SS" xfId="19587"/>
    <cellStyle name="n_EDA - Template Budget 2005 v2_0703 Préflashde L23 Analyse CA trafic 07-03 (07-04-03)_Poland KPIs" xfId="8376"/>
    <cellStyle name="n_EDA - Template Budget 2005 v2_0703 Préflashde L23 Analyse CA trafic 07-03 (07-04-03)_Poland KPIs_1" xfId="31022"/>
    <cellStyle name="n_EDA - Template Budget 2005 v2_0703 Préflashde L23 Analyse CA trafic 07-03 (07-04-03)_ROW" xfId="31024"/>
    <cellStyle name="n_EDA - Template Budget 2005 v2_0703 Préflashde L23 Analyse CA trafic 07-03 (07-04-03)_RoW KPIs" xfId="9088"/>
    <cellStyle name="n_EDA - Template Budget 2005 v2_0703 Préflashde L23 Analyse CA trafic 07-03 (07-04-03)_ROW_1" xfId="31025"/>
    <cellStyle name="n_EDA - Template Budget 2005 v2_0703 Préflashde L23 Analyse CA trafic 07-03 (07-04-03)_ROW_1_Group" xfId="31026"/>
    <cellStyle name="n_EDA - Template Budget 2005 v2_0703 Préflashde L23 Analyse CA trafic 07-03 (07-04-03)_ROW_1_ROW ARPU" xfId="31027"/>
    <cellStyle name="n_EDA - Template Budget 2005 v2_0703 Préflashde L23 Analyse CA trafic 07-03 (07-04-03)_ROW_1_ROW ARPU_Group" xfId="31028"/>
    <cellStyle name="n_EDA - Template Budget 2005 v2_0703 Préflashde L23 Analyse CA trafic 07-03 (07-04-03)_ROW_Group" xfId="31029"/>
    <cellStyle name="n_EDA - Template Budget 2005 v2_0703 Préflashde L23 Analyse CA trafic 07-03 (07-04-03)_ROW_ROW ARPU" xfId="31030"/>
    <cellStyle name="n_EDA - Template Budget 2005 v2_0703 Préflashde L23 Analyse CA trafic 07-03 (07-04-03)_ROW_ROW ARPU_Group" xfId="31031"/>
    <cellStyle name="n_EDA - Template Budget 2005 v2_0703 Préflashde L23 Analyse CA trafic 07-03 (07-04-03)_Spain ARPU + AUPU" xfId="31032"/>
    <cellStyle name="n_EDA - Template Budget 2005 v2_0703 Préflashde L23 Analyse CA trafic 07-03 (07-04-03)_Spain ARPU + AUPU_Group" xfId="31033"/>
    <cellStyle name="n_EDA - Template Budget 2005 v2_0703 Préflashde L23 Analyse CA trafic 07-03 (07-04-03)_Spain ARPU + AUPU_ROW ARPU" xfId="31034"/>
    <cellStyle name="n_EDA - Template Budget 2005 v2_0703 Préflashde L23 Analyse CA trafic 07-03 (07-04-03)_Spain ARPU + AUPU_ROW ARPU_Group" xfId="31035"/>
    <cellStyle name="n_EDA - Template Budget 2005 v2_0703 Préflashde L23 Analyse CA trafic 07-03 (07-04-03)_Spain KPIs" xfId="6740"/>
    <cellStyle name="n_EDA - Template Budget 2005 v2_0703 Préflashde L23 Analyse CA trafic 07-03 (07-04-03)_Spain KPIs 2" xfId="16107"/>
    <cellStyle name="n_EDA - Template Budget 2005 v2_0703 Préflashde L23 Analyse CA trafic 07-03 (07-04-03)_Spain KPIs_1" xfId="51556"/>
    <cellStyle name="n_EDA - Template Budget 2005 v2_0703 Préflashde L23 Analyse CA trafic 07-03 (07-04-03)_Telecoms - Operational KPIs" xfId="49859"/>
    <cellStyle name="n_EDA - Template Budget 2005 v2_A&amp;ME KPIs" xfId="53333"/>
    <cellStyle name="n_EDA - Template Budget 2005 v2_Base Forfaits 06-07" xfId="2057"/>
    <cellStyle name="n_EDA - Template Budget 2005 v2_Base Forfaits 06-07_A&amp;ME KPIs" xfId="53336"/>
    <cellStyle name="n_EDA - Template Budget 2005 v2_Base Forfaits 06-07_Enterprise" xfId="9657"/>
    <cellStyle name="n_EDA - Template Budget 2005 v2_Base Forfaits 06-07_France financials" xfId="23708"/>
    <cellStyle name="n_EDA - Template Budget 2005 v2_Base Forfaits 06-07_France financials_1" xfId="25247"/>
    <cellStyle name="n_EDA - Template Budget 2005 v2_Base Forfaits 06-07_France KPIs" xfId="4918"/>
    <cellStyle name="n_EDA - Template Budget 2005 v2_Base Forfaits 06-07_France KPIs 2" xfId="14336"/>
    <cellStyle name="n_EDA - Template Budget 2005 v2_Base Forfaits 06-07_France KPIs_1" xfId="12161"/>
    <cellStyle name="n_EDA - Template Budget 2005 v2_Base Forfaits 06-07_Group" xfId="31037"/>
    <cellStyle name="n_EDA - Template Budget 2005 v2_Base Forfaits 06-07_Group - financial KPIs" xfId="21964"/>
    <cellStyle name="n_EDA - Template Budget 2005 v2_Base Forfaits 06-07_Group - operational KPIs" xfId="3123"/>
    <cellStyle name="n_EDA - Template Budget 2005 v2_Base Forfaits 06-07_Group - operational KPIs_1" xfId="10407"/>
    <cellStyle name="n_EDA - Template Budget 2005 v2_Base Forfaits 06-07_Group - operational KPIs_1 2" xfId="18106"/>
    <cellStyle name="n_EDA - Template Budget 2005 v2_Base Forfaits 06-07_Group - operational KPIs_2" xfId="20223"/>
    <cellStyle name="n_EDA - Template Budget 2005 v2_Base Forfaits 06-07_IC&amp;SS" xfId="19597"/>
    <cellStyle name="n_EDA - Template Budget 2005 v2_Base Forfaits 06-07_Poland KPIs" xfId="8377"/>
    <cellStyle name="n_EDA - Template Budget 2005 v2_Base Forfaits 06-07_Poland KPIs_1" xfId="31036"/>
    <cellStyle name="n_EDA - Template Budget 2005 v2_Base Forfaits 06-07_ROW" xfId="31038"/>
    <cellStyle name="n_EDA - Template Budget 2005 v2_Base Forfaits 06-07_RoW KPIs" xfId="9089"/>
    <cellStyle name="n_EDA - Template Budget 2005 v2_Base Forfaits 06-07_ROW_1" xfId="31039"/>
    <cellStyle name="n_EDA - Template Budget 2005 v2_Base Forfaits 06-07_ROW_1_Group" xfId="31040"/>
    <cellStyle name="n_EDA - Template Budget 2005 v2_Base Forfaits 06-07_ROW_1_ROW ARPU" xfId="31041"/>
    <cellStyle name="n_EDA - Template Budget 2005 v2_Base Forfaits 06-07_ROW_1_ROW ARPU_Group" xfId="31042"/>
    <cellStyle name="n_EDA - Template Budget 2005 v2_Base Forfaits 06-07_ROW_Group" xfId="31043"/>
    <cellStyle name="n_EDA - Template Budget 2005 v2_Base Forfaits 06-07_ROW_ROW ARPU" xfId="31044"/>
    <cellStyle name="n_EDA - Template Budget 2005 v2_Base Forfaits 06-07_ROW_ROW ARPU_Group" xfId="31045"/>
    <cellStyle name="n_EDA - Template Budget 2005 v2_Base Forfaits 06-07_Spain ARPU + AUPU" xfId="31046"/>
    <cellStyle name="n_EDA - Template Budget 2005 v2_Base Forfaits 06-07_Spain ARPU + AUPU_Group" xfId="31047"/>
    <cellStyle name="n_EDA - Template Budget 2005 v2_Base Forfaits 06-07_Spain ARPU + AUPU_ROW ARPU" xfId="31048"/>
    <cellStyle name="n_EDA - Template Budget 2005 v2_Base Forfaits 06-07_Spain ARPU + AUPU_ROW ARPU_Group" xfId="31049"/>
    <cellStyle name="n_EDA - Template Budget 2005 v2_Base Forfaits 06-07_Spain KPIs" xfId="6741"/>
    <cellStyle name="n_EDA - Template Budget 2005 v2_Base Forfaits 06-07_Spain KPIs 2" xfId="16108"/>
    <cellStyle name="n_EDA - Template Budget 2005 v2_Base Forfaits 06-07_Spain KPIs_1" xfId="51557"/>
    <cellStyle name="n_EDA - Template Budget 2005 v2_Base Forfaits 06-07_Telecoms - Operational KPIs" xfId="49860"/>
    <cellStyle name="n_EDA - Template Budget 2005 v2_CA BAC SCR-VM 06-07 (31-07-06)" xfId="2058"/>
    <cellStyle name="n_EDA - Template Budget 2005 v2_CA BAC SCR-VM 06-07 (31-07-06)_A&amp;ME KPIs" xfId="53337"/>
    <cellStyle name="n_EDA - Template Budget 2005 v2_CA BAC SCR-VM 06-07 (31-07-06)_Enterprise" xfId="9658"/>
    <cellStyle name="n_EDA - Template Budget 2005 v2_CA BAC SCR-VM 06-07 (31-07-06)_France financials" xfId="23709"/>
    <cellStyle name="n_EDA - Template Budget 2005 v2_CA BAC SCR-VM 06-07 (31-07-06)_France financials_1" xfId="25248"/>
    <cellStyle name="n_EDA - Template Budget 2005 v2_CA BAC SCR-VM 06-07 (31-07-06)_France KPIs" xfId="4919"/>
    <cellStyle name="n_EDA - Template Budget 2005 v2_CA BAC SCR-VM 06-07 (31-07-06)_France KPIs 2" xfId="14337"/>
    <cellStyle name="n_EDA - Template Budget 2005 v2_CA BAC SCR-VM 06-07 (31-07-06)_France KPIs_1" xfId="12162"/>
    <cellStyle name="n_EDA - Template Budget 2005 v2_CA BAC SCR-VM 06-07 (31-07-06)_Group" xfId="31051"/>
    <cellStyle name="n_EDA - Template Budget 2005 v2_CA BAC SCR-VM 06-07 (31-07-06)_Group - financial KPIs" xfId="21965"/>
    <cellStyle name="n_EDA - Template Budget 2005 v2_CA BAC SCR-VM 06-07 (31-07-06)_Group - operational KPIs" xfId="3124"/>
    <cellStyle name="n_EDA - Template Budget 2005 v2_CA BAC SCR-VM 06-07 (31-07-06)_Group - operational KPIs_1" xfId="10408"/>
    <cellStyle name="n_EDA - Template Budget 2005 v2_CA BAC SCR-VM 06-07 (31-07-06)_Group - operational KPIs_1 2" xfId="18107"/>
    <cellStyle name="n_EDA - Template Budget 2005 v2_CA BAC SCR-VM 06-07 (31-07-06)_Group - operational KPIs_2" xfId="20224"/>
    <cellStyle name="n_EDA - Template Budget 2005 v2_CA BAC SCR-VM 06-07 (31-07-06)_IC&amp;SS" xfId="19797"/>
    <cellStyle name="n_EDA - Template Budget 2005 v2_CA BAC SCR-VM 06-07 (31-07-06)_Poland KPIs" xfId="8378"/>
    <cellStyle name="n_EDA - Template Budget 2005 v2_CA BAC SCR-VM 06-07 (31-07-06)_Poland KPIs_1" xfId="31050"/>
    <cellStyle name="n_EDA - Template Budget 2005 v2_CA BAC SCR-VM 06-07 (31-07-06)_ROW" xfId="31052"/>
    <cellStyle name="n_EDA - Template Budget 2005 v2_CA BAC SCR-VM 06-07 (31-07-06)_RoW KPIs" xfId="9090"/>
    <cellStyle name="n_EDA - Template Budget 2005 v2_CA BAC SCR-VM 06-07 (31-07-06)_ROW_1" xfId="31053"/>
    <cellStyle name="n_EDA - Template Budget 2005 v2_CA BAC SCR-VM 06-07 (31-07-06)_ROW_1_Group" xfId="31054"/>
    <cellStyle name="n_EDA - Template Budget 2005 v2_CA BAC SCR-VM 06-07 (31-07-06)_ROW_1_ROW ARPU" xfId="31055"/>
    <cellStyle name="n_EDA - Template Budget 2005 v2_CA BAC SCR-VM 06-07 (31-07-06)_ROW_1_ROW ARPU_Group" xfId="31056"/>
    <cellStyle name="n_EDA - Template Budget 2005 v2_CA BAC SCR-VM 06-07 (31-07-06)_ROW_Group" xfId="31057"/>
    <cellStyle name="n_EDA - Template Budget 2005 v2_CA BAC SCR-VM 06-07 (31-07-06)_ROW_ROW ARPU" xfId="31058"/>
    <cellStyle name="n_EDA - Template Budget 2005 v2_CA BAC SCR-VM 06-07 (31-07-06)_ROW_ROW ARPU_Group" xfId="31059"/>
    <cellStyle name="n_EDA - Template Budget 2005 v2_CA BAC SCR-VM 06-07 (31-07-06)_Spain ARPU + AUPU" xfId="31060"/>
    <cellStyle name="n_EDA - Template Budget 2005 v2_CA BAC SCR-VM 06-07 (31-07-06)_Spain ARPU + AUPU_Group" xfId="31061"/>
    <cellStyle name="n_EDA - Template Budget 2005 v2_CA BAC SCR-VM 06-07 (31-07-06)_Spain ARPU + AUPU_ROW ARPU" xfId="31062"/>
    <cellStyle name="n_EDA - Template Budget 2005 v2_CA BAC SCR-VM 06-07 (31-07-06)_Spain ARPU + AUPU_ROW ARPU_Group" xfId="31063"/>
    <cellStyle name="n_EDA - Template Budget 2005 v2_CA BAC SCR-VM 06-07 (31-07-06)_Spain KPIs" xfId="6742"/>
    <cellStyle name="n_EDA - Template Budget 2005 v2_CA BAC SCR-VM 06-07 (31-07-06)_Spain KPIs 2" xfId="16109"/>
    <cellStyle name="n_EDA - Template Budget 2005 v2_CA BAC SCR-VM 06-07 (31-07-06)_Spain KPIs_1" xfId="51558"/>
    <cellStyle name="n_EDA - Template Budget 2005 v2_CA BAC SCR-VM 06-07 (31-07-06)_Telecoms - Operational KPIs" xfId="49861"/>
    <cellStyle name="n_EDA - Template Budget 2005 v2_CA forfaits 0607 (06-08-14)" xfId="2059"/>
    <cellStyle name="n_EDA - Template Budget 2005 v2_CA forfaits 0607 (06-08-14)_A&amp;ME KPIs" xfId="53338"/>
    <cellStyle name="n_EDA - Template Budget 2005 v2_CA forfaits 0607 (06-08-14)_France financials" xfId="23710"/>
    <cellStyle name="n_EDA - Template Budget 2005 v2_CA forfaits 0607 (06-08-14)_France KPIs" xfId="4920"/>
    <cellStyle name="n_EDA - Template Budget 2005 v2_CA forfaits 0607 (06-08-14)_France KPIs 2" xfId="14338"/>
    <cellStyle name="n_EDA - Template Budget 2005 v2_CA forfaits 0607 (06-08-14)_France KPIs_1" xfId="12163"/>
    <cellStyle name="n_EDA - Template Budget 2005 v2_CA forfaits 0607 (06-08-14)_Group" xfId="31065"/>
    <cellStyle name="n_EDA - Template Budget 2005 v2_CA forfaits 0607 (06-08-14)_Group - financial KPIs" xfId="21966"/>
    <cellStyle name="n_EDA - Template Budget 2005 v2_CA forfaits 0607 (06-08-14)_Group - operational KPIs" xfId="10409"/>
    <cellStyle name="n_EDA - Template Budget 2005 v2_CA forfaits 0607 (06-08-14)_Group - operational KPIs 2" xfId="18108"/>
    <cellStyle name="n_EDA - Template Budget 2005 v2_CA forfaits 0607 (06-08-14)_Group - operational KPIs_1" xfId="20225"/>
    <cellStyle name="n_EDA - Template Budget 2005 v2_CA forfaits 0607 (06-08-14)_Poland KPIs" xfId="31064"/>
    <cellStyle name="n_EDA - Template Budget 2005 v2_CA forfaits 0607 (06-08-14)_ROW" xfId="31066"/>
    <cellStyle name="n_EDA - Template Budget 2005 v2_CA forfaits 0607 (06-08-14)_ROW_1" xfId="31067"/>
    <cellStyle name="n_EDA - Template Budget 2005 v2_CA forfaits 0607 (06-08-14)_ROW_1_Group" xfId="31068"/>
    <cellStyle name="n_EDA - Template Budget 2005 v2_CA forfaits 0607 (06-08-14)_ROW_1_ROW ARPU" xfId="31069"/>
    <cellStyle name="n_EDA - Template Budget 2005 v2_CA forfaits 0607 (06-08-14)_ROW_1_ROW ARPU_Group" xfId="31070"/>
    <cellStyle name="n_EDA - Template Budget 2005 v2_CA forfaits 0607 (06-08-14)_ROW_Group" xfId="31071"/>
    <cellStyle name="n_EDA - Template Budget 2005 v2_CA forfaits 0607 (06-08-14)_ROW_ROW ARPU" xfId="31072"/>
    <cellStyle name="n_EDA - Template Budget 2005 v2_CA forfaits 0607 (06-08-14)_ROW_ROW ARPU_Group" xfId="31073"/>
    <cellStyle name="n_EDA - Template Budget 2005 v2_CA forfaits 0607 (06-08-14)_Spain ARPU + AUPU" xfId="31074"/>
    <cellStyle name="n_EDA - Template Budget 2005 v2_CA forfaits 0607 (06-08-14)_Spain ARPU + AUPU_Group" xfId="31075"/>
    <cellStyle name="n_EDA - Template Budget 2005 v2_CA forfaits 0607 (06-08-14)_Spain ARPU + AUPU_ROW ARPU" xfId="31076"/>
    <cellStyle name="n_EDA - Template Budget 2005 v2_CA forfaits 0607 (06-08-14)_Spain ARPU + AUPU_ROW ARPU_Group" xfId="31077"/>
    <cellStyle name="n_EDA - Template Budget 2005 v2_CA forfaits 0607 (06-08-14)_Spain KPIs" xfId="6743"/>
    <cellStyle name="n_EDA - Template Budget 2005 v2_CA forfaits 0607 (06-08-14)_Spain KPIs 2" xfId="16110"/>
    <cellStyle name="n_EDA - Template Budget 2005 v2_CA forfaits 0607 (06-08-14)_Spain KPIs_1" xfId="51559"/>
    <cellStyle name="n_EDA - Template Budget 2005 v2_CA forfaits 0607 (06-08-14)_Telecoms - Operational KPIs" xfId="49862"/>
    <cellStyle name="n_EDA - Template Budget 2005 v2_Classeur2" xfId="2060"/>
    <cellStyle name="n_EDA - Template Budget 2005 v2_Classeur2_A&amp;ME KPIs" xfId="53339"/>
    <cellStyle name="n_EDA - Template Budget 2005 v2_Classeur2_France financials" xfId="23711"/>
    <cellStyle name="n_EDA - Template Budget 2005 v2_Classeur2_France KPIs" xfId="4921"/>
    <cellStyle name="n_EDA - Template Budget 2005 v2_Classeur2_France KPIs 2" xfId="14339"/>
    <cellStyle name="n_EDA - Template Budget 2005 v2_Classeur2_France KPIs_1" xfId="12164"/>
    <cellStyle name="n_EDA - Template Budget 2005 v2_Classeur2_Group" xfId="31079"/>
    <cellStyle name="n_EDA - Template Budget 2005 v2_Classeur2_Group - financial KPIs" xfId="21967"/>
    <cellStyle name="n_EDA - Template Budget 2005 v2_Classeur2_Group - operational KPIs" xfId="10410"/>
    <cellStyle name="n_EDA - Template Budget 2005 v2_Classeur2_Group - operational KPIs 2" xfId="18109"/>
    <cellStyle name="n_EDA - Template Budget 2005 v2_Classeur2_Group - operational KPIs_1" xfId="20226"/>
    <cellStyle name="n_EDA - Template Budget 2005 v2_Classeur2_Poland KPIs" xfId="31078"/>
    <cellStyle name="n_EDA - Template Budget 2005 v2_Classeur2_ROW" xfId="31080"/>
    <cellStyle name="n_EDA - Template Budget 2005 v2_Classeur2_ROW_1" xfId="31081"/>
    <cellStyle name="n_EDA - Template Budget 2005 v2_Classeur2_ROW_1_Group" xfId="31082"/>
    <cellStyle name="n_EDA - Template Budget 2005 v2_Classeur2_ROW_1_ROW ARPU" xfId="31083"/>
    <cellStyle name="n_EDA - Template Budget 2005 v2_Classeur2_ROW_1_ROW ARPU_Group" xfId="31084"/>
    <cellStyle name="n_EDA - Template Budget 2005 v2_Classeur2_ROW_Group" xfId="31085"/>
    <cellStyle name="n_EDA - Template Budget 2005 v2_Classeur2_ROW_ROW ARPU" xfId="31086"/>
    <cellStyle name="n_EDA - Template Budget 2005 v2_Classeur2_ROW_ROW ARPU_Group" xfId="31087"/>
    <cellStyle name="n_EDA - Template Budget 2005 v2_Classeur2_Spain ARPU + AUPU" xfId="31088"/>
    <cellStyle name="n_EDA - Template Budget 2005 v2_Classeur2_Spain ARPU + AUPU_Group" xfId="31089"/>
    <cellStyle name="n_EDA - Template Budget 2005 v2_Classeur2_Spain ARPU + AUPU_ROW ARPU" xfId="31090"/>
    <cellStyle name="n_EDA - Template Budget 2005 v2_Classeur2_Spain ARPU + AUPU_ROW ARPU_Group" xfId="31091"/>
    <cellStyle name="n_EDA - Template Budget 2005 v2_Classeur2_Spain KPIs" xfId="6744"/>
    <cellStyle name="n_EDA - Template Budget 2005 v2_Classeur2_Spain KPIs 2" xfId="16111"/>
    <cellStyle name="n_EDA - Template Budget 2005 v2_Classeur2_Spain KPIs_1" xfId="51560"/>
    <cellStyle name="n_EDA - Template Budget 2005 v2_Classeur2_Telecoms - Operational KPIs" xfId="49863"/>
    <cellStyle name="n_EDA - Template Budget 2005 v2_Classeur5" xfId="2061"/>
    <cellStyle name="n_EDA - Template Budget 2005 v2_Classeur5_A&amp;ME KPIs" xfId="53340"/>
    <cellStyle name="n_EDA - Template Budget 2005 v2_Classeur5_Enterprise" xfId="9659"/>
    <cellStyle name="n_EDA - Template Budget 2005 v2_Classeur5_France financials" xfId="23712"/>
    <cellStyle name="n_EDA - Template Budget 2005 v2_Classeur5_France financials_1" xfId="25249"/>
    <cellStyle name="n_EDA - Template Budget 2005 v2_Classeur5_France KPIs" xfId="4922"/>
    <cellStyle name="n_EDA - Template Budget 2005 v2_Classeur5_France KPIs 2" xfId="14340"/>
    <cellStyle name="n_EDA - Template Budget 2005 v2_Classeur5_France KPIs_1" xfId="12165"/>
    <cellStyle name="n_EDA - Template Budget 2005 v2_Classeur5_Group" xfId="31093"/>
    <cellStyle name="n_EDA - Template Budget 2005 v2_Classeur5_Group - financial KPIs" xfId="21968"/>
    <cellStyle name="n_EDA - Template Budget 2005 v2_Classeur5_Group - operational KPIs" xfId="3125"/>
    <cellStyle name="n_EDA - Template Budget 2005 v2_Classeur5_Group - operational KPIs_1" xfId="10411"/>
    <cellStyle name="n_EDA - Template Budget 2005 v2_Classeur5_Group - operational KPIs_1 2" xfId="18110"/>
    <cellStyle name="n_EDA - Template Budget 2005 v2_Classeur5_Group - operational KPIs_2" xfId="20227"/>
    <cellStyle name="n_EDA - Template Budget 2005 v2_Classeur5_IC&amp;SS" xfId="17597"/>
    <cellStyle name="n_EDA - Template Budget 2005 v2_Classeur5_Poland KPIs" xfId="8379"/>
    <cellStyle name="n_EDA - Template Budget 2005 v2_Classeur5_Poland KPIs_1" xfId="31092"/>
    <cellStyle name="n_EDA - Template Budget 2005 v2_Classeur5_ROW" xfId="31094"/>
    <cellStyle name="n_EDA - Template Budget 2005 v2_Classeur5_RoW KPIs" xfId="9091"/>
    <cellStyle name="n_EDA - Template Budget 2005 v2_Classeur5_ROW_1" xfId="31095"/>
    <cellStyle name="n_EDA - Template Budget 2005 v2_Classeur5_ROW_1_Group" xfId="31096"/>
    <cellStyle name="n_EDA - Template Budget 2005 v2_Classeur5_ROW_1_ROW ARPU" xfId="31097"/>
    <cellStyle name="n_EDA - Template Budget 2005 v2_Classeur5_ROW_1_ROW ARPU_Group" xfId="31098"/>
    <cellStyle name="n_EDA - Template Budget 2005 v2_Classeur5_ROW_Group" xfId="31099"/>
    <cellStyle name="n_EDA - Template Budget 2005 v2_Classeur5_ROW_ROW ARPU" xfId="31100"/>
    <cellStyle name="n_EDA - Template Budget 2005 v2_Classeur5_ROW_ROW ARPU_Group" xfId="31101"/>
    <cellStyle name="n_EDA - Template Budget 2005 v2_Classeur5_Spain ARPU + AUPU" xfId="31102"/>
    <cellStyle name="n_EDA - Template Budget 2005 v2_Classeur5_Spain ARPU + AUPU_Group" xfId="31103"/>
    <cellStyle name="n_EDA - Template Budget 2005 v2_Classeur5_Spain ARPU + AUPU_ROW ARPU" xfId="31104"/>
    <cellStyle name="n_EDA - Template Budget 2005 v2_Classeur5_Spain ARPU + AUPU_ROW ARPU_Group" xfId="31105"/>
    <cellStyle name="n_EDA - Template Budget 2005 v2_Classeur5_Spain KPIs" xfId="6745"/>
    <cellStyle name="n_EDA - Template Budget 2005 v2_Classeur5_Spain KPIs 2" xfId="16112"/>
    <cellStyle name="n_EDA - Template Budget 2005 v2_Classeur5_Spain KPIs_1" xfId="51561"/>
    <cellStyle name="n_EDA - Template Budget 2005 v2_Classeur5_Telecoms - Operational KPIs" xfId="49864"/>
    <cellStyle name="n_EDA - Template Budget 2005 v2_DATA KPI Personal" xfId="31106"/>
    <cellStyle name="n_EDA - Template Budget 2005 v2_DATA KPI Personal_Group" xfId="31107"/>
    <cellStyle name="n_EDA - Template Budget 2005 v2_EE_CoA_BS - mapped V4" xfId="31108"/>
    <cellStyle name="n_EDA - Template Budget 2005 v2_EE_CoA_BS - mapped V4_Group" xfId="31109"/>
    <cellStyle name="n_EDA - Template Budget 2005 v2_Enterprise" xfId="9655"/>
    <cellStyle name="n_EDA - Template Budget 2005 v2_France financials" xfId="23705"/>
    <cellStyle name="n_EDA - Template Budget 2005 v2_France financials_1" xfId="25245"/>
    <cellStyle name="n_EDA - Template Budget 2005 v2_France KPIs" xfId="4915"/>
    <cellStyle name="n_EDA - Template Budget 2005 v2_France KPIs 2" xfId="14333"/>
    <cellStyle name="n_EDA - Template Budget 2005 v2_France KPIs_1" xfId="12158"/>
    <cellStyle name="n_EDA - Template Budget 2005 v2_Group" xfId="31110"/>
    <cellStyle name="n_EDA - Template Budget 2005 v2_Group - financial KPIs" xfId="21961"/>
    <cellStyle name="n_EDA - Template Budget 2005 v2_Group - operational KPIs" xfId="3121"/>
    <cellStyle name="n_EDA - Template Budget 2005 v2_Group - operational KPIs_1" xfId="10404"/>
    <cellStyle name="n_EDA - Template Budget 2005 v2_Group - operational KPIs_1 2" xfId="18103"/>
    <cellStyle name="n_EDA - Template Budget 2005 v2_Group - operational KPIs_2" xfId="20220"/>
    <cellStyle name="n_EDA - Template Budget 2005 v2_IC&amp;SS" xfId="17527"/>
    <cellStyle name="n_EDA - Template Budget 2005 v2_PFA_Mn MTV_060413" xfId="2062"/>
    <cellStyle name="n_EDA - Template Budget 2005 v2_PFA_Mn MTV_060413_A&amp;ME KPIs" xfId="53341"/>
    <cellStyle name="n_EDA - Template Budget 2005 v2_PFA_Mn MTV_060413_France financials" xfId="23713"/>
    <cellStyle name="n_EDA - Template Budget 2005 v2_PFA_Mn MTV_060413_France KPIs" xfId="4923"/>
    <cellStyle name="n_EDA - Template Budget 2005 v2_PFA_Mn MTV_060413_France KPIs 2" xfId="14341"/>
    <cellStyle name="n_EDA - Template Budget 2005 v2_PFA_Mn MTV_060413_France KPIs_1" xfId="12166"/>
    <cellStyle name="n_EDA - Template Budget 2005 v2_PFA_Mn MTV_060413_Group" xfId="31112"/>
    <cellStyle name="n_EDA - Template Budget 2005 v2_PFA_Mn MTV_060413_Group - financial KPIs" xfId="21969"/>
    <cellStyle name="n_EDA - Template Budget 2005 v2_PFA_Mn MTV_060413_Group - operational KPIs" xfId="10412"/>
    <cellStyle name="n_EDA - Template Budget 2005 v2_PFA_Mn MTV_060413_Group - operational KPIs 2" xfId="18111"/>
    <cellStyle name="n_EDA - Template Budget 2005 v2_PFA_Mn MTV_060413_Group - operational KPIs_1" xfId="20228"/>
    <cellStyle name="n_EDA - Template Budget 2005 v2_PFA_Mn MTV_060413_Poland KPIs" xfId="31111"/>
    <cellStyle name="n_EDA - Template Budget 2005 v2_PFA_Mn MTV_060413_ROW" xfId="31113"/>
    <cellStyle name="n_EDA - Template Budget 2005 v2_PFA_Mn MTV_060413_ROW_1" xfId="31114"/>
    <cellStyle name="n_EDA - Template Budget 2005 v2_PFA_Mn MTV_060413_ROW_1_Group" xfId="31115"/>
    <cellStyle name="n_EDA - Template Budget 2005 v2_PFA_Mn MTV_060413_ROW_1_ROW ARPU" xfId="31116"/>
    <cellStyle name="n_EDA - Template Budget 2005 v2_PFA_Mn MTV_060413_ROW_1_ROW ARPU_Group" xfId="31117"/>
    <cellStyle name="n_EDA - Template Budget 2005 v2_PFA_Mn MTV_060413_ROW_Group" xfId="31118"/>
    <cellStyle name="n_EDA - Template Budget 2005 v2_PFA_Mn MTV_060413_ROW_ROW ARPU" xfId="31119"/>
    <cellStyle name="n_EDA - Template Budget 2005 v2_PFA_Mn MTV_060413_ROW_ROW ARPU_Group" xfId="31120"/>
    <cellStyle name="n_EDA - Template Budget 2005 v2_PFA_Mn MTV_060413_Spain ARPU + AUPU" xfId="31121"/>
    <cellStyle name="n_EDA - Template Budget 2005 v2_PFA_Mn MTV_060413_Spain ARPU + AUPU_Group" xfId="31122"/>
    <cellStyle name="n_EDA - Template Budget 2005 v2_PFA_Mn MTV_060413_Spain ARPU + AUPU_ROW ARPU" xfId="31123"/>
    <cellStyle name="n_EDA - Template Budget 2005 v2_PFA_Mn MTV_060413_Spain ARPU + AUPU_ROW ARPU_Group" xfId="31124"/>
    <cellStyle name="n_EDA - Template Budget 2005 v2_PFA_Mn MTV_060413_Spain KPIs" xfId="6746"/>
    <cellStyle name="n_EDA - Template Budget 2005 v2_PFA_Mn MTV_060413_Spain KPIs 2" xfId="16113"/>
    <cellStyle name="n_EDA - Template Budget 2005 v2_PFA_Mn MTV_060413_Spain KPIs_1" xfId="51562"/>
    <cellStyle name="n_EDA - Template Budget 2005 v2_PFA_Mn MTV_060413_Telecoms - Operational KPIs" xfId="49865"/>
    <cellStyle name="n_EDA - Template Budget 2005 v2_PFA_Mn_0603_V0 0" xfId="2063"/>
    <cellStyle name="n_EDA - Template Budget 2005 v2_PFA_Mn_0603_V0 0_A&amp;ME KPIs" xfId="53342"/>
    <cellStyle name="n_EDA - Template Budget 2005 v2_PFA_Mn_0603_V0 0_France financials" xfId="23714"/>
    <cellStyle name="n_EDA - Template Budget 2005 v2_PFA_Mn_0603_V0 0_France KPIs" xfId="4924"/>
    <cellStyle name="n_EDA - Template Budget 2005 v2_PFA_Mn_0603_V0 0_France KPIs 2" xfId="14342"/>
    <cellStyle name="n_EDA - Template Budget 2005 v2_PFA_Mn_0603_V0 0_France KPIs_1" xfId="12167"/>
    <cellStyle name="n_EDA - Template Budget 2005 v2_PFA_Mn_0603_V0 0_Group" xfId="31126"/>
    <cellStyle name="n_EDA - Template Budget 2005 v2_PFA_Mn_0603_V0 0_Group - financial KPIs" xfId="21970"/>
    <cellStyle name="n_EDA - Template Budget 2005 v2_PFA_Mn_0603_V0 0_Group - operational KPIs" xfId="10413"/>
    <cellStyle name="n_EDA - Template Budget 2005 v2_PFA_Mn_0603_V0 0_Group - operational KPIs 2" xfId="18112"/>
    <cellStyle name="n_EDA - Template Budget 2005 v2_PFA_Mn_0603_V0 0_Group - operational KPIs_1" xfId="20229"/>
    <cellStyle name="n_EDA - Template Budget 2005 v2_PFA_Mn_0603_V0 0_Poland KPIs" xfId="31125"/>
    <cellStyle name="n_EDA - Template Budget 2005 v2_PFA_Mn_0603_V0 0_ROW" xfId="31127"/>
    <cellStyle name="n_EDA - Template Budget 2005 v2_PFA_Mn_0603_V0 0_ROW_1" xfId="31128"/>
    <cellStyle name="n_EDA - Template Budget 2005 v2_PFA_Mn_0603_V0 0_ROW_1_Group" xfId="31129"/>
    <cellStyle name="n_EDA - Template Budget 2005 v2_PFA_Mn_0603_V0 0_ROW_1_ROW ARPU" xfId="31130"/>
    <cellStyle name="n_EDA - Template Budget 2005 v2_PFA_Mn_0603_V0 0_ROW_1_ROW ARPU_Group" xfId="31131"/>
    <cellStyle name="n_EDA - Template Budget 2005 v2_PFA_Mn_0603_V0 0_ROW_Group" xfId="31132"/>
    <cellStyle name="n_EDA - Template Budget 2005 v2_PFA_Mn_0603_V0 0_ROW_ROW ARPU" xfId="31133"/>
    <cellStyle name="n_EDA - Template Budget 2005 v2_PFA_Mn_0603_V0 0_ROW_ROW ARPU_Group" xfId="31134"/>
    <cellStyle name="n_EDA - Template Budget 2005 v2_PFA_Mn_0603_V0 0_Spain ARPU + AUPU" xfId="31135"/>
    <cellStyle name="n_EDA - Template Budget 2005 v2_PFA_Mn_0603_V0 0_Spain ARPU + AUPU_Group" xfId="31136"/>
    <cellStyle name="n_EDA - Template Budget 2005 v2_PFA_Mn_0603_V0 0_Spain ARPU + AUPU_ROW ARPU" xfId="31137"/>
    <cellStyle name="n_EDA - Template Budget 2005 v2_PFA_Mn_0603_V0 0_Spain ARPU + AUPU_ROW ARPU_Group" xfId="31138"/>
    <cellStyle name="n_EDA - Template Budget 2005 v2_PFA_Mn_0603_V0 0_Spain KPIs" xfId="6747"/>
    <cellStyle name="n_EDA - Template Budget 2005 v2_PFA_Mn_0603_V0 0_Spain KPIs 2" xfId="16114"/>
    <cellStyle name="n_EDA - Template Budget 2005 v2_PFA_Mn_0603_V0 0_Spain KPIs_1" xfId="51563"/>
    <cellStyle name="n_EDA - Template Budget 2005 v2_PFA_Mn_0603_V0 0_Telecoms - Operational KPIs" xfId="49866"/>
    <cellStyle name="n_EDA - Template Budget 2005 v2_PFA_Parcs_0600706" xfId="2064"/>
    <cellStyle name="n_EDA - Template Budget 2005 v2_PFA_Parcs_0600706_A&amp;ME KPIs" xfId="53343"/>
    <cellStyle name="n_EDA - Template Budget 2005 v2_PFA_Parcs_0600706_France financials" xfId="23715"/>
    <cellStyle name="n_EDA - Template Budget 2005 v2_PFA_Parcs_0600706_France KPIs" xfId="4925"/>
    <cellStyle name="n_EDA - Template Budget 2005 v2_PFA_Parcs_0600706_France KPIs 2" xfId="14343"/>
    <cellStyle name="n_EDA - Template Budget 2005 v2_PFA_Parcs_0600706_France KPIs_1" xfId="12168"/>
    <cellStyle name="n_EDA - Template Budget 2005 v2_PFA_Parcs_0600706_Group" xfId="31140"/>
    <cellStyle name="n_EDA - Template Budget 2005 v2_PFA_Parcs_0600706_Group - financial KPIs" xfId="21971"/>
    <cellStyle name="n_EDA - Template Budget 2005 v2_PFA_Parcs_0600706_Group - operational KPIs" xfId="10414"/>
    <cellStyle name="n_EDA - Template Budget 2005 v2_PFA_Parcs_0600706_Group - operational KPIs 2" xfId="18113"/>
    <cellStyle name="n_EDA - Template Budget 2005 v2_PFA_Parcs_0600706_Group - operational KPIs_1" xfId="20230"/>
    <cellStyle name="n_EDA - Template Budget 2005 v2_PFA_Parcs_0600706_Poland KPIs" xfId="31139"/>
    <cellStyle name="n_EDA - Template Budget 2005 v2_PFA_Parcs_0600706_ROW" xfId="31141"/>
    <cellStyle name="n_EDA - Template Budget 2005 v2_PFA_Parcs_0600706_ROW_1" xfId="31142"/>
    <cellStyle name="n_EDA - Template Budget 2005 v2_PFA_Parcs_0600706_ROW_1_Group" xfId="31143"/>
    <cellStyle name="n_EDA - Template Budget 2005 v2_PFA_Parcs_0600706_ROW_1_ROW ARPU" xfId="31144"/>
    <cellStyle name="n_EDA - Template Budget 2005 v2_PFA_Parcs_0600706_ROW_1_ROW ARPU_Group" xfId="31145"/>
    <cellStyle name="n_EDA - Template Budget 2005 v2_PFA_Parcs_0600706_ROW_Group" xfId="31146"/>
    <cellStyle name="n_EDA - Template Budget 2005 v2_PFA_Parcs_0600706_ROW_ROW ARPU" xfId="31147"/>
    <cellStyle name="n_EDA - Template Budget 2005 v2_PFA_Parcs_0600706_ROW_ROW ARPU_Group" xfId="31148"/>
    <cellStyle name="n_EDA - Template Budget 2005 v2_PFA_Parcs_0600706_Spain ARPU + AUPU" xfId="31149"/>
    <cellStyle name="n_EDA - Template Budget 2005 v2_PFA_Parcs_0600706_Spain ARPU + AUPU_Group" xfId="31150"/>
    <cellStyle name="n_EDA - Template Budget 2005 v2_PFA_Parcs_0600706_Spain ARPU + AUPU_ROW ARPU" xfId="31151"/>
    <cellStyle name="n_EDA - Template Budget 2005 v2_PFA_Parcs_0600706_Spain ARPU + AUPU_ROW ARPU_Group" xfId="31152"/>
    <cellStyle name="n_EDA - Template Budget 2005 v2_PFA_Parcs_0600706_Spain KPIs" xfId="6748"/>
    <cellStyle name="n_EDA - Template Budget 2005 v2_PFA_Parcs_0600706_Spain KPIs 2" xfId="16115"/>
    <cellStyle name="n_EDA - Template Budget 2005 v2_PFA_Parcs_0600706_Spain KPIs_1" xfId="51564"/>
    <cellStyle name="n_EDA - Template Budget 2005 v2_PFA_Parcs_0600706_Telecoms - Operational KPIs" xfId="49867"/>
    <cellStyle name="n_EDA - Template Budget 2005 v2_Poland KPIs" xfId="8375"/>
    <cellStyle name="n_EDA - Template Budget 2005 v2_Poland KPIs_1" xfId="31007"/>
    <cellStyle name="n_EDA - Template Budget 2005 v2_Reporting Valeur_Mobile_2010_10" xfId="31153"/>
    <cellStyle name="n_EDA - Template Budget 2005 v2_Reporting Valeur_Mobile_2010_10_Group" xfId="31154"/>
    <cellStyle name="n_EDA - Template Budget 2005 v2_Reporting Valeur_Mobile_2010_10_ROW" xfId="31155"/>
    <cellStyle name="n_EDA - Template Budget 2005 v2_Reporting Valeur_Mobile_2010_10_ROW ARPU" xfId="31156"/>
    <cellStyle name="n_EDA - Template Budget 2005 v2_Reporting Valeur_Mobile_2010_10_ROW ARPU_Group" xfId="31157"/>
    <cellStyle name="n_EDA - Template Budget 2005 v2_Reporting Valeur_Mobile_2010_10_ROW_Group" xfId="31158"/>
    <cellStyle name="n_EDA - Template Budget 2005 v2_ROW" xfId="31159"/>
    <cellStyle name="n_EDA - Template Budget 2005 v2_RoW KPIs" xfId="9087"/>
    <cellStyle name="n_EDA - Template Budget 2005 v2_ROW_1" xfId="31160"/>
    <cellStyle name="n_EDA - Template Budget 2005 v2_ROW_1_Group" xfId="31161"/>
    <cellStyle name="n_EDA - Template Budget 2005 v2_ROW_1_ROW ARPU" xfId="31162"/>
    <cellStyle name="n_EDA - Template Budget 2005 v2_ROW_1_ROW ARPU_Group" xfId="31163"/>
    <cellStyle name="n_EDA - Template Budget 2005 v2_ROW_Group" xfId="31164"/>
    <cellStyle name="n_EDA - Template Budget 2005 v2_ROW_ROW ARPU" xfId="31165"/>
    <cellStyle name="n_EDA - Template Budget 2005 v2_ROW_ROW ARPU_Group" xfId="31166"/>
    <cellStyle name="n_EDA - Template Budget 2005 v2_Spain ARPU + AUPU" xfId="31167"/>
    <cellStyle name="n_EDA - Template Budget 2005 v2_Spain ARPU + AUPU_Group" xfId="31168"/>
    <cellStyle name="n_EDA - Template Budget 2005 v2_Spain ARPU + AUPU_ROW ARPU" xfId="31169"/>
    <cellStyle name="n_EDA - Template Budget 2005 v2_Spain ARPU + AUPU_ROW ARPU_Group" xfId="31170"/>
    <cellStyle name="n_EDA - Template Budget 2005 v2_Spain KPIs" xfId="6738"/>
    <cellStyle name="n_EDA - Template Budget 2005 v2_Spain KPIs 2" xfId="16105"/>
    <cellStyle name="n_EDA - Template Budget 2005 v2_Spain KPIs_1" xfId="51554"/>
    <cellStyle name="n_EDA - Template Budget 2005 v2_Telecoms - Operational KPIs" xfId="49857"/>
    <cellStyle name="n_EDA - Template Budget 2005 v2_UAG_report_CA 06-09 (06-09-28)" xfId="2065"/>
    <cellStyle name="n_EDA - Template Budget 2005 v2_UAG_report_CA 06-09 (06-09-28)_A&amp;ME KPIs" xfId="53344"/>
    <cellStyle name="n_EDA - Template Budget 2005 v2_UAG_report_CA 06-09 (06-09-28)_Enterprise" xfId="9660"/>
    <cellStyle name="n_EDA - Template Budget 2005 v2_UAG_report_CA 06-09 (06-09-28)_France financials" xfId="23716"/>
    <cellStyle name="n_EDA - Template Budget 2005 v2_UAG_report_CA 06-09 (06-09-28)_France financials_1" xfId="25250"/>
    <cellStyle name="n_EDA - Template Budget 2005 v2_UAG_report_CA 06-09 (06-09-28)_France KPIs" xfId="4926"/>
    <cellStyle name="n_EDA - Template Budget 2005 v2_UAG_report_CA 06-09 (06-09-28)_France KPIs 2" xfId="14344"/>
    <cellStyle name="n_EDA - Template Budget 2005 v2_UAG_report_CA 06-09 (06-09-28)_France KPIs_1" xfId="12169"/>
    <cellStyle name="n_EDA - Template Budget 2005 v2_UAG_report_CA 06-09 (06-09-28)_Group" xfId="31172"/>
    <cellStyle name="n_EDA - Template Budget 2005 v2_UAG_report_CA 06-09 (06-09-28)_Group - financial KPIs" xfId="21972"/>
    <cellStyle name="n_EDA - Template Budget 2005 v2_UAG_report_CA 06-09 (06-09-28)_Group - operational KPIs" xfId="3126"/>
    <cellStyle name="n_EDA - Template Budget 2005 v2_UAG_report_CA 06-09 (06-09-28)_Group - operational KPIs_1" xfId="10415"/>
    <cellStyle name="n_EDA - Template Budget 2005 v2_UAG_report_CA 06-09 (06-09-28)_Group - operational KPIs_1 2" xfId="18114"/>
    <cellStyle name="n_EDA - Template Budget 2005 v2_UAG_report_CA 06-09 (06-09-28)_Group - operational KPIs_2" xfId="20231"/>
    <cellStyle name="n_EDA - Template Budget 2005 v2_UAG_report_CA 06-09 (06-09-28)_IC&amp;SS" xfId="17657"/>
    <cellStyle name="n_EDA - Template Budget 2005 v2_UAG_report_CA 06-09 (06-09-28)_Poland KPIs" xfId="8380"/>
    <cellStyle name="n_EDA - Template Budget 2005 v2_UAG_report_CA 06-09 (06-09-28)_Poland KPIs_1" xfId="31171"/>
    <cellStyle name="n_EDA - Template Budget 2005 v2_UAG_report_CA 06-09 (06-09-28)_ROW" xfId="31173"/>
    <cellStyle name="n_EDA - Template Budget 2005 v2_UAG_report_CA 06-09 (06-09-28)_RoW KPIs" xfId="9092"/>
    <cellStyle name="n_EDA - Template Budget 2005 v2_UAG_report_CA 06-09 (06-09-28)_ROW_1" xfId="31174"/>
    <cellStyle name="n_EDA - Template Budget 2005 v2_UAG_report_CA 06-09 (06-09-28)_ROW_1_Group" xfId="31175"/>
    <cellStyle name="n_EDA - Template Budget 2005 v2_UAG_report_CA 06-09 (06-09-28)_ROW_1_ROW ARPU" xfId="31176"/>
    <cellStyle name="n_EDA - Template Budget 2005 v2_UAG_report_CA 06-09 (06-09-28)_ROW_1_ROW ARPU_Group" xfId="31177"/>
    <cellStyle name="n_EDA - Template Budget 2005 v2_UAG_report_CA 06-09 (06-09-28)_ROW_Group" xfId="31178"/>
    <cellStyle name="n_EDA - Template Budget 2005 v2_UAG_report_CA 06-09 (06-09-28)_ROW_ROW ARPU" xfId="31179"/>
    <cellStyle name="n_EDA - Template Budget 2005 v2_UAG_report_CA 06-09 (06-09-28)_ROW_ROW ARPU_Group" xfId="31180"/>
    <cellStyle name="n_EDA - Template Budget 2005 v2_UAG_report_CA 06-09 (06-09-28)_Spain ARPU + AUPU" xfId="31181"/>
    <cellStyle name="n_EDA - Template Budget 2005 v2_UAG_report_CA 06-09 (06-09-28)_Spain ARPU + AUPU_Group" xfId="31182"/>
    <cellStyle name="n_EDA - Template Budget 2005 v2_UAG_report_CA 06-09 (06-09-28)_Spain ARPU + AUPU_ROW ARPU" xfId="31183"/>
    <cellStyle name="n_EDA - Template Budget 2005 v2_UAG_report_CA 06-09 (06-09-28)_Spain ARPU + AUPU_ROW ARPU_Group" xfId="31184"/>
    <cellStyle name="n_EDA - Template Budget 2005 v2_UAG_report_CA 06-09 (06-09-28)_Spain KPIs" xfId="6749"/>
    <cellStyle name="n_EDA - Template Budget 2005 v2_UAG_report_CA 06-09 (06-09-28)_Spain KPIs 2" xfId="16116"/>
    <cellStyle name="n_EDA - Template Budget 2005 v2_UAG_report_CA 06-09 (06-09-28)_Spain KPIs_1" xfId="51565"/>
    <cellStyle name="n_EDA - Template Budget 2005 v2_UAG_report_CA 06-09 (06-09-28)_Telecoms - Operational KPIs" xfId="49868"/>
    <cellStyle name="n_EDA - Template Budget 2005 v2_UAG_report_CA 06-10 (06-11-06)" xfId="2066"/>
    <cellStyle name="n_EDA - Template Budget 2005 v2_UAG_report_CA 06-10 (06-11-06)_A&amp;ME KPIs" xfId="53345"/>
    <cellStyle name="n_EDA - Template Budget 2005 v2_UAG_report_CA 06-10 (06-11-06)_Enterprise" xfId="9661"/>
    <cellStyle name="n_EDA - Template Budget 2005 v2_UAG_report_CA 06-10 (06-11-06)_France financials" xfId="23717"/>
    <cellStyle name="n_EDA - Template Budget 2005 v2_UAG_report_CA 06-10 (06-11-06)_France financials_1" xfId="25251"/>
    <cellStyle name="n_EDA - Template Budget 2005 v2_UAG_report_CA 06-10 (06-11-06)_France KPIs" xfId="4927"/>
    <cellStyle name="n_EDA - Template Budget 2005 v2_UAG_report_CA 06-10 (06-11-06)_France KPIs 2" xfId="14345"/>
    <cellStyle name="n_EDA - Template Budget 2005 v2_UAG_report_CA 06-10 (06-11-06)_France KPIs_1" xfId="12170"/>
    <cellStyle name="n_EDA - Template Budget 2005 v2_UAG_report_CA 06-10 (06-11-06)_Group" xfId="31186"/>
    <cellStyle name="n_EDA - Template Budget 2005 v2_UAG_report_CA 06-10 (06-11-06)_Group - financial KPIs" xfId="21973"/>
    <cellStyle name="n_EDA - Template Budget 2005 v2_UAG_report_CA 06-10 (06-11-06)_Group - operational KPIs" xfId="3127"/>
    <cellStyle name="n_EDA - Template Budget 2005 v2_UAG_report_CA 06-10 (06-11-06)_Group - operational KPIs_1" xfId="10416"/>
    <cellStyle name="n_EDA - Template Budget 2005 v2_UAG_report_CA 06-10 (06-11-06)_Group - operational KPIs_1 2" xfId="18115"/>
    <cellStyle name="n_EDA - Template Budget 2005 v2_UAG_report_CA 06-10 (06-11-06)_Group - operational KPIs_2" xfId="20232"/>
    <cellStyle name="n_EDA - Template Budget 2005 v2_UAG_report_CA 06-10 (06-11-06)_IC&amp;SS" xfId="19596"/>
    <cellStyle name="n_EDA - Template Budget 2005 v2_UAG_report_CA 06-10 (06-11-06)_Poland KPIs" xfId="8381"/>
    <cellStyle name="n_EDA - Template Budget 2005 v2_UAG_report_CA 06-10 (06-11-06)_Poland KPIs_1" xfId="31185"/>
    <cellStyle name="n_EDA - Template Budget 2005 v2_UAG_report_CA 06-10 (06-11-06)_ROW" xfId="31187"/>
    <cellStyle name="n_EDA - Template Budget 2005 v2_UAG_report_CA 06-10 (06-11-06)_RoW KPIs" xfId="9093"/>
    <cellStyle name="n_EDA - Template Budget 2005 v2_UAG_report_CA 06-10 (06-11-06)_ROW_1" xfId="31188"/>
    <cellStyle name="n_EDA - Template Budget 2005 v2_UAG_report_CA 06-10 (06-11-06)_ROW_1_Group" xfId="31189"/>
    <cellStyle name="n_EDA - Template Budget 2005 v2_UAG_report_CA 06-10 (06-11-06)_ROW_1_ROW ARPU" xfId="31190"/>
    <cellStyle name="n_EDA - Template Budget 2005 v2_UAG_report_CA 06-10 (06-11-06)_ROW_1_ROW ARPU_Group" xfId="31191"/>
    <cellStyle name="n_EDA - Template Budget 2005 v2_UAG_report_CA 06-10 (06-11-06)_ROW_Group" xfId="31192"/>
    <cellStyle name="n_EDA - Template Budget 2005 v2_UAG_report_CA 06-10 (06-11-06)_ROW_ROW ARPU" xfId="31193"/>
    <cellStyle name="n_EDA - Template Budget 2005 v2_UAG_report_CA 06-10 (06-11-06)_ROW_ROW ARPU_Group" xfId="31194"/>
    <cellStyle name="n_EDA - Template Budget 2005 v2_UAG_report_CA 06-10 (06-11-06)_Spain ARPU + AUPU" xfId="31195"/>
    <cellStyle name="n_EDA - Template Budget 2005 v2_UAG_report_CA 06-10 (06-11-06)_Spain ARPU + AUPU_Group" xfId="31196"/>
    <cellStyle name="n_EDA - Template Budget 2005 v2_UAG_report_CA 06-10 (06-11-06)_Spain ARPU + AUPU_ROW ARPU" xfId="31197"/>
    <cellStyle name="n_EDA - Template Budget 2005 v2_UAG_report_CA 06-10 (06-11-06)_Spain ARPU + AUPU_ROW ARPU_Group" xfId="31198"/>
    <cellStyle name="n_EDA - Template Budget 2005 v2_UAG_report_CA 06-10 (06-11-06)_Spain KPIs" xfId="6750"/>
    <cellStyle name="n_EDA - Template Budget 2005 v2_UAG_report_CA 06-10 (06-11-06)_Spain KPIs 2" xfId="16117"/>
    <cellStyle name="n_EDA - Template Budget 2005 v2_UAG_report_CA 06-10 (06-11-06)_Spain KPIs_1" xfId="51566"/>
    <cellStyle name="n_EDA - Template Budget 2005 v2_UAG_report_CA 06-10 (06-11-06)_Telecoms - Operational KPIs" xfId="49869"/>
    <cellStyle name="n_EDA - Template Budget 2005 v2_V&amp;M trajectoires V1 (06-08-11)" xfId="2067"/>
    <cellStyle name="n_EDA - Template Budget 2005 v2_V&amp;M trajectoires V1 (06-08-11)_A&amp;ME KPIs" xfId="53346"/>
    <cellStyle name="n_EDA - Template Budget 2005 v2_V&amp;M trajectoires V1 (06-08-11)_Enterprise" xfId="9662"/>
    <cellStyle name="n_EDA - Template Budget 2005 v2_V&amp;M trajectoires V1 (06-08-11)_France financials" xfId="23718"/>
    <cellStyle name="n_EDA - Template Budget 2005 v2_V&amp;M trajectoires V1 (06-08-11)_France financials_1" xfId="25252"/>
    <cellStyle name="n_EDA - Template Budget 2005 v2_V&amp;M trajectoires V1 (06-08-11)_France KPIs" xfId="4928"/>
    <cellStyle name="n_EDA - Template Budget 2005 v2_V&amp;M trajectoires V1 (06-08-11)_France KPIs 2" xfId="14346"/>
    <cellStyle name="n_EDA - Template Budget 2005 v2_V&amp;M trajectoires V1 (06-08-11)_France KPIs_1" xfId="12171"/>
    <cellStyle name="n_EDA - Template Budget 2005 v2_V&amp;M trajectoires V1 (06-08-11)_Group" xfId="31200"/>
    <cellStyle name="n_EDA - Template Budget 2005 v2_V&amp;M trajectoires V1 (06-08-11)_Group - financial KPIs" xfId="21974"/>
    <cellStyle name="n_EDA - Template Budget 2005 v2_V&amp;M trajectoires V1 (06-08-11)_Group - operational KPIs" xfId="3128"/>
    <cellStyle name="n_EDA - Template Budget 2005 v2_V&amp;M trajectoires V1 (06-08-11)_Group - operational KPIs_1" xfId="10417"/>
    <cellStyle name="n_EDA - Template Budget 2005 v2_V&amp;M trajectoires V1 (06-08-11)_Group - operational KPIs_1 2" xfId="18116"/>
    <cellStyle name="n_EDA - Template Budget 2005 v2_V&amp;M trajectoires V1 (06-08-11)_Group - operational KPIs_2" xfId="20233"/>
    <cellStyle name="n_EDA - Template Budget 2005 v2_V&amp;M trajectoires V1 (06-08-11)_IC&amp;SS" xfId="19796"/>
    <cellStyle name="n_EDA - Template Budget 2005 v2_V&amp;M trajectoires V1 (06-08-11)_Poland KPIs" xfId="8382"/>
    <cellStyle name="n_EDA - Template Budget 2005 v2_V&amp;M trajectoires V1 (06-08-11)_Poland KPIs_1" xfId="31199"/>
    <cellStyle name="n_EDA - Template Budget 2005 v2_V&amp;M trajectoires V1 (06-08-11)_ROW" xfId="31201"/>
    <cellStyle name="n_EDA - Template Budget 2005 v2_V&amp;M trajectoires V1 (06-08-11)_RoW KPIs" xfId="9094"/>
    <cellStyle name="n_EDA - Template Budget 2005 v2_V&amp;M trajectoires V1 (06-08-11)_ROW_1" xfId="31202"/>
    <cellStyle name="n_EDA - Template Budget 2005 v2_V&amp;M trajectoires V1 (06-08-11)_ROW_1_Group" xfId="31203"/>
    <cellStyle name="n_EDA - Template Budget 2005 v2_V&amp;M trajectoires V1 (06-08-11)_ROW_1_ROW ARPU" xfId="31204"/>
    <cellStyle name="n_EDA - Template Budget 2005 v2_V&amp;M trajectoires V1 (06-08-11)_ROW_1_ROW ARPU_Group" xfId="31205"/>
    <cellStyle name="n_EDA - Template Budget 2005 v2_V&amp;M trajectoires V1 (06-08-11)_ROW_Group" xfId="31206"/>
    <cellStyle name="n_EDA - Template Budget 2005 v2_V&amp;M trajectoires V1 (06-08-11)_ROW_ROW ARPU" xfId="31207"/>
    <cellStyle name="n_EDA - Template Budget 2005 v2_V&amp;M trajectoires V1 (06-08-11)_ROW_ROW ARPU_Group" xfId="31208"/>
    <cellStyle name="n_EDA - Template Budget 2005 v2_V&amp;M trajectoires V1 (06-08-11)_Spain ARPU + AUPU" xfId="31209"/>
    <cellStyle name="n_EDA - Template Budget 2005 v2_V&amp;M trajectoires V1 (06-08-11)_Spain ARPU + AUPU_Group" xfId="31210"/>
    <cellStyle name="n_EDA - Template Budget 2005 v2_V&amp;M trajectoires V1 (06-08-11)_Spain ARPU + AUPU_ROW ARPU" xfId="31211"/>
    <cellStyle name="n_EDA - Template Budget 2005 v2_V&amp;M trajectoires V1 (06-08-11)_Spain ARPU + AUPU_ROW ARPU_Group" xfId="31212"/>
    <cellStyle name="n_EDA - Template Budget 2005 v2_V&amp;M trajectoires V1 (06-08-11)_Spain KPIs" xfId="6751"/>
    <cellStyle name="n_EDA - Template Budget 2005 v2_V&amp;M trajectoires V1 (06-08-11)_Spain KPIs 2" xfId="16118"/>
    <cellStyle name="n_EDA - Template Budget 2005 v2_V&amp;M trajectoires V1 (06-08-11)_Spain KPIs_1" xfId="51567"/>
    <cellStyle name="n_EDA - Template Budget 2005 v2_V&amp;M trajectoires V1 (06-08-11)_Telecoms - Operational KPIs" xfId="49870"/>
    <cellStyle name="n_EDA_A&amp;ME KPIs" xfId="53330"/>
    <cellStyle name="n_EDA_DATA KPI Personal" xfId="31213"/>
    <cellStyle name="n_EDA_DATA KPI Personal_Group" xfId="31214"/>
    <cellStyle name="n_EDA_EE_CoA_BS - mapped V4" xfId="31215"/>
    <cellStyle name="n_EDA_EE_CoA_BS - mapped V4_Group" xfId="31216"/>
    <cellStyle name="n_EDA_Enterprise" xfId="9654"/>
    <cellStyle name="n_EDA_France financials" xfId="23702"/>
    <cellStyle name="n_EDA_France financials_1" xfId="25244"/>
    <cellStyle name="n_EDA_France KPIs" xfId="4912"/>
    <cellStyle name="n_EDA_France KPIs 2" xfId="14330"/>
    <cellStyle name="n_EDA_France KPIs_1" xfId="12155"/>
    <cellStyle name="n_EDA_Group" xfId="31217"/>
    <cellStyle name="n_EDA_Group - financial KPIs" xfId="21958"/>
    <cellStyle name="n_EDA_Group - operational KPIs" xfId="3120"/>
    <cellStyle name="n_EDA_Group - operational KPIs_1" xfId="10401"/>
    <cellStyle name="n_EDA_Group - operational KPIs_1 2" xfId="18100"/>
    <cellStyle name="n_EDA_Group - operational KPIs_2" xfId="20217"/>
    <cellStyle name="n_EDA_IC&amp;SS" xfId="17596"/>
    <cellStyle name="n_EDA_Poland KPIs" xfId="8374"/>
    <cellStyle name="n_EDA_Poland KPIs_1" xfId="30978"/>
    <cellStyle name="n_EDA_Reporting Valeur_Mobile_2010_10" xfId="31218"/>
    <cellStyle name="n_EDA_Reporting Valeur_Mobile_2010_10_Group" xfId="31219"/>
    <cellStyle name="n_EDA_Reporting Valeur_Mobile_2010_10_ROW" xfId="31220"/>
    <cellStyle name="n_EDA_Reporting Valeur_Mobile_2010_10_ROW ARPU" xfId="31221"/>
    <cellStyle name="n_EDA_Reporting Valeur_Mobile_2010_10_ROW ARPU_Group" xfId="31222"/>
    <cellStyle name="n_EDA_Reporting Valeur_Mobile_2010_10_ROW_Group" xfId="31223"/>
    <cellStyle name="n_EDA_ROW" xfId="31224"/>
    <cellStyle name="n_EDA_RoW KPIs" xfId="9086"/>
    <cellStyle name="n_EDA_ROW_1" xfId="31225"/>
    <cellStyle name="n_EDA_ROW_1_Group" xfId="31226"/>
    <cellStyle name="n_EDA_ROW_1_ROW ARPU" xfId="31227"/>
    <cellStyle name="n_EDA_ROW_1_ROW ARPU_Group" xfId="31228"/>
    <cellStyle name="n_EDA_ROW_Group" xfId="31229"/>
    <cellStyle name="n_EDA_ROW_ROW ARPU" xfId="31230"/>
    <cellStyle name="n_EDA_ROW_ROW ARPU_Group" xfId="31231"/>
    <cellStyle name="n_EDA_Spain ARPU + AUPU" xfId="31232"/>
    <cellStyle name="n_EDA_Spain ARPU + AUPU_Group" xfId="31233"/>
    <cellStyle name="n_EDA_Spain ARPU + AUPU_ROW ARPU" xfId="31234"/>
    <cellStyle name="n_EDA_Spain ARPU + AUPU_ROW ARPU_Group" xfId="31235"/>
    <cellStyle name="n_EDA_Spain KPIs" xfId="6735"/>
    <cellStyle name="n_EDA_Spain KPIs 2" xfId="16102"/>
    <cellStyle name="n_EDA_Spain KPIs_1" xfId="51551"/>
    <cellStyle name="n_EDA_Telecoms - Operational KPIs" xfId="49854"/>
    <cellStyle name="n_EE_CoA_BS - mapped V4" xfId="31236"/>
    <cellStyle name="n_EE_CoA_BS - mapped V4_Group" xfId="31237"/>
    <cellStyle name="n_Enterprise" xfId="9481"/>
    <cellStyle name="n_Feuil1" xfId="2068"/>
    <cellStyle name="n_Feuil1_A&amp;ME KPIs" xfId="53347"/>
    <cellStyle name="n_Feuil1_France financials" xfId="23719"/>
    <cellStyle name="n_Feuil1_France KPIs" xfId="4929"/>
    <cellStyle name="n_Feuil1_France KPIs 2" xfId="14347"/>
    <cellStyle name="n_Feuil1_France KPIs_1" xfId="12172"/>
    <cellStyle name="n_Feuil1_Group" xfId="31239"/>
    <cellStyle name="n_Feuil1_Group - financial KPIs" xfId="21975"/>
    <cellStyle name="n_Feuil1_Group - operational KPIs" xfId="10418"/>
    <cellStyle name="n_Feuil1_Group - operational KPIs 2" xfId="18117"/>
    <cellStyle name="n_Feuil1_Group - operational KPIs_1" xfId="20234"/>
    <cellStyle name="n_Feuil1_Poland KPIs" xfId="31238"/>
    <cellStyle name="n_Feuil1_ROW" xfId="31240"/>
    <cellStyle name="n_Feuil1_ROW_1" xfId="31241"/>
    <cellStyle name="n_Feuil1_ROW_1_Group" xfId="31242"/>
    <cellStyle name="n_Feuil1_ROW_1_ROW ARPU" xfId="31243"/>
    <cellStyle name="n_Feuil1_ROW_1_ROW ARPU_Group" xfId="31244"/>
    <cellStyle name="n_Feuil1_ROW_Group" xfId="31245"/>
    <cellStyle name="n_Feuil1_ROW_ROW ARPU" xfId="31246"/>
    <cellStyle name="n_Feuil1_ROW_ROW ARPU_Group" xfId="31247"/>
    <cellStyle name="n_Feuil1_Spain ARPU + AUPU" xfId="31248"/>
    <cellStyle name="n_Feuil1_Spain ARPU + AUPU_Group" xfId="31249"/>
    <cellStyle name="n_Feuil1_Spain ARPU + AUPU_ROW ARPU" xfId="31250"/>
    <cellStyle name="n_Feuil1_Spain ARPU + AUPU_ROW ARPU_Group" xfId="31251"/>
    <cellStyle name="n_Feuil1_Spain KPIs" xfId="6752"/>
    <cellStyle name="n_Feuil1_Spain KPIs 2" xfId="16119"/>
    <cellStyle name="n_Feuil1_Spain KPIs_1" xfId="51568"/>
    <cellStyle name="n_Feuil1_Telecoms - Operational KPIs" xfId="49871"/>
    <cellStyle name="n_Flash" xfId="2069"/>
    <cellStyle name="n_Flash Conso 2003-10" xfId="2070"/>
    <cellStyle name="n_Flash Conso 2003-10_A&amp;ME KPIs" xfId="53349"/>
    <cellStyle name="n_Flash Conso 2003-10_DATA KPI Personal" xfId="31254"/>
    <cellStyle name="n_Flash Conso 2003-10_DATA KPI Personal_Group" xfId="31255"/>
    <cellStyle name="n_Flash Conso 2003-10_EE_CoA_BS - mapped V4" xfId="31256"/>
    <cellStyle name="n_Flash Conso 2003-10_EE_CoA_BS - mapped V4_Group" xfId="31257"/>
    <cellStyle name="n_Flash Conso 2003-10_France financials" xfId="23721"/>
    <cellStyle name="n_Flash Conso 2003-10_France KPIs" xfId="4931"/>
    <cellStyle name="n_Flash Conso 2003-10_France KPIs 2" xfId="14349"/>
    <cellStyle name="n_Flash Conso 2003-10_France KPIs_1" xfId="12174"/>
    <cellStyle name="n_Flash Conso 2003-10_Group" xfId="31258"/>
    <cellStyle name="n_Flash Conso 2003-10_Group - financial KPIs" xfId="21977"/>
    <cellStyle name="n_Flash Conso 2003-10_Group - operational KPIs" xfId="10420"/>
    <cellStyle name="n_Flash Conso 2003-10_Group - operational KPIs 2" xfId="18119"/>
    <cellStyle name="n_Flash Conso 2003-10_Group - operational KPIs_1" xfId="20236"/>
    <cellStyle name="n_Flash Conso 2003-10_Poland KPIs" xfId="31253"/>
    <cellStyle name="n_Flash Conso 2003-10_Reporting Valeur_Mobile_2010_10" xfId="31259"/>
    <cellStyle name="n_Flash Conso 2003-10_Reporting Valeur_Mobile_2010_10_Group" xfId="31260"/>
    <cellStyle name="n_Flash Conso 2003-10_Reporting Valeur_Mobile_2010_10_ROW" xfId="31261"/>
    <cellStyle name="n_Flash Conso 2003-10_Reporting Valeur_Mobile_2010_10_ROW ARPU" xfId="31262"/>
    <cellStyle name="n_Flash Conso 2003-10_Reporting Valeur_Mobile_2010_10_ROW ARPU_Group" xfId="31263"/>
    <cellStyle name="n_Flash Conso 2003-10_Reporting Valeur_Mobile_2010_10_ROW_Group" xfId="31264"/>
    <cellStyle name="n_Flash Conso 2003-10_ROW" xfId="31265"/>
    <cellStyle name="n_Flash Conso 2003-10_ROW_1" xfId="31266"/>
    <cellStyle name="n_Flash Conso 2003-10_ROW_1_Group" xfId="31267"/>
    <cellStyle name="n_Flash Conso 2003-10_ROW_1_ROW ARPU" xfId="31268"/>
    <cellStyle name="n_Flash Conso 2003-10_ROW_1_ROW ARPU_Group" xfId="31269"/>
    <cellStyle name="n_Flash Conso 2003-10_ROW_Group" xfId="31270"/>
    <cellStyle name="n_Flash Conso 2003-10_ROW_ROW ARPU" xfId="31271"/>
    <cellStyle name="n_Flash Conso 2003-10_ROW_ROW ARPU_Group" xfId="31272"/>
    <cellStyle name="n_Flash Conso 2003-10_Spain ARPU + AUPU" xfId="31273"/>
    <cellStyle name="n_Flash Conso 2003-10_Spain ARPU + AUPU_Group" xfId="31274"/>
    <cellStyle name="n_Flash Conso 2003-10_Spain ARPU + AUPU_ROW ARPU" xfId="31275"/>
    <cellStyle name="n_Flash Conso 2003-10_Spain ARPU + AUPU_ROW ARPU_Group" xfId="31276"/>
    <cellStyle name="n_Flash Conso 2003-10_Spain KPIs" xfId="6754"/>
    <cellStyle name="n_Flash Conso 2003-10_Spain KPIs 2" xfId="16121"/>
    <cellStyle name="n_Flash Conso 2003-10_Spain KPIs_1" xfId="51570"/>
    <cellStyle name="n_Flash Conso 2003-10_Telecoms - Operational KPIs" xfId="49873"/>
    <cellStyle name="n_Flash Conso 2004-02" xfId="2071"/>
    <cellStyle name="n_Flash Conso 2004-02_A&amp;ME KPIs" xfId="53350"/>
    <cellStyle name="n_Flash Conso 2004-02_DATA KPI Personal" xfId="31278"/>
    <cellStyle name="n_Flash Conso 2004-02_DATA KPI Personal_Group" xfId="31279"/>
    <cellStyle name="n_Flash Conso 2004-02_EE_CoA_BS - mapped V4" xfId="31280"/>
    <cellStyle name="n_Flash Conso 2004-02_EE_CoA_BS - mapped V4_Group" xfId="31281"/>
    <cellStyle name="n_Flash Conso 2004-02_France financials" xfId="23722"/>
    <cellStyle name="n_Flash Conso 2004-02_France KPIs" xfId="4932"/>
    <cellStyle name="n_Flash Conso 2004-02_France KPIs 2" xfId="14350"/>
    <cellStyle name="n_Flash Conso 2004-02_France KPIs_1" xfId="12175"/>
    <cellStyle name="n_Flash Conso 2004-02_Group" xfId="31282"/>
    <cellStyle name="n_Flash Conso 2004-02_Group - financial KPIs" xfId="21978"/>
    <cellStyle name="n_Flash Conso 2004-02_Group - operational KPIs" xfId="10421"/>
    <cellStyle name="n_Flash Conso 2004-02_Group - operational KPIs 2" xfId="18120"/>
    <cellStyle name="n_Flash Conso 2004-02_Group - operational KPIs_1" xfId="20237"/>
    <cellStyle name="n_Flash Conso 2004-02_Poland KPIs" xfId="31277"/>
    <cellStyle name="n_Flash Conso 2004-02_Reporting Valeur_Mobile_2010_10" xfId="31283"/>
    <cellStyle name="n_Flash Conso 2004-02_Reporting Valeur_Mobile_2010_10_Group" xfId="31284"/>
    <cellStyle name="n_Flash Conso 2004-02_Reporting Valeur_Mobile_2010_10_ROW" xfId="31285"/>
    <cellStyle name="n_Flash Conso 2004-02_Reporting Valeur_Mobile_2010_10_ROW ARPU" xfId="31286"/>
    <cellStyle name="n_Flash Conso 2004-02_Reporting Valeur_Mobile_2010_10_ROW ARPU_Group" xfId="31287"/>
    <cellStyle name="n_Flash Conso 2004-02_Reporting Valeur_Mobile_2010_10_ROW_Group" xfId="31288"/>
    <cellStyle name="n_Flash Conso 2004-02_ROW" xfId="31289"/>
    <cellStyle name="n_Flash Conso 2004-02_ROW_1" xfId="31290"/>
    <cellStyle name="n_Flash Conso 2004-02_ROW_1_Group" xfId="31291"/>
    <cellStyle name="n_Flash Conso 2004-02_ROW_1_ROW ARPU" xfId="31292"/>
    <cellStyle name="n_Flash Conso 2004-02_ROW_1_ROW ARPU_Group" xfId="31293"/>
    <cellStyle name="n_Flash Conso 2004-02_ROW_Group" xfId="31294"/>
    <cellStyle name="n_Flash Conso 2004-02_ROW_ROW ARPU" xfId="31295"/>
    <cellStyle name="n_Flash Conso 2004-02_ROW_ROW ARPU_Group" xfId="31296"/>
    <cellStyle name="n_Flash Conso 2004-02_Spain ARPU + AUPU" xfId="31297"/>
    <cellStyle name="n_Flash Conso 2004-02_Spain ARPU + AUPU_Group" xfId="31298"/>
    <cellStyle name="n_Flash Conso 2004-02_Spain ARPU + AUPU_ROW ARPU" xfId="31299"/>
    <cellStyle name="n_Flash Conso 2004-02_Spain ARPU + AUPU_ROW ARPU_Group" xfId="31300"/>
    <cellStyle name="n_Flash Conso 2004-02_Spain KPIs" xfId="6755"/>
    <cellStyle name="n_Flash Conso 2004-02_Spain KPIs 2" xfId="16122"/>
    <cellStyle name="n_Flash Conso 2004-02_Spain KPIs_1" xfId="51571"/>
    <cellStyle name="n_Flash Conso 2004-02_Telecoms - Operational KPIs" xfId="49874"/>
    <cellStyle name="n_Flash Conso 2004-03" xfId="2072"/>
    <cellStyle name="n_Flash Conso 2004-03_A&amp;ME KPIs" xfId="53351"/>
    <cellStyle name="n_Flash Conso 2004-03_DATA KPI Personal" xfId="31302"/>
    <cellStyle name="n_Flash Conso 2004-03_DATA KPI Personal_Group" xfId="31303"/>
    <cellStyle name="n_Flash Conso 2004-03_EE_CoA_BS - mapped V4" xfId="31304"/>
    <cellStyle name="n_Flash Conso 2004-03_EE_CoA_BS - mapped V4_Group" xfId="31305"/>
    <cellStyle name="n_Flash Conso 2004-03_France financials" xfId="23723"/>
    <cellStyle name="n_Flash Conso 2004-03_France KPIs" xfId="4933"/>
    <cellStyle name="n_Flash Conso 2004-03_France KPIs 2" xfId="14351"/>
    <cellStyle name="n_Flash Conso 2004-03_France KPIs_1" xfId="12176"/>
    <cellStyle name="n_Flash Conso 2004-03_Group" xfId="31306"/>
    <cellStyle name="n_Flash Conso 2004-03_Group - financial KPIs" xfId="21979"/>
    <cellStyle name="n_Flash Conso 2004-03_Group - operational KPIs" xfId="10422"/>
    <cellStyle name="n_Flash Conso 2004-03_Group - operational KPIs 2" xfId="18121"/>
    <cellStyle name="n_Flash Conso 2004-03_Group - operational KPIs_1" xfId="20238"/>
    <cellStyle name="n_Flash Conso 2004-03_Poland KPIs" xfId="31301"/>
    <cellStyle name="n_Flash Conso 2004-03_Reporting Valeur_Mobile_2010_10" xfId="31307"/>
    <cellStyle name="n_Flash Conso 2004-03_Reporting Valeur_Mobile_2010_10_Group" xfId="31308"/>
    <cellStyle name="n_Flash Conso 2004-03_Reporting Valeur_Mobile_2010_10_ROW" xfId="31309"/>
    <cellStyle name="n_Flash Conso 2004-03_Reporting Valeur_Mobile_2010_10_ROW ARPU" xfId="31310"/>
    <cellStyle name="n_Flash Conso 2004-03_Reporting Valeur_Mobile_2010_10_ROW ARPU_Group" xfId="31311"/>
    <cellStyle name="n_Flash Conso 2004-03_Reporting Valeur_Mobile_2010_10_ROW_Group" xfId="31312"/>
    <cellStyle name="n_Flash Conso 2004-03_ROW" xfId="31313"/>
    <cellStyle name="n_Flash Conso 2004-03_ROW_1" xfId="31314"/>
    <cellStyle name="n_Flash Conso 2004-03_ROW_1_Group" xfId="31315"/>
    <cellStyle name="n_Flash Conso 2004-03_ROW_1_ROW ARPU" xfId="31316"/>
    <cellStyle name="n_Flash Conso 2004-03_ROW_1_ROW ARPU_Group" xfId="31317"/>
    <cellStyle name="n_Flash Conso 2004-03_ROW_Group" xfId="31318"/>
    <cellStyle name="n_Flash Conso 2004-03_ROW_ROW ARPU" xfId="31319"/>
    <cellStyle name="n_Flash Conso 2004-03_ROW_ROW ARPU_Group" xfId="31320"/>
    <cellStyle name="n_Flash Conso 2004-03_Spain ARPU + AUPU" xfId="31321"/>
    <cellStyle name="n_Flash Conso 2004-03_Spain ARPU + AUPU_Group" xfId="31322"/>
    <cellStyle name="n_Flash Conso 2004-03_Spain ARPU + AUPU_ROW ARPU" xfId="31323"/>
    <cellStyle name="n_Flash Conso 2004-03_Spain ARPU + AUPU_ROW ARPU_Group" xfId="31324"/>
    <cellStyle name="n_Flash Conso 2004-03_Spain KPIs" xfId="6756"/>
    <cellStyle name="n_Flash Conso 2004-03_Spain KPIs 2" xfId="16123"/>
    <cellStyle name="n_Flash Conso 2004-03_Spain KPIs_1" xfId="51572"/>
    <cellStyle name="n_Flash Conso 2004-03_Telecoms - Operational KPIs" xfId="49875"/>
    <cellStyle name="n_Flash Conso 2006_06france_MID" xfId="2073"/>
    <cellStyle name="n_Flash Conso 2006_06france_MID_A&amp;ME KPIs" xfId="53352"/>
    <cellStyle name="n_Flash Conso 2006_06france_MID_France financials" xfId="23724"/>
    <cellStyle name="n_Flash Conso 2006_06france_MID_France KPIs" xfId="4934"/>
    <cellStyle name="n_Flash Conso 2006_06france_MID_France KPIs 2" xfId="14352"/>
    <cellStyle name="n_Flash Conso 2006_06france_MID_France KPIs_1" xfId="12177"/>
    <cellStyle name="n_Flash Conso 2006_06france_MID_Group" xfId="31326"/>
    <cellStyle name="n_Flash Conso 2006_06france_MID_Group - financial KPIs" xfId="21980"/>
    <cellStyle name="n_Flash Conso 2006_06france_MID_Group - operational KPIs" xfId="10423"/>
    <cellStyle name="n_Flash Conso 2006_06france_MID_Group - operational KPIs 2" xfId="18122"/>
    <cellStyle name="n_Flash Conso 2006_06france_MID_Group - operational KPIs_1" xfId="20239"/>
    <cellStyle name="n_Flash Conso 2006_06france_MID_Poland KPIs" xfId="31325"/>
    <cellStyle name="n_Flash Conso 2006_06france_MID_ROW" xfId="31327"/>
    <cellStyle name="n_Flash Conso 2006_06france_MID_ROW_1" xfId="31328"/>
    <cellStyle name="n_Flash Conso 2006_06france_MID_ROW_1_Group" xfId="31329"/>
    <cellStyle name="n_Flash Conso 2006_06france_MID_ROW_1_ROW ARPU" xfId="31330"/>
    <cellStyle name="n_Flash Conso 2006_06france_MID_ROW_1_ROW ARPU_Group" xfId="31331"/>
    <cellStyle name="n_Flash Conso 2006_06france_MID_ROW_Group" xfId="31332"/>
    <cellStyle name="n_Flash Conso 2006_06france_MID_ROW_ROW ARPU" xfId="31333"/>
    <cellStyle name="n_Flash Conso 2006_06france_MID_ROW_ROW ARPU_Group" xfId="31334"/>
    <cellStyle name="n_Flash Conso 2006_06france_MID_Spain ARPU + AUPU" xfId="31335"/>
    <cellStyle name="n_Flash Conso 2006_06france_MID_Spain ARPU + AUPU_Group" xfId="31336"/>
    <cellStyle name="n_Flash Conso 2006_06france_MID_Spain ARPU + AUPU_ROW ARPU" xfId="31337"/>
    <cellStyle name="n_Flash Conso 2006_06france_MID_Spain ARPU + AUPU_ROW ARPU_Group" xfId="31338"/>
    <cellStyle name="n_Flash Conso 2006_06france_MID_Spain KPIs" xfId="6757"/>
    <cellStyle name="n_Flash Conso 2006_06france_MID_Spain KPIs 2" xfId="16124"/>
    <cellStyle name="n_Flash Conso 2006_06france_MID_Spain KPIs_1" xfId="51573"/>
    <cellStyle name="n_Flash Conso 2006_06france_MID_Telecoms - Operational KPIs" xfId="49876"/>
    <cellStyle name="n_Flash Conso Home 2004-09" xfId="2074"/>
    <cellStyle name="n_Flash Conso Home 2004-09_A&amp;ME KPIs" xfId="53353"/>
    <cellStyle name="n_Flash Conso Home 2004-09_DATA KPI Personal" xfId="31340"/>
    <cellStyle name="n_Flash Conso Home 2004-09_DATA KPI Personal_Group" xfId="31341"/>
    <cellStyle name="n_Flash Conso Home 2004-09_EE_CoA_BS - mapped V4" xfId="31342"/>
    <cellStyle name="n_Flash Conso Home 2004-09_EE_CoA_BS - mapped V4_Group" xfId="31343"/>
    <cellStyle name="n_Flash Conso Home 2004-09_France financials" xfId="23725"/>
    <cellStyle name="n_Flash Conso Home 2004-09_France KPIs" xfId="4935"/>
    <cellStyle name="n_Flash Conso Home 2004-09_France KPIs 2" xfId="14353"/>
    <cellStyle name="n_Flash Conso Home 2004-09_France KPIs_1" xfId="12178"/>
    <cellStyle name="n_Flash Conso Home 2004-09_Group" xfId="31344"/>
    <cellStyle name="n_Flash Conso Home 2004-09_Group - financial KPIs" xfId="21981"/>
    <cellStyle name="n_Flash Conso Home 2004-09_Group - operational KPIs" xfId="10424"/>
    <cellStyle name="n_Flash Conso Home 2004-09_Group - operational KPIs 2" xfId="18123"/>
    <cellStyle name="n_Flash Conso Home 2004-09_Group - operational KPIs_1" xfId="20240"/>
    <cellStyle name="n_Flash Conso Home 2004-09_Poland KPIs" xfId="31339"/>
    <cellStyle name="n_Flash Conso Home 2004-09_Reporting Valeur_Mobile_2010_10" xfId="31345"/>
    <cellStyle name="n_Flash Conso Home 2004-09_Reporting Valeur_Mobile_2010_10_Group" xfId="31346"/>
    <cellStyle name="n_Flash Conso Home 2004-09_Reporting Valeur_Mobile_2010_10_ROW" xfId="31347"/>
    <cellStyle name="n_Flash Conso Home 2004-09_Reporting Valeur_Mobile_2010_10_ROW ARPU" xfId="31348"/>
    <cellStyle name="n_Flash Conso Home 2004-09_Reporting Valeur_Mobile_2010_10_ROW ARPU_Group" xfId="31349"/>
    <cellStyle name="n_Flash Conso Home 2004-09_Reporting Valeur_Mobile_2010_10_ROW_Group" xfId="31350"/>
    <cellStyle name="n_Flash Conso Home 2004-09_ROW" xfId="31351"/>
    <cellStyle name="n_Flash Conso Home 2004-09_ROW_1" xfId="31352"/>
    <cellStyle name="n_Flash Conso Home 2004-09_ROW_1_Group" xfId="31353"/>
    <cellStyle name="n_Flash Conso Home 2004-09_ROW_1_ROW ARPU" xfId="31354"/>
    <cellStyle name="n_Flash Conso Home 2004-09_ROW_1_ROW ARPU_Group" xfId="31355"/>
    <cellStyle name="n_Flash Conso Home 2004-09_ROW_Group" xfId="31356"/>
    <cellStyle name="n_Flash Conso Home 2004-09_ROW_ROW ARPU" xfId="31357"/>
    <cellStyle name="n_Flash Conso Home 2004-09_ROW_ROW ARPU_Group" xfId="31358"/>
    <cellStyle name="n_Flash Conso Home 2004-09_Spain ARPU + AUPU" xfId="31359"/>
    <cellStyle name="n_Flash Conso Home 2004-09_Spain ARPU + AUPU_Group" xfId="31360"/>
    <cellStyle name="n_Flash Conso Home 2004-09_Spain ARPU + AUPU_ROW ARPU" xfId="31361"/>
    <cellStyle name="n_Flash Conso Home 2004-09_Spain ARPU + AUPU_ROW ARPU_Group" xfId="31362"/>
    <cellStyle name="n_Flash Conso Home 2004-09_Spain KPIs" xfId="6758"/>
    <cellStyle name="n_Flash Conso Home 2004-09_Spain KPIs 2" xfId="16125"/>
    <cellStyle name="n_Flash Conso Home 2004-09_Spain KPIs_1" xfId="51574"/>
    <cellStyle name="n_Flash Conso Home 2004-09_Telecoms - Operational KPIs" xfId="49877"/>
    <cellStyle name="n_Flash Conso Home 2005-02V2" xfId="2075"/>
    <cellStyle name="n_Flash Conso Home 2005-02V2_A&amp;ME KPIs" xfId="53354"/>
    <cellStyle name="n_Flash Conso Home 2005-02V2_DATA KPI Personal" xfId="31364"/>
    <cellStyle name="n_Flash Conso Home 2005-02V2_DATA KPI Personal_Group" xfId="31365"/>
    <cellStyle name="n_Flash Conso Home 2005-02V2_EE_CoA_BS - mapped V4" xfId="31366"/>
    <cellStyle name="n_Flash Conso Home 2005-02V2_EE_CoA_BS - mapped V4_Group" xfId="31367"/>
    <cellStyle name="n_Flash Conso Home 2005-02V2_France financials" xfId="23726"/>
    <cellStyle name="n_Flash Conso Home 2005-02V2_France KPIs" xfId="4936"/>
    <cellStyle name="n_Flash Conso Home 2005-02V2_France KPIs 2" xfId="14354"/>
    <cellStyle name="n_Flash Conso Home 2005-02V2_France KPIs_1" xfId="12179"/>
    <cellStyle name="n_Flash Conso Home 2005-02V2_Group" xfId="31368"/>
    <cellStyle name="n_Flash Conso Home 2005-02V2_Group - financial KPIs" xfId="21982"/>
    <cellStyle name="n_Flash Conso Home 2005-02V2_Group - operational KPIs" xfId="10425"/>
    <cellStyle name="n_Flash Conso Home 2005-02V2_Group - operational KPIs 2" xfId="18124"/>
    <cellStyle name="n_Flash Conso Home 2005-02V2_Group - operational KPIs_1" xfId="20241"/>
    <cellStyle name="n_Flash Conso Home 2005-02V2_Poland KPIs" xfId="31363"/>
    <cellStyle name="n_Flash Conso Home 2005-02V2_Reporting Valeur_Mobile_2010_10" xfId="31369"/>
    <cellStyle name="n_Flash Conso Home 2005-02V2_Reporting Valeur_Mobile_2010_10_Group" xfId="31370"/>
    <cellStyle name="n_Flash Conso Home 2005-02V2_Reporting Valeur_Mobile_2010_10_ROW" xfId="31371"/>
    <cellStyle name="n_Flash Conso Home 2005-02V2_Reporting Valeur_Mobile_2010_10_ROW ARPU" xfId="31372"/>
    <cellStyle name="n_Flash Conso Home 2005-02V2_Reporting Valeur_Mobile_2010_10_ROW ARPU_Group" xfId="31373"/>
    <cellStyle name="n_Flash Conso Home 2005-02V2_Reporting Valeur_Mobile_2010_10_ROW_Group" xfId="31374"/>
    <cellStyle name="n_Flash Conso Home 2005-02V2_ROW" xfId="31375"/>
    <cellStyle name="n_Flash Conso Home 2005-02V2_ROW_1" xfId="31376"/>
    <cellStyle name="n_Flash Conso Home 2005-02V2_ROW_1_Group" xfId="31377"/>
    <cellStyle name="n_Flash Conso Home 2005-02V2_ROW_1_ROW ARPU" xfId="31378"/>
    <cellStyle name="n_Flash Conso Home 2005-02V2_ROW_1_ROW ARPU_Group" xfId="31379"/>
    <cellStyle name="n_Flash Conso Home 2005-02V2_ROW_Group" xfId="31380"/>
    <cellStyle name="n_Flash Conso Home 2005-02V2_ROW_ROW ARPU" xfId="31381"/>
    <cellStyle name="n_Flash Conso Home 2005-02V2_ROW_ROW ARPU_Group" xfId="31382"/>
    <cellStyle name="n_Flash Conso Home 2005-02V2_Spain ARPU + AUPU" xfId="31383"/>
    <cellStyle name="n_Flash Conso Home 2005-02V2_Spain ARPU + AUPU_Group" xfId="31384"/>
    <cellStyle name="n_Flash Conso Home 2005-02V2_Spain ARPU + AUPU_ROW ARPU" xfId="31385"/>
    <cellStyle name="n_Flash Conso Home 2005-02V2_Spain ARPU + AUPU_ROW ARPU_Group" xfId="31386"/>
    <cellStyle name="n_Flash Conso Home 2005-02V2_Spain KPIs" xfId="6759"/>
    <cellStyle name="n_Flash Conso Home 2005-02V2_Spain KPIs 2" xfId="16126"/>
    <cellStyle name="n_Flash Conso Home 2005-02V2_Spain KPIs_1" xfId="51575"/>
    <cellStyle name="n_Flash Conso Home 2005-02V2_Telecoms - Operational KPIs" xfId="49878"/>
    <cellStyle name="n_Flash Conso Home 2005-03" xfId="2076"/>
    <cellStyle name="n_Flash Conso Home 2005-03_A&amp;ME KPIs" xfId="53355"/>
    <cellStyle name="n_Flash Conso Home 2005-03_DATA KPI Personal" xfId="31388"/>
    <cellStyle name="n_Flash Conso Home 2005-03_DATA KPI Personal_Group" xfId="31389"/>
    <cellStyle name="n_Flash Conso Home 2005-03_EE_CoA_BS - mapped V4" xfId="31390"/>
    <cellStyle name="n_Flash Conso Home 2005-03_EE_CoA_BS - mapped V4_Group" xfId="31391"/>
    <cellStyle name="n_Flash Conso Home 2005-03_France financials" xfId="23727"/>
    <cellStyle name="n_Flash Conso Home 2005-03_France KPIs" xfId="4937"/>
    <cellStyle name="n_Flash Conso Home 2005-03_France KPIs 2" xfId="14355"/>
    <cellStyle name="n_Flash Conso Home 2005-03_France KPIs_1" xfId="12180"/>
    <cellStyle name="n_Flash Conso Home 2005-03_Group" xfId="31392"/>
    <cellStyle name="n_Flash Conso Home 2005-03_Group - financial KPIs" xfId="21983"/>
    <cellStyle name="n_Flash Conso Home 2005-03_Group - operational KPIs" xfId="10426"/>
    <cellStyle name="n_Flash Conso Home 2005-03_Group - operational KPIs 2" xfId="18125"/>
    <cellStyle name="n_Flash Conso Home 2005-03_Group - operational KPIs_1" xfId="20242"/>
    <cellStyle name="n_Flash Conso Home 2005-03_Poland KPIs" xfId="31387"/>
    <cellStyle name="n_Flash Conso Home 2005-03_Reporting Valeur_Mobile_2010_10" xfId="31393"/>
    <cellStyle name="n_Flash Conso Home 2005-03_Reporting Valeur_Mobile_2010_10_Group" xfId="31394"/>
    <cellStyle name="n_Flash Conso Home 2005-03_Reporting Valeur_Mobile_2010_10_ROW" xfId="31395"/>
    <cellStyle name="n_Flash Conso Home 2005-03_Reporting Valeur_Mobile_2010_10_ROW ARPU" xfId="31396"/>
    <cellStyle name="n_Flash Conso Home 2005-03_Reporting Valeur_Mobile_2010_10_ROW ARPU_Group" xfId="31397"/>
    <cellStyle name="n_Flash Conso Home 2005-03_Reporting Valeur_Mobile_2010_10_ROW_Group" xfId="31398"/>
    <cellStyle name="n_Flash Conso Home 2005-03_ROW" xfId="31399"/>
    <cellStyle name="n_Flash Conso Home 2005-03_ROW_1" xfId="31400"/>
    <cellStyle name="n_Flash Conso Home 2005-03_ROW_1_Group" xfId="31401"/>
    <cellStyle name="n_Flash Conso Home 2005-03_ROW_1_ROW ARPU" xfId="31402"/>
    <cellStyle name="n_Flash Conso Home 2005-03_ROW_1_ROW ARPU_Group" xfId="31403"/>
    <cellStyle name="n_Flash Conso Home 2005-03_ROW_Group" xfId="31404"/>
    <cellStyle name="n_Flash Conso Home 2005-03_ROW_ROW ARPU" xfId="31405"/>
    <cellStyle name="n_Flash Conso Home 2005-03_ROW_ROW ARPU_Group" xfId="31406"/>
    <cellStyle name="n_Flash Conso Home 2005-03_Spain ARPU + AUPU" xfId="31407"/>
    <cellStyle name="n_Flash Conso Home 2005-03_Spain ARPU + AUPU_Group" xfId="31408"/>
    <cellStyle name="n_Flash Conso Home 2005-03_Spain ARPU + AUPU_ROW ARPU" xfId="31409"/>
    <cellStyle name="n_Flash Conso Home 2005-03_Spain ARPU + AUPU_ROW ARPU_Group" xfId="31410"/>
    <cellStyle name="n_Flash Conso Home 2005-03_Spain KPIs" xfId="6760"/>
    <cellStyle name="n_Flash Conso Home 2005-03_Spain KPIs 2" xfId="16127"/>
    <cellStyle name="n_Flash Conso Home 2005-03_Spain KPIs_1" xfId="51576"/>
    <cellStyle name="n_Flash Conso Home 2005-03_Telecoms - Operational KPIs" xfId="49879"/>
    <cellStyle name="n_Flash inter" xfId="2077"/>
    <cellStyle name="n_Flash inter_01 Synthèse DM pour modèle" xfId="2078"/>
    <cellStyle name="n_Flash inter_01 Synthèse DM pour modèle_A&amp;ME KPIs" xfId="53357"/>
    <cellStyle name="n_Flash inter_01 Synthèse DM pour modèle_France financials" xfId="23729"/>
    <cellStyle name="n_Flash inter_01 Synthèse DM pour modèle_France KPIs" xfId="4939"/>
    <cellStyle name="n_Flash inter_01 Synthèse DM pour modèle_France KPIs 2" xfId="14357"/>
    <cellStyle name="n_Flash inter_01 Synthèse DM pour modèle_France KPIs_1" xfId="12182"/>
    <cellStyle name="n_Flash inter_01 Synthèse DM pour modèle_Group" xfId="31413"/>
    <cellStyle name="n_Flash inter_01 Synthèse DM pour modèle_Group - financial KPIs" xfId="21985"/>
    <cellStyle name="n_Flash inter_01 Synthèse DM pour modèle_Group - operational KPIs" xfId="10428"/>
    <cellStyle name="n_Flash inter_01 Synthèse DM pour modèle_Group - operational KPIs 2" xfId="18127"/>
    <cellStyle name="n_Flash inter_01 Synthèse DM pour modèle_Group - operational KPIs_1" xfId="20244"/>
    <cellStyle name="n_Flash inter_01 Synthèse DM pour modèle_Poland KPIs" xfId="31412"/>
    <cellStyle name="n_Flash inter_01 Synthèse DM pour modèle_ROW" xfId="31414"/>
    <cellStyle name="n_Flash inter_01 Synthèse DM pour modèle_ROW_1" xfId="31415"/>
    <cellStyle name="n_Flash inter_01 Synthèse DM pour modèle_ROW_1_Group" xfId="31416"/>
    <cellStyle name="n_Flash inter_01 Synthèse DM pour modèle_ROW_1_ROW ARPU" xfId="31417"/>
    <cellStyle name="n_Flash inter_01 Synthèse DM pour modèle_ROW_1_ROW ARPU_Group" xfId="31418"/>
    <cellStyle name="n_Flash inter_01 Synthèse DM pour modèle_ROW_Group" xfId="31419"/>
    <cellStyle name="n_Flash inter_01 Synthèse DM pour modèle_ROW_ROW ARPU" xfId="31420"/>
    <cellStyle name="n_Flash inter_01 Synthèse DM pour modèle_ROW_ROW ARPU_Group" xfId="31421"/>
    <cellStyle name="n_Flash inter_01 Synthèse DM pour modèle_Spain ARPU + AUPU" xfId="31422"/>
    <cellStyle name="n_Flash inter_01 Synthèse DM pour modèle_Spain ARPU + AUPU_Group" xfId="31423"/>
    <cellStyle name="n_Flash inter_01 Synthèse DM pour modèle_Spain ARPU + AUPU_ROW ARPU" xfId="31424"/>
    <cellStyle name="n_Flash inter_01 Synthèse DM pour modèle_Spain ARPU + AUPU_ROW ARPU_Group" xfId="31425"/>
    <cellStyle name="n_Flash inter_01 Synthèse DM pour modèle_Spain KPIs" xfId="6762"/>
    <cellStyle name="n_Flash inter_01 Synthèse DM pour modèle_Spain KPIs 2" xfId="16129"/>
    <cellStyle name="n_Flash inter_01 Synthèse DM pour modèle_Spain KPIs_1" xfId="51578"/>
    <cellStyle name="n_Flash inter_01 Synthèse DM pour modèle_Telecoms - Operational KPIs" xfId="49881"/>
    <cellStyle name="n_Flash inter_0703 Préflashde L23 Analyse CA trafic 07-03 (07-04-03)" xfId="2079"/>
    <cellStyle name="n_Flash inter_0703 Préflashde L23 Analyse CA trafic 07-03 (07-04-03)_A&amp;ME KPIs" xfId="53358"/>
    <cellStyle name="n_Flash inter_0703 Préflashde L23 Analyse CA trafic 07-03 (07-04-03)_Enterprise" xfId="9665"/>
    <cellStyle name="n_Flash inter_0703 Préflashde L23 Analyse CA trafic 07-03 (07-04-03)_France financials" xfId="23730"/>
    <cellStyle name="n_Flash inter_0703 Préflashde L23 Analyse CA trafic 07-03 (07-04-03)_France financials_1" xfId="25255"/>
    <cellStyle name="n_Flash inter_0703 Préflashde L23 Analyse CA trafic 07-03 (07-04-03)_France KPIs" xfId="4940"/>
    <cellStyle name="n_Flash inter_0703 Préflashde L23 Analyse CA trafic 07-03 (07-04-03)_France KPIs 2" xfId="14358"/>
    <cellStyle name="n_Flash inter_0703 Préflashde L23 Analyse CA trafic 07-03 (07-04-03)_France KPIs_1" xfId="12183"/>
    <cellStyle name="n_Flash inter_0703 Préflashde L23 Analyse CA trafic 07-03 (07-04-03)_Group" xfId="31427"/>
    <cellStyle name="n_Flash inter_0703 Préflashde L23 Analyse CA trafic 07-03 (07-04-03)_Group - financial KPIs" xfId="21986"/>
    <cellStyle name="n_Flash inter_0703 Préflashde L23 Analyse CA trafic 07-03 (07-04-03)_Group - operational KPIs" xfId="3131"/>
    <cellStyle name="n_Flash inter_0703 Préflashde L23 Analyse CA trafic 07-03 (07-04-03)_Group - operational KPIs_1" xfId="10429"/>
    <cellStyle name="n_Flash inter_0703 Préflashde L23 Analyse CA trafic 07-03 (07-04-03)_Group - operational KPIs_1 2" xfId="18128"/>
    <cellStyle name="n_Flash inter_0703 Préflashde L23 Analyse CA trafic 07-03 (07-04-03)_Group - operational KPIs_2" xfId="20245"/>
    <cellStyle name="n_Flash inter_0703 Préflashde L23 Analyse CA trafic 07-03 (07-04-03)_IC&amp;SS" xfId="19595"/>
    <cellStyle name="n_Flash inter_0703 Préflashde L23 Analyse CA trafic 07-03 (07-04-03)_Poland KPIs" xfId="8385"/>
    <cellStyle name="n_Flash inter_0703 Préflashde L23 Analyse CA trafic 07-03 (07-04-03)_Poland KPIs_1" xfId="31426"/>
    <cellStyle name="n_Flash inter_0703 Préflashde L23 Analyse CA trafic 07-03 (07-04-03)_ROW" xfId="31428"/>
    <cellStyle name="n_Flash inter_0703 Préflashde L23 Analyse CA trafic 07-03 (07-04-03)_RoW KPIs" xfId="9097"/>
    <cellStyle name="n_Flash inter_0703 Préflashde L23 Analyse CA trafic 07-03 (07-04-03)_ROW_1" xfId="31429"/>
    <cellStyle name="n_Flash inter_0703 Préflashde L23 Analyse CA trafic 07-03 (07-04-03)_ROW_1_Group" xfId="31430"/>
    <cellStyle name="n_Flash inter_0703 Préflashde L23 Analyse CA trafic 07-03 (07-04-03)_ROW_1_ROW ARPU" xfId="31431"/>
    <cellStyle name="n_Flash inter_0703 Préflashde L23 Analyse CA trafic 07-03 (07-04-03)_ROW_1_ROW ARPU_Group" xfId="31432"/>
    <cellStyle name="n_Flash inter_0703 Préflashde L23 Analyse CA trafic 07-03 (07-04-03)_ROW_Group" xfId="31433"/>
    <cellStyle name="n_Flash inter_0703 Préflashde L23 Analyse CA trafic 07-03 (07-04-03)_ROW_ROW ARPU" xfId="31434"/>
    <cellStyle name="n_Flash inter_0703 Préflashde L23 Analyse CA trafic 07-03 (07-04-03)_ROW_ROW ARPU_Group" xfId="31435"/>
    <cellStyle name="n_Flash inter_0703 Préflashde L23 Analyse CA trafic 07-03 (07-04-03)_Spain ARPU + AUPU" xfId="31436"/>
    <cellStyle name="n_Flash inter_0703 Préflashde L23 Analyse CA trafic 07-03 (07-04-03)_Spain ARPU + AUPU_Group" xfId="31437"/>
    <cellStyle name="n_Flash inter_0703 Préflashde L23 Analyse CA trafic 07-03 (07-04-03)_Spain ARPU + AUPU_ROW ARPU" xfId="31438"/>
    <cellStyle name="n_Flash inter_0703 Préflashde L23 Analyse CA trafic 07-03 (07-04-03)_Spain ARPU + AUPU_ROW ARPU_Group" xfId="31439"/>
    <cellStyle name="n_Flash inter_0703 Préflashde L23 Analyse CA trafic 07-03 (07-04-03)_Spain KPIs" xfId="6763"/>
    <cellStyle name="n_Flash inter_0703 Préflashde L23 Analyse CA trafic 07-03 (07-04-03)_Spain KPIs 2" xfId="16130"/>
    <cellStyle name="n_Flash inter_0703 Préflashde L23 Analyse CA trafic 07-03 (07-04-03)_Spain KPIs_1" xfId="51579"/>
    <cellStyle name="n_Flash inter_0703 Préflashde L23 Analyse CA trafic 07-03 (07-04-03)_Telecoms - Operational KPIs" xfId="49882"/>
    <cellStyle name="n_Flash inter_A&amp;ME KPIs" xfId="53356"/>
    <cellStyle name="n_Flash inter_Base Forfaits 06-07" xfId="2080"/>
    <cellStyle name="n_Flash inter_Base Forfaits 06-07_A&amp;ME KPIs" xfId="53359"/>
    <cellStyle name="n_Flash inter_Base Forfaits 06-07_Enterprise" xfId="9666"/>
    <cellStyle name="n_Flash inter_Base Forfaits 06-07_France financials" xfId="23731"/>
    <cellStyle name="n_Flash inter_Base Forfaits 06-07_France financials_1" xfId="25256"/>
    <cellStyle name="n_Flash inter_Base Forfaits 06-07_France KPIs" xfId="4941"/>
    <cellStyle name="n_Flash inter_Base Forfaits 06-07_France KPIs 2" xfId="14359"/>
    <cellStyle name="n_Flash inter_Base Forfaits 06-07_France KPIs_1" xfId="12184"/>
    <cellStyle name="n_Flash inter_Base Forfaits 06-07_Group" xfId="31441"/>
    <cellStyle name="n_Flash inter_Base Forfaits 06-07_Group - financial KPIs" xfId="21987"/>
    <cellStyle name="n_Flash inter_Base Forfaits 06-07_Group - operational KPIs" xfId="3132"/>
    <cellStyle name="n_Flash inter_Base Forfaits 06-07_Group - operational KPIs_1" xfId="10430"/>
    <cellStyle name="n_Flash inter_Base Forfaits 06-07_Group - operational KPIs_1 2" xfId="18129"/>
    <cellStyle name="n_Flash inter_Base Forfaits 06-07_Group - operational KPIs_2" xfId="20246"/>
    <cellStyle name="n_Flash inter_Base Forfaits 06-07_IC&amp;SS" xfId="19795"/>
    <cellStyle name="n_Flash inter_Base Forfaits 06-07_Poland KPIs" xfId="8386"/>
    <cellStyle name="n_Flash inter_Base Forfaits 06-07_Poland KPIs_1" xfId="31440"/>
    <cellStyle name="n_Flash inter_Base Forfaits 06-07_ROW" xfId="31442"/>
    <cellStyle name="n_Flash inter_Base Forfaits 06-07_RoW KPIs" xfId="9098"/>
    <cellStyle name="n_Flash inter_Base Forfaits 06-07_ROW_1" xfId="31443"/>
    <cellStyle name="n_Flash inter_Base Forfaits 06-07_ROW_1_Group" xfId="31444"/>
    <cellStyle name="n_Flash inter_Base Forfaits 06-07_ROW_1_ROW ARPU" xfId="31445"/>
    <cellStyle name="n_Flash inter_Base Forfaits 06-07_ROW_1_ROW ARPU_Group" xfId="31446"/>
    <cellStyle name="n_Flash inter_Base Forfaits 06-07_ROW_Group" xfId="31447"/>
    <cellStyle name="n_Flash inter_Base Forfaits 06-07_ROW_ROW ARPU" xfId="31448"/>
    <cellStyle name="n_Flash inter_Base Forfaits 06-07_ROW_ROW ARPU_Group" xfId="31449"/>
    <cellStyle name="n_Flash inter_Base Forfaits 06-07_Spain ARPU + AUPU" xfId="31450"/>
    <cellStyle name="n_Flash inter_Base Forfaits 06-07_Spain ARPU + AUPU_Group" xfId="31451"/>
    <cellStyle name="n_Flash inter_Base Forfaits 06-07_Spain ARPU + AUPU_ROW ARPU" xfId="31452"/>
    <cellStyle name="n_Flash inter_Base Forfaits 06-07_Spain ARPU + AUPU_ROW ARPU_Group" xfId="31453"/>
    <cellStyle name="n_Flash inter_Base Forfaits 06-07_Spain KPIs" xfId="6764"/>
    <cellStyle name="n_Flash inter_Base Forfaits 06-07_Spain KPIs 2" xfId="16131"/>
    <cellStyle name="n_Flash inter_Base Forfaits 06-07_Spain KPIs_1" xfId="51580"/>
    <cellStyle name="n_Flash inter_Base Forfaits 06-07_Telecoms - Operational KPIs" xfId="49883"/>
    <cellStyle name="n_Flash inter_CA BAC SCR-VM 06-07 (31-07-06)" xfId="2081"/>
    <cellStyle name="n_Flash inter_CA BAC SCR-VM 06-07 (31-07-06)_A&amp;ME KPIs" xfId="53360"/>
    <cellStyle name="n_Flash inter_CA BAC SCR-VM 06-07 (31-07-06)_Enterprise" xfId="9667"/>
    <cellStyle name="n_Flash inter_CA BAC SCR-VM 06-07 (31-07-06)_France financials" xfId="23732"/>
    <cellStyle name="n_Flash inter_CA BAC SCR-VM 06-07 (31-07-06)_France financials_1" xfId="25257"/>
    <cellStyle name="n_Flash inter_CA BAC SCR-VM 06-07 (31-07-06)_France KPIs" xfId="4942"/>
    <cellStyle name="n_Flash inter_CA BAC SCR-VM 06-07 (31-07-06)_France KPIs 2" xfId="14360"/>
    <cellStyle name="n_Flash inter_CA BAC SCR-VM 06-07 (31-07-06)_France KPIs_1" xfId="12185"/>
    <cellStyle name="n_Flash inter_CA BAC SCR-VM 06-07 (31-07-06)_Group" xfId="31455"/>
    <cellStyle name="n_Flash inter_CA BAC SCR-VM 06-07 (31-07-06)_Group - financial KPIs" xfId="21988"/>
    <cellStyle name="n_Flash inter_CA BAC SCR-VM 06-07 (31-07-06)_Group - operational KPIs" xfId="3133"/>
    <cellStyle name="n_Flash inter_CA BAC SCR-VM 06-07 (31-07-06)_Group - operational KPIs_1" xfId="10431"/>
    <cellStyle name="n_Flash inter_CA BAC SCR-VM 06-07 (31-07-06)_Group - operational KPIs_1 2" xfId="18130"/>
    <cellStyle name="n_Flash inter_CA BAC SCR-VM 06-07 (31-07-06)_Group - operational KPIs_2" xfId="20247"/>
    <cellStyle name="n_Flash inter_CA BAC SCR-VM 06-07 (31-07-06)_IC&amp;SS" xfId="13556"/>
    <cellStyle name="n_Flash inter_CA BAC SCR-VM 06-07 (31-07-06)_Poland KPIs" xfId="8387"/>
    <cellStyle name="n_Flash inter_CA BAC SCR-VM 06-07 (31-07-06)_Poland KPIs_1" xfId="31454"/>
    <cellStyle name="n_Flash inter_CA BAC SCR-VM 06-07 (31-07-06)_ROW" xfId="31456"/>
    <cellStyle name="n_Flash inter_CA BAC SCR-VM 06-07 (31-07-06)_RoW KPIs" xfId="9099"/>
    <cellStyle name="n_Flash inter_CA BAC SCR-VM 06-07 (31-07-06)_ROW_1" xfId="31457"/>
    <cellStyle name="n_Flash inter_CA BAC SCR-VM 06-07 (31-07-06)_ROW_1_Group" xfId="31458"/>
    <cellStyle name="n_Flash inter_CA BAC SCR-VM 06-07 (31-07-06)_ROW_1_ROW ARPU" xfId="31459"/>
    <cellStyle name="n_Flash inter_CA BAC SCR-VM 06-07 (31-07-06)_ROW_1_ROW ARPU_Group" xfId="31460"/>
    <cellStyle name="n_Flash inter_CA BAC SCR-VM 06-07 (31-07-06)_ROW_Group" xfId="31461"/>
    <cellStyle name="n_Flash inter_CA BAC SCR-VM 06-07 (31-07-06)_ROW_ROW ARPU" xfId="31462"/>
    <cellStyle name="n_Flash inter_CA BAC SCR-VM 06-07 (31-07-06)_ROW_ROW ARPU_Group" xfId="31463"/>
    <cellStyle name="n_Flash inter_CA BAC SCR-VM 06-07 (31-07-06)_Spain ARPU + AUPU" xfId="31464"/>
    <cellStyle name="n_Flash inter_CA BAC SCR-VM 06-07 (31-07-06)_Spain ARPU + AUPU_Group" xfId="31465"/>
    <cellStyle name="n_Flash inter_CA BAC SCR-VM 06-07 (31-07-06)_Spain ARPU + AUPU_ROW ARPU" xfId="31466"/>
    <cellStyle name="n_Flash inter_CA BAC SCR-VM 06-07 (31-07-06)_Spain ARPU + AUPU_ROW ARPU_Group" xfId="31467"/>
    <cellStyle name="n_Flash inter_CA BAC SCR-VM 06-07 (31-07-06)_Spain KPIs" xfId="6765"/>
    <cellStyle name="n_Flash inter_CA BAC SCR-VM 06-07 (31-07-06)_Spain KPIs 2" xfId="16132"/>
    <cellStyle name="n_Flash inter_CA BAC SCR-VM 06-07 (31-07-06)_Spain KPIs_1" xfId="51581"/>
    <cellStyle name="n_Flash inter_CA BAC SCR-VM 06-07 (31-07-06)_Telecoms - Operational KPIs" xfId="49884"/>
    <cellStyle name="n_Flash inter_CA forfaits 0607 (06-08-14)" xfId="2082"/>
    <cellStyle name="n_Flash inter_CA forfaits 0607 (06-08-14)_A&amp;ME KPIs" xfId="53361"/>
    <cellStyle name="n_Flash inter_CA forfaits 0607 (06-08-14)_France financials" xfId="23733"/>
    <cellStyle name="n_Flash inter_CA forfaits 0607 (06-08-14)_France KPIs" xfId="4943"/>
    <cellStyle name="n_Flash inter_CA forfaits 0607 (06-08-14)_France KPIs 2" xfId="14361"/>
    <cellStyle name="n_Flash inter_CA forfaits 0607 (06-08-14)_France KPIs_1" xfId="12186"/>
    <cellStyle name="n_Flash inter_CA forfaits 0607 (06-08-14)_Group" xfId="31469"/>
    <cellStyle name="n_Flash inter_CA forfaits 0607 (06-08-14)_Group - financial KPIs" xfId="21989"/>
    <cellStyle name="n_Flash inter_CA forfaits 0607 (06-08-14)_Group - operational KPIs" xfId="10432"/>
    <cellStyle name="n_Flash inter_CA forfaits 0607 (06-08-14)_Group - operational KPIs 2" xfId="18131"/>
    <cellStyle name="n_Flash inter_CA forfaits 0607 (06-08-14)_Group - operational KPIs_1" xfId="20248"/>
    <cellStyle name="n_Flash inter_CA forfaits 0607 (06-08-14)_Poland KPIs" xfId="31468"/>
    <cellStyle name="n_Flash inter_CA forfaits 0607 (06-08-14)_ROW" xfId="31470"/>
    <cellStyle name="n_Flash inter_CA forfaits 0607 (06-08-14)_ROW_1" xfId="31471"/>
    <cellStyle name="n_Flash inter_CA forfaits 0607 (06-08-14)_ROW_1_Group" xfId="31472"/>
    <cellStyle name="n_Flash inter_CA forfaits 0607 (06-08-14)_ROW_1_ROW ARPU" xfId="31473"/>
    <cellStyle name="n_Flash inter_CA forfaits 0607 (06-08-14)_ROW_1_ROW ARPU_Group" xfId="31474"/>
    <cellStyle name="n_Flash inter_CA forfaits 0607 (06-08-14)_ROW_Group" xfId="31475"/>
    <cellStyle name="n_Flash inter_CA forfaits 0607 (06-08-14)_ROW_ROW ARPU" xfId="31476"/>
    <cellStyle name="n_Flash inter_CA forfaits 0607 (06-08-14)_ROW_ROW ARPU_Group" xfId="31477"/>
    <cellStyle name="n_Flash inter_CA forfaits 0607 (06-08-14)_Spain ARPU + AUPU" xfId="31478"/>
    <cellStyle name="n_Flash inter_CA forfaits 0607 (06-08-14)_Spain ARPU + AUPU_Group" xfId="31479"/>
    <cellStyle name="n_Flash inter_CA forfaits 0607 (06-08-14)_Spain ARPU + AUPU_ROW ARPU" xfId="31480"/>
    <cellStyle name="n_Flash inter_CA forfaits 0607 (06-08-14)_Spain ARPU + AUPU_ROW ARPU_Group" xfId="31481"/>
    <cellStyle name="n_Flash inter_CA forfaits 0607 (06-08-14)_Spain KPIs" xfId="6766"/>
    <cellStyle name="n_Flash inter_CA forfaits 0607 (06-08-14)_Spain KPIs 2" xfId="16133"/>
    <cellStyle name="n_Flash inter_CA forfaits 0607 (06-08-14)_Spain KPIs_1" xfId="51582"/>
    <cellStyle name="n_Flash inter_CA forfaits 0607 (06-08-14)_Telecoms - Operational KPIs" xfId="49885"/>
    <cellStyle name="n_Flash inter_Classeur2" xfId="2083"/>
    <cellStyle name="n_Flash inter_Classeur2_A&amp;ME KPIs" xfId="53362"/>
    <cellStyle name="n_Flash inter_Classeur2_France financials" xfId="23734"/>
    <cellStyle name="n_Flash inter_Classeur2_France KPIs" xfId="4944"/>
    <cellStyle name="n_Flash inter_Classeur2_France KPIs 2" xfId="14362"/>
    <cellStyle name="n_Flash inter_Classeur2_France KPIs_1" xfId="12187"/>
    <cellStyle name="n_Flash inter_Classeur2_Group" xfId="31483"/>
    <cellStyle name="n_Flash inter_Classeur2_Group - financial KPIs" xfId="21990"/>
    <cellStyle name="n_Flash inter_Classeur2_Group - operational KPIs" xfId="10433"/>
    <cellStyle name="n_Flash inter_Classeur2_Group - operational KPIs 2" xfId="18132"/>
    <cellStyle name="n_Flash inter_Classeur2_Group - operational KPIs_1" xfId="20249"/>
    <cellStyle name="n_Flash inter_Classeur2_Poland KPIs" xfId="31482"/>
    <cellStyle name="n_Flash inter_Classeur2_ROW" xfId="31484"/>
    <cellStyle name="n_Flash inter_Classeur2_ROW_1" xfId="31485"/>
    <cellStyle name="n_Flash inter_Classeur2_ROW_1_Group" xfId="31486"/>
    <cellStyle name="n_Flash inter_Classeur2_ROW_1_ROW ARPU" xfId="31487"/>
    <cellStyle name="n_Flash inter_Classeur2_ROW_1_ROW ARPU_Group" xfId="31488"/>
    <cellStyle name="n_Flash inter_Classeur2_ROW_Group" xfId="31489"/>
    <cellStyle name="n_Flash inter_Classeur2_ROW_ROW ARPU" xfId="31490"/>
    <cellStyle name="n_Flash inter_Classeur2_ROW_ROW ARPU_Group" xfId="31491"/>
    <cellStyle name="n_Flash inter_Classeur2_Spain ARPU + AUPU" xfId="31492"/>
    <cellStyle name="n_Flash inter_Classeur2_Spain ARPU + AUPU_Group" xfId="31493"/>
    <cellStyle name="n_Flash inter_Classeur2_Spain ARPU + AUPU_ROW ARPU" xfId="31494"/>
    <cellStyle name="n_Flash inter_Classeur2_Spain ARPU + AUPU_ROW ARPU_Group" xfId="31495"/>
    <cellStyle name="n_Flash inter_Classeur2_Spain KPIs" xfId="6767"/>
    <cellStyle name="n_Flash inter_Classeur2_Spain KPIs 2" xfId="16134"/>
    <cellStyle name="n_Flash inter_Classeur2_Spain KPIs_1" xfId="51583"/>
    <cellStyle name="n_Flash inter_Classeur2_Telecoms - Operational KPIs" xfId="49886"/>
    <cellStyle name="n_Flash inter_Classeur5" xfId="2084"/>
    <cellStyle name="n_Flash inter_Classeur5_A&amp;ME KPIs" xfId="53363"/>
    <cellStyle name="n_Flash inter_Classeur5_Enterprise" xfId="9668"/>
    <cellStyle name="n_Flash inter_Classeur5_France financials" xfId="23735"/>
    <cellStyle name="n_Flash inter_Classeur5_France financials_1" xfId="25258"/>
    <cellStyle name="n_Flash inter_Classeur5_France KPIs" xfId="4945"/>
    <cellStyle name="n_Flash inter_Classeur5_France KPIs 2" xfId="14363"/>
    <cellStyle name="n_Flash inter_Classeur5_France KPIs_1" xfId="12188"/>
    <cellStyle name="n_Flash inter_Classeur5_Group" xfId="31497"/>
    <cellStyle name="n_Flash inter_Classeur5_Group - financial KPIs" xfId="21991"/>
    <cellStyle name="n_Flash inter_Classeur5_Group - operational KPIs" xfId="3134"/>
    <cellStyle name="n_Flash inter_Classeur5_Group - operational KPIs_1" xfId="10434"/>
    <cellStyle name="n_Flash inter_Classeur5_Group - operational KPIs_1 2" xfId="18133"/>
    <cellStyle name="n_Flash inter_Classeur5_Group - operational KPIs_2" xfId="20250"/>
    <cellStyle name="n_Flash inter_Classeur5_IC&amp;SS" xfId="17711"/>
    <cellStyle name="n_Flash inter_Classeur5_Poland KPIs" xfId="8388"/>
    <cellStyle name="n_Flash inter_Classeur5_Poland KPIs_1" xfId="31496"/>
    <cellStyle name="n_Flash inter_Classeur5_ROW" xfId="31498"/>
    <cellStyle name="n_Flash inter_Classeur5_RoW KPIs" xfId="9100"/>
    <cellStyle name="n_Flash inter_Classeur5_ROW_1" xfId="31499"/>
    <cellStyle name="n_Flash inter_Classeur5_ROW_1_Group" xfId="31500"/>
    <cellStyle name="n_Flash inter_Classeur5_ROW_1_ROW ARPU" xfId="31501"/>
    <cellStyle name="n_Flash inter_Classeur5_ROW_1_ROW ARPU_Group" xfId="31502"/>
    <cellStyle name="n_Flash inter_Classeur5_ROW_Group" xfId="31503"/>
    <cellStyle name="n_Flash inter_Classeur5_ROW_ROW ARPU" xfId="31504"/>
    <cellStyle name="n_Flash inter_Classeur5_ROW_ROW ARPU_Group" xfId="31505"/>
    <cellStyle name="n_Flash inter_Classeur5_Spain ARPU + AUPU" xfId="31506"/>
    <cellStyle name="n_Flash inter_Classeur5_Spain ARPU + AUPU_Group" xfId="31507"/>
    <cellStyle name="n_Flash inter_Classeur5_Spain ARPU + AUPU_ROW ARPU" xfId="31508"/>
    <cellStyle name="n_Flash inter_Classeur5_Spain ARPU + AUPU_ROW ARPU_Group" xfId="31509"/>
    <cellStyle name="n_Flash inter_Classeur5_Spain KPIs" xfId="6768"/>
    <cellStyle name="n_Flash inter_Classeur5_Spain KPIs 2" xfId="16135"/>
    <cellStyle name="n_Flash inter_Classeur5_Spain KPIs_1" xfId="51584"/>
    <cellStyle name="n_Flash inter_Classeur5_Telecoms - Operational KPIs" xfId="49887"/>
    <cellStyle name="n_Flash inter_DATA KPI Personal" xfId="31510"/>
    <cellStyle name="n_Flash inter_DATA KPI Personal_Group" xfId="31511"/>
    <cellStyle name="n_Flash inter_EE_CoA_BS - mapped V4" xfId="31512"/>
    <cellStyle name="n_Flash inter_EE_CoA_BS - mapped V4_Group" xfId="31513"/>
    <cellStyle name="n_Flash inter_Enterprise" xfId="9664"/>
    <cellStyle name="n_Flash inter_France financials" xfId="23728"/>
    <cellStyle name="n_Flash inter_France financials_1" xfId="25254"/>
    <cellStyle name="n_Flash inter_France KPIs" xfId="4938"/>
    <cellStyle name="n_Flash inter_France KPIs 2" xfId="14356"/>
    <cellStyle name="n_Flash inter_France KPIs_1" xfId="12181"/>
    <cellStyle name="n_Flash inter_GMC 0701 (2)" xfId="6769"/>
    <cellStyle name="n_Flash inter_GMC 0701 (2) 2" xfId="16136"/>
    <cellStyle name="n_Flash inter_GMC 0701 (2)_A&amp;ME KPIs" xfId="53364"/>
    <cellStyle name="n_Flash inter_GMC 0701 (2)_Group" xfId="31515"/>
    <cellStyle name="n_Flash inter_GMC 0701 (2)_Poland KPIs" xfId="31514"/>
    <cellStyle name="n_Flash inter_GMC 0701 (2)_Spain KPIs" xfId="51585"/>
    <cellStyle name="n_Flash inter_GMC 0701 (2)_Telecoms - Operational KPIs" xfId="49888"/>
    <cellStyle name="n_Flash inter_Group" xfId="31516"/>
    <cellStyle name="n_Flash inter_Group - financial KPIs" xfId="21984"/>
    <cellStyle name="n_Flash inter_Group - operational KPIs" xfId="3130"/>
    <cellStyle name="n_Flash inter_Group - operational KPIs_1" xfId="10427"/>
    <cellStyle name="n_Flash inter_Group - operational KPIs_1 2" xfId="18126"/>
    <cellStyle name="n_Flash inter_Group - operational KPIs_2" xfId="20243"/>
    <cellStyle name="n_Flash inter_Home Mngt PL GMC Business Review backup (4)" xfId="6770"/>
    <cellStyle name="n_Flash inter_Home Mngt PL GMC Business Review backup (4) 2" xfId="16137"/>
    <cellStyle name="n_Flash inter_Home Mngt PL GMC Business Review backup (4)_A&amp;ME KPIs" xfId="53365"/>
    <cellStyle name="n_Flash inter_Home Mngt PL GMC Business Review backup (4)_Group" xfId="31518"/>
    <cellStyle name="n_Flash inter_Home Mngt PL GMC Business Review backup (4)_Poland KPIs" xfId="31517"/>
    <cellStyle name="n_Flash inter_Home Mngt PL GMC Business Review backup (4)_Spain KPIs" xfId="51586"/>
    <cellStyle name="n_Flash inter_Home Mngt PL GMC Business Review backup (4)_Telecoms - Operational KPIs" xfId="49889"/>
    <cellStyle name="n_Flash inter_IC&amp;SS" xfId="13776"/>
    <cellStyle name="n_Flash inter_Libro2" xfId="6771"/>
    <cellStyle name="n_Flash inter_Libro2 2" xfId="16138"/>
    <cellStyle name="n_Flash inter_Libro2_A&amp;ME KPIs" xfId="53366"/>
    <cellStyle name="n_Flash inter_Libro2_Group" xfId="31520"/>
    <cellStyle name="n_Flash inter_Libro2_Poland KPIs" xfId="31519"/>
    <cellStyle name="n_Flash inter_Libro2_Spain KPIs" xfId="51587"/>
    <cellStyle name="n_Flash inter_Libro2_Telecoms - Operational KPIs" xfId="49890"/>
    <cellStyle name="n_Flash inter_NB07 FRANCE Tableau de l'ADSL 032007 v3 hors instances avec déc07 v24-04" xfId="2085"/>
    <cellStyle name="n_Flash inter_NB07 FRANCE Tableau de l'ADSL 032007 v3 hors instances avec déc07 v24-04_A&amp;ME KPIs" xfId="53367"/>
    <cellStyle name="n_Flash inter_NB07 FRANCE Tableau de l'ADSL 032007 v3 hors instances avec déc07 v24-04_Enterprise" xfId="9669"/>
    <cellStyle name="n_Flash inter_NB07 FRANCE Tableau de l'ADSL 032007 v3 hors instances avec déc07 v24-04_France financials" xfId="23736"/>
    <cellStyle name="n_Flash inter_NB07 FRANCE Tableau de l'ADSL 032007 v3 hors instances avec déc07 v24-04_France financials_1" xfId="25259"/>
    <cellStyle name="n_Flash inter_NB07 FRANCE Tableau de l'ADSL 032007 v3 hors instances avec déc07 v24-04_France KPIs" xfId="4946"/>
    <cellStyle name="n_Flash inter_NB07 FRANCE Tableau de l'ADSL 032007 v3 hors instances avec déc07 v24-04_France KPIs 2" xfId="14364"/>
    <cellStyle name="n_Flash inter_NB07 FRANCE Tableau de l'ADSL 032007 v3 hors instances avec déc07 v24-04_France KPIs_1" xfId="12189"/>
    <cellStyle name="n_Flash inter_NB07 FRANCE Tableau de l'ADSL 032007 v3 hors instances avec déc07 v24-04_Group" xfId="31522"/>
    <cellStyle name="n_Flash inter_NB07 FRANCE Tableau de l'ADSL 032007 v3 hors instances avec déc07 v24-04_Group - financial KPIs" xfId="21992"/>
    <cellStyle name="n_Flash inter_NB07 FRANCE Tableau de l'ADSL 032007 v3 hors instances avec déc07 v24-04_Group - operational KPIs" xfId="3135"/>
    <cellStyle name="n_Flash inter_NB07 FRANCE Tableau de l'ADSL 032007 v3 hors instances avec déc07 v24-04_Group - operational KPIs_1" xfId="10435"/>
    <cellStyle name="n_Flash inter_NB07 FRANCE Tableau de l'ADSL 032007 v3 hors instances avec déc07 v24-04_Group - operational KPIs_1 2" xfId="18134"/>
    <cellStyle name="n_Flash inter_NB07 FRANCE Tableau de l'ADSL 032007 v3 hors instances avec déc07 v24-04_Group - operational KPIs_2" xfId="20251"/>
    <cellStyle name="n_Flash inter_NB07 FRANCE Tableau de l'ADSL 032007 v3 hors instances avec déc07 v24-04_IC&amp;SS" xfId="19787"/>
    <cellStyle name="n_Flash inter_NB07 FRANCE Tableau de l'ADSL 032007 v3 hors instances avec déc07 v24-04_Poland KPIs" xfId="8389"/>
    <cellStyle name="n_Flash inter_NB07 FRANCE Tableau de l'ADSL 032007 v3 hors instances avec déc07 v24-04_Poland KPIs_1" xfId="31521"/>
    <cellStyle name="n_Flash inter_NB07 FRANCE Tableau de l'ADSL 032007 v3 hors instances avec déc07 v24-04_ROW" xfId="31523"/>
    <cellStyle name="n_Flash inter_NB07 FRANCE Tableau de l'ADSL 032007 v3 hors instances avec déc07 v24-04_RoW KPIs" xfId="9101"/>
    <cellStyle name="n_Flash inter_NB07 FRANCE Tableau de l'ADSL 032007 v3 hors instances avec déc07 v24-04_ROW_1" xfId="31524"/>
    <cellStyle name="n_Flash inter_NB07 FRANCE Tableau de l'ADSL 032007 v3 hors instances avec déc07 v24-04_ROW_1_Group" xfId="31525"/>
    <cellStyle name="n_Flash inter_NB07 FRANCE Tableau de l'ADSL 032007 v3 hors instances avec déc07 v24-04_ROW_1_ROW ARPU" xfId="31526"/>
    <cellStyle name="n_Flash inter_NB07 FRANCE Tableau de l'ADSL 032007 v3 hors instances avec déc07 v24-04_ROW_1_ROW ARPU_Group" xfId="31527"/>
    <cellStyle name="n_Flash inter_NB07 FRANCE Tableau de l'ADSL 032007 v3 hors instances avec déc07 v24-04_ROW_Group" xfId="31528"/>
    <cellStyle name="n_Flash inter_NB07 FRANCE Tableau de l'ADSL 032007 v3 hors instances avec déc07 v24-04_ROW_ROW ARPU" xfId="31529"/>
    <cellStyle name="n_Flash inter_NB07 FRANCE Tableau de l'ADSL 032007 v3 hors instances avec déc07 v24-04_ROW_ROW ARPU_Group" xfId="31530"/>
    <cellStyle name="n_Flash inter_NB07 FRANCE Tableau de l'ADSL 032007 v3 hors instances avec déc07 v24-04_Spain ARPU + AUPU" xfId="31531"/>
    <cellStyle name="n_Flash inter_NB07 FRANCE Tableau de l'ADSL 032007 v3 hors instances avec déc07 v24-04_Spain ARPU + AUPU_Group" xfId="31532"/>
    <cellStyle name="n_Flash inter_NB07 FRANCE Tableau de l'ADSL 032007 v3 hors instances avec déc07 v24-04_Spain ARPU + AUPU_ROW ARPU" xfId="31533"/>
    <cellStyle name="n_Flash inter_NB07 FRANCE Tableau de l'ADSL 032007 v3 hors instances avec déc07 v24-04_Spain ARPU + AUPU_ROW ARPU_Group" xfId="31534"/>
    <cellStyle name="n_Flash inter_NB07 FRANCE Tableau de l'ADSL 032007 v3 hors instances avec déc07 v24-04_Spain KPIs" xfId="6772"/>
    <cellStyle name="n_Flash inter_NB07 FRANCE Tableau de l'ADSL 032007 v3 hors instances avec déc07 v24-04_Spain KPIs 2" xfId="16139"/>
    <cellStyle name="n_Flash inter_NB07 FRANCE Tableau de l'ADSL 032007 v3 hors instances avec déc07 v24-04_Spain KPIs_1" xfId="51588"/>
    <cellStyle name="n_Flash inter_NB07 FRANCE Tableau de l'ADSL 032007 v3 hors instances avec déc07 v24-04_Telecoms - Operational KPIs" xfId="49891"/>
    <cellStyle name="n_Flash inter_Output Home" xfId="6773"/>
    <cellStyle name="n_Flash inter_Output Home 2" xfId="16140"/>
    <cellStyle name="n_Flash inter_Output Home_A&amp;ME KPIs" xfId="53368"/>
    <cellStyle name="n_Flash inter_Output Home_Group" xfId="31536"/>
    <cellStyle name="n_Flash inter_Output Home_Poland KPIs" xfId="31535"/>
    <cellStyle name="n_Flash inter_Output Home_Spain KPIs" xfId="51589"/>
    <cellStyle name="n_Flash inter_Output Home_Telecoms - Operational KPIs" xfId="49892"/>
    <cellStyle name="n_Flash inter_PFA_Mn MTV_060413" xfId="2086"/>
    <cellStyle name="n_Flash inter_PFA_Mn MTV_060413_A&amp;ME KPIs" xfId="53369"/>
    <cellStyle name="n_Flash inter_PFA_Mn MTV_060413_France financials" xfId="23737"/>
    <cellStyle name="n_Flash inter_PFA_Mn MTV_060413_France KPIs" xfId="4947"/>
    <cellStyle name="n_Flash inter_PFA_Mn MTV_060413_France KPIs 2" xfId="14365"/>
    <cellStyle name="n_Flash inter_PFA_Mn MTV_060413_France KPIs_1" xfId="12190"/>
    <cellStyle name="n_Flash inter_PFA_Mn MTV_060413_Group" xfId="31538"/>
    <cellStyle name="n_Flash inter_PFA_Mn MTV_060413_Group - financial KPIs" xfId="21993"/>
    <cellStyle name="n_Flash inter_PFA_Mn MTV_060413_Group - operational KPIs" xfId="10436"/>
    <cellStyle name="n_Flash inter_PFA_Mn MTV_060413_Group - operational KPIs 2" xfId="18135"/>
    <cellStyle name="n_Flash inter_PFA_Mn MTV_060413_Group - operational KPIs_1" xfId="20252"/>
    <cellStyle name="n_Flash inter_PFA_Mn MTV_060413_Poland KPIs" xfId="31537"/>
    <cellStyle name="n_Flash inter_PFA_Mn MTV_060413_ROW" xfId="31539"/>
    <cellStyle name="n_Flash inter_PFA_Mn MTV_060413_ROW_1" xfId="31540"/>
    <cellStyle name="n_Flash inter_PFA_Mn MTV_060413_ROW_1_Group" xfId="31541"/>
    <cellStyle name="n_Flash inter_PFA_Mn MTV_060413_ROW_1_ROW ARPU" xfId="31542"/>
    <cellStyle name="n_Flash inter_PFA_Mn MTV_060413_ROW_1_ROW ARPU_Group" xfId="31543"/>
    <cellStyle name="n_Flash inter_PFA_Mn MTV_060413_ROW_Group" xfId="31544"/>
    <cellStyle name="n_Flash inter_PFA_Mn MTV_060413_ROW_ROW ARPU" xfId="31545"/>
    <cellStyle name="n_Flash inter_PFA_Mn MTV_060413_ROW_ROW ARPU_Group" xfId="31546"/>
    <cellStyle name="n_Flash inter_PFA_Mn MTV_060413_Spain ARPU + AUPU" xfId="31547"/>
    <cellStyle name="n_Flash inter_PFA_Mn MTV_060413_Spain ARPU + AUPU_Group" xfId="31548"/>
    <cellStyle name="n_Flash inter_PFA_Mn MTV_060413_Spain ARPU + AUPU_ROW ARPU" xfId="31549"/>
    <cellStyle name="n_Flash inter_PFA_Mn MTV_060413_Spain ARPU + AUPU_ROW ARPU_Group" xfId="31550"/>
    <cellStyle name="n_Flash inter_PFA_Mn MTV_060413_Spain KPIs" xfId="6774"/>
    <cellStyle name="n_Flash inter_PFA_Mn MTV_060413_Spain KPIs 2" xfId="16141"/>
    <cellStyle name="n_Flash inter_PFA_Mn MTV_060413_Spain KPIs_1" xfId="51590"/>
    <cellStyle name="n_Flash inter_PFA_Mn MTV_060413_Telecoms - Operational KPIs" xfId="49893"/>
    <cellStyle name="n_Flash inter_PFA_Mn_0603_V0 0" xfId="2087"/>
    <cellStyle name="n_Flash inter_PFA_Mn_0603_V0 0_A&amp;ME KPIs" xfId="53370"/>
    <cellStyle name="n_Flash inter_PFA_Mn_0603_V0 0_France financials" xfId="23738"/>
    <cellStyle name="n_Flash inter_PFA_Mn_0603_V0 0_France KPIs" xfId="4948"/>
    <cellStyle name="n_Flash inter_PFA_Mn_0603_V0 0_France KPIs 2" xfId="14366"/>
    <cellStyle name="n_Flash inter_PFA_Mn_0603_V0 0_France KPIs_1" xfId="12191"/>
    <cellStyle name="n_Flash inter_PFA_Mn_0603_V0 0_Group" xfId="31552"/>
    <cellStyle name="n_Flash inter_PFA_Mn_0603_V0 0_Group - financial KPIs" xfId="21994"/>
    <cellStyle name="n_Flash inter_PFA_Mn_0603_V0 0_Group - operational KPIs" xfId="10437"/>
    <cellStyle name="n_Flash inter_PFA_Mn_0603_V0 0_Group - operational KPIs 2" xfId="18136"/>
    <cellStyle name="n_Flash inter_PFA_Mn_0603_V0 0_Group - operational KPIs_1" xfId="20253"/>
    <cellStyle name="n_Flash inter_PFA_Mn_0603_V0 0_Poland KPIs" xfId="31551"/>
    <cellStyle name="n_Flash inter_PFA_Mn_0603_V0 0_ROW" xfId="31553"/>
    <cellStyle name="n_Flash inter_PFA_Mn_0603_V0 0_ROW_1" xfId="31554"/>
    <cellStyle name="n_Flash inter_PFA_Mn_0603_V0 0_ROW_1_Group" xfId="31555"/>
    <cellStyle name="n_Flash inter_PFA_Mn_0603_V0 0_ROW_1_ROW ARPU" xfId="31556"/>
    <cellStyle name="n_Flash inter_PFA_Mn_0603_V0 0_ROW_1_ROW ARPU_Group" xfId="31557"/>
    <cellStyle name="n_Flash inter_PFA_Mn_0603_V0 0_ROW_Group" xfId="31558"/>
    <cellStyle name="n_Flash inter_PFA_Mn_0603_V0 0_ROW_ROW ARPU" xfId="31559"/>
    <cellStyle name="n_Flash inter_PFA_Mn_0603_V0 0_ROW_ROW ARPU_Group" xfId="31560"/>
    <cellStyle name="n_Flash inter_PFA_Mn_0603_V0 0_Spain ARPU + AUPU" xfId="31561"/>
    <cellStyle name="n_Flash inter_PFA_Mn_0603_V0 0_Spain ARPU + AUPU_Group" xfId="31562"/>
    <cellStyle name="n_Flash inter_PFA_Mn_0603_V0 0_Spain ARPU + AUPU_ROW ARPU" xfId="31563"/>
    <cellStyle name="n_Flash inter_PFA_Mn_0603_V0 0_Spain ARPU + AUPU_ROW ARPU_Group" xfId="31564"/>
    <cellStyle name="n_Flash inter_PFA_Mn_0603_V0 0_Spain KPIs" xfId="6775"/>
    <cellStyle name="n_Flash inter_PFA_Mn_0603_V0 0_Spain KPIs 2" xfId="16142"/>
    <cellStyle name="n_Flash inter_PFA_Mn_0603_V0 0_Spain KPIs_1" xfId="51591"/>
    <cellStyle name="n_Flash inter_PFA_Mn_0603_V0 0_Telecoms - Operational KPIs" xfId="49894"/>
    <cellStyle name="n_Flash inter_PFA_Parcs_0600706" xfId="2088"/>
    <cellStyle name="n_Flash inter_PFA_Parcs_0600706_A&amp;ME KPIs" xfId="53371"/>
    <cellStyle name="n_Flash inter_PFA_Parcs_0600706_France financials" xfId="23739"/>
    <cellStyle name="n_Flash inter_PFA_Parcs_0600706_France KPIs" xfId="4949"/>
    <cellStyle name="n_Flash inter_PFA_Parcs_0600706_France KPIs 2" xfId="14367"/>
    <cellStyle name="n_Flash inter_PFA_Parcs_0600706_France KPIs_1" xfId="12192"/>
    <cellStyle name="n_Flash inter_PFA_Parcs_0600706_Group" xfId="31566"/>
    <cellStyle name="n_Flash inter_PFA_Parcs_0600706_Group - financial KPIs" xfId="21995"/>
    <cellStyle name="n_Flash inter_PFA_Parcs_0600706_Group - operational KPIs" xfId="10438"/>
    <cellStyle name="n_Flash inter_PFA_Parcs_0600706_Group - operational KPIs 2" xfId="18137"/>
    <cellStyle name="n_Flash inter_PFA_Parcs_0600706_Group - operational KPIs_1" xfId="20254"/>
    <cellStyle name="n_Flash inter_PFA_Parcs_0600706_Poland KPIs" xfId="31565"/>
    <cellStyle name="n_Flash inter_PFA_Parcs_0600706_ROW" xfId="31567"/>
    <cellStyle name="n_Flash inter_PFA_Parcs_0600706_ROW_1" xfId="31568"/>
    <cellStyle name="n_Flash inter_PFA_Parcs_0600706_ROW_1_Group" xfId="31569"/>
    <cellStyle name="n_Flash inter_PFA_Parcs_0600706_ROW_1_ROW ARPU" xfId="31570"/>
    <cellStyle name="n_Flash inter_PFA_Parcs_0600706_ROW_1_ROW ARPU_Group" xfId="31571"/>
    <cellStyle name="n_Flash inter_PFA_Parcs_0600706_ROW_Group" xfId="31572"/>
    <cellStyle name="n_Flash inter_PFA_Parcs_0600706_ROW_ROW ARPU" xfId="31573"/>
    <cellStyle name="n_Flash inter_PFA_Parcs_0600706_ROW_ROW ARPU_Group" xfId="31574"/>
    <cellStyle name="n_Flash inter_PFA_Parcs_0600706_Spain ARPU + AUPU" xfId="31575"/>
    <cellStyle name="n_Flash inter_PFA_Parcs_0600706_Spain ARPU + AUPU_Group" xfId="31576"/>
    <cellStyle name="n_Flash inter_PFA_Parcs_0600706_Spain ARPU + AUPU_ROW ARPU" xfId="31577"/>
    <cellStyle name="n_Flash inter_PFA_Parcs_0600706_Spain ARPU + AUPU_ROW ARPU_Group" xfId="31578"/>
    <cellStyle name="n_Flash inter_PFA_Parcs_0600706_Spain KPIs" xfId="6776"/>
    <cellStyle name="n_Flash inter_PFA_Parcs_0600706_Spain KPIs 2" xfId="16143"/>
    <cellStyle name="n_Flash inter_PFA_Parcs_0600706_Spain KPIs_1" xfId="51592"/>
    <cellStyle name="n_Flash inter_PFA_Parcs_0600706_Telecoms - Operational KPIs" xfId="49895"/>
    <cellStyle name="n_Flash inter_Poland KPIs" xfId="8384"/>
    <cellStyle name="n_Flash inter_Poland KPIs_1" xfId="31411"/>
    <cellStyle name="n_Flash inter_Reporting Valeur_Mobile_2010_10" xfId="31579"/>
    <cellStyle name="n_Flash inter_Reporting Valeur_Mobile_2010_10_Group" xfId="31580"/>
    <cellStyle name="n_Flash inter_Reporting Valeur_Mobile_2010_10_ROW" xfId="31581"/>
    <cellStyle name="n_Flash inter_Reporting Valeur_Mobile_2010_10_ROW ARPU" xfId="31582"/>
    <cellStyle name="n_Flash inter_Reporting Valeur_Mobile_2010_10_ROW ARPU_Group" xfId="31583"/>
    <cellStyle name="n_Flash inter_Reporting Valeur_Mobile_2010_10_ROW_Group" xfId="31584"/>
    <cellStyle name="n_Flash inter_ROW" xfId="31585"/>
    <cellStyle name="n_Flash inter_RoW KPIs" xfId="9096"/>
    <cellStyle name="n_Flash inter_ROW_1" xfId="31586"/>
    <cellStyle name="n_Flash inter_ROW_1_Group" xfId="31587"/>
    <cellStyle name="n_Flash inter_ROW_1_ROW ARPU" xfId="31588"/>
    <cellStyle name="n_Flash inter_ROW_1_ROW ARPU_Group" xfId="31589"/>
    <cellStyle name="n_Flash inter_ROW_Group" xfId="31590"/>
    <cellStyle name="n_Flash inter_ROW_ROW ARPU" xfId="31591"/>
    <cellStyle name="n_Flash inter_ROW_ROW ARPU_Group" xfId="31592"/>
    <cellStyle name="n_Flash inter_Spain ARPU + AUPU" xfId="31593"/>
    <cellStyle name="n_Flash inter_Spain ARPU + AUPU_Group" xfId="31594"/>
    <cellStyle name="n_Flash inter_Spain ARPU + AUPU_ROW ARPU" xfId="31595"/>
    <cellStyle name="n_Flash inter_Spain ARPU + AUPU_ROW ARPU_Group" xfId="31596"/>
    <cellStyle name="n_Flash inter_Spain KPIs" xfId="6761"/>
    <cellStyle name="n_Flash inter_Spain KPIs 2" xfId="16128"/>
    <cellStyle name="n_Flash inter_Spain KPIs_1" xfId="51577"/>
    <cellStyle name="n_Flash inter_Telecoms - Operational KPIs" xfId="49880"/>
    <cellStyle name="n_Flash inter_UAG_report_CA 06-09 (06-09-28)" xfId="2089"/>
    <cellStyle name="n_Flash inter_UAG_report_CA 06-09 (06-09-28)_A&amp;ME KPIs" xfId="53372"/>
    <cellStyle name="n_Flash inter_UAG_report_CA 06-09 (06-09-28)_Enterprise" xfId="9670"/>
    <cellStyle name="n_Flash inter_UAG_report_CA 06-09 (06-09-28)_France financials" xfId="23740"/>
    <cellStyle name="n_Flash inter_UAG_report_CA 06-09 (06-09-28)_France financials_1" xfId="25260"/>
    <cellStyle name="n_Flash inter_UAG_report_CA 06-09 (06-09-28)_France KPIs" xfId="4950"/>
    <cellStyle name="n_Flash inter_UAG_report_CA 06-09 (06-09-28)_France KPIs 2" xfId="14368"/>
    <cellStyle name="n_Flash inter_UAG_report_CA 06-09 (06-09-28)_France KPIs_1" xfId="12193"/>
    <cellStyle name="n_Flash inter_UAG_report_CA 06-09 (06-09-28)_Group" xfId="31598"/>
    <cellStyle name="n_Flash inter_UAG_report_CA 06-09 (06-09-28)_Group - financial KPIs" xfId="21996"/>
    <cellStyle name="n_Flash inter_UAG_report_CA 06-09 (06-09-28)_Group - operational KPIs" xfId="3136"/>
    <cellStyle name="n_Flash inter_UAG_report_CA 06-09 (06-09-28)_Group - operational KPIs_1" xfId="10439"/>
    <cellStyle name="n_Flash inter_UAG_report_CA 06-09 (06-09-28)_Group - operational KPIs_1 2" xfId="18138"/>
    <cellStyle name="n_Flash inter_UAG_report_CA 06-09 (06-09-28)_Group - operational KPIs_2" xfId="20255"/>
    <cellStyle name="n_Flash inter_UAG_report_CA 06-09 (06-09-28)_IC&amp;SS" xfId="13558"/>
    <cellStyle name="n_Flash inter_UAG_report_CA 06-09 (06-09-28)_Poland KPIs" xfId="8390"/>
    <cellStyle name="n_Flash inter_UAG_report_CA 06-09 (06-09-28)_Poland KPIs_1" xfId="31597"/>
    <cellStyle name="n_Flash inter_UAG_report_CA 06-09 (06-09-28)_ROW" xfId="31599"/>
    <cellStyle name="n_Flash inter_UAG_report_CA 06-09 (06-09-28)_RoW KPIs" xfId="9102"/>
    <cellStyle name="n_Flash inter_UAG_report_CA 06-09 (06-09-28)_ROW_1" xfId="31600"/>
    <cellStyle name="n_Flash inter_UAG_report_CA 06-09 (06-09-28)_ROW_1_Group" xfId="31601"/>
    <cellStyle name="n_Flash inter_UAG_report_CA 06-09 (06-09-28)_ROW_1_ROW ARPU" xfId="31602"/>
    <cellStyle name="n_Flash inter_UAG_report_CA 06-09 (06-09-28)_ROW_1_ROW ARPU_Group" xfId="31603"/>
    <cellStyle name="n_Flash inter_UAG_report_CA 06-09 (06-09-28)_ROW_Group" xfId="31604"/>
    <cellStyle name="n_Flash inter_UAG_report_CA 06-09 (06-09-28)_ROW_ROW ARPU" xfId="31605"/>
    <cellStyle name="n_Flash inter_UAG_report_CA 06-09 (06-09-28)_ROW_ROW ARPU_Group" xfId="31606"/>
    <cellStyle name="n_Flash inter_UAG_report_CA 06-09 (06-09-28)_Spain ARPU + AUPU" xfId="31607"/>
    <cellStyle name="n_Flash inter_UAG_report_CA 06-09 (06-09-28)_Spain ARPU + AUPU_Group" xfId="31608"/>
    <cellStyle name="n_Flash inter_UAG_report_CA 06-09 (06-09-28)_Spain ARPU + AUPU_ROW ARPU" xfId="31609"/>
    <cellStyle name="n_Flash inter_UAG_report_CA 06-09 (06-09-28)_Spain ARPU + AUPU_ROW ARPU_Group" xfId="31610"/>
    <cellStyle name="n_Flash inter_UAG_report_CA 06-09 (06-09-28)_Spain KPIs" xfId="6777"/>
    <cellStyle name="n_Flash inter_UAG_report_CA 06-09 (06-09-28)_Spain KPIs 2" xfId="16144"/>
    <cellStyle name="n_Flash inter_UAG_report_CA 06-09 (06-09-28)_Spain KPIs_1" xfId="51593"/>
    <cellStyle name="n_Flash inter_UAG_report_CA 06-09 (06-09-28)_Telecoms - Operational KPIs" xfId="49896"/>
    <cellStyle name="n_Flash inter_UAG_report_CA 06-10 (06-11-06)" xfId="2090"/>
    <cellStyle name="n_Flash inter_UAG_report_CA 06-10 (06-11-06)_A&amp;ME KPIs" xfId="53373"/>
    <cellStyle name="n_Flash inter_UAG_report_CA 06-10 (06-11-06)_Enterprise" xfId="9671"/>
    <cellStyle name="n_Flash inter_UAG_report_CA 06-10 (06-11-06)_France financials" xfId="23741"/>
    <cellStyle name="n_Flash inter_UAG_report_CA 06-10 (06-11-06)_France financials_1" xfId="25261"/>
    <cellStyle name="n_Flash inter_UAG_report_CA 06-10 (06-11-06)_France KPIs" xfId="4951"/>
    <cellStyle name="n_Flash inter_UAG_report_CA 06-10 (06-11-06)_France KPIs 2" xfId="14369"/>
    <cellStyle name="n_Flash inter_UAG_report_CA 06-10 (06-11-06)_France KPIs_1" xfId="12194"/>
    <cellStyle name="n_Flash inter_UAG_report_CA 06-10 (06-11-06)_Group" xfId="31612"/>
    <cellStyle name="n_Flash inter_UAG_report_CA 06-10 (06-11-06)_Group - financial KPIs" xfId="21997"/>
    <cellStyle name="n_Flash inter_UAG_report_CA 06-10 (06-11-06)_Group - operational KPIs" xfId="3137"/>
    <cellStyle name="n_Flash inter_UAG_report_CA 06-10 (06-11-06)_Group - operational KPIs_1" xfId="10440"/>
    <cellStyle name="n_Flash inter_UAG_report_CA 06-10 (06-11-06)_Group - operational KPIs_1 2" xfId="18139"/>
    <cellStyle name="n_Flash inter_UAG_report_CA 06-10 (06-11-06)_Group - operational KPIs_2" xfId="20256"/>
    <cellStyle name="n_Flash inter_UAG_report_CA 06-10 (06-11-06)_IC&amp;SS" xfId="19594"/>
    <cellStyle name="n_Flash inter_UAG_report_CA 06-10 (06-11-06)_Poland KPIs" xfId="8391"/>
    <cellStyle name="n_Flash inter_UAG_report_CA 06-10 (06-11-06)_Poland KPIs_1" xfId="31611"/>
    <cellStyle name="n_Flash inter_UAG_report_CA 06-10 (06-11-06)_ROW" xfId="31613"/>
    <cellStyle name="n_Flash inter_UAG_report_CA 06-10 (06-11-06)_RoW KPIs" xfId="9103"/>
    <cellStyle name="n_Flash inter_UAG_report_CA 06-10 (06-11-06)_ROW_1" xfId="31614"/>
    <cellStyle name="n_Flash inter_UAG_report_CA 06-10 (06-11-06)_ROW_1_Group" xfId="31615"/>
    <cellStyle name="n_Flash inter_UAG_report_CA 06-10 (06-11-06)_ROW_1_ROW ARPU" xfId="31616"/>
    <cellStyle name="n_Flash inter_UAG_report_CA 06-10 (06-11-06)_ROW_Group" xfId="31617"/>
    <cellStyle name="n_Flash inter_UAG_report_CA 06-10 (06-11-06)_ROW_ROW ARPU" xfId="31618"/>
    <cellStyle name="n_Flash inter_UAG_report_CA 06-10 (06-11-06)_ROW_ROW ARPU_Group" xfId="31619"/>
    <cellStyle name="n_Flash inter_UAG_report_CA 06-10 (06-11-06)_Spain ARPU + AUPU" xfId="31620"/>
    <cellStyle name="n_Flash inter_UAG_report_CA 06-10 (06-11-06)_Spain ARPU + AUPU_Group" xfId="31621"/>
    <cellStyle name="n_Flash inter_UAG_report_CA 06-10 (06-11-06)_Spain ARPU + AUPU_ROW ARPU" xfId="31622"/>
    <cellStyle name="n_Flash inter_UAG_report_CA 06-10 (06-11-06)_Spain KPIs" xfId="6778"/>
    <cellStyle name="n_Flash inter_UAG_report_CA 06-10 (06-11-06)_Spain KPIs 2" xfId="16145"/>
    <cellStyle name="n_Flash inter_UAG_report_CA 06-10 (06-11-06)_Spain KPIs_1" xfId="51594"/>
    <cellStyle name="n_Flash inter_UAG_report_CA 06-10 (06-11-06)_Telecoms - Operational KPIs" xfId="49897"/>
    <cellStyle name="n_Flash inter_V&amp;M trajectoires V1 (06-08-11)" xfId="2091"/>
    <cellStyle name="n_Flash inter_V&amp;M trajectoires V1 (06-08-11)_A&amp;ME KPIs" xfId="53374"/>
    <cellStyle name="n_Flash inter_V&amp;M trajectoires V1 (06-08-11)_Enterprise" xfId="9672"/>
    <cellStyle name="n_Flash inter_V&amp;M trajectoires V1 (06-08-11)_France financials" xfId="23742"/>
    <cellStyle name="n_Flash inter_V&amp;M trajectoires V1 (06-08-11)_France financials_1" xfId="25262"/>
    <cellStyle name="n_Flash inter_V&amp;M trajectoires V1 (06-08-11)_France KPIs" xfId="4952"/>
    <cellStyle name="n_Flash inter_V&amp;M trajectoires V1 (06-08-11)_France KPIs 2" xfId="14370"/>
    <cellStyle name="n_Flash inter_V&amp;M trajectoires V1 (06-08-11)_France KPIs_1" xfId="12195"/>
    <cellStyle name="n_Flash inter_V&amp;M trajectoires V1 (06-08-11)_Group" xfId="31624"/>
    <cellStyle name="n_Flash inter_V&amp;M trajectoires V1 (06-08-11)_Group - financial KPIs" xfId="21998"/>
    <cellStyle name="n_Flash inter_V&amp;M trajectoires V1 (06-08-11)_Group - operational KPIs" xfId="3138"/>
    <cellStyle name="n_Flash inter_V&amp;M trajectoires V1 (06-08-11)_Group - operational KPIs_1" xfId="10441"/>
    <cellStyle name="n_Flash inter_V&amp;M trajectoires V1 (06-08-11)_Group - operational KPIs_1 2" xfId="18140"/>
    <cellStyle name="n_Flash inter_V&amp;M trajectoires V1 (06-08-11)_Group - operational KPIs_2" xfId="20257"/>
    <cellStyle name="n_Flash inter_V&amp;M trajectoires V1 (06-08-11)_IC&amp;SS" xfId="19794"/>
    <cellStyle name="n_Flash inter_V&amp;M trajectoires V1 (06-08-11)_Poland KPIs" xfId="8392"/>
    <cellStyle name="n_Flash inter_V&amp;M trajectoires V1 (06-08-11)_Poland KPIs_1" xfId="31623"/>
    <cellStyle name="n_Flash inter_V&amp;M trajectoires V1 (06-08-11)_ROW" xfId="31625"/>
    <cellStyle name="n_Flash inter_V&amp;M trajectoires V1 (06-08-11)_ROW ARPU" xfId="31626"/>
    <cellStyle name="n_Flash inter_V&amp;M trajectoires V1 (06-08-11)_RoW KPIs" xfId="9104"/>
    <cellStyle name="n_Flash inter_V&amp;M trajectoires V1 (06-08-11)_ROW_1" xfId="31627"/>
    <cellStyle name="n_Flash inter_V&amp;M trajectoires V1 (06-08-11)_ROW_1_Group" xfId="31628"/>
    <cellStyle name="n_Flash inter_V&amp;M trajectoires V1 (06-08-11)_ROW_1_ROW ARPU" xfId="31629"/>
    <cellStyle name="n_Flash inter_V&amp;M trajectoires V1 (06-08-11)_ROW_Group" xfId="31630"/>
    <cellStyle name="n_Flash inter_V&amp;M trajectoires V1 (06-08-11)_ROW_ROW ARPU" xfId="31631"/>
    <cellStyle name="n_Flash inter_V&amp;M trajectoires V1 (06-08-11)_Spain ARPU + AUPU" xfId="31632"/>
    <cellStyle name="n_Flash inter_V&amp;M trajectoires V1 (06-08-11)_Spain ARPU + AUPU_Group" xfId="31633"/>
    <cellStyle name="n_Flash inter_V&amp;M trajectoires V1 (06-08-11)_Spain ARPU + AUPU_ROW ARPU" xfId="31634"/>
    <cellStyle name="n_Flash inter_V&amp;M trajectoires V1 (06-08-11)_Spain KPIs" xfId="6779"/>
    <cellStyle name="n_Flash inter_V&amp;M trajectoires V1 (06-08-11)_Spain KPIs 2" xfId="16146"/>
    <cellStyle name="n_Flash inter_V&amp;M trajectoires V1 (06-08-11)_Spain KPIs_1" xfId="51595"/>
    <cellStyle name="n_Flash inter_V&amp;M trajectoires V1 (06-08-11)_Telecoms - Operational KPIs" xfId="49898"/>
    <cellStyle name="n_Flash September eresMas" xfId="2092"/>
    <cellStyle name="n_Flash September eresMas_01 - Home" xfId="2093"/>
    <cellStyle name="n_Flash September eresMas_01 - Home_A&amp;ME KPIs" xfId="53376"/>
    <cellStyle name="n_Flash September eresMas_01 - Home_CA BAC SCR-VM 06-07 (31-07-06)" xfId="2094"/>
    <cellStyle name="n_Flash September eresMas_01 - Home_CA BAC SCR-VM 06-07 (31-07-06)_A&amp;ME KPIs" xfId="53377"/>
    <cellStyle name="n_Flash September eresMas_01 - Home_CA BAC SCR-VM 06-07 (31-07-06)_Enterprise" xfId="9675"/>
    <cellStyle name="n_Flash September eresMas_01 - Home_CA BAC SCR-VM 06-07 (31-07-06)_France financials" xfId="23745"/>
    <cellStyle name="n_Flash September eresMas_01 - Home_CA BAC SCR-VM 06-07 (31-07-06)_France financials_1" xfId="25265"/>
    <cellStyle name="n_Flash September eresMas_01 - Home_CA BAC SCR-VM 06-07 (31-07-06)_France KPIs" xfId="4955"/>
    <cellStyle name="n_Flash September eresMas_01 - Home_CA BAC SCR-VM 06-07 (31-07-06)_France KPIs 2" xfId="14373"/>
    <cellStyle name="n_Flash September eresMas_01 - Home_CA BAC SCR-VM 06-07 (31-07-06)_France KPIs_1" xfId="12198"/>
    <cellStyle name="n_Flash September eresMas_01 - Home_CA BAC SCR-VM 06-07 (31-07-06)_Group" xfId="31638"/>
    <cellStyle name="n_Flash September eresMas_01 - Home_CA BAC SCR-VM 06-07 (31-07-06)_Group - financial KPIs" xfId="22001"/>
    <cellStyle name="n_Flash September eresMas_01 - Home_CA BAC SCR-VM 06-07 (31-07-06)_Group - operational KPIs" xfId="3141"/>
    <cellStyle name="n_Flash September eresMas_01 - Home_CA BAC SCR-VM 06-07 (31-07-06)_Group - operational KPIs_1" xfId="10444"/>
    <cellStyle name="n_Flash September eresMas_01 - Home_CA BAC SCR-VM 06-07 (31-07-06)_Group - operational KPIs_1 2" xfId="18143"/>
    <cellStyle name="n_Flash September eresMas_01 - Home_CA BAC SCR-VM 06-07 (31-07-06)_Group - operational KPIs_2" xfId="20260"/>
    <cellStyle name="n_Flash September eresMas_01 - Home_CA BAC SCR-VM 06-07 (31-07-06)_IC&amp;SS" xfId="19593"/>
    <cellStyle name="n_Flash September eresMas_01 - Home_CA BAC SCR-VM 06-07 (31-07-06)_Poland KPIs" xfId="8395"/>
    <cellStyle name="n_Flash September eresMas_01 - Home_CA BAC SCR-VM 06-07 (31-07-06)_Poland KPIs_1" xfId="31637"/>
    <cellStyle name="n_Flash September eresMas_01 - Home_CA BAC SCR-VM 06-07 (31-07-06)_ROW" xfId="31639"/>
    <cellStyle name="n_Flash September eresMas_01 - Home_CA BAC SCR-VM 06-07 (31-07-06)_ROW ARPU" xfId="31640"/>
    <cellStyle name="n_Flash September eresMas_01 - Home_CA BAC SCR-VM 06-07 (31-07-06)_RoW KPIs" xfId="9107"/>
    <cellStyle name="n_Flash September eresMas_01 - Home_CA BAC SCR-VM 06-07 (31-07-06)_ROW_1" xfId="31641"/>
    <cellStyle name="n_Flash September eresMas_01 - Home_CA BAC SCR-VM 06-07 (31-07-06)_ROW_1_Group" xfId="31642"/>
    <cellStyle name="n_Flash September eresMas_01 - Home_CA BAC SCR-VM 06-07 (31-07-06)_ROW_1_ROW ARPU" xfId="31643"/>
    <cellStyle name="n_Flash September eresMas_01 - Home_CA BAC SCR-VM 06-07 (31-07-06)_ROW_Group" xfId="31644"/>
    <cellStyle name="n_Flash September eresMas_01 - Home_CA BAC SCR-VM 06-07 (31-07-06)_ROW_ROW ARPU" xfId="31645"/>
    <cellStyle name="n_Flash September eresMas_01 - Home_CA BAC SCR-VM 06-07 (31-07-06)_Spain ARPU + AUPU" xfId="31646"/>
    <cellStyle name="n_Flash September eresMas_01 - Home_CA BAC SCR-VM 06-07 (31-07-06)_Spain ARPU + AUPU_Group" xfId="31647"/>
    <cellStyle name="n_Flash September eresMas_01 - Home_CA BAC SCR-VM 06-07 (31-07-06)_Spain ARPU + AUPU_ROW ARPU" xfId="31648"/>
    <cellStyle name="n_Flash September eresMas_01 - Home_CA BAC SCR-VM 06-07 (31-07-06)_Spain KPIs" xfId="6782"/>
    <cellStyle name="n_Flash September eresMas_01 - Home_CA BAC SCR-VM 06-07 (31-07-06)_Spain KPIs 2" xfId="16149"/>
    <cellStyle name="n_Flash September eresMas_01 - Home_CA BAC SCR-VM 06-07 (31-07-06)_Spain KPIs_1" xfId="51598"/>
    <cellStyle name="n_Flash September eresMas_01 - Home_CA BAC SCR-VM 06-07 (31-07-06)_Telecoms - Operational KPIs" xfId="49901"/>
    <cellStyle name="n_Flash September eresMas_01 - Home_Classeur2" xfId="2095"/>
    <cellStyle name="n_Flash September eresMas_01 - Home_Classeur2_A&amp;ME KPIs" xfId="53378"/>
    <cellStyle name="n_Flash September eresMas_01 - Home_Classeur2_France financials" xfId="23746"/>
    <cellStyle name="n_Flash September eresMas_01 - Home_Classeur2_France KPIs" xfId="4956"/>
    <cellStyle name="n_Flash September eresMas_01 - Home_Classeur2_France KPIs 2" xfId="14374"/>
    <cellStyle name="n_Flash September eresMas_01 - Home_Classeur2_France KPIs_1" xfId="12199"/>
    <cellStyle name="n_Flash September eresMas_01 - Home_Classeur2_Group" xfId="31650"/>
    <cellStyle name="n_Flash September eresMas_01 - Home_Classeur2_Group - financial KPIs" xfId="22002"/>
    <cellStyle name="n_Flash September eresMas_01 - Home_Classeur2_Group - operational KPIs" xfId="10445"/>
    <cellStyle name="n_Flash September eresMas_01 - Home_Classeur2_Group - operational KPIs 2" xfId="18144"/>
    <cellStyle name="n_Flash September eresMas_01 - Home_Classeur2_Group - operational KPIs_1" xfId="20261"/>
    <cellStyle name="n_Flash September eresMas_01 - Home_Classeur2_Poland KPIs" xfId="31649"/>
    <cellStyle name="n_Flash September eresMas_01 - Home_Classeur2_ROW" xfId="31651"/>
    <cellStyle name="n_Flash September eresMas_01 - Home_Classeur2_ROW ARPU" xfId="31652"/>
    <cellStyle name="n_Flash September eresMas_01 - Home_Classeur2_ROW_1" xfId="31653"/>
    <cellStyle name="n_Flash September eresMas_01 - Home_Classeur2_ROW_1_Group" xfId="31654"/>
    <cellStyle name="n_Flash September eresMas_01 - Home_Classeur2_ROW_1_ROW ARPU" xfId="31655"/>
    <cellStyle name="n_Flash September eresMas_01 - Home_Classeur2_ROW_Group" xfId="31656"/>
    <cellStyle name="n_Flash September eresMas_01 - Home_Classeur2_ROW_ROW ARPU" xfId="31657"/>
    <cellStyle name="n_Flash September eresMas_01 - Home_Classeur2_Spain ARPU + AUPU" xfId="31658"/>
    <cellStyle name="n_Flash September eresMas_01 - Home_Classeur2_Spain ARPU + AUPU_Group" xfId="31659"/>
    <cellStyle name="n_Flash September eresMas_01 - Home_Classeur2_Spain ARPU + AUPU_ROW ARPU" xfId="31660"/>
    <cellStyle name="n_Flash September eresMas_01 - Home_Classeur2_Spain KPIs" xfId="6783"/>
    <cellStyle name="n_Flash September eresMas_01 - Home_Classeur2_Spain KPIs 2" xfId="16150"/>
    <cellStyle name="n_Flash September eresMas_01 - Home_Classeur2_Spain KPIs_1" xfId="51599"/>
    <cellStyle name="n_Flash September eresMas_01 - Home_Classeur2_Telecoms - Operational KPIs" xfId="49902"/>
    <cellStyle name="n_Flash September eresMas_01 - Home_DATA KPI Personal" xfId="31661"/>
    <cellStyle name="n_Flash September eresMas_01 - Home_DATA KPI Personal_Group" xfId="31662"/>
    <cellStyle name="n_Flash September eresMas_01 - Home_DATA KPI Personal_ROW ARPU" xfId="31663"/>
    <cellStyle name="n_Flash September eresMas_01 - Home_EE_CoA_BS - mapped V4" xfId="31664"/>
    <cellStyle name="n_Flash September eresMas_01 - Home_EE_CoA_BS - mapped V4_Group" xfId="31665"/>
    <cellStyle name="n_Flash September eresMas_01 - Home_EE_CoA_BS - mapped V4_ROW ARPU" xfId="31666"/>
    <cellStyle name="n_Flash September eresMas_01 - Home_Enterprise" xfId="9674"/>
    <cellStyle name="n_Flash September eresMas_01 - Home_Feuil1" xfId="2096"/>
    <cellStyle name="n_Flash September eresMas_01 - Home_Feuil1_A&amp;ME KPIs" xfId="53379"/>
    <cellStyle name="n_Flash September eresMas_01 - Home_Feuil1_France financials" xfId="23747"/>
    <cellStyle name="n_Flash September eresMas_01 - Home_Feuil1_France KPIs" xfId="4957"/>
    <cellStyle name="n_Flash September eresMas_01 - Home_Feuil1_France KPIs 2" xfId="14375"/>
    <cellStyle name="n_Flash September eresMas_01 - Home_Feuil1_France KPIs_1" xfId="12200"/>
    <cellStyle name="n_Flash September eresMas_01 - Home_Feuil1_Group" xfId="31668"/>
    <cellStyle name="n_Flash September eresMas_01 - Home_Feuil1_Group - financial KPIs" xfId="22003"/>
    <cellStyle name="n_Flash September eresMas_01 - Home_Feuil1_Group - operational KPIs" xfId="10446"/>
    <cellStyle name="n_Flash September eresMas_01 - Home_Feuil1_Group - operational KPIs 2" xfId="18145"/>
    <cellStyle name="n_Flash September eresMas_01 - Home_Feuil1_Group - operational KPIs_1" xfId="20262"/>
    <cellStyle name="n_Flash September eresMas_01 - Home_Feuil1_Poland KPIs" xfId="31667"/>
    <cellStyle name="n_Flash September eresMas_01 - Home_Feuil1_ROW" xfId="31669"/>
    <cellStyle name="n_Flash September eresMas_01 - Home_Feuil1_ROW ARPU" xfId="31670"/>
    <cellStyle name="n_Flash September eresMas_01 - Home_Feuil1_ROW_1" xfId="31671"/>
    <cellStyle name="n_Flash September eresMas_01 - Home_Feuil1_ROW_1_Group" xfId="31672"/>
    <cellStyle name="n_Flash September eresMas_01 - Home_Feuil1_ROW_1_ROW ARPU" xfId="31673"/>
    <cellStyle name="n_Flash September eresMas_01 - Home_Feuil1_ROW_Group" xfId="31674"/>
    <cellStyle name="n_Flash September eresMas_01 - Home_Feuil1_ROW_ROW ARPU" xfId="31675"/>
    <cellStyle name="n_Flash September eresMas_01 - Home_Feuil1_Spain ARPU + AUPU" xfId="31676"/>
    <cellStyle name="n_Flash September eresMas_01 - Home_Feuil1_Spain ARPU + AUPU_Group" xfId="31677"/>
    <cellStyle name="n_Flash September eresMas_01 - Home_Feuil1_Spain ARPU + AUPU_ROW ARPU" xfId="31678"/>
    <cellStyle name="n_Flash September eresMas_01 - Home_Feuil1_Spain KPIs" xfId="6784"/>
    <cellStyle name="n_Flash September eresMas_01 - Home_Feuil1_Spain KPIs 2" xfId="16151"/>
    <cellStyle name="n_Flash September eresMas_01 - Home_Feuil1_Spain KPIs_1" xfId="51600"/>
    <cellStyle name="n_Flash September eresMas_01 - Home_Feuil1_Telecoms - Operational KPIs" xfId="49903"/>
    <cellStyle name="n_Flash September eresMas_01 - Home_France financials" xfId="23744"/>
    <cellStyle name="n_Flash September eresMas_01 - Home_France financials_1" xfId="25264"/>
    <cellStyle name="n_Flash September eresMas_01 - Home_France KPIs" xfId="4954"/>
    <cellStyle name="n_Flash September eresMas_01 - Home_France KPIs 2" xfId="14372"/>
    <cellStyle name="n_Flash September eresMas_01 - Home_France KPIs_1" xfId="12197"/>
    <cellStyle name="n_Flash September eresMas_01 - Home_Group" xfId="31679"/>
    <cellStyle name="n_Flash September eresMas_01 - Home_Group - financial KPIs" xfId="22000"/>
    <cellStyle name="n_Flash September eresMas_01 - Home_Group - operational KPIs" xfId="3140"/>
    <cellStyle name="n_Flash September eresMas_01 - Home_Group - operational KPIs_1" xfId="10443"/>
    <cellStyle name="n_Flash September eresMas_01 - Home_Group - operational KPIs_1 2" xfId="18142"/>
    <cellStyle name="n_Flash September eresMas_01 - Home_Group - operational KPIs_2" xfId="20259"/>
    <cellStyle name="n_Flash September eresMas_01 - Home_IC&amp;SS" xfId="13883"/>
    <cellStyle name="n_Flash September eresMas_01 - Home_New L23 CA trafic 06-09 (06-10-20)" xfId="2097"/>
    <cellStyle name="n_Flash September eresMas_01 - Home_New L23 CA trafic 06-09 (06-10-20)_A&amp;ME KPIs" xfId="53380"/>
    <cellStyle name="n_Flash September eresMas_01 - Home_New L23 CA trafic 06-09 (06-10-20)_France financials" xfId="23748"/>
    <cellStyle name="n_Flash September eresMas_01 - Home_New L23 CA trafic 06-09 (06-10-20)_France KPIs" xfId="4958"/>
    <cellStyle name="n_Flash September eresMas_01 - Home_New L23 CA trafic 06-09 (06-10-20)_France KPIs 2" xfId="14376"/>
    <cellStyle name="n_Flash September eresMas_01 - Home_New L23 CA trafic 06-09 (06-10-20)_France KPIs_1" xfId="12201"/>
    <cellStyle name="n_Flash September eresMas_01 - Home_New L23 CA trafic 06-09 (06-10-20)_Group" xfId="31681"/>
    <cellStyle name="n_Flash September eresMas_01 - Home_New L23 CA trafic 06-09 (06-10-20)_Group - financial KPIs" xfId="22004"/>
    <cellStyle name="n_Flash September eresMas_01 - Home_New L23 CA trafic 06-09 (06-10-20)_Group - operational KPIs" xfId="10447"/>
    <cellStyle name="n_Flash September eresMas_01 - Home_New L23 CA trafic 06-09 (06-10-20)_Group - operational KPIs 2" xfId="18146"/>
    <cellStyle name="n_Flash September eresMas_01 - Home_New L23 CA trafic 06-09 (06-10-20)_Group - operational KPIs_1" xfId="20263"/>
    <cellStyle name="n_Flash September eresMas_01 - Home_New L23 CA trafic 06-09 (06-10-20)_Poland KPIs" xfId="31680"/>
    <cellStyle name="n_Flash September eresMas_01 - Home_New L23 CA trafic 06-09 (06-10-20)_ROW" xfId="31682"/>
    <cellStyle name="n_Flash September eresMas_01 - Home_New L23 CA trafic 06-09 (06-10-20)_ROW ARPU" xfId="31683"/>
    <cellStyle name="n_Flash September eresMas_01 - Home_New L23 CA trafic 06-09 (06-10-20)_ROW_1" xfId="31684"/>
    <cellStyle name="n_Flash September eresMas_01 - Home_New L23 CA trafic 06-09 (06-10-20)_ROW_1_Group" xfId="31685"/>
    <cellStyle name="n_Flash September eresMas_01 - Home_New L23 CA trafic 06-09 (06-10-20)_ROW_1_ROW ARPU" xfId="31686"/>
    <cellStyle name="n_Flash September eresMas_01 - Home_New L23 CA trafic 06-09 (06-10-20)_ROW_Group" xfId="31687"/>
    <cellStyle name="n_Flash September eresMas_01 - Home_New L23 CA trafic 06-09 (06-10-20)_ROW_ROW ARPU" xfId="31688"/>
    <cellStyle name="n_Flash September eresMas_01 - Home_New L23 CA trafic 06-09 (06-10-20)_Spain ARPU + AUPU" xfId="31689"/>
    <cellStyle name="n_Flash September eresMas_01 - Home_New L23 CA trafic 06-09 (06-10-20)_Spain ARPU + AUPU_Group" xfId="31690"/>
    <cellStyle name="n_Flash September eresMas_01 - Home_New L23 CA trafic 06-09 (06-10-20)_Spain ARPU + AUPU_ROW ARPU" xfId="31691"/>
    <cellStyle name="n_Flash September eresMas_01 - Home_New L23 CA trafic 06-09 (06-10-20)_Spain KPIs" xfId="6785"/>
    <cellStyle name="n_Flash September eresMas_01 - Home_New L23 CA trafic 06-09 (06-10-20)_Spain KPIs 2" xfId="16152"/>
    <cellStyle name="n_Flash September eresMas_01 - Home_New L23 CA trafic 06-09 (06-10-20)_Spain KPIs_1" xfId="51601"/>
    <cellStyle name="n_Flash September eresMas_01 - Home_New L23 CA trafic 06-09 (06-10-20)_Telecoms - Operational KPIs" xfId="49904"/>
    <cellStyle name="n_Flash September eresMas_01 - Home_PFA_Mn MTV_060413" xfId="2098"/>
    <cellStyle name="n_Flash September eresMas_01 - Home_PFA_Mn MTV_060413_A&amp;ME KPIs" xfId="53381"/>
    <cellStyle name="n_Flash September eresMas_01 - Home_PFA_Mn MTV_060413_France financials" xfId="23749"/>
    <cellStyle name="n_Flash September eresMas_01 - Home_PFA_Mn MTV_060413_France KPIs" xfId="4959"/>
    <cellStyle name="n_Flash September eresMas_01 - Home_PFA_Mn MTV_060413_France KPIs 2" xfId="14377"/>
    <cellStyle name="n_Flash September eresMas_01 - Home_PFA_Mn MTV_060413_France KPIs_1" xfId="12202"/>
    <cellStyle name="n_Flash September eresMas_01 - Home_PFA_Mn MTV_060413_Group" xfId="31693"/>
    <cellStyle name="n_Flash September eresMas_01 - Home_PFA_Mn MTV_060413_Group - financial KPIs" xfId="22005"/>
    <cellStyle name="n_Flash September eresMas_01 - Home_PFA_Mn MTV_060413_Group - operational KPIs" xfId="10448"/>
    <cellStyle name="n_Flash September eresMas_01 - Home_PFA_Mn MTV_060413_Group - operational KPIs 2" xfId="18147"/>
    <cellStyle name="n_Flash September eresMas_01 - Home_PFA_Mn MTV_060413_Group - operational KPIs_1" xfId="20264"/>
    <cellStyle name="n_Flash September eresMas_01 - Home_PFA_Mn MTV_060413_Poland KPIs" xfId="31692"/>
    <cellStyle name="n_Flash September eresMas_01 - Home_PFA_Mn MTV_060413_ROW" xfId="31694"/>
    <cellStyle name="n_Flash September eresMas_01 - Home_PFA_Mn MTV_060413_ROW ARPU" xfId="31695"/>
    <cellStyle name="n_Flash September eresMas_01 - Home_PFA_Mn MTV_060413_ROW_1" xfId="31696"/>
    <cellStyle name="n_Flash September eresMas_01 - Home_PFA_Mn MTV_060413_ROW_1_Group" xfId="31697"/>
    <cellStyle name="n_Flash September eresMas_01 - Home_PFA_Mn MTV_060413_ROW_1_ROW ARPU" xfId="31698"/>
    <cellStyle name="n_Flash September eresMas_01 - Home_PFA_Mn MTV_060413_ROW_Group" xfId="31699"/>
    <cellStyle name="n_Flash September eresMas_01 - Home_PFA_Mn MTV_060413_ROW_ROW ARPU" xfId="31700"/>
    <cellStyle name="n_Flash September eresMas_01 - Home_PFA_Mn MTV_060413_Spain ARPU + AUPU" xfId="31701"/>
    <cellStyle name="n_Flash September eresMas_01 - Home_PFA_Mn MTV_060413_Spain ARPU + AUPU_Group" xfId="31702"/>
    <cellStyle name="n_Flash September eresMas_01 - Home_PFA_Mn MTV_060413_Spain ARPU + AUPU_ROW ARPU" xfId="31703"/>
    <cellStyle name="n_Flash September eresMas_01 - Home_PFA_Mn MTV_060413_Spain KPIs" xfId="6786"/>
    <cellStyle name="n_Flash September eresMas_01 - Home_PFA_Mn MTV_060413_Spain KPIs 2" xfId="16153"/>
    <cellStyle name="n_Flash September eresMas_01 - Home_PFA_Mn MTV_060413_Spain KPIs_1" xfId="51602"/>
    <cellStyle name="n_Flash September eresMas_01 - Home_PFA_Mn MTV_060413_Telecoms - Operational KPIs" xfId="49905"/>
    <cellStyle name="n_Flash September eresMas_01 - Home_PFA_Mn_0603_V0 0" xfId="2099"/>
    <cellStyle name="n_Flash September eresMas_01 - Home_PFA_Mn_0603_V0 0_A&amp;ME KPIs" xfId="53382"/>
    <cellStyle name="n_Flash September eresMas_01 - Home_PFA_Mn_0603_V0 0_France financials" xfId="23750"/>
    <cellStyle name="n_Flash September eresMas_01 - Home_PFA_Mn_0603_V0 0_France KPIs" xfId="4960"/>
    <cellStyle name="n_Flash September eresMas_01 - Home_PFA_Mn_0603_V0 0_France KPIs 2" xfId="14378"/>
    <cellStyle name="n_Flash September eresMas_01 - Home_PFA_Mn_0603_V0 0_France KPIs_1" xfId="12203"/>
    <cellStyle name="n_Flash September eresMas_01 - Home_PFA_Mn_0603_V0 0_Group" xfId="31705"/>
    <cellStyle name="n_Flash September eresMas_01 - Home_PFA_Mn_0603_V0 0_Group - financial KPIs" xfId="22006"/>
    <cellStyle name="n_Flash September eresMas_01 - Home_PFA_Mn_0603_V0 0_Group - operational KPIs" xfId="10449"/>
    <cellStyle name="n_Flash September eresMas_01 - Home_PFA_Mn_0603_V0 0_Group - operational KPIs 2" xfId="18148"/>
    <cellStyle name="n_Flash September eresMas_01 - Home_PFA_Mn_0603_V0 0_Group - operational KPIs_1" xfId="20265"/>
    <cellStyle name="n_Flash September eresMas_01 - Home_PFA_Mn_0603_V0 0_Poland KPIs" xfId="31704"/>
    <cellStyle name="n_Flash September eresMas_01 - Home_PFA_Mn_0603_V0 0_ROW" xfId="31706"/>
    <cellStyle name="n_Flash September eresMas_01 - Home_PFA_Mn_0603_V0 0_ROW ARPU" xfId="31707"/>
    <cellStyle name="n_Flash September eresMas_01 - Home_PFA_Mn_0603_V0 0_ROW_1" xfId="31708"/>
    <cellStyle name="n_Flash September eresMas_01 - Home_PFA_Mn_0603_V0 0_ROW_1_Group" xfId="31709"/>
    <cellStyle name="n_Flash September eresMas_01 - Home_PFA_Mn_0603_V0 0_ROW_1_ROW ARPU" xfId="31710"/>
    <cellStyle name="n_Flash September eresMas_01 - Home_PFA_Mn_0603_V0 0_ROW_Group" xfId="31711"/>
    <cellStyle name="n_Flash September eresMas_01 - Home_PFA_Mn_0603_V0 0_ROW_ROW ARPU" xfId="31712"/>
    <cellStyle name="n_Flash September eresMas_01 - Home_PFA_Mn_0603_V0 0_Spain ARPU + AUPU" xfId="31713"/>
    <cellStyle name="n_Flash September eresMas_01 - Home_PFA_Mn_0603_V0 0_Spain ARPU + AUPU_Group" xfId="31714"/>
    <cellStyle name="n_Flash September eresMas_01 - Home_PFA_Mn_0603_V0 0_Spain ARPU + AUPU_ROW ARPU" xfId="31715"/>
    <cellStyle name="n_Flash September eresMas_01 - Home_PFA_Mn_0603_V0 0_Spain KPIs" xfId="6787"/>
    <cellStyle name="n_Flash September eresMas_01 - Home_PFA_Mn_0603_V0 0_Spain KPIs 2" xfId="16154"/>
    <cellStyle name="n_Flash September eresMas_01 - Home_PFA_Mn_0603_V0 0_Spain KPIs_1" xfId="51603"/>
    <cellStyle name="n_Flash September eresMas_01 - Home_PFA_Mn_0603_V0 0_Telecoms - Operational KPIs" xfId="49906"/>
    <cellStyle name="n_Flash September eresMas_01 - Home_Poland KPIs" xfId="8394"/>
    <cellStyle name="n_Flash September eresMas_01 - Home_Poland KPIs_1" xfId="31636"/>
    <cellStyle name="n_Flash September eresMas_01 - Home_Reporting Valeur_Mobile_2010_10" xfId="31716"/>
    <cellStyle name="n_Flash September eresMas_01 - Home_Reporting Valeur_Mobile_2010_10_Group" xfId="31717"/>
    <cellStyle name="n_Flash September eresMas_01 - Home_Reporting Valeur_Mobile_2010_10_ROW" xfId="31718"/>
    <cellStyle name="n_Flash September eresMas_01 - Home_Reporting Valeur_Mobile_2010_10_ROW ARPU" xfId="31719"/>
    <cellStyle name="n_Flash September eresMas_01 - Home_Reporting Valeur_Mobile_2010_10_ROW_Group" xfId="31720"/>
    <cellStyle name="n_Flash September eresMas_01 - Home_Reporting Valeur_Mobile_2010_10_ROW_ROW ARPU" xfId="31721"/>
    <cellStyle name="n_Flash September eresMas_01 - Home_ROW" xfId="31722"/>
    <cellStyle name="n_Flash September eresMas_01 - Home_ROW ARPU" xfId="31723"/>
    <cellStyle name="n_Flash September eresMas_01 - Home_RoW KPIs" xfId="9106"/>
    <cellStyle name="n_Flash September eresMas_01 - Home_ROW_1" xfId="31724"/>
    <cellStyle name="n_Flash September eresMas_01 - Home_ROW_1_Group" xfId="31725"/>
    <cellStyle name="n_Flash September eresMas_01 - Home_ROW_1_ROW ARPU" xfId="31726"/>
    <cellStyle name="n_Flash September eresMas_01 - Home_ROW_Group" xfId="31727"/>
    <cellStyle name="n_Flash September eresMas_01 - Home_ROW_ROW ARPU" xfId="31728"/>
    <cellStyle name="n_Flash September eresMas_01 - Home_Spain ARPU + AUPU" xfId="31729"/>
    <cellStyle name="n_Flash September eresMas_01 - Home_Spain ARPU + AUPU_Group" xfId="31730"/>
    <cellStyle name="n_Flash September eresMas_01 - Home_Spain ARPU + AUPU_ROW ARPU" xfId="31731"/>
    <cellStyle name="n_Flash September eresMas_01 - Home_Spain KPIs" xfId="6781"/>
    <cellStyle name="n_Flash September eresMas_01 - Home_Spain KPIs 2" xfId="16148"/>
    <cellStyle name="n_Flash September eresMas_01 - Home_Spain KPIs_1" xfId="51597"/>
    <cellStyle name="n_Flash September eresMas_01 - Home_Telecoms - Operational KPIs" xfId="49900"/>
    <cellStyle name="n_Flash September eresMas_01 - Home_UAG_report_CA 06-09 (06-09-28)" xfId="2100"/>
    <cellStyle name="n_Flash September eresMas_01 - Home_UAG_report_CA 06-09 (06-09-28)_A&amp;ME KPIs" xfId="53383"/>
    <cellStyle name="n_Flash September eresMas_01 - Home_UAG_report_CA 06-09 (06-09-28)_Enterprise" xfId="9676"/>
    <cellStyle name="n_Flash September eresMas_01 - Home_UAG_report_CA 06-09 (06-09-28)_France financials" xfId="23751"/>
    <cellStyle name="n_Flash September eresMas_01 - Home_UAG_report_CA 06-09 (06-09-28)_France financials_1" xfId="25266"/>
    <cellStyle name="n_Flash September eresMas_01 - Home_UAG_report_CA 06-09 (06-09-28)_France KPIs" xfId="4961"/>
    <cellStyle name="n_Flash September eresMas_01 - Home_UAG_report_CA 06-09 (06-09-28)_France KPIs 2" xfId="14379"/>
    <cellStyle name="n_Flash September eresMas_01 - Home_UAG_report_CA 06-09 (06-09-28)_France KPIs_1" xfId="12204"/>
    <cellStyle name="n_Flash September eresMas_01 - Home_UAG_report_CA 06-09 (06-09-28)_Group" xfId="31733"/>
    <cellStyle name="n_Flash September eresMas_01 - Home_UAG_report_CA 06-09 (06-09-28)_Group - financial KPIs" xfId="22007"/>
    <cellStyle name="n_Flash September eresMas_01 - Home_UAG_report_CA 06-09 (06-09-28)_Group - operational KPIs" xfId="3142"/>
    <cellStyle name="n_Flash September eresMas_01 - Home_UAG_report_CA 06-09 (06-09-28)_Group - operational KPIs_1" xfId="10450"/>
    <cellStyle name="n_Flash September eresMas_01 - Home_UAG_report_CA 06-09 (06-09-28)_Group - operational KPIs_1 2" xfId="18149"/>
    <cellStyle name="n_Flash September eresMas_01 - Home_UAG_report_CA 06-09 (06-09-28)_Group - operational KPIs_2" xfId="20266"/>
    <cellStyle name="n_Flash September eresMas_01 - Home_UAG_report_CA 06-09 (06-09-28)_IC&amp;SS" xfId="19793"/>
    <cellStyle name="n_Flash September eresMas_01 - Home_UAG_report_CA 06-09 (06-09-28)_Poland KPIs" xfId="8396"/>
    <cellStyle name="n_Flash September eresMas_01 - Home_UAG_report_CA 06-09 (06-09-28)_Poland KPIs_1" xfId="31732"/>
    <cellStyle name="n_Flash September eresMas_01 - Home_UAG_report_CA 06-09 (06-09-28)_ROW" xfId="31734"/>
    <cellStyle name="n_Flash September eresMas_01 - Home_UAG_report_CA 06-09 (06-09-28)_ROW ARPU" xfId="31735"/>
    <cellStyle name="n_Flash September eresMas_01 - Home_UAG_report_CA 06-09 (06-09-28)_RoW KPIs" xfId="9108"/>
    <cellStyle name="n_Flash September eresMas_01 - Home_UAG_report_CA 06-09 (06-09-28)_ROW_1" xfId="31736"/>
    <cellStyle name="n_Flash September eresMas_01 - Home_UAG_report_CA 06-09 (06-09-28)_ROW_1_Group" xfId="31737"/>
    <cellStyle name="n_Flash September eresMas_01 - Home_UAG_report_CA 06-09 (06-09-28)_ROW_1_ROW ARPU" xfId="31738"/>
    <cellStyle name="n_Flash September eresMas_01 - Home_UAG_report_CA 06-09 (06-09-28)_ROW_Group" xfId="31739"/>
    <cellStyle name="n_Flash September eresMas_01 - Home_UAG_report_CA 06-09 (06-09-28)_ROW_ROW ARPU" xfId="31740"/>
    <cellStyle name="n_Flash September eresMas_01 - Home_UAG_report_CA 06-09 (06-09-28)_Spain ARPU + AUPU" xfId="31741"/>
    <cellStyle name="n_Flash September eresMas_01 - Home_UAG_report_CA 06-09 (06-09-28)_Spain ARPU + AUPU_Group" xfId="31742"/>
    <cellStyle name="n_Flash September eresMas_01 - Home_UAG_report_CA 06-09 (06-09-28)_Spain ARPU + AUPU_ROW ARPU" xfId="31743"/>
    <cellStyle name="n_Flash September eresMas_01 - Home_UAG_report_CA 06-09 (06-09-28)_Spain KPIs" xfId="6788"/>
    <cellStyle name="n_Flash September eresMas_01 - Home_UAG_report_CA 06-09 (06-09-28)_Spain KPIs 2" xfId="16155"/>
    <cellStyle name="n_Flash September eresMas_01 - Home_UAG_report_CA 06-09 (06-09-28)_Spain KPIs_1" xfId="51604"/>
    <cellStyle name="n_Flash September eresMas_01 - Home_UAG_report_CA 06-09 (06-09-28)_Telecoms - Operational KPIs" xfId="49907"/>
    <cellStyle name="n_Flash September eresMas_01 - Home_UAG_report_CA 06-10 (06-11-06)" xfId="2101"/>
    <cellStyle name="n_Flash September eresMas_01 - Home_UAG_report_CA 06-10 (06-11-06)_A&amp;ME KPIs" xfId="53384"/>
    <cellStyle name="n_Flash September eresMas_01 - Home_UAG_report_CA 06-10 (06-11-06)_Enterprise" xfId="9677"/>
    <cellStyle name="n_Flash September eresMas_01 - Home_UAG_report_CA 06-10 (06-11-06)_France financials" xfId="23752"/>
    <cellStyle name="n_Flash September eresMas_01 - Home_UAG_report_CA 06-10 (06-11-06)_France financials_1" xfId="25267"/>
    <cellStyle name="n_Flash September eresMas_01 - Home_UAG_report_CA 06-10 (06-11-06)_France KPIs" xfId="4962"/>
    <cellStyle name="n_Flash September eresMas_01 - Home_UAG_report_CA 06-10 (06-11-06)_France KPIs 2" xfId="14380"/>
    <cellStyle name="n_Flash September eresMas_01 - Home_UAG_report_CA 06-10 (06-11-06)_France KPIs_1" xfId="12205"/>
    <cellStyle name="n_Flash September eresMas_01 - Home_UAG_report_CA 06-10 (06-11-06)_Group" xfId="31745"/>
    <cellStyle name="n_Flash September eresMas_01 - Home_UAG_report_CA 06-10 (06-11-06)_Group - financial KPIs" xfId="22008"/>
    <cellStyle name="n_Flash September eresMas_01 - Home_UAG_report_CA 06-10 (06-11-06)_Group - operational KPIs" xfId="3143"/>
    <cellStyle name="n_Flash September eresMas_01 - Home_UAG_report_CA 06-10 (06-11-06)_Group - operational KPIs_1" xfId="10451"/>
    <cellStyle name="n_Flash September eresMas_01 - Home_UAG_report_CA 06-10 (06-11-06)_Group - operational KPIs_1 2" xfId="18150"/>
    <cellStyle name="n_Flash September eresMas_01 - Home_UAG_report_CA 06-10 (06-11-06)_Group - operational KPIs_2" xfId="20267"/>
    <cellStyle name="n_Flash September eresMas_01 - Home_UAG_report_CA 06-10 (06-11-06)_IC&amp;SS" xfId="17599"/>
    <cellStyle name="n_Flash September eresMas_01 - Home_UAG_report_CA 06-10 (06-11-06)_Poland KPIs" xfId="8397"/>
    <cellStyle name="n_Flash September eresMas_01 - Home_UAG_report_CA 06-10 (06-11-06)_Poland KPIs_1" xfId="31744"/>
    <cellStyle name="n_Flash September eresMas_01 - Home_UAG_report_CA 06-10 (06-11-06)_ROW" xfId="31746"/>
    <cellStyle name="n_Flash September eresMas_01 - Home_UAG_report_CA 06-10 (06-11-06)_ROW ARPU" xfId="31747"/>
    <cellStyle name="n_Flash September eresMas_01 - Home_UAG_report_CA 06-10 (06-11-06)_RoW KPIs" xfId="9109"/>
    <cellStyle name="n_Flash September eresMas_01 - Home_UAG_report_CA 06-10 (06-11-06)_ROW_1" xfId="31748"/>
    <cellStyle name="n_Flash September eresMas_01 - Home_UAG_report_CA 06-10 (06-11-06)_ROW_1_Group" xfId="31749"/>
    <cellStyle name="n_Flash September eresMas_01 - Home_UAG_report_CA 06-10 (06-11-06)_ROW_1_ROW ARPU" xfId="31750"/>
    <cellStyle name="n_Flash September eresMas_01 - Home_UAG_report_CA 06-10 (06-11-06)_ROW_Group" xfId="31751"/>
    <cellStyle name="n_Flash September eresMas_01 - Home_UAG_report_CA 06-10 (06-11-06)_ROW_ROW ARPU" xfId="31752"/>
    <cellStyle name="n_Flash September eresMas_01 - Home_UAG_report_CA 06-10 (06-11-06)_Spain ARPU + AUPU" xfId="31753"/>
    <cellStyle name="n_Flash September eresMas_01 - Home_UAG_report_CA 06-10 (06-11-06)_Spain ARPU + AUPU_Group" xfId="31754"/>
    <cellStyle name="n_Flash September eresMas_01 - Home_UAG_report_CA 06-10 (06-11-06)_Spain ARPU + AUPU_ROW ARPU" xfId="31755"/>
    <cellStyle name="n_Flash September eresMas_01 - Home_UAG_report_CA 06-10 (06-11-06)_Spain KPIs" xfId="6789"/>
    <cellStyle name="n_Flash September eresMas_01 - Home_UAG_report_CA 06-10 (06-11-06)_Spain KPIs 2" xfId="16156"/>
    <cellStyle name="n_Flash September eresMas_01 - Home_UAG_report_CA 06-10 (06-11-06)_Spain KPIs_1" xfId="51605"/>
    <cellStyle name="n_Flash September eresMas_01 - Home_UAG_report_CA 06-10 (06-11-06)_Telecoms - Operational KPIs" xfId="49908"/>
    <cellStyle name="n_Flash September eresMas_01 - PDG" xfId="2102"/>
    <cellStyle name="n_Flash September eresMas_01 - PDG_A&amp;ME KPIs" xfId="53385"/>
    <cellStyle name="n_Flash September eresMas_01 - PDG_DATA KPI Personal" xfId="31757"/>
    <cellStyle name="n_Flash September eresMas_01 - PDG_DATA KPI Personal_Group" xfId="31758"/>
    <cellStyle name="n_Flash September eresMas_01 - PDG_DATA KPI Personal_ROW ARPU" xfId="31759"/>
    <cellStyle name="n_Flash September eresMas_01 - PDG_EE_CoA_BS - mapped V4" xfId="31760"/>
    <cellStyle name="n_Flash September eresMas_01 - PDG_EE_CoA_BS - mapped V4_Group" xfId="31761"/>
    <cellStyle name="n_Flash September eresMas_01 - PDG_EE_CoA_BS - mapped V4_ROW ARPU" xfId="31762"/>
    <cellStyle name="n_Flash September eresMas_01 - PDG_Enterprise" xfId="9678"/>
    <cellStyle name="n_Flash September eresMas_01 - PDG_France financials" xfId="23753"/>
    <cellStyle name="n_Flash September eresMas_01 - PDG_France financials_1" xfId="25268"/>
    <cellStyle name="n_Flash September eresMas_01 - PDG_France KPIs" xfId="4963"/>
    <cellStyle name="n_Flash September eresMas_01 - PDG_France KPIs 2" xfId="14381"/>
    <cellStyle name="n_Flash September eresMas_01 - PDG_France KPIs_1" xfId="12206"/>
    <cellStyle name="n_Flash September eresMas_01 - PDG_Group" xfId="31763"/>
    <cellStyle name="n_Flash September eresMas_01 - PDG_Group - financial KPIs" xfId="22009"/>
    <cellStyle name="n_Flash September eresMas_01 - PDG_Group - operational KPIs" xfId="3144"/>
    <cellStyle name="n_Flash September eresMas_01 - PDG_Group - operational KPIs_1" xfId="10452"/>
    <cellStyle name="n_Flash September eresMas_01 - PDG_Group - operational KPIs_1 2" xfId="18151"/>
    <cellStyle name="n_Flash September eresMas_01 - PDG_Group - operational KPIs_2" xfId="20268"/>
    <cellStyle name="n_Flash September eresMas_01 - PDG_IC&amp;SS" xfId="17532"/>
    <cellStyle name="n_Flash September eresMas_01 - PDG_Poland KPIs" xfId="8398"/>
    <cellStyle name="n_Flash September eresMas_01 - PDG_Poland KPIs_1" xfId="31756"/>
    <cellStyle name="n_Flash September eresMas_01 - PDG_Reporting Valeur_Mobile_2010_10" xfId="31764"/>
    <cellStyle name="n_Flash September eresMas_01 - PDG_Reporting Valeur_Mobile_2010_10_Group" xfId="31765"/>
    <cellStyle name="n_Flash September eresMas_01 - PDG_Reporting Valeur_Mobile_2010_10_ROW" xfId="31766"/>
    <cellStyle name="n_Flash September eresMas_01 - PDG_Reporting Valeur_Mobile_2010_10_ROW ARPU" xfId="31767"/>
    <cellStyle name="n_Flash September eresMas_01 - PDG_Reporting Valeur_Mobile_2010_10_ROW_Group" xfId="31768"/>
    <cellStyle name="n_Flash September eresMas_01 - PDG_Reporting Valeur_Mobile_2010_10_ROW_ROW ARPU" xfId="31769"/>
    <cellStyle name="n_Flash September eresMas_01 - PDG_ROW" xfId="31770"/>
    <cellStyle name="n_Flash September eresMas_01 - PDG_ROW ARPU" xfId="31771"/>
    <cellStyle name="n_Flash September eresMas_01 - PDG_RoW KPIs" xfId="9110"/>
    <cellStyle name="n_Flash September eresMas_01 - PDG_ROW_1" xfId="31772"/>
    <cellStyle name="n_Flash September eresMas_01 - PDG_ROW_1_Group" xfId="31773"/>
    <cellStyle name="n_Flash September eresMas_01 - PDG_ROW_1_ROW ARPU" xfId="31774"/>
    <cellStyle name="n_Flash September eresMas_01 - PDG_ROW_Group" xfId="31775"/>
    <cellStyle name="n_Flash September eresMas_01 - PDG_ROW_ROW ARPU" xfId="31776"/>
    <cellStyle name="n_Flash September eresMas_01 - PDG_Spain ARPU + AUPU" xfId="31777"/>
    <cellStyle name="n_Flash September eresMas_01 - PDG_Spain ARPU + AUPU_Group" xfId="31778"/>
    <cellStyle name="n_Flash September eresMas_01 - PDG_Spain ARPU + AUPU_ROW ARPU" xfId="31779"/>
    <cellStyle name="n_Flash September eresMas_01 - PDG_Spain KPIs" xfId="6790"/>
    <cellStyle name="n_Flash September eresMas_01 - PDG_Spain KPIs 2" xfId="16157"/>
    <cellStyle name="n_Flash September eresMas_01 - PDG_Spain KPIs_1" xfId="51606"/>
    <cellStyle name="n_Flash September eresMas_01 - PDG_Telecoms - Operational KPIs" xfId="49909"/>
    <cellStyle name="n_Flash September eresMas_01 - Wanadoo" xfId="2103"/>
    <cellStyle name="n_Flash September eresMas_01 - Wanadoo_01 Synthèse DM pour modèle" xfId="2104"/>
    <cellStyle name="n_Flash September eresMas_01 - Wanadoo_01 Synthèse DM pour modèle_A&amp;ME KPIs" xfId="53387"/>
    <cellStyle name="n_Flash September eresMas_01 - Wanadoo_01 Synthèse DM pour modèle_France financials" xfId="23755"/>
    <cellStyle name="n_Flash September eresMas_01 - Wanadoo_01 Synthèse DM pour modèle_France KPIs" xfId="4965"/>
    <cellStyle name="n_Flash September eresMas_01 - Wanadoo_01 Synthèse DM pour modèle_France KPIs 2" xfId="14383"/>
    <cellStyle name="n_Flash September eresMas_01 - Wanadoo_01 Synthèse DM pour modèle_France KPIs_1" xfId="12208"/>
    <cellStyle name="n_Flash September eresMas_01 - Wanadoo_01 Synthèse DM pour modèle_Group" xfId="31782"/>
    <cellStyle name="n_Flash September eresMas_01 - Wanadoo_01 Synthèse DM pour modèle_Group - financial KPIs" xfId="22011"/>
    <cellStyle name="n_Flash September eresMas_01 - Wanadoo_01 Synthèse DM pour modèle_Group - operational KPIs" xfId="10454"/>
    <cellStyle name="n_Flash September eresMas_01 - Wanadoo_01 Synthèse DM pour modèle_Group - operational KPIs 2" xfId="18153"/>
    <cellStyle name="n_Flash September eresMas_01 - Wanadoo_01 Synthèse DM pour modèle_Group - operational KPIs_1" xfId="20270"/>
    <cellStyle name="n_Flash September eresMas_01 - Wanadoo_01 Synthèse DM pour modèle_Poland KPIs" xfId="31781"/>
    <cellStyle name="n_Flash September eresMas_01 - Wanadoo_01 Synthèse DM pour modèle_ROW" xfId="31783"/>
    <cellStyle name="n_Flash September eresMas_01 - Wanadoo_01 Synthèse DM pour modèle_ROW ARPU" xfId="31784"/>
    <cellStyle name="n_Flash September eresMas_01 - Wanadoo_01 Synthèse DM pour modèle_ROW_1" xfId="31785"/>
    <cellStyle name="n_Flash September eresMas_01 - Wanadoo_01 Synthèse DM pour modèle_ROW_1_Group" xfId="31786"/>
    <cellStyle name="n_Flash September eresMas_01 - Wanadoo_01 Synthèse DM pour modèle_ROW_1_ROW ARPU" xfId="31787"/>
    <cellStyle name="n_Flash September eresMas_01 - Wanadoo_01 Synthèse DM pour modèle_ROW_Group" xfId="31788"/>
    <cellStyle name="n_Flash September eresMas_01 - Wanadoo_01 Synthèse DM pour modèle_ROW_ROW ARPU" xfId="31789"/>
    <cellStyle name="n_Flash September eresMas_01 - Wanadoo_01 Synthèse DM pour modèle_Spain ARPU + AUPU" xfId="31790"/>
    <cellStyle name="n_Flash September eresMas_01 - Wanadoo_01 Synthèse DM pour modèle_Spain ARPU + AUPU_Group" xfId="31791"/>
    <cellStyle name="n_Flash September eresMas_01 - Wanadoo_01 Synthèse DM pour modèle_Spain ARPU + AUPU_ROW ARPU" xfId="31792"/>
    <cellStyle name="n_Flash September eresMas_01 - Wanadoo_01 Synthèse DM pour modèle_Spain KPIs" xfId="6792"/>
    <cellStyle name="n_Flash September eresMas_01 - Wanadoo_01 Synthèse DM pour modèle_Spain KPIs 2" xfId="16159"/>
    <cellStyle name="n_Flash September eresMas_01 - Wanadoo_01 Synthèse DM pour modèle_Spain KPIs_1" xfId="51608"/>
    <cellStyle name="n_Flash September eresMas_01 - Wanadoo_01 Synthèse DM pour modèle_Telecoms - Operational KPIs" xfId="49911"/>
    <cellStyle name="n_Flash September eresMas_01 - Wanadoo_0703 Préflashde L23 Analyse CA trafic 07-03 (07-04-03)" xfId="2105"/>
    <cellStyle name="n_Flash September eresMas_01 - Wanadoo_0703 Préflashde L23 Analyse CA trafic 07-03 (07-04-03)_A&amp;ME KPIs" xfId="53388"/>
    <cellStyle name="n_Flash September eresMas_01 - Wanadoo_0703 Préflashde L23 Analyse CA trafic 07-03 (07-04-03)_Enterprise" xfId="9680"/>
    <cellStyle name="n_Flash September eresMas_01 - Wanadoo_0703 Préflashde L23 Analyse CA trafic 07-03 (07-04-03)_France financials" xfId="23756"/>
    <cellStyle name="n_Flash September eresMas_01 - Wanadoo_0703 Préflashde L23 Analyse CA trafic 07-03 (07-04-03)_France financials_1" xfId="25270"/>
    <cellStyle name="n_Flash September eresMas_01 - Wanadoo_0703 Préflashde L23 Analyse CA trafic 07-03 (07-04-03)_France KPIs" xfId="4966"/>
    <cellStyle name="n_Flash September eresMas_01 - Wanadoo_0703 Préflashde L23 Analyse CA trafic 07-03 (07-04-03)_France KPIs 2" xfId="14384"/>
    <cellStyle name="n_Flash September eresMas_01 - Wanadoo_0703 Préflashde L23 Analyse CA trafic 07-03 (07-04-03)_France KPIs_1" xfId="12209"/>
    <cellStyle name="n_Flash September eresMas_01 - Wanadoo_0703 Préflashde L23 Analyse CA trafic 07-03 (07-04-03)_Group" xfId="31794"/>
    <cellStyle name="n_Flash September eresMas_01 - Wanadoo_0703 Préflashde L23 Analyse CA trafic 07-03 (07-04-03)_Group - financial KPIs" xfId="22012"/>
    <cellStyle name="n_Flash September eresMas_01 - Wanadoo_0703 Préflashde L23 Analyse CA trafic 07-03 (07-04-03)_Group - operational KPIs" xfId="3146"/>
    <cellStyle name="n_Flash September eresMas_01 - Wanadoo_0703 Préflashde L23 Analyse CA trafic 07-03 (07-04-03)_Group - operational KPIs_1" xfId="10455"/>
    <cellStyle name="n_Flash September eresMas_01 - Wanadoo_0703 Préflashde L23 Analyse CA trafic 07-03 (07-04-03)_Group - operational KPIs_1 2" xfId="18154"/>
    <cellStyle name="n_Flash September eresMas_01 - Wanadoo_0703 Préflashde L23 Analyse CA trafic 07-03 (07-04-03)_Group - operational KPIs_2" xfId="20271"/>
    <cellStyle name="n_Flash September eresMas_01 - Wanadoo_0703 Préflashde L23 Analyse CA trafic 07-03 (07-04-03)_IC&amp;SS" xfId="19792"/>
    <cellStyle name="n_Flash September eresMas_01 - Wanadoo_0703 Préflashde L23 Analyse CA trafic 07-03 (07-04-03)_Poland KPIs" xfId="8400"/>
    <cellStyle name="n_Flash September eresMas_01 - Wanadoo_0703 Préflashde L23 Analyse CA trafic 07-03 (07-04-03)_Poland KPIs_1" xfId="31793"/>
    <cellStyle name="n_Flash September eresMas_01 - Wanadoo_0703 Préflashde L23 Analyse CA trafic 07-03 (07-04-03)_ROW" xfId="31795"/>
    <cellStyle name="n_Flash September eresMas_01 - Wanadoo_0703 Préflashde L23 Analyse CA trafic 07-03 (07-04-03)_ROW ARPU" xfId="31796"/>
    <cellStyle name="n_Flash September eresMas_01 - Wanadoo_0703 Préflashde L23 Analyse CA trafic 07-03 (07-04-03)_RoW KPIs" xfId="9112"/>
    <cellStyle name="n_Flash September eresMas_01 - Wanadoo_0703 Préflashde L23 Analyse CA trafic 07-03 (07-04-03)_ROW_1" xfId="31797"/>
    <cellStyle name="n_Flash September eresMas_01 - Wanadoo_0703 Préflashde L23 Analyse CA trafic 07-03 (07-04-03)_ROW_1_Group" xfId="31798"/>
    <cellStyle name="n_Flash September eresMas_01 - Wanadoo_0703 Préflashde L23 Analyse CA trafic 07-03 (07-04-03)_ROW_1_ROW ARPU" xfId="31799"/>
    <cellStyle name="n_Flash September eresMas_01 - Wanadoo_0703 Préflashde L23 Analyse CA trafic 07-03 (07-04-03)_ROW_Group" xfId="31800"/>
    <cellStyle name="n_Flash September eresMas_01 - Wanadoo_0703 Préflashde L23 Analyse CA trafic 07-03 (07-04-03)_ROW_ROW ARPU" xfId="31801"/>
    <cellStyle name="n_Flash September eresMas_01 - Wanadoo_0703 Préflashde L23 Analyse CA trafic 07-03 (07-04-03)_Spain ARPU + AUPU" xfId="31802"/>
    <cellStyle name="n_Flash September eresMas_01 - Wanadoo_0703 Préflashde L23 Analyse CA trafic 07-03 (07-04-03)_Spain ARPU + AUPU_Group" xfId="31803"/>
    <cellStyle name="n_Flash September eresMas_01 - Wanadoo_0703 Préflashde L23 Analyse CA trafic 07-03 (07-04-03)_Spain ARPU + AUPU_ROW ARPU" xfId="31804"/>
    <cellStyle name="n_Flash September eresMas_01 - Wanadoo_0703 Préflashde L23 Analyse CA trafic 07-03 (07-04-03)_Spain KPIs" xfId="6793"/>
    <cellStyle name="n_Flash September eresMas_01 - Wanadoo_0703 Préflashde L23 Analyse CA trafic 07-03 (07-04-03)_Spain KPIs 2" xfId="16160"/>
    <cellStyle name="n_Flash September eresMas_01 - Wanadoo_0703 Préflashde L23 Analyse CA trafic 07-03 (07-04-03)_Spain KPIs_1" xfId="51609"/>
    <cellStyle name="n_Flash September eresMas_01 - Wanadoo_0703 Préflashde L23 Analyse CA trafic 07-03 (07-04-03)_Telecoms - Operational KPIs" xfId="49912"/>
    <cellStyle name="n_Flash September eresMas_01 - Wanadoo_A&amp;ME KPIs" xfId="53386"/>
    <cellStyle name="n_Flash September eresMas_01 - Wanadoo_Base Forfaits 06-07" xfId="2106"/>
    <cellStyle name="n_Flash September eresMas_01 - Wanadoo_Base Forfaits 06-07_A&amp;ME KPIs" xfId="53389"/>
    <cellStyle name="n_Flash September eresMas_01 - Wanadoo_Base Forfaits 06-07_Enterprise" xfId="9681"/>
    <cellStyle name="n_Flash September eresMas_01 - Wanadoo_Base Forfaits 06-07_France financials" xfId="23757"/>
    <cellStyle name="n_Flash September eresMas_01 - Wanadoo_Base Forfaits 06-07_France financials_1" xfId="25271"/>
    <cellStyle name="n_Flash September eresMas_01 - Wanadoo_Base Forfaits 06-07_France KPIs" xfId="4967"/>
    <cellStyle name="n_Flash September eresMas_01 - Wanadoo_Base Forfaits 06-07_France KPIs 2" xfId="14385"/>
    <cellStyle name="n_Flash September eresMas_01 - Wanadoo_Base Forfaits 06-07_France KPIs_1" xfId="12210"/>
    <cellStyle name="n_Flash September eresMas_01 - Wanadoo_Base Forfaits 06-07_Group" xfId="31806"/>
    <cellStyle name="n_Flash September eresMas_01 - Wanadoo_Base Forfaits 06-07_Group - financial KPIs" xfId="22013"/>
    <cellStyle name="n_Flash September eresMas_01 - Wanadoo_Base Forfaits 06-07_Group - operational KPIs" xfId="3147"/>
    <cellStyle name="n_Flash September eresMas_01 - Wanadoo_Base Forfaits 06-07_Group - operational KPIs_1" xfId="10456"/>
    <cellStyle name="n_Flash September eresMas_01 - Wanadoo_Base Forfaits 06-07_Group - operational KPIs_1 2" xfId="18155"/>
    <cellStyle name="n_Flash September eresMas_01 - Wanadoo_Base Forfaits 06-07_Group - operational KPIs_2" xfId="20272"/>
    <cellStyle name="n_Flash September eresMas_01 - Wanadoo_Base Forfaits 06-07_IC&amp;SS" xfId="17600"/>
    <cellStyle name="n_Flash September eresMas_01 - Wanadoo_Base Forfaits 06-07_Poland KPIs" xfId="8401"/>
    <cellStyle name="n_Flash September eresMas_01 - Wanadoo_Base Forfaits 06-07_Poland KPIs_1" xfId="31805"/>
    <cellStyle name="n_Flash September eresMas_01 - Wanadoo_Base Forfaits 06-07_ROW" xfId="31807"/>
    <cellStyle name="n_Flash September eresMas_01 - Wanadoo_Base Forfaits 06-07_ROW ARPU" xfId="31808"/>
    <cellStyle name="n_Flash September eresMas_01 - Wanadoo_Base Forfaits 06-07_RoW KPIs" xfId="9113"/>
    <cellStyle name="n_Flash September eresMas_01 - Wanadoo_Base Forfaits 06-07_ROW_1" xfId="31809"/>
    <cellStyle name="n_Flash September eresMas_01 - Wanadoo_Base Forfaits 06-07_ROW_1_Group" xfId="31810"/>
    <cellStyle name="n_Flash September eresMas_01 - Wanadoo_Base Forfaits 06-07_ROW_1_ROW ARPU" xfId="31811"/>
    <cellStyle name="n_Flash September eresMas_01 - Wanadoo_Base Forfaits 06-07_ROW_Group" xfId="31812"/>
    <cellStyle name="n_Flash September eresMas_01 - Wanadoo_Base Forfaits 06-07_ROW_ROW ARPU" xfId="31813"/>
    <cellStyle name="n_Flash September eresMas_01 - Wanadoo_Base Forfaits 06-07_Spain ARPU + AUPU" xfId="31814"/>
    <cellStyle name="n_Flash September eresMas_01 - Wanadoo_Base Forfaits 06-07_Spain ARPU + AUPU_Group" xfId="31815"/>
    <cellStyle name="n_Flash September eresMas_01 - Wanadoo_Base Forfaits 06-07_Spain ARPU + AUPU_ROW ARPU" xfId="31816"/>
    <cellStyle name="n_Flash September eresMas_01 - Wanadoo_Base Forfaits 06-07_Spain KPIs" xfId="6794"/>
    <cellStyle name="n_Flash September eresMas_01 - Wanadoo_Base Forfaits 06-07_Spain KPIs 2" xfId="16161"/>
    <cellStyle name="n_Flash September eresMas_01 - Wanadoo_Base Forfaits 06-07_Spain KPIs_1" xfId="51610"/>
    <cellStyle name="n_Flash September eresMas_01 - Wanadoo_Base Forfaits 06-07_Telecoms - Operational KPIs" xfId="49913"/>
    <cellStyle name="n_Flash September eresMas_01 - Wanadoo_CA BAC SCR-VM 06-07 (31-07-06)" xfId="2107"/>
    <cellStyle name="n_Flash September eresMas_01 - Wanadoo_CA BAC SCR-VM 06-07 (31-07-06)_A&amp;ME KPIs" xfId="53390"/>
    <cellStyle name="n_Flash September eresMas_01 - Wanadoo_CA BAC SCR-VM 06-07 (31-07-06)_Enterprise" xfId="9682"/>
    <cellStyle name="n_Flash September eresMas_01 - Wanadoo_CA BAC SCR-VM 06-07 (31-07-06)_France financials" xfId="23758"/>
    <cellStyle name="n_Flash September eresMas_01 - Wanadoo_CA BAC SCR-VM 06-07 (31-07-06)_France financials_1" xfId="25272"/>
    <cellStyle name="n_Flash September eresMas_01 - Wanadoo_CA BAC SCR-VM 06-07 (31-07-06)_France KPIs" xfId="4968"/>
    <cellStyle name="n_Flash September eresMas_01 - Wanadoo_CA BAC SCR-VM 06-07 (31-07-06)_France KPIs 2" xfId="14386"/>
    <cellStyle name="n_Flash September eresMas_01 - Wanadoo_CA BAC SCR-VM 06-07 (31-07-06)_France KPIs_1" xfId="12211"/>
    <cellStyle name="n_Flash September eresMas_01 - Wanadoo_CA BAC SCR-VM 06-07 (31-07-06)_Group" xfId="31818"/>
    <cellStyle name="n_Flash September eresMas_01 - Wanadoo_CA BAC SCR-VM 06-07 (31-07-06)_Group - financial KPIs" xfId="22014"/>
    <cellStyle name="n_Flash September eresMas_01 - Wanadoo_CA BAC SCR-VM 06-07 (31-07-06)_Group - operational KPIs" xfId="3148"/>
    <cellStyle name="n_Flash September eresMas_01 - Wanadoo_CA BAC SCR-VM 06-07 (31-07-06)_Group - operational KPIs_1" xfId="10457"/>
    <cellStyle name="n_Flash September eresMas_01 - Wanadoo_CA BAC SCR-VM 06-07 (31-07-06)_Group - operational KPIs_1 2" xfId="18156"/>
    <cellStyle name="n_Flash September eresMas_01 - Wanadoo_CA BAC SCR-VM 06-07 (31-07-06)_Group - operational KPIs_2" xfId="20273"/>
    <cellStyle name="n_Flash September eresMas_01 - Wanadoo_CA BAC SCR-VM 06-07 (31-07-06)_IC&amp;SS" xfId="17662"/>
    <cellStyle name="n_Flash September eresMas_01 - Wanadoo_CA BAC SCR-VM 06-07 (31-07-06)_Poland KPIs" xfId="8402"/>
    <cellStyle name="n_Flash September eresMas_01 - Wanadoo_CA BAC SCR-VM 06-07 (31-07-06)_Poland KPIs_1" xfId="31817"/>
    <cellStyle name="n_Flash September eresMas_01 - Wanadoo_CA BAC SCR-VM 06-07 (31-07-06)_ROW" xfId="31819"/>
    <cellStyle name="n_Flash September eresMas_01 - Wanadoo_CA BAC SCR-VM 06-07 (31-07-06)_ROW ARPU" xfId="31820"/>
    <cellStyle name="n_Flash September eresMas_01 - Wanadoo_CA BAC SCR-VM 06-07 (31-07-06)_RoW KPIs" xfId="9114"/>
    <cellStyle name="n_Flash September eresMas_01 - Wanadoo_CA BAC SCR-VM 06-07 (31-07-06)_ROW_1" xfId="31821"/>
    <cellStyle name="n_Flash September eresMas_01 - Wanadoo_CA BAC SCR-VM 06-07 (31-07-06)_ROW_1_Group" xfId="31822"/>
    <cellStyle name="n_Flash September eresMas_01 - Wanadoo_CA BAC SCR-VM 06-07 (31-07-06)_ROW_1_ROW ARPU" xfId="31823"/>
    <cellStyle name="n_Flash September eresMas_01 - Wanadoo_CA BAC SCR-VM 06-07 (31-07-06)_ROW_Group" xfId="31824"/>
    <cellStyle name="n_Flash September eresMas_01 - Wanadoo_CA BAC SCR-VM 06-07 (31-07-06)_ROW_ROW ARPU" xfId="31825"/>
    <cellStyle name="n_Flash September eresMas_01 - Wanadoo_CA BAC SCR-VM 06-07 (31-07-06)_Spain ARPU + AUPU" xfId="31826"/>
    <cellStyle name="n_Flash September eresMas_01 - Wanadoo_CA BAC SCR-VM 06-07 (31-07-06)_Spain ARPU + AUPU_Group" xfId="31827"/>
    <cellStyle name="n_Flash September eresMas_01 - Wanadoo_CA BAC SCR-VM 06-07 (31-07-06)_Spain ARPU + AUPU_ROW ARPU" xfId="31828"/>
    <cellStyle name="n_Flash September eresMas_01 - Wanadoo_CA BAC SCR-VM 06-07 (31-07-06)_Spain KPIs" xfId="6795"/>
    <cellStyle name="n_Flash September eresMas_01 - Wanadoo_CA BAC SCR-VM 06-07 (31-07-06)_Spain KPIs 2" xfId="16162"/>
    <cellStyle name="n_Flash September eresMas_01 - Wanadoo_CA BAC SCR-VM 06-07 (31-07-06)_Spain KPIs_1" xfId="51611"/>
    <cellStyle name="n_Flash September eresMas_01 - Wanadoo_CA BAC SCR-VM 06-07 (31-07-06)_Telecoms - Operational KPIs" xfId="49914"/>
    <cellStyle name="n_Flash September eresMas_01 - Wanadoo_CA forfaits 0607 (06-08-14)" xfId="2108"/>
    <cellStyle name="n_Flash September eresMas_01 - Wanadoo_CA forfaits 0607 (06-08-14)_A&amp;ME KPIs" xfId="53391"/>
    <cellStyle name="n_Flash September eresMas_01 - Wanadoo_CA forfaits 0607 (06-08-14)_France financials" xfId="23759"/>
    <cellStyle name="n_Flash September eresMas_01 - Wanadoo_CA forfaits 0607 (06-08-14)_France KPIs" xfId="4969"/>
    <cellStyle name="n_Flash September eresMas_01 - Wanadoo_CA forfaits 0607 (06-08-14)_France KPIs 2" xfId="14387"/>
    <cellStyle name="n_Flash September eresMas_01 - Wanadoo_CA forfaits 0607 (06-08-14)_France KPIs_1" xfId="12212"/>
    <cellStyle name="n_Flash September eresMas_01 - Wanadoo_CA forfaits 0607 (06-08-14)_Group" xfId="31830"/>
    <cellStyle name="n_Flash September eresMas_01 - Wanadoo_CA forfaits 0607 (06-08-14)_Group - financial KPIs" xfId="22015"/>
    <cellStyle name="n_Flash September eresMas_01 - Wanadoo_CA forfaits 0607 (06-08-14)_Group - operational KPIs" xfId="10458"/>
    <cellStyle name="n_Flash September eresMas_01 - Wanadoo_CA forfaits 0607 (06-08-14)_Group - operational KPIs 2" xfId="18157"/>
    <cellStyle name="n_Flash September eresMas_01 - Wanadoo_CA forfaits 0607 (06-08-14)_Group - operational KPIs_1" xfId="20274"/>
    <cellStyle name="n_Flash September eresMas_01 - Wanadoo_CA forfaits 0607 (06-08-14)_Poland KPIs" xfId="31829"/>
    <cellStyle name="n_Flash September eresMas_01 - Wanadoo_CA forfaits 0607 (06-08-14)_ROW" xfId="31831"/>
    <cellStyle name="n_Flash September eresMas_01 - Wanadoo_CA forfaits 0607 (06-08-14)_ROW ARPU" xfId="31832"/>
    <cellStyle name="n_Flash September eresMas_01 - Wanadoo_CA forfaits 0607 (06-08-14)_ROW_1" xfId="31833"/>
    <cellStyle name="n_Flash September eresMas_01 - Wanadoo_CA forfaits 0607 (06-08-14)_ROW_1_Group" xfId="31834"/>
    <cellStyle name="n_Flash September eresMas_01 - Wanadoo_CA forfaits 0607 (06-08-14)_ROW_1_ROW ARPU" xfId="31835"/>
    <cellStyle name="n_Flash September eresMas_01 - Wanadoo_CA forfaits 0607 (06-08-14)_ROW_Group" xfId="31836"/>
    <cellStyle name="n_Flash September eresMas_01 - Wanadoo_CA forfaits 0607 (06-08-14)_ROW_ROW ARPU" xfId="31837"/>
    <cellStyle name="n_Flash September eresMas_01 - Wanadoo_CA forfaits 0607 (06-08-14)_Spain ARPU + AUPU" xfId="31838"/>
    <cellStyle name="n_Flash September eresMas_01 - Wanadoo_CA forfaits 0607 (06-08-14)_Spain ARPU + AUPU_Group" xfId="31839"/>
    <cellStyle name="n_Flash September eresMas_01 - Wanadoo_CA forfaits 0607 (06-08-14)_Spain ARPU + AUPU_ROW ARPU" xfId="31840"/>
    <cellStyle name="n_Flash September eresMas_01 - Wanadoo_CA forfaits 0607 (06-08-14)_Spain KPIs" xfId="6796"/>
    <cellStyle name="n_Flash September eresMas_01 - Wanadoo_CA forfaits 0607 (06-08-14)_Spain KPIs 2" xfId="16163"/>
    <cellStyle name="n_Flash September eresMas_01 - Wanadoo_CA forfaits 0607 (06-08-14)_Spain KPIs_1" xfId="51612"/>
    <cellStyle name="n_Flash September eresMas_01 - Wanadoo_CA forfaits 0607 (06-08-14)_Telecoms - Operational KPIs" xfId="49915"/>
    <cellStyle name="n_Flash September eresMas_01 - Wanadoo_Classeur2" xfId="2109"/>
    <cellStyle name="n_Flash September eresMas_01 - Wanadoo_Classeur2_A&amp;ME KPIs" xfId="53392"/>
    <cellStyle name="n_Flash September eresMas_01 - Wanadoo_Classeur2_France financials" xfId="23760"/>
    <cellStyle name="n_Flash September eresMas_01 - Wanadoo_Classeur2_France KPIs" xfId="4970"/>
    <cellStyle name="n_Flash September eresMas_01 - Wanadoo_Classeur2_France KPIs 2" xfId="14388"/>
    <cellStyle name="n_Flash September eresMas_01 - Wanadoo_Classeur2_France KPIs_1" xfId="12213"/>
    <cellStyle name="n_Flash September eresMas_01 - Wanadoo_Classeur2_Group" xfId="31842"/>
    <cellStyle name="n_Flash September eresMas_01 - Wanadoo_Classeur2_Group - financial KPIs" xfId="22016"/>
    <cellStyle name="n_Flash September eresMas_01 - Wanadoo_Classeur2_Group - operational KPIs" xfId="10459"/>
    <cellStyle name="n_Flash September eresMas_01 - Wanadoo_Classeur2_Group - operational KPIs 2" xfId="18158"/>
    <cellStyle name="n_Flash September eresMas_01 - Wanadoo_Classeur2_Group - operational KPIs_1" xfId="20275"/>
    <cellStyle name="n_Flash September eresMas_01 - Wanadoo_Classeur2_Poland KPIs" xfId="31841"/>
    <cellStyle name="n_Flash September eresMas_01 - Wanadoo_Classeur2_ROW" xfId="31843"/>
    <cellStyle name="n_Flash September eresMas_01 - Wanadoo_Classeur2_ROW ARPU" xfId="31844"/>
    <cellStyle name="n_Flash September eresMas_01 - Wanadoo_Classeur2_ROW_1" xfId="31845"/>
    <cellStyle name="n_Flash September eresMas_01 - Wanadoo_Classeur2_ROW_1_Group" xfId="31846"/>
    <cellStyle name="n_Flash September eresMas_01 - Wanadoo_Classeur2_ROW_1_ROW ARPU" xfId="31847"/>
    <cellStyle name="n_Flash September eresMas_01 - Wanadoo_Classeur2_ROW_Group" xfId="31848"/>
    <cellStyle name="n_Flash September eresMas_01 - Wanadoo_Classeur2_ROW_ROW ARPU" xfId="31849"/>
    <cellStyle name="n_Flash September eresMas_01 - Wanadoo_Classeur2_Spain ARPU + AUPU" xfId="31850"/>
    <cellStyle name="n_Flash September eresMas_01 - Wanadoo_Classeur2_Spain ARPU + AUPU_Group" xfId="31851"/>
    <cellStyle name="n_Flash September eresMas_01 - Wanadoo_Classeur2_Spain ARPU + AUPU_ROW ARPU" xfId="31852"/>
    <cellStyle name="n_Flash September eresMas_01 - Wanadoo_Classeur2_Spain KPIs" xfId="6797"/>
    <cellStyle name="n_Flash September eresMas_01 - Wanadoo_Classeur2_Spain KPIs 2" xfId="16164"/>
    <cellStyle name="n_Flash September eresMas_01 - Wanadoo_Classeur2_Spain KPIs_1" xfId="51613"/>
    <cellStyle name="n_Flash September eresMas_01 - Wanadoo_Classeur2_Telecoms - Operational KPIs" xfId="49916"/>
    <cellStyle name="n_Flash September eresMas_01 - Wanadoo_Classeur5" xfId="2110"/>
    <cellStyle name="n_Flash September eresMas_01 - Wanadoo_Classeur5_A&amp;ME KPIs" xfId="53393"/>
    <cellStyle name="n_Flash September eresMas_01 - Wanadoo_Classeur5_Enterprise" xfId="9683"/>
    <cellStyle name="n_Flash September eresMas_01 - Wanadoo_Classeur5_France financials" xfId="23761"/>
    <cellStyle name="n_Flash September eresMas_01 - Wanadoo_Classeur5_France financials_1" xfId="25273"/>
    <cellStyle name="n_Flash September eresMas_01 - Wanadoo_Classeur5_France KPIs" xfId="4971"/>
    <cellStyle name="n_Flash September eresMas_01 - Wanadoo_Classeur5_France KPIs 2" xfId="14389"/>
    <cellStyle name="n_Flash September eresMas_01 - Wanadoo_Classeur5_France KPIs_1" xfId="12214"/>
    <cellStyle name="n_Flash September eresMas_01 - Wanadoo_Classeur5_Group" xfId="31854"/>
    <cellStyle name="n_Flash September eresMas_01 - Wanadoo_Classeur5_Group - financial KPIs" xfId="22017"/>
    <cellStyle name="n_Flash September eresMas_01 - Wanadoo_Classeur5_Group - operational KPIs" xfId="3149"/>
    <cellStyle name="n_Flash September eresMas_01 - Wanadoo_Classeur5_Group - operational KPIs_1" xfId="10460"/>
    <cellStyle name="n_Flash September eresMas_01 - Wanadoo_Classeur5_Group - operational KPIs_1 2" xfId="18159"/>
    <cellStyle name="n_Flash September eresMas_01 - Wanadoo_Classeur5_Group - operational KPIs_2" xfId="20276"/>
    <cellStyle name="n_Flash September eresMas_01 - Wanadoo_Classeur5_IC&amp;SS" xfId="19591"/>
    <cellStyle name="n_Flash September eresMas_01 - Wanadoo_Classeur5_Poland KPIs" xfId="8403"/>
    <cellStyle name="n_Flash September eresMas_01 - Wanadoo_Classeur5_Poland KPIs_1" xfId="31853"/>
    <cellStyle name="n_Flash September eresMas_01 - Wanadoo_Classeur5_ROW" xfId="31855"/>
    <cellStyle name="n_Flash September eresMas_01 - Wanadoo_Classeur5_ROW ARPU" xfId="31856"/>
    <cellStyle name="n_Flash September eresMas_01 - Wanadoo_Classeur5_RoW KPIs" xfId="9115"/>
    <cellStyle name="n_Flash September eresMas_01 - Wanadoo_Classeur5_ROW_1" xfId="31857"/>
    <cellStyle name="n_Flash September eresMas_01 - Wanadoo_Classeur5_ROW_1_Group" xfId="31858"/>
    <cellStyle name="n_Flash September eresMas_01 - Wanadoo_Classeur5_ROW_1_ROW ARPU" xfId="31859"/>
    <cellStyle name="n_Flash September eresMas_01 - Wanadoo_Classeur5_ROW_Group" xfId="31860"/>
    <cellStyle name="n_Flash September eresMas_01 - Wanadoo_Classeur5_ROW_ROW ARPU" xfId="31861"/>
    <cellStyle name="n_Flash September eresMas_01 - Wanadoo_Classeur5_Spain ARPU + AUPU" xfId="31862"/>
    <cellStyle name="n_Flash September eresMas_01 - Wanadoo_Classeur5_Spain ARPU + AUPU_Group" xfId="31863"/>
    <cellStyle name="n_Flash September eresMas_01 - Wanadoo_Classeur5_Spain ARPU + AUPU_ROW ARPU" xfId="31864"/>
    <cellStyle name="n_Flash September eresMas_01 - Wanadoo_Classeur5_Spain KPIs" xfId="6798"/>
    <cellStyle name="n_Flash September eresMas_01 - Wanadoo_Classeur5_Spain KPIs 2" xfId="16165"/>
    <cellStyle name="n_Flash September eresMas_01 - Wanadoo_Classeur5_Spain KPIs_1" xfId="51614"/>
    <cellStyle name="n_Flash September eresMas_01 - Wanadoo_Classeur5_Telecoms - Operational KPIs" xfId="49917"/>
    <cellStyle name="n_Flash September eresMas_01 - Wanadoo_DATA KPI Personal" xfId="31865"/>
    <cellStyle name="n_Flash September eresMas_01 - Wanadoo_DATA KPI Personal_Group" xfId="31866"/>
    <cellStyle name="n_Flash September eresMas_01 - Wanadoo_DATA KPI Personal_ROW ARPU" xfId="31867"/>
    <cellStyle name="n_Flash September eresMas_01 - Wanadoo_EE_CoA_BS - mapped V4" xfId="31868"/>
    <cellStyle name="n_Flash September eresMas_01 - Wanadoo_EE_CoA_BS - mapped V4_Group" xfId="31869"/>
    <cellStyle name="n_Flash September eresMas_01 - Wanadoo_EE_CoA_BS - mapped V4_ROW ARPU" xfId="31870"/>
    <cellStyle name="n_Flash September eresMas_01 - Wanadoo_Enterprise" xfId="9679"/>
    <cellStyle name="n_Flash September eresMas_01 - Wanadoo_France financials" xfId="23754"/>
    <cellStyle name="n_Flash September eresMas_01 - Wanadoo_France financials_1" xfId="25269"/>
    <cellStyle name="n_Flash September eresMas_01 - Wanadoo_France KPIs" xfId="4964"/>
    <cellStyle name="n_Flash September eresMas_01 - Wanadoo_France KPIs 2" xfId="14382"/>
    <cellStyle name="n_Flash September eresMas_01 - Wanadoo_France KPIs_1" xfId="12207"/>
    <cellStyle name="n_Flash September eresMas_01 - Wanadoo_Group" xfId="31871"/>
    <cellStyle name="n_Flash September eresMas_01 - Wanadoo_Group - financial KPIs" xfId="22010"/>
    <cellStyle name="n_Flash September eresMas_01 - Wanadoo_Group - operational KPIs" xfId="3145"/>
    <cellStyle name="n_Flash September eresMas_01 - Wanadoo_Group - operational KPIs_1" xfId="10453"/>
    <cellStyle name="n_Flash September eresMas_01 - Wanadoo_Group - operational KPIs_1 2" xfId="18152"/>
    <cellStyle name="n_Flash September eresMas_01 - Wanadoo_Group - operational KPIs_2" xfId="20269"/>
    <cellStyle name="n_Flash September eresMas_01 - Wanadoo_IC&amp;SS" xfId="19592"/>
    <cellStyle name="n_Flash September eresMas_01 - Wanadoo_PFA_Mn MTV_060413" xfId="2111"/>
    <cellStyle name="n_Flash September eresMas_01 - Wanadoo_PFA_Mn MTV_060413_A&amp;ME KPIs" xfId="53394"/>
    <cellStyle name="n_Flash September eresMas_01 - Wanadoo_PFA_Mn MTV_060413_France financials" xfId="23762"/>
    <cellStyle name="n_Flash September eresMas_01 - Wanadoo_PFA_Mn MTV_060413_France KPIs" xfId="4972"/>
    <cellStyle name="n_Flash September eresMas_01 - Wanadoo_PFA_Mn MTV_060413_France KPIs 2" xfId="14390"/>
    <cellStyle name="n_Flash September eresMas_01 - Wanadoo_PFA_Mn MTV_060413_France KPIs_1" xfId="12215"/>
    <cellStyle name="n_Flash September eresMas_01 - Wanadoo_PFA_Mn MTV_060413_Group" xfId="31873"/>
    <cellStyle name="n_Flash September eresMas_01 - Wanadoo_PFA_Mn MTV_060413_Group - financial KPIs" xfId="22018"/>
    <cellStyle name="n_Flash September eresMas_01 - Wanadoo_PFA_Mn MTV_060413_Group - operational KPIs" xfId="10461"/>
    <cellStyle name="n_Flash September eresMas_01 - Wanadoo_PFA_Mn MTV_060413_Group - operational KPIs 2" xfId="18160"/>
    <cellStyle name="n_Flash September eresMas_01 - Wanadoo_PFA_Mn MTV_060413_Group - operational KPIs_1" xfId="20277"/>
    <cellStyle name="n_Flash September eresMas_01 - Wanadoo_PFA_Mn MTV_060413_Poland KPIs" xfId="31872"/>
    <cellStyle name="n_Flash September eresMas_01 - Wanadoo_PFA_Mn MTV_060413_ROW" xfId="31874"/>
    <cellStyle name="n_Flash September eresMas_01 - Wanadoo_PFA_Mn MTV_060413_ROW ARPU" xfId="31875"/>
    <cellStyle name="n_Flash September eresMas_01 - Wanadoo_PFA_Mn MTV_060413_ROW_1" xfId="31876"/>
    <cellStyle name="n_Flash September eresMas_01 - Wanadoo_PFA_Mn MTV_060413_ROW_1_Group" xfId="31877"/>
    <cellStyle name="n_Flash September eresMas_01 - Wanadoo_PFA_Mn MTV_060413_ROW_1_ROW ARPU" xfId="31878"/>
    <cellStyle name="n_Flash September eresMas_01 - Wanadoo_PFA_Mn MTV_060413_ROW_Group" xfId="31879"/>
    <cellStyle name="n_Flash September eresMas_01 - Wanadoo_PFA_Mn MTV_060413_ROW_ROW ARPU" xfId="31880"/>
    <cellStyle name="n_Flash September eresMas_01 - Wanadoo_PFA_Mn MTV_060413_Spain ARPU + AUPU" xfId="31881"/>
    <cellStyle name="n_Flash September eresMas_01 - Wanadoo_PFA_Mn MTV_060413_Spain ARPU + AUPU_Group" xfId="31882"/>
    <cellStyle name="n_Flash September eresMas_01 - Wanadoo_PFA_Mn MTV_060413_Spain ARPU + AUPU_ROW ARPU" xfId="31883"/>
    <cellStyle name="n_Flash September eresMas_01 - Wanadoo_PFA_Mn MTV_060413_Spain KPIs" xfId="6799"/>
    <cellStyle name="n_Flash September eresMas_01 - Wanadoo_PFA_Mn MTV_060413_Spain KPIs 2" xfId="16166"/>
    <cellStyle name="n_Flash September eresMas_01 - Wanadoo_PFA_Mn MTV_060413_Spain KPIs_1" xfId="51615"/>
    <cellStyle name="n_Flash September eresMas_01 - Wanadoo_PFA_Mn MTV_060413_Telecoms - Operational KPIs" xfId="49918"/>
    <cellStyle name="n_Flash September eresMas_01 - Wanadoo_PFA_Mn_0603_V0 0" xfId="2112"/>
    <cellStyle name="n_Flash September eresMas_01 - Wanadoo_PFA_Mn_0603_V0 0_A&amp;ME KPIs" xfId="53395"/>
    <cellStyle name="n_Flash September eresMas_01 - Wanadoo_PFA_Mn_0603_V0 0_France financials" xfId="23763"/>
    <cellStyle name="n_Flash September eresMas_01 - Wanadoo_PFA_Mn_0603_V0 0_France KPIs" xfId="4973"/>
    <cellStyle name="n_Flash September eresMas_01 - Wanadoo_PFA_Mn_0603_V0 0_France KPIs 2" xfId="14391"/>
    <cellStyle name="n_Flash September eresMas_01 - Wanadoo_PFA_Mn_0603_V0 0_France KPIs_1" xfId="12216"/>
    <cellStyle name="n_Flash September eresMas_01 - Wanadoo_PFA_Mn_0603_V0 0_Group" xfId="31885"/>
    <cellStyle name="n_Flash September eresMas_01 - Wanadoo_PFA_Mn_0603_V0 0_Group - financial KPIs" xfId="22019"/>
    <cellStyle name="n_Flash September eresMas_01 - Wanadoo_PFA_Mn_0603_V0 0_Group - operational KPIs" xfId="10462"/>
    <cellStyle name="n_Flash September eresMas_01 - Wanadoo_PFA_Mn_0603_V0 0_Group - operational KPIs 2" xfId="18161"/>
    <cellStyle name="n_Flash September eresMas_01 - Wanadoo_PFA_Mn_0603_V0 0_Group - operational KPIs_1" xfId="20278"/>
    <cellStyle name="n_Flash September eresMas_01 - Wanadoo_PFA_Mn_0603_V0 0_Poland KPIs" xfId="31884"/>
    <cellStyle name="n_Flash September eresMas_01 - Wanadoo_PFA_Mn_0603_V0 0_ROW" xfId="31886"/>
    <cellStyle name="n_Flash September eresMas_01 - Wanadoo_PFA_Mn_0603_V0 0_ROW ARPU" xfId="31887"/>
    <cellStyle name="n_Flash September eresMas_01 - Wanadoo_PFA_Mn_0603_V0 0_ROW_1" xfId="31888"/>
    <cellStyle name="n_Flash September eresMas_01 - Wanadoo_PFA_Mn_0603_V0 0_ROW_1_Group" xfId="31889"/>
    <cellStyle name="n_Flash September eresMas_01 - Wanadoo_PFA_Mn_0603_V0 0_ROW_1_ROW ARPU" xfId="31890"/>
    <cellStyle name="n_Flash September eresMas_01 - Wanadoo_PFA_Mn_0603_V0 0_ROW_Group" xfId="31891"/>
    <cellStyle name="n_Flash September eresMas_01 - Wanadoo_PFA_Mn_0603_V0 0_ROW_ROW ARPU" xfId="31892"/>
    <cellStyle name="n_Flash September eresMas_01 - Wanadoo_PFA_Mn_0603_V0 0_Spain ARPU + AUPU" xfId="31893"/>
    <cellStyle name="n_Flash September eresMas_01 - Wanadoo_PFA_Mn_0603_V0 0_Spain ARPU + AUPU_Group" xfId="31894"/>
    <cellStyle name="n_Flash September eresMas_01 - Wanadoo_PFA_Mn_0603_V0 0_Spain ARPU + AUPU_ROW ARPU" xfId="31895"/>
    <cellStyle name="n_Flash September eresMas_01 - Wanadoo_PFA_Mn_0603_V0 0_Spain KPIs" xfId="6800"/>
    <cellStyle name="n_Flash September eresMas_01 - Wanadoo_PFA_Mn_0603_V0 0_Spain KPIs 2" xfId="16167"/>
    <cellStyle name="n_Flash September eresMas_01 - Wanadoo_PFA_Mn_0603_V0 0_Spain KPIs_1" xfId="51616"/>
    <cellStyle name="n_Flash September eresMas_01 - Wanadoo_PFA_Mn_0603_V0 0_Telecoms - Operational KPIs" xfId="49919"/>
    <cellStyle name="n_Flash September eresMas_01 - Wanadoo_PFA_Parcs_0600706" xfId="2113"/>
    <cellStyle name="n_Flash September eresMas_01 - Wanadoo_PFA_Parcs_0600706_A&amp;ME KPIs" xfId="53396"/>
    <cellStyle name="n_Flash September eresMas_01 - Wanadoo_PFA_Parcs_0600706_France financials" xfId="23764"/>
    <cellStyle name="n_Flash September eresMas_01 - Wanadoo_PFA_Parcs_0600706_France KPIs" xfId="4974"/>
    <cellStyle name="n_Flash September eresMas_01 - Wanadoo_PFA_Parcs_0600706_France KPIs 2" xfId="14392"/>
    <cellStyle name="n_Flash September eresMas_01 - Wanadoo_PFA_Parcs_0600706_France KPIs_1" xfId="12217"/>
    <cellStyle name="n_Flash September eresMas_01 - Wanadoo_PFA_Parcs_0600706_Group" xfId="31897"/>
    <cellStyle name="n_Flash September eresMas_01 - Wanadoo_PFA_Parcs_0600706_Group - financial KPIs" xfId="22020"/>
    <cellStyle name="n_Flash September eresMas_01 - Wanadoo_PFA_Parcs_0600706_Group - operational KPIs" xfId="10463"/>
    <cellStyle name="n_Flash September eresMas_01 - Wanadoo_PFA_Parcs_0600706_Group - operational KPIs 2" xfId="18162"/>
    <cellStyle name="n_Flash September eresMas_01 - Wanadoo_PFA_Parcs_0600706_Group - operational KPIs_1" xfId="20279"/>
    <cellStyle name="n_Flash September eresMas_01 - Wanadoo_PFA_Parcs_0600706_Poland KPIs" xfId="31896"/>
    <cellStyle name="n_Flash September eresMas_01 - Wanadoo_PFA_Parcs_0600706_ROW" xfId="31898"/>
    <cellStyle name="n_Flash September eresMas_01 - Wanadoo_PFA_Parcs_0600706_ROW ARPU" xfId="31899"/>
    <cellStyle name="n_Flash September eresMas_01 - Wanadoo_PFA_Parcs_0600706_ROW_1" xfId="31900"/>
    <cellStyle name="n_Flash September eresMas_01 - Wanadoo_PFA_Parcs_0600706_ROW_1_Group" xfId="31901"/>
    <cellStyle name="n_Flash September eresMas_01 - Wanadoo_PFA_Parcs_0600706_ROW_1_ROW ARPU" xfId="31902"/>
    <cellStyle name="n_Flash September eresMas_01 - Wanadoo_PFA_Parcs_0600706_ROW_Group" xfId="31903"/>
    <cellStyle name="n_Flash September eresMas_01 - Wanadoo_PFA_Parcs_0600706_ROW_ROW ARPU" xfId="31904"/>
    <cellStyle name="n_Flash September eresMas_01 - Wanadoo_PFA_Parcs_0600706_Spain ARPU + AUPU" xfId="31905"/>
    <cellStyle name="n_Flash September eresMas_01 - Wanadoo_PFA_Parcs_0600706_Spain ARPU + AUPU_Group" xfId="31906"/>
    <cellStyle name="n_Flash September eresMas_01 - Wanadoo_PFA_Parcs_0600706_Spain ARPU + AUPU_ROW ARPU" xfId="31907"/>
    <cellStyle name="n_Flash September eresMas_01 - Wanadoo_PFA_Parcs_0600706_Spain KPIs" xfId="6801"/>
    <cellStyle name="n_Flash September eresMas_01 - Wanadoo_PFA_Parcs_0600706_Spain KPIs 2" xfId="16168"/>
    <cellStyle name="n_Flash September eresMas_01 - Wanadoo_PFA_Parcs_0600706_Spain KPIs_1" xfId="51617"/>
    <cellStyle name="n_Flash September eresMas_01 - Wanadoo_PFA_Parcs_0600706_Telecoms - Operational KPIs" xfId="49920"/>
    <cellStyle name="n_Flash September eresMas_01 - Wanadoo_Poland KPIs" xfId="8399"/>
    <cellStyle name="n_Flash September eresMas_01 - Wanadoo_Poland KPIs_1" xfId="31780"/>
    <cellStyle name="n_Flash September eresMas_01 - Wanadoo_Reporting Valeur_Mobile_2010_10" xfId="31908"/>
    <cellStyle name="n_Flash September eresMas_01 - Wanadoo_Reporting Valeur_Mobile_2010_10_Group" xfId="31909"/>
    <cellStyle name="n_Flash September eresMas_01 - Wanadoo_Reporting Valeur_Mobile_2010_10_ROW" xfId="31910"/>
    <cellStyle name="n_Flash September eresMas_01 - Wanadoo_Reporting Valeur_Mobile_2010_10_ROW ARPU" xfId="31911"/>
    <cellStyle name="n_Flash September eresMas_01 - Wanadoo_Reporting Valeur_Mobile_2010_10_ROW_Group" xfId="31912"/>
    <cellStyle name="n_Flash September eresMas_01 - Wanadoo_Reporting Valeur_Mobile_2010_10_ROW_ROW ARPU" xfId="31913"/>
    <cellStyle name="n_Flash September eresMas_01 - Wanadoo_ROW" xfId="31914"/>
    <cellStyle name="n_Flash September eresMas_01 - Wanadoo_ROW ARPU" xfId="31915"/>
    <cellStyle name="n_Flash September eresMas_01 - Wanadoo_RoW KPIs" xfId="9111"/>
    <cellStyle name="n_Flash September eresMas_01 - Wanadoo_ROW_1" xfId="31916"/>
    <cellStyle name="n_Flash September eresMas_01 - Wanadoo_ROW_1_Group" xfId="31917"/>
    <cellStyle name="n_Flash September eresMas_01 - Wanadoo_ROW_1_ROW ARPU" xfId="31918"/>
    <cellStyle name="n_Flash September eresMas_01 - Wanadoo_ROW_Group" xfId="31919"/>
    <cellStyle name="n_Flash September eresMas_01 - Wanadoo_ROW_ROW ARPU" xfId="31920"/>
    <cellStyle name="n_Flash September eresMas_01 - Wanadoo_Spain ARPU + AUPU" xfId="31921"/>
    <cellStyle name="n_Flash September eresMas_01 - Wanadoo_Spain ARPU + AUPU_Group" xfId="31922"/>
    <cellStyle name="n_Flash September eresMas_01 - Wanadoo_Spain ARPU + AUPU_ROW ARPU" xfId="31923"/>
    <cellStyle name="n_Flash September eresMas_01 - Wanadoo_Spain KPIs" xfId="6791"/>
    <cellStyle name="n_Flash September eresMas_01 - Wanadoo_Spain KPIs 2" xfId="16158"/>
    <cellStyle name="n_Flash September eresMas_01 - Wanadoo_Spain KPIs_1" xfId="51607"/>
    <cellStyle name="n_Flash September eresMas_01 - Wanadoo_Telecoms - Operational KPIs" xfId="49910"/>
    <cellStyle name="n_Flash September eresMas_01 - Wanadoo_UAG_report_CA 06-09 (06-09-28)" xfId="2114"/>
    <cellStyle name="n_Flash September eresMas_01 - Wanadoo_UAG_report_CA 06-09 (06-09-28)_A&amp;ME KPIs" xfId="53397"/>
    <cellStyle name="n_Flash September eresMas_01 - Wanadoo_UAG_report_CA 06-09 (06-09-28)_Enterprise" xfId="9684"/>
    <cellStyle name="n_Flash September eresMas_01 - Wanadoo_UAG_report_CA 06-09 (06-09-28)_France financials" xfId="23765"/>
    <cellStyle name="n_Flash September eresMas_01 - Wanadoo_UAG_report_CA 06-09 (06-09-28)_France financials_1" xfId="25274"/>
    <cellStyle name="n_Flash September eresMas_01 - Wanadoo_UAG_report_CA 06-09 (06-09-28)_France KPIs" xfId="4975"/>
    <cellStyle name="n_Flash September eresMas_01 - Wanadoo_UAG_report_CA 06-09 (06-09-28)_France KPIs 2" xfId="14393"/>
    <cellStyle name="n_Flash September eresMas_01 - Wanadoo_UAG_report_CA 06-09 (06-09-28)_France KPIs_1" xfId="12218"/>
    <cellStyle name="n_Flash September eresMas_01 - Wanadoo_UAG_report_CA 06-09 (06-09-28)_Group" xfId="31925"/>
    <cellStyle name="n_Flash September eresMas_01 - Wanadoo_UAG_report_CA 06-09 (06-09-28)_Group - financial KPIs" xfId="22021"/>
    <cellStyle name="n_Flash September eresMas_01 - Wanadoo_UAG_report_CA 06-09 (06-09-28)_Group - operational KPIs" xfId="3150"/>
    <cellStyle name="n_Flash September eresMas_01 - Wanadoo_UAG_report_CA 06-09 (06-09-28)_Group - operational KPIs_1" xfId="10464"/>
    <cellStyle name="n_Flash September eresMas_01 - Wanadoo_UAG_report_CA 06-09 (06-09-28)_Group - operational KPIs_1 2" xfId="18163"/>
    <cellStyle name="n_Flash September eresMas_01 - Wanadoo_UAG_report_CA 06-09 (06-09-28)_Group - operational KPIs_2" xfId="20280"/>
    <cellStyle name="n_Flash September eresMas_01 - Wanadoo_UAG_report_CA 06-09 (06-09-28)_IC&amp;SS" xfId="19791"/>
    <cellStyle name="n_Flash September eresMas_01 - Wanadoo_UAG_report_CA 06-09 (06-09-28)_Poland KPIs" xfId="8404"/>
    <cellStyle name="n_Flash September eresMas_01 - Wanadoo_UAG_report_CA 06-09 (06-09-28)_Poland KPIs_1" xfId="31924"/>
    <cellStyle name="n_Flash September eresMas_01 - Wanadoo_UAG_report_CA 06-09 (06-09-28)_ROW" xfId="31926"/>
    <cellStyle name="n_Flash September eresMas_01 - Wanadoo_UAG_report_CA 06-09 (06-09-28)_ROW ARPU" xfId="31927"/>
    <cellStyle name="n_Flash September eresMas_01 - Wanadoo_UAG_report_CA 06-09 (06-09-28)_RoW KPIs" xfId="9116"/>
    <cellStyle name="n_Flash September eresMas_01 - Wanadoo_UAG_report_CA 06-09 (06-09-28)_ROW_1" xfId="31928"/>
    <cellStyle name="n_Flash September eresMas_01 - Wanadoo_UAG_report_CA 06-09 (06-09-28)_ROW_1_Group" xfId="31929"/>
    <cellStyle name="n_Flash September eresMas_01 - Wanadoo_UAG_report_CA 06-09 (06-09-28)_ROW_1_ROW ARPU" xfId="31930"/>
    <cellStyle name="n_Flash September eresMas_01 - Wanadoo_UAG_report_CA 06-09 (06-09-28)_ROW_Group" xfId="31931"/>
    <cellStyle name="n_Flash September eresMas_01 - Wanadoo_UAG_report_CA 06-09 (06-09-28)_ROW_ROW ARPU" xfId="31932"/>
    <cellStyle name="n_Flash September eresMas_01 - Wanadoo_UAG_report_CA 06-09 (06-09-28)_Spain ARPU + AUPU" xfId="31933"/>
    <cellStyle name="n_Flash September eresMas_01 - Wanadoo_UAG_report_CA 06-09 (06-09-28)_Spain ARPU + AUPU_Group" xfId="31934"/>
    <cellStyle name="n_Flash September eresMas_01 - Wanadoo_UAG_report_CA 06-09 (06-09-28)_Spain ARPU + AUPU_ROW ARPU" xfId="31935"/>
    <cellStyle name="n_Flash September eresMas_01 - Wanadoo_UAG_report_CA 06-09 (06-09-28)_Spain KPIs" xfId="6802"/>
    <cellStyle name="n_Flash September eresMas_01 - Wanadoo_UAG_report_CA 06-09 (06-09-28)_Spain KPIs 2" xfId="16169"/>
    <cellStyle name="n_Flash September eresMas_01 - Wanadoo_UAG_report_CA 06-09 (06-09-28)_Spain KPIs_1" xfId="51618"/>
    <cellStyle name="n_Flash September eresMas_01 - Wanadoo_UAG_report_CA 06-09 (06-09-28)_Telecoms - Operational KPIs" xfId="49921"/>
    <cellStyle name="n_Flash September eresMas_01 - Wanadoo_UAG_report_CA 06-10 (06-11-06)" xfId="2115"/>
    <cellStyle name="n_Flash September eresMas_01 - Wanadoo_UAG_report_CA 06-10 (06-11-06)_A&amp;ME KPIs" xfId="53398"/>
    <cellStyle name="n_Flash September eresMas_01 - Wanadoo_UAG_report_CA 06-10 (06-11-06)_Enterprise" xfId="9685"/>
    <cellStyle name="n_Flash September eresMas_01 - Wanadoo_UAG_report_CA 06-10 (06-11-06)_France financials" xfId="23766"/>
    <cellStyle name="n_Flash September eresMas_01 - Wanadoo_UAG_report_CA 06-10 (06-11-06)_France financials_1" xfId="25275"/>
    <cellStyle name="n_Flash September eresMas_01 - Wanadoo_UAG_report_CA 06-10 (06-11-06)_France KPIs" xfId="4976"/>
    <cellStyle name="n_Flash September eresMas_01 - Wanadoo_UAG_report_CA 06-10 (06-11-06)_France KPIs 2" xfId="14394"/>
    <cellStyle name="n_Flash September eresMas_01 - Wanadoo_UAG_report_CA 06-10 (06-11-06)_France KPIs_1" xfId="12219"/>
    <cellStyle name="n_Flash September eresMas_01 - Wanadoo_UAG_report_CA 06-10 (06-11-06)_Group" xfId="31937"/>
    <cellStyle name="n_Flash September eresMas_01 - Wanadoo_UAG_report_CA 06-10 (06-11-06)_Group - financial KPIs" xfId="22022"/>
    <cellStyle name="n_Flash September eresMas_01 - Wanadoo_UAG_report_CA 06-10 (06-11-06)_Group - operational KPIs" xfId="3151"/>
    <cellStyle name="n_Flash September eresMas_01 - Wanadoo_UAG_report_CA 06-10 (06-11-06)_Group - operational KPIs_1" xfId="10465"/>
    <cellStyle name="n_Flash September eresMas_01 - Wanadoo_UAG_report_CA 06-10 (06-11-06)_Group - operational KPIs_1 2" xfId="18164"/>
    <cellStyle name="n_Flash September eresMas_01 - Wanadoo_UAG_report_CA 06-10 (06-11-06)_Group - operational KPIs_2" xfId="20281"/>
    <cellStyle name="n_Flash September eresMas_01 - Wanadoo_UAG_report_CA 06-10 (06-11-06)_IC&amp;SS" xfId="13557"/>
    <cellStyle name="n_Flash September eresMas_01 - Wanadoo_UAG_report_CA 06-10 (06-11-06)_Poland KPIs" xfId="8405"/>
    <cellStyle name="n_Flash September eresMas_01 - Wanadoo_UAG_report_CA 06-10 (06-11-06)_Poland KPIs_1" xfId="31936"/>
    <cellStyle name="n_Flash September eresMas_01 - Wanadoo_UAG_report_CA 06-10 (06-11-06)_ROW" xfId="31938"/>
    <cellStyle name="n_Flash September eresMas_01 - Wanadoo_UAG_report_CA 06-10 (06-11-06)_ROW ARPU" xfId="31939"/>
    <cellStyle name="n_Flash September eresMas_01 - Wanadoo_UAG_report_CA 06-10 (06-11-06)_RoW KPIs" xfId="9117"/>
    <cellStyle name="n_Flash September eresMas_01 - Wanadoo_UAG_report_CA 06-10 (06-11-06)_ROW_1" xfId="31940"/>
    <cellStyle name="n_Flash September eresMas_01 - Wanadoo_UAG_report_CA 06-10 (06-11-06)_ROW_1_Group" xfId="31941"/>
    <cellStyle name="n_Flash September eresMas_01 - Wanadoo_UAG_report_CA 06-10 (06-11-06)_ROW_1_ROW ARPU" xfId="31942"/>
    <cellStyle name="n_Flash September eresMas_01 - Wanadoo_UAG_report_CA 06-10 (06-11-06)_ROW_Group" xfId="31943"/>
    <cellStyle name="n_Flash September eresMas_01 - Wanadoo_UAG_report_CA 06-10 (06-11-06)_ROW_ROW ARPU" xfId="31944"/>
    <cellStyle name="n_Flash September eresMas_01 - Wanadoo_UAG_report_CA 06-10 (06-11-06)_Spain ARPU + AUPU" xfId="31945"/>
    <cellStyle name="n_Flash September eresMas_01 - Wanadoo_UAG_report_CA 06-10 (06-11-06)_Spain ARPU + AUPU_Group" xfId="31946"/>
    <cellStyle name="n_Flash September eresMas_01 - Wanadoo_UAG_report_CA 06-10 (06-11-06)_Spain ARPU + AUPU_ROW ARPU" xfId="31947"/>
    <cellStyle name="n_Flash September eresMas_01 - Wanadoo_UAG_report_CA 06-10 (06-11-06)_Spain KPIs" xfId="6803"/>
    <cellStyle name="n_Flash September eresMas_01 - Wanadoo_UAG_report_CA 06-10 (06-11-06)_Spain KPIs 2" xfId="16170"/>
    <cellStyle name="n_Flash September eresMas_01 - Wanadoo_UAG_report_CA 06-10 (06-11-06)_Spain KPIs_1" xfId="51619"/>
    <cellStyle name="n_Flash September eresMas_01 - Wanadoo_UAG_report_CA 06-10 (06-11-06)_Telecoms - Operational KPIs" xfId="49922"/>
    <cellStyle name="n_Flash September eresMas_01 - Wanadoo_V&amp;M trajectoires V1 (06-08-11)" xfId="2116"/>
    <cellStyle name="n_Flash September eresMas_01 - Wanadoo_V&amp;M trajectoires V1 (06-08-11)_A&amp;ME KPIs" xfId="53399"/>
    <cellStyle name="n_Flash September eresMas_01 - Wanadoo_V&amp;M trajectoires V1 (06-08-11)_Enterprise" xfId="9686"/>
    <cellStyle name="n_Flash September eresMas_01 - Wanadoo_V&amp;M trajectoires V1 (06-08-11)_France financials" xfId="23767"/>
    <cellStyle name="n_Flash September eresMas_01 - Wanadoo_V&amp;M trajectoires V1 (06-08-11)_France financials_1" xfId="25276"/>
    <cellStyle name="n_Flash September eresMas_01 - Wanadoo_V&amp;M trajectoires V1 (06-08-11)_France KPIs" xfId="4977"/>
    <cellStyle name="n_Flash September eresMas_01 - Wanadoo_V&amp;M trajectoires V1 (06-08-11)_France KPIs 2" xfId="14395"/>
    <cellStyle name="n_Flash September eresMas_01 - Wanadoo_V&amp;M trajectoires V1 (06-08-11)_France KPIs_1" xfId="12220"/>
    <cellStyle name="n_Flash September eresMas_01 - Wanadoo_V&amp;M trajectoires V1 (06-08-11)_Group" xfId="31949"/>
    <cellStyle name="n_Flash September eresMas_01 - Wanadoo_V&amp;M trajectoires V1 (06-08-11)_Group - financial KPIs" xfId="22023"/>
    <cellStyle name="n_Flash September eresMas_01 - Wanadoo_V&amp;M trajectoires V1 (06-08-11)_Group - operational KPIs" xfId="3152"/>
    <cellStyle name="n_Flash September eresMas_01 - Wanadoo_V&amp;M trajectoires V1 (06-08-11)_Group - operational KPIs_1" xfId="10466"/>
    <cellStyle name="n_Flash September eresMas_01 - Wanadoo_V&amp;M trajectoires V1 (06-08-11)_Group - operational KPIs_1 2" xfId="18165"/>
    <cellStyle name="n_Flash September eresMas_01 - Wanadoo_V&amp;M trajectoires V1 (06-08-11)_Group - operational KPIs_2" xfId="20282"/>
    <cellStyle name="n_Flash September eresMas_01 - Wanadoo_V&amp;M trajectoires V1 (06-08-11)_IC&amp;SS" xfId="13778"/>
    <cellStyle name="n_Flash September eresMas_01 - Wanadoo_V&amp;M trajectoires V1 (06-08-11)_Poland KPIs" xfId="8406"/>
    <cellStyle name="n_Flash September eresMas_01 - Wanadoo_V&amp;M trajectoires V1 (06-08-11)_Poland KPIs_1" xfId="31948"/>
    <cellStyle name="n_Flash September eresMas_01 - Wanadoo_V&amp;M trajectoires V1 (06-08-11)_ROW" xfId="31950"/>
    <cellStyle name="n_Flash September eresMas_01 - Wanadoo_V&amp;M trajectoires V1 (06-08-11)_ROW ARPU" xfId="31951"/>
    <cellStyle name="n_Flash September eresMas_01 - Wanadoo_V&amp;M trajectoires V1 (06-08-11)_RoW KPIs" xfId="9118"/>
    <cellStyle name="n_Flash September eresMas_01 - Wanadoo_V&amp;M trajectoires V1 (06-08-11)_ROW_1" xfId="31952"/>
    <cellStyle name="n_Flash September eresMas_01 - Wanadoo_V&amp;M trajectoires V1 (06-08-11)_ROW_1_Group" xfId="31953"/>
    <cellStyle name="n_Flash September eresMas_01 - Wanadoo_V&amp;M trajectoires V1 (06-08-11)_ROW_1_ROW ARPU" xfId="31954"/>
    <cellStyle name="n_Flash September eresMas_01 - Wanadoo_V&amp;M trajectoires V1 (06-08-11)_ROW_Group" xfId="31955"/>
    <cellStyle name="n_Flash September eresMas_01 - Wanadoo_V&amp;M trajectoires V1 (06-08-11)_ROW_ROW ARPU" xfId="31956"/>
    <cellStyle name="n_Flash September eresMas_01 - Wanadoo_V&amp;M trajectoires V1 (06-08-11)_Spain ARPU + AUPU" xfId="31957"/>
    <cellStyle name="n_Flash September eresMas_01 - Wanadoo_V&amp;M trajectoires V1 (06-08-11)_Spain ARPU + AUPU_Group" xfId="31958"/>
    <cellStyle name="n_Flash September eresMas_01 - Wanadoo_V&amp;M trajectoires V1 (06-08-11)_Spain ARPU + AUPU_ROW ARPU" xfId="31959"/>
    <cellStyle name="n_Flash September eresMas_01 - Wanadoo_V&amp;M trajectoires V1 (06-08-11)_Spain KPIs" xfId="6804"/>
    <cellStyle name="n_Flash September eresMas_01 - Wanadoo_V&amp;M trajectoires V1 (06-08-11)_Spain KPIs 2" xfId="16171"/>
    <cellStyle name="n_Flash September eresMas_01 - Wanadoo_V&amp;M trajectoires V1 (06-08-11)_Spain KPIs_1" xfId="51620"/>
    <cellStyle name="n_Flash September eresMas_01 - Wanadoo_V&amp;M trajectoires V1 (06-08-11)_Telecoms - Operational KPIs" xfId="49923"/>
    <cellStyle name="n_Flash September eresMas_01 Synthèse DM pour modèle" xfId="2117"/>
    <cellStyle name="n_Flash September eresMas_01 Synthèse DM pour modèle_A&amp;ME KPIs" xfId="53400"/>
    <cellStyle name="n_Flash September eresMas_01 Synthèse DM pour modèle_France financials" xfId="23768"/>
    <cellStyle name="n_Flash September eresMas_01 Synthèse DM pour modèle_France KPIs" xfId="4978"/>
    <cellStyle name="n_Flash September eresMas_01 Synthèse DM pour modèle_France KPIs 2" xfId="14396"/>
    <cellStyle name="n_Flash September eresMas_01 Synthèse DM pour modèle_France KPIs_1" xfId="12221"/>
    <cellStyle name="n_Flash September eresMas_01 Synthèse DM pour modèle_Group" xfId="31961"/>
    <cellStyle name="n_Flash September eresMas_01 Synthèse DM pour modèle_Group - financial KPIs" xfId="22024"/>
    <cellStyle name="n_Flash September eresMas_01 Synthèse DM pour modèle_Group - operational KPIs" xfId="10467"/>
    <cellStyle name="n_Flash September eresMas_01 Synthèse DM pour modèle_Group - operational KPIs 2" xfId="18166"/>
    <cellStyle name="n_Flash September eresMas_01 Synthèse DM pour modèle_Group - operational KPIs_1" xfId="20283"/>
    <cellStyle name="n_Flash September eresMas_01 Synthèse DM pour modèle_Poland KPIs" xfId="31960"/>
    <cellStyle name="n_Flash September eresMas_01 Synthèse DM pour modèle_ROW" xfId="31962"/>
    <cellStyle name="n_Flash September eresMas_01 Synthèse DM pour modèle_ROW ARPU" xfId="31963"/>
    <cellStyle name="n_Flash September eresMas_01 Synthèse DM pour modèle_ROW_1" xfId="31964"/>
    <cellStyle name="n_Flash September eresMas_01 Synthèse DM pour modèle_ROW_1_Group" xfId="31965"/>
    <cellStyle name="n_Flash September eresMas_01 Synthèse DM pour modèle_ROW_1_ROW ARPU" xfId="31966"/>
    <cellStyle name="n_Flash September eresMas_01 Synthèse DM pour modèle_ROW_Group" xfId="31967"/>
    <cellStyle name="n_Flash September eresMas_01 Synthèse DM pour modèle_ROW_ROW ARPU" xfId="31968"/>
    <cellStyle name="n_Flash September eresMas_01 Synthèse DM pour modèle_Spain ARPU + AUPU" xfId="31969"/>
    <cellStyle name="n_Flash September eresMas_01 Synthèse DM pour modèle_Spain ARPU + AUPU_Group" xfId="31970"/>
    <cellStyle name="n_Flash September eresMas_01 Synthèse DM pour modèle_Spain ARPU + AUPU_ROW ARPU" xfId="31971"/>
    <cellStyle name="n_Flash September eresMas_01 Synthèse DM pour modèle_Spain KPIs" xfId="6805"/>
    <cellStyle name="n_Flash September eresMas_01 Synthèse DM pour modèle_Spain KPIs 2" xfId="16172"/>
    <cellStyle name="n_Flash September eresMas_01 Synthèse DM pour modèle_Spain KPIs_1" xfId="51621"/>
    <cellStyle name="n_Flash September eresMas_01 Synthèse DM pour modèle_Telecoms - Operational KPIs" xfId="49924"/>
    <cellStyle name="n_Flash September eresMas_01- Synthèse Wanadoo PFA10" xfId="2118"/>
    <cellStyle name="n_Flash September eresMas_01- Synthèse Wanadoo PFA10_01 Synthèse DM pour modèle" xfId="2119"/>
    <cellStyle name="n_Flash September eresMas_01- Synthèse Wanadoo PFA10_01 Synthèse DM pour modèle_A&amp;ME KPIs" xfId="53402"/>
    <cellStyle name="n_Flash September eresMas_01- Synthèse Wanadoo PFA10_01 Synthèse DM pour modèle_France financials" xfId="23770"/>
    <cellStyle name="n_Flash September eresMas_01- Synthèse Wanadoo PFA10_01 Synthèse DM pour modèle_France KPIs" xfId="4980"/>
    <cellStyle name="n_Flash September eresMas_01- Synthèse Wanadoo PFA10_01 Synthèse DM pour modèle_France KPIs 2" xfId="14398"/>
    <cellStyle name="n_Flash September eresMas_01- Synthèse Wanadoo PFA10_01 Synthèse DM pour modèle_France KPIs_1" xfId="12223"/>
    <cellStyle name="n_Flash September eresMas_01- Synthèse Wanadoo PFA10_01 Synthèse DM pour modèle_Group" xfId="31974"/>
    <cellStyle name="n_Flash September eresMas_01- Synthèse Wanadoo PFA10_01 Synthèse DM pour modèle_Group - financial KPIs" xfId="22026"/>
    <cellStyle name="n_Flash September eresMas_01- Synthèse Wanadoo PFA10_01 Synthèse DM pour modèle_Group - operational KPIs" xfId="10469"/>
    <cellStyle name="n_Flash September eresMas_01- Synthèse Wanadoo PFA10_01 Synthèse DM pour modèle_Group - operational KPIs 2" xfId="18168"/>
    <cellStyle name="n_Flash September eresMas_01- Synthèse Wanadoo PFA10_01 Synthèse DM pour modèle_Group - operational KPIs_1" xfId="20285"/>
    <cellStyle name="n_Flash September eresMas_01- Synthèse Wanadoo PFA10_01 Synthèse DM pour modèle_Poland KPIs" xfId="31973"/>
    <cellStyle name="n_Flash September eresMas_01- Synthèse Wanadoo PFA10_01 Synthèse DM pour modèle_ROW" xfId="31975"/>
    <cellStyle name="n_Flash September eresMas_01- Synthèse Wanadoo PFA10_01 Synthèse DM pour modèle_ROW ARPU" xfId="31976"/>
    <cellStyle name="n_Flash September eresMas_01- Synthèse Wanadoo PFA10_01 Synthèse DM pour modèle_ROW_1" xfId="31977"/>
    <cellStyle name="n_Flash September eresMas_01- Synthèse Wanadoo PFA10_01 Synthèse DM pour modèle_ROW_1_Group" xfId="31978"/>
    <cellStyle name="n_Flash September eresMas_01- Synthèse Wanadoo PFA10_01 Synthèse DM pour modèle_ROW_1_ROW ARPU" xfId="31979"/>
    <cellStyle name="n_Flash September eresMas_01- Synthèse Wanadoo PFA10_01 Synthèse DM pour modèle_ROW_Group" xfId="31980"/>
    <cellStyle name="n_Flash September eresMas_01- Synthèse Wanadoo PFA10_01 Synthèse DM pour modèle_ROW_ROW ARPU" xfId="31981"/>
    <cellStyle name="n_Flash September eresMas_01- Synthèse Wanadoo PFA10_01 Synthèse DM pour modèle_Spain ARPU + AUPU" xfId="31982"/>
    <cellStyle name="n_Flash September eresMas_01- Synthèse Wanadoo PFA10_01 Synthèse DM pour modèle_Spain ARPU + AUPU_Group" xfId="31983"/>
    <cellStyle name="n_Flash September eresMas_01- Synthèse Wanadoo PFA10_01 Synthèse DM pour modèle_Spain ARPU + AUPU_ROW ARPU" xfId="31984"/>
    <cellStyle name="n_Flash September eresMas_01- Synthèse Wanadoo PFA10_01 Synthèse DM pour modèle_Spain KPIs" xfId="6807"/>
    <cellStyle name="n_Flash September eresMas_01- Synthèse Wanadoo PFA10_01 Synthèse DM pour modèle_Spain KPIs 2" xfId="16174"/>
    <cellStyle name="n_Flash September eresMas_01- Synthèse Wanadoo PFA10_01 Synthèse DM pour modèle_Spain KPIs_1" xfId="51623"/>
    <cellStyle name="n_Flash September eresMas_01- Synthèse Wanadoo PFA10_01 Synthèse DM pour modèle_Telecoms - Operational KPIs" xfId="49926"/>
    <cellStyle name="n_Flash September eresMas_01- Synthèse Wanadoo PFA10_0703 Préflashde L23 Analyse CA trafic 07-03 (07-04-03)" xfId="2120"/>
    <cellStyle name="n_Flash September eresMas_01- Synthèse Wanadoo PFA10_0703 Préflashde L23 Analyse CA trafic 07-03 (07-04-03)_A&amp;ME KPIs" xfId="53403"/>
    <cellStyle name="n_Flash September eresMas_01- Synthèse Wanadoo PFA10_0703 Préflashde L23 Analyse CA trafic 07-03 (07-04-03)_Enterprise" xfId="9688"/>
    <cellStyle name="n_Flash September eresMas_01- Synthèse Wanadoo PFA10_0703 Préflashde L23 Analyse CA trafic 07-03 (07-04-03)_France financials" xfId="23771"/>
    <cellStyle name="n_Flash September eresMas_01- Synthèse Wanadoo PFA10_0703 Préflashde L23 Analyse CA trafic 07-03 (07-04-03)_France financials_1" xfId="25278"/>
    <cellStyle name="n_Flash September eresMas_01- Synthèse Wanadoo PFA10_0703 Préflashde L23 Analyse CA trafic 07-03 (07-04-03)_France KPIs" xfId="4981"/>
    <cellStyle name="n_Flash September eresMas_01- Synthèse Wanadoo PFA10_0703 Préflashde L23 Analyse CA trafic 07-03 (07-04-03)_France KPIs 2" xfId="14399"/>
    <cellStyle name="n_Flash September eresMas_01- Synthèse Wanadoo PFA10_0703 Préflashde L23 Analyse CA trafic 07-03 (07-04-03)_France KPIs_1" xfId="12224"/>
    <cellStyle name="n_Flash September eresMas_01- Synthèse Wanadoo PFA10_0703 Préflashde L23 Analyse CA trafic 07-03 (07-04-03)_Group" xfId="31986"/>
    <cellStyle name="n_Flash September eresMas_01- Synthèse Wanadoo PFA10_0703 Préflashde L23 Analyse CA trafic 07-03 (07-04-03)_Group - financial KPIs" xfId="22027"/>
    <cellStyle name="n_Flash September eresMas_01- Synthèse Wanadoo PFA10_0703 Préflashde L23 Analyse CA trafic 07-03 (07-04-03)_Group - operational KPIs" xfId="3154"/>
    <cellStyle name="n_Flash September eresMas_01- Synthèse Wanadoo PFA10_0703 Préflashde L23 Analyse CA trafic 07-03 (07-04-03)_Group - operational KPIs_1" xfId="10470"/>
    <cellStyle name="n_Flash September eresMas_01- Synthèse Wanadoo PFA10_0703 Préflashde L23 Analyse CA trafic 07-03 (07-04-03)_Group - operational KPIs_1 2" xfId="18169"/>
    <cellStyle name="n_Flash September eresMas_01- Synthèse Wanadoo PFA10_0703 Préflashde L23 Analyse CA trafic 07-03 (07-04-03)_Group - operational KPIs_2" xfId="20286"/>
    <cellStyle name="n_Flash September eresMas_01- Synthèse Wanadoo PFA10_0703 Préflashde L23 Analyse CA trafic 07-03 (07-04-03)_IC&amp;SS" xfId="19790"/>
    <cellStyle name="n_Flash September eresMas_01- Synthèse Wanadoo PFA10_0703 Préflashde L23 Analyse CA trafic 07-03 (07-04-03)_Poland KPIs" xfId="8408"/>
    <cellStyle name="n_Flash September eresMas_01- Synthèse Wanadoo PFA10_0703 Préflashde L23 Analyse CA trafic 07-03 (07-04-03)_Poland KPIs_1" xfId="31985"/>
    <cellStyle name="n_Flash September eresMas_01- Synthèse Wanadoo PFA10_0703 Préflashde L23 Analyse CA trafic 07-03 (07-04-03)_ROW" xfId="31987"/>
    <cellStyle name="n_Flash September eresMas_01- Synthèse Wanadoo PFA10_0703 Préflashde L23 Analyse CA trafic 07-03 (07-04-03)_ROW ARPU" xfId="31988"/>
    <cellStyle name="n_Flash September eresMas_01- Synthèse Wanadoo PFA10_0703 Préflashde L23 Analyse CA trafic 07-03 (07-04-03)_RoW KPIs" xfId="9120"/>
    <cellStyle name="n_Flash September eresMas_01- Synthèse Wanadoo PFA10_0703 Préflashde L23 Analyse CA trafic 07-03 (07-04-03)_ROW_1" xfId="31989"/>
    <cellStyle name="n_Flash September eresMas_01- Synthèse Wanadoo PFA10_0703 Préflashde L23 Analyse CA trafic 07-03 (07-04-03)_ROW_1_Group" xfId="31990"/>
    <cellStyle name="n_Flash September eresMas_01- Synthèse Wanadoo PFA10_0703 Préflashde L23 Analyse CA trafic 07-03 (07-04-03)_ROW_1_ROW ARPU" xfId="31991"/>
    <cellStyle name="n_Flash September eresMas_01- Synthèse Wanadoo PFA10_0703 Préflashde L23 Analyse CA trafic 07-03 (07-04-03)_ROW_Group" xfId="31992"/>
    <cellStyle name="n_Flash September eresMas_01- Synthèse Wanadoo PFA10_0703 Préflashde L23 Analyse CA trafic 07-03 (07-04-03)_ROW_ROW ARPU" xfId="31993"/>
    <cellStyle name="n_Flash September eresMas_01- Synthèse Wanadoo PFA10_0703 Préflashde L23 Analyse CA trafic 07-03 (07-04-03)_Spain ARPU + AUPU" xfId="31994"/>
    <cellStyle name="n_Flash September eresMas_01- Synthèse Wanadoo PFA10_0703 Préflashde L23 Analyse CA trafic 07-03 (07-04-03)_Spain ARPU + AUPU_Group" xfId="31995"/>
    <cellStyle name="n_Flash September eresMas_01- Synthèse Wanadoo PFA10_0703 Préflashde L23 Analyse CA trafic 07-03 (07-04-03)_Spain ARPU + AUPU_ROW ARPU" xfId="31996"/>
    <cellStyle name="n_Flash September eresMas_01- Synthèse Wanadoo PFA10_0703 Préflashde L23 Analyse CA trafic 07-03 (07-04-03)_Spain KPIs" xfId="6808"/>
    <cellStyle name="n_Flash September eresMas_01- Synthèse Wanadoo PFA10_0703 Préflashde L23 Analyse CA trafic 07-03 (07-04-03)_Spain KPIs 2" xfId="16175"/>
    <cellStyle name="n_Flash September eresMas_01- Synthèse Wanadoo PFA10_0703 Préflashde L23 Analyse CA trafic 07-03 (07-04-03)_Spain KPIs_1" xfId="51624"/>
    <cellStyle name="n_Flash September eresMas_01- Synthèse Wanadoo PFA10_0703 Préflashde L23 Analyse CA trafic 07-03 (07-04-03)_Telecoms - Operational KPIs" xfId="49927"/>
    <cellStyle name="n_Flash September eresMas_01- Synthèse Wanadoo PFA10_A&amp;ME KPIs" xfId="53401"/>
    <cellStyle name="n_Flash September eresMas_01- Synthèse Wanadoo PFA10_Base Forfaits 06-07" xfId="2121"/>
    <cellStyle name="n_Flash September eresMas_01- Synthèse Wanadoo PFA10_Base Forfaits 06-07_A&amp;ME KPIs" xfId="53404"/>
    <cellStyle name="n_Flash September eresMas_01- Synthèse Wanadoo PFA10_Base Forfaits 06-07_Enterprise" xfId="9689"/>
    <cellStyle name="n_Flash September eresMas_01- Synthèse Wanadoo PFA10_Base Forfaits 06-07_France financials" xfId="23772"/>
    <cellStyle name="n_Flash September eresMas_01- Synthèse Wanadoo PFA10_Base Forfaits 06-07_France financials_1" xfId="25279"/>
    <cellStyle name="n_Flash September eresMas_01- Synthèse Wanadoo PFA10_Base Forfaits 06-07_France KPIs" xfId="4982"/>
    <cellStyle name="n_Flash September eresMas_01- Synthèse Wanadoo PFA10_Base Forfaits 06-07_France KPIs 2" xfId="14400"/>
    <cellStyle name="n_Flash September eresMas_01- Synthèse Wanadoo PFA10_Base Forfaits 06-07_France KPIs_1" xfId="12225"/>
    <cellStyle name="n_Flash September eresMas_01- Synthèse Wanadoo PFA10_Base Forfaits 06-07_Group" xfId="31998"/>
    <cellStyle name="n_Flash September eresMas_01- Synthèse Wanadoo PFA10_Base Forfaits 06-07_Group - financial KPIs" xfId="22028"/>
    <cellStyle name="n_Flash September eresMas_01- Synthèse Wanadoo PFA10_Base Forfaits 06-07_Group - operational KPIs" xfId="3155"/>
    <cellStyle name="n_Flash September eresMas_01- Synthèse Wanadoo PFA10_Base Forfaits 06-07_Group - operational KPIs_1" xfId="10471"/>
    <cellStyle name="n_Flash September eresMas_01- Synthèse Wanadoo PFA10_Base Forfaits 06-07_Group - operational KPIs_1 2" xfId="18170"/>
    <cellStyle name="n_Flash September eresMas_01- Synthèse Wanadoo PFA10_Base Forfaits 06-07_Group - operational KPIs_2" xfId="20287"/>
    <cellStyle name="n_Flash September eresMas_01- Synthèse Wanadoo PFA10_Base Forfaits 06-07_IC&amp;SS" xfId="13928"/>
    <cellStyle name="n_Flash September eresMas_01- Synthèse Wanadoo PFA10_Base Forfaits 06-07_Poland KPIs" xfId="8409"/>
    <cellStyle name="n_Flash September eresMas_01- Synthèse Wanadoo PFA10_Base Forfaits 06-07_Poland KPIs_1" xfId="31997"/>
    <cellStyle name="n_Flash September eresMas_01- Synthèse Wanadoo PFA10_Base Forfaits 06-07_ROW" xfId="31999"/>
    <cellStyle name="n_Flash September eresMas_01- Synthèse Wanadoo PFA10_Base Forfaits 06-07_ROW ARPU" xfId="32000"/>
    <cellStyle name="n_Flash September eresMas_01- Synthèse Wanadoo PFA10_Base Forfaits 06-07_RoW KPIs" xfId="9121"/>
    <cellStyle name="n_Flash September eresMas_01- Synthèse Wanadoo PFA10_Base Forfaits 06-07_ROW_1" xfId="32001"/>
    <cellStyle name="n_Flash September eresMas_01- Synthèse Wanadoo PFA10_Base Forfaits 06-07_ROW_1_Group" xfId="32002"/>
    <cellStyle name="n_Flash September eresMas_01- Synthèse Wanadoo PFA10_Base Forfaits 06-07_ROW_1_ROW ARPU" xfId="32003"/>
    <cellStyle name="n_Flash September eresMas_01- Synthèse Wanadoo PFA10_Base Forfaits 06-07_ROW_Group" xfId="32004"/>
    <cellStyle name="n_Flash September eresMas_01- Synthèse Wanadoo PFA10_Base Forfaits 06-07_ROW_ROW ARPU" xfId="32005"/>
    <cellStyle name="n_Flash September eresMas_01- Synthèse Wanadoo PFA10_Base Forfaits 06-07_Spain ARPU + AUPU" xfId="32006"/>
    <cellStyle name="n_Flash September eresMas_01- Synthèse Wanadoo PFA10_Base Forfaits 06-07_Spain ARPU + AUPU_Group" xfId="32007"/>
    <cellStyle name="n_Flash September eresMas_01- Synthèse Wanadoo PFA10_Base Forfaits 06-07_Spain ARPU + AUPU_ROW ARPU" xfId="32008"/>
    <cellStyle name="n_Flash September eresMas_01- Synthèse Wanadoo PFA10_Base Forfaits 06-07_Spain KPIs" xfId="6809"/>
    <cellStyle name="n_Flash September eresMas_01- Synthèse Wanadoo PFA10_Base Forfaits 06-07_Spain KPIs 2" xfId="16176"/>
    <cellStyle name="n_Flash September eresMas_01- Synthèse Wanadoo PFA10_Base Forfaits 06-07_Spain KPIs_1" xfId="51625"/>
    <cellStyle name="n_Flash September eresMas_01- Synthèse Wanadoo PFA10_Base Forfaits 06-07_Telecoms - Operational KPIs" xfId="49928"/>
    <cellStyle name="n_Flash September eresMas_01- Synthèse Wanadoo PFA10_CA BAC SCR-VM 06-07 (31-07-06)" xfId="2122"/>
    <cellStyle name="n_Flash September eresMas_01- Synthèse Wanadoo PFA10_CA BAC SCR-VM 06-07 (31-07-06)_A&amp;ME KPIs" xfId="53405"/>
    <cellStyle name="n_Flash September eresMas_01- Synthèse Wanadoo PFA10_CA BAC SCR-VM 06-07 (31-07-06)_Enterprise" xfId="9690"/>
    <cellStyle name="n_Flash September eresMas_01- Synthèse Wanadoo PFA10_CA BAC SCR-VM 06-07 (31-07-06)_France financials" xfId="23773"/>
    <cellStyle name="n_Flash September eresMas_01- Synthèse Wanadoo PFA10_CA BAC SCR-VM 06-07 (31-07-06)_France financials_1" xfId="25280"/>
    <cellStyle name="n_Flash September eresMas_01- Synthèse Wanadoo PFA10_CA BAC SCR-VM 06-07 (31-07-06)_France KPIs" xfId="4983"/>
    <cellStyle name="n_Flash September eresMas_01- Synthèse Wanadoo PFA10_CA BAC SCR-VM 06-07 (31-07-06)_France KPIs 2" xfId="14401"/>
    <cellStyle name="n_Flash September eresMas_01- Synthèse Wanadoo PFA10_CA BAC SCR-VM 06-07 (31-07-06)_France KPIs_1" xfId="12226"/>
    <cellStyle name="n_Flash September eresMas_01- Synthèse Wanadoo PFA10_CA BAC SCR-VM 06-07 (31-07-06)_Group" xfId="32010"/>
    <cellStyle name="n_Flash September eresMas_01- Synthèse Wanadoo PFA10_CA BAC SCR-VM 06-07 (31-07-06)_Group - financial KPIs" xfId="22029"/>
    <cellStyle name="n_Flash September eresMas_01- Synthèse Wanadoo PFA10_CA BAC SCR-VM 06-07 (31-07-06)_Group - operational KPIs" xfId="3156"/>
    <cellStyle name="n_Flash September eresMas_01- Synthèse Wanadoo PFA10_CA BAC SCR-VM 06-07 (31-07-06)_Group - operational KPIs_1" xfId="10472"/>
    <cellStyle name="n_Flash September eresMas_01- Synthèse Wanadoo PFA10_CA BAC SCR-VM 06-07 (31-07-06)_Group - operational KPIs_1 2" xfId="18171"/>
    <cellStyle name="n_Flash September eresMas_01- Synthèse Wanadoo PFA10_CA BAC SCR-VM 06-07 (31-07-06)_Group - operational KPIs_2" xfId="20288"/>
    <cellStyle name="n_Flash September eresMas_01- Synthèse Wanadoo PFA10_CA BAC SCR-VM 06-07 (31-07-06)_IC&amp;SS" xfId="17712"/>
    <cellStyle name="n_Flash September eresMas_01- Synthèse Wanadoo PFA10_CA BAC SCR-VM 06-07 (31-07-06)_Poland KPIs" xfId="8410"/>
    <cellStyle name="n_Flash September eresMas_01- Synthèse Wanadoo PFA10_CA BAC SCR-VM 06-07 (31-07-06)_Poland KPIs_1" xfId="32009"/>
    <cellStyle name="n_Flash September eresMas_01- Synthèse Wanadoo PFA10_CA BAC SCR-VM 06-07 (31-07-06)_ROW" xfId="32011"/>
    <cellStyle name="n_Flash September eresMas_01- Synthèse Wanadoo PFA10_CA BAC SCR-VM 06-07 (31-07-06)_ROW ARPU" xfId="32012"/>
    <cellStyle name="n_Flash September eresMas_01- Synthèse Wanadoo PFA10_CA BAC SCR-VM 06-07 (31-07-06)_RoW KPIs" xfId="9122"/>
    <cellStyle name="n_Flash September eresMas_01- Synthèse Wanadoo PFA10_CA BAC SCR-VM 06-07 (31-07-06)_ROW_1" xfId="32013"/>
    <cellStyle name="n_Flash September eresMas_01- Synthèse Wanadoo PFA10_CA BAC SCR-VM 06-07 (31-07-06)_ROW_1_Group" xfId="32014"/>
    <cellStyle name="n_Flash September eresMas_01- Synthèse Wanadoo PFA10_CA BAC SCR-VM 06-07 (31-07-06)_ROW_1_ROW ARPU" xfId="32015"/>
    <cellStyle name="n_Flash September eresMas_01- Synthèse Wanadoo PFA10_CA BAC SCR-VM 06-07 (31-07-06)_ROW_Group" xfId="32016"/>
    <cellStyle name="n_Flash September eresMas_01- Synthèse Wanadoo PFA10_CA BAC SCR-VM 06-07 (31-07-06)_ROW_ROW ARPU" xfId="32017"/>
    <cellStyle name="n_Flash September eresMas_01- Synthèse Wanadoo PFA10_CA BAC SCR-VM 06-07 (31-07-06)_Spain ARPU + AUPU" xfId="32018"/>
    <cellStyle name="n_Flash September eresMas_01- Synthèse Wanadoo PFA10_CA BAC SCR-VM 06-07 (31-07-06)_Spain ARPU + AUPU_Group" xfId="32019"/>
    <cellStyle name="n_Flash September eresMas_01- Synthèse Wanadoo PFA10_CA BAC SCR-VM 06-07 (31-07-06)_Spain ARPU + AUPU_ROW ARPU" xfId="32020"/>
    <cellStyle name="n_Flash September eresMas_01- Synthèse Wanadoo PFA10_CA BAC SCR-VM 06-07 (31-07-06)_Spain KPIs" xfId="6810"/>
    <cellStyle name="n_Flash September eresMas_01- Synthèse Wanadoo PFA10_CA BAC SCR-VM 06-07 (31-07-06)_Spain KPIs 2" xfId="16177"/>
    <cellStyle name="n_Flash September eresMas_01- Synthèse Wanadoo PFA10_CA BAC SCR-VM 06-07 (31-07-06)_Spain KPIs_1" xfId="51626"/>
    <cellStyle name="n_Flash September eresMas_01- Synthèse Wanadoo PFA10_CA BAC SCR-VM 06-07 (31-07-06)_Telecoms - Operational KPIs" xfId="49929"/>
    <cellStyle name="n_Flash September eresMas_01- Synthèse Wanadoo PFA10_CA forfaits 0607 (06-08-14)" xfId="2123"/>
    <cellStyle name="n_Flash September eresMas_01- Synthèse Wanadoo PFA10_CA forfaits 0607 (06-08-14)_A&amp;ME KPIs" xfId="53406"/>
    <cellStyle name="n_Flash September eresMas_01- Synthèse Wanadoo PFA10_CA forfaits 0607 (06-08-14)_France financials" xfId="23774"/>
    <cellStyle name="n_Flash September eresMas_01- Synthèse Wanadoo PFA10_CA forfaits 0607 (06-08-14)_France KPIs" xfId="4984"/>
    <cellStyle name="n_Flash September eresMas_01- Synthèse Wanadoo PFA10_CA forfaits 0607 (06-08-14)_France KPIs 2" xfId="14402"/>
    <cellStyle name="n_Flash September eresMas_01- Synthèse Wanadoo PFA10_CA forfaits 0607 (06-08-14)_France KPIs_1" xfId="12227"/>
    <cellStyle name="n_Flash September eresMas_01- Synthèse Wanadoo PFA10_CA forfaits 0607 (06-08-14)_Group" xfId="32022"/>
    <cellStyle name="n_Flash September eresMas_01- Synthèse Wanadoo PFA10_CA forfaits 0607 (06-08-14)_Group - financial KPIs" xfId="22030"/>
    <cellStyle name="n_Flash September eresMas_01- Synthèse Wanadoo PFA10_CA forfaits 0607 (06-08-14)_Group - operational KPIs" xfId="10473"/>
    <cellStyle name="n_Flash September eresMas_01- Synthèse Wanadoo PFA10_CA forfaits 0607 (06-08-14)_Group - operational KPIs 2" xfId="18172"/>
    <cellStyle name="n_Flash September eresMas_01- Synthèse Wanadoo PFA10_CA forfaits 0607 (06-08-14)_Group - operational KPIs_1" xfId="20289"/>
    <cellStyle name="n_Flash September eresMas_01- Synthèse Wanadoo PFA10_CA forfaits 0607 (06-08-14)_Poland KPIs" xfId="32021"/>
    <cellStyle name="n_Flash September eresMas_01- Synthèse Wanadoo PFA10_CA forfaits 0607 (06-08-14)_ROW" xfId="32023"/>
    <cellStyle name="n_Flash September eresMas_01- Synthèse Wanadoo PFA10_CA forfaits 0607 (06-08-14)_ROW ARPU" xfId="32024"/>
    <cellStyle name="n_Flash September eresMas_01- Synthèse Wanadoo PFA10_CA forfaits 0607 (06-08-14)_ROW_1" xfId="32025"/>
    <cellStyle name="n_Flash September eresMas_01- Synthèse Wanadoo PFA10_CA forfaits 0607 (06-08-14)_ROW_1_Group" xfId="32026"/>
    <cellStyle name="n_Flash September eresMas_01- Synthèse Wanadoo PFA10_CA forfaits 0607 (06-08-14)_ROW_1_ROW ARPU" xfId="32027"/>
    <cellStyle name="n_Flash September eresMas_01- Synthèse Wanadoo PFA10_CA forfaits 0607 (06-08-14)_ROW_Group" xfId="32028"/>
    <cellStyle name="n_Flash September eresMas_01- Synthèse Wanadoo PFA10_CA forfaits 0607 (06-08-14)_ROW_ROW ARPU" xfId="32029"/>
    <cellStyle name="n_Flash September eresMas_01- Synthèse Wanadoo PFA10_CA forfaits 0607 (06-08-14)_Spain ARPU + AUPU" xfId="32030"/>
    <cellStyle name="n_Flash September eresMas_01- Synthèse Wanadoo PFA10_CA forfaits 0607 (06-08-14)_Spain ARPU + AUPU_Group" xfId="32031"/>
    <cellStyle name="n_Flash September eresMas_01- Synthèse Wanadoo PFA10_CA forfaits 0607 (06-08-14)_Spain ARPU + AUPU_ROW ARPU" xfId="32032"/>
    <cellStyle name="n_Flash September eresMas_01- Synthèse Wanadoo PFA10_CA forfaits 0607 (06-08-14)_Spain KPIs" xfId="6811"/>
    <cellStyle name="n_Flash September eresMas_01- Synthèse Wanadoo PFA10_CA forfaits 0607 (06-08-14)_Spain KPIs 2" xfId="16178"/>
    <cellStyle name="n_Flash September eresMas_01- Synthèse Wanadoo PFA10_CA forfaits 0607 (06-08-14)_Spain KPIs_1" xfId="51627"/>
    <cellStyle name="n_Flash September eresMas_01- Synthèse Wanadoo PFA10_CA forfaits 0607 (06-08-14)_Telecoms - Operational KPIs" xfId="49930"/>
    <cellStyle name="n_Flash September eresMas_01- Synthèse Wanadoo PFA10_Classeur2" xfId="2124"/>
    <cellStyle name="n_Flash September eresMas_01- Synthèse Wanadoo PFA10_Classeur2_A&amp;ME KPIs" xfId="53407"/>
    <cellStyle name="n_Flash September eresMas_01- Synthèse Wanadoo PFA10_Classeur2_France financials" xfId="23775"/>
    <cellStyle name="n_Flash September eresMas_01- Synthèse Wanadoo PFA10_Classeur2_France KPIs" xfId="4985"/>
    <cellStyle name="n_Flash September eresMas_01- Synthèse Wanadoo PFA10_Classeur2_France KPIs 2" xfId="14403"/>
    <cellStyle name="n_Flash September eresMas_01- Synthèse Wanadoo PFA10_Classeur2_France KPIs_1" xfId="12228"/>
    <cellStyle name="n_Flash September eresMas_01- Synthèse Wanadoo PFA10_Classeur2_Group" xfId="32034"/>
    <cellStyle name="n_Flash September eresMas_01- Synthèse Wanadoo PFA10_Classeur2_Group - financial KPIs" xfId="22031"/>
    <cellStyle name="n_Flash September eresMas_01- Synthèse Wanadoo PFA10_Classeur2_Group - operational KPIs" xfId="10474"/>
    <cellStyle name="n_Flash September eresMas_01- Synthèse Wanadoo PFA10_Classeur2_Group - operational KPIs 2" xfId="18173"/>
    <cellStyle name="n_Flash September eresMas_01- Synthèse Wanadoo PFA10_Classeur2_Group - operational KPIs_1" xfId="20290"/>
    <cellStyle name="n_Flash September eresMas_01- Synthèse Wanadoo PFA10_Classeur2_Poland KPIs" xfId="32033"/>
    <cellStyle name="n_Flash September eresMas_01- Synthèse Wanadoo PFA10_Classeur2_ROW" xfId="32035"/>
    <cellStyle name="n_Flash September eresMas_01- Synthèse Wanadoo PFA10_Classeur2_ROW ARPU" xfId="32036"/>
    <cellStyle name="n_Flash September eresMas_01- Synthèse Wanadoo PFA10_Classeur2_ROW_1" xfId="32037"/>
    <cellStyle name="n_Flash September eresMas_01- Synthèse Wanadoo PFA10_Classeur2_ROW_1_Group" xfId="32038"/>
    <cellStyle name="n_Flash September eresMas_01- Synthèse Wanadoo PFA10_Classeur2_ROW_1_ROW ARPU" xfId="32039"/>
    <cellStyle name="n_Flash September eresMas_01- Synthèse Wanadoo PFA10_Classeur2_ROW_Group" xfId="32040"/>
    <cellStyle name="n_Flash September eresMas_01- Synthèse Wanadoo PFA10_Classeur2_ROW_ROW ARPU" xfId="32041"/>
    <cellStyle name="n_Flash September eresMas_01- Synthèse Wanadoo PFA10_Classeur2_Spain ARPU + AUPU" xfId="32042"/>
    <cellStyle name="n_Flash September eresMas_01- Synthèse Wanadoo PFA10_Classeur2_Spain ARPU + AUPU_Group" xfId="32043"/>
    <cellStyle name="n_Flash September eresMas_01- Synthèse Wanadoo PFA10_Classeur2_Spain ARPU + AUPU_ROW ARPU" xfId="32044"/>
    <cellStyle name="n_Flash September eresMas_01- Synthèse Wanadoo PFA10_Classeur2_Spain KPIs" xfId="6812"/>
    <cellStyle name="n_Flash September eresMas_01- Synthèse Wanadoo PFA10_Classeur2_Spain KPIs 2" xfId="16179"/>
    <cellStyle name="n_Flash September eresMas_01- Synthèse Wanadoo PFA10_Classeur2_Spain KPIs_1" xfId="51628"/>
    <cellStyle name="n_Flash September eresMas_01- Synthèse Wanadoo PFA10_Classeur2_Telecoms - Operational KPIs" xfId="49931"/>
    <cellStyle name="n_Flash September eresMas_01- Synthèse Wanadoo PFA10_Classeur5" xfId="2125"/>
    <cellStyle name="n_Flash September eresMas_01- Synthèse Wanadoo PFA10_Classeur5_A&amp;ME KPIs" xfId="53408"/>
    <cellStyle name="n_Flash September eresMas_01- Synthèse Wanadoo PFA10_Classeur5_Enterprise" xfId="9691"/>
    <cellStyle name="n_Flash September eresMas_01- Synthèse Wanadoo PFA10_Classeur5_France financials" xfId="23776"/>
    <cellStyle name="n_Flash September eresMas_01- Synthèse Wanadoo PFA10_Classeur5_France financials_1" xfId="25281"/>
    <cellStyle name="n_Flash September eresMas_01- Synthèse Wanadoo PFA10_Classeur5_France KPIs" xfId="4986"/>
    <cellStyle name="n_Flash September eresMas_01- Synthèse Wanadoo PFA10_Classeur5_France KPIs 2" xfId="14404"/>
    <cellStyle name="n_Flash September eresMas_01- Synthèse Wanadoo PFA10_Classeur5_France KPIs_1" xfId="12229"/>
    <cellStyle name="n_Flash September eresMas_01- Synthèse Wanadoo PFA10_Classeur5_Group" xfId="32046"/>
    <cellStyle name="n_Flash September eresMas_01- Synthèse Wanadoo PFA10_Classeur5_Group - financial KPIs" xfId="22032"/>
    <cellStyle name="n_Flash September eresMas_01- Synthèse Wanadoo PFA10_Classeur5_Group - operational KPIs" xfId="3157"/>
    <cellStyle name="n_Flash September eresMas_01- Synthèse Wanadoo PFA10_Classeur5_Group - operational KPIs_1" xfId="10475"/>
    <cellStyle name="n_Flash September eresMas_01- Synthèse Wanadoo PFA10_Classeur5_Group - operational KPIs_1 2" xfId="18174"/>
    <cellStyle name="n_Flash September eresMas_01- Synthèse Wanadoo PFA10_Classeur5_Group - operational KPIs_2" xfId="20291"/>
    <cellStyle name="n_Flash September eresMas_01- Synthèse Wanadoo PFA10_Classeur5_IC&amp;SS" xfId="19589"/>
    <cellStyle name="n_Flash September eresMas_01- Synthèse Wanadoo PFA10_Classeur5_Poland KPIs" xfId="8411"/>
    <cellStyle name="n_Flash September eresMas_01- Synthèse Wanadoo PFA10_Classeur5_Poland KPIs_1" xfId="32045"/>
    <cellStyle name="n_Flash September eresMas_01- Synthèse Wanadoo PFA10_Classeur5_ROW" xfId="32047"/>
    <cellStyle name="n_Flash September eresMas_01- Synthèse Wanadoo PFA10_Classeur5_ROW ARPU" xfId="32048"/>
    <cellStyle name="n_Flash September eresMas_01- Synthèse Wanadoo PFA10_Classeur5_RoW KPIs" xfId="9123"/>
    <cellStyle name="n_Flash September eresMas_01- Synthèse Wanadoo PFA10_Classeur5_ROW_1" xfId="32049"/>
    <cellStyle name="n_Flash September eresMas_01- Synthèse Wanadoo PFA10_Classeur5_ROW_1_Group" xfId="32050"/>
    <cellStyle name="n_Flash September eresMas_01- Synthèse Wanadoo PFA10_Classeur5_ROW_1_ROW ARPU" xfId="32051"/>
    <cellStyle name="n_Flash September eresMas_01- Synthèse Wanadoo PFA10_Classeur5_ROW_Group" xfId="32052"/>
    <cellStyle name="n_Flash September eresMas_01- Synthèse Wanadoo PFA10_Classeur5_ROW_ROW ARPU" xfId="32053"/>
    <cellStyle name="n_Flash September eresMas_01- Synthèse Wanadoo PFA10_Classeur5_Spain ARPU + AUPU" xfId="32054"/>
    <cellStyle name="n_Flash September eresMas_01- Synthèse Wanadoo PFA10_Classeur5_Spain ARPU + AUPU_Group" xfId="32055"/>
    <cellStyle name="n_Flash September eresMas_01- Synthèse Wanadoo PFA10_Classeur5_Spain ARPU + AUPU_ROW ARPU" xfId="32056"/>
    <cellStyle name="n_Flash September eresMas_01- Synthèse Wanadoo PFA10_Classeur5_Spain KPIs" xfId="6813"/>
    <cellStyle name="n_Flash September eresMas_01- Synthèse Wanadoo PFA10_Classeur5_Spain KPIs 2" xfId="16180"/>
    <cellStyle name="n_Flash September eresMas_01- Synthèse Wanadoo PFA10_Classeur5_Spain KPIs_1" xfId="51629"/>
    <cellStyle name="n_Flash September eresMas_01- Synthèse Wanadoo PFA10_Classeur5_Telecoms - Operational KPIs" xfId="49932"/>
    <cellStyle name="n_Flash September eresMas_01- Synthèse Wanadoo PFA10_DATA KPI Personal" xfId="32057"/>
    <cellStyle name="n_Flash September eresMas_01- Synthèse Wanadoo PFA10_DATA KPI Personal_Group" xfId="32058"/>
    <cellStyle name="n_Flash September eresMas_01- Synthèse Wanadoo PFA10_DATA KPI Personal_ROW ARPU" xfId="32059"/>
    <cellStyle name="n_Flash September eresMas_01- Synthèse Wanadoo PFA10_EE_CoA_BS - mapped V4" xfId="32060"/>
    <cellStyle name="n_Flash September eresMas_01- Synthèse Wanadoo PFA10_EE_CoA_BS - mapped V4_Group" xfId="32061"/>
    <cellStyle name="n_Flash September eresMas_01- Synthèse Wanadoo PFA10_EE_CoA_BS - mapped V4_ROW ARPU" xfId="32062"/>
    <cellStyle name="n_Flash September eresMas_01- Synthèse Wanadoo PFA10_Enterprise" xfId="9687"/>
    <cellStyle name="n_Flash September eresMas_01- Synthèse Wanadoo PFA10_France financials" xfId="23769"/>
    <cellStyle name="n_Flash September eresMas_01- Synthèse Wanadoo PFA10_France financials_1" xfId="25277"/>
    <cellStyle name="n_Flash September eresMas_01- Synthèse Wanadoo PFA10_France KPIs" xfId="4979"/>
    <cellStyle name="n_Flash September eresMas_01- Synthèse Wanadoo PFA10_France KPIs 2" xfId="14397"/>
    <cellStyle name="n_Flash September eresMas_01- Synthèse Wanadoo PFA10_France KPIs_1" xfId="12222"/>
    <cellStyle name="n_Flash September eresMas_01- Synthèse Wanadoo PFA10_Group" xfId="32063"/>
    <cellStyle name="n_Flash September eresMas_01- Synthèse Wanadoo PFA10_Group - financial KPIs" xfId="22025"/>
    <cellStyle name="n_Flash September eresMas_01- Synthèse Wanadoo PFA10_Group - operational KPIs" xfId="3153"/>
    <cellStyle name="n_Flash September eresMas_01- Synthèse Wanadoo PFA10_Group - operational KPIs_1" xfId="10468"/>
    <cellStyle name="n_Flash September eresMas_01- Synthèse Wanadoo PFA10_Group - operational KPIs_1 2" xfId="18167"/>
    <cellStyle name="n_Flash September eresMas_01- Synthèse Wanadoo PFA10_Group - operational KPIs_2" xfId="20284"/>
    <cellStyle name="n_Flash September eresMas_01- Synthèse Wanadoo PFA10_IC&amp;SS" xfId="19590"/>
    <cellStyle name="n_Flash September eresMas_01- Synthèse Wanadoo PFA10_PFA_Mn MTV_060413" xfId="2126"/>
    <cellStyle name="n_Flash September eresMas_01- Synthèse Wanadoo PFA10_PFA_Mn MTV_060413_A&amp;ME KPIs" xfId="53409"/>
    <cellStyle name="n_Flash September eresMas_01- Synthèse Wanadoo PFA10_PFA_Mn MTV_060413_France financials" xfId="23777"/>
    <cellStyle name="n_Flash September eresMas_01- Synthèse Wanadoo PFA10_PFA_Mn MTV_060413_France KPIs" xfId="4987"/>
    <cellStyle name="n_Flash September eresMas_01- Synthèse Wanadoo PFA10_PFA_Mn MTV_060413_France KPIs 2" xfId="14405"/>
    <cellStyle name="n_Flash September eresMas_01- Synthèse Wanadoo PFA10_PFA_Mn MTV_060413_France KPIs_1" xfId="12230"/>
    <cellStyle name="n_Flash September eresMas_01- Synthèse Wanadoo PFA10_PFA_Mn MTV_060413_Group" xfId="32065"/>
    <cellStyle name="n_Flash September eresMas_01- Synthèse Wanadoo PFA10_PFA_Mn MTV_060413_Group - financial KPIs" xfId="22033"/>
    <cellStyle name="n_Flash September eresMas_01- Synthèse Wanadoo PFA10_PFA_Mn MTV_060413_Group - operational KPIs" xfId="10476"/>
    <cellStyle name="n_Flash September eresMas_01- Synthèse Wanadoo PFA10_PFA_Mn MTV_060413_Group - operational KPIs 2" xfId="18175"/>
    <cellStyle name="n_Flash September eresMas_01- Synthèse Wanadoo PFA10_PFA_Mn MTV_060413_Group - operational KPIs_1" xfId="20292"/>
    <cellStyle name="n_Flash September eresMas_01- Synthèse Wanadoo PFA10_PFA_Mn MTV_060413_Poland KPIs" xfId="32064"/>
    <cellStyle name="n_Flash September eresMas_01- Synthèse Wanadoo PFA10_PFA_Mn MTV_060413_ROW" xfId="32066"/>
    <cellStyle name="n_Flash September eresMas_01- Synthèse Wanadoo PFA10_PFA_Mn MTV_060413_ROW ARPU" xfId="32067"/>
    <cellStyle name="n_Flash September eresMas_01- Synthèse Wanadoo PFA10_PFA_Mn MTV_060413_ROW_1" xfId="32068"/>
    <cellStyle name="n_Flash September eresMas_01- Synthèse Wanadoo PFA10_PFA_Mn MTV_060413_ROW_1_Group" xfId="32069"/>
    <cellStyle name="n_Flash September eresMas_01- Synthèse Wanadoo PFA10_PFA_Mn MTV_060413_ROW_1_ROW ARPU" xfId="32070"/>
    <cellStyle name="n_Flash September eresMas_01- Synthèse Wanadoo PFA10_PFA_Mn MTV_060413_ROW_Group" xfId="32071"/>
    <cellStyle name="n_Flash September eresMas_01- Synthèse Wanadoo PFA10_PFA_Mn MTV_060413_ROW_ROW ARPU" xfId="32072"/>
    <cellStyle name="n_Flash September eresMas_01- Synthèse Wanadoo PFA10_PFA_Mn MTV_060413_Spain ARPU + AUPU" xfId="32073"/>
    <cellStyle name="n_Flash September eresMas_01- Synthèse Wanadoo PFA10_PFA_Mn MTV_060413_Spain ARPU + AUPU_Group" xfId="32074"/>
    <cellStyle name="n_Flash September eresMas_01- Synthèse Wanadoo PFA10_PFA_Mn MTV_060413_Spain ARPU + AUPU_ROW ARPU" xfId="32075"/>
    <cellStyle name="n_Flash September eresMas_01- Synthèse Wanadoo PFA10_PFA_Mn MTV_060413_Spain KPIs" xfId="6814"/>
    <cellStyle name="n_Flash September eresMas_01- Synthèse Wanadoo PFA10_PFA_Mn MTV_060413_Spain KPIs 2" xfId="16181"/>
    <cellStyle name="n_Flash September eresMas_01- Synthèse Wanadoo PFA10_PFA_Mn MTV_060413_Spain KPIs_1" xfId="51630"/>
    <cellStyle name="n_Flash September eresMas_01- Synthèse Wanadoo PFA10_PFA_Mn MTV_060413_Telecoms - Operational KPIs" xfId="49933"/>
    <cellStyle name="n_Flash September eresMas_01- Synthèse Wanadoo PFA10_PFA_Mn_0603_V0 0" xfId="2127"/>
    <cellStyle name="n_Flash September eresMas_01- Synthèse Wanadoo PFA10_PFA_Mn_0603_V0 0_A&amp;ME KPIs" xfId="53410"/>
    <cellStyle name="n_Flash September eresMas_01- Synthèse Wanadoo PFA10_PFA_Mn_0603_V0 0_France financials" xfId="23778"/>
    <cellStyle name="n_Flash September eresMas_01- Synthèse Wanadoo PFA10_PFA_Mn_0603_V0 0_France KPIs" xfId="4988"/>
    <cellStyle name="n_Flash September eresMas_01- Synthèse Wanadoo PFA10_PFA_Mn_0603_V0 0_France KPIs 2" xfId="14406"/>
    <cellStyle name="n_Flash September eresMas_01- Synthèse Wanadoo PFA10_PFA_Mn_0603_V0 0_France KPIs_1" xfId="12231"/>
    <cellStyle name="n_Flash September eresMas_01- Synthèse Wanadoo PFA10_PFA_Mn_0603_V0 0_Group" xfId="32077"/>
    <cellStyle name="n_Flash September eresMas_01- Synthèse Wanadoo PFA10_PFA_Mn_0603_V0 0_Group - financial KPIs" xfId="22034"/>
    <cellStyle name="n_Flash September eresMas_01- Synthèse Wanadoo PFA10_PFA_Mn_0603_V0 0_Group - operational KPIs" xfId="10477"/>
    <cellStyle name="n_Flash September eresMas_01- Synthèse Wanadoo PFA10_PFA_Mn_0603_V0 0_Group - operational KPIs 2" xfId="18176"/>
    <cellStyle name="n_Flash September eresMas_01- Synthèse Wanadoo PFA10_PFA_Mn_0603_V0 0_Group - operational KPIs_1" xfId="20293"/>
    <cellStyle name="n_Flash September eresMas_01- Synthèse Wanadoo PFA10_PFA_Mn_0603_V0 0_Poland KPIs" xfId="32076"/>
    <cellStyle name="n_Flash September eresMas_01- Synthèse Wanadoo PFA10_PFA_Mn_0603_V0 0_ROW" xfId="32078"/>
    <cellStyle name="n_Flash September eresMas_01- Synthèse Wanadoo PFA10_PFA_Mn_0603_V0 0_ROW ARPU" xfId="32079"/>
    <cellStyle name="n_Flash September eresMas_01- Synthèse Wanadoo PFA10_PFA_Mn_0603_V0 0_ROW_1" xfId="32080"/>
    <cellStyle name="n_Flash September eresMas_01- Synthèse Wanadoo PFA10_PFA_Mn_0603_V0 0_ROW_1_Group" xfId="32081"/>
    <cellStyle name="n_Flash September eresMas_01- Synthèse Wanadoo PFA10_PFA_Mn_0603_V0 0_ROW_1_ROW ARPU" xfId="32082"/>
    <cellStyle name="n_Flash September eresMas_01- Synthèse Wanadoo PFA10_PFA_Mn_0603_V0 0_ROW_Group" xfId="32083"/>
    <cellStyle name="n_Flash September eresMas_01- Synthèse Wanadoo PFA10_PFA_Mn_0603_V0 0_ROW_ROW ARPU" xfId="32084"/>
    <cellStyle name="n_Flash September eresMas_01- Synthèse Wanadoo PFA10_PFA_Mn_0603_V0 0_Spain ARPU + AUPU" xfId="32085"/>
    <cellStyle name="n_Flash September eresMas_01- Synthèse Wanadoo PFA10_PFA_Mn_0603_V0 0_Spain ARPU + AUPU_Group" xfId="32086"/>
    <cellStyle name="n_Flash September eresMas_01- Synthèse Wanadoo PFA10_PFA_Mn_0603_V0 0_Spain ARPU + AUPU_ROW ARPU" xfId="32087"/>
    <cellStyle name="n_Flash September eresMas_01- Synthèse Wanadoo PFA10_PFA_Mn_0603_V0 0_Spain KPIs" xfId="6815"/>
    <cellStyle name="n_Flash September eresMas_01- Synthèse Wanadoo PFA10_PFA_Mn_0603_V0 0_Spain KPIs 2" xfId="16182"/>
    <cellStyle name="n_Flash September eresMas_01- Synthèse Wanadoo PFA10_PFA_Mn_0603_V0 0_Spain KPIs_1" xfId="51631"/>
    <cellStyle name="n_Flash September eresMas_01- Synthèse Wanadoo PFA10_PFA_Mn_0603_V0 0_Telecoms - Operational KPIs" xfId="49934"/>
    <cellStyle name="n_Flash September eresMas_01- Synthèse Wanadoo PFA10_PFA_Parcs_0600706" xfId="2128"/>
    <cellStyle name="n_Flash September eresMas_01- Synthèse Wanadoo PFA10_PFA_Parcs_0600706_A&amp;ME KPIs" xfId="53411"/>
    <cellStyle name="n_Flash September eresMas_01- Synthèse Wanadoo PFA10_PFA_Parcs_0600706_France financials" xfId="23779"/>
    <cellStyle name="n_Flash September eresMas_01- Synthèse Wanadoo PFA10_PFA_Parcs_0600706_France KPIs" xfId="4989"/>
    <cellStyle name="n_Flash September eresMas_01- Synthèse Wanadoo PFA10_PFA_Parcs_0600706_France KPIs 2" xfId="14407"/>
    <cellStyle name="n_Flash September eresMas_01- Synthèse Wanadoo PFA10_PFA_Parcs_0600706_France KPIs_1" xfId="12232"/>
    <cellStyle name="n_Flash September eresMas_01- Synthèse Wanadoo PFA10_PFA_Parcs_0600706_Group" xfId="32089"/>
    <cellStyle name="n_Flash September eresMas_01- Synthèse Wanadoo PFA10_PFA_Parcs_0600706_Group - financial KPIs" xfId="22035"/>
    <cellStyle name="n_Flash September eresMas_01- Synthèse Wanadoo PFA10_PFA_Parcs_0600706_Group - operational KPIs" xfId="10478"/>
    <cellStyle name="n_Flash September eresMas_01- Synthèse Wanadoo PFA10_PFA_Parcs_0600706_Group - operational KPIs 2" xfId="18177"/>
    <cellStyle name="n_Flash September eresMas_01- Synthèse Wanadoo PFA10_PFA_Parcs_0600706_Group - operational KPIs_1" xfId="20294"/>
    <cellStyle name="n_Flash September eresMas_01- Synthèse Wanadoo PFA10_PFA_Parcs_0600706_Poland KPIs" xfId="32088"/>
    <cellStyle name="n_Flash September eresMas_01- Synthèse Wanadoo PFA10_PFA_Parcs_0600706_ROW" xfId="32090"/>
    <cellStyle name="n_Flash September eresMas_01- Synthèse Wanadoo PFA10_PFA_Parcs_0600706_ROW ARPU" xfId="32091"/>
    <cellStyle name="n_Flash September eresMas_01- Synthèse Wanadoo PFA10_PFA_Parcs_0600706_ROW_1" xfId="32092"/>
    <cellStyle name="n_Flash September eresMas_01- Synthèse Wanadoo PFA10_PFA_Parcs_0600706_ROW_1_Group" xfId="32093"/>
    <cellStyle name="n_Flash September eresMas_01- Synthèse Wanadoo PFA10_PFA_Parcs_0600706_ROW_1_ROW ARPU" xfId="32094"/>
    <cellStyle name="n_Flash September eresMas_01- Synthèse Wanadoo PFA10_PFA_Parcs_0600706_ROW_Group" xfId="32095"/>
    <cellStyle name="n_Flash September eresMas_01- Synthèse Wanadoo PFA10_PFA_Parcs_0600706_ROW_ROW ARPU" xfId="32096"/>
    <cellStyle name="n_Flash September eresMas_01- Synthèse Wanadoo PFA10_PFA_Parcs_0600706_Spain ARPU + AUPU" xfId="32097"/>
    <cellStyle name="n_Flash September eresMas_01- Synthèse Wanadoo PFA10_PFA_Parcs_0600706_Spain ARPU + AUPU_Group" xfId="32098"/>
    <cellStyle name="n_Flash September eresMas_01- Synthèse Wanadoo PFA10_PFA_Parcs_0600706_Spain ARPU + AUPU_ROW ARPU" xfId="32099"/>
    <cellStyle name="n_Flash September eresMas_01- Synthèse Wanadoo PFA10_PFA_Parcs_0600706_Spain KPIs" xfId="6816"/>
    <cellStyle name="n_Flash September eresMas_01- Synthèse Wanadoo PFA10_PFA_Parcs_0600706_Spain KPIs 2" xfId="16183"/>
    <cellStyle name="n_Flash September eresMas_01- Synthèse Wanadoo PFA10_PFA_Parcs_0600706_Spain KPIs_1" xfId="51632"/>
    <cellStyle name="n_Flash September eresMas_01- Synthèse Wanadoo PFA10_PFA_Parcs_0600706_Telecoms - Operational KPIs" xfId="49935"/>
    <cellStyle name="n_Flash September eresMas_01- Synthèse Wanadoo PFA10_Poland KPIs" xfId="8407"/>
    <cellStyle name="n_Flash September eresMas_01- Synthèse Wanadoo PFA10_Poland KPIs_1" xfId="31972"/>
    <cellStyle name="n_Flash September eresMas_01- Synthèse Wanadoo PFA10_Reporting Valeur_Mobile_2010_10" xfId="32100"/>
    <cellStyle name="n_Flash September eresMas_01- Synthèse Wanadoo PFA10_Reporting Valeur_Mobile_2010_10_Group" xfId="32101"/>
    <cellStyle name="n_Flash September eresMas_01- Synthèse Wanadoo PFA10_Reporting Valeur_Mobile_2010_10_ROW" xfId="32102"/>
    <cellStyle name="n_Flash September eresMas_01- Synthèse Wanadoo PFA10_Reporting Valeur_Mobile_2010_10_ROW ARPU" xfId="32103"/>
    <cellStyle name="n_Flash September eresMas_01- Synthèse Wanadoo PFA10_Reporting Valeur_Mobile_2010_10_ROW_Group" xfId="32104"/>
    <cellStyle name="n_Flash September eresMas_01- Synthèse Wanadoo PFA10_Reporting Valeur_Mobile_2010_10_ROW_ROW ARPU" xfId="32105"/>
    <cellStyle name="n_Flash September eresMas_01- Synthèse Wanadoo PFA10_ROW" xfId="32106"/>
    <cellStyle name="n_Flash September eresMas_01- Synthèse Wanadoo PFA10_ROW ARPU" xfId="32107"/>
    <cellStyle name="n_Flash September eresMas_01- Synthèse Wanadoo PFA10_RoW KPIs" xfId="9119"/>
    <cellStyle name="n_Flash September eresMas_01- Synthèse Wanadoo PFA10_ROW_1" xfId="32108"/>
    <cellStyle name="n_Flash September eresMas_01- Synthèse Wanadoo PFA10_ROW_1_Group" xfId="32109"/>
    <cellStyle name="n_Flash September eresMas_01- Synthèse Wanadoo PFA10_ROW_1_ROW ARPU" xfId="32110"/>
    <cellStyle name="n_Flash September eresMas_01- Synthèse Wanadoo PFA10_ROW_Group" xfId="32111"/>
    <cellStyle name="n_Flash September eresMas_01- Synthèse Wanadoo PFA10_ROW_ROW ARPU" xfId="32112"/>
    <cellStyle name="n_Flash September eresMas_01- Synthèse Wanadoo PFA10_Spain ARPU + AUPU" xfId="32113"/>
    <cellStyle name="n_Flash September eresMas_01- Synthèse Wanadoo PFA10_Spain ARPU + AUPU_Group" xfId="32114"/>
    <cellStyle name="n_Flash September eresMas_01- Synthèse Wanadoo PFA10_Spain ARPU + AUPU_ROW ARPU" xfId="32115"/>
    <cellStyle name="n_Flash September eresMas_01- Synthèse Wanadoo PFA10_Spain KPIs" xfId="6806"/>
    <cellStyle name="n_Flash September eresMas_01- Synthèse Wanadoo PFA10_Spain KPIs 2" xfId="16173"/>
    <cellStyle name="n_Flash September eresMas_01- Synthèse Wanadoo PFA10_Spain KPIs_1" xfId="51622"/>
    <cellStyle name="n_Flash September eresMas_01- Synthèse Wanadoo PFA10_Telecoms - Operational KPIs" xfId="49925"/>
    <cellStyle name="n_Flash September eresMas_01- Synthèse Wanadoo PFA10_UAG_report_CA 06-09 (06-09-28)" xfId="2129"/>
    <cellStyle name="n_Flash September eresMas_01- Synthèse Wanadoo PFA10_UAG_report_CA 06-09 (06-09-28)_A&amp;ME KPIs" xfId="53412"/>
    <cellStyle name="n_Flash September eresMas_01- Synthèse Wanadoo PFA10_UAG_report_CA 06-09 (06-09-28)_Enterprise" xfId="9692"/>
    <cellStyle name="n_Flash September eresMas_01- Synthèse Wanadoo PFA10_UAG_report_CA 06-09 (06-09-28)_France financials" xfId="23780"/>
    <cellStyle name="n_Flash September eresMas_01- Synthèse Wanadoo PFA10_UAG_report_CA 06-09 (06-09-28)_France financials_1" xfId="25282"/>
    <cellStyle name="n_Flash September eresMas_01- Synthèse Wanadoo PFA10_UAG_report_CA 06-09 (06-09-28)_France KPIs" xfId="4990"/>
    <cellStyle name="n_Flash September eresMas_01- Synthèse Wanadoo PFA10_UAG_report_CA 06-09 (06-09-28)_France KPIs 2" xfId="14408"/>
    <cellStyle name="n_Flash September eresMas_01- Synthèse Wanadoo PFA10_UAG_report_CA 06-09 (06-09-28)_France KPIs_1" xfId="12233"/>
    <cellStyle name="n_Flash September eresMas_01- Synthèse Wanadoo PFA10_UAG_report_CA 06-09 (06-09-28)_Group" xfId="32117"/>
    <cellStyle name="n_Flash September eresMas_01- Synthèse Wanadoo PFA10_UAG_report_CA 06-09 (06-09-28)_Group - financial KPIs" xfId="22036"/>
    <cellStyle name="n_Flash September eresMas_01- Synthèse Wanadoo PFA10_UAG_report_CA 06-09 (06-09-28)_Group - operational KPIs" xfId="3158"/>
    <cellStyle name="n_Flash September eresMas_01- Synthèse Wanadoo PFA10_UAG_report_CA 06-09 (06-09-28)_Group - operational KPIs_1" xfId="10479"/>
    <cellStyle name="n_Flash September eresMas_01- Synthèse Wanadoo PFA10_UAG_report_CA 06-09 (06-09-28)_Group - operational KPIs_1 2" xfId="18178"/>
    <cellStyle name="n_Flash September eresMas_01- Synthèse Wanadoo PFA10_UAG_report_CA 06-09 (06-09-28)_Group - operational KPIs_2" xfId="20295"/>
    <cellStyle name="n_Flash September eresMas_01- Synthèse Wanadoo PFA10_UAG_report_CA 06-09 (06-09-28)_IC&amp;SS" xfId="19789"/>
    <cellStyle name="n_Flash September eresMas_01- Synthèse Wanadoo PFA10_UAG_report_CA 06-09 (06-09-28)_Poland KPIs" xfId="8412"/>
    <cellStyle name="n_Flash September eresMas_01- Synthèse Wanadoo PFA10_UAG_report_CA 06-09 (06-09-28)_Poland KPIs_1" xfId="32116"/>
    <cellStyle name="n_Flash September eresMas_01- Synthèse Wanadoo PFA10_UAG_report_CA 06-09 (06-09-28)_ROW" xfId="32118"/>
    <cellStyle name="n_Flash September eresMas_01- Synthèse Wanadoo PFA10_UAG_report_CA 06-09 (06-09-28)_ROW ARPU" xfId="32119"/>
    <cellStyle name="n_Flash September eresMas_01- Synthèse Wanadoo PFA10_UAG_report_CA 06-09 (06-09-28)_RoW KPIs" xfId="9124"/>
    <cellStyle name="n_Flash September eresMas_01- Synthèse Wanadoo PFA10_UAG_report_CA 06-09 (06-09-28)_ROW_1" xfId="32120"/>
    <cellStyle name="n_Flash September eresMas_01- Synthèse Wanadoo PFA10_UAG_report_CA 06-09 (06-09-28)_ROW_1_Group" xfId="32121"/>
    <cellStyle name="n_Flash September eresMas_01- Synthèse Wanadoo PFA10_UAG_report_CA 06-09 (06-09-28)_ROW_1_ROW ARPU" xfId="32122"/>
    <cellStyle name="n_Flash September eresMas_01- Synthèse Wanadoo PFA10_UAG_report_CA 06-09 (06-09-28)_ROW_Group" xfId="32123"/>
    <cellStyle name="n_Flash September eresMas_01- Synthèse Wanadoo PFA10_UAG_report_CA 06-09 (06-09-28)_ROW_ROW ARPU" xfId="32124"/>
    <cellStyle name="n_Flash September eresMas_01- Synthèse Wanadoo PFA10_UAG_report_CA 06-09 (06-09-28)_Spain ARPU + AUPU" xfId="32125"/>
    <cellStyle name="n_Flash September eresMas_01- Synthèse Wanadoo PFA10_UAG_report_CA 06-09 (06-09-28)_Spain ARPU + AUPU_Group" xfId="32126"/>
    <cellStyle name="n_Flash September eresMas_01- Synthèse Wanadoo PFA10_UAG_report_CA 06-09 (06-09-28)_Spain ARPU + AUPU_ROW ARPU" xfId="32127"/>
    <cellStyle name="n_Flash September eresMas_01- Synthèse Wanadoo PFA10_UAG_report_CA 06-09 (06-09-28)_Spain KPIs" xfId="6817"/>
    <cellStyle name="n_Flash September eresMas_01- Synthèse Wanadoo PFA10_UAG_report_CA 06-09 (06-09-28)_Spain KPIs 2" xfId="16184"/>
    <cellStyle name="n_Flash September eresMas_01- Synthèse Wanadoo PFA10_UAG_report_CA 06-09 (06-09-28)_Spain KPIs_1" xfId="51633"/>
    <cellStyle name="n_Flash September eresMas_01- Synthèse Wanadoo PFA10_UAG_report_CA 06-09 (06-09-28)_Telecoms - Operational KPIs" xfId="49936"/>
    <cellStyle name="n_Flash September eresMas_01- Synthèse Wanadoo PFA10_UAG_report_CA 06-10 (06-11-06)" xfId="2130"/>
    <cellStyle name="n_Flash September eresMas_01- Synthèse Wanadoo PFA10_UAG_report_CA 06-10 (06-11-06)_A&amp;ME KPIs" xfId="53413"/>
    <cellStyle name="n_Flash September eresMas_01- Synthèse Wanadoo PFA10_UAG_report_CA 06-10 (06-11-06)_Enterprise" xfId="9693"/>
    <cellStyle name="n_Flash September eresMas_01- Synthèse Wanadoo PFA10_UAG_report_CA 06-10 (06-11-06)_France financials" xfId="23781"/>
    <cellStyle name="n_Flash September eresMas_01- Synthèse Wanadoo PFA10_UAG_report_CA 06-10 (06-11-06)_France financials_1" xfId="25283"/>
    <cellStyle name="n_Flash September eresMas_01- Synthèse Wanadoo PFA10_UAG_report_CA 06-10 (06-11-06)_France KPIs" xfId="4991"/>
    <cellStyle name="n_Flash September eresMas_01- Synthèse Wanadoo PFA10_UAG_report_CA 06-10 (06-11-06)_France KPIs 2" xfId="14409"/>
    <cellStyle name="n_Flash September eresMas_01- Synthèse Wanadoo PFA10_UAG_report_CA 06-10 (06-11-06)_France KPIs_1" xfId="12234"/>
    <cellStyle name="n_Flash September eresMas_01- Synthèse Wanadoo PFA10_UAG_report_CA 06-10 (06-11-06)_Group" xfId="32129"/>
    <cellStyle name="n_Flash September eresMas_01- Synthèse Wanadoo PFA10_UAG_report_CA 06-10 (06-11-06)_Group - financial KPIs" xfId="22037"/>
    <cellStyle name="n_Flash September eresMas_01- Synthèse Wanadoo PFA10_UAG_report_CA 06-10 (06-11-06)_Group - operational KPIs" xfId="3159"/>
    <cellStyle name="n_Flash September eresMas_01- Synthèse Wanadoo PFA10_UAG_report_CA 06-10 (06-11-06)_Group - operational KPIs_1" xfId="10480"/>
    <cellStyle name="n_Flash September eresMas_01- Synthèse Wanadoo PFA10_UAG_report_CA 06-10 (06-11-06)_Group - operational KPIs_1 2" xfId="18179"/>
    <cellStyle name="n_Flash September eresMas_01- Synthèse Wanadoo PFA10_UAG_report_CA 06-10 (06-11-06)_Group - operational KPIs_2" xfId="20296"/>
    <cellStyle name="n_Flash September eresMas_01- Synthèse Wanadoo PFA10_UAG_report_CA 06-10 (06-11-06)_IC&amp;SS" xfId="13929"/>
    <cellStyle name="n_Flash September eresMas_01- Synthèse Wanadoo PFA10_UAG_report_CA 06-10 (06-11-06)_Poland KPIs" xfId="8413"/>
    <cellStyle name="n_Flash September eresMas_01- Synthèse Wanadoo PFA10_UAG_report_CA 06-10 (06-11-06)_Poland KPIs_1" xfId="32128"/>
    <cellStyle name="n_Flash September eresMas_01- Synthèse Wanadoo PFA10_UAG_report_CA 06-10 (06-11-06)_ROW" xfId="32130"/>
    <cellStyle name="n_Flash September eresMas_01- Synthèse Wanadoo PFA10_UAG_report_CA 06-10 (06-11-06)_ROW ARPU" xfId="32131"/>
    <cellStyle name="n_Flash September eresMas_01- Synthèse Wanadoo PFA10_UAG_report_CA 06-10 (06-11-06)_RoW KPIs" xfId="9125"/>
    <cellStyle name="n_Flash September eresMas_01- Synthèse Wanadoo PFA10_UAG_report_CA 06-10 (06-11-06)_ROW_1" xfId="32132"/>
    <cellStyle name="n_Flash September eresMas_01- Synthèse Wanadoo PFA10_UAG_report_CA 06-10 (06-11-06)_ROW_1_Group" xfId="32133"/>
    <cellStyle name="n_Flash September eresMas_01- Synthèse Wanadoo PFA10_UAG_report_CA 06-10 (06-11-06)_ROW_1_ROW ARPU" xfId="32134"/>
    <cellStyle name="n_Flash September eresMas_01- Synthèse Wanadoo PFA10_UAG_report_CA 06-10 (06-11-06)_ROW_Group" xfId="32135"/>
    <cellStyle name="n_Flash September eresMas_01- Synthèse Wanadoo PFA10_UAG_report_CA 06-10 (06-11-06)_ROW_ROW ARPU" xfId="32136"/>
    <cellStyle name="n_Flash September eresMas_01- Synthèse Wanadoo PFA10_UAG_report_CA 06-10 (06-11-06)_Spain ARPU + AUPU" xfId="32137"/>
    <cellStyle name="n_Flash September eresMas_01- Synthèse Wanadoo PFA10_UAG_report_CA 06-10 (06-11-06)_Spain ARPU + AUPU_Group" xfId="32138"/>
    <cellStyle name="n_Flash September eresMas_01- Synthèse Wanadoo PFA10_UAG_report_CA 06-10 (06-11-06)_Spain ARPU + AUPU_ROW ARPU" xfId="32139"/>
    <cellStyle name="n_Flash September eresMas_01- Synthèse Wanadoo PFA10_UAG_report_CA 06-10 (06-11-06)_Spain KPIs" xfId="6818"/>
    <cellStyle name="n_Flash September eresMas_01- Synthèse Wanadoo PFA10_UAG_report_CA 06-10 (06-11-06)_Spain KPIs 2" xfId="16185"/>
    <cellStyle name="n_Flash September eresMas_01- Synthèse Wanadoo PFA10_UAG_report_CA 06-10 (06-11-06)_Spain KPIs_1" xfId="51634"/>
    <cellStyle name="n_Flash September eresMas_01- Synthèse Wanadoo PFA10_UAG_report_CA 06-10 (06-11-06)_Telecoms - Operational KPIs" xfId="49937"/>
    <cellStyle name="n_Flash September eresMas_01- Synthèse Wanadoo PFA10_V&amp;M trajectoires V1 (06-08-11)" xfId="2131"/>
    <cellStyle name="n_Flash September eresMas_01- Synthèse Wanadoo PFA10_V&amp;M trajectoires V1 (06-08-11)_A&amp;ME KPIs" xfId="53414"/>
    <cellStyle name="n_Flash September eresMas_01- Synthèse Wanadoo PFA10_V&amp;M trajectoires V1 (06-08-11)_Enterprise" xfId="9694"/>
    <cellStyle name="n_Flash September eresMas_01- Synthèse Wanadoo PFA10_V&amp;M trajectoires V1 (06-08-11)_France financials" xfId="23782"/>
    <cellStyle name="n_Flash September eresMas_01- Synthèse Wanadoo PFA10_V&amp;M trajectoires V1 (06-08-11)_France financials_1" xfId="25284"/>
    <cellStyle name="n_Flash September eresMas_01- Synthèse Wanadoo PFA10_V&amp;M trajectoires V1 (06-08-11)_France KPIs" xfId="4992"/>
    <cellStyle name="n_Flash September eresMas_01- Synthèse Wanadoo PFA10_V&amp;M trajectoires V1 (06-08-11)_France KPIs 2" xfId="14410"/>
    <cellStyle name="n_Flash September eresMas_01- Synthèse Wanadoo PFA10_V&amp;M trajectoires V1 (06-08-11)_France KPIs_1" xfId="12235"/>
    <cellStyle name="n_Flash September eresMas_01- Synthèse Wanadoo PFA10_V&amp;M trajectoires V1 (06-08-11)_Group" xfId="32141"/>
    <cellStyle name="n_Flash September eresMas_01- Synthèse Wanadoo PFA10_V&amp;M trajectoires V1 (06-08-11)_Group - financial KPIs" xfId="22038"/>
    <cellStyle name="n_Flash September eresMas_01- Synthèse Wanadoo PFA10_V&amp;M trajectoires V1 (06-08-11)_Group - operational KPIs" xfId="3160"/>
    <cellStyle name="n_Flash September eresMas_01- Synthèse Wanadoo PFA10_V&amp;M trajectoires V1 (06-08-11)_Group - operational KPIs_1" xfId="10481"/>
    <cellStyle name="n_Flash September eresMas_01- Synthèse Wanadoo PFA10_V&amp;M trajectoires V1 (06-08-11)_Group - operational KPIs_1 2" xfId="18180"/>
    <cellStyle name="n_Flash September eresMas_01- Synthèse Wanadoo PFA10_V&amp;M trajectoires V1 (06-08-11)_Group - operational KPIs_2" xfId="20297"/>
    <cellStyle name="n_Flash September eresMas_01- Synthèse Wanadoo PFA10_V&amp;M trajectoires V1 (06-08-11)_IC&amp;SS" xfId="13884"/>
    <cellStyle name="n_Flash September eresMas_01- Synthèse Wanadoo PFA10_V&amp;M trajectoires V1 (06-08-11)_Poland KPIs" xfId="8414"/>
    <cellStyle name="n_Flash September eresMas_01- Synthèse Wanadoo PFA10_V&amp;M trajectoires V1 (06-08-11)_Poland KPIs_1" xfId="32140"/>
    <cellStyle name="n_Flash September eresMas_01- Synthèse Wanadoo PFA10_V&amp;M trajectoires V1 (06-08-11)_ROW" xfId="32142"/>
    <cellStyle name="n_Flash September eresMas_01- Synthèse Wanadoo PFA10_V&amp;M trajectoires V1 (06-08-11)_ROW ARPU" xfId="32143"/>
    <cellStyle name="n_Flash September eresMas_01- Synthèse Wanadoo PFA10_V&amp;M trajectoires V1 (06-08-11)_RoW KPIs" xfId="9126"/>
    <cellStyle name="n_Flash September eresMas_01- Synthèse Wanadoo PFA10_V&amp;M trajectoires V1 (06-08-11)_ROW_1" xfId="32144"/>
    <cellStyle name="n_Flash September eresMas_01- Synthèse Wanadoo PFA10_V&amp;M trajectoires V1 (06-08-11)_ROW_1_Group" xfId="32145"/>
    <cellStyle name="n_Flash September eresMas_01- Synthèse Wanadoo PFA10_V&amp;M trajectoires V1 (06-08-11)_ROW_1_ROW ARPU" xfId="32146"/>
    <cellStyle name="n_Flash September eresMas_01- Synthèse Wanadoo PFA10_V&amp;M trajectoires V1 (06-08-11)_ROW_Group" xfId="32147"/>
    <cellStyle name="n_Flash September eresMas_01- Synthèse Wanadoo PFA10_V&amp;M trajectoires V1 (06-08-11)_ROW_ROW ARPU" xfId="32148"/>
    <cellStyle name="n_Flash September eresMas_01- Synthèse Wanadoo PFA10_V&amp;M trajectoires V1 (06-08-11)_Spain ARPU + AUPU" xfId="32149"/>
    <cellStyle name="n_Flash September eresMas_01- Synthèse Wanadoo PFA10_V&amp;M trajectoires V1 (06-08-11)_Spain ARPU + AUPU_Group" xfId="32150"/>
    <cellStyle name="n_Flash September eresMas_01- Synthèse Wanadoo PFA10_V&amp;M trajectoires V1 (06-08-11)_Spain ARPU + AUPU_ROW ARPU" xfId="32151"/>
    <cellStyle name="n_Flash September eresMas_01- Synthèse Wanadoo PFA10_V&amp;M trajectoires V1 (06-08-11)_Spain KPIs" xfId="6819"/>
    <cellStyle name="n_Flash September eresMas_01- Synthèse Wanadoo PFA10_V&amp;M trajectoires V1 (06-08-11)_Spain KPIs 2" xfId="16186"/>
    <cellStyle name="n_Flash September eresMas_01- Synthèse Wanadoo PFA10_V&amp;M trajectoires V1 (06-08-11)_Spain KPIs_1" xfId="51635"/>
    <cellStyle name="n_Flash September eresMas_01- Synthèse Wanadoo PFA10_V&amp;M trajectoires V1 (06-08-11)_Telecoms - Operational KPIs" xfId="49938"/>
    <cellStyle name="n_Flash September eresMas_01-Home" xfId="2132"/>
    <cellStyle name="n_Flash September eresMas_01-Home_A&amp;ME KPIs" xfId="53415"/>
    <cellStyle name="n_Flash September eresMas_01-Home_Enterprise" xfId="9695"/>
    <cellStyle name="n_Flash September eresMas_01-Home_France financials" xfId="23783"/>
    <cellStyle name="n_Flash September eresMas_01-Home_France financials_1" xfId="25285"/>
    <cellStyle name="n_Flash September eresMas_01-Home_France KPIs" xfId="4993"/>
    <cellStyle name="n_Flash September eresMas_01-Home_France KPIs 2" xfId="14411"/>
    <cellStyle name="n_Flash September eresMas_01-Home_France KPIs_1" xfId="12236"/>
    <cellStyle name="n_Flash September eresMas_01-Home_Group" xfId="32153"/>
    <cellStyle name="n_Flash September eresMas_01-Home_Group - financial KPIs" xfId="22039"/>
    <cellStyle name="n_Flash September eresMas_01-Home_Group - operational KPIs" xfId="3161"/>
    <cellStyle name="n_Flash September eresMas_01-Home_Group - operational KPIs_1" xfId="10482"/>
    <cellStyle name="n_Flash September eresMas_01-Home_Group - operational KPIs_1 2" xfId="18181"/>
    <cellStyle name="n_Flash September eresMas_01-Home_Group - operational KPIs_2" xfId="20298"/>
    <cellStyle name="n_Flash September eresMas_01-Home_IC&amp;SS" xfId="19588"/>
    <cellStyle name="n_Flash September eresMas_01-Home_Poland KPIs" xfId="8415"/>
    <cellStyle name="n_Flash September eresMas_01-Home_Poland KPIs_1" xfId="32152"/>
    <cellStyle name="n_Flash September eresMas_01-Home_ROW" xfId="32154"/>
    <cellStyle name="n_Flash September eresMas_01-Home_ROW ARPU" xfId="32155"/>
    <cellStyle name="n_Flash September eresMas_01-Home_RoW KPIs" xfId="9127"/>
    <cellStyle name="n_Flash September eresMas_01-Home_ROW_1" xfId="32156"/>
    <cellStyle name="n_Flash September eresMas_01-Home_ROW_1_Group" xfId="32157"/>
    <cellStyle name="n_Flash September eresMas_01-Home_ROW_1_ROW ARPU" xfId="32158"/>
    <cellStyle name="n_Flash September eresMas_01-Home_ROW_Group" xfId="32159"/>
    <cellStyle name="n_Flash September eresMas_01-Home_ROW_ROW ARPU" xfId="32160"/>
    <cellStyle name="n_Flash September eresMas_01-Home_Spain ARPU + AUPU" xfId="32161"/>
    <cellStyle name="n_Flash September eresMas_01-Home_Spain ARPU + AUPU_Group" xfId="32162"/>
    <cellStyle name="n_Flash September eresMas_01-Home_Spain ARPU + AUPU_ROW ARPU" xfId="32163"/>
    <cellStyle name="n_Flash September eresMas_01-Home_Spain KPIs" xfId="6820"/>
    <cellStyle name="n_Flash September eresMas_01-Home_Spain KPIs 2" xfId="16187"/>
    <cellStyle name="n_Flash September eresMas_01-Home_Spain KPIs_1" xfId="51636"/>
    <cellStyle name="n_Flash September eresMas_01-Home_Telecoms - Operational KPIs" xfId="49939"/>
    <cellStyle name="n_Flash September eresMas_01-Synthèse Home" xfId="2133"/>
    <cellStyle name="n_Flash September eresMas_01-Synthèse Home_A&amp;ME KPIs" xfId="53416"/>
    <cellStyle name="n_Flash September eresMas_01-Synthèse Home_DATA KPI Personal" xfId="32165"/>
    <cellStyle name="n_Flash September eresMas_01-Synthèse Home_DATA KPI Personal_Group" xfId="32166"/>
    <cellStyle name="n_Flash September eresMas_01-Synthèse Home_DATA KPI Personal_ROW ARPU" xfId="32167"/>
    <cellStyle name="n_Flash September eresMas_01-Synthèse Home_EE_CoA_BS - mapped V4" xfId="32168"/>
    <cellStyle name="n_Flash September eresMas_01-Synthèse Home_EE_CoA_BS - mapped V4_Group" xfId="32169"/>
    <cellStyle name="n_Flash September eresMas_01-Synthèse Home_EE_CoA_BS - mapped V4_ROW ARPU" xfId="32170"/>
    <cellStyle name="n_Flash September eresMas_01-Synthèse Home_France financials" xfId="23784"/>
    <cellStyle name="n_Flash September eresMas_01-Synthèse Home_France KPIs" xfId="4994"/>
    <cellStyle name="n_Flash September eresMas_01-Synthèse Home_France KPIs 2" xfId="14412"/>
    <cellStyle name="n_Flash September eresMas_01-Synthèse Home_France KPIs_1" xfId="12237"/>
    <cellStyle name="n_Flash September eresMas_01-Synthèse Home_Group" xfId="32171"/>
    <cellStyle name="n_Flash September eresMas_01-Synthèse Home_Group - financial KPIs" xfId="22040"/>
    <cellStyle name="n_Flash September eresMas_01-Synthèse Home_Group - operational KPIs" xfId="10483"/>
    <cellStyle name="n_Flash September eresMas_01-Synthèse Home_Group - operational KPIs 2" xfId="18182"/>
    <cellStyle name="n_Flash September eresMas_01-Synthèse Home_Group - operational KPIs_1" xfId="20299"/>
    <cellStyle name="n_Flash September eresMas_01-Synthèse Home_Poland KPIs" xfId="32164"/>
    <cellStyle name="n_Flash September eresMas_01-Synthèse Home_Reporting Valeur_Mobile_2010_10" xfId="32172"/>
    <cellStyle name="n_Flash September eresMas_01-Synthèse Home_Reporting Valeur_Mobile_2010_10_Group" xfId="32173"/>
    <cellStyle name="n_Flash September eresMas_01-Synthèse Home_Reporting Valeur_Mobile_2010_10_ROW" xfId="32174"/>
    <cellStyle name="n_Flash September eresMas_01-Synthèse Home_Reporting Valeur_Mobile_2010_10_ROW ARPU" xfId="32175"/>
    <cellStyle name="n_Flash September eresMas_01-Synthèse Home_Reporting Valeur_Mobile_2010_10_ROW_Group" xfId="32176"/>
    <cellStyle name="n_Flash September eresMas_01-Synthèse Home_Reporting Valeur_Mobile_2010_10_ROW_ROW ARPU" xfId="32177"/>
    <cellStyle name="n_Flash September eresMas_01-Synthèse Home_ROW" xfId="32178"/>
    <cellStyle name="n_Flash September eresMas_01-Synthèse Home_ROW ARPU" xfId="32179"/>
    <cellStyle name="n_Flash September eresMas_01-Synthèse Home_ROW_1" xfId="32180"/>
    <cellStyle name="n_Flash September eresMas_01-Synthèse Home_ROW_1_Group" xfId="32181"/>
    <cellStyle name="n_Flash September eresMas_01-Synthèse Home_ROW_1_ROW ARPU" xfId="32182"/>
    <cellStyle name="n_Flash September eresMas_01-Synthèse Home_ROW_Group" xfId="32183"/>
    <cellStyle name="n_Flash September eresMas_01-Synthèse Home_ROW_ROW ARPU" xfId="32184"/>
    <cellStyle name="n_Flash September eresMas_01-Synthèse Home_Spain ARPU + AUPU" xfId="32185"/>
    <cellStyle name="n_Flash September eresMas_01-Synthèse Home_Spain ARPU + AUPU_Group" xfId="32186"/>
    <cellStyle name="n_Flash September eresMas_01-Synthèse Home_Spain ARPU + AUPU_ROW ARPU" xfId="32187"/>
    <cellStyle name="n_Flash September eresMas_01-Synthèse Home_Spain KPIs" xfId="6821"/>
    <cellStyle name="n_Flash September eresMas_01-Synthèse Home_Spain KPIs 2" xfId="16188"/>
    <cellStyle name="n_Flash September eresMas_01-Synthèse Home_Spain KPIs_1" xfId="51637"/>
    <cellStyle name="n_Flash September eresMas_01-Synthèse Home_Telecoms - Operational KPIs" xfId="49940"/>
    <cellStyle name="n_Flash September eresMas_02 - Synthèse Wanadoo" xfId="2134"/>
    <cellStyle name="n_Flash September eresMas_02 - Synthèse Wanadoo_01 Synthèse DM pour modèle" xfId="2135"/>
    <cellStyle name="n_Flash September eresMas_02 - Synthèse Wanadoo_01 Synthèse DM pour modèle_A&amp;ME KPIs" xfId="53418"/>
    <cellStyle name="n_Flash September eresMas_02 - Synthèse Wanadoo_01 Synthèse DM pour modèle_France financials" xfId="23786"/>
    <cellStyle name="n_Flash September eresMas_02 - Synthèse Wanadoo_01 Synthèse DM pour modèle_France KPIs" xfId="4996"/>
    <cellStyle name="n_Flash September eresMas_02 - Synthèse Wanadoo_01 Synthèse DM pour modèle_France KPIs 2" xfId="14414"/>
    <cellStyle name="n_Flash September eresMas_02 - Synthèse Wanadoo_01 Synthèse DM pour modèle_France KPIs_1" xfId="12239"/>
    <cellStyle name="n_Flash September eresMas_02 - Synthèse Wanadoo_01 Synthèse DM pour modèle_Group" xfId="32190"/>
    <cellStyle name="n_Flash September eresMas_02 - Synthèse Wanadoo_01 Synthèse DM pour modèle_Group - financial KPIs" xfId="22042"/>
    <cellStyle name="n_Flash September eresMas_02 - Synthèse Wanadoo_01 Synthèse DM pour modèle_Group - operational KPIs" xfId="10485"/>
    <cellStyle name="n_Flash September eresMas_02 - Synthèse Wanadoo_01 Synthèse DM pour modèle_Group - operational KPIs 2" xfId="18184"/>
    <cellStyle name="n_Flash September eresMas_02 - Synthèse Wanadoo_01 Synthèse DM pour modèle_Group - operational KPIs_1" xfId="20301"/>
    <cellStyle name="n_Flash September eresMas_02 - Synthèse Wanadoo_01 Synthèse DM pour modèle_Poland KPIs" xfId="32189"/>
    <cellStyle name="n_Flash September eresMas_02 - Synthèse Wanadoo_01 Synthèse DM pour modèle_ROW" xfId="32191"/>
    <cellStyle name="n_Flash September eresMas_02 - Synthèse Wanadoo_01 Synthèse DM pour modèle_ROW ARPU" xfId="32192"/>
    <cellStyle name="n_Flash September eresMas_02 - Synthèse Wanadoo_01 Synthèse DM pour modèle_ROW_1" xfId="32193"/>
    <cellStyle name="n_Flash September eresMas_02 - Synthèse Wanadoo_01 Synthèse DM pour modèle_ROW_1_Group" xfId="32194"/>
    <cellStyle name="n_Flash September eresMas_02 - Synthèse Wanadoo_01 Synthèse DM pour modèle_ROW_1_ROW ARPU" xfId="32195"/>
    <cellStyle name="n_Flash September eresMas_02 - Synthèse Wanadoo_01 Synthèse DM pour modèle_ROW_Group" xfId="32196"/>
    <cellStyle name="n_Flash September eresMas_02 - Synthèse Wanadoo_01 Synthèse DM pour modèle_ROW_ROW ARPU" xfId="32197"/>
    <cellStyle name="n_Flash September eresMas_02 - Synthèse Wanadoo_01 Synthèse DM pour modèle_Spain ARPU + AUPU" xfId="32198"/>
    <cellStyle name="n_Flash September eresMas_02 - Synthèse Wanadoo_01 Synthèse DM pour modèle_Spain ARPU + AUPU_Group" xfId="32199"/>
    <cellStyle name="n_Flash September eresMas_02 - Synthèse Wanadoo_01 Synthèse DM pour modèle_Spain ARPU + AUPU_ROW ARPU" xfId="32200"/>
    <cellStyle name="n_Flash September eresMas_02 - Synthèse Wanadoo_01 Synthèse DM pour modèle_Spain KPIs" xfId="6823"/>
    <cellStyle name="n_Flash September eresMas_02 - Synthèse Wanadoo_01 Synthèse DM pour modèle_Spain KPIs 2" xfId="16190"/>
    <cellStyle name="n_Flash September eresMas_02 - Synthèse Wanadoo_01 Synthèse DM pour modèle_Spain KPIs_1" xfId="51639"/>
    <cellStyle name="n_Flash September eresMas_02 - Synthèse Wanadoo_01 Synthèse DM pour modèle_Telecoms - Operational KPIs" xfId="49942"/>
    <cellStyle name="n_Flash September eresMas_02 - Synthèse Wanadoo_0703 Préflashde L23 Analyse CA trafic 07-03 (07-04-03)" xfId="2136"/>
    <cellStyle name="n_Flash September eresMas_02 - Synthèse Wanadoo_0703 Préflashde L23 Analyse CA trafic 07-03 (07-04-03)_A&amp;ME KPIs" xfId="53419"/>
    <cellStyle name="n_Flash September eresMas_02 - Synthèse Wanadoo_0703 Préflashde L23 Analyse CA trafic 07-03 (07-04-03)_Enterprise" xfId="9697"/>
    <cellStyle name="n_Flash September eresMas_02 - Synthèse Wanadoo_0703 Préflashde L23 Analyse CA trafic 07-03 (07-04-03)_France financials" xfId="23787"/>
    <cellStyle name="n_Flash September eresMas_02 - Synthèse Wanadoo_0703 Préflashde L23 Analyse CA trafic 07-03 (07-04-03)_France financials_1" xfId="25287"/>
    <cellStyle name="n_Flash September eresMas_02 - Synthèse Wanadoo_0703 Préflashde L23 Analyse CA trafic 07-03 (07-04-03)_France KPIs" xfId="4997"/>
    <cellStyle name="n_Flash September eresMas_02 - Synthèse Wanadoo_0703 Préflashde L23 Analyse CA trafic 07-03 (07-04-03)_France KPIs 2" xfId="14415"/>
    <cellStyle name="n_Flash September eresMas_02 - Synthèse Wanadoo_0703 Préflashde L23 Analyse CA trafic 07-03 (07-04-03)_France KPIs_1" xfId="12240"/>
    <cellStyle name="n_Flash September eresMas_02 - Synthèse Wanadoo_0703 Préflashde L23 Analyse CA trafic 07-03 (07-04-03)_Group" xfId="32202"/>
    <cellStyle name="n_Flash September eresMas_02 - Synthèse Wanadoo_0703 Préflashde L23 Analyse CA trafic 07-03 (07-04-03)_Group - financial KPIs" xfId="22043"/>
    <cellStyle name="n_Flash September eresMas_02 - Synthèse Wanadoo_0703 Préflashde L23 Analyse CA trafic 07-03 (07-04-03)_Group - operational KPIs" xfId="3163"/>
    <cellStyle name="n_Flash September eresMas_02 - Synthèse Wanadoo_0703 Préflashde L23 Analyse CA trafic 07-03 (07-04-03)_Group - operational KPIs_1" xfId="10486"/>
    <cellStyle name="n_Flash September eresMas_02 - Synthèse Wanadoo_0703 Préflashde L23 Analyse CA trafic 07-03 (07-04-03)_Group - operational KPIs_1 2" xfId="18185"/>
    <cellStyle name="n_Flash September eresMas_02 - Synthèse Wanadoo_0703 Préflashde L23 Analyse CA trafic 07-03 (07-04-03)_Group - operational KPIs_2" xfId="20302"/>
    <cellStyle name="n_Flash September eresMas_02 - Synthèse Wanadoo_0703 Préflashde L23 Analyse CA trafic 07-03 (07-04-03)_IC&amp;SS" xfId="17601"/>
    <cellStyle name="n_Flash September eresMas_02 - Synthèse Wanadoo_0703 Préflashde L23 Analyse CA trafic 07-03 (07-04-03)_Poland KPIs" xfId="8417"/>
    <cellStyle name="n_Flash September eresMas_02 - Synthèse Wanadoo_0703 Préflashde L23 Analyse CA trafic 07-03 (07-04-03)_Poland KPIs_1" xfId="32201"/>
    <cellStyle name="n_Flash September eresMas_02 - Synthèse Wanadoo_0703 Préflashde L23 Analyse CA trafic 07-03 (07-04-03)_ROW" xfId="32203"/>
    <cellStyle name="n_Flash September eresMas_02 - Synthèse Wanadoo_0703 Préflashde L23 Analyse CA trafic 07-03 (07-04-03)_ROW ARPU" xfId="32204"/>
    <cellStyle name="n_Flash September eresMas_02 - Synthèse Wanadoo_0703 Préflashde L23 Analyse CA trafic 07-03 (07-04-03)_RoW KPIs" xfId="9129"/>
    <cellStyle name="n_Flash September eresMas_02 - Synthèse Wanadoo_0703 Préflashde L23 Analyse CA trafic 07-03 (07-04-03)_ROW_1" xfId="32205"/>
    <cellStyle name="n_Flash September eresMas_02 - Synthèse Wanadoo_0703 Préflashde L23 Analyse CA trafic 07-03 (07-04-03)_ROW_1_Group" xfId="32206"/>
    <cellStyle name="n_Flash September eresMas_02 - Synthèse Wanadoo_0703 Préflashde L23 Analyse CA trafic 07-03 (07-04-03)_ROW_1_ROW ARPU" xfId="32207"/>
    <cellStyle name="n_Flash September eresMas_02 - Synthèse Wanadoo_0703 Préflashde L23 Analyse CA trafic 07-03 (07-04-03)_ROW_Group" xfId="32208"/>
    <cellStyle name="n_Flash September eresMas_02 - Synthèse Wanadoo_0703 Préflashde L23 Analyse CA trafic 07-03 (07-04-03)_ROW_ROW ARPU" xfId="32209"/>
    <cellStyle name="n_Flash September eresMas_02 - Synthèse Wanadoo_0703 Préflashde L23 Analyse CA trafic 07-03 (07-04-03)_Spain ARPU + AUPU" xfId="32210"/>
    <cellStyle name="n_Flash September eresMas_02 - Synthèse Wanadoo_0703 Préflashde L23 Analyse CA trafic 07-03 (07-04-03)_Spain ARPU + AUPU_Group" xfId="32211"/>
    <cellStyle name="n_Flash September eresMas_02 - Synthèse Wanadoo_0703 Préflashde L23 Analyse CA trafic 07-03 (07-04-03)_Spain ARPU + AUPU_ROW ARPU" xfId="32212"/>
    <cellStyle name="n_Flash September eresMas_02 - Synthèse Wanadoo_0703 Préflashde L23 Analyse CA trafic 07-03 (07-04-03)_Spain KPIs" xfId="6824"/>
    <cellStyle name="n_Flash September eresMas_02 - Synthèse Wanadoo_0703 Préflashde L23 Analyse CA trafic 07-03 (07-04-03)_Spain KPIs 2" xfId="16191"/>
    <cellStyle name="n_Flash September eresMas_02 - Synthèse Wanadoo_0703 Préflashde L23 Analyse CA trafic 07-03 (07-04-03)_Spain KPIs_1" xfId="51640"/>
    <cellStyle name="n_Flash September eresMas_02 - Synthèse Wanadoo_0703 Préflashde L23 Analyse CA trafic 07-03 (07-04-03)_Telecoms - Operational KPIs" xfId="49943"/>
    <cellStyle name="n_Flash September eresMas_02 - Synthèse Wanadoo_A&amp;ME KPIs" xfId="53417"/>
    <cellStyle name="n_Flash September eresMas_02 - Synthèse Wanadoo_Base Forfaits 06-07" xfId="2137"/>
    <cellStyle name="n_Flash September eresMas_02 - Synthèse Wanadoo_Base Forfaits 06-07_A&amp;ME KPIs" xfId="53420"/>
    <cellStyle name="n_Flash September eresMas_02 - Synthèse Wanadoo_Base Forfaits 06-07_Enterprise" xfId="9698"/>
    <cellStyle name="n_Flash September eresMas_02 - Synthèse Wanadoo_Base Forfaits 06-07_France financials" xfId="23788"/>
    <cellStyle name="n_Flash September eresMas_02 - Synthèse Wanadoo_Base Forfaits 06-07_France financials_1" xfId="25288"/>
    <cellStyle name="n_Flash September eresMas_02 - Synthèse Wanadoo_Base Forfaits 06-07_France KPIs" xfId="4998"/>
    <cellStyle name="n_Flash September eresMas_02 - Synthèse Wanadoo_Base Forfaits 06-07_France KPIs 2" xfId="14416"/>
    <cellStyle name="n_Flash September eresMas_02 - Synthèse Wanadoo_Base Forfaits 06-07_France KPIs_1" xfId="12241"/>
    <cellStyle name="n_Flash September eresMas_02 - Synthèse Wanadoo_Base Forfaits 06-07_Group" xfId="32214"/>
    <cellStyle name="n_Flash September eresMas_02 - Synthèse Wanadoo_Base Forfaits 06-07_Group - financial KPIs" xfId="22044"/>
    <cellStyle name="n_Flash September eresMas_02 - Synthèse Wanadoo_Base Forfaits 06-07_Group - operational KPIs" xfId="3164"/>
    <cellStyle name="n_Flash September eresMas_02 - Synthèse Wanadoo_Base Forfaits 06-07_Group - operational KPIs_1" xfId="10487"/>
    <cellStyle name="n_Flash September eresMas_02 - Synthèse Wanadoo_Base Forfaits 06-07_Group - operational KPIs_1 2" xfId="18186"/>
    <cellStyle name="n_Flash September eresMas_02 - Synthèse Wanadoo_Base Forfaits 06-07_Group - operational KPIs_2" xfId="20303"/>
    <cellStyle name="n_Flash September eresMas_02 - Synthèse Wanadoo_Base Forfaits 06-07_IC&amp;SS" xfId="17533"/>
    <cellStyle name="n_Flash September eresMas_02 - Synthèse Wanadoo_Base Forfaits 06-07_Poland KPIs" xfId="8418"/>
    <cellStyle name="n_Flash September eresMas_02 - Synthèse Wanadoo_Base Forfaits 06-07_Poland KPIs_1" xfId="32213"/>
    <cellStyle name="n_Flash September eresMas_02 - Synthèse Wanadoo_Base Forfaits 06-07_ROW" xfId="32215"/>
    <cellStyle name="n_Flash September eresMas_02 - Synthèse Wanadoo_Base Forfaits 06-07_ROW ARPU" xfId="32216"/>
    <cellStyle name="n_Flash September eresMas_02 - Synthèse Wanadoo_Base Forfaits 06-07_RoW KPIs" xfId="9130"/>
    <cellStyle name="n_Flash September eresMas_02 - Synthèse Wanadoo_Base Forfaits 06-07_ROW_1" xfId="32217"/>
    <cellStyle name="n_Flash September eresMas_02 - Synthèse Wanadoo_Base Forfaits 06-07_ROW_1_Group" xfId="32218"/>
    <cellStyle name="n_Flash September eresMas_02 - Synthèse Wanadoo_Base Forfaits 06-07_ROW_1_ROW ARPU" xfId="32219"/>
    <cellStyle name="n_Flash September eresMas_02 - Synthèse Wanadoo_Base Forfaits 06-07_ROW_Group" xfId="32220"/>
    <cellStyle name="n_Flash September eresMas_02 - Synthèse Wanadoo_Base Forfaits 06-07_ROW_ROW ARPU" xfId="32221"/>
    <cellStyle name="n_Flash September eresMas_02 - Synthèse Wanadoo_Base Forfaits 06-07_Spain ARPU + AUPU" xfId="32222"/>
    <cellStyle name="n_Flash September eresMas_02 - Synthèse Wanadoo_Base Forfaits 06-07_Spain ARPU + AUPU_Group" xfId="32223"/>
    <cellStyle name="n_Flash September eresMas_02 - Synthèse Wanadoo_Base Forfaits 06-07_Spain ARPU + AUPU_ROW ARPU" xfId="32224"/>
    <cellStyle name="n_Flash September eresMas_02 - Synthèse Wanadoo_Base Forfaits 06-07_Spain KPIs" xfId="6825"/>
    <cellStyle name="n_Flash September eresMas_02 - Synthèse Wanadoo_Base Forfaits 06-07_Spain KPIs 2" xfId="16192"/>
    <cellStyle name="n_Flash September eresMas_02 - Synthèse Wanadoo_Base Forfaits 06-07_Spain KPIs_1" xfId="51641"/>
    <cellStyle name="n_Flash September eresMas_02 - Synthèse Wanadoo_Base Forfaits 06-07_Telecoms - Operational KPIs" xfId="49944"/>
    <cellStyle name="n_Flash September eresMas_02 - Synthèse Wanadoo_CA BAC SCR-VM 06-07 (31-07-06)" xfId="2138"/>
    <cellStyle name="n_Flash September eresMas_02 - Synthèse Wanadoo_CA BAC SCR-VM 06-07 (31-07-06)_A&amp;ME KPIs" xfId="53421"/>
    <cellStyle name="n_Flash September eresMas_02 - Synthèse Wanadoo_CA BAC SCR-VM 06-07 (31-07-06)_Enterprise" xfId="9699"/>
    <cellStyle name="n_Flash September eresMas_02 - Synthèse Wanadoo_CA BAC SCR-VM 06-07 (31-07-06)_France financials" xfId="23789"/>
    <cellStyle name="n_Flash September eresMas_02 - Synthèse Wanadoo_CA BAC SCR-VM 06-07 (31-07-06)_France financials_1" xfId="25289"/>
    <cellStyle name="n_Flash September eresMas_02 - Synthèse Wanadoo_CA BAC SCR-VM 06-07 (31-07-06)_France KPIs" xfId="4999"/>
    <cellStyle name="n_Flash September eresMas_02 - Synthèse Wanadoo_CA BAC SCR-VM 06-07 (31-07-06)_France KPIs 2" xfId="14417"/>
    <cellStyle name="n_Flash September eresMas_02 - Synthèse Wanadoo_CA BAC SCR-VM 06-07 (31-07-06)_France KPIs_1" xfId="12242"/>
    <cellStyle name="n_Flash September eresMas_02 - Synthèse Wanadoo_CA BAC SCR-VM 06-07 (31-07-06)_Group" xfId="32226"/>
    <cellStyle name="n_Flash September eresMas_02 - Synthèse Wanadoo_CA BAC SCR-VM 06-07 (31-07-06)_Group - financial KPIs" xfId="22045"/>
    <cellStyle name="n_Flash September eresMas_02 - Synthèse Wanadoo_CA BAC SCR-VM 06-07 (31-07-06)_Group - operational KPIs" xfId="3165"/>
    <cellStyle name="n_Flash September eresMas_02 - Synthèse Wanadoo_CA BAC SCR-VM 06-07 (31-07-06)_Group - operational KPIs_1" xfId="10488"/>
    <cellStyle name="n_Flash September eresMas_02 - Synthèse Wanadoo_CA BAC SCR-VM 06-07 (31-07-06)_Group - operational KPIs_1 2" xfId="18187"/>
    <cellStyle name="n_Flash September eresMas_02 - Synthèse Wanadoo_CA BAC SCR-VM 06-07 (31-07-06)_Group - operational KPIs_2" xfId="20304"/>
    <cellStyle name="n_Flash September eresMas_02 - Synthèse Wanadoo_CA BAC SCR-VM 06-07 (31-07-06)_IC&amp;SS" xfId="17663"/>
    <cellStyle name="n_Flash September eresMas_02 - Synthèse Wanadoo_CA BAC SCR-VM 06-07 (31-07-06)_Poland KPIs" xfId="8419"/>
    <cellStyle name="n_Flash September eresMas_02 - Synthèse Wanadoo_CA BAC SCR-VM 06-07 (31-07-06)_Poland KPIs_1" xfId="32225"/>
    <cellStyle name="n_Flash September eresMas_02 - Synthèse Wanadoo_CA BAC SCR-VM 06-07 (31-07-06)_ROW" xfId="32227"/>
    <cellStyle name="n_Flash September eresMas_02 - Synthèse Wanadoo_CA BAC SCR-VM 06-07 (31-07-06)_ROW ARPU" xfId="32228"/>
    <cellStyle name="n_Flash September eresMas_02 - Synthèse Wanadoo_CA BAC SCR-VM 06-07 (31-07-06)_RoW KPIs" xfId="9131"/>
    <cellStyle name="n_Flash September eresMas_02 - Synthèse Wanadoo_CA BAC SCR-VM 06-07 (31-07-06)_ROW_1" xfId="32229"/>
    <cellStyle name="n_Flash September eresMas_02 - Synthèse Wanadoo_CA BAC SCR-VM 06-07 (31-07-06)_ROW_1_Group" xfId="32230"/>
    <cellStyle name="n_Flash September eresMas_02 - Synthèse Wanadoo_CA BAC SCR-VM 06-07 (31-07-06)_ROW_1_ROW ARPU" xfId="32231"/>
    <cellStyle name="n_Flash September eresMas_02 - Synthèse Wanadoo_CA BAC SCR-VM 06-07 (31-07-06)_ROW_Group" xfId="32232"/>
    <cellStyle name="n_Flash September eresMas_02 - Synthèse Wanadoo_CA BAC SCR-VM 06-07 (31-07-06)_ROW_ROW ARPU" xfId="32233"/>
    <cellStyle name="n_Flash September eresMas_02 - Synthèse Wanadoo_CA BAC SCR-VM 06-07 (31-07-06)_Spain ARPU + AUPU" xfId="32234"/>
    <cellStyle name="n_Flash September eresMas_02 - Synthèse Wanadoo_CA BAC SCR-VM 06-07 (31-07-06)_Spain ARPU + AUPU_Group" xfId="32235"/>
    <cellStyle name="n_Flash September eresMas_02 - Synthèse Wanadoo_CA BAC SCR-VM 06-07 (31-07-06)_Spain ARPU + AUPU_ROW ARPU" xfId="32236"/>
    <cellStyle name="n_Flash September eresMas_02 - Synthèse Wanadoo_CA BAC SCR-VM 06-07 (31-07-06)_Spain KPIs" xfId="6826"/>
    <cellStyle name="n_Flash September eresMas_02 - Synthèse Wanadoo_CA BAC SCR-VM 06-07 (31-07-06)_Spain KPIs 2" xfId="16193"/>
    <cellStyle name="n_Flash September eresMas_02 - Synthèse Wanadoo_CA BAC SCR-VM 06-07 (31-07-06)_Spain KPIs_1" xfId="51642"/>
    <cellStyle name="n_Flash September eresMas_02 - Synthèse Wanadoo_CA BAC SCR-VM 06-07 (31-07-06)_Telecoms - Operational KPIs" xfId="49945"/>
    <cellStyle name="n_Flash September eresMas_02 - Synthèse Wanadoo_CA forfaits 0607 (06-08-14)" xfId="2139"/>
    <cellStyle name="n_Flash September eresMas_02 - Synthèse Wanadoo_CA forfaits 0607 (06-08-14)_A&amp;ME KPIs" xfId="53422"/>
    <cellStyle name="n_Flash September eresMas_02 - Synthèse Wanadoo_CA forfaits 0607 (06-08-14)_France financials" xfId="23790"/>
    <cellStyle name="n_Flash September eresMas_02 - Synthèse Wanadoo_CA forfaits 0607 (06-08-14)_France KPIs" xfId="5000"/>
    <cellStyle name="n_Flash September eresMas_02 - Synthèse Wanadoo_CA forfaits 0607 (06-08-14)_France KPIs 2" xfId="14418"/>
    <cellStyle name="n_Flash September eresMas_02 - Synthèse Wanadoo_CA forfaits 0607 (06-08-14)_France KPIs_1" xfId="12243"/>
    <cellStyle name="n_Flash September eresMas_02 - Synthèse Wanadoo_CA forfaits 0607 (06-08-14)_Group" xfId="32238"/>
    <cellStyle name="n_Flash September eresMas_02 - Synthèse Wanadoo_CA forfaits 0607 (06-08-14)_Group - financial KPIs" xfId="22046"/>
    <cellStyle name="n_Flash September eresMas_02 - Synthèse Wanadoo_CA forfaits 0607 (06-08-14)_Group - operational KPIs" xfId="10489"/>
    <cellStyle name="n_Flash September eresMas_02 - Synthèse Wanadoo_CA forfaits 0607 (06-08-14)_Group - operational KPIs 2" xfId="18188"/>
    <cellStyle name="n_Flash September eresMas_02 - Synthèse Wanadoo_CA forfaits 0607 (06-08-14)_Group - operational KPIs_1" xfId="20305"/>
    <cellStyle name="n_Flash September eresMas_02 - Synthèse Wanadoo_CA forfaits 0607 (06-08-14)_Poland KPIs" xfId="32237"/>
    <cellStyle name="n_Flash September eresMas_02 - Synthèse Wanadoo_CA forfaits 0607 (06-08-14)_ROW" xfId="32239"/>
    <cellStyle name="n_Flash September eresMas_02 - Synthèse Wanadoo_CA forfaits 0607 (06-08-14)_ROW ARPU" xfId="32240"/>
    <cellStyle name="n_Flash September eresMas_02 - Synthèse Wanadoo_CA forfaits 0607 (06-08-14)_ROW_1" xfId="32241"/>
    <cellStyle name="n_Flash September eresMas_02 - Synthèse Wanadoo_CA forfaits 0607 (06-08-14)_ROW_1_Group" xfId="32242"/>
    <cellStyle name="n_Flash September eresMas_02 - Synthèse Wanadoo_CA forfaits 0607 (06-08-14)_ROW_1_ROW ARPU" xfId="32243"/>
    <cellStyle name="n_Flash September eresMas_02 - Synthèse Wanadoo_CA forfaits 0607 (06-08-14)_ROW_Group" xfId="32244"/>
    <cellStyle name="n_Flash September eresMas_02 - Synthèse Wanadoo_CA forfaits 0607 (06-08-14)_ROW_ROW ARPU" xfId="32245"/>
    <cellStyle name="n_Flash September eresMas_02 - Synthèse Wanadoo_CA forfaits 0607 (06-08-14)_Spain ARPU + AUPU" xfId="32246"/>
    <cellStyle name="n_Flash September eresMas_02 - Synthèse Wanadoo_CA forfaits 0607 (06-08-14)_Spain ARPU + AUPU_Group" xfId="32247"/>
    <cellStyle name="n_Flash September eresMas_02 - Synthèse Wanadoo_CA forfaits 0607 (06-08-14)_Spain ARPU + AUPU_ROW ARPU" xfId="32248"/>
    <cellStyle name="n_Flash September eresMas_02 - Synthèse Wanadoo_CA forfaits 0607 (06-08-14)_Spain KPIs" xfId="6827"/>
    <cellStyle name="n_Flash September eresMas_02 - Synthèse Wanadoo_CA forfaits 0607 (06-08-14)_Spain KPIs 2" xfId="16194"/>
    <cellStyle name="n_Flash September eresMas_02 - Synthèse Wanadoo_CA forfaits 0607 (06-08-14)_Spain KPIs_1" xfId="51643"/>
    <cellStyle name="n_Flash September eresMas_02 - Synthèse Wanadoo_CA forfaits 0607 (06-08-14)_Telecoms - Operational KPIs" xfId="49946"/>
    <cellStyle name="n_Flash September eresMas_02 - Synthèse Wanadoo_Classeur2" xfId="2140"/>
    <cellStyle name="n_Flash September eresMas_02 - Synthèse Wanadoo_Classeur2_A&amp;ME KPIs" xfId="53423"/>
    <cellStyle name="n_Flash September eresMas_02 - Synthèse Wanadoo_Classeur2_France financials" xfId="23791"/>
    <cellStyle name="n_Flash September eresMas_02 - Synthèse Wanadoo_Classeur2_France KPIs" xfId="5001"/>
    <cellStyle name="n_Flash September eresMas_02 - Synthèse Wanadoo_Classeur2_France KPIs 2" xfId="14419"/>
    <cellStyle name="n_Flash September eresMas_02 - Synthèse Wanadoo_Classeur2_France KPIs_1" xfId="12244"/>
    <cellStyle name="n_Flash September eresMas_02 - Synthèse Wanadoo_Classeur2_Group" xfId="32250"/>
    <cellStyle name="n_Flash September eresMas_02 - Synthèse Wanadoo_Classeur2_Group - financial KPIs" xfId="22047"/>
    <cellStyle name="n_Flash September eresMas_02 - Synthèse Wanadoo_Classeur2_Group - operational KPIs" xfId="10490"/>
    <cellStyle name="n_Flash September eresMas_02 - Synthèse Wanadoo_Classeur2_Group - operational KPIs 2" xfId="18189"/>
    <cellStyle name="n_Flash September eresMas_02 - Synthèse Wanadoo_Classeur2_Group - operational KPIs_1" xfId="20306"/>
    <cellStyle name="n_Flash September eresMas_02 - Synthèse Wanadoo_Classeur2_Poland KPIs" xfId="32249"/>
    <cellStyle name="n_Flash September eresMas_02 - Synthèse Wanadoo_Classeur2_ROW" xfId="32251"/>
    <cellStyle name="n_Flash September eresMas_02 - Synthèse Wanadoo_Classeur2_ROW ARPU" xfId="32252"/>
    <cellStyle name="n_Flash September eresMas_02 - Synthèse Wanadoo_Classeur2_ROW_1" xfId="32253"/>
    <cellStyle name="n_Flash September eresMas_02 - Synthèse Wanadoo_Classeur2_ROW_1_Group" xfId="32254"/>
    <cellStyle name="n_Flash September eresMas_02 - Synthèse Wanadoo_Classeur2_ROW_1_ROW ARPU" xfId="32255"/>
    <cellStyle name="n_Flash September eresMas_02 - Synthèse Wanadoo_Classeur2_ROW_Group" xfId="32256"/>
    <cellStyle name="n_Flash September eresMas_02 - Synthèse Wanadoo_Classeur2_ROW_ROW ARPU" xfId="32257"/>
    <cellStyle name="n_Flash September eresMas_02 - Synthèse Wanadoo_Classeur2_Spain ARPU + AUPU" xfId="32258"/>
    <cellStyle name="n_Flash September eresMas_02 - Synthèse Wanadoo_Classeur2_Spain ARPU + AUPU_Group" xfId="32259"/>
    <cellStyle name="n_Flash September eresMas_02 - Synthèse Wanadoo_Classeur2_Spain ARPU + AUPU_ROW ARPU" xfId="32260"/>
    <cellStyle name="n_Flash September eresMas_02 - Synthèse Wanadoo_Classeur2_Spain KPIs" xfId="6828"/>
    <cellStyle name="n_Flash September eresMas_02 - Synthèse Wanadoo_Classeur2_Spain KPIs 2" xfId="16195"/>
    <cellStyle name="n_Flash September eresMas_02 - Synthèse Wanadoo_Classeur2_Spain KPIs_1" xfId="51644"/>
    <cellStyle name="n_Flash September eresMas_02 - Synthèse Wanadoo_Classeur2_Telecoms - Operational KPIs" xfId="49947"/>
    <cellStyle name="n_Flash September eresMas_02 - Synthèse Wanadoo_Classeur5" xfId="2141"/>
    <cellStyle name="n_Flash September eresMas_02 - Synthèse Wanadoo_Classeur5_A&amp;ME KPIs" xfId="53424"/>
    <cellStyle name="n_Flash September eresMas_02 - Synthèse Wanadoo_Classeur5_Enterprise" xfId="9700"/>
    <cellStyle name="n_Flash September eresMas_02 - Synthèse Wanadoo_Classeur5_France financials" xfId="23792"/>
    <cellStyle name="n_Flash September eresMas_02 - Synthèse Wanadoo_Classeur5_France financials_1" xfId="25290"/>
    <cellStyle name="n_Flash September eresMas_02 - Synthèse Wanadoo_Classeur5_France KPIs" xfId="5002"/>
    <cellStyle name="n_Flash September eresMas_02 - Synthèse Wanadoo_Classeur5_France KPIs 2" xfId="14420"/>
    <cellStyle name="n_Flash September eresMas_02 - Synthèse Wanadoo_Classeur5_France KPIs_1" xfId="12245"/>
    <cellStyle name="n_Flash September eresMas_02 - Synthèse Wanadoo_Classeur5_Group" xfId="32262"/>
    <cellStyle name="n_Flash September eresMas_02 - Synthèse Wanadoo_Classeur5_Group - financial KPIs" xfId="22048"/>
    <cellStyle name="n_Flash September eresMas_02 - Synthèse Wanadoo_Classeur5_Group - operational KPIs" xfId="3166"/>
    <cellStyle name="n_Flash September eresMas_02 - Synthèse Wanadoo_Classeur5_Group - operational KPIs_1" xfId="10491"/>
    <cellStyle name="n_Flash September eresMas_02 - Synthèse Wanadoo_Classeur5_Group - operational KPIs_1 2" xfId="18190"/>
    <cellStyle name="n_Flash September eresMas_02 - Synthèse Wanadoo_Classeur5_Group - operational KPIs_2" xfId="20307"/>
    <cellStyle name="n_Flash September eresMas_02 - Synthèse Wanadoo_Classeur5_IC&amp;SS" xfId="19586"/>
    <cellStyle name="n_Flash September eresMas_02 - Synthèse Wanadoo_Classeur5_Poland KPIs" xfId="8420"/>
    <cellStyle name="n_Flash September eresMas_02 - Synthèse Wanadoo_Classeur5_Poland KPIs_1" xfId="32261"/>
    <cellStyle name="n_Flash September eresMas_02 - Synthèse Wanadoo_Classeur5_ROW" xfId="32263"/>
    <cellStyle name="n_Flash September eresMas_02 - Synthèse Wanadoo_Classeur5_ROW ARPU" xfId="32264"/>
    <cellStyle name="n_Flash September eresMas_02 - Synthèse Wanadoo_Classeur5_RoW KPIs" xfId="9132"/>
    <cellStyle name="n_Flash September eresMas_02 - Synthèse Wanadoo_Classeur5_ROW_1" xfId="32265"/>
    <cellStyle name="n_Flash September eresMas_02 - Synthèse Wanadoo_Classeur5_ROW_1_Group" xfId="32266"/>
    <cellStyle name="n_Flash September eresMas_02 - Synthèse Wanadoo_Classeur5_ROW_1_ROW ARPU" xfId="32267"/>
    <cellStyle name="n_Flash September eresMas_02 - Synthèse Wanadoo_Classeur5_ROW_Group" xfId="32268"/>
    <cellStyle name="n_Flash September eresMas_02 - Synthèse Wanadoo_Classeur5_ROW_ROW ARPU" xfId="32269"/>
    <cellStyle name="n_Flash September eresMas_02 - Synthèse Wanadoo_Classeur5_Spain ARPU + AUPU" xfId="32270"/>
    <cellStyle name="n_Flash September eresMas_02 - Synthèse Wanadoo_Classeur5_Spain ARPU + AUPU_Group" xfId="32271"/>
    <cellStyle name="n_Flash September eresMas_02 - Synthèse Wanadoo_Classeur5_Spain ARPU + AUPU_ROW ARPU" xfId="32272"/>
    <cellStyle name="n_Flash September eresMas_02 - Synthèse Wanadoo_Classeur5_Spain KPIs" xfId="6829"/>
    <cellStyle name="n_Flash September eresMas_02 - Synthèse Wanadoo_Classeur5_Spain KPIs 2" xfId="16196"/>
    <cellStyle name="n_Flash September eresMas_02 - Synthèse Wanadoo_Classeur5_Spain KPIs_1" xfId="51645"/>
    <cellStyle name="n_Flash September eresMas_02 - Synthèse Wanadoo_Classeur5_Telecoms - Operational KPIs" xfId="49948"/>
    <cellStyle name="n_Flash September eresMas_02 - Synthèse Wanadoo_COM B2004" xfId="2142"/>
    <cellStyle name="n_Flash September eresMas_02 - Synthèse Wanadoo_COM B2004_A&amp;ME KPIs" xfId="53425"/>
    <cellStyle name="n_Flash September eresMas_02 - Synthèse Wanadoo_COM B2004_DATA KPI Personal" xfId="32274"/>
    <cellStyle name="n_Flash September eresMas_02 - Synthèse Wanadoo_COM B2004_DATA KPI Personal_Group" xfId="32275"/>
    <cellStyle name="n_Flash September eresMas_02 - Synthèse Wanadoo_COM B2004_DATA KPI Personal_ROW ARPU" xfId="32276"/>
    <cellStyle name="n_Flash September eresMas_02 - Synthèse Wanadoo_COM B2004_EE_CoA_BS - mapped V4" xfId="32277"/>
    <cellStyle name="n_Flash September eresMas_02 - Synthèse Wanadoo_COM B2004_EE_CoA_BS - mapped V4_Group" xfId="32278"/>
    <cellStyle name="n_Flash September eresMas_02 - Synthèse Wanadoo_COM B2004_EE_CoA_BS - mapped V4_ROW ARPU" xfId="32279"/>
    <cellStyle name="n_Flash September eresMas_02 - Synthèse Wanadoo_COM B2004_Enterprise" xfId="9701"/>
    <cellStyle name="n_Flash September eresMas_02 - Synthèse Wanadoo_COM B2004_France financials" xfId="23793"/>
    <cellStyle name="n_Flash September eresMas_02 - Synthèse Wanadoo_COM B2004_France financials_1" xfId="25291"/>
    <cellStyle name="n_Flash September eresMas_02 - Synthèse Wanadoo_COM B2004_France KPIs" xfId="5003"/>
    <cellStyle name="n_Flash September eresMas_02 - Synthèse Wanadoo_COM B2004_France KPIs 2" xfId="14421"/>
    <cellStyle name="n_Flash September eresMas_02 - Synthèse Wanadoo_COM B2004_France KPIs_1" xfId="12246"/>
    <cellStyle name="n_Flash September eresMas_02 - Synthèse Wanadoo_COM B2004_Group" xfId="32280"/>
    <cellStyle name="n_Flash September eresMas_02 - Synthèse Wanadoo_COM B2004_Group - financial KPIs" xfId="22049"/>
    <cellStyle name="n_Flash September eresMas_02 - Synthèse Wanadoo_COM B2004_Group - operational KPIs" xfId="3167"/>
    <cellStyle name="n_Flash September eresMas_02 - Synthèse Wanadoo_COM B2004_Group - operational KPIs_1" xfId="10492"/>
    <cellStyle name="n_Flash September eresMas_02 - Synthèse Wanadoo_COM B2004_Group - operational KPIs_1 2" xfId="18191"/>
    <cellStyle name="n_Flash September eresMas_02 - Synthèse Wanadoo_COM B2004_Group - operational KPIs_2" xfId="20308"/>
    <cellStyle name="n_Flash September eresMas_02 - Synthèse Wanadoo_COM B2004_IC&amp;SS" xfId="19786"/>
    <cellStyle name="n_Flash September eresMas_02 - Synthèse Wanadoo_COM B2004_Poland KPIs" xfId="8421"/>
    <cellStyle name="n_Flash September eresMas_02 - Synthèse Wanadoo_COM B2004_Poland KPIs_1" xfId="32273"/>
    <cellStyle name="n_Flash September eresMas_02 - Synthèse Wanadoo_COM B2004_Reporting Valeur_Mobile_2010_10" xfId="32281"/>
    <cellStyle name="n_Flash September eresMas_02 - Synthèse Wanadoo_COM B2004_Reporting Valeur_Mobile_2010_10_Group" xfId="32282"/>
    <cellStyle name="n_Flash September eresMas_02 - Synthèse Wanadoo_COM B2004_Reporting Valeur_Mobile_2010_10_ROW" xfId="32283"/>
    <cellStyle name="n_Flash September eresMas_02 - Synthèse Wanadoo_COM B2004_Reporting Valeur_Mobile_2010_10_ROW ARPU" xfId="32284"/>
    <cellStyle name="n_Flash September eresMas_02 - Synthèse Wanadoo_COM B2004_Reporting Valeur_Mobile_2010_10_ROW_Group" xfId="32285"/>
    <cellStyle name="n_Flash September eresMas_02 - Synthèse Wanadoo_COM B2004_Reporting Valeur_Mobile_2010_10_ROW_ROW ARPU" xfId="32286"/>
    <cellStyle name="n_Flash September eresMas_02 - Synthèse Wanadoo_COM B2004_ROW" xfId="32287"/>
    <cellStyle name="n_Flash September eresMas_02 - Synthèse Wanadoo_COM B2004_ROW ARPU" xfId="32288"/>
    <cellStyle name="n_Flash September eresMas_02 - Synthèse Wanadoo_COM B2004_RoW KPIs" xfId="9133"/>
    <cellStyle name="n_Flash September eresMas_02 - Synthèse Wanadoo_COM B2004_ROW_1" xfId="32289"/>
    <cellStyle name="n_Flash September eresMas_02 - Synthèse Wanadoo_COM B2004_ROW_1_Group" xfId="32290"/>
    <cellStyle name="n_Flash September eresMas_02 - Synthèse Wanadoo_COM B2004_ROW_1_ROW ARPU" xfId="32291"/>
    <cellStyle name="n_Flash September eresMas_02 - Synthèse Wanadoo_COM B2004_ROW_Group" xfId="32292"/>
    <cellStyle name="n_Flash September eresMas_02 - Synthèse Wanadoo_COM B2004_ROW_ROW ARPU" xfId="32293"/>
    <cellStyle name="n_Flash September eresMas_02 - Synthèse Wanadoo_COM B2004_Spain ARPU + AUPU" xfId="32294"/>
    <cellStyle name="n_Flash September eresMas_02 - Synthèse Wanadoo_COM B2004_Spain ARPU + AUPU_Group" xfId="32295"/>
    <cellStyle name="n_Flash September eresMas_02 - Synthèse Wanadoo_COM B2004_Spain ARPU + AUPU_ROW ARPU" xfId="32296"/>
    <cellStyle name="n_Flash September eresMas_02 - Synthèse Wanadoo_COM B2004_Spain KPIs" xfId="6830"/>
    <cellStyle name="n_Flash September eresMas_02 - Synthèse Wanadoo_COM B2004_Spain KPIs 2" xfId="16197"/>
    <cellStyle name="n_Flash September eresMas_02 - Synthèse Wanadoo_COM B2004_Spain KPIs_1" xfId="51646"/>
    <cellStyle name="n_Flash September eresMas_02 - Synthèse Wanadoo_COM B2004_Telecoms - Operational KPIs" xfId="49949"/>
    <cellStyle name="n_Flash September eresMas_02 - Synthèse Wanadoo_Communication 08-2003" xfId="2143"/>
    <cellStyle name="n_Flash September eresMas_02 - Synthèse Wanadoo_Communication 08-2003_A&amp;ME KPIs" xfId="53426"/>
    <cellStyle name="n_Flash September eresMas_02 - Synthèse Wanadoo_Communication 08-2003_DATA KPI Personal" xfId="32298"/>
    <cellStyle name="n_Flash September eresMas_02 - Synthèse Wanadoo_Communication 08-2003_DATA KPI Personal_Group" xfId="32299"/>
    <cellStyle name="n_Flash September eresMas_02 - Synthèse Wanadoo_Communication 08-2003_DATA KPI Personal_ROW ARPU" xfId="32300"/>
    <cellStyle name="n_Flash September eresMas_02 - Synthèse Wanadoo_Communication 08-2003_EE_CoA_BS - mapped V4" xfId="32301"/>
    <cellStyle name="n_Flash September eresMas_02 - Synthèse Wanadoo_Communication 08-2003_EE_CoA_BS - mapped V4_Group" xfId="32302"/>
    <cellStyle name="n_Flash September eresMas_02 - Synthèse Wanadoo_Communication 08-2003_EE_CoA_BS - mapped V4_ROW ARPU" xfId="32303"/>
    <cellStyle name="n_Flash September eresMas_02 - Synthèse Wanadoo_Communication 08-2003_Enterprise" xfId="9702"/>
    <cellStyle name="n_Flash September eresMas_02 - Synthèse Wanadoo_Communication 08-2003_France financials" xfId="23794"/>
    <cellStyle name="n_Flash September eresMas_02 - Synthèse Wanadoo_Communication 08-2003_France financials_1" xfId="25292"/>
    <cellStyle name="n_Flash September eresMas_02 - Synthèse Wanadoo_Communication 08-2003_France KPIs" xfId="5004"/>
    <cellStyle name="n_Flash September eresMas_02 - Synthèse Wanadoo_Communication 08-2003_France KPIs 2" xfId="14422"/>
    <cellStyle name="n_Flash September eresMas_02 - Synthèse Wanadoo_Communication 08-2003_France KPIs_1" xfId="12247"/>
    <cellStyle name="n_Flash September eresMas_02 - Synthèse Wanadoo_Communication 08-2003_Group" xfId="32304"/>
    <cellStyle name="n_Flash September eresMas_02 - Synthèse Wanadoo_Communication 08-2003_Group - financial KPIs" xfId="22050"/>
    <cellStyle name="n_Flash September eresMas_02 - Synthèse Wanadoo_Communication 08-2003_Group - operational KPIs" xfId="3168"/>
    <cellStyle name="n_Flash September eresMas_02 - Synthèse Wanadoo_Communication 08-2003_Group - operational KPIs_1" xfId="10493"/>
    <cellStyle name="n_Flash September eresMas_02 - Synthèse Wanadoo_Communication 08-2003_Group - operational KPIs_1 2" xfId="18192"/>
    <cellStyle name="n_Flash September eresMas_02 - Synthèse Wanadoo_Communication 08-2003_Group - operational KPIs_2" xfId="20309"/>
    <cellStyle name="n_Flash September eresMas_02 - Synthèse Wanadoo_Communication 08-2003_IC&amp;SS" xfId="13559"/>
    <cellStyle name="n_Flash September eresMas_02 - Synthèse Wanadoo_Communication 08-2003_Poland KPIs" xfId="8422"/>
    <cellStyle name="n_Flash September eresMas_02 - Synthèse Wanadoo_Communication 08-2003_Poland KPIs_1" xfId="32297"/>
    <cellStyle name="n_Flash September eresMas_02 - Synthèse Wanadoo_Communication 08-2003_Reporting Valeur_Mobile_2010_10" xfId="32305"/>
    <cellStyle name="n_Flash September eresMas_02 - Synthèse Wanadoo_Communication 08-2003_Reporting Valeur_Mobile_2010_10_Group" xfId="32306"/>
    <cellStyle name="n_Flash September eresMas_02 - Synthèse Wanadoo_Communication 08-2003_Reporting Valeur_Mobile_2010_10_ROW" xfId="32307"/>
    <cellStyle name="n_Flash September eresMas_02 - Synthèse Wanadoo_Communication 08-2003_Reporting Valeur_Mobile_2010_10_ROW ARPU" xfId="32308"/>
    <cellStyle name="n_Flash September eresMas_02 - Synthèse Wanadoo_Communication 08-2003_Reporting Valeur_Mobile_2010_10_ROW_Group" xfId="32309"/>
    <cellStyle name="n_Flash September eresMas_02 - Synthèse Wanadoo_Communication 08-2003_Reporting Valeur_Mobile_2010_10_ROW_ROW ARPU" xfId="32310"/>
    <cellStyle name="n_Flash September eresMas_02 - Synthèse Wanadoo_Communication 08-2003_ROW" xfId="32311"/>
    <cellStyle name="n_Flash September eresMas_02 - Synthèse Wanadoo_Communication 08-2003_ROW ARPU" xfId="32312"/>
    <cellStyle name="n_Flash September eresMas_02 - Synthèse Wanadoo_Communication 08-2003_RoW KPIs" xfId="9134"/>
    <cellStyle name="n_Flash September eresMas_02 - Synthèse Wanadoo_Communication 08-2003_ROW_1" xfId="32313"/>
    <cellStyle name="n_Flash September eresMas_02 - Synthèse Wanadoo_Communication 08-2003_ROW_1_Group" xfId="32314"/>
    <cellStyle name="n_Flash September eresMas_02 - Synthèse Wanadoo_Communication 08-2003_ROW_1_ROW ARPU" xfId="32315"/>
    <cellStyle name="n_Flash September eresMas_02 - Synthèse Wanadoo_Communication 08-2003_ROW_Group" xfId="32316"/>
    <cellStyle name="n_Flash September eresMas_02 - Synthèse Wanadoo_Communication 08-2003_ROW_ROW ARPU" xfId="32317"/>
    <cellStyle name="n_Flash September eresMas_02 - Synthèse Wanadoo_Communication 08-2003_Spain ARPU + AUPU" xfId="32318"/>
    <cellStyle name="n_Flash September eresMas_02 - Synthèse Wanadoo_Communication 08-2003_Spain ARPU + AUPU_Group" xfId="32319"/>
    <cellStyle name="n_Flash September eresMas_02 - Synthèse Wanadoo_Communication 08-2003_Spain ARPU + AUPU_ROW ARPU" xfId="32320"/>
    <cellStyle name="n_Flash September eresMas_02 - Synthèse Wanadoo_Communication 08-2003_Spain KPIs" xfId="6831"/>
    <cellStyle name="n_Flash September eresMas_02 - Synthèse Wanadoo_Communication 08-2003_Spain KPIs 2" xfId="16198"/>
    <cellStyle name="n_Flash September eresMas_02 - Synthèse Wanadoo_Communication 08-2003_Spain KPIs_1" xfId="51647"/>
    <cellStyle name="n_Flash September eresMas_02 - Synthèse Wanadoo_Communication 08-2003_Telecoms - Operational KPIs" xfId="49950"/>
    <cellStyle name="n_Flash September eresMas_02 - Synthèse Wanadoo_Communication 12-2003" xfId="2144"/>
    <cellStyle name="n_Flash September eresMas_02 - Synthèse Wanadoo_Communication 12-2003_A&amp;ME KPIs" xfId="53427"/>
    <cellStyle name="n_Flash September eresMas_02 - Synthèse Wanadoo_Communication 12-2003_DATA KPI Personal" xfId="32322"/>
    <cellStyle name="n_Flash September eresMas_02 - Synthèse Wanadoo_Communication 12-2003_DATA KPI Personal_Group" xfId="32323"/>
    <cellStyle name="n_Flash September eresMas_02 - Synthèse Wanadoo_Communication 12-2003_DATA KPI Personal_ROW ARPU" xfId="32324"/>
    <cellStyle name="n_Flash September eresMas_02 - Synthèse Wanadoo_Communication 12-2003_EE_CoA_BS - mapped V4" xfId="32325"/>
    <cellStyle name="n_Flash September eresMas_02 - Synthèse Wanadoo_Communication 12-2003_EE_CoA_BS - mapped V4_Group" xfId="32326"/>
    <cellStyle name="n_Flash September eresMas_02 - Synthèse Wanadoo_Communication 12-2003_EE_CoA_BS - mapped V4_ROW ARPU" xfId="32327"/>
    <cellStyle name="n_Flash September eresMas_02 - Synthèse Wanadoo_Communication 12-2003_Enterprise" xfId="9703"/>
    <cellStyle name="n_Flash September eresMas_02 - Synthèse Wanadoo_Communication 12-2003_France financials" xfId="23795"/>
    <cellStyle name="n_Flash September eresMas_02 - Synthèse Wanadoo_Communication 12-2003_France financials_1" xfId="25293"/>
    <cellStyle name="n_Flash September eresMas_02 - Synthèse Wanadoo_Communication 12-2003_France KPIs" xfId="5005"/>
    <cellStyle name="n_Flash September eresMas_02 - Synthèse Wanadoo_Communication 12-2003_France KPIs 2" xfId="14423"/>
    <cellStyle name="n_Flash September eresMas_02 - Synthèse Wanadoo_Communication 12-2003_France KPIs_1" xfId="12248"/>
    <cellStyle name="n_Flash September eresMas_02 - Synthèse Wanadoo_Communication 12-2003_Group" xfId="32328"/>
    <cellStyle name="n_Flash September eresMas_02 - Synthèse Wanadoo_Communication 12-2003_Group - financial KPIs" xfId="22051"/>
    <cellStyle name="n_Flash September eresMas_02 - Synthèse Wanadoo_Communication 12-2003_Group - operational KPIs" xfId="3169"/>
    <cellStyle name="n_Flash September eresMas_02 - Synthèse Wanadoo_Communication 12-2003_Group - operational KPIs_1" xfId="10494"/>
    <cellStyle name="n_Flash September eresMas_02 - Synthèse Wanadoo_Communication 12-2003_Group - operational KPIs_1 2" xfId="18193"/>
    <cellStyle name="n_Flash September eresMas_02 - Synthèse Wanadoo_Communication 12-2003_Group - operational KPIs_2" xfId="20310"/>
    <cellStyle name="n_Flash September eresMas_02 - Synthèse Wanadoo_Communication 12-2003_IC&amp;SS" xfId="13780"/>
    <cellStyle name="n_Flash September eresMas_02 - Synthèse Wanadoo_Communication 12-2003_Poland KPIs" xfId="8423"/>
    <cellStyle name="n_Flash September eresMas_02 - Synthèse Wanadoo_Communication 12-2003_Poland KPIs_1" xfId="32321"/>
    <cellStyle name="n_Flash September eresMas_02 - Synthèse Wanadoo_Communication 12-2003_Reporting Valeur_Mobile_2010_10" xfId="32329"/>
    <cellStyle name="n_Flash September eresMas_02 - Synthèse Wanadoo_Communication 12-2003_Reporting Valeur_Mobile_2010_10_Group" xfId="32330"/>
    <cellStyle name="n_Flash September eresMas_02 - Synthèse Wanadoo_Communication 12-2003_Reporting Valeur_Mobile_2010_10_ROW" xfId="32331"/>
    <cellStyle name="n_Flash September eresMas_02 - Synthèse Wanadoo_Communication 12-2003_Reporting Valeur_Mobile_2010_10_ROW ARPU" xfId="32332"/>
    <cellStyle name="n_Flash September eresMas_02 - Synthèse Wanadoo_Communication 12-2003_Reporting Valeur_Mobile_2010_10_ROW_Group" xfId="32333"/>
    <cellStyle name="n_Flash September eresMas_02 - Synthèse Wanadoo_Communication 12-2003_Reporting Valeur_Mobile_2010_10_ROW_ROW ARPU" xfId="32334"/>
    <cellStyle name="n_Flash September eresMas_02 - Synthèse Wanadoo_Communication 12-2003_ROW" xfId="32335"/>
    <cellStyle name="n_Flash September eresMas_02 - Synthèse Wanadoo_Communication 12-2003_ROW ARPU" xfId="32336"/>
    <cellStyle name="n_Flash September eresMas_02 - Synthèse Wanadoo_Communication 12-2003_RoW KPIs" xfId="9135"/>
    <cellStyle name="n_Flash September eresMas_02 - Synthèse Wanadoo_Communication 12-2003_ROW_1" xfId="32337"/>
    <cellStyle name="n_Flash September eresMas_02 - Synthèse Wanadoo_Communication 12-2003_ROW_1_Group" xfId="32338"/>
    <cellStyle name="n_Flash September eresMas_02 - Synthèse Wanadoo_Communication 12-2003_ROW_1_ROW ARPU" xfId="32339"/>
    <cellStyle name="n_Flash September eresMas_02 - Synthèse Wanadoo_Communication 12-2003_ROW_Group" xfId="32340"/>
    <cellStyle name="n_Flash September eresMas_02 - Synthèse Wanadoo_Communication 12-2003_ROW_ROW ARPU" xfId="32341"/>
    <cellStyle name="n_Flash September eresMas_02 - Synthèse Wanadoo_Communication 12-2003_Spain ARPU + AUPU" xfId="32342"/>
    <cellStyle name="n_Flash September eresMas_02 - Synthèse Wanadoo_Communication 12-2003_Spain ARPU + AUPU_Group" xfId="32343"/>
    <cellStyle name="n_Flash September eresMas_02 - Synthèse Wanadoo_Communication 12-2003_Spain ARPU + AUPU_ROW ARPU" xfId="32344"/>
    <cellStyle name="n_Flash September eresMas_02 - Synthèse Wanadoo_Communication 12-2003_Spain KPIs" xfId="6832"/>
    <cellStyle name="n_Flash September eresMas_02 - Synthèse Wanadoo_Communication 12-2003_Spain KPIs 2" xfId="16199"/>
    <cellStyle name="n_Flash September eresMas_02 - Synthèse Wanadoo_Communication 12-2003_Spain KPIs_1" xfId="51648"/>
    <cellStyle name="n_Flash September eresMas_02 - Synthèse Wanadoo_Communication 12-2003_Telecoms - Operational KPIs" xfId="49951"/>
    <cellStyle name="n_Flash September eresMas_02 - Synthèse Wanadoo_Communication définition" xfId="2145"/>
    <cellStyle name="n_Flash September eresMas_02 - Synthèse Wanadoo_Communication définition_A&amp;ME KPIs" xfId="53428"/>
    <cellStyle name="n_Flash September eresMas_02 - Synthèse Wanadoo_Communication définition_DATA KPI Personal" xfId="32346"/>
    <cellStyle name="n_Flash September eresMas_02 - Synthèse Wanadoo_Communication définition_DATA KPI Personal_Group" xfId="32347"/>
    <cellStyle name="n_Flash September eresMas_02 - Synthèse Wanadoo_Communication définition_DATA KPI Personal_ROW ARPU" xfId="32348"/>
    <cellStyle name="n_Flash September eresMas_02 - Synthèse Wanadoo_Communication définition_EE_CoA_BS - mapped V4" xfId="32349"/>
    <cellStyle name="n_Flash September eresMas_02 - Synthèse Wanadoo_Communication définition_EE_CoA_BS - mapped V4_Group" xfId="32350"/>
    <cellStyle name="n_Flash September eresMas_02 - Synthèse Wanadoo_Communication définition_EE_CoA_BS - mapped V4_ROW ARPU" xfId="32351"/>
    <cellStyle name="n_Flash September eresMas_02 - Synthèse Wanadoo_Communication définition_Enterprise" xfId="9704"/>
    <cellStyle name="n_Flash September eresMas_02 - Synthèse Wanadoo_Communication définition_France financials" xfId="23796"/>
    <cellStyle name="n_Flash September eresMas_02 - Synthèse Wanadoo_Communication définition_France financials_1" xfId="25294"/>
    <cellStyle name="n_Flash September eresMas_02 - Synthèse Wanadoo_Communication définition_France KPIs" xfId="5006"/>
    <cellStyle name="n_Flash September eresMas_02 - Synthèse Wanadoo_Communication définition_France KPIs 2" xfId="14424"/>
    <cellStyle name="n_Flash September eresMas_02 - Synthèse Wanadoo_Communication définition_France KPIs_1" xfId="12249"/>
    <cellStyle name="n_Flash September eresMas_02 - Synthèse Wanadoo_Communication définition_Group" xfId="32352"/>
    <cellStyle name="n_Flash September eresMas_02 - Synthèse Wanadoo_Communication définition_Group - financial KPIs" xfId="22052"/>
    <cellStyle name="n_Flash September eresMas_02 - Synthèse Wanadoo_Communication définition_Group - operational KPIs" xfId="3170"/>
    <cellStyle name="n_Flash September eresMas_02 - Synthèse Wanadoo_Communication définition_Group - operational KPIs_1" xfId="10495"/>
    <cellStyle name="n_Flash September eresMas_02 - Synthèse Wanadoo_Communication définition_Group - operational KPIs_1 2" xfId="18194"/>
    <cellStyle name="n_Flash September eresMas_02 - Synthèse Wanadoo_Communication définition_Group - operational KPIs_2" xfId="20311"/>
    <cellStyle name="n_Flash September eresMas_02 - Synthèse Wanadoo_Communication définition_IC&amp;SS" xfId="19585"/>
    <cellStyle name="n_Flash September eresMas_02 - Synthèse Wanadoo_Communication définition_Poland KPIs" xfId="8424"/>
    <cellStyle name="n_Flash September eresMas_02 - Synthèse Wanadoo_Communication définition_Poland KPIs_1" xfId="32345"/>
    <cellStyle name="n_Flash September eresMas_02 - Synthèse Wanadoo_Communication définition_Reporting Valeur_Mobile_2010_10" xfId="32353"/>
    <cellStyle name="n_Flash September eresMas_02 - Synthèse Wanadoo_Communication définition_Reporting Valeur_Mobile_2010_10_Group" xfId="32354"/>
    <cellStyle name="n_Flash September eresMas_02 - Synthèse Wanadoo_Communication définition_Reporting Valeur_Mobile_2010_10_ROW" xfId="32355"/>
    <cellStyle name="n_Flash September eresMas_02 - Synthèse Wanadoo_Communication définition_Reporting Valeur_Mobile_2010_10_ROW ARPU" xfId="32356"/>
    <cellStyle name="n_Flash September eresMas_02 - Synthèse Wanadoo_Communication définition_Reporting Valeur_Mobile_2010_10_ROW_Group" xfId="32357"/>
    <cellStyle name="n_Flash September eresMas_02 - Synthèse Wanadoo_Communication définition_Reporting Valeur_Mobile_2010_10_ROW_ROW ARPU" xfId="32358"/>
    <cellStyle name="n_Flash September eresMas_02 - Synthèse Wanadoo_Communication définition_ROW" xfId="32359"/>
    <cellStyle name="n_Flash September eresMas_02 - Synthèse Wanadoo_Communication définition_ROW ARPU" xfId="32360"/>
    <cellStyle name="n_Flash September eresMas_02 - Synthèse Wanadoo_Communication définition_RoW KPIs" xfId="9136"/>
    <cellStyle name="n_Flash September eresMas_02 - Synthèse Wanadoo_Communication définition_ROW_1" xfId="32361"/>
    <cellStyle name="n_Flash September eresMas_02 - Synthèse Wanadoo_Communication définition_ROW_1_Group" xfId="32362"/>
    <cellStyle name="n_Flash September eresMas_02 - Synthèse Wanadoo_Communication définition_ROW_1_ROW ARPU" xfId="32363"/>
    <cellStyle name="n_Flash September eresMas_02 - Synthèse Wanadoo_Communication définition_ROW_Group" xfId="32364"/>
    <cellStyle name="n_Flash September eresMas_02 - Synthèse Wanadoo_Communication définition_ROW_ROW ARPU" xfId="32365"/>
    <cellStyle name="n_Flash September eresMas_02 - Synthèse Wanadoo_Communication définition_Spain ARPU + AUPU" xfId="32366"/>
    <cellStyle name="n_Flash September eresMas_02 - Synthèse Wanadoo_Communication définition_Spain ARPU + AUPU_Group" xfId="32367"/>
    <cellStyle name="n_Flash September eresMas_02 - Synthèse Wanadoo_Communication définition_Spain ARPU + AUPU_ROW ARPU" xfId="32368"/>
    <cellStyle name="n_Flash September eresMas_02 - Synthèse Wanadoo_Communication définition_Spain KPIs" xfId="6833"/>
    <cellStyle name="n_Flash September eresMas_02 - Synthèse Wanadoo_Communication définition_Spain KPIs 2" xfId="16200"/>
    <cellStyle name="n_Flash September eresMas_02 - Synthèse Wanadoo_Communication définition_Spain KPIs_1" xfId="51649"/>
    <cellStyle name="n_Flash September eresMas_02 - Synthèse Wanadoo_Communication définition_Telecoms - Operational KPIs" xfId="49952"/>
    <cellStyle name="n_Flash September eresMas_02 - Synthèse Wanadoo_DATA KPI Personal" xfId="32369"/>
    <cellStyle name="n_Flash September eresMas_02 - Synthèse Wanadoo_DATA KPI Personal_Group" xfId="32370"/>
    <cellStyle name="n_Flash September eresMas_02 - Synthèse Wanadoo_DATA KPI Personal_ROW ARPU" xfId="32371"/>
    <cellStyle name="n_Flash September eresMas_02 - Synthèse Wanadoo_EE_CoA_BS - mapped V4" xfId="32372"/>
    <cellStyle name="n_Flash September eresMas_02 - Synthèse Wanadoo_EE_CoA_BS - mapped V4_Group" xfId="32373"/>
    <cellStyle name="n_Flash September eresMas_02 - Synthèse Wanadoo_EE_CoA_BS - mapped V4_ROW ARPU" xfId="32374"/>
    <cellStyle name="n_Flash September eresMas_02 - Synthèse Wanadoo_Enterprise" xfId="9696"/>
    <cellStyle name="n_Flash September eresMas_02 - Synthèse Wanadoo_France financials" xfId="23785"/>
    <cellStyle name="n_Flash September eresMas_02 - Synthèse Wanadoo_France financials_1" xfId="25286"/>
    <cellStyle name="n_Flash September eresMas_02 - Synthèse Wanadoo_France KPIs" xfId="4995"/>
    <cellStyle name="n_Flash September eresMas_02 - Synthèse Wanadoo_France KPIs 2" xfId="14413"/>
    <cellStyle name="n_Flash September eresMas_02 - Synthèse Wanadoo_France KPIs_1" xfId="12238"/>
    <cellStyle name="n_Flash September eresMas_02 - Synthèse Wanadoo_GMC 0701 (2)" xfId="6834"/>
    <cellStyle name="n_Flash September eresMas_02 - Synthèse Wanadoo_GMC 0701 (2) 2" xfId="16201"/>
    <cellStyle name="n_Flash September eresMas_02 - Synthèse Wanadoo_GMC 0701 (2)_A&amp;ME KPIs" xfId="53429"/>
    <cellStyle name="n_Flash September eresMas_02 - Synthèse Wanadoo_GMC 0701 (2)_Group" xfId="32376"/>
    <cellStyle name="n_Flash September eresMas_02 - Synthèse Wanadoo_GMC 0701 (2)_Poland KPIs" xfId="32375"/>
    <cellStyle name="n_Flash September eresMas_02 - Synthèse Wanadoo_GMC 0701 (2)_ROW ARPU" xfId="32377"/>
    <cellStyle name="n_Flash September eresMas_02 - Synthèse Wanadoo_GMC 0701 (2)_Spain KPIs" xfId="51650"/>
    <cellStyle name="n_Flash September eresMas_02 - Synthèse Wanadoo_GMC 0701 (2)_Telecoms - Operational KPIs" xfId="49953"/>
    <cellStyle name="n_Flash September eresMas_02 - Synthèse Wanadoo_Group" xfId="32378"/>
    <cellStyle name="n_Flash September eresMas_02 - Synthèse Wanadoo_Group - financial KPIs" xfId="22041"/>
    <cellStyle name="n_Flash September eresMas_02 - Synthèse Wanadoo_Group - operational KPIs" xfId="3162"/>
    <cellStyle name="n_Flash September eresMas_02 - Synthèse Wanadoo_Group - operational KPIs_1" xfId="10484"/>
    <cellStyle name="n_Flash September eresMas_02 - Synthèse Wanadoo_Group - operational KPIs_1 2" xfId="18183"/>
    <cellStyle name="n_Flash September eresMas_02 - Synthèse Wanadoo_Group - operational KPIs_2" xfId="20300"/>
    <cellStyle name="n_Flash September eresMas_02 - Synthèse Wanadoo_Home Mngt PL GMC Business Review backup (4)" xfId="6835"/>
    <cellStyle name="n_Flash September eresMas_02 - Synthèse Wanadoo_Home Mngt PL GMC Business Review backup (4) 2" xfId="16202"/>
    <cellStyle name="n_Flash September eresMas_02 - Synthèse Wanadoo_Home Mngt PL GMC Business Review backup (4)_A&amp;ME KPIs" xfId="53430"/>
    <cellStyle name="n_Flash September eresMas_02 - Synthèse Wanadoo_Home Mngt PL GMC Business Review backup (4)_Group" xfId="32380"/>
    <cellStyle name="n_Flash September eresMas_02 - Synthèse Wanadoo_Home Mngt PL GMC Business Review backup (4)_Poland KPIs" xfId="32379"/>
    <cellStyle name="n_Flash September eresMas_02 - Synthèse Wanadoo_Home Mngt PL GMC Business Review backup (4)_ROW ARPU" xfId="32381"/>
    <cellStyle name="n_Flash September eresMas_02 - Synthèse Wanadoo_Home Mngt PL GMC Business Review backup (4)_Spain KPIs" xfId="51651"/>
    <cellStyle name="n_Flash September eresMas_02 - Synthèse Wanadoo_Home Mngt PL GMC Business Review backup (4)_Telecoms - Operational KPIs" xfId="49954"/>
    <cellStyle name="n_Flash September eresMas_02 - Synthèse Wanadoo_IC&amp;SS" xfId="19788"/>
    <cellStyle name="n_Flash September eresMas_02 - Synthèse Wanadoo_Libro2" xfId="6836"/>
    <cellStyle name="n_Flash September eresMas_02 - Synthèse Wanadoo_Libro2 2" xfId="16203"/>
    <cellStyle name="n_Flash September eresMas_02 - Synthèse Wanadoo_Libro2_A&amp;ME KPIs" xfId="53431"/>
    <cellStyle name="n_Flash September eresMas_02 - Synthèse Wanadoo_Libro2_Group" xfId="32383"/>
    <cellStyle name="n_Flash September eresMas_02 - Synthèse Wanadoo_Libro2_Poland KPIs" xfId="32382"/>
    <cellStyle name="n_Flash September eresMas_02 - Synthèse Wanadoo_Libro2_ROW ARPU" xfId="32384"/>
    <cellStyle name="n_Flash September eresMas_02 - Synthèse Wanadoo_Libro2_Spain KPIs" xfId="51652"/>
    <cellStyle name="n_Flash September eresMas_02 - Synthèse Wanadoo_Libro2_Telecoms - Operational KPIs" xfId="49955"/>
    <cellStyle name="n_Flash September eresMas_02 - Synthèse Wanadoo_NB07 FRANCE Tableau de l'ADSL 032007 v3 hors instances avec déc07 v24-04" xfId="2146"/>
    <cellStyle name="n_Flash September eresMas_02 - Synthèse Wanadoo_NB07 FRANCE Tableau de l'ADSL 032007 v3 hors instances avec déc07 v24-04_A&amp;ME KPIs" xfId="53432"/>
    <cellStyle name="n_Flash September eresMas_02 - Synthèse Wanadoo_NB07 FRANCE Tableau de l'ADSL 032007 v3 hors instances avec déc07 v24-04_Enterprise" xfId="9705"/>
    <cellStyle name="n_Flash September eresMas_02 - Synthèse Wanadoo_NB07 FRANCE Tableau de l'ADSL 032007 v3 hors instances avec déc07 v24-04_France financials" xfId="23797"/>
    <cellStyle name="n_Flash September eresMas_02 - Synthèse Wanadoo_NB07 FRANCE Tableau de l'ADSL 032007 v3 hors instances avec déc07 v24-04_France financials_1" xfId="25295"/>
    <cellStyle name="n_Flash September eresMas_02 - Synthèse Wanadoo_NB07 FRANCE Tableau de l'ADSL 032007 v3 hors instances avec déc07 v24-04_France KPIs" xfId="5007"/>
    <cellStyle name="n_Flash September eresMas_02 - Synthèse Wanadoo_NB07 FRANCE Tableau de l'ADSL 032007 v3 hors instances avec déc07 v24-04_France KPIs 2" xfId="14425"/>
    <cellStyle name="n_Flash September eresMas_02 - Synthèse Wanadoo_NB07 FRANCE Tableau de l'ADSL 032007 v3 hors instances avec déc07 v24-04_France KPIs_1" xfId="12250"/>
    <cellStyle name="n_Flash September eresMas_02 - Synthèse Wanadoo_NB07 FRANCE Tableau de l'ADSL 032007 v3 hors instances avec déc07 v24-04_Group" xfId="32386"/>
    <cellStyle name="n_Flash September eresMas_02 - Synthèse Wanadoo_NB07 FRANCE Tableau de l'ADSL 032007 v3 hors instances avec déc07 v24-04_Group - financial KPIs" xfId="22053"/>
    <cellStyle name="n_Flash September eresMas_02 - Synthèse Wanadoo_NB07 FRANCE Tableau de l'ADSL 032007 v3 hors instances avec déc07 v24-04_Group - operational KPIs" xfId="3171"/>
    <cellStyle name="n_Flash September eresMas_02 - Synthèse Wanadoo_NB07 FRANCE Tableau de l'ADSL 032007 v3 hors instances avec déc07 v24-04_Group - operational KPIs_1" xfId="10496"/>
    <cellStyle name="n_Flash September eresMas_02 - Synthèse Wanadoo_NB07 FRANCE Tableau de l'ADSL 032007 v3 hors instances avec déc07 v24-04_Group - operational KPIs_1 2" xfId="18195"/>
    <cellStyle name="n_Flash September eresMas_02 - Synthèse Wanadoo_NB07 FRANCE Tableau de l'ADSL 032007 v3 hors instances avec déc07 v24-04_Group - operational KPIs_2" xfId="20312"/>
    <cellStyle name="n_Flash September eresMas_02 - Synthèse Wanadoo_NB07 FRANCE Tableau de l'ADSL 032007 v3 hors instances avec déc07 v24-04_IC&amp;SS" xfId="19785"/>
    <cellStyle name="n_Flash September eresMas_02 - Synthèse Wanadoo_NB07 FRANCE Tableau de l'ADSL 032007 v3 hors instances avec déc07 v24-04_Poland KPIs" xfId="8425"/>
    <cellStyle name="n_Flash September eresMas_02 - Synthèse Wanadoo_NB07 FRANCE Tableau de l'ADSL 032007 v3 hors instances avec déc07 v24-04_Poland KPIs_1" xfId="32385"/>
    <cellStyle name="n_Flash September eresMas_02 - Synthèse Wanadoo_NB07 FRANCE Tableau de l'ADSL 032007 v3 hors instances avec déc07 v24-04_ROW" xfId="32387"/>
    <cellStyle name="n_Flash September eresMas_02 - Synthèse Wanadoo_NB07 FRANCE Tableau de l'ADSL 032007 v3 hors instances avec déc07 v24-04_ROW ARPU" xfId="32388"/>
    <cellStyle name="n_Flash September eresMas_02 - Synthèse Wanadoo_NB07 FRANCE Tableau de l'ADSL 032007 v3 hors instances avec déc07 v24-04_RoW KPIs" xfId="9137"/>
    <cellStyle name="n_Flash September eresMas_02 - Synthèse Wanadoo_NB07 FRANCE Tableau de l'ADSL 032007 v3 hors instances avec déc07 v24-04_ROW_1" xfId="32389"/>
    <cellStyle name="n_Flash September eresMas_02 - Synthèse Wanadoo_NB07 FRANCE Tableau de l'ADSL 032007 v3 hors instances avec déc07 v24-04_ROW_1_Group" xfId="32390"/>
    <cellStyle name="n_Flash September eresMas_02 - Synthèse Wanadoo_NB07 FRANCE Tableau de l'ADSL 032007 v3 hors instances avec déc07 v24-04_ROW_1_ROW ARPU" xfId="32391"/>
    <cellStyle name="n_Flash September eresMas_02 - Synthèse Wanadoo_NB07 FRANCE Tableau de l'ADSL 032007 v3 hors instances avec déc07 v24-04_ROW_Group" xfId="32392"/>
    <cellStyle name="n_Flash September eresMas_02 - Synthèse Wanadoo_NB07 FRANCE Tableau de l'ADSL 032007 v3 hors instances avec déc07 v24-04_ROW_ROW ARPU" xfId="32393"/>
    <cellStyle name="n_Flash September eresMas_02 - Synthèse Wanadoo_NB07 FRANCE Tableau de l'ADSL 032007 v3 hors instances avec déc07 v24-04_Spain ARPU + AUPU" xfId="32394"/>
    <cellStyle name="n_Flash September eresMas_02 - Synthèse Wanadoo_NB07 FRANCE Tableau de l'ADSL 032007 v3 hors instances avec déc07 v24-04_Spain ARPU + AUPU_Group" xfId="32395"/>
    <cellStyle name="n_Flash September eresMas_02 - Synthèse Wanadoo_NB07 FRANCE Tableau de l'ADSL 032007 v3 hors instances avec déc07 v24-04_Spain ARPU + AUPU_ROW ARPU" xfId="32396"/>
    <cellStyle name="n_Flash September eresMas_02 - Synthèse Wanadoo_NB07 FRANCE Tableau de l'ADSL 032007 v3 hors instances avec déc07 v24-04_Spain KPIs" xfId="6837"/>
    <cellStyle name="n_Flash September eresMas_02 - Synthèse Wanadoo_NB07 FRANCE Tableau de l'ADSL 032007 v3 hors instances avec déc07 v24-04_Spain KPIs 2" xfId="16204"/>
    <cellStyle name="n_Flash September eresMas_02 - Synthèse Wanadoo_NB07 FRANCE Tableau de l'ADSL 032007 v3 hors instances avec déc07 v24-04_Spain KPIs_1" xfId="51653"/>
    <cellStyle name="n_Flash September eresMas_02 - Synthèse Wanadoo_NB07 FRANCE Tableau de l'ADSL 032007 v3 hors instances avec déc07 v24-04_Telecoms - Operational KPIs" xfId="49956"/>
    <cellStyle name="n_Flash September eresMas_02 - Synthèse Wanadoo_Output Home" xfId="6838"/>
    <cellStyle name="n_Flash September eresMas_02 - Synthèse Wanadoo_Output Home 2" xfId="16205"/>
    <cellStyle name="n_Flash September eresMas_02 - Synthèse Wanadoo_Output Home_A&amp;ME KPIs" xfId="53433"/>
    <cellStyle name="n_Flash September eresMas_02 - Synthèse Wanadoo_Output Home_Group" xfId="32398"/>
    <cellStyle name="n_Flash September eresMas_02 - Synthèse Wanadoo_Output Home_Poland KPIs" xfId="32397"/>
    <cellStyle name="n_Flash September eresMas_02 - Synthèse Wanadoo_Output Home_ROW ARPU" xfId="32399"/>
    <cellStyle name="n_Flash September eresMas_02 - Synthèse Wanadoo_Output Home_Spain KPIs" xfId="51654"/>
    <cellStyle name="n_Flash September eresMas_02 - Synthèse Wanadoo_Output Home_Telecoms - Operational KPIs" xfId="49957"/>
    <cellStyle name="n_Flash September eresMas_02 - Synthèse Wanadoo_PFA_Mn MTV_060413" xfId="2147"/>
    <cellStyle name="n_Flash September eresMas_02 - Synthèse Wanadoo_PFA_Mn MTV_060413_A&amp;ME KPIs" xfId="53434"/>
    <cellStyle name="n_Flash September eresMas_02 - Synthèse Wanadoo_PFA_Mn MTV_060413_France financials" xfId="23798"/>
    <cellStyle name="n_Flash September eresMas_02 - Synthèse Wanadoo_PFA_Mn MTV_060413_France KPIs" xfId="5008"/>
    <cellStyle name="n_Flash September eresMas_02 - Synthèse Wanadoo_PFA_Mn MTV_060413_France KPIs 2" xfId="14426"/>
    <cellStyle name="n_Flash September eresMas_02 - Synthèse Wanadoo_PFA_Mn MTV_060413_France KPIs_1" xfId="12251"/>
    <cellStyle name="n_Flash September eresMas_02 - Synthèse Wanadoo_PFA_Mn MTV_060413_Group" xfId="32401"/>
    <cellStyle name="n_Flash September eresMas_02 - Synthèse Wanadoo_PFA_Mn MTV_060413_Group - financial KPIs" xfId="22054"/>
    <cellStyle name="n_Flash September eresMas_02 - Synthèse Wanadoo_PFA_Mn MTV_060413_Group - operational KPIs" xfId="10497"/>
    <cellStyle name="n_Flash September eresMas_02 - Synthèse Wanadoo_PFA_Mn MTV_060413_Group - operational KPIs 2" xfId="18196"/>
    <cellStyle name="n_Flash September eresMas_02 - Synthèse Wanadoo_PFA_Mn MTV_060413_Group - operational KPIs_1" xfId="20313"/>
    <cellStyle name="n_Flash September eresMas_02 - Synthèse Wanadoo_PFA_Mn MTV_060413_Poland KPIs" xfId="32400"/>
    <cellStyle name="n_Flash September eresMas_02 - Synthèse Wanadoo_PFA_Mn MTV_060413_ROW" xfId="32402"/>
    <cellStyle name="n_Flash September eresMas_02 - Synthèse Wanadoo_PFA_Mn MTV_060413_ROW ARPU" xfId="32403"/>
    <cellStyle name="n_Flash September eresMas_02 - Synthèse Wanadoo_PFA_Mn MTV_060413_ROW_1" xfId="32404"/>
    <cellStyle name="n_Flash September eresMas_02 - Synthèse Wanadoo_PFA_Mn MTV_060413_ROW_1_Group" xfId="32405"/>
    <cellStyle name="n_Flash September eresMas_02 - Synthèse Wanadoo_PFA_Mn MTV_060413_ROW_1_ROW ARPU" xfId="32406"/>
    <cellStyle name="n_Flash September eresMas_02 - Synthèse Wanadoo_PFA_Mn MTV_060413_ROW_Group" xfId="32407"/>
    <cellStyle name="n_Flash September eresMas_02 - Synthèse Wanadoo_PFA_Mn MTV_060413_ROW_ROW ARPU" xfId="32408"/>
    <cellStyle name="n_Flash September eresMas_02 - Synthèse Wanadoo_PFA_Mn MTV_060413_Spain ARPU + AUPU" xfId="32409"/>
    <cellStyle name="n_Flash September eresMas_02 - Synthèse Wanadoo_PFA_Mn MTV_060413_Spain ARPU + AUPU_Group" xfId="32410"/>
    <cellStyle name="n_Flash September eresMas_02 - Synthèse Wanadoo_PFA_Mn MTV_060413_Spain ARPU + AUPU_ROW ARPU" xfId="32411"/>
    <cellStyle name="n_Flash September eresMas_02 - Synthèse Wanadoo_PFA_Mn MTV_060413_Spain KPIs" xfId="6839"/>
    <cellStyle name="n_Flash September eresMas_02 - Synthèse Wanadoo_PFA_Mn MTV_060413_Spain KPIs 2" xfId="16206"/>
    <cellStyle name="n_Flash September eresMas_02 - Synthèse Wanadoo_PFA_Mn MTV_060413_Spain KPIs_1" xfId="51655"/>
    <cellStyle name="n_Flash September eresMas_02 - Synthèse Wanadoo_PFA_Mn MTV_060413_Telecoms - Operational KPIs" xfId="49958"/>
    <cellStyle name="n_Flash September eresMas_02 - Synthèse Wanadoo_PFA_Mn_0603_V0 0" xfId="2148"/>
    <cellStyle name="n_Flash September eresMas_02 - Synthèse Wanadoo_PFA_Mn_0603_V0 0_A&amp;ME KPIs" xfId="53435"/>
    <cellStyle name="n_Flash September eresMas_02 - Synthèse Wanadoo_PFA_Mn_0603_V0 0_France financials" xfId="23799"/>
    <cellStyle name="n_Flash September eresMas_02 - Synthèse Wanadoo_PFA_Mn_0603_V0 0_France KPIs" xfId="5009"/>
    <cellStyle name="n_Flash September eresMas_02 - Synthèse Wanadoo_PFA_Mn_0603_V0 0_France KPIs 2" xfId="14427"/>
    <cellStyle name="n_Flash September eresMas_02 - Synthèse Wanadoo_PFA_Mn_0603_V0 0_France KPIs_1" xfId="12252"/>
    <cellStyle name="n_Flash September eresMas_02 - Synthèse Wanadoo_PFA_Mn_0603_V0 0_Group" xfId="32413"/>
    <cellStyle name="n_Flash September eresMas_02 - Synthèse Wanadoo_PFA_Mn_0603_V0 0_Group - financial KPIs" xfId="22055"/>
    <cellStyle name="n_Flash September eresMas_02 - Synthèse Wanadoo_PFA_Mn_0603_V0 0_Group - operational KPIs" xfId="10498"/>
    <cellStyle name="n_Flash September eresMas_02 - Synthèse Wanadoo_PFA_Mn_0603_V0 0_Group - operational KPIs 2" xfId="18197"/>
    <cellStyle name="n_Flash September eresMas_02 - Synthèse Wanadoo_PFA_Mn_0603_V0 0_Group - operational KPIs_1" xfId="20314"/>
    <cellStyle name="n_Flash September eresMas_02 - Synthèse Wanadoo_PFA_Mn_0603_V0 0_Poland KPIs" xfId="32412"/>
    <cellStyle name="n_Flash September eresMas_02 - Synthèse Wanadoo_PFA_Mn_0603_V0 0_ROW" xfId="32414"/>
    <cellStyle name="n_Flash September eresMas_02 - Synthèse Wanadoo_PFA_Mn_0603_V0 0_ROW ARPU" xfId="32415"/>
    <cellStyle name="n_Flash September eresMas_02 - Synthèse Wanadoo_PFA_Mn_0603_V0 0_ROW_1" xfId="32416"/>
    <cellStyle name="n_Flash September eresMas_02 - Synthèse Wanadoo_PFA_Mn_0603_V0 0_ROW_1_Group" xfId="32417"/>
    <cellStyle name="n_Flash September eresMas_02 - Synthèse Wanadoo_PFA_Mn_0603_V0 0_ROW_1_ROW ARPU" xfId="32418"/>
    <cellStyle name="n_Flash September eresMas_02 - Synthèse Wanadoo_PFA_Mn_0603_V0 0_ROW_Group" xfId="32419"/>
    <cellStyle name="n_Flash September eresMas_02 - Synthèse Wanadoo_PFA_Mn_0603_V0 0_ROW_ROW ARPU" xfId="32420"/>
    <cellStyle name="n_Flash September eresMas_02 - Synthèse Wanadoo_PFA_Mn_0603_V0 0_Spain ARPU + AUPU" xfId="32421"/>
    <cellStyle name="n_Flash September eresMas_02 - Synthèse Wanadoo_PFA_Mn_0603_V0 0_Spain ARPU + AUPU_Group" xfId="32422"/>
    <cellStyle name="n_Flash September eresMas_02 - Synthèse Wanadoo_PFA_Mn_0603_V0 0_Spain ARPU + AUPU_ROW ARPU" xfId="32423"/>
    <cellStyle name="n_Flash September eresMas_02 - Synthèse Wanadoo_PFA_Mn_0603_V0 0_Spain KPIs" xfId="6840"/>
    <cellStyle name="n_Flash September eresMas_02 - Synthèse Wanadoo_PFA_Mn_0603_V0 0_Spain KPIs 2" xfId="16207"/>
    <cellStyle name="n_Flash September eresMas_02 - Synthèse Wanadoo_PFA_Mn_0603_V0 0_Spain KPIs_1" xfId="51656"/>
    <cellStyle name="n_Flash September eresMas_02 - Synthèse Wanadoo_PFA_Mn_0603_V0 0_Telecoms - Operational KPIs" xfId="49959"/>
    <cellStyle name="n_Flash September eresMas_02 - Synthèse Wanadoo_PFA_Parcs_0600706" xfId="2149"/>
    <cellStyle name="n_Flash September eresMas_02 - Synthèse Wanadoo_PFA_Parcs_0600706_A&amp;ME KPIs" xfId="53436"/>
    <cellStyle name="n_Flash September eresMas_02 - Synthèse Wanadoo_PFA_Parcs_0600706_France financials" xfId="23800"/>
    <cellStyle name="n_Flash September eresMas_02 - Synthèse Wanadoo_PFA_Parcs_0600706_France KPIs" xfId="5010"/>
    <cellStyle name="n_Flash September eresMas_02 - Synthèse Wanadoo_PFA_Parcs_0600706_France KPIs 2" xfId="14428"/>
    <cellStyle name="n_Flash September eresMas_02 - Synthèse Wanadoo_PFA_Parcs_0600706_France KPIs_1" xfId="12253"/>
    <cellStyle name="n_Flash September eresMas_02 - Synthèse Wanadoo_PFA_Parcs_0600706_Group" xfId="32425"/>
    <cellStyle name="n_Flash September eresMas_02 - Synthèse Wanadoo_PFA_Parcs_0600706_Group - financial KPIs" xfId="22056"/>
    <cellStyle name="n_Flash September eresMas_02 - Synthèse Wanadoo_PFA_Parcs_0600706_Group - operational KPIs" xfId="10499"/>
    <cellStyle name="n_Flash September eresMas_02 - Synthèse Wanadoo_PFA_Parcs_0600706_Group - operational KPIs 2" xfId="18198"/>
    <cellStyle name="n_Flash September eresMas_02 - Synthèse Wanadoo_PFA_Parcs_0600706_Group - operational KPIs_1" xfId="20315"/>
    <cellStyle name="n_Flash September eresMas_02 - Synthèse Wanadoo_PFA_Parcs_0600706_Poland KPIs" xfId="32424"/>
    <cellStyle name="n_Flash September eresMas_02 - Synthèse Wanadoo_PFA_Parcs_0600706_ROW" xfId="32426"/>
    <cellStyle name="n_Flash September eresMas_02 - Synthèse Wanadoo_PFA_Parcs_0600706_ROW ARPU" xfId="32427"/>
    <cellStyle name="n_Flash September eresMas_02 - Synthèse Wanadoo_PFA_Parcs_0600706_ROW_1" xfId="32428"/>
    <cellStyle name="n_Flash September eresMas_02 - Synthèse Wanadoo_PFA_Parcs_0600706_ROW_1_Group" xfId="32429"/>
    <cellStyle name="n_Flash September eresMas_02 - Synthèse Wanadoo_PFA_Parcs_0600706_ROW_1_ROW ARPU" xfId="32430"/>
    <cellStyle name="n_Flash September eresMas_02 - Synthèse Wanadoo_PFA_Parcs_0600706_ROW_Group" xfId="32431"/>
    <cellStyle name="n_Flash September eresMas_02 - Synthèse Wanadoo_PFA_Parcs_0600706_ROW_ROW ARPU" xfId="32432"/>
    <cellStyle name="n_Flash September eresMas_02 - Synthèse Wanadoo_PFA_Parcs_0600706_Spain ARPU + AUPU" xfId="32433"/>
    <cellStyle name="n_Flash September eresMas_02 - Synthèse Wanadoo_PFA_Parcs_0600706_Spain ARPU + AUPU_Group" xfId="32434"/>
    <cellStyle name="n_Flash September eresMas_02 - Synthèse Wanadoo_PFA_Parcs_0600706_Spain ARPU + AUPU_ROW ARPU" xfId="32435"/>
    <cellStyle name="n_Flash September eresMas_02 - Synthèse Wanadoo_PFA_Parcs_0600706_Spain KPIs" xfId="6841"/>
    <cellStyle name="n_Flash September eresMas_02 - Synthèse Wanadoo_PFA_Parcs_0600706_Spain KPIs 2" xfId="16208"/>
    <cellStyle name="n_Flash September eresMas_02 - Synthèse Wanadoo_PFA_Parcs_0600706_Spain KPIs_1" xfId="51657"/>
    <cellStyle name="n_Flash September eresMas_02 - Synthèse Wanadoo_PFA_Parcs_0600706_Telecoms - Operational KPIs" xfId="49960"/>
    <cellStyle name="n_Flash September eresMas_02 - Synthèse Wanadoo_Poland KPIs" xfId="8416"/>
    <cellStyle name="n_Flash September eresMas_02 - Synthèse Wanadoo_Poland KPIs_1" xfId="32188"/>
    <cellStyle name="n_Flash September eresMas_02 - Synthèse Wanadoo_Reporting Valeur_Mobile_2010_10" xfId="32436"/>
    <cellStyle name="n_Flash September eresMas_02 - Synthèse Wanadoo_Reporting Valeur_Mobile_2010_10_Group" xfId="32437"/>
    <cellStyle name="n_Flash September eresMas_02 - Synthèse Wanadoo_Reporting Valeur_Mobile_2010_10_ROW" xfId="32438"/>
    <cellStyle name="n_Flash September eresMas_02 - Synthèse Wanadoo_Reporting Valeur_Mobile_2010_10_ROW ARPU" xfId="32439"/>
    <cellStyle name="n_Flash September eresMas_02 - Synthèse Wanadoo_Reporting Valeur_Mobile_2010_10_ROW_Group" xfId="32440"/>
    <cellStyle name="n_Flash September eresMas_02 - Synthèse Wanadoo_Reporting Valeur_Mobile_2010_10_ROW_ROW ARPU" xfId="32441"/>
    <cellStyle name="n_Flash September eresMas_02 - Synthèse Wanadoo_ROW" xfId="32442"/>
    <cellStyle name="n_Flash September eresMas_02 - Synthèse Wanadoo_ROW ARPU" xfId="32443"/>
    <cellStyle name="n_Flash September eresMas_02 - Synthèse Wanadoo_RoW KPIs" xfId="9128"/>
    <cellStyle name="n_Flash September eresMas_02 - Synthèse Wanadoo_ROW_1" xfId="32444"/>
    <cellStyle name="n_Flash September eresMas_02 - Synthèse Wanadoo_ROW_1_Group" xfId="32445"/>
    <cellStyle name="n_Flash September eresMas_02 - Synthèse Wanadoo_ROW_1_ROW ARPU" xfId="32446"/>
    <cellStyle name="n_Flash September eresMas_02 - Synthèse Wanadoo_ROW_Group" xfId="32447"/>
    <cellStyle name="n_Flash September eresMas_02 - Synthèse Wanadoo_ROW_ROW ARPU" xfId="32448"/>
    <cellStyle name="n_Flash September eresMas_02 - Synthèse Wanadoo_Spain ARPU + AUPU" xfId="32449"/>
    <cellStyle name="n_Flash September eresMas_02 - Synthèse Wanadoo_Spain ARPU + AUPU_Group" xfId="32450"/>
    <cellStyle name="n_Flash September eresMas_02 - Synthèse Wanadoo_Spain ARPU + AUPU_ROW ARPU" xfId="32451"/>
    <cellStyle name="n_Flash September eresMas_02 - Synthèse Wanadoo_Spain KPIs" xfId="6822"/>
    <cellStyle name="n_Flash September eresMas_02 - Synthèse Wanadoo_Spain KPIs 2" xfId="16189"/>
    <cellStyle name="n_Flash September eresMas_02 - Synthèse Wanadoo_Spain KPIs_1" xfId="51638"/>
    <cellStyle name="n_Flash September eresMas_02 - Synthèse Wanadoo_Telecoms - Operational KPIs" xfId="49941"/>
    <cellStyle name="n_Flash September eresMas_02 - Synthèse Wanadoo_UAG_report_CA 06-09 (06-09-28)" xfId="2150"/>
    <cellStyle name="n_Flash September eresMas_02 - Synthèse Wanadoo_UAG_report_CA 06-09 (06-09-28)_A&amp;ME KPIs" xfId="53437"/>
    <cellStyle name="n_Flash September eresMas_02 - Synthèse Wanadoo_UAG_report_CA 06-09 (06-09-28)_Enterprise" xfId="9706"/>
    <cellStyle name="n_Flash September eresMas_02 - Synthèse Wanadoo_UAG_report_CA 06-09 (06-09-28)_France financials" xfId="23801"/>
    <cellStyle name="n_Flash September eresMas_02 - Synthèse Wanadoo_UAG_report_CA 06-09 (06-09-28)_France financials_1" xfId="25296"/>
    <cellStyle name="n_Flash September eresMas_02 - Synthèse Wanadoo_UAG_report_CA 06-09 (06-09-28)_France KPIs" xfId="5011"/>
    <cellStyle name="n_Flash September eresMas_02 - Synthèse Wanadoo_UAG_report_CA 06-09 (06-09-28)_France KPIs 2" xfId="14429"/>
    <cellStyle name="n_Flash September eresMas_02 - Synthèse Wanadoo_UAG_report_CA 06-09 (06-09-28)_France KPIs_1" xfId="12254"/>
    <cellStyle name="n_Flash September eresMas_02 - Synthèse Wanadoo_UAG_report_CA 06-09 (06-09-28)_Group" xfId="32453"/>
    <cellStyle name="n_Flash September eresMas_02 - Synthèse Wanadoo_UAG_report_CA 06-09 (06-09-28)_Group - financial KPIs" xfId="22057"/>
    <cellStyle name="n_Flash September eresMas_02 - Synthèse Wanadoo_UAG_report_CA 06-09 (06-09-28)_Group - operational KPIs" xfId="3172"/>
    <cellStyle name="n_Flash September eresMas_02 - Synthèse Wanadoo_UAG_report_CA 06-09 (06-09-28)_Group - operational KPIs_1" xfId="10500"/>
    <cellStyle name="n_Flash September eresMas_02 - Synthèse Wanadoo_UAG_report_CA 06-09 (06-09-28)_Group - operational KPIs_1 2" xfId="18199"/>
    <cellStyle name="n_Flash September eresMas_02 - Synthèse Wanadoo_UAG_report_CA 06-09 (06-09-28)_Group - operational KPIs_2" xfId="20316"/>
    <cellStyle name="n_Flash September eresMas_02 - Synthèse Wanadoo_UAG_report_CA 06-09 (06-09-28)_IC&amp;SS" xfId="13560"/>
    <cellStyle name="n_Flash September eresMas_02 - Synthèse Wanadoo_UAG_report_CA 06-09 (06-09-28)_Poland KPIs" xfId="8426"/>
    <cellStyle name="n_Flash September eresMas_02 - Synthèse Wanadoo_UAG_report_CA 06-09 (06-09-28)_Poland KPIs_1" xfId="32452"/>
    <cellStyle name="n_Flash September eresMas_02 - Synthèse Wanadoo_UAG_report_CA 06-09 (06-09-28)_ROW" xfId="32454"/>
    <cellStyle name="n_Flash September eresMas_02 - Synthèse Wanadoo_UAG_report_CA 06-09 (06-09-28)_ROW ARPU" xfId="32455"/>
    <cellStyle name="n_Flash September eresMas_02 - Synthèse Wanadoo_UAG_report_CA 06-09 (06-09-28)_RoW KPIs" xfId="9138"/>
    <cellStyle name="n_Flash September eresMas_02 - Synthèse Wanadoo_UAG_report_CA 06-09 (06-09-28)_ROW_1" xfId="32456"/>
    <cellStyle name="n_Flash September eresMas_02 - Synthèse Wanadoo_UAG_report_CA 06-09 (06-09-28)_ROW_1_Group" xfId="32457"/>
    <cellStyle name="n_Flash September eresMas_02 - Synthèse Wanadoo_UAG_report_CA 06-09 (06-09-28)_ROW_1_ROW ARPU" xfId="32458"/>
    <cellStyle name="n_Flash September eresMas_02 - Synthèse Wanadoo_UAG_report_CA 06-09 (06-09-28)_ROW_Group" xfId="32459"/>
    <cellStyle name="n_Flash September eresMas_02 - Synthèse Wanadoo_UAG_report_CA 06-09 (06-09-28)_ROW_ROW ARPU" xfId="32460"/>
    <cellStyle name="n_Flash September eresMas_02 - Synthèse Wanadoo_UAG_report_CA 06-09 (06-09-28)_Spain ARPU + AUPU" xfId="32461"/>
    <cellStyle name="n_Flash September eresMas_02 - Synthèse Wanadoo_UAG_report_CA 06-09 (06-09-28)_Spain ARPU + AUPU_Group" xfId="32462"/>
    <cellStyle name="n_Flash September eresMas_02 - Synthèse Wanadoo_UAG_report_CA 06-09 (06-09-28)_Spain ARPU + AUPU_ROW ARPU" xfId="32463"/>
    <cellStyle name="n_Flash September eresMas_02 - Synthèse Wanadoo_UAG_report_CA 06-09 (06-09-28)_Spain KPIs" xfId="6842"/>
    <cellStyle name="n_Flash September eresMas_02 - Synthèse Wanadoo_UAG_report_CA 06-09 (06-09-28)_Spain KPIs 2" xfId="16209"/>
    <cellStyle name="n_Flash September eresMas_02 - Synthèse Wanadoo_UAG_report_CA 06-09 (06-09-28)_Spain KPIs_1" xfId="51658"/>
    <cellStyle name="n_Flash September eresMas_02 - Synthèse Wanadoo_UAG_report_CA 06-09 (06-09-28)_Telecoms - Operational KPIs" xfId="49961"/>
    <cellStyle name="n_Flash September eresMas_02 - Synthèse Wanadoo_UAG_report_CA 06-10 (06-11-06)" xfId="2151"/>
    <cellStyle name="n_Flash September eresMas_02 - Synthèse Wanadoo_UAG_report_CA 06-10 (06-11-06)_A&amp;ME KPIs" xfId="53438"/>
    <cellStyle name="n_Flash September eresMas_02 - Synthèse Wanadoo_UAG_report_CA 06-10 (06-11-06)_Enterprise" xfId="9707"/>
    <cellStyle name="n_Flash September eresMas_02 - Synthèse Wanadoo_UAG_report_CA 06-10 (06-11-06)_France financials" xfId="23802"/>
    <cellStyle name="n_Flash September eresMas_02 - Synthèse Wanadoo_UAG_report_CA 06-10 (06-11-06)_France financials_1" xfId="25297"/>
    <cellStyle name="n_Flash September eresMas_02 - Synthèse Wanadoo_UAG_report_CA 06-10 (06-11-06)_France KPIs" xfId="5012"/>
    <cellStyle name="n_Flash September eresMas_02 - Synthèse Wanadoo_UAG_report_CA 06-10 (06-11-06)_France KPIs 2" xfId="14430"/>
    <cellStyle name="n_Flash September eresMas_02 - Synthèse Wanadoo_UAG_report_CA 06-10 (06-11-06)_France KPIs_1" xfId="12255"/>
    <cellStyle name="n_Flash September eresMas_02 - Synthèse Wanadoo_UAG_report_CA 06-10 (06-11-06)_Group" xfId="32465"/>
    <cellStyle name="n_Flash September eresMas_02 - Synthèse Wanadoo_UAG_report_CA 06-10 (06-11-06)_Group - financial KPIs" xfId="22058"/>
    <cellStyle name="n_Flash September eresMas_02 - Synthèse Wanadoo_UAG_report_CA 06-10 (06-11-06)_Group - operational KPIs" xfId="3173"/>
    <cellStyle name="n_Flash September eresMas_02 - Synthèse Wanadoo_UAG_report_CA 06-10 (06-11-06)_Group - operational KPIs_1" xfId="10501"/>
    <cellStyle name="n_Flash September eresMas_02 - Synthèse Wanadoo_UAG_report_CA 06-10 (06-11-06)_Group - operational KPIs_1 2" xfId="18200"/>
    <cellStyle name="n_Flash September eresMas_02 - Synthèse Wanadoo_UAG_report_CA 06-10 (06-11-06)_Group - operational KPIs_2" xfId="20317"/>
    <cellStyle name="n_Flash September eresMas_02 - Synthèse Wanadoo_UAG_report_CA 06-10 (06-11-06)_IC&amp;SS" xfId="17713"/>
    <cellStyle name="n_Flash September eresMas_02 - Synthèse Wanadoo_UAG_report_CA 06-10 (06-11-06)_Poland KPIs" xfId="8427"/>
    <cellStyle name="n_Flash September eresMas_02 - Synthèse Wanadoo_UAG_report_CA 06-10 (06-11-06)_Poland KPIs_1" xfId="32464"/>
    <cellStyle name="n_Flash September eresMas_02 - Synthèse Wanadoo_UAG_report_CA 06-10 (06-11-06)_ROW" xfId="32466"/>
    <cellStyle name="n_Flash September eresMas_02 - Synthèse Wanadoo_UAG_report_CA 06-10 (06-11-06)_ROW ARPU" xfId="32467"/>
    <cellStyle name="n_Flash September eresMas_02 - Synthèse Wanadoo_UAG_report_CA 06-10 (06-11-06)_RoW KPIs" xfId="9139"/>
    <cellStyle name="n_Flash September eresMas_02 - Synthèse Wanadoo_UAG_report_CA 06-10 (06-11-06)_ROW_1" xfId="32468"/>
    <cellStyle name="n_Flash September eresMas_02 - Synthèse Wanadoo_UAG_report_CA 06-10 (06-11-06)_ROW_1_Group" xfId="32469"/>
    <cellStyle name="n_Flash September eresMas_02 - Synthèse Wanadoo_UAG_report_CA 06-10 (06-11-06)_ROW_1_ROW ARPU" xfId="32470"/>
    <cellStyle name="n_Flash September eresMas_02 - Synthèse Wanadoo_UAG_report_CA 06-10 (06-11-06)_ROW_Group" xfId="32471"/>
    <cellStyle name="n_Flash September eresMas_02 - Synthèse Wanadoo_UAG_report_CA 06-10 (06-11-06)_ROW_ROW ARPU" xfId="32472"/>
    <cellStyle name="n_Flash September eresMas_02 - Synthèse Wanadoo_UAG_report_CA 06-10 (06-11-06)_Spain ARPU + AUPU" xfId="32473"/>
    <cellStyle name="n_Flash September eresMas_02 - Synthèse Wanadoo_UAG_report_CA 06-10 (06-11-06)_Spain ARPU + AUPU_Group" xfId="32474"/>
    <cellStyle name="n_Flash September eresMas_02 - Synthèse Wanadoo_UAG_report_CA 06-10 (06-11-06)_Spain ARPU + AUPU_ROW ARPU" xfId="32475"/>
    <cellStyle name="n_Flash September eresMas_02 - Synthèse Wanadoo_UAG_report_CA 06-10 (06-11-06)_Spain KPIs" xfId="6843"/>
    <cellStyle name="n_Flash September eresMas_02 - Synthèse Wanadoo_UAG_report_CA 06-10 (06-11-06)_Spain KPIs 2" xfId="16210"/>
    <cellStyle name="n_Flash September eresMas_02 - Synthèse Wanadoo_UAG_report_CA 06-10 (06-11-06)_Spain KPIs_1" xfId="51659"/>
    <cellStyle name="n_Flash September eresMas_02 - Synthèse Wanadoo_UAG_report_CA 06-10 (06-11-06)_Telecoms - Operational KPIs" xfId="49962"/>
    <cellStyle name="n_Flash September eresMas_02 - Synthèse Wanadoo_V&amp;M trajectoires V1 (06-08-11)" xfId="2152"/>
    <cellStyle name="n_Flash September eresMas_02 - Synthèse Wanadoo_V&amp;M trajectoires V1 (06-08-11)_A&amp;ME KPIs" xfId="53439"/>
    <cellStyle name="n_Flash September eresMas_02 - Synthèse Wanadoo_V&amp;M trajectoires V1 (06-08-11)_Enterprise" xfId="9708"/>
    <cellStyle name="n_Flash September eresMas_02 - Synthèse Wanadoo_V&amp;M trajectoires V1 (06-08-11)_France financials" xfId="23803"/>
    <cellStyle name="n_Flash September eresMas_02 - Synthèse Wanadoo_V&amp;M trajectoires V1 (06-08-11)_France financials_1" xfId="25298"/>
    <cellStyle name="n_Flash September eresMas_02 - Synthèse Wanadoo_V&amp;M trajectoires V1 (06-08-11)_France KPIs" xfId="5013"/>
    <cellStyle name="n_Flash September eresMas_02 - Synthèse Wanadoo_V&amp;M trajectoires V1 (06-08-11)_France KPIs 2" xfId="14431"/>
    <cellStyle name="n_Flash September eresMas_02 - Synthèse Wanadoo_V&amp;M trajectoires V1 (06-08-11)_France KPIs_1" xfId="12256"/>
    <cellStyle name="n_Flash September eresMas_02 - Synthèse Wanadoo_V&amp;M trajectoires V1 (06-08-11)_Group" xfId="32477"/>
    <cellStyle name="n_Flash September eresMas_02 - Synthèse Wanadoo_V&amp;M trajectoires V1 (06-08-11)_Group - financial KPIs" xfId="22059"/>
    <cellStyle name="n_Flash September eresMas_02 - Synthèse Wanadoo_V&amp;M trajectoires V1 (06-08-11)_Group - operational KPIs" xfId="3174"/>
    <cellStyle name="n_Flash September eresMas_02 - Synthèse Wanadoo_V&amp;M trajectoires V1 (06-08-11)_Group - operational KPIs_1" xfId="10502"/>
    <cellStyle name="n_Flash September eresMas_02 - Synthèse Wanadoo_V&amp;M trajectoires V1 (06-08-11)_Group - operational KPIs_1 2" xfId="18201"/>
    <cellStyle name="n_Flash September eresMas_02 - Synthèse Wanadoo_V&amp;M trajectoires V1 (06-08-11)_Group - operational KPIs_2" xfId="20318"/>
    <cellStyle name="n_Flash September eresMas_02 - Synthèse Wanadoo_V&amp;M trajectoires V1 (06-08-11)_IC&amp;SS" xfId="19584"/>
    <cellStyle name="n_Flash September eresMas_02 - Synthèse Wanadoo_V&amp;M trajectoires V1 (06-08-11)_Poland KPIs" xfId="8428"/>
    <cellStyle name="n_Flash September eresMas_02 - Synthèse Wanadoo_V&amp;M trajectoires V1 (06-08-11)_Poland KPIs_1" xfId="32476"/>
    <cellStyle name="n_Flash September eresMas_02 - Synthèse Wanadoo_V&amp;M trajectoires V1 (06-08-11)_ROW" xfId="32478"/>
    <cellStyle name="n_Flash September eresMas_02 - Synthèse Wanadoo_V&amp;M trajectoires V1 (06-08-11)_ROW ARPU" xfId="32479"/>
    <cellStyle name="n_Flash September eresMas_02 - Synthèse Wanadoo_V&amp;M trajectoires V1 (06-08-11)_RoW KPIs" xfId="9140"/>
    <cellStyle name="n_Flash September eresMas_02 - Synthèse Wanadoo_V&amp;M trajectoires V1 (06-08-11)_ROW_1" xfId="32480"/>
    <cellStyle name="n_Flash September eresMas_02 - Synthèse Wanadoo_V&amp;M trajectoires V1 (06-08-11)_ROW_1_Group" xfId="32481"/>
    <cellStyle name="n_Flash September eresMas_02 - Synthèse Wanadoo_V&amp;M trajectoires V1 (06-08-11)_ROW_1_ROW ARPU" xfId="32482"/>
    <cellStyle name="n_Flash September eresMas_02 - Synthèse Wanadoo_V&amp;M trajectoires V1 (06-08-11)_ROW_Group" xfId="32483"/>
    <cellStyle name="n_Flash September eresMas_02 - Synthèse Wanadoo_V&amp;M trajectoires V1 (06-08-11)_ROW_ROW ARPU" xfId="32484"/>
    <cellStyle name="n_Flash September eresMas_02 - Synthèse Wanadoo_V&amp;M trajectoires V1 (06-08-11)_Spain ARPU + AUPU" xfId="32485"/>
    <cellStyle name="n_Flash September eresMas_02 - Synthèse Wanadoo_V&amp;M trajectoires V1 (06-08-11)_Spain ARPU + AUPU_Group" xfId="32486"/>
    <cellStyle name="n_Flash September eresMas_02 - Synthèse Wanadoo_V&amp;M trajectoires V1 (06-08-11)_Spain ARPU + AUPU_ROW ARPU" xfId="32487"/>
    <cellStyle name="n_Flash September eresMas_02 - Synthèse Wanadoo_V&amp;M trajectoires V1 (06-08-11)_Spain KPIs" xfId="6844"/>
    <cellStyle name="n_Flash September eresMas_02 - Synthèse Wanadoo_V&amp;M trajectoires V1 (06-08-11)_Spain KPIs 2" xfId="16211"/>
    <cellStyle name="n_Flash September eresMas_02 - Synthèse Wanadoo_V&amp;M trajectoires V1 (06-08-11)_Spain KPIs_1" xfId="51660"/>
    <cellStyle name="n_Flash September eresMas_02 - Synthèse Wanadoo_V&amp;M trajectoires V1 (06-08-11)_Telecoms - Operational KPIs" xfId="49963"/>
    <cellStyle name="n_Flash September eresMas_02- Synthèse Wanadoo B2004" xfId="2153"/>
    <cellStyle name="n_Flash September eresMas_02- Synthèse Wanadoo B2004_01 Synthèse DM pour modèle" xfId="2154"/>
    <cellStyle name="n_Flash September eresMas_02- Synthèse Wanadoo B2004_01 Synthèse DM pour modèle_A&amp;ME KPIs" xfId="53441"/>
    <cellStyle name="n_Flash September eresMas_02- Synthèse Wanadoo B2004_01 Synthèse DM pour modèle_France financials" xfId="23805"/>
    <cellStyle name="n_Flash September eresMas_02- Synthèse Wanadoo B2004_01 Synthèse DM pour modèle_France KPIs" xfId="5015"/>
    <cellStyle name="n_Flash September eresMas_02- Synthèse Wanadoo B2004_01 Synthèse DM pour modèle_France KPIs 2" xfId="14433"/>
    <cellStyle name="n_Flash September eresMas_02- Synthèse Wanadoo B2004_01 Synthèse DM pour modèle_France KPIs_1" xfId="12258"/>
    <cellStyle name="n_Flash September eresMas_02- Synthèse Wanadoo B2004_01 Synthèse DM pour modèle_Group" xfId="32490"/>
    <cellStyle name="n_Flash September eresMas_02- Synthèse Wanadoo B2004_01 Synthèse DM pour modèle_Group - financial KPIs" xfId="22061"/>
    <cellStyle name="n_Flash September eresMas_02- Synthèse Wanadoo B2004_01 Synthèse DM pour modèle_Group - operational KPIs" xfId="10504"/>
    <cellStyle name="n_Flash September eresMas_02- Synthèse Wanadoo B2004_01 Synthèse DM pour modèle_Group - operational KPIs 2" xfId="18203"/>
    <cellStyle name="n_Flash September eresMas_02- Synthèse Wanadoo B2004_01 Synthèse DM pour modèle_Group - operational KPIs_1" xfId="20320"/>
    <cellStyle name="n_Flash September eresMas_02- Synthèse Wanadoo B2004_01 Synthèse DM pour modèle_Poland KPIs" xfId="32489"/>
    <cellStyle name="n_Flash September eresMas_02- Synthèse Wanadoo B2004_01 Synthèse DM pour modèle_ROW" xfId="32491"/>
    <cellStyle name="n_Flash September eresMas_02- Synthèse Wanadoo B2004_01 Synthèse DM pour modèle_ROW ARPU" xfId="32492"/>
    <cellStyle name="n_Flash September eresMas_02- Synthèse Wanadoo B2004_01 Synthèse DM pour modèle_ROW_1" xfId="32493"/>
    <cellStyle name="n_Flash September eresMas_02- Synthèse Wanadoo B2004_01 Synthèse DM pour modèle_ROW_1_Group" xfId="32494"/>
    <cellStyle name="n_Flash September eresMas_02- Synthèse Wanadoo B2004_01 Synthèse DM pour modèle_ROW_1_ROW ARPU" xfId="32495"/>
    <cellStyle name="n_Flash September eresMas_02- Synthèse Wanadoo B2004_01 Synthèse DM pour modèle_ROW_Group" xfId="32496"/>
    <cellStyle name="n_Flash September eresMas_02- Synthèse Wanadoo B2004_01 Synthèse DM pour modèle_ROW_ROW ARPU" xfId="32497"/>
    <cellStyle name="n_Flash September eresMas_02- Synthèse Wanadoo B2004_01 Synthèse DM pour modèle_Spain ARPU + AUPU" xfId="32498"/>
    <cellStyle name="n_Flash September eresMas_02- Synthèse Wanadoo B2004_01 Synthèse DM pour modèle_Spain ARPU + AUPU_Group" xfId="32499"/>
    <cellStyle name="n_Flash September eresMas_02- Synthèse Wanadoo B2004_01 Synthèse DM pour modèle_Spain ARPU + AUPU_ROW ARPU" xfId="32500"/>
    <cellStyle name="n_Flash September eresMas_02- Synthèse Wanadoo B2004_01 Synthèse DM pour modèle_Spain KPIs" xfId="6846"/>
    <cellStyle name="n_Flash September eresMas_02- Synthèse Wanadoo B2004_01 Synthèse DM pour modèle_Spain KPIs 2" xfId="16213"/>
    <cellStyle name="n_Flash September eresMas_02- Synthèse Wanadoo B2004_01 Synthèse DM pour modèle_Spain KPIs_1" xfId="51662"/>
    <cellStyle name="n_Flash September eresMas_02- Synthèse Wanadoo B2004_01 Synthèse DM pour modèle_Telecoms - Operational KPIs" xfId="49965"/>
    <cellStyle name="n_Flash September eresMas_02- Synthèse Wanadoo B2004_0703 Préflashde L23 Analyse CA trafic 07-03 (07-04-03)" xfId="2155"/>
    <cellStyle name="n_Flash September eresMas_02- Synthèse Wanadoo B2004_0703 Préflashde L23 Analyse CA trafic 07-03 (07-04-03)_A&amp;ME KPIs" xfId="53442"/>
    <cellStyle name="n_Flash September eresMas_02- Synthèse Wanadoo B2004_0703 Préflashde L23 Analyse CA trafic 07-03 (07-04-03)_Enterprise" xfId="9710"/>
    <cellStyle name="n_Flash September eresMas_02- Synthèse Wanadoo B2004_0703 Préflashde L23 Analyse CA trafic 07-03 (07-04-03)_France financials" xfId="23806"/>
    <cellStyle name="n_Flash September eresMas_02- Synthèse Wanadoo B2004_0703 Préflashde L23 Analyse CA trafic 07-03 (07-04-03)_France financials_1" xfId="25300"/>
    <cellStyle name="n_Flash September eresMas_02- Synthèse Wanadoo B2004_0703 Préflashde L23 Analyse CA trafic 07-03 (07-04-03)_France KPIs" xfId="5016"/>
    <cellStyle name="n_Flash September eresMas_02- Synthèse Wanadoo B2004_0703 Préflashde L23 Analyse CA trafic 07-03 (07-04-03)_France KPIs 2" xfId="14434"/>
    <cellStyle name="n_Flash September eresMas_02- Synthèse Wanadoo B2004_0703 Préflashde L23 Analyse CA trafic 07-03 (07-04-03)_France KPIs_1" xfId="12259"/>
    <cellStyle name="n_Flash September eresMas_02- Synthèse Wanadoo B2004_0703 Préflashde L23 Analyse CA trafic 07-03 (07-04-03)_Group" xfId="32502"/>
    <cellStyle name="n_Flash September eresMas_02- Synthèse Wanadoo B2004_0703 Préflashde L23 Analyse CA trafic 07-03 (07-04-03)_Group - financial KPIs" xfId="22062"/>
    <cellStyle name="n_Flash September eresMas_02- Synthèse Wanadoo B2004_0703 Préflashde L23 Analyse CA trafic 07-03 (07-04-03)_Group - operational KPIs" xfId="3176"/>
    <cellStyle name="n_Flash September eresMas_02- Synthèse Wanadoo B2004_0703 Préflashde L23 Analyse CA trafic 07-03 (07-04-03)_Group - operational KPIs_1" xfId="10505"/>
    <cellStyle name="n_Flash September eresMas_02- Synthèse Wanadoo B2004_0703 Préflashde L23 Analyse CA trafic 07-03 (07-04-03)_Group - operational KPIs_1 2" xfId="18204"/>
    <cellStyle name="n_Flash September eresMas_02- Synthèse Wanadoo B2004_0703 Préflashde L23 Analyse CA trafic 07-03 (07-04-03)_Group - operational KPIs_2" xfId="20321"/>
    <cellStyle name="n_Flash September eresMas_02- Synthèse Wanadoo B2004_0703 Préflashde L23 Analyse CA trafic 07-03 (07-04-03)_IC&amp;SS" xfId="13561"/>
    <cellStyle name="n_Flash September eresMas_02- Synthèse Wanadoo B2004_0703 Préflashde L23 Analyse CA trafic 07-03 (07-04-03)_Poland KPIs" xfId="8430"/>
    <cellStyle name="n_Flash September eresMas_02- Synthèse Wanadoo B2004_0703 Préflashde L23 Analyse CA trafic 07-03 (07-04-03)_Poland KPIs_1" xfId="32501"/>
    <cellStyle name="n_Flash September eresMas_02- Synthèse Wanadoo B2004_0703 Préflashde L23 Analyse CA trafic 07-03 (07-04-03)_ROW" xfId="32503"/>
    <cellStyle name="n_Flash September eresMas_02- Synthèse Wanadoo B2004_0703 Préflashde L23 Analyse CA trafic 07-03 (07-04-03)_ROW ARPU" xfId="32504"/>
    <cellStyle name="n_Flash September eresMas_02- Synthèse Wanadoo B2004_0703 Préflashde L23 Analyse CA trafic 07-03 (07-04-03)_RoW KPIs" xfId="9142"/>
    <cellStyle name="n_Flash September eresMas_02- Synthèse Wanadoo B2004_0703 Préflashde L23 Analyse CA trafic 07-03 (07-04-03)_ROW_1" xfId="32505"/>
    <cellStyle name="n_Flash September eresMas_02- Synthèse Wanadoo B2004_0703 Préflashde L23 Analyse CA trafic 07-03 (07-04-03)_ROW_1_Group" xfId="32506"/>
    <cellStyle name="n_Flash September eresMas_02- Synthèse Wanadoo B2004_0703 Préflashde L23 Analyse CA trafic 07-03 (07-04-03)_ROW_1_ROW ARPU" xfId="32507"/>
    <cellStyle name="n_Flash September eresMas_02- Synthèse Wanadoo B2004_0703 Préflashde L23 Analyse CA trafic 07-03 (07-04-03)_ROW_Group" xfId="32508"/>
    <cellStyle name="n_Flash September eresMas_02- Synthèse Wanadoo B2004_0703 Préflashde L23 Analyse CA trafic 07-03 (07-04-03)_ROW_ROW ARPU" xfId="32509"/>
    <cellStyle name="n_Flash September eresMas_02- Synthèse Wanadoo B2004_0703 Préflashde L23 Analyse CA trafic 07-03 (07-04-03)_Spain ARPU + AUPU" xfId="32510"/>
    <cellStyle name="n_Flash September eresMas_02- Synthèse Wanadoo B2004_0703 Préflashde L23 Analyse CA trafic 07-03 (07-04-03)_Spain ARPU + AUPU_Group" xfId="32511"/>
    <cellStyle name="n_Flash September eresMas_02- Synthèse Wanadoo B2004_0703 Préflashde L23 Analyse CA trafic 07-03 (07-04-03)_Spain ARPU + AUPU_ROW ARPU" xfId="32512"/>
    <cellStyle name="n_Flash September eresMas_02- Synthèse Wanadoo B2004_0703 Préflashde L23 Analyse CA trafic 07-03 (07-04-03)_Spain KPIs" xfId="6847"/>
    <cellStyle name="n_Flash September eresMas_02- Synthèse Wanadoo B2004_0703 Préflashde L23 Analyse CA trafic 07-03 (07-04-03)_Spain KPIs 2" xfId="16214"/>
    <cellStyle name="n_Flash September eresMas_02- Synthèse Wanadoo B2004_0703 Préflashde L23 Analyse CA trafic 07-03 (07-04-03)_Spain KPIs_1" xfId="51663"/>
    <cellStyle name="n_Flash September eresMas_02- Synthèse Wanadoo B2004_0703 Préflashde L23 Analyse CA trafic 07-03 (07-04-03)_Telecoms - Operational KPIs" xfId="49966"/>
    <cellStyle name="n_Flash September eresMas_02- Synthèse Wanadoo B2004_A&amp;ME KPIs" xfId="53440"/>
    <cellStyle name="n_Flash September eresMas_02- Synthèse Wanadoo B2004_Base Forfaits 06-07" xfId="2156"/>
    <cellStyle name="n_Flash September eresMas_02- Synthèse Wanadoo B2004_Base Forfaits 06-07_A&amp;ME KPIs" xfId="53443"/>
    <cellStyle name="n_Flash September eresMas_02- Synthèse Wanadoo B2004_Base Forfaits 06-07_Enterprise" xfId="9711"/>
    <cellStyle name="n_Flash September eresMas_02- Synthèse Wanadoo B2004_Base Forfaits 06-07_France financials" xfId="23807"/>
    <cellStyle name="n_Flash September eresMas_02- Synthèse Wanadoo B2004_Base Forfaits 06-07_France financials_1" xfId="25301"/>
    <cellStyle name="n_Flash September eresMas_02- Synthèse Wanadoo B2004_Base Forfaits 06-07_France KPIs" xfId="5017"/>
    <cellStyle name="n_Flash September eresMas_02- Synthèse Wanadoo B2004_Base Forfaits 06-07_France KPIs 2" xfId="14435"/>
    <cellStyle name="n_Flash September eresMas_02- Synthèse Wanadoo B2004_Base Forfaits 06-07_France KPIs_1" xfId="12260"/>
    <cellStyle name="n_Flash September eresMas_02- Synthèse Wanadoo B2004_Base Forfaits 06-07_Group" xfId="32514"/>
    <cellStyle name="n_Flash September eresMas_02- Synthèse Wanadoo B2004_Base Forfaits 06-07_Group - financial KPIs" xfId="22063"/>
    <cellStyle name="n_Flash September eresMas_02- Synthèse Wanadoo B2004_Base Forfaits 06-07_Group - operational KPIs" xfId="3177"/>
    <cellStyle name="n_Flash September eresMas_02- Synthèse Wanadoo B2004_Base Forfaits 06-07_Group - operational KPIs_1" xfId="10506"/>
    <cellStyle name="n_Flash September eresMas_02- Synthèse Wanadoo B2004_Base Forfaits 06-07_Group - operational KPIs_1 2" xfId="18205"/>
    <cellStyle name="n_Flash September eresMas_02- Synthèse Wanadoo B2004_Base Forfaits 06-07_Group - operational KPIs_2" xfId="20322"/>
    <cellStyle name="n_Flash September eresMas_02- Synthèse Wanadoo B2004_Base Forfaits 06-07_IC&amp;SS" xfId="13885"/>
    <cellStyle name="n_Flash September eresMas_02- Synthèse Wanadoo B2004_Base Forfaits 06-07_Poland KPIs" xfId="8431"/>
    <cellStyle name="n_Flash September eresMas_02- Synthèse Wanadoo B2004_Base Forfaits 06-07_Poland KPIs_1" xfId="32513"/>
    <cellStyle name="n_Flash September eresMas_02- Synthèse Wanadoo B2004_Base Forfaits 06-07_ROW" xfId="32515"/>
    <cellStyle name="n_Flash September eresMas_02- Synthèse Wanadoo B2004_Base Forfaits 06-07_ROW ARPU" xfId="32516"/>
    <cellStyle name="n_Flash September eresMas_02- Synthèse Wanadoo B2004_Base Forfaits 06-07_RoW KPIs" xfId="9143"/>
    <cellStyle name="n_Flash September eresMas_02- Synthèse Wanadoo B2004_Base Forfaits 06-07_ROW_1" xfId="32517"/>
    <cellStyle name="n_Flash September eresMas_02- Synthèse Wanadoo B2004_Base Forfaits 06-07_ROW_1_Group" xfId="32518"/>
    <cellStyle name="n_Flash September eresMas_02- Synthèse Wanadoo B2004_Base Forfaits 06-07_ROW_1_ROW ARPU" xfId="32519"/>
    <cellStyle name="n_Flash September eresMas_02- Synthèse Wanadoo B2004_Base Forfaits 06-07_ROW_Group" xfId="32520"/>
    <cellStyle name="n_Flash September eresMas_02- Synthèse Wanadoo B2004_Base Forfaits 06-07_ROW_ROW ARPU" xfId="32521"/>
    <cellStyle name="n_Flash September eresMas_02- Synthèse Wanadoo B2004_Base Forfaits 06-07_Spain ARPU + AUPU" xfId="32522"/>
    <cellStyle name="n_Flash September eresMas_02- Synthèse Wanadoo B2004_Base Forfaits 06-07_Spain ARPU + AUPU_Group" xfId="32523"/>
    <cellStyle name="n_Flash September eresMas_02- Synthèse Wanadoo B2004_Base Forfaits 06-07_Spain ARPU + AUPU_ROW ARPU" xfId="32524"/>
    <cellStyle name="n_Flash September eresMas_02- Synthèse Wanadoo B2004_Base Forfaits 06-07_Spain KPIs" xfId="6848"/>
    <cellStyle name="n_Flash September eresMas_02- Synthèse Wanadoo B2004_Base Forfaits 06-07_Spain KPIs 2" xfId="16215"/>
    <cellStyle name="n_Flash September eresMas_02- Synthèse Wanadoo B2004_Base Forfaits 06-07_Spain KPIs_1" xfId="51664"/>
    <cellStyle name="n_Flash September eresMas_02- Synthèse Wanadoo B2004_Base Forfaits 06-07_Telecoms - Operational KPIs" xfId="49967"/>
    <cellStyle name="n_Flash September eresMas_02- Synthèse Wanadoo B2004_CA BAC SCR-VM 06-07 (31-07-06)" xfId="2157"/>
    <cellStyle name="n_Flash September eresMas_02- Synthèse Wanadoo B2004_CA BAC SCR-VM 06-07 (31-07-06)_A&amp;ME KPIs" xfId="53444"/>
    <cellStyle name="n_Flash September eresMas_02- Synthèse Wanadoo B2004_CA BAC SCR-VM 06-07 (31-07-06)_Enterprise" xfId="9712"/>
    <cellStyle name="n_Flash September eresMas_02- Synthèse Wanadoo B2004_CA BAC SCR-VM 06-07 (31-07-06)_France financials" xfId="23808"/>
    <cellStyle name="n_Flash September eresMas_02- Synthèse Wanadoo B2004_CA BAC SCR-VM 06-07 (31-07-06)_France financials_1" xfId="25302"/>
    <cellStyle name="n_Flash September eresMas_02- Synthèse Wanadoo B2004_CA BAC SCR-VM 06-07 (31-07-06)_France KPIs" xfId="5018"/>
    <cellStyle name="n_Flash September eresMas_02- Synthèse Wanadoo B2004_CA BAC SCR-VM 06-07 (31-07-06)_France KPIs 2" xfId="14436"/>
    <cellStyle name="n_Flash September eresMas_02- Synthèse Wanadoo B2004_CA BAC SCR-VM 06-07 (31-07-06)_France KPIs_1" xfId="12261"/>
    <cellStyle name="n_Flash September eresMas_02- Synthèse Wanadoo B2004_CA BAC SCR-VM 06-07 (31-07-06)_Group" xfId="32526"/>
    <cellStyle name="n_Flash September eresMas_02- Synthèse Wanadoo B2004_CA BAC SCR-VM 06-07 (31-07-06)_Group - financial KPIs" xfId="22064"/>
    <cellStyle name="n_Flash September eresMas_02- Synthèse Wanadoo B2004_CA BAC SCR-VM 06-07 (31-07-06)_Group - operational KPIs" xfId="3178"/>
    <cellStyle name="n_Flash September eresMas_02- Synthèse Wanadoo B2004_CA BAC SCR-VM 06-07 (31-07-06)_Group - operational KPIs_1" xfId="10507"/>
    <cellStyle name="n_Flash September eresMas_02- Synthèse Wanadoo B2004_CA BAC SCR-VM 06-07 (31-07-06)_Group - operational KPIs_1 2" xfId="18206"/>
    <cellStyle name="n_Flash September eresMas_02- Synthèse Wanadoo B2004_CA BAC SCR-VM 06-07 (31-07-06)_Group - operational KPIs_2" xfId="20323"/>
    <cellStyle name="n_Flash September eresMas_02- Synthèse Wanadoo B2004_CA BAC SCR-VM 06-07 (31-07-06)_IC&amp;SS" xfId="19572"/>
    <cellStyle name="n_Flash September eresMas_02- Synthèse Wanadoo B2004_CA BAC SCR-VM 06-07 (31-07-06)_Poland KPIs" xfId="8432"/>
    <cellStyle name="n_Flash September eresMas_02- Synthèse Wanadoo B2004_CA BAC SCR-VM 06-07 (31-07-06)_Poland KPIs_1" xfId="32525"/>
    <cellStyle name="n_Flash September eresMas_02- Synthèse Wanadoo B2004_CA BAC SCR-VM 06-07 (31-07-06)_ROW" xfId="32527"/>
    <cellStyle name="n_Flash September eresMas_02- Synthèse Wanadoo B2004_CA BAC SCR-VM 06-07 (31-07-06)_ROW ARPU" xfId="32528"/>
    <cellStyle name="n_Flash September eresMas_02- Synthèse Wanadoo B2004_CA BAC SCR-VM 06-07 (31-07-06)_RoW KPIs" xfId="9144"/>
    <cellStyle name="n_Flash September eresMas_02- Synthèse Wanadoo B2004_CA BAC SCR-VM 06-07 (31-07-06)_ROW_1" xfId="32529"/>
    <cellStyle name="n_Flash September eresMas_02- Synthèse Wanadoo B2004_CA BAC SCR-VM 06-07 (31-07-06)_ROW_1_Group" xfId="32530"/>
    <cellStyle name="n_Flash September eresMas_02- Synthèse Wanadoo B2004_CA BAC SCR-VM 06-07 (31-07-06)_ROW_1_ROW ARPU" xfId="32531"/>
    <cellStyle name="n_Flash September eresMas_02- Synthèse Wanadoo B2004_CA BAC SCR-VM 06-07 (31-07-06)_ROW_Group" xfId="32532"/>
    <cellStyle name="n_Flash September eresMas_02- Synthèse Wanadoo B2004_CA BAC SCR-VM 06-07 (31-07-06)_ROW_ROW ARPU" xfId="32533"/>
    <cellStyle name="n_Flash September eresMas_02- Synthèse Wanadoo B2004_CA BAC SCR-VM 06-07 (31-07-06)_Spain ARPU + AUPU" xfId="32534"/>
    <cellStyle name="n_Flash September eresMas_02- Synthèse Wanadoo B2004_CA BAC SCR-VM 06-07 (31-07-06)_Spain ARPU + AUPU_Group" xfId="32535"/>
    <cellStyle name="n_Flash September eresMas_02- Synthèse Wanadoo B2004_CA BAC SCR-VM 06-07 (31-07-06)_Spain ARPU + AUPU_ROW ARPU" xfId="32536"/>
    <cellStyle name="n_Flash September eresMas_02- Synthèse Wanadoo B2004_CA BAC SCR-VM 06-07 (31-07-06)_Spain KPIs" xfId="6849"/>
    <cellStyle name="n_Flash September eresMas_02- Synthèse Wanadoo B2004_CA BAC SCR-VM 06-07 (31-07-06)_Spain KPIs 2" xfId="16216"/>
    <cellStyle name="n_Flash September eresMas_02- Synthèse Wanadoo B2004_CA BAC SCR-VM 06-07 (31-07-06)_Spain KPIs_1" xfId="51665"/>
    <cellStyle name="n_Flash September eresMas_02- Synthèse Wanadoo B2004_CA BAC SCR-VM 06-07 (31-07-06)_Telecoms - Operational KPIs" xfId="49968"/>
    <cellStyle name="n_Flash September eresMas_02- Synthèse Wanadoo B2004_CA forfaits 0607 (06-08-14)" xfId="2158"/>
    <cellStyle name="n_Flash September eresMas_02- Synthèse Wanadoo B2004_CA forfaits 0607 (06-08-14)_A&amp;ME KPIs" xfId="53445"/>
    <cellStyle name="n_Flash September eresMas_02- Synthèse Wanadoo B2004_CA forfaits 0607 (06-08-14)_France financials" xfId="23809"/>
    <cellStyle name="n_Flash September eresMas_02- Synthèse Wanadoo B2004_CA forfaits 0607 (06-08-14)_France KPIs" xfId="5019"/>
    <cellStyle name="n_Flash September eresMas_02- Synthèse Wanadoo B2004_CA forfaits 0607 (06-08-14)_France KPIs 2" xfId="14437"/>
    <cellStyle name="n_Flash September eresMas_02- Synthèse Wanadoo B2004_CA forfaits 0607 (06-08-14)_France KPIs_1" xfId="12262"/>
    <cellStyle name="n_Flash September eresMas_02- Synthèse Wanadoo B2004_CA forfaits 0607 (06-08-14)_Group" xfId="32538"/>
    <cellStyle name="n_Flash September eresMas_02- Synthèse Wanadoo B2004_CA forfaits 0607 (06-08-14)_Group - financial KPIs" xfId="22065"/>
    <cellStyle name="n_Flash September eresMas_02- Synthèse Wanadoo B2004_CA forfaits 0607 (06-08-14)_Group - operational KPIs" xfId="10508"/>
    <cellStyle name="n_Flash September eresMas_02- Synthèse Wanadoo B2004_CA forfaits 0607 (06-08-14)_Group - operational KPIs 2" xfId="18207"/>
    <cellStyle name="n_Flash September eresMas_02- Synthèse Wanadoo B2004_CA forfaits 0607 (06-08-14)_Group - operational KPIs_1" xfId="20324"/>
    <cellStyle name="n_Flash September eresMas_02- Synthèse Wanadoo B2004_CA forfaits 0607 (06-08-14)_Poland KPIs" xfId="32537"/>
    <cellStyle name="n_Flash September eresMas_02- Synthèse Wanadoo B2004_CA forfaits 0607 (06-08-14)_ROW" xfId="32539"/>
    <cellStyle name="n_Flash September eresMas_02- Synthèse Wanadoo B2004_CA forfaits 0607 (06-08-14)_ROW ARPU" xfId="32540"/>
    <cellStyle name="n_Flash September eresMas_02- Synthèse Wanadoo B2004_CA forfaits 0607 (06-08-14)_ROW_1" xfId="32541"/>
    <cellStyle name="n_Flash September eresMas_02- Synthèse Wanadoo B2004_CA forfaits 0607 (06-08-14)_ROW_1_Group" xfId="32542"/>
    <cellStyle name="n_Flash September eresMas_02- Synthèse Wanadoo B2004_CA forfaits 0607 (06-08-14)_ROW_1_ROW ARPU" xfId="32543"/>
    <cellStyle name="n_Flash September eresMas_02- Synthèse Wanadoo B2004_CA forfaits 0607 (06-08-14)_ROW_Group" xfId="32544"/>
    <cellStyle name="n_Flash September eresMas_02- Synthèse Wanadoo B2004_CA forfaits 0607 (06-08-14)_ROW_ROW ARPU" xfId="32545"/>
    <cellStyle name="n_Flash September eresMas_02- Synthèse Wanadoo B2004_CA forfaits 0607 (06-08-14)_Spain ARPU + AUPU" xfId="32546"/>
    <cellStyle name="n_Flash September eresMas_02- Synthèse Wanadoo B2004_CA forfaits 0607 (06-08-14)_Spain ARPU + AUPU_Group" xfId="32547"/>
    <cellStyle name="n_Flash September eresMas_02- Synthèse Wanadoo B2004_CA forfaits 0607 (06-08-14)_Spain ARPU + AUPU_ROW ARPU" xfId="32548"/>
    <cellStyle name="n_Flash September eresMas_02- Synthèse Wanadoo B2004_CA forfaits 0607 (06-08-14)_Spain KPIs" xfId="6850"/>
    <cellStyle name="n_Flash September eresMas_02- Synthèse Wanadoo B2004_CA forfaits 0607 (06-08-14)_Spain KPIs 2" xfId="16217"/>
    <cellStyle name="n_Flash September eresMas_02- Synthèse Wanadoo B2004_CA forfaits 0607 (06-08-14)_Spain KPIs_1" xfId="51666"/>
    <cellStyle name="n_Flash September eresMas_02- Synthèse Wanadoo B2004_CA forfaits 0607 (06-08-14)_Telecoms - Operational KPIs" xfId="49969"/>
    <cellStyle name="n_Flash September eresMas_02- Synthèse Wanadoo B2004_Classeur2" xfId="2159"/>
    <cellStyle name="n_Flash September eresMas_02- Synthèse Wanadoo B2004_Classeur2_A&amp;ME KPIs" xfId="53446"/>
    <cellStyle name="n_Flash September eresMas_02- Synthèse Wanadoo B2004_Classeur2_France financials" xfId="23810"/>
    <cellStyle name="n_Flash September eresMas_02- Synthèse Wanadoo B2004_Classeur2_France KPIs" xfId="5020"/>
    <cellStyle name="n_Flash September eresMas_02- Synthèse Wanadoo B2004_Classeur2_France KPIs 2" xfId="14438"/>
    <cellStyle name="n_Flash September eresMas_02- Synthèse Wanadoo B2004_Classeur2_France KPIs_1" xfId="12263"/>
    <cellStyle name="n_Flash September eresMas_02- Synthèse Wanadoo B2004_Classeur2_Group" xfId="32550"/>
    <cellStyle name="n_Flash September eresMas_02- Synthèse Wanadoo B2004_Classeur2_Group - financial KPIs" xfId="22066"/>
    <cellStyle name="n_Flash September eresMas_02- Synthèse Wanadoo B2004_Classeur2_Group - operational KPIs" xfId="10509"/>
    <cellStyle name="n_Flash September eresMas_02- Synthèse Wanadoo B2004_Classeur2_Group - operational KPIs 2" xfId="18208"/>
    <cellStyle name="n_Flash September eresMas_02- Synthèse Wanadoo B2004_Classeur2_Group - operational KPIs_1" xfId="20325"/>
    <cellStyle name="n_Flash September eresMas_02- Synthèse Wanadoo B2004_Classeur2_Poland KPIs" xfId="32549"/>
    <cellStyle name="n_Flash September eresMas_02- Synthèse Wanadoo B2004_Classeur2_ROW" xfId="32551"/>
    <cellStyle name="n_Flash September eresMas_02- Synthèse Wanadoo B2004_Classeur2_ROW ARPU" xfId="32552"/>
    <cellStyle name="n_Flash September eresMas_02- Synthèse Wanadoo B2004_Classeur2_ROW_1" xfId="32553"/>
    <cellStyle name="n_Flash September eresMas_02- Synthèse Wanadoo B2004_Classeur2_ROW_1_Group" xfId="32554"/>
    <cellStyle name="n_Flash September eresMas_02- Synthèse Wanadoo B2004_Classeur2_ROW_1_ROW ARPU" xfId="32555"/>
    <cellStyle name="n_Flash September eresMas_02- Synthèse Wanadoo B2004_Classeur2_ROW_Group" xfId="32556"/>
    <cellStyle name="n_Flash September eresMas_02- Synthèse Wanadoo B2004_Classeur2_ROW_ROW ARPU" xfId="32557"/>
    <cellStyle name="n_Flash September eresMas_02- Synthèse Wanadoo B2004_Classeur2_Spain ARPU + AUPU" xfId="32558"/>
    <cellStyle name="n_Flash September eresMas_02- Synthèse Wanadoo B2004_Classeur2_Spain ARPU + AUPU_Group" xfId="32559"/>
    <cellStyle name="n_Flash September eresMas_02- Synthèse Wanadoo B2004_Classeur2_Spain ARPU + AUPU_ROW ARPU" xfId="32560"/>
    <cellStyle name="n_Flash September eresMas_02- Synthèse Wanadoo B2004_Classeur2_Spain KPIs" xfId="6851"/>
    <cellStyle name="n_Flash September eresMas_02- Synthèse Wanadoo B2004_Classeur2_Spain KPIs 2" xfId="16218"/>
    <cellStyle name="n_Flash September eresMas_02- Synthèse Wanadoo B2004_Classeur2_Spain KPIs_1" xfId="51667"/>
    <cellStyle name="n_Flash September eresMas_02- Synthèse Wanadoo B2004_Classeur2_Telecoms - Operational KPIs" xfId="49970"/>
    <cellStyle name="n_Flash September eresMas_02- Synthèse Wanadoo B2004_Classeur5" xfId="2160"/>
    <cellStyle name="n_Flash September eresMas_02- Synthèse Wanadoo B2004_Classeur5_A&amp;ME KPIs" xfId="53447"/>
    <cellStyle name="n_Flash September eresMas_02- Synthèse Wanadoo B2004_Classeur5_Enterprise" xfId="9713"/>
    <cellStyle name="n_Flash September eresMas_02- Synthèse Wanadoo B2004_Classeur5_France financials" xfId="23811"/>
    <cellStyle name="n_Flash September eresMas_02- Synthèse Wanadoo B2004_Classeur5_France financials_1" xfId="25303"/>
    <cellStyle name="n_Flash September eresMas_02- Synthèse Wanadoo B2004_Classeur5_France KPIs" xfId="5021"/>
    <cellStyle name="n_Flash September eresMas_02- Synthèse Wanadoo B2004_Classeur5_France KPIs 2" xfId="14439"/>
    <cellStyle name="n_Flash September eresMas_02- Synthèse Wanadoo B2004_Classeur5_France KPIs_1" xfId="12264"/>
    <cellStyle name="n_Flash September eresMas_02- Synthèse Wanadoo B2004_Classeur5_Group" xfId="32562"/>
    <cellStyle name="n_Flash September eresMas_02- Synthèse Wanadoo B2004_Classeur5_Group - financial KPIs" xfId="22067"/>
    <cellStyle name="n_Flash September eresMas_02- Synthèse Wanadoo B2004_Classeur5_Group - operational KPIs" xfId="3179"/>
    <cellStyle name="n_Flash September eresMas_02- Synthèse Wanadoo B2004_Classeur5_Group - operational KPIs_1" xfId="10510"/>
    <cellStyle name="n_Flash September eresMas_02- Synthèse Wanadoo B2004_Classeur5_Group - operational KPIs_1 2" xfId="18209"/>
    <cellStyle name="n_Flash September eresMas_02- Synthèse Wanadoo B2004_Classeur5_Group - operational KPIs_2" xfId="20326"/>
    <cellStyle name="n_Flash September eresMas_02- Synthèse Wanadoo B2004_Classeur5_IC&amp;SS" xfId="19583"/>
    <cellStyle name="n_Flash September eresMas_02- Synthèse Wanadoo B2004_Classeur5_Poland KPIs" xfId="8433"/>
    <cellStyle name="n_Flash September eresMas_02- Synthèse Wanadoo B2004_Classeur5_Poland KPIs_1" xfId="32561"/>
    <cellStyle name="n_Flash September eresMas_02- Synthèse Wanadoo B2004_Classeur5_ROW" xfId="32563"/>
    <cellStyle name="n_Flash September eresMas_02- Synthèse Wanadoo B2004_Classeur5_ROW ARPU" xfId="32564"/>
    <cellStyle name="n_Flash September eresMas_02- Synthèse Wanadoo B2004_Classeur5_RoW KPIs" xfId="9145"/>
    <cellStyle name="n_Flash September eresMas_02- Synthèse Wanadoo B2004_Classeur5_ROW_1" xfId="32565"/>
    <cellStyle name="n_Flash September eresMas_02- Synthèse Wanadoo B2004_Classeur5_ROW_1_Group" xfId="32566"/>
    <cellStyle name="n_Flash September eresMas_02- Synthèse Wanadoo B2004_Classeur5_ROW_1_ROW ARPU" xfId="32567"/>
    <cellStyle name="n_Flash September eresMas_02- Synthèse Wanadoo B2004_Classeur5_ROW_Group" xfId="32568"/>
    <cellStyle name="n_Flash September eresMas_02- Synthèse Wanadoo B2004_Classeur5_ROW_ROW ARPU" xfId="32569"/>
    <cellStyle name="n_Flash September eresMas_02- Synthèse Wanadoo B2004_Classeur5_Spain ARPU + AUPU" xfId="32570"/>
    <cellStyle name="n_Flash September eresMas_02- Synthèse Wanadoo B2004_Classeur5_Spain ARPU + AUPU_Group" xfId="32571"/>
    <cellStyle name="n_Flash September eresMas_02- Synthèse Wanadoo B2004_Classeur5_Spain ARPU + AUPU_ROW ARPU" xfId="32572"/>
    <cellStyle name="n_Flash September eresMas_02- Synthèse Wanadoo B2004_Classeur5_Spain KPIs" xfId="6852"/>
    <cellStyle name="n_Flash September eresMas_02- Synthèse Wanadoo B2004_Classeur5_Spain KPIs 2" xfId="16219"/>
    <cellStyle name="n_Flash September eresMas_02- Synthèse Wanadoo B2004_Classeur5_Spain KPIs_1" xfId="51668"/>
    <cellStyle name="n_Flash September eresMas_02- Synthèse Wanadoo B2004_Classeur5_Telecoms - Operational KPIs" xfId="49971"/>
    <cellStyle name="n_Flash September eresMas_02- Synthèse Wanadoo B2004_DATA KPI Personal" xfId="32573"/>
    <cellStyle name="n_Flash September eresMas_02- Synthèse Wanadoo B2004_DATA KPI Personal_Group" xfId="32574"/>
    <cellStyle name="n_Flash September eresMas_02- Synthèse Wanadoo B2004_DATA KPI Personal_ROW ARPU" xfId="32575"/>
    <cellStyle name="n_Flash September eresMas_02- Synthèse Wanadoo B2004_EE_CoA_BS - mapped V4" xfId="32576"/>
    <cellStyle name="n_Flash September eresMas_02- Synthèse Wanadoo B2004_EE_CoA_BS - mapped V4_Group" xfId="32577"/>
    <cellStyle name="n_Flash September eresMas_02- Synthèse Wanadoo B2004_EE_CoA_BS - mapped V4_ROW ARPU" xfId="32578"/>
    <cellStyle name="n_Flash September eresMas_02- Synthèse Wanadoo B2004_Enterprise" xfId="9709"/>
    <cellStyle name="n_Flash September eresMas_02- Synthèse Wanadoo B2004_France financials" xfId="23804"/>
    <cellStyle name="n_Flash September eresMas_02- Synthèse Wanadoo B2004_France financials_1" xfId="25299"/>
    <cellStyle name="n_Flash September eresMas_02- Synthèse Wanadoo B2004_France KPIs" xfId="5014"/>
    <cellStyle name="n_Flash September eresMas_02- Synthèse Wanadoo B2004_France KPIs 2" xfId="14432"/>
    <cellStyle name="n_Flash September eresMas_02- Synthèse Wanadoo B2004_France KPIs_1" xfId="12257"/>
    <cellStyle name="n_Flash September eresMas_02- Synthèse Wanadoo B2004_Group" xfId="32579"/>
    <cellStyle name="n_Flash September eresMas_02- Synthèse Wanadoo B2004_Group - financial KPIs" xfId="22060"/>
    <cellStyle name="n_Flash September eresMas_02- Synthèse Wanadoo B2004_Group - operational KPIs" xfId="3175"/>
    <cellStyle name="n_Flash September eresMas_02- Synthèse Wanadoo B2004_Group - operational KPIs_1" xfId="10503"/>
    <cellStyle name="n_Flash September eresMas_02- Synthèse Wanadoo B2004_Group - operational KPIs_1 2" xfId="18202"/>
    <cellStyle name="n_Flash September eresMas_02- Synthèse Wanadoo B2004_Group - operational KPIs_2" xfId="20319"/>
    <cellStyle name="n_Flash September eresMas_02- Synthèse Wanadoo B2004_IC&amp;SS" xfId="19784"/>
    <cellStyle name="n_Flash September eresMas_02- Synthèse Wanadoo B2004_PFA_Mn MTV_060413" xfId="2161"/>
    <cellStyle name="n_Flash September eresMas_02- Synthèse Wanadoo B2004_PFA_Mn MTV_060413_A&amp;ME KPIs" xfId="53448"/>
    <cellStyle name="n_Flash September eresMas_02- Synthèse Wanadoo B2004_PFA_Mn MTV_060413_France financials" xfId="23812"/>
    <cellStyle name="n_Flash September eresMas_02- Synthèse Wanadoo B2004_PFA_Mn MTV_060413_France KPIs" xfId="5022"/>
    <cellStyle name="n_Flash September eresMas_02- Synthèse Wanadoo B2004_PFA_Mn MTV_060413_France KPIs 2" xfId="14440"/>
    <cellStyle name="n_Flash September eresMas_02- Synthèse Wanadoo B2004_PFA_Mn MTV_060413_France KPIs_1" xfId="12265"/>
    <cellStyle name="n_Flash September eresMas_02- Synthèse Wanadoo B2004_PFA_Mn MTV_060413_Group" xfId="32581"/>
    <cellStyle name="n_Flash September eresMas_02- Synthèse Wanadoo B2004_PFA_Mn MTV_060413_Group - financial KPIs" xfId="22068"/>
    <cellStyle name="n_Flash September eresMas_02- Synthèse Wanadoo B2004_PFA_Mn MTV_060413_Group - operational KPIs" xfId="10511"/>
    <cellStyle name="n_Flash September eresMas_02- Synthèse Wanadoo B2004_PFA_Mn MTV_060413_Group - operational KPIs 2" xfId="18210"/>
    <cellStyle name="n_Flash September eresMas_02- Synthèse Wanadoo B2004_PFA_Mn MTV_060413_Group - operational KPIs_1" xfId="20327"/>
    <cellStyle name="n_Flash September eresMas_02- Synthèse Wanadoo B2004_PFA_Mn MTV_060413_Poland KPIs" xfId="32580"/>
    <cellStyle name="n_Flash September eresMas_02- Synthèse Wanadoo B2004_PFA_Mn MTV_060413_ROW" xfId="32582"/>
    <cellStyle name="n_Flash September eresMas_02- Synthèse Wanadoo B2004_PFA_Mn MTV_060413_ROW ARPU" xfId="32583"/>
    <cellStyle name="n_Flash September eresMas_02- Synthèse Wanadoo B2004_PFA_Mn MTV_060413_ROW_1" xfId="32584"/>
    <cellStyle name="n_Flash September eresMas_02- Synthèse Wanadoo B2004_PFA_Mn MTV_060413_ROW_1_Group" xfId="32585"/>
    <cellStyle name="n_Flash September eresMas_02- Synthèse Wanadoo B2004_PFA_Mn MTV_060413_ROW_1_ROW ARPU" xfId="32586"/>
    <cellStyle name="n_Flash September eresMas_02- Synthèse Wanadoo B2004_PFA_Mn MTV_060413_ROW_Group" xfId="32587"/>
    <cellStyle name="n_Flash September eresMas_02- Synthèse Wanadoo B2004_PFA_Mn MTV_060413_ROW_ROW ARPU" xfId="32588"/>
    <cellStyle name="n_Flash September eresMas_02- Synthèse Wanadoo B2004_PFA_Mn MTV_060413_Spain ARPU + AUPU" xfId="32589"/>
    <cellStyle name="n_Flash September eresMas_02- Synthèse Wanadoo B2004_PFA_Mn MTV_060413_Spain ARPU + AUPU_Group" xfId="32590"/>
    <cellStyle name="n_Flash September eresMas_02- Synthèse Wanadoo B2004_PFA_Mn MTV_060413_Spain ARPU + AUPU_ROW ARPU" xfId="32591"/>
    <cellStyle name="n_Flash September eresMas_02- Synthèse Wanadoo B2004_PFA_Mn MTV_060413_Spain KPIs" xfId="6853"/>
    <cellStyle name="n_Flash September eresMas_02- Synthèse Wanadoo B2004_PFA_Mn MTV_060413_Spain KPIs 2" xfId="16220"/>
    <cellStyle name="n_Flash September eresMas_02- Synthèse Wanadoo B2004_PFA_Mn MTV_060413_Spain KPIs_1" xfId="51669"/>
    <cellStyle name="n_Flash September eresMas_02- Synthèse Wanadoo B2004_PFA_Mn MTV_060413_Telecoms - Operational KPIs" xfId="49972"/>
    <cellStyle name="n_Flash September eresMas_02- Synthèse Wanadoo B2004_PFA_Mn_0603_V0 0" xfId="2162"/>
    <cellStyle name="n_Flash September eresMas_02- Synthèse Wanadoo B2004_PFA_Mn_0603_V0 0_A&amp;ME KPIs" xfId="53449"/>
    <cellStyle name="n_Flash September eresMas_02- Synthèse Wanadoo B2004_PFA_Mn_0603_V0 0_France financials" xfId="23813"/>
    <cellStyle name="n_Flash September eresMas_02- Synthèse Wanadoo B2004_PFA_Mn_0603_V0 0_France KPIs" xfId="5023"/>
    <cellStyle name="n_Flash September eresMas_02- Synthèse Wanadoo B2004_PFA_Mn_0603_V0 0_France KPIs 2" xfId="14441"/>
    <cellStyle name="n_Flash September eresMas_02- Synthèse Wanadoo B2004_PFA_Mn_0603_V0 0_France KPIs_1" xfId="12266"/>
    <cellStyle name="n_Flash September eresMas_02- Synthèse Wanadoo B2004_PFA_Mn_0603_V0 0_Group" xfId="32593"/>
    <cellStyle name="n_Flash September eresMas_02- Synthèse Wanadoo B2004_PFA_Mn_0603_V0 0_Group - financial KPIs" xfId="22069"/>
    <cellStyle name="n_Flash September eresMas_02- Synthèse Wanadoo B2004_PFA_Mn_0603_V0 0_Group - operational KPIs" xfId="10512"/>
    <cellStyle name="n_Flash September eresMas_02- Synthèse Wanadoo B2004_PFA_Mn_0603_V0 0_Group - operational KPIs 2" xfId="18211"/>
    <cellStyle name="n_Flash September eresMas_02- Synthèse Wanadoo B2004_PFA_Mn_0603_V0 0_Group - operational KPIs_1" xfId="20328"/>
    <cellStyle name="n_Flash September eresMas_02- Synthèse Wanadoo B2004_PFA_Mn_0603_V0 0_Poland KPIs" xfId="32592"/>
    <cellStyle name="n_Flash September eresMas_02- Synthèse Wanadoo B2004_PFA_Mn_0603_V0 0_ROW" xfId="32594"/>
    <cellStyle name="n_Flash September eresMas_02- Synthèse Wanadoo B2004_PFA_Mn_0603_V0 0_ROW ARPU" xfId="32595"/>
    <cellStyle name="n_Flash September eresMas_02- Synthèse Wanadoo B2004_PFA_Mn_0603_V0 0_ROW_1" xfId="32596"/>
    <cellStyle name="n_Flash September eresMas_02- Synthèse Wanadoo B2004_PFA_Mn_0603_V0 0_ROW_1_Group" xfId="32597"/>
    <cellStyle name="n_Flash September eresMas_02- Synthèse Wanadoo B2004_PFA_Mn_0603_V0 0_ROW_1_ROW ARPU" xfId="32598"/>
    <cellStyle name="n_Flash September eresMas_02- Synthèse Wanadoo B2004_PFA_Mn_0603_V0 0_ROW_Group" xfId="32599"/>
    <cellStyle name="n_Flash September eresMas_02- Synthèse Wanadoo B2004_PFA_Mn_0603_V0 0_ROW_ROW ARPU" xfId="32600"/>
    <cellStyle name="n_Flash September eresMas_02- Synthèse Wanadoo B2004_PFA_Mn_0603_V0 0_Spain ARPU + AUPU" xfId="32601"/>
    <cellStyle name="n_Flash September eresMas_02- Synthèse Wanadoo B2004_PFA_Mn_0603_V0 0_Spain ARPU + AUPU_Group" xfId="32602"/>
    <cellStyle name="n_Flash September eresMas_02- Synthèse Wanadoo B2004_PFA_Mn_0603_V0 0_Spain ARPU + AUPU_ROW ARPU" xfId="32603"/>
    <cellStyle name="n_Flash September eresMas_02- Synthèse Wanadoo B2004_PFA_Mn_0603_V0 0_Spain KPIs" xfId="6854"/>
    <cellStyle name="n_Flash September eresMas_02- Synthèse Wanadoo B2004_PFA_Mn_0603_V0 0_Spain KPIs 2" xfId="16221"/>
    <cellStyle name="n_Flash September eresMas_02- Synthèse Wanadoo B2004_PFA_Mn_0603_V0 0_Spain KPIs_1" xfId="51670"/>
    <cellStyle name="n_Flash September eresMas_02- Synthèse Wanadoo B2004_PFA_Mn_0603_V0 0_Telecoms - Operational KPIs" xfId="49973"/>
    <cellStyle name="n_Flash September eresMas_02- Synthèse Wanadoo B2004_PFA_Parcs_0600706" xfId="2163"/>
    <cellStyle name="n_Flash September eresMas_02- Synthèse Wanadoo B2004_PFA_Parcs_0600706_A&amp;ME KPIs" xfId="53450"/>
    <cellStyle name="n_Flash September eresMas_02- Synthèse Wanadoo B2004_PFA_Parcs_0600706_France financials" xfId="23814"/>
    <cellStyle name="n_Flash September eresMas_02- Synthèse Wanadoo B2004_PFA_Parcs_0600706_France KPIs" xfId="5024"/>
    <cellStyle name="n_Flash September eresMas_02- Synthèse Wanadoo B2004_PFA_Parcs_0600706_France KPIs 2" xfId="14442"/>
    <cellStyle name="n_Flash September eresMas_02- Synthèse Wanadoo B2004_PFA_Parcs_0600706_France KPIs_1" xfId="12267"/>
    <cellStyle name="n_Flash September eresMas_02- Synthèse Wanadoo B2004_PFA_Parcs_0600706_Group" xfId="32605"/>
    <cellStyle name="n_Flash September eresMas_02- Synthèse Wanadoo B2004_PFA_Parcs_0600706_Group - financial KPIs" xfId="22070"/>
    <cellStyle name="n_Flash September eresMas_02- Synthèse Wanadoo B2004_PFA_Parcs_0600706_Group - operational KPIs" xfId="10513"/>
    <cellStyle name="n_Flash September eresMas_02- Synthèse Wanadoo B2004_PFA_Parcs_0600706_Group - operational KPIs 2" xfId="18212"/>
    <cellStyle name="n_Flash September eresMas_02- Synthèse Wanadoo B2004_PFA_Parcs_0600706_Group - operational KPIs_1" xfId="20329"/>
    <cellStyle name="n_Flash September eresMas_02- Synthèse Wanadoo B2004_PFA_Parcs_0600706_Poland KPIs" xfId="32604"/>
    <cellStyle name="n_Flash September eresMas_02- Synthèse Wanadoo B2004_PFA_Parcs_0600706_ROW" xfId="32606"/>
    <cellStyle name="n_Flash September eresMas_02- Synthèse Wanadoo B2004_PFA_Parcs_0600706_ROW ARPU" xfId="32607"/>
    <cellStyle name="n_Flash September eresMas_02- Synthèse Wanadoo B2004_PFA_Parcs_0600706_ROW_1" xfId="32608"/>
    <cellStyle name="n_Flash September eresMas_02- Synthèse Wanadoo B2004_PFA_Parcs_0600706_ROW_1_Group" xfId="32609"/>
    <cellStyle name="n_Flash September eresMas_02- Synthèse Wanadoo B2004_PFA_Parcs_0600706_ROW_1_ROW ARPU" xfId="32610"/>
    <cellStyle name="n_Flash September eresMas_02- Synthèse Wanadoo B2004_PFA_Parcs_0600706_ROW_Group" xfId="32611"/>
    <cellStyle name="n_Flash September eresMas_02- Synthèse Wanadoo B2004_PFA_Parcs_0600706_ROW_ROW ARPU" xfId="32612"/>
    <cellStyle name="n_Flash September eresMas_02- Synthèse Wanadoo B2004_PFA_Parcs_0600706_Spain ARPU + AUPU" xfId="32613"/>
    <cellStyle name="n_Flash September eresMas_02- Synthèse Wanadoo B2004_PFA_Parcs_0600706_Spain ARPU + AUPU_Group" xfId="32614"/>
    <cellStyle name="n_Flash September eresMas_02- Synthèse Wanadoo B2004_PFA_Parcs_0600706_Spain ARPU + AUPU_ROW ARPU" xfId="32615"/>
    <cellStyle name="n_Flash September eresMas_02- Synthèse Wanadoo B2004_PFA_Parcs_0600706_Spain KPIs" xfId="6855"/>
    <cellStyle name="n_Flash September eresMas_02- Synthèse Wanadoo B2004_PFA_Parcs_0600706_Spain KPIs 2" xfId="16222"/>
    <cellStyle name="n_Flash September eresMas_02- Synthèse Wanadoo B2004_PFA_Parcs_0600706_Spain KPIs_1" xfId="51671"/>
    <cellStyle name="n_Flash September eresMas_02- Synthèse Wanadoo B2004_PFA_Parcs_0600706_Telecoms - Operational KPIs" xfId="49974"/>
    <cellStyle name="n_Flash September eresMas_02- Synthèse Wanadoo B2004_Poland KPIs" xfId="8429"/>
    <cellStyle name="n_Flash September eresMas_02- Synthèse Wanadoo B2004_Poland KPIs_1" xfId="32488"/>
    <cellStyle name="n_Flash September eresMas_02- Synthèse Wanadoo B2004_Reporting Valeur_Mobile_2010_10" xfId="32616"/>
    <cellStyle name="n_Flash September eresMas_02- Synthèse Wanadoo B2004_Reporting Valeur_Mobile_2010_10_Group" xfId="32617"/>
    <cellStyle name="n_Flash September eresMas_02- Synthèse Wanadoo B2004_Reporting Valeur_Mobile_2010_10_ROW" xfId="32618"/>
    <cellStyle name="n_Flash September eresMas_02- Synthèse Wanadoo B2004_Reporting Valeur_Mobile_2010_10_ROW ARPU" xfId="32619"/>
    <cellStyle name="n_Flash September eresMas_02- Synthèse Wanadoo B2004_Reporting Valeur_Mobile_2010_10_ROW_Group" xfId="32620"/>
    <cellStyle name="n_Flash September eresMas_02- Synthèse Wanadoo B2004_Reporting Valeur_Mobile_2010_10_ROW_ROW ARPU" xfId="32621"/>
    <cellStyle name="n_Flash September eresMas_02- Synthèse Wanadoo B2004_ROW" xfId="32622"/>
    <cellStyle name="n_Flash September eresMas_02- Synthèse Wanadoo B2004_ROW ARPU" xfId="32623"/>
    <cellStyle name="n_Flash September eresMas_02- Synthèse Wanadoo B2004_RoW KPIs" xfId="9141"/>
    <cellStyle name="n_Flash September eresMas_02- Synthèse Wanadoo B2004_ROW_1" xfId="32624"/>
    <cellStyle name="n_Flash September eresMas_02- Synthèse Wanadoo B2004_ROW_1_Group" xfId="32625"/>
    <cellStyle name="n_Flash September eresMas_02- Synthèse Wanadoo B2004_ROW_1_ROW ARPU" xfId="32626"/>
    <cellStyle name="n_Flash September eresMas_02- Synthèse Wanadoo B2004_ROW_Group" xfId="32627"/>
    <cellStyle name="n_Flash September eresMas_02- Synthèse Wanadoo B2004_ROW_ROW ARPU" xfId="32628"/>
    <cellStyle name="n_Flash September eresMas_02- Synthèse Wanadoo B2004_Spain ARPU + AUPU" xfId="32629"/>
    <cellStyle name="n_Flash September eresMas_02- Synthèse Wanadoo B2004_Spain ARPU + AUPU_Group" xfId="32630"/>
    <cellStyle name="n_Flash September eresMas_02- Synthèse Wanadoo B2004_Spain ARPU + AUPU_ROW ARPU" xfId="32631"/>
    <cellStyle name="n_Flash September eresMas_02- Synthèse Wanadoo B2004_Spain KPIs" xfId="6845"/>
    <cellStyle name="n_Flash September eresMas_02- Synthèse Wanadoo B2004_Spain KPIs 2" xfId="16212"/>
    <cellStyle name="n_Flash September eresMas_02- Synthèse Wanadoo B2004_Spain KPIs_1" xfId="51661"/>
    <cellStyle name="n_Flash September eresMas_02- Synthèse Wanadoo B2004_Telecoms - Operational KPIs" xfId="49964"/>
    <cellStyle name="n_Flash September eresMas_02- Synthèse Wanadoo B2004_UAG_report_CA 06-09 (06-09-28)" xfId="2164"/>
    <cellStyle name="n_Flash September eresMas_02- Synthèse Wanadoo B2004_UAG_report_CA 06-09 (06-09-28)_A&amp;ME KPIs" xfId="53451"/>
    <cellStyle name="n_Flash September eresMas_02- Synthèse Wanadoo B2004_UAG_report_CA 06-09 (06-09-28)_Enterprise" xfId="9714"/>
    <cellStyle name="n_Flash September eresMas_02- Synthèse Wanadoo B2004_UAG_report_CA 06-09 (06-09-28)_France financials" xfId="23815"/>
    <cellStyle name="n_Flash September eresMas_02- Synthèse Wanadoo B2004_UAG_report_CA 06-09 (06-09-28)_France financials_1" xfId="25304"/>
    <cellStyle name="n_Flash September eresMas_02- Synthèse Wanadoo B2004_UAG_report_CA 06-09 (06-09-28)_France KPIs" xfId="5025"/>
    <cellStyle name="n_Flash September eresMas_02- Synthèse Wanadoo B2004_UAG_report_CA 06-09 (06-09-28)_France KPIs 2" xfId="14443"/>
    <cellStyle name="n_Flash September eresMas_02- Synthèse Wanadoo B2004_UAG_report_CA 06-09 (06-09-28)_France KPIs_1" xfId="12268"/>
    <cellStyle name="n_Flash September eresMas_02- Synthèse Wanadoo B2004_UAG_report_CA 06-09 (06-09-28)_Group" xfId="32633"/>
    <cellStyle name="n_Flash September eresMas_02- Synthèse Wanadoo B2004_UAG_report_CA 06-09 (06-09-28)_Group - financial KPIs" xfId="22071"/>
    <cellStyle name="n_Flash September eresMas_02- Synthèse Wanadoo B2004_UAG_report_CA 06-09 (06-09-28)_Group - operational KPIs" xfId="3180"/>
    <cellStyle name="n_Flash September eresMas_02- Synthèse Wanadoo B2004_UAG_report_CA 06-09 (06-09-28)_Group - operational KPIs_1" xfId="10514"/>
    <cellStyle name="n_Flash September eresMas_02- Synthèse Wanadoo B2004_UAG_report_CA 06-09 (06-09-28)_Group - operational KPIs_1 2" xfId="18213"/>
    <cellStyle name="n_Flash September eresMas_02- Synthèse Wanadoo B2004_UAG_report_CA 06-09 (06-09-28)_Group - operational KPIs_2" xfId="20330"/>
    <cellStyle name="n_Flash September eresMas_02- Synthèse Wanadoo B2004_UAG_report_CA 06-09 (06-09-28)_IC&amp;SS" xfId="19783"/>
    <cellStyle name="n_Flash September eresMas_02- Synthèse Wanadoo B2004_UAG_report_CA 06-09 (06-09-28)_Poland KPIs" xfId="8434"/>
    <cellStyle name="n_Flash September eresMas_02- Synthèse Wanadoo B2004_UAG_report_CA 06-09 (06-09-28)_Poland KPIs_1" xfId="32632"/>
    <cellStyle name="n_Flash September eresMas_02- Synthèse Wanadoo B2004_UAG_report_CA 06-09 (06-09-28)_ROW" xfId="32634"/>
    <cellStyle name="n_Flash September eresMas_02- Synthèse Wanadoo B2004_UAG_report_CA 06-09 (06-09-28)_ROW ARPU" xfId="32635"/>
    <cellStyle name="n_Flash September eresMas_02- Synthèse Wanadoo B2004_UAG_report_CA 06-09 (06-09-28)_RoW KPIs" xfId="9146"/>
    <cellStyle name="n_Flash September eresMas_02- Synthèse Wanadoo B2004_UAG_report_CA 06-09 (06-09-28)_ROW_1" xfId="32636"/>
    <cellStyle name="n_Flash September eresMas_02- Synthèse Wanadoo B2004_UAG_report_CA 06-09 (06-09-28)_ROW_1_Group" xfId="32637"/>
    <cellStyle name="n_Flash September eresMas_02- Synthèse Wanadoo B2004_UAG_report_CA 06-09 (06-09-28)_ROW_1_ROW ARPU" xfId="32638"/>
    <cellStyle name="n_Flash September eresMas_02- Synthèse Wanadoo B2004_UAG_report_CA 06-09 (06-09-28)_ROW_Group" xfId="32639"/>
    <cellStyle name="n_Flash September eresMas_02- Synthèse Wanadoo B2004_UAG_report_CA 06-09 (06-09-28)_ROW_ROW ARPU" xfId="32640"/>
    <cellStyle name="n_Flash September eresMas_02- Synthèse Wanadoo B2004_UAG_report_CA 06-09 (06-09-28)_Spain ARPU + AUPU" xfId="32641"/>
    <cellStyle name="n_Flash September eresMas_02- Synthèse Wanadoo B2004_UAG_report_CA 06-09 (06-09-28)_Spain ARPU + AUPU_Group" xfId="32642"/>
    <cellStyle name="n_Flash September eresMas_02- Synthèse Wanadoo B2004_UAG_report_CA 06-09 (06-09-28)_Spain ARPU + AUPU_ROW ARPU" xfId="32643"/>
    <cellStyle name="n_Flash September eresMas_02- Synthèse Wanadoo B2004_UAG_report_CA 06-09 (06-09-28)_Spain KPIs" xfId="6856"/>
    <cellStyle name="n_Flash September eresMas_02- Synthèse Wanadoo B2004_UAG_report_CA 06-09 (06-09-28)_Spain KPIs 2" xfId="16223"/>
    <cellStyle name="n_Flash September eresMas_02- Synthèse Wanadoo B2004_UAG_report_CA 06-09 (06-09-28)_Spain KPIs_1" xfId="51672"/>
    <cellStyle name="n_Flash September eresMas_02- Synthèse Wanadoo B2004_UAG_report_CA 06-09 (06-09-28)_Telecoms - Operational KPIs" xfId="49975"/>
    <cellStyle name="n_Flash September eresMas_02- Synthèse Wanadoo B2004_UAG_report_CA 06-10 (06-11-06)" xfId="2165"/>
    <cellStyle name="n_Flash September eresMas_02- Synthèse Wanadoo B2004_UAG_report_CA 06-10 (06-11-06)_A&amp;ME KPIs" xfId="53452"/>
    <cellStyle name="n_Flash September eresMas_02- Synthèse Wanadoo B2004_UAG_report_CA 06-10 (06-11-06)_Enterprise" xfId="9715"/>
    <cellStyle name="n_Flash September eresMas_02- Synthèse Wanadoo B2004_UAG_report_CA 06-10 (06-11-06)_France financials" xfId="23816"/>
    <cellStyle name="n_Flash September eresMas_02- Synthèse Wanadoo B2004_UAG_report_CA 06-10 (06-11-06)_France financials_1" xfId="25305"/>
    <cellStyle name="n_Flash September eresMas_02- Synthèse Wanadoo B2004_UAG_report_CA 06-10 (06-11-06)_France KPIs" xfId="5026"/>
    <cellStyle name="n_Flash September eresMas_02- Synthèse Wanadoo B2004_UAG_report_CA 06-10 (06-11-06)_France KPIs 2" xfId="14444"/>
    <cellStyle name="n_Flash September eresMas_02- Synthèse Wanadoo B2004_UAG_report_CA 06-10 (06-11-06)_France KPIs_1" xfId="12269"/>
    <cellStyle name="n_Flash September eresMas_02- Synthèse Wanadoo B2004_UAG_report_CA 06-10 (06-11-06)_Group" xfId="32645"/>
    <cellStyle name="n_Flash September eresMas_02- Synthèse Wanadoo B2004_UAG_report_CA 06-10 (06-11-06)_Group - financial KPIs" xfId="22072"/>
    <cellStyle name="n_Flash September eresMas_02- Synthèse Wanadoo B2004_UAG_report_CA 06-10 (06-11-06)_Group - operational KPIs" xfId="3181"/>
    <cellStyle name="n_Flash September eresMas_02- Synthèse Wanadoo B2004_UAG_report_CA 06-10 (06-11-06)_Group - operational KPIs_1" xfId="10515"/>
    <cellStyle name="n_Flash September eresMas_02- Synthèse Wanadoo B2004_UAG_report_CA 06-10 (06-11-06)_Group - operational KPIs_1 2" xfId="18214"/>
    <cellStyle name="n_Flash September eresMas_02- Synthèse Wanadoo B2004_UAG_report_CA 06-10 (06-11-06)_Group - operational KPIs_2" xfId="20331"/>
    <cellStyle name="n_Flash September eresMas_02- Synthèse Wanadoo B2004_UAG_report_CA 06-10 (06-11-06)_IC&amp;SS" xfId="13562"/>
    <cellStyle name="n_Flash September eresMas_02- Synthèse Wanadoo B2004_UAG_report_CA 06-10 (06-11-06)_Poland KPIs" xfId="8435"/>
    <cellStyle name="n_Flash September eresMas_02- Synthèse Wanadoo B2004_UAG_report_CA 06-10 (06-11-06)_Poland KPIs_1" xfId="32644"/>
    <cellStyle name="n_Flash September eresMas_02- Synthèse Wanadoo B2004_UAG_report_CA 06-10 (06-11-06)_ROW" xfId="32646"/>
    <cellStyle name="n_Flash September eresMas_02- Synthèse Wanadoo B2004_UAG_report_CA 06-10 (06-11-06)_ROW ARPU" xfId="32647"/>
    <cellStyle name="n_Flash September eresMas_02- Synthèse Wanadoo B2004_UAG_report_CA 06-10 (06-11-06)_RoW KPIs" xfId="9147"/>
    <cellStyle name="n_Flash September eresMas_02- Synthèse Wanadoo B2004_UAG_report_CA 06-10 (06-11-06)_ROW_1" xfId="32648"/>
    <cellStyle name="n_Flash September eresMas_02- Synthèse Wanadoo B2004_UAG_report_CA 06-10 (06-11-06)_ROW_1_Group" xfId="32649"/>
    <cellStyle name="n_Flash September eresMas_02- Synthèse Wanadoo B2004_UAG_report_CA 06-10 (06-11-06)_ROW_1_ROW ARPU" xfId="32650"/>
    <cellStyle name="n_Flash September eresMas_02- Synthèse Wanadoo B2004_UAG_report_CA 06-10 (06-11-06)_ROW_Group" xfId="32651"/>
    <cellStyle name="n_Flash September eresMas_02- Synthèse Wanadoo B2004_UAG_report_CA 06-10 (06-11-06)_ROW_ROW ARPU" xfId="32652"/>
    <cellStyle name="n_Flash September eresMas_02- Synthèse Wanadoo B2004_UAG_report_CA 06-10 (06-11-06)_Spain ARPU + AUPU" xfId="32653"/>
    <cellStyle name="n_Flash September eresMas_02- Synthèse Wanadoo B2004_UAG_report_CA 06-10 (06-11-06)_Spain ARPU + AUPU_Group" xfId="32654"/>
    <cellStyle name="n_Flash September eresMas_02- Synthèse Wanadoo B2004_UAG_report_CA 06-10 (06-11-06)_Spain ARPU + AUPU_ROW ARPU" xfId="32655"/>
    <cellStyle name="n_Flash September eresMas_02- Synthèse Wanadoo B2004_UAG_report_CA 06-10 (06-11-06)_Spain KPIs" xfId="6857"/>
    <cellStyle name="n_Flash September eresMas_02- Synthèse Wanadoo B2004_UAG_report_CA 06-10 (06-11-06)_Spain KPIs 2" xfId="16224"/>
    <cellStyle name="n_Flash September eresMas_02- Synthèse Wanadoo B2004_UAG_report_CA 06-10 (06-11-06)_Spain KPIs_1" xfId="51673"/>
    <cellStyle name="n_Flash September eresMas_02- Synthèse Wanadoo B2004_UAG_report_CA 06-10 (06-11-06)_Telecoms - Operational KPIs" xfId="49976"/>
    <cellStyle name="n_Flash September eresMas_02- Synthèse Wanadoo B2004_V&amp;M trajectoires V1 (06-08-11)" xfId="2166"/>
    <cellStyle name="n_Flash September eresMas_02- Synthèse Wanadoo B2004_V&amp;M trajectoires V1 (06-08-11)_A&amp;ME KPIs" xfId="53453"/>
    <cellStyle name="n_Flash September eresMas_02- Synthèse Wanadoo B2004_V&amp;M trajectoires V1 (06-08-11)_Enterprise" xfId="9716"/>
    <cellStyle name="n_Flash September eresMas_02- Synthèse Wanadoo B2004_V&amp;M trajectoires V1 (06-08-11)_France financials" xfId="23817"/>
    <cellStyle name="n_Flash September eresMas_02- Synthèse Wanadoo B2004_V&amp;M trajectoires V1 (06-08-11)_France financials_1" xfId="25306"/>
    <cellStyle name="n_Flash September eresMas_02- Synthèse Wanadoo B2004_V&amp;M trajectoires V1 (06-08-11)_France KPIs" xfId="5027"/>
    <cellStyle name="n_Flash September eresMas_02- Synthèse Wanadoo B2004_V&amp;M trajectoires V1 (06-08-11)_France KPIs 2" xfId="14445"/>
    <cellStyle name="n_Flash September eresMas_02- Synthèse Wanadoo B2004_V&amp;M trajectoires V1 (06-08-11)_France KPIs_1" xfId="12270"/>
    <cellStyle name="n_Flash September eresMas_02- Synthèse Wanadoo B2004_V&amp;M trajectoires V1 (06-08-11)_Group" xfId="32657"/>
    <cellStyle name="n_Flash September eresMas_02- Synthèse Wanadoo B2004_V&amp;M trajectoires V1 (06-08-11)_Group - financial KPIs" xfId="22073"/>
    <cellStyle name="n_Flash September eresMas_02- Synthèse Wanadoo B2004_V&amp;M trajectoires V1 (06-08-11)_Group - operational KPIs" xfId="3182"/>
    <cellStyle name="n_Flash September eresMas_02- Synthèse Wanadoo B2004_V&amp;M trajectoires V1 (06-08-11)_Group - operational KPIs_1" xfId="10516"/>
    <cellStyle name="n_Flash September eresMas_02- Synthèse Wanadoo B2004_V&amp;M trajectoires V1 (06-08-11)_Group - operational KPIs_1 2" xfId="18215"/>
    <cellStyle name="n_Flash September eresMas_02- Synthèse Wanadoo B2004_V&amp;M trajectoires V1 (06-08-11)_Group - operational KPIs_2" xfId="20332"/>
    <cellStyle name="n_Flash September eresMas_02- Synthèse Wanadoo B2004_V&amp;M trajectoires V1 (06-08-11)_IC&amp;SS" xfId="17534"/>
    <cellStyle name="n_Flash September eresMas_02- Synthèse Wanadoo B2004_V&amp;M trajectoires V1 (06-08-11)_Poland KPIs" xfId="8436"/>
    <cellStyle name="n_Flash September eresMas_02- Synthèse Wanadoo B2004_V&amp;M trajectoires V1 (06-08-11)_Poland KPIs_1" xfId="32656"/>
    <cellStyle name="n_Flash September eresMas_02- Synthèse Wanadoo B2004_V&amp;M trajectoires V1 (06-08-11)_ROW" xfId="32658"/>
    <cellStyle name="n_Flash September eresMas_02- Synthèse Wanadoo B2004_V&amp;M trajectoires V1 (06-08-11)_ROW ARPU" xfId="32659"/>
    <cellStyle name="n_Flash September eresMas_02- Synthèse Wanadoo B2004_V&amp;M trajectoires V1 (06-08-11)_RoW KPIs" xfId="9148"/>
    <cellStyle name="n_Flash September eresMas_02- Synthèse Wanadoo B2004_V&amp;M trajectoires V1 (06-08-11)_ROW_1" xfId="32660"/>
    <cellStyle name="n_Flash September eresMas_02- Synthèse Wanadoo B2004_V&amp;M trajectoires V1 (06-08-11)_ROW_1_Group" xfId="32661"/>
    <cellStyle name="n_Flash September eresMas_02- Synthèse Wanadoo B2004_V&amp;M trajectoires V1 (06-08-11)_ROW_1_ROW ARPU" xfId="32662"/>
    <cellStyle name="n_Flash September eresMas_02- Synthèse Wanadoo B2004_V&amp;M trajectoires V1 (06-08-11)_ROW_Group" xfId="32663"/>
    <cellStyle name="n_Flash September eresMas_02- Synthèse Wanadoo B2004_V&amp;M trajectoires V1 (06-08-11)_ROW_ROW ARPU" xfId="32664"/>
    <cellStyle name="n_Flash September eresMas_02- Synthèse Wanadoo B2004_V&amp;M trajectoires V1 (06-08-11)_Spain ARPU + AUPU" xfId="32665"/>
    <cellStyle name="n_Flash September eresMas_02- Synthèse Wanadoo B2004_V&amp;M trajectoires V1 (06-08-11)_Spain ARPU + AUPU_Group" xfId="32666"/>
    <cellStyle name="n_Flash September eresMas_02- Synthèse Wanadoo B2004_V&amp;M trajectoires V1 (06-08-11)_Spain ARPU + AUPU_ROW ARPU" xfId="32667"/>
    <cellStyle name="n_Flash September eresMas_02- Synthèse Wanadoo B2004_V&amp;M trajectoires V1 (06-08-11)_Spain KPIs" xfId="6858"/>
    <cellStyle name="n_Flash September eresMas_02- Synthèse Wanadoo B2004_V&amp;M trajectoires V1 (06-08-11)_Spain KPIs 2" xfId="16225"/>
    <cellStyle name="n_Flash September eresMas_02- Synthèse Wanadoo B2004_V&amp;M trajectoires V1 (06-08-11)_Spain KPIs_1" xfId="51674"/>
    <cellStyle name="n_Flash September eresMas_02- Synthèse Wanadoo B2004_V&amp;M trajectoires V1 (06-08-11)_Telecoms - Operational KPIs" xfId="49977"/>
    <cellStyle name="n_Flash September eresMas_02b - Détail Accès" xfId="2167"/>
    <cellStyle name="n_Flash September eresMas_02b - Détail Accès_01 Synthèse DM pour modèle" xfId="2168"/>
    <cellStyle name="n_Flash September eresMas_02b - Détail Accès_01 Synthèse DM pour modèle_A&amp;ME KPIs" xfId="53455"/>
    <cellStyle name="n_Flash September eresMas_02b - Détail Accès_01 Synthèse DM pour modèle_France financials" xfId="23819"/>
    <cellStyle name="n_Flash September eresMas_02b - Détail Accès_01 Synthèse DM pour modèle_France KPIs" xfId="5029"/>
    <cellStyle name="n_Flash September eresMas_02b - Détail Accès_01 Synthèse DM pour modèle_France KPIs 2" xfId="14447"/>
    <cellStyle name="n_Flash September eresMas_02b - Détail Accès_01 Synthèse DM pour modèle_France KPIs_1" xfId="12272"/>
    <cellStyle name="n_Flash September eresMas_02b - Détail Accès_01 Synthèse DM pour modèle_Group" xfId="32670"/>
    <cellStyle name="n_Flash September eresMas_02b - Détail Accès_01 Synthèse DM pour modèle_Group - financial KPIs" xfId="22075"/>
    <cellStyle name="n_Flash September eresMas_02b - Détail Accès_01 Synthèse DM pour modèle_Group - operational KPIs" xfId="10518"/>
    <cellStyle name="n_Flash September eresMas_02b - Détail Accès_01 Synthèse DM pour modèle_Group - operational KPIs 2" xfId="18217"/>
    <cellStyle name="n_Flash September eresMas_02b - Détail Accès_01 Synthèse DM pour modèle_Group - operational KPIs_1" xfId="20334"/>
    <cellStyle name="n_Flash September eresMas_02b - Détail Accès_01 Synthèse DM pour modèle_Poland KPIs" xfId="32669"/>
    <cellStyle name="n_Flash September eresMas_02b - Détail Accès_01 Synthèse DM pour modèle_ROW" xfId="32671"/>
    <cellStyle name="n_Flash September eresMas_02b - Détail Accès_01 Synthèse DM pour modèle_ROW ARPU" xfId="32672"/>
    <cellStyle name="n_Flash September eresMas_02b - Détail Accès_01 Synthèse DM pour modèle_ROW_1" xfId="32673"/>
    <cellStyle name="n_Flash September eresMas_02b - Détail Accès_01 Synthèse DM pour modèle_ROW_1_Group" xfId="32674"/>
    <cellStyle name="n_Flash September eresMas_02b - Détail Accès_01 Synthèse DM pour modèle_ROW_1_ROW ARPU" xfId="32675"/>
    <cellStyle name="n_Flash September eresMas_02b - Détail Accès_01 Synthèse DM pour modèle_ROW_Group" xfId="32676"/>
    <cellStyle name="n_Flash September eresMas_02b - Détail Accès_01 Synthèse DM pour modèle_ROW_ROW ARPU" xfId="32677"/>
    <cellStyle name="n_Flash September eresMas_02b - Détail Accès_01 Synthèse DM pour modèle_Spain ARPU + AUPU" xfId="32678"/>
    <cellStyle name="n_Flash September eresMas_02b - Détail Accès_01 Synthèse DM pour modèle_Spain ARPU + AUPU_Group" xfId="32679"/>
    <cellStyle name="n_Flash September eresMas_02b - Détail Accès_01 Synthèse DM pour modèle_Spain ARPU + AUPU_ROW ARPU" xfId="32680"/>
    <cellStyle name="n_Flash September eresMas_02b - Détail Accès_01 Synthèse DM pour modèle_Spain KPIs" xfId="6860"/>
    <cellStyle name="n_Flash September eresMas_02b - Détail Accès_01 Synthèse DM pour modèle_Spain KPIs 2" xfId="16227"/>
    <cellStyle name="n_Flash September eresMas_02b - Détail Accès_01 Synthèse DM pour modèle_Spain KPIs_1" xfId="51676"/>
    <cellStyle name="n_Flash September eresMas_02b - Détail Accès_01 Synthèse DM pour modèle_Telecoms - Operational KPIs" xfId="49979"/>
    <cellStyle name="n_Flash September eresMas_02b - Détail Accès_0703 Préflashde L23 Analyse CA trafic 07-03 (07-04-03)" xfId="2169"/>
    <cellStyle name="n_Flash September eresMas_02b - Détail Accès_0703 Préflashde L23 Analyse CA trafic 07-03 (07-04-03)_A&amp;ME KPIs" xfId="53456"/>
    <cellStyle name="n_Flash September eresMas_02b - Détail Accès_0703 Préflashde L23 Analyse CA trafic 07-03 (07-04-03)_Enterprise" xfId="9718"/>
    <cellStyle name="n_Flash September eresMas_02b - Détail Accès_0703 Préflashde L23 Analyse CA trafic 07-03 (07-04-03)_France financials" xfId="23820"/>
    <cellStyle name="n_Flash September eresMas_02b - Détail Accès_0703 Préflashde L23 Analyse CA trafic 07-03 (07-04-03)_France financials_1" xfId="25308"/>
    <cellStyle name="n_Flash September eresMas_02b - Détail Accès_0703 Préflashde L23 Analyse CA trafic 07-03 (07-04-03)_France KPIs" xfId="5030"/>
    <cellStyle name="n_Flash September eresMas_02b - Détail Accès_0703 Préflashde L23 Analyse CA trafic 07-03 (07-04-03)_France KPIs 2" xfId="14448"/>
    <cellStyle name="n_Flash September eresMas_02b - Détail Accès_0703 Préflashde L23 Analyse CA trafic 07-03 (07-04-03)_France KPIs_1" xfId="12273"/>
    <cellStyle name="n_Flash September eresMas_02b - Détail Accès_0703 Préflashde L23 Analyse CA trafic 07-03 (07-04-03)_Group" xfId="32682"/>
    <cellStyle name="n_Flash September eresMas_02b - Détail Accès_0703 Préflashde L23 Analyse CA trafic 07-03 (07-04-03)_Group - financial KPIs" xfId="22076"/>
    <cellStyle name="n_Flash September eresMas_02b - Détail Accès_0703 Préflashde L23 Analyse CA trafic 07-03 (07-04-03)_Group - operational KPIs" xfId="3184"/>
    <cellStyle name="n_Flash September eresMas_02b - Détail Accès_0703 Préflashde L23 Analyse CA trafic 07-03 (07-04-03)_Group - operational KPIs_1" xfId="10519"/>
    <cellStyle name="n_Flash September eresMas_02b - Détail Accès_0703 Préflashde L23 Analyse CA trafic 07-03 (07-04-03)_Group - operational KPIs_1 2" xfId="18218"/>
    <cellStyle name="n_Flash September eresMas_02b - Détail Accès_0703 Préflashde L23 Analyse CA trafic 07-03 (07-04-03)_Group - operational KPIs_2" xfId="20335"/>
    <cellStyle name="n_Flash September eresMas_02b - Détail Accès_0703 Préflashde L23 Analyse CA trafic 07-03 (07-04-03)_IC&amp;SS" xfId="19782"/>
    <cellStyle name="n_Flash September eresMas_02b - Détail Accès_0703 Préflashde L23 Analyse CA trafic 07-03 (07-04-03)_Poland KPIs" xfId="8438"/>
    <cellStyle name="n_Flash September eresMas_02b - Détail Accès_0703 Préflashde L23 Analyse CA trafic 07-03 (07-04-03)_Poland KPIs_1" xfId="32681"/>
    <cellStyle name="n_Flash September eresMas_02b - Détail Accès_0703 Préflashde L23 Analyse CA trafic 07-03 (07-04-03)_ROW" xfId="32683"/>
    <cellStyle name="n_Flash September eresMas_02b - Détail Accès_0703 Préflashde L23 Analyse CA trafic 07-03 (07-04-03)_ROW ARPU" xfId="32684"/>
    <cellStyle name="n_Flash September eresMas_02b - Détail Accès_0703 Préflashde L23 Analyse CA trafic 07-03 (07-04-03)_RoW KPIs" xfId="9150"/>
    <cellStyle name="n_Flash September eresMas_02b - Détail Accès_0703 Préflashde L23 Analyse CA trafic 07-03 (07-04-03)_ROW_1" xfId="32685"/>
    <cellStyle name="n_Flash September eresMas_02b - Détail Accès_0703 Préflashde L23 Analyse CA trafic 07-03 (07-04-03)_ROW_1_Group" xfId="32686"/>
    <cellStyle name="n_Flash September eresMas_02b - Détail Accès_0703 Préflashde L23 Analyse CA trafic 07-03 (07-04-03)_ROW_1_ROW ARPU" xfId="32687"/>
    <cellStyle name="n_Flash September eresMas_02b - Détail Accès_0703 Préflashde L23 Analyse CA trafic 07-03 (07-04-03)_ROW_Group" xfId="32688"/>
    <cellStyle name="n_Flash September eresMas_02b - Détail Accès_0703 Préflashde L23 Analyse CA trafic 07-03 (07-04-03)_ROW_ROW ARPU" xfId="32689"/>
    <cellStyle name="n_Flash September eresMas_02b - Détail Accès_0703 Préflashde L23 Analyse CA trafic 07-03 (07-04-03)_Spain ARPU + AUPU" xfId="32690"/>
    <cellStyle name="n_Flash September eresMas_02b - Détail Accès_0703 Préflashde L23 Analyse CA trafic 07-03 (07-04-03)_Spain ARPU + AUPU_Group" xfId="32691"/>
    <cellStyle name="n_Flash September eresMas_02b - Détail Accès_0703 Préflashde L23 Analyse CA trafic 07-03 (07-04-03)_Spain ARPU + AUPU_ROW ARPU" xfId="32692"/>
    <cellStyle name="n_Flash September eresMas_02b - Détail Accès_0703 Préflashde L23 Analyse CA trafic 07-03 (07-04-03)_Spain KPIs" xfId="6861"/>
    <cellStyle name="n_Flash September eresMas_02b - Détail Accès_0703 Préflashde L23 Analyse CA trafic 07-03 (07-04-03)_Spain KPIs 2" xfId="16228"/>
    <cellStyle name="n_Flash September eresMas_02b - Détail Accès_0703 Préflashde L23 Analyse CA trafic 07-03 (07-04-03)_Spain KPIs_1" xfId="51677"/>
    <cellStyle name="n_Flash September eresMas_02b - Détail Accès_0703 Préflashde L23 Analyse CA trafic 07-03 (07-04-03)_Telecoms - Operational KPIs" xfId="49980"/>
    <cellStyle name="n_Flash September eresMas_02b - Détail Accès_A&amp;ME KPIs" xfId="53454"/>
    <cellStyle name="n_Flash September eresMas_02b - Détail Accès_Base Forfaits 06-07" xfId="2170"/>
    <cellStyle name="n_Flash September eresMas_02b - Détail Accès_Base Forfaits 06-07_A&amp;ME KPIs" xfId="53457"/>
    <cellStyle name="n_Flash September eresMas_02b - Détail Accès_Base Forfaits 06-07_Enterprise" xfId="9719"/>
    <cellStyle name="n_Flash September eresMas_02b - Détail Accès_Base Forfaits 06-07_France financials" xfId="23821"/>
    <cellStyle name="n_Flash September eresMas_02b - Détail Accès_Base Forfaits 06-07_France financials_1" xfId="25309"/>
    <cellStyle name="n_Flash September eresMas_02b - Détail Accès_Base Forfaits 06-07_France KPIs" xfId="5031"/>
    <cellStyle name="n_Flash September eresMas_02b - Détail Accès_Base Forfaits 06-07_France KPIs 2" xfId="14449"/>
    <cellStyle name="n_Flash September eresMas_02b - Détail Accès_Base Forfaits 06-07_France KPIs_1" xfId="12274"/>
    <cellStyle name="n_Flash September eresMas_02b - Détail Accès_Base Forfaits 06-07_Group" xfId="32694"/>
    <cellStyle name="n_Flash September eresMas_02b - Détail Accès_Base Forfaits 06-07_Group - financial KPIs" xfId="22077"/>
    <cellStyle name="n_Flash September eresMas_02b - Détail Accès_Base Forfaits 06-07_Group - operational KPIs" xfId="3185"/>
    <cellStyle name="n_Flash September eresMas_02b - Détail Accès_Base Forfaits 06-07_Group - operational KPIs_1" xfId="10520"/>
    <cellStyle name="n_Flash September eresMas_02b - Détail Accès_Base Forfaits 06-07_Group - operational KPIs_1 2" xfId="18219"/>
    <cellStyle name="n_Flash September eresMas_02b - Détail Accès_Base Forfaits 06-07_Group - operational KPIs_2" xfId="20336"/>
    <cellStyle name="n_Flash September eresMas_02b - Détail Accès_Base Forfaits 06-07_IC&amp;SS" xfId="13563"/>
    <cellStyle name="n_Flash September eresMas_02b - Détail Accès_Base Forfaits 06-07_Poland KPIs" xfId="8439"/>
    <cellStyle name="n_Flash September eresMas_02b - Détail Accès_Base Forfaits 06-07_Poland KPIs_1" xfId="32693"/>
    <cellStyle name="n_Flash September eresMas_02b - Détail Accès_Base Forfaits 06-07_ROW" xfId="32695"/>
    <cellStyle name="n_Flash September eresMas_02b - Détail Accès_Base Forfaits 06-07_ROW ARPU" xfId="32696"/>
    <cellStyle name="n_Flash September eresMas_02b - Détail Accès_Base Forfaits 06-07_RoW KPIs" xfId="9151"/>
    <cellStyle name="n_Flash September eresMas_02b - Détail Accès_Base Forfaits 06-07_ROW_1" xfId="32697"/>
    <cellStyle name="n_Flash September eresMas_02b - Détail Accès_Base Forfaits 06-07_ROW_1_Group" xfId="32698"/>
    <cellStyle name="n_Flash September eresMas_02b - Détail Accès_Base Forfaits 06-07_ROW_1_ROW ARPU" xfId="32699"/>
    <cellStyle name="n_Flash September eresMas_02b - Détail Accès_Base Forfaits 06-07_ROW_Group" xfId="32700"/>
    <cellStyle name="n_Flash September eresMas_02b - Détail Accès_Base Forfaits 06-07_ROW_ROW ARPU" xfId="32701"/>
    <cellStyle name="n_Flash September eresMas_02b - Détail Accès_Base Forfaits 06-07_Spain ARPU + AUPU" xfId="32702"/>
    <cellStyle name="n_Flash September eresMas_02b - Détail Accès_Base Forfaits 06-07_Spain ARPU + AUPU_Group" xfId="32703"/>
    <cellStyle name="n_Flash September eresMas_02b - Détail Accès_Base Forfaits 06-07_Spain ARPU + AUPU_ROW ARPU" xfId="32704"/>
    <cellStyle name="n_Flash September eresMas_02b - Détail Accès_Base Forfaits 06-07_Spain KPIs" xfId="6862"/>
    <cellStyle name="n_Flash September eresMas_02b - Détail Accès_Base Forfaits 06-07_Spain KPIs 2" xfId="16229"/>
    <cellStyle name="n_Flash September eresMas_02b - Détail Accès_Base Forfaits 06-07_Spain KPIs_1" xfId="51678"/>
    <cellStyle name="n_Flash September eresMas_02b - Détail Accès_Base Forfaits 06-07_Telecoms - Operational KPIs" xfId="49981"/>
    <cellStyle name="n_Flash September eresMas_02b - Détail Accès_CA BAC SCR-VM 06-07 (31-07-06)" xfId="2171"/>
    <cellStyle name="n_Flash September eresMas_02b - Détail Accès_CA BAC SCR-VM 06-07 (31-07-06)_A&amp;ME KPIs" xfId="53458"/>
    <cellStyle name="n_Flash September eresMas_02b - Détail Accès_CA BAC SCR-VM 06-07 (31-07-06)_Enterprise" xfId="9720"/>
    <cellStyle name="n_Flash September eresMas_02b - Détail Accès_CA BAC SCR-VM 06-07 (31-07-06)_France financials" xfId="23822"/>
    <cellStyle name="n_Flash September eresMas_02b - Détail Accès_CA BAC SCR-VM 06-07 (31-07-06)_France financials_1" xfId="25310"/>
    <cellStyle name="n_Flash September eresMas_02b - Détail Accès_CA BAC SCR-VM 06-07 (31-07-06)_France KPIs" xfId="5032"/>
    <cellStyle name="n_Flash September eresMas_02b - Détail Accès_CA BAC SCR-VM 06-07 (31-07-06)_France KPIs 2" xfId="14450"/>
    <cellStyle name="n_Flash September eresMas_02b - Détail Accès_CA BAC SCR-VM 06-07 (31-07-06)_France KPIs_1" xfId="12275"/>
    <cellStyle name="n_Flash September eresMas_02b - Détail Accès_CA BAC SCR-VM 06-07 (31-07-06)_Group" xfId="32706"/>
    <cellStyle name="n_Flash September eresMas_02b - Détail Accès_CA BAC SCR-VM 06-07 (31-07-06)_Group - financial KPIs" xfId="22078"/>
    <cellStyle name="n_Flash September eresMas_02b - Détail Accès_CA BAC SCR-VM 06-07 (31-07-06)_Group - operational KPIs" xfId="3186"/>
    <cellStyle name="n_Flash September eresMas_02b - Détail Accès_CA BAC SCR-VM 06-07 (31-07-06)_Group - operational KPIs_1" xfId="10521"/>
    <cellStyle name="n_Flash September eresMas_02b - Détail Accès_CA BAC SCR-VM 06-07 (31-07-06)_Group - operational KPIs_1 2" xfId="18220"/>
    <cellStyle name="n_Flash September eresMas_02b - Détail Accès_CA BAC SCR-VM 06-07 (31-07-06)_Group - operational KPIs_2" xfId="20337"/>
    <cellStyle name="n_Flash September eresMas_02b - Détail Accès_CA BAC SCR-VM 06-07 (31-07-06)_IC&amp;SS" xfId="17664"/>
    <cellStyle name="n_Flash September eresMas_02b - Détail Accès_CA BAC SCR-VM 06-07 (31-07-06)_Poland KPIs" xfId="8440"/>
    <cellStyle name="n_Flash September eresMas_02b - Détail Accès_CA BAC SCR-VM 06-07 (31-07-06)_Poland KPIs_1" xfId="32705"/>
    <cellStyle name="n_Flash September eresMas_02b - Détail Accès_CA BAC SCR-VM 06-07 (31-07-06)_ROW" xfId="32707"/>
    <cellStyle name="n_Flash September eresMas_02b - Détail Accès_CA BAC SCR-VM 06-07 (31-07-06)_ROW ARPU" xfId="32708"/>
    <cellStyle name="n_Flash September eresMas_02b - Détail Accès_CA BAC SCR-VM 06-07 (31-07-06)_RoW KPIs" xfId="9152"/>
    <cellStyle name="n_Flash September eresMas_02b - Détail Accès_CA BAC SCR-VM 06-07 (31-07-06)_ROW_1" xfId="32709"/>
    <cellStyle name="n_Flash September eresMas_02b - Détail Accès_CA BAC SCR-VM 06-07 (31-07-06)_ROW_1_Group" xfId="32710"/>
    <cellStyle name="n_Flash September eresMas_02b - Détail Accès_CA BAC SCR-VM 06-07 (31-07-06)_ROW_1_ROW ARPU" xfId="32711"/>
    <cellStyle name="n_Flash September eresMas_02b - Détail Accès_CA BAC SCR-VM 06-07 (31-07-06)_ROW_Group" xfId="32712"/>
    <cellStyle name="n_Flash September eresMas_02b - Détail Accès_CA BAC SCR-VM 06-07 (31-07-06)_ROW_ROW ARPU" xfId="32713"/>
    <cellStyle name="n_Flash September eresMas_02b - Détail Accès_CA BAC SCR-VM 06-07 (31-07-06)_Spain ARPU + AUPU" xfId="32714"/>
    <cellStyle name="n_Flash September eresMas_02b - Détail Accès_CA BAC SCR-VM 06-07 (31-07-06)_Spain ARPU + AUPU_Group" xfId="32715"/>
    <cellStyle name="n_Flash September eresMas_02b - Détail Accès_CA BAC SCR-VM 06-07 (31-07-06)_Spain ARPU + AUPU_ROW ARPU" xfId="32716"/>
    <cellStyle name="n_Flash September eresMas_02b - Détail Accès_CA BAC SCR-VM 06-07 (31-07-06)_Spain KPIs" xfId="6863"/>
    <cellStyle name="n_Flash September eresMas_02b - Détail Accès_CA BAC SCR-VM 06-07 (31-07-06)_Spain KPIs 2" xfId="16230"/>
    <cellStyle name="n_Flash September eresMas_02b - Détail Accès_CA BAC SCR-VM 06-07 (31-07-06)_Spain KPIs_1" xfId="51679"/>
    <cellStyle name="n_Flash September eresMas_02b - Détail Accès_CA BAC SCR-VM 06-07 (31-07-06)_Telecoms - Operational KPIs" xfId="49982"/>
    <cellStyle name="n_Flash September eresMas_02b - Détail Accès_CA forfaits 0607 (06-08-14)" xfId="2172"/>
    <cellStyle name="n_Flash September eresMas_02b - Détail Accès_CA forfaits 0607 (06-08-14)_A&amp;ME KPIs" xfId="53459"/>
    <cellStyle name="n_Flash September eresMas_02b - Détail Accès_CA forfaits 0607 (06-08-14)_France financials" xfId="23823"/>
    <cellStyle name="n_Flash September eresMas_02b - Détail Accès_CA forfaits 0607 (06-08-14)_France KPIs" xfId="5033"/>
    <cellStyle name="n_Flash September eresMas_02b - Détail Accès_CA forfaits 0607 (06-08-14)_France KPIs 2" xfId="14451"/>
    <cellStyle name="n_Flash September eresMas_02b - Détail Accès_CA forfaits 0607 (06-08-14)_France KPIs_1" xfId="12276"/>
    <cellStyle name="n_Flash September eresMas_02b - Détail Accès_CA forfaits 0607 (06-08-14)_Group" xfId="32718"/>
    <cellStyle name="n_Flash September eresMas_02b - Détail Accès_CA forfaits 0607 (06-08-14)_Group - financial KPIs" xfId="22079"/>
    <cellStyle name="n_Flash September eresMas_02b - Détail Accès_CA forfaits 0607 (06-08-14)_Group - operational KPIs" xfId="10522"/>
    <cellStyle name="n_Flash September eresMas_02b - Détail Accès_CA forfaits 0607 (06-08-14)_Group - operational KPIs 2" xfId="18221"/>
    <cellStyle name="n_Flash September eresMas_02b - Détail Accès_CA forfaits 0607 (06-08-14)_Group - operational KPIs_1" xfId="20338"/>
    <cellStyle name="n_Flash September eresMas_02b - Détail Accès_CA forfaits 0607 (06-08-14)_Poland KPIs" xfId="32717"/>
    <cellStyle name="n_Flash September eresMas_02b - Détail Accès_CA forfaits 0607 (06-08-14)_ROW" xfId="32719"/>
    <cellStyle name="n_Flash September eresMas_02b - Détail Accès_CA forfaits 0607 (06-08-14)_ROW ARPU" xfId="32720"/>
    <cellStyle name="n_Flash September eresMas_02b - Détail Accès_CA forfaits 0607 (06-08-14)_ROW_1" xfId="32721"/>
    <cellStyle name="n_Flash September eresMas_02b - Détail Accès_CA forfaits 0607 (06-08-14)_ROW_1_Group" xfId="32722"/>
    <cellStyle name="n_Flash September eresMas_02b - Détail Accès_CA forfaits 0607 (06-08-14)_ROW_1_ROW ARPU" xfId="32723"/>
    <cellStyle name="n_Flash September eresMas_02b - Détail Accès_CA forfaits 0607 (06-08-14)_ROW_Group" xfId="32724"/>
    <cellStyle name="n_Flash September eresMas_02b - Détail Accès_CA forfaits 0607 (06-08-14)_ROW_ROW ARPU" xfId="32725"/>
    <cellStyle name="n_Flash September eresMas_02b - Détail Accès_CA forfaits 0607 (06-08-14)_Spain ARPU + AUPU" xfId="32726"/>
    <cellStyle name="n_Flash September eresMas_02b - Détail Accès_CA forfaits 0607 (06-08-14)_Spain ARPU + AUPU_Group" xfId="32727"/>
    <cellStyle name="n_Flash September eresMas_02b - Détail Accès_CA forfaits 0607 (06-08-14)_Spain ARPU + AUPU_ROW ARPU" xfId="32728"/>
    <cellStyle name="n_Flash September eresMas_02b - Détail Accès_CA forfaits 0607 (06-08-14)_Spain KPIs" xfId="6864"/>
    <cellStyle name="n_Flash September eresMas_02b - Détail Accès_CA forfaits 0607 (06-08-14)_Spain KPIs 2" xfId="16231"/>
    <cellStyle name="n_Flash September eresMas_02b - Détail Accès_CA forfaits 0607 (06-08-14)_Spain KPIs_1" xfId="51680"/>
    <cellStyle name="n_Flash September eresMas_02b - Détail Accès_CA forfaits 0607 (06-08-14)_Telecoms - Operational KPIs" xfId="49983"/>
    <cellStyle name="n_Flash September eresMas_02b - Détail Accès_Classeur2" xfId="2173"/>
    <cellStyle name="n_Flash September eresMas_02b - Détail Accès_Classeur2_A&amp;ME KPIs" xfId="53460"/>
    <cellStyle name="n_Flash September eresMas_02b - Détail Accès_Classeur2_France financials" xfId="23824"/>
    <cellStyle name="n_Flash September eresMas_02b - Détail Accès_Classeur2_France KPIs" xfId="5034"/>
    <cellStyle name="n_Flash September eresMas_02b - Détail Accès_Classeur2_France KPIs 2" xfId="14452"/>
    <cellStyle name="n_Flash September eresMas_02b - Détail Accès_Classeur2_France KPIs_1" xfId="12277"/>
    <cellStyle name="n_Flash September eresMas_02b - Détail Accès_Classeur2_Group" xfId="32730"/>
    <cellStyle name="n_Flash September eresMas_02b - Détail Accès_Classeur2_Group - financial KPIs" xfId="22080"/>
    <cellStyle name="n_Flash September eresMas_02b - Détail Accès_Classeur2_Group - operational KPIs" xfId="10523"/>
    <cellStyle name="n_Flash September eresMas_02b - Détail Accès_Classeur2_Group - operational KPIs 2" xfId="18222"/>
    <cellStyle name="n_Flash September eresMas_02b - Détail Accès_Classeur2_Group - operational KPIs_1" xfId="20339"/>
    <cellStyle name="n_Flash September eresMas_02b - Détail Accès_Classeur2_Poland KPIs" xfId="32729"/>
    <cellStyle name="n_Flash September eresMas_02b - Détail Accès_Classeur2_ROW" xfId="32731"/>
    <cellStyle name="n_Flash September eresMas_02b - Détail Accès_Classeur2_ROW ARPU" xfId="32732"/>
    <cellStyle name="n_Flash September eresMas_02b - Détail Accès_Classeur2_ROW_1" xfId="32733"/>
    <cellStyle name="n_Flash September eresMas_02b - Détail Accès_Classeur2_ROW_1_Group" xfId="32734"/>
    <cellStyle name="n_Flash September eresMas_02b - Détail Accès_Classeur2_ROW_1_ROW ARPU" xfId="32735"/>
    <cellStyle name="n_Flash September eresMas_02b - Détail Accès_Classeur2_ROW_Group" xfId="32736"/>
    <cellStyle name="n_Flash September eresMas_02b - Détail Accès_Classeur2_ROW_ROW ARPU" xfId="32737"/>
    <cellStyle name="n_Flash September eresMas_02b - Détail Accès_Classeur2_Spain ARPU + AUPU" xfId="32738"/>
    <cellStyle name="n_Flash September eresMas_02b - Détail Accès_Classeur2_Spain ARPU + AUPU_Group" xfId="32739"/>
    <cellStyle name="n_Flash September eresMas_02b - Détail Accès_Classeur2_Spain ARPU + AUPU_ROW ARPU" xfId="32740"/>
    <cellStyle name="n_Flash September eresMas_02b - Détail Accès_Classeur2_Spain KPIs" xfId="6865"/>
    <cellStyle name="n_Flash September eresMas_02b - Détail Accès_Classeur2_Spain KPIs 2" xfId="16232"/>
    <cellStyle name="n_Flash September eresMas_02b - Détail Accès_Classeur2_Spain KPIs_1" xfId="51681"/>
    <cellStyle name="n_Flash September eresMas_02b - Détail Accès_Classeur2_Telecoms - Operational KPIs" xfId="49984"/>
    <cellStyle name="n_Flash September eresMas_02b - Détail Accès_Classeur5" xfId="2174"/>
    <cellStyle name="n_Flash September eresMas_02b - Détail Accès_Classeur5_A&amp;ME KPIs" xfId="53461"/>
    <cellStyle name="n_Flash September eresMas_02b - Détail Accès_Classeur5_Enterprise" xfId="9721"/>
    <cellStyle name="n_Flash September eresMas_02b - Détail Accès_Classeur5_France financials" xfId="23825"/>
    <cellStyle name="n_Flash September eresMas_02b - Détail Accès_Classeur5_France financials_1" xfId="25311"/>
    <cellStyle name="n_Flash September eresMas_02b - Détail Accès_Classeur5_France KPIs" xfId="5035"/>
    <cellStyle name="n_Flash September eresMas_02b - Détail Accès_Classeur5_France KPIs 2" xfId="14453"/>
    <cellStyle name="n_Flash September eresMas_02b - Détail Accès_Classeur5_France KPIs_1" xfId="12278"/>
    <cellStyle name="n_Flash September eresMas_02b - Détail Accès_Classeur5_Group" xfId="32742"/>
    <cellStyle name="n_Flash September eresMas_02b - Détail Accès_Classeur5_Group - financial KPIs" xfId="22081"/>
    <cellStyle name="n_Flash September eresMas_02b - Détail Accès_Classeur5_Group - operational KPIs" xfId="3187"/>
    <cellStyle name="n_Flash September eresMas_02b - Détail Accès_Classeur5_Group - operational KPIs_1" xfId="10524"/>
    <cellStyle name="n_Flash September eresMas_02b - Détail Accès_Classeur5_Group - operational KPIs_1 2" xfId="18223"/>
    <cellStyle name="n_Flash September eresMas_02b - Détail Accès_Classeur5_Group - operational KPIs_2" xfId="20340"/>
    <cellStyle name="n_Flash September eresMas_02b - Détail Accès_Classeur5_IC&amp;SS" xfId="19581"/>
    <cellStyle name="n_Flash September eresMas_02b - Détail Accès_Classeur5_Poland KPIs" xfId="8441"/>
    <cellStyle name="n_Flash September eresMas_02b - Détail Accès_Classeur5_Poland KPIs_1" xfId="32741"/>
    <cellStyle name="n_Flash September eresMas_02b - Détail Accès_Classeur5_ROW" xfId="32743"/>
    <cellStyle name="n_Flash September eresMas_02b - Détail Accès_Classeur5_ROW ARPU" xfId="32744"/>
    <cellStyle name="n_Flash September eresMas_02b - Détail Accès_Classeur5_RoW KPIs" xfId="9153"/>
    <cellStyle name="n_Flash September eresMas_02b - Détail Accès_Classeur5_ROW_1" xfId="32745"/>
    <cellStyle name="n_Flash September eresMas_02b - Détail Accès_Classeur5_ROW_1_Group" xfId="32746"/>
    <cellStyle name="n_Flash September eresMas_02b - Détail Accès_Classeur5_ROW_1_ROW ARPU" xfId="32747"/>
    <cellStyle name="n_Flash September eresMas_02b - Détail Accès_Classeur5_ROW_Group" xfId="32748"/>
    <cellStyle name="n_Flash September eresMas_02b - Détail Accès_Classeur5_ROW_ROW ARPU" xfId="32749"/>
    <cellStyle name="n_Flash September eresMas_02b - Détail Accès_Classeur5_Spain ARPU + AUPU" xfId="32750"/>
    <cellStyle name="n_Flash September eresMas_02b - Détail Accès_Classeur5_Spain ARPU + AUPU_Group" xfId="32751"/>
    <cellStyle name="n_Flash September eresMas_02b - Détail Accès_Classeur5_Spain ARPU + AUPU_ROW ARPU" xfId="32752"/>
    <cellStyle name="n_Flash September eresMas_02b - Détail Accès_Classeur5_Spain KPIs" xfId="6866"/>
    <cellStyle name="n_Flash September eresMas_02b - Détail Accès_Classeur5_Spain KPIs 2" xfId="16233"/>
    <cellStyle name="n_Flash September eresMas_02b - Détail Accès_Classeur5_Spain KPIs_1" xfId="51682"/>
    <cellStyle name="n_Flash September eresMas_02b - Détail Accès_Classeur5_Telecoms - Operational KPIs" xfId="49985"/>
    <cellStyle name="n_Flash September eresMas_02b - Détail Accès_DATA KPI Personal" xfId="32753"/>
    <cellStyle name="n_Flash September eresMas_02b - Détail Accès_DATA KPI Personal_Group" xfId="32754"/>
    <cellStyle name="n_Flash September eresMas_02b - Détail Accès_DATA KPI Personal_ROW ARPU" xfId="32755"/>
    <cellStyle name="n_Flash September eresMas_02b - Détail Accès_EE_CoA_BS - mapped V4" xfId="32756"/>
    <cellStyle name="n_Flash September eresMas_02b - Détail Accès_EE_CoA_BS - mapped V4_Group" xfId="32757"/>
    <cellStyle name="n_Flash September eresMas_02b - Détail Accès_EE_CoA_BS - mapped V4_ROW ARPU" xfId="32758"/>
    <cellStyle name="n_Flash September eresMas_02b - Détail Accès_Enterprise" xfId="9717"/>
    <cellStyle name="n_Flash September eresMas_02b - Détail Accès_France financials" xfId="23818"/>
    <cellStyle name="n_Flash September eresMas_02b - Détail Accès_France financials_1" xfId="25307"/>
    <cellStyle name="n_Flash September eresMas_02b - Détail Accès_France KPIs" xfId="5028"/>
    <cellStyle name="n_Flash September eresMas_02b - Détail Accès_France KPIs 2" xfId="14446"/>
    <cellStyle name="n_Flash September eresMas_02b - Détail Accès_France KPIs_1" xfId="12271"/>
    <cellStyle name="n_Flash September eresMas_02b - Détail Accès_Group" xfId="32759"/>
    <cellStyle name="n_Flash September eresMas_02b - Détail Accès_Group - financial KPIs" xfId="22074"/>
    <cellStyle name="n_Flash September eresMas_02b - Détail Accès_Group - operational KPIs" xfId="3183"/>
    <cellStyle name="n_Flash September eresMas_02b - Détail Accès_Group - operational KPIs_1" xfId="10517"/>
    <cellStyle name="n_Flash September eresMas_02b - Détail Accès_Group - operational KPIs_1 2" xfId="18216"/>
    <cellStyle name="n_Flash September eresMas_02b - Détail Accès_Group - operational KPIs_2" xfId="20333"/>
    <cellStyle name="n_Flash September eresMas_02b - Détail Accès_IC&amp;SS" xfId="19582"/>
    <cellStyle name="n_Flash September eresMas_02b - Détail Accès_PFA_Mn MTV_060413" xfId="2175"/>
    <cellStyle name="n_Flash September eresMas_02b - Détail Accès_PFA_Mn MTV_060413_A&amp;ME KPIs" xfId="53462"/>
    <cellStyle name="n_Flash September eresMas_02b - Détail Accès_PFA_Mn MTV_060413_France financials" xfId="23826"/>
    <cellStyle name="n_Flash September eresMas_02b - Détail Accès_PFA_Mn MTV_060413_France KPIs" xfId="5036"/>
    <cellStyle name="n_Flash September eresMas_02b - Détail Accès_PFA_Mn MTV_060413_France KPIs 2" xfId="14454"/>
    <cellStyle name="n_Flash September eresMas_02b - Détail Accès_PFA_Mn MTV_060413_France KPIs_1" xfId="12279"/>
    <cellStyle name="n_Flash September eresMas_02b - Détail Accès_PFA_Mn MTV_060413_Group" xfId="32761"/>
    <cellStyle name="n_Flash September eresMas_02b - Détail Accès_PFA_Mn MTV_060413_Group - financial KPIs" xfId="22082"/>
    <cellStyle name="n_Flash September eresMas_02b - Détail Accès_PFA_Mn MTV_060413_Group - operational KPIs" xfId="10525"/>
    <cellStyle name="n_Flash September eresMas_02b - Détail Accès_PFA_Mn MTV_060413_Group - operational KPIs 2" xfId="18224"/>
    <cellStyle name="n_Flash September eresMas_02b - Détail Accès_PFA_Mn MTV_060413_Group - operational KPIs_1" xfId="20341"/>
    <cellStyle name="n_Flash September eresMas_02b - Détail Accès_PFA_Mn MTV_060413_Poland KPIs" xfId="32760"/>
    <cellStyle name="n_Flash September eresMas_02b - Détail Accès_PFA_Mn MTV_060413_ROW" xfId="32762"/>
    <cellStyle name="n_Flash September eresMas_02b - Détail Accès_PFA_Mn MTV_060413_ROW ARPU" xfId="32763"/>
    <cellStyle name="n_Flash September eresMas_02b - Détail Accès_PFA_Mn MTV_060413_ROW_1" xfId="32764"/>
    <cellStyle name="n_Flash September eresMas_02b - Détail Accès_PFA_Mn MTV_060413_ROW_1_Group" xfId="32765"/>
    <cellStyle name="n_Flash September eresMas_02b - Détail Accès_PFA_Mn MTV_060413_ROW_1_ROW ARPU" xfId="32766"/>
    <cellStyle name="n_Flash September eresMas_02b - Détail Accès_PFA_Mn MTV_060413_ROW_Group" xfId="32767"/>
    <cellStyle name="n_Flash September eresMas_02b - Détail Accès_PFA_Mn MTV_060413_ROW_ROW ARPU" xfId="32768"/>
    <cellStyle name="n_Flash September eresMas_02b - Détail Accès_PFA_Mn MTV_060413_Spain ARPU + AUPU" xfId="32769"/>
    <cellStyle name="n_Flash September eresMas_02b - Détail Accès_PFA_Mn MTV_060413_Spain ARPU + AUPU_Group" xfId="32770"/>
    <cellStyle name="n_Flash September eresMas_02b - Détail Accès_PFA_Mn MTV_060413_Spain ARPU + AUPU_ROW ARPU" xfId="32771"/>
    <cellStyle name="n_Flash September eresMas_02b - Détail Accès_PFA_Mn MTV_060413_Spain KPIs" xfId="6867"/>
    <cellStyle name="n_Flash September eresMas_02b - Détail Accès_PFA_Mn MTV_060413_Spain KPIs 2" xfId="16234"/>
    <cellStyle name="n_Flash September eresMas_02b - Détail Accès_PFA_Mn MTV_060413_Spain KPIs_1" xfId="51683"/>
    <cellStyle name="n_Flash September eresMas_02b - Détail Accès_PFA_Mn MTV_060413_Telecoms - Operational KPIs" xfId="49986"/>
    <cellStyle name="n_Flash September eresMas_02b - Détail Accès_PFA_Mn_0603_V0 0" xfId="2176"/>
    <cellStyle name="n_Flash September eresMas_02b - Détail Accès_PFA_Mn_0603_V0 0_A&amp;ME KPIs" xfId="53463"/>
    <cellStyle name="n_Flash September eresMas_02b - Détail Accès_PFA_Mn_0603_V0 0_France financials" xfId="23827"/>
    <cellStyle name="n_Flash September eresMas_02b - Détail Accès_PFA_Mn_0603_V0 0_France KPIs" xfId="5037"/>
    <cellStyle name="n_Flash September eresMas_02b - Détail Accès_PFA_Mn_0603_V0 0_France KPIs 2" xfId="14455"/>
    <cellStyle name="n_Flash September eresMas_02b - Détail Accès_PFA_Mn_0603_V0 0_France KPIs_1" xfId="12280"/>
    <cellStyle name="n_Flash September eresMas_02b - Détail Accès_PFA_Mn_0603_V0 0_Group" xfId="32773"/>
    <cellStyle name="n_Flash September eresMas_02b - Détail Accès_PFA_Mn_0603_V0 0_Group - financial KPIs" xfId="22083"/>
    <cellStyle name="n_Flash September eresMas_02b - Détail Accès_PFA_Mn_0603_V0 0_Group - operational KPIs" xfId="10526"/>
    <cellStyle name="n_Flash September eresMas_02b - Détail Accès_PFA_Mn_0603_V0 0_Group - operational KPIs 2" xfId="18225"/>
    <cellStyle name="n_Flash September eresMas_02b - Détail Accès_PFA_Mn_0603_V0 0_Group - operational KPIs_1" xfId="20342"/>
    <cellStyle name="n_Flash September eresMas_02b - Détail Accès_PFA_Mn_0603_V0 0_Poland KPIs" xfId="32772"/>
    <cellStyle name="n_Flash September eresMas_02b - Détail Accès_PFA_Mn_0603_V0 0_ROW" xfId="32774"/>
    <cellStyle name="n_Flash September eresMas_02b - Détail Accès_PFA_Mn_0603_V0 0_ROW ARPU" xfId="32775"/>
    <cellStyle name="n_Flash September eresMas_02b - Détail Accès_PFA_Mn_0603_V0 0_ROW_1" xfId="32776"/>
    <cellStyle name="n_Flash September eresMas_02b - Détail Accès_PFA_Mn_0603_V0 0_ROW_1_Group" xfId="32777"/>
    <cellStyle name="n_Flash September eresMas_02b - Détail Accès_PFA_Mn_0603_V0 0_ROW_1_ROW ARPU" xfId="32778"/>
    <cellStyle name="n_Flash September eresMas_02b - Détail Accès_PFA_Mn_0603_V0 0_ROW_Group" xfId="32779"/>
    <cellStyle name="n_Flash September eresMas_02b - Détail Accès_PFA_Mn_0603_V0 0_ROW_ROW ARPU" xfId="32780"/>
    <cellStyle name="n_Flash September eresMas_02b - Détail Accès_PFA_Mn_0603_V0 0_Spain ARPU + AUPU" xfId="32781"/>
    <cellStyle name="n_Flash September eresMas_02b - Détail Accès_PFA_Mn_0603_V0 0_Spain ARPU + AUPU_Group" xfId="32782"/>
    <cellStyle name="n_Flash September eresMas_02b - Détail Accès_PFA_Mn_0603_V0 0_Spain ARPU + AUPU_ROW ARPU" xfId="32783"/>
    <cellStyle name="n_Flash September eresMas_02b - Détail Accès_PFA_Mn_0603_V0 0_Spain KPIs" xfId="6868"/>
    <cellStyle name="n_Flash September eresMas_02b - Détail Accès_PFA_Mn_0603_V0 0_Spain KPIs 2" xfId="16235"/>
    <cellStyle name="n_Flash September eresMas_02b - Détail Accès_PFA_Mn_0603_V0 0_Spain KPIs_1" xfId="51684"/>
    <cellStyle name="n_Flash September eresMas_02b - Détail Accès_PFA_Mn_0603_V0 0_Telecoms - Operational KPIs" xfId="49987"/>
    <cellStyle name="n_Flash September eresMas_02b - Détail Accès_PFA_Parcs_0600706" xfId="2177"/>
    <cellStyle name="n_Flash September eresMas_02b - Détail Accès_PFA_Parcs_0600706_A&amp;ME KPIs" xfId="53464"/>
    <cellStyle name="n_Flash September eresMas_02b - Détail Accès_PFA_Parcs_0600706_France financials" xfId="23828"/>
    <cellStyle name="n_Flash September eresMas_02b - Détail Accès_PFA_Parcs_0600706_France KPIs" xfId="5038"/>
    <cellStyle name="n_Flash September eresMas_02b - Détail Accès_PFA_Parcs_0600706_France KPIs 2" xfId="14456"/>
    <cellStyle name="n_Flash September eresMas_02b - Détail Accès_PFA_Parcs_0600706_France KPIs_1" xfId="12281"/>
    <cellStyle name="n_Flash September eresMas_02b - Détail Accès_PFA_Parcs_0600706_Group" xfId="32785"/>
    <cellStyle name="n_Flash September eresMas_02b - Détail Accès_PFA_Parcs_0600706_Group - financial KPIs" xfId="22084"/>
    <cellStyle name="n_Flash September eresMas_02b - Détail Accès_PFA_Parcs_0600706_Group - operational KPIs" xfId="10527"/>
    <cellStyle name="n_Flash September eresMas_02b - Détail Accès_PFA_Parcs_0600706_Group - operational KPIs 2" xfId="18226"/>
    <cellStyle name="n_Flash September eresMas_02b - Détail Accès_PFA_Parcs_0600706_Group - operational KPIs_1" xfId="20343"/>
    <cellStyle name="n_Flash September eresMas_02b - Détail Accès_PFA_Parcs_0600706_Poland KPIs" xfId="32784"/>
    <cellStyle name="n_Flash September eresMas_02b - Détail Accès_PFA_Parcs_0600706_ROW" xfId="32786"/>
    <cellStyle name="n_Flash September eresMas_02b - Détail Accès_PFA_Parcs_0600706_ROW ARPU" xfId="32787"/>
    <cellStyle name="n_Flash September eresMas_02b - Détail Accès_PFA_Parcs_0600706_ROW_1" xfId="32788"/>
    <cellStyle name="n_Flash September eresMas_02b - Détail Accès_PFA_Parcs_0600706_ROW_1_Group" xfId="32789"/>
    <cellStyle name="n_Flash September eresMas_02b - Détail Accès_PFA_Parcs_0600706_ROW_1_ROW ARPU" xfId="32790"/>
    <cellStyle name="n_Flash September eresMas_02b - Détail Accès_PFA_Parcs_0600706_ROW_Group" xfId="32791"/>
    <cellStyle name="n_Flash September eresMas_02b - Détail Accès_PFA_Parcs_0600706_ROW_ROW ARPU" xfId="32792"/>
    <cellStyle name="n_Flash September eresMas_02b - Détail Accès_PFA_Parcs_0600706_Spain ARPU + AUPU" xfId="32793"/>
    <cellStyle name="n_Flash September eresMas_02b - Détail Accès_PFA_Parcs_0600706_Spain ARPU + AUPU_Group" xfId="32794"/>
    <cellStyle name="n_Flash September eresMas_02b - Détail Accès_PFA_Parcs_0600706_Spain ARPU + AUPU_ROW ARPU" xfId="32795"/>
    <cellStyle name="n_Flash September eresMas_02b - Détail Accès_PFA_Parcs_0600706_Spain KPIs" xfId="6869"/>
    <cellStyle name="n_Flash September eresMas_02b - Détail Accès_PFA_Parcs_0600706_Spain KPIs 2" xfId="16236"/>
    <cellStyle name="n_Flash September eresMas_02b - Détail Accès_PFA_Parcs_0600706_Spain KPIs_1" xfId="51685"/>
    <cellStyle name="n_Flash September eresMas_02b - Détail Accès_PFA_Parcs_0600706_Telecoms - Operational KPIs" xfId="49988"/>
    <cellStyle name="n_Flash September eresMas_02b - Détail Accès_Poland KPIs" xfId="8437"/>
    <cellStyle name="n_Flash September eresMas_02b - Détail Accès_Poland KPIs_1" xfId="32668"/>
    <cellStyle name="n_Flash September eresMas_02b - Détail Accès_Reporting Valeur_Mobile_2010_10" xfId="32796"/>
    <cellStyle name="n_Flash September eresMas_02b - Détail Accès_Reporting Valeur_Mobile_2010_10_Group" xfId="32797"/>
    <cellStyle name="n_Flash September eresMas_02b - Détail Accès_Reporting Valeur_Mobile_2010_10_ROW" xfId="32798"/>
    <cellStyle name="n_Flash September eresMas_02b - Détail Accès_Reporting Valeur_Mobile_2010_10_ROW ARPU" xfId="32799"/>
    <cellStyle name="n_Flash September eresMas_02b - Détail Accès_Reporting Valeur_Mobile_2010_10_ROW_Group" xfId="32800"/>
    <cellStyle name="n_Flash September eresMas_02b - Détail Accès_Reporting Valeur_Mobile_2010_10_ROW_ROW ARPU" xfId="32801"/>
    <cellStyle name="n_Flash September eresMas_02b - Détail Accès_ROW" xfId="32802"/>
    <cellStyle name="n_Flash September eresMas_02b - Détail Accès_ROW ARPU" xfId="32803"/>
    <cellStyle name="n_Flash September eresMas_02b - Détail Accès_RoW KPIs" xfId="9149"/>
    <cellStyle name="n_Flash September eresMas_02b - Détail Accès_ROW_1" xfId="32804"/>
    <cellStyle name="n_Flash September eresMas_02b - Détail Accès_ROW_1_Group" xfId="32805"/>
    <cellStyle name="n_Flash September eresMas_02b - Détail Accès_ROW_1_ROW ARPU" xfId="32806"/>
    <cellStyle name="n_Flash September eresMas_02b - Détail Accès_ROW_Group" xfId="32807"/>
    <cellStyle name="n_Flash September eresMas_02b - Détail Accès_ROW_ROW ARPU" xfId="32808"/>
    <cellStyle name="n_Flash September eresMas_02b - Détail Accès_Spain ARPU + AUPU" xfId="32809"/>
    <cellStyle name="n_Flash September eresMas_02b - Détail Accès_Spain ARPU + AUPU_Group" xfId="32810"/>
    <cellStyle name="n_Flash September eresMas_02b - Détail Accès_Spain ARPU + AUPU_ROW ARPU" xfId="32811"/>
    <cellStyle name="n_Flash September eresMas_02b - Détail Accès_Spain KPIs" xfId="6859"/>
    <cellStyle name="n_Flash September eresMas_02b - Détail Accès_Spain KPIs 2" xfId="16226"/>
    <cellStyle name="n_Flash September eresMas_02b - Détail Accès_Spain KPIs_1" xfId="51675"/>
    <cellStyle name="n_Flash September eresMas_02b - Détail Accès_Telecoms - Operational KPIs" xfId="49978"/>
    <cellStyle name="n_Flash September eresMas_02b - Détail Accès_UAG_report_CA 06-09 (06-09-28)" xfId="2178"/>
    <cellStyle name="n_Flash September eresMas_02b - Détail Accès_UAG_report_CA 06-09 (06-09-28)_A&amp;ME KPIs" xfId="53465"/>
    <cellStyle name="n_Flash September eresMas_02b - Détail Accès_UAG_report_CA 06-09 (06-09-28)_Enterprise" xfId="9722"/>
    <cellStyle name="n_Flash September eresMas_02b - Détail Accès_UAG_report_CA 06-09 (06-09-28)_France financials" xfId="23829"/>
    <cellStyle name="n_Flash September eresMas_02b - Détail Accès_UAG_report_CA 06-09 (06-09-28)_France financials_1" xfId="25312"/>
    <cellStyle name="n_Flash September eresMas_02b - Détail Accès_UAG_report_CA 06-09 (06-09-28)_France KPIs" xfId="5039"/>
    <cellStyle name="n_Flash September eresMas_02b - Détail Accès_UAG_report_CA 06-09 (06-09-28)_France KPIs 2" xfId="14457"/>
    <cellStyle name="n_Flash September eresMas_02b - Détail Accès_UAG_report_CA 06-09 (06-09-28)_France KPIs_1" xfId="12282"/>
    <cellStyle name="n_Flash September eresMas_02b - Détail Accès_UAG_report_CA 06-09 (06-09-28)_Group" xfId="32813"/>
    <cellStyle name="n_Flash September eresMas_02b - Détail Accès_UAG_report_CA 06-09 (06-09-28)_Group - financial KPIs" xfId="22085"/>
    <cellStyle name="n_Flash September eresMas_02b - Détail Accès_UAG_report_CA 06-09 (06-09-28)_Group - operational KPIs" xfId="3188"/>
    <cellStyle name="n_Flash September eresMas_02b - Détail Accès_UAG_report_CA 06-09 (06-09-28)_Group - operational KPIs_1" xfId="10528"/>
    <cellStyle name="n_Flash September eresMas_02b - Détail Accès_UAG_report_CA 06-09 (06-09-28)_Group - operational KPIs_1 2" xfId="18227"/>
    <cellStyle name="n_Flash September eresMas_02b - Détail Accès_UAG_report_CA 06-09 (06-09-28)_Group - operational KPIs_2" xfId="20344"/>
    <cellStyle name="n_Flash September eresMas_02b - Détail Accès_UAG_report_CA 06-09 (06-09-28)_IC&amp;SS" xfId="19781"/>
    <cellStyle name="n_Flash September eresMas_02b - Détail Accès_UAG_report_CA 06-09 (06-09-28)_Poland KPIs" xfId="8442"/>
    <cellStyle name="n_Flash September eresMas_02b - Détail Accès_UAG_report_CA 06-09 (06-09-28)_Poland KPIs_1" xfId="32812"/>
    <cellStyle name="n_Flash September eresMas_02b - Détail Accès_UAG_report_CA 06-09 (06-09-28)_ROW" xfId="32814"/>
    <cellStyle name="n_Flash September eresMas_02b - Détail Accès_UAG_report_CA 06-09 (06-09-28)_ROW ARPU" xfId="32815"/>
    <cellStyle name="n_Flash September eresMas_02b - Détail Accès_UAG_report_CA 06-09 (06-09-28)_RoW KPIs" xfId="9154"/>
    <cellStyle name="n_Flash September eresMas_02b - Détail Accès_UAG_report_CA 06-09 (06-09-28)_ROW_1" xfId="32816"/>
    <cellStyle name="n_Flash September eresMas_02b - Détail Accès_UAG_report_CA 06-09 (06-09-28)_ROW_1_Group" xfId="32817"/>
    <cellStyle name="n_Flash September eresMas_02b - Détail Accès_UAG_report_CA 06-09 (06-09-28)_ROW_1_ROW ARPU" xfId="32818"/>
    <cellStyle name="n_Flash September eresMas_02b - Détail Accès_UAG_report_CA 06-09 (06-09-28)_ROW_Group" xfId="32819"/>
    <cellStyle name="n_Flash September eresMas_02b - Détail Accès_UAG_report_CA 06-09 (06-09-28)_ROW_ROW ARPU" xfId="32820"/>
    <cellStyle name="n_Flash September eresMas_02b - Détail Accès_UAG_report_CA 06-09 (06-09-28)_Spain ARPU + AUPU" xfId="32821"/>
    <cellStyle name="n_Flash September eresMas_02b - Détail Accès_UAG_report_CA 06-09 (06-09-28)_Spain ARPU + AUPU_Group" xfId="32822"/>
    <cellStyle name="n_Flash September eresMas_02b - Détail Accès_UAG_report_CA 06-09 (06-09-28)_Spain ARPU + AUPU_ROW ARPU" xfId="32823"/>
    <cellStyle name="n_Flash September eresMas_02b - Détail Accès_UAG_report_CA 06-09 (06-09-28)_Spain KPIs" xfId="6870"/>
    <cellStyle name="n_Flash September eresMas_02b - Détail Accès_UAG_report_CA 06-09 (06-09-28)_Spain KPIs 2" xfId="16237"/>
    <cellStyle name="n_Flash September eresMas_02b - Détail Accès_UAG_report_CA 06-09 (06-09-28)_Spain KPIs_1" xfId="51686"/>
    <cellStyle name="n_Flash September eresMas_02b - Détail Accès_UAG_report_CA 06-09 (06-09-28)_Telecoms - Operational KPIs" xfId="49989"/>
    <cellStyle name="n_Flash September eresMas_02b - Détail Accès_UAG_report_CA 06-10 (06-11-06)" xfId="2179"/>
    <cellStyle name="n_Flash September eresMas_02b - Détail Accès_UAG_report_CA 06-10 (06-11-06)_A&amp;ME KPIs" xfId="53466"/>
    <cellStyle name="n_Flash September eresMas_02b - Détail Accès_UAG_report_CA 06-10 (06-11-06)_Enterprise" xfId="9723"/>
    <cellStyle name="n_Flash September eresMas_02b - Détail Accès_UAG_report_CA 06-10 (06-11-06)_France financials" xfId="23830"/>
    <cellStyle name="n_Flash September eresMas_02b - Détail Accès_UAG_report_CA 06-10 (06-11-06)_France financials_1" xfId="25313"/>
    <cellStyle name="n_Flash September eresMas_02b - Détail Accès_UAG_report_CA 06-10 (06-11-06)_France KPIs" xfId="5040"/>
    <cellStyle name="n_Flash September eresMas_02b - Détail Accès_UAG_report_CA 06-10 (06-11-06)_France KPIs 2" xfId="14458"/>
    <cellStyle name="n_Flash September eresMas_02b - Détail Accès_UAG_report_CA 06-10 (06-11-06)_France KPIs_1" xfId="12283"/>
    <cellStyle name="n_Flash September eresMas_02b - Détail Accès_UAG_report_CA 06-10 (06-11-06)_Group" xfId="32825"/>
    <cellStyle name="n_Flash September eresMas_02b - Détail Accès_UAG_report_CA 06-10 (06-11-06)_Group - financial KPIs" xfId="22086"/>
    <cellStyle name="n_Flash September eresMas_02b - Détail Accès_UAG_report_CA 06-10 (06-11-06)_Group - operational KPIs" xfId="3189"/>
    <cellStyle name="n_Flash September eresMas_02b - Détail Accès_UAG_report_CA 06-10 (06-11-06)_Group - operational KPIs_1" xfId="10529"/>
    <cellStyle name="n_Flash September eresMas_02b - Détail Accès_UAG_report_CA 06-10 (06-11-06)_Group - operational KPIs_1 2" xfId="18228"/>
    <cellStyle name="n_Flash September eresMas_02b - Détail Accès_UAG_report_CA 06-10 (06-11-06)_Group - operational KPIs_2" xfId="20345"/>
    <cellStyle name="n_Flash September eresMas_02b - Détail Accès_UAG_report_CA 06-10 (06-11-06)_IC&amp;SS" xfId="13564"/>
    <cellStyle name="n_Flash September eresMas_02b - Détail Accès_UAG_report_CA 06-10 (06-11-06)_Poland KPIs" xfId="8443"/>
    <cellStyle name="n_Flash September eresMas_02b - Détail Accès_UAG_report_CA 06-10 (06-11-06)_Poland KPIs_1" xfId="32824"/>
    <cellStyle name="n_Flash September eresMas_02b - Détail Accès_UAG_report_CA 06-10 (06-11-06)_ROW" xfId="32826"/>
    <cellStyle name="n_Flash September eresMas_02b - Détail Accès_UAG_report_CA 06-10 (06-11-06)_ROW ARPU" xfId="32827"/>
    <cellStyle name="n_Flash September eresMas_02b - Détail Accès_UAG_report_CA 06-10 (06-11-06)_RoW KPIs" xfId="9155"/>
    <cellStyle name="n_Flash September eresMas_02b - Détail Accès_UAG_report_CA 06-10 (06-11-06)_ROW_1" xfId="32828"/>
    <cellStyle name="n_Flash September eresMas_02b - Détail Accès_UAG_report_CA 06-10 (06-11-06)_ROW_1_Group" xfId="32829"/>
    <cellStyle name="n_Flash September eresMas_02b - Détail Accès_UAG_report_CA 06-10 (06-11-06)_ROW_1_ROW ARPU" xfId="32830"/>
    <cellStyle name="n_Flash September eresMas_02b - Détail Accès_UAG_report_CA 06-10 (06-11-06)_ROW_Group" xfId="32831"/>
    <cellStyle name="n_Flash September eresMas_02b - Détail Accès_UAG_report_CA 06-10 (06-11-06)_ROW_ROW ARPU" xfId="32832"/>
    <cellStyle name="n_Flash September eresMas_02b - Détail Accès_UAG_report_CA 06-10 (06-11-06)_Spain ARPU + AUPU" xfId="32833"/>
    <cellStyle name="n_Flash September eresMas_02b - Détail Accès_UAG_report_CA 06-10 (06-11-06)_Spain ARPU + AUPU_Group" xfId="32834"/>
    <cellStyle name="n_Flash September eresMas_02b - Détail Accès_UAG_report_CA 06-10 (06-11-06)_Spain ARPU + AUPU_ROW ARPU" xfId="32835"/>
    <cellStyle name="n_Flash September eresMas_02b - Détail Accès_UAG_report_CA 06-10 (06-11-06)_Spain KPIs" xfId="6871"/>
    <cellStyle name="n_Flash September eresMas_02b - Détail Accès_UAG_report_CA 06-10 (06-11-06)_Spain KPIs 2" xfId="16238"/>
    <cellStyle name="n_Flash September eresMas_02b - Détail Accès_UAG_report_CA 06-10 (06-11-06)_Spain KPIs_1" xfId="51687"/>
    <cellStyle name="n_Flash September eresMas_02b - Détail Accès_UAG_report_CA 06-10 (06-11-06)_Telecoms - Operational KPIs" xfId="49990"/>
    <cellStyle name="n_Flash September eresMas_02b - Détail Accès_V&amp;M trajectoires V1 (06-08-11)" xfId="2180"/>
    <cellStyle name="n_Flash September eresMas_02b - Détail Accès_V&amp;M trajectoires V1 (06-08-11)_A&amp;ME KPIs" xfId="53467"/>
    <cellStyle name="n_Flash September eresMas_02b - Détail Accès_V&amp;M trajectoires V1 (06-08-11)_Enterprise" xfId="9724"/>
    <cellStyle name="n_Flash September eresMas_02b - Détail Accès_V&amp;M trajectoires V1 (06-08-11)_France financials" xfId="23831"/>
    <cellStyle name="n_Flash September eresMas_02b - Détail Accès_V&amp;M trajectoires V1 (06-08-11)_France financials_1" xfId="25314"/>
    <cellStyle name="n_Flash September eresMas_02b - Détail Accès_V&amp;M trajectoires V1 (06-08-11)_France KPIs" xfId="5041"/>
    <cellStyle name="n_Flash September eresMas_02b - Détail Accès_V&amp;M trajectoires V1 (06-08-11)_France KPIs 2" xfId="14459"/>
    <cellStyle name="n_Flash September eresMas_02b - Détail Accès_V&amp;M trajectoires V1 (06-08-11)_France KPIs_1" xfId="12284"/>
    <cellStyle name="n_Flash September eresMas_02b - Détail Accès_V&amp;M trajectoires V1 (06-08-11)_Group" xfId="32837"/>
    <cellStyle name="n_Flash September eresMas_02b - Détail Accès_V&amp;M trajectoires V1 (06-08-11)_Group - financial KPIs" xfId="22087"/>
    <cellStyle name="n_Flash September eresMas_02b - Détail Accès_V&amp;M trajectoires V1 (06-08-11)_Group - operational KPIs" xfId="3190"/>
    <cellStyle name="n_Flash September eresMas_02b - Détail Accès_V&amp;M trajectoires V1 (06-08-11)_Group - operational KPIs_1" xfId="10530"/>
    <cellStyle name="n_Flash September eresMas_02b - Détail Accès_V&amp;M trajectoires V1 (06-08-11)_Group - operational KPIs_1 2" xfId="18229"/>
    <cellStyle name="n_Flash September eresMas_02b - Détail Accès_V&amp;M trajectoires V1 (06-08-11)_Group - operational KPIs_2" xfId="20346"/>
    <cellStyle name="n_Flash September eresMas_02b - Détail Accès_V&amp;M trajectoires V1 (06-08-11)_IC&amp;SS" xfId="13782"/>
    <cellStyle name="n_Flash September eresMas_02b - Détail Accès_V&amp;M trajectoires V1 (06-08-11)_Poland KPIs" xfId="8444"/>
    <cellStyle name="n_Flash September eresMas_02b - Détail Accès_V&amp;M trajectoires V1 (06-08-11)_Poland KPIs_1" xfId="32836"/>
    <cellStyle name="n_Flash September eresMas_02b - Détail Accès_V&amp;M trajectoires V1 (06-08-11)_ROW" xfId="32838"/>
    <cellStyle name="n_Flash September eresMas_02b - Détail Accès_V&amp;M trajectoires V1 (06-08-11)_ROW ARPU" xfId="32839"/>
    <cellStyle name="n_Flash September eresMas_02b - Détail Accès_V&amp;M trajectoires V1 (06-08-11)_RoW KPIs" xfId="9156"/>
    <cellStyle name="n_Flash September eresMas_02b - Détail Accès_V&amp;M trajectoires V1 (06-08-11)_ROW_1" xfId="32840"/>
    <cellStyle name="n_Flash September eresMas_02b - Détail Accès_V&amp;M trajectoires V1 (06-08-11)_ROW_1_Group" xfId="32841"/>
    <cellStyle name="n_Flash September eresMas_02b - Détail Accès_V&amp;M trajectoires V1 (06-08-11)_ROW_1_ROW ARPU" xfId="32842"/>
    <cellStyle name="n_Flash September eresMas_02b - Détail Accès_V&amp;M trajectoires V1 (06-08-11)_ROW_Group" xfId="32843"/>
    <cellStyle name="n_Flash September eresMas_02b - Détail Accès_V&amp;M trajectoires V1 (06-08-11)_ROW_ROW ARPU" xfId="32844"/>
    <cellStyle name="n_Flash September eresMas_02b - Détail Accès_V&amp;M trajectoires V1 (06-08-11)_Spain ARPU + AUPU" xfId="32845"/>
    <cellStyle name="n_Flash September eresMas_02b - Détail Accès_V&amp;M trajectoires V1 (06-08-11)_Spain ARPU + AUPU_Group" xfId="32846"/>
    <cellStyle name="n_Flash September eresMas_02b - Détail Accès_V&amp;M trajectoires V1 (06-08-11)_Spain ARPU + AUPU_ROW ARPU" xfId="32847"/>
    <cellStyle name="n_Flash September eresMas_02b - Détail Accès_V&amp;M trajectoires V1 (06-08-11)_Spain KPIs" xfId="6872"/>
    <cellStyle name="n_Flash September eresMas_02b - Détail Accès_V&amp;M trajectoires V1 (06-08-11)_Spain KPIs 2" xfId="16239"/>
    <cellStyle name="n_Flash September eresMas_02b - Détail Accès_V&amp;M trajectoires V1 (06-08-11)_Spain KPIs_1" xfId="51688"/>
    <cellStyle name="n_Flash September eresMas_02b - Détail Accès_V&amp;M trajectoires V1 (06-08-11)_Telecoms - Operational KPIs" xfId="49991"/>
    <cellStyle name="n_Flash September eresMas_03a - Synthèse BU accès" xfId="2181"/>
    <cellStyle name="n_Flash September eresMas_03a - Synthèse BU accès_01 Synthèse DM pour modèle" xfId="2182"/>
    <cellStyle name="n_Flash September eresMas_03a - Synthèse BU accès_01 Synthèse DM pour modèle_A&amp;ME KPIs" xfId="53469"/>
    <cellStyle name="n_Flash September eresMas_03a - Synthèse BU accès_01 Synthèse DM pour modèle_France financials" xfId="23833"/>
    <cellStyle name="n_Flash September eresMas_03a - Synthèse BU accès_01 Synthèse DM pour modèle_France KPIs" xfId="5043"/>
    <cellStyle name="n_Flash September eresMas_03a - Synthèse BU accès_01 Synthèse DM pour modèle_France KPIs 2" xfId="14461"/>
    <cellStyle name="n_Flash September eresMas_03a - Synthèse BU accès_01 Synthèse DM pour modèle_France KPIs_1" xfId="12286"/>
    <cellStyle name="n_Flash September eresMas_03a - Synthèse BU accès_01 Synthèse DM pour modèle_Group" xfId="32850"/>
    <cellStyle name="n_Flash September eresMas_03a - Synthèse BU accès_01 Synthèse DM pour modèle_Group - financial KPIs" xfId="22089"/>
    <cellStyle name="n_Flash September eresMas_03a - Synthèse BU accès_01 Synthèse DM pour modèle_Group - operational KPIs" xfId="10532"/>
    <cellStyle name="n_Flash September eresMas_03a - Synthèse BU accès_01 Synthèse DM pour modèle_Group - operational KPIs 2" xfId="18231"/>
    <cellStyle name="n_Flash September eresMas_03a - Synthèse BU accès_01 Synthèse DM pour modèle_Group - operational KPIs_1" xfId="20348"/>
    <cellStyle name="n_Flash September eresMas_03a - Synthèse BU accès_01 Synthèse DM pour modèle_Poland KPIs" xfId="32849"/>
    <cellStyle name="n_Flash September eresMas_03a - Synthèse BU accès_01 Synthèse DM pour modèle_ROW" xfId="32851"/>
    <cellStyle name="n_Flash September eresMas_03a - Synthèse BU accès_01 Synthèse DM pour modèle_ROW ARPU" xfId="32852"/>
    <cellStyle name="n_Flash September eresMas_03a - Synthèse BU accès_01 Synthèse DM pour modèle_ROW_1" xfId="32853"/>
    <cellStyle name="n_Flash September eresMas_03a - Synthèse BU accès_01 Synthèse DM pour modèle_ROW_1_Group" xfId="32854"/>
    <cellStyle name="n_Flash September eresMas_03a - Synthèse BU accès_01 Synthèse DM pour modèle_ROW_1_ROW ARPU" xfId="32855"/>
    <cellStyle name="n_Flash September eresMas_03a - Synthèse BU accès_01 Synthèse DM pour modèle_ROW_Group" xfId="32856"/>
    <cellStyle name="n_Flash September eresMas_03a - Synthèse BU accès_01 Synthèse DM pour modèle_ROW_ROW ARPU" xfId="32857"/>
    <cellStyle name="n_Flash September eresMas_03a - Synthèse BU accès_01 Synthèse DM pour modèle_Spain ARPU + AUPU" xfId="32858"/>
    <cellStyle name="n_Flash September eresMas_03a - Synthèse BU accès_01 Synthèse DM pour modèle_Spain ARPU + AUPU_Group" xfId="32859"/>
    <cellStyle name="n_Flash September eresMas_03a - Synthèse BU accès_01 Synthèse DM pour modèle_Spain ARPU + AUPU_ROW ARPU" xfId="32860"/>
    <cellStyle name="n_Flash September eresMas_03a - Synthèse BU accès_01 Synthèse DM pour modèle_Spain KPIs" xfId="6874"/>
    <cellStyle name="n_Flash September eresMas_03a - Synthèse BU accès_01 Synthèse DM pour modèle_Spain KPIs 2" xfId="16241"/>
    <cellStyle name="n_Flash September eresMas_03a - Synthèse BU accès_01 Synthèse DM pour modèle_Spain KPIs_1" xfId="51690"/>
    <cellStyle name="n_Flash September eresMas_03a - Synthèse BU accès_01 Synthèse DM pour modèle_Telecoms - Operational KPIs" xfId="49993"/>
    <cellStyle name="n_Flash September eresMas_03a - Synthèse BU accès_0703 Préflashde L23 Analyse CA trafic 07-03 (07-04-03)" xfId="2183"/>
    <cellStyle name="n_Flash September eresMas_03a - Synthèse BU accès_0703 Préflashde L23 Analyse CA trafic 07-03 (07-04-03)_A&amp;ME KPIs" xfId="53470"/>
    <cellStyle name="n_Flash September eresMas_03a - Synthèse BU accès_0703 Préflashde L23 Analyse CA trafic 07-03 (07-04-03)_Enterprise" xfId="9726"/>
    <cellStyle name="n_Flash September eresMas_03a - Synthèse BU accès_0703 Préflashde L23 Analyse CA trafic 07-03 (07-04-03)_France financials" xfId="23834"/>
    <cellStyle name="n_Flash September eresMas_03a - Synthèse BU accès_0703 Préflashde L23 Analyse CA trafic 07-03 (07-04-03)_France financials_1" xfId="25316"/>
    <cellStyle name="n_Flash September eresMas_03a - Synthèse BU accès_0703 Préflashde L23 Analyse CA trafic 07-03 (07-04-03)_France KPIs" xfId="5044"/>
    <cellStyle name="n_Flash September eresMas_03a - Synthèse BU accès_0703 Préflashde L23 Analyse CA trafic 07-03 (07-04-03)_France KPIs 2" xfId="14462"/>
    <cellStyle name="n_Flash September eresMas_03a - Synthèse BU accès_0703 Préflashde L23 Analyse CA trafic 07-03 (07-04-03)_France KPIs_1" xfId="12287"/>
    <cellStyle name="n_Flash September eresMas_03a - Synthèse BU accès_0703 Préflashde L23 Analyse CA trafic 07-03 (07-04-03)_Group" xfId="32862"/>
    <cellStyle name="n_Flash September eresMas_03a - Synthèse BU accès_0703 Préflashde L23 Analyse CA trafic 07-03 (07-04-03)_Group - financial KPIs" xfId="22090"/>
    <cellStyle name="n_Flash September eresMas_03a - Synthèse BU accès_0703 Préflashde L23 Analyse CA trafic 07-03 (07-04-03)_Group - operational KPIs" xfId="3192"/>
    <cellStyle name="n_Flash September eresMas_03a - Synthèse BU accès_0703 Préflashde L23 Analyse CA trafic 07-03 (07-04-03)_Group - operational KPIs_1" xfId="10533"/>
    <cellStyle name="n_Flash September eresMas_03a - Synthèse BU accès_0703 Préflashde L23 Analyse CA trafic 07-03 (07-04-03)_Group - operational KPIs_1 2" xfId="18232"/>
    <cellStyle name="n_Flash September eresMas_03a - Synthèse BU accès_0703 Préflashde L23 Analyse CA trafic 07-03 (07-04-03)_Group - operational KPIs_2" xfId="20349"/>
    <cellStyle name="n_Flash September eresMas_03a - Synthèse BU accès_0703 Préflashde L23 Analyse CA trafic 07-03 (07-04-03)_IC&amp;SS" xfId="19780"/>
    <cellStyle name="n_Flash September eresMas_03a - Synthèse BU accès_0703 Préflashde L23 Analyse CA trafic 07-03 (07-04-03)_Poland KPIs" xfId="8446"/>
    <cellStyle name="n_Flash September eresMas_03a - Synthèse BU accès_0703 Préflashde L23 Analyse CA trafic 07-03 (07-04-03)_Poland KPIs_1" xfId="32861"/>
    <cellStyle name="n_Flash September eresMas_03a - Synthèse BU accès_0703 Préflashde L23 Analyse CA trafic 07-03 (07-04-03)_ROW" xfId="32863"/>
    <cellStyle name="n_Flash September eresMas_03a - Synthèse BU accès_0703 Préflashde L23 Analyse CA trafic 07-03 (07-04-03)_ROW ARPU" xfId="32864"/>
    <cellStyle name="n_Flash September eresMas_03a - Synthèse BU accès_0703 Préflashde L23 Analyse CA trafic 07-03 (07-04-03)_RoW KPIs" xfId="9158"/>
    <cellStyle name="n_Flash September eresMas_03a - Synthèse BU accès_0703 Préflashde L23 Analyse CA trafic 07-03 (07-04-03)_ROW_1" xfId="32865"/>
    <cellStyle name="n_Flash September eresMas_03a - Synthèse BU accès_0703 Préflashde L23 Analyse CA trafic 07-03 (07-04-03)_ROW_1_Group" xfId="32866"/>
    <cellStyle name="n_Flash September eresMas_03a - Synthèse BU accès_0703 Préflashde L23 Analyse CA trafic 07-03 (07-04-03)_ROW_1_ROW ARPU" xfId="32867"/>
    <cellStyle name="n_Flash September eresMas_03a - Synthèse BU accès_0703 Préflashde L23 Analyse CA trafic 07-03 (07-04-03)_ROW_Group" xfId="32868"/>
    <cellStyle name="n_Flash September eresMas_03a - Synthèse BU accès_0703 Préflashde L23 Analyse CA trafic 07-03 (07-04-03)_ROW_ROW ARPU" xfId="32869"/>
    <cellStyle name="n_Flash September eresMas_03a - Synthèse BU accès_0703 Préflashde L23 Analyse CA trafic 07-03 (07-04-03)_Spain ARPU + AUPU" xfId="32870"/>
    <cellStyle name="n_Flash September eresMas_03a - Synthèse BU accès_0703 Préflashde L23 Analyse CA trafic 07-03 (07-04-03)_Spain ARPU + AUPU_Group" xfId="32871"/>
    <cellStyle name="n_Flash September eresMas_03a - Synthèse BU accès_0703 Préflashde L23 Analyse CA trafic 07-03 (07-04-03)_Spain ARPU + AUPU_ROW ARPU" xfId="32872"/>
    <cellStyle name="n_Flash September eresMas_03a - Synthèse BU accès_0703 Préflashde L23 Analyse CA trafic 07-03 (07-04-03)_Spain KPIs" xfId="6875"/>
    <cellStyle name="n_Flash September eresMas_03a - Synthèse BU accès_0703 Préflashde L23 Analyse CA trafic 07-03 (07-04-03)_Spain KPIs 2" xfId="16242"/>
    <cellStyle name="n_Flash September eresMas_03a - Synthèse BU accès_0703 Préflashde L23 Analyse CA trafic 07-03 (07-04-03)_Spain KPIs_1" xfId="51691"/>
    <cellStyle name="n_Flash September eresMas_03a - Synthèse BU accès_0703 Préflashde L23 Analyse CA trafic 07-03 (07-04-03)_Telecoms - Operational KPIs" xfId="49994"/>
    <cellStyle name="n_Flash September eresMas_03a - Synthèse BU accès_A&amp;ME KPIs" xfId="53468"/>
    <cellStyle name="n_Flash September eresMas_03a - Synthèse BU accès_Base Forfaits 06-07" xfId="2184"/>
    <cellStyle name="n_Flash September eresMas_03a - Synthèse BU accès_Base Forfaits 06-07_A&amp;ME KPIs" xfId="53471"/>
    <cellStyle name="n_Flash September eresMas_03a - Synthèse BU accès_Base Forfaits 06-07_Enterprise" xfId="9727"/>
    <cellStyle name="n_Flash September eresMas_03a - Synthèse BU accès_Base Forfaits 06-07_France financials" xfId="23835"/>
    <cellStyle name="n_Flash September eresMas_03a - Synthèse BU accès_Base Forfaits 06-07_France financials_1" xfId="25317"/>
    <cellStyle name="n_Flash September eresMas_03a - Synthèse BU accès_Base Forfaits 06-07_France KPIs" xfId="5045"/>
    <cellStyle name="n_Flash September eresMas_03a - Synthèse BU accès_Base Forfaits 06-07_France KPIs 2" xfId="14463"/>
    <cellStyle name="n_Flash September eresMas_03a - Synthèse BU accès_Base Forfaits 06-07_France KPIs_1" xfId="12288"/>
    <cellStyle name="n_Flash September eresMas_03a - Synthèse BU accès_Base Forfaits 06-07_Group" xfId="32874"/>
    <cellStyle name="n_Flash September eresMas_03a - Synthèse BU accès_Base Forfaits 06-07_Group - financial KPIs" xfId="22091"/>
    <cellStyle name="n_Flash September eresMas_03a - Synthèse BU accès_Base Forfaits 06-07_Group - operational KPIs" xfId="3193"/>
    <cellStyle name="n_Flash September eresMas_03a - Synthèse BU accès_Base Forfaits 06-07_Group - operational KPIs_1" xfId="10534"/>
    <cellStyle name="n_Flash September eresMas_03a - Synthèse BU accès_Base Forfaits 06-07_Group - operational KPIs_1 2" xfId="18233"/>
    <cellStyle name="n_Flash September eresMas_03a - Synthèse BU accès_Base Forfaits 06-07_Group - operational KPIs_2" xfId="20350"/>
    <cellStyle name="n_Flash September eresMas_03a - Synthèse BU accès_Base Forfaits 06-07_IC&amp;SS" xfId="13565"/>
    <cellStyle name="n_Flash September eresMas_03a - Synthèse BU accès_Base Forfaits 06-07_Poland KPIs" xfId="8447"/>
    <cellStyle name="n_Flash September eresMas_03a - Synthèse BU accès_Base Forfaits 06-07_Poland KPIs_1" xfId="32873"/>
    <cellStyle name="n_Flash September eresMas_03a - Synthèse BU accès_Base Forfaits 06-07_ROW" xfId="32875"/>
    <cellStyle name="n_Flash September eresMas_03a - Synthèse BU accès_Base Forfaits 06-07_ROW ARPU" xfId="32876"/>
    <cellStyle name="n_Flash September eresMas_03a - Synthèse BU accès_Base Forfaits 06-07_RoW KPIs" xfId="9159"/>
    <cellStyle name="n_Flash September eresMas_03a - Synthèse BU accès_Base Forfaits 06-07_ROW_1" xfId="32877"/>
    <cellStyle name="n_Flash September eresMas_03a - Synthèse BU accès_Base Forfaits 06-07_ROW_1_Group" xfId="32878"/>
    <cellStyle name="n_Flash September eresMas_03a - Synthèse BU accès_Base Forfaits 06-07_ROW_1_ROW ARPU" xfId="32879"/>
    <cellStyle name="n_Flash September eresMas_03a - Synthèse BU accès_Base Forfaits 06-07_ROW_Group" xfId="32880"/>
    <cellStyle name="n_Flash September eresMas_03a - Synthèse BU accès_Base Forfaits 06-07_ROW_ROW ARPU" xfId="32881"/>
    <cellStyle name="n_Flash September eresMas_03a - Synthèse BU accès_Base Forfaits 06-07_Spain ARPU + AUPU" xfId="32882"/>
    <cellStyle name="n_Flash September eresMas_03a - Synthèse BU accès_Base Forfaits 06-07_Spain ARPU + AUPU_Group" xfId="32883"/>
    <cellStyle name="n_Flash September eresMas_03a - Synthèse BU accès_Base Forfaits 06-07_Spain ARPU + AUPU_ROW ARPU" xfId="32884"/>
    <cellStyle name="n_Flash September eresMas_03a - Synthèse BU accès_Base Forfaits 06-07_Spain KPIs" xfId="6876"/>
    <cellStyle name="n_Flash September eresMas_03a - Synthèse BU accès_Base Forfaits 06-07_Spain KPIs 2" xfId="16243"/>
    <cellStyle name="n_Flash September eresMas_03a - Synthèse BU accès_Base Forfaits 06-07_Spain KPIs_1" xfId="51692"/>
    <cellStyle name="n_Flash September eresMas_03a - Synthèse BU accès_Base Forfaits 06-07_Telecoms - Operational KPIs" xfId="49995"/>
    <cellStyle name="n_Flash September eresMas_03a - Synthèse BU accès_CA BAC SCR-VM 06-07 (31-07-06)" xfId="2185"/>
    <cellStyle name="n_Flash September eresMas_03a - Synthèse BU accès_CA BAC SCR-VM 06-07 (31-07-06)_A&amp;ME KPIs" xfId="53472"/>
    <cellStyle name="n_Flash September eresMas_03a - Synthèse BU accès_CA BAC SCR-VM 06-07 (31-07-06)_Enterprise" xfId="9728"/>
    <cellStyle name="n_Flash September eresMas_03a - Synthèse BU accès_CA BAC SCR-VM 06-07 (31-07-06)_France financials" xfId="23836"/>
    <cellStyle name="n_Flash September eresMas_03a - Synthèse BU accès_CA BAC SCR-VM 06-07 (31-07-06)_France financials_1" xfId="25318"/>
    <cellStyle name="n_Flash September eresMas_03a - Synthèse BU accès_CA BAC SCR-VM 06-07 (31-07-06)_France KPIs" xfId="5046"/>
    <cellStyle name="n_Flash September eresMas_03a - Synthèse BU accès_CA BAC SCR-VM 06-07 (31-07-06)_France KPIs 2" xfId="14464"/>
    <cellStyle name="n_Flash September eresMas_03a - Synthèse BU accès_CA BAC SCR-VM 06-07 (31-07-06)_France KPIs_1" xfId="12289"/>
    <cellStyle name="n_Flash September eresMas_03a - Synthèse BU accès_CA BAC SCR-VM 06-07 (31-07-06)_Group" xfId="32886"/>
    <cellStyle name="n_Flash September eresMas_03a - Synthèse BU accès_CA BAC SCR-VM 06-07 (31-07-06)_Group - financial KPIs" xfId="22092"/>
    <cellStyle name="n_Flash September eresMas_03a - Synthèse BU accès_CA BAC SCR-VM 06-07 (31-07-06)_Group - operational KPIs" xfId="3194"/>
    <cellStyle name="n_Flash September eresMas_03a - Synthèse BU accès_CA BAC SCR-VM 06-07 (31-07-06)_Group - operational KPIs_1" xfId="10535"/>
    <cellStyle name="n_Flash September eresMas_03a - Synthèse BU accès_CA BAC SCR-VM 06-07 (31-07-06)_Group - operational KPIs_1 2" xfId="18234"/>
    <cellStyle name="n_Flash September eresMas_03a - Synthèse BU accès_CA BAC SCR-VM 06-07 (31-07-06)_Group - operational KPIs_2" xfId="20351"/>
    <cellStyle name="n_Flash September eresMas_03a - Synthèse BU accès_CA BAC SCR-VM 06-07 (31-07-06)_IC&amp;SS" xfId="17714"/>
    <cellStyle name="n_Flash September eresMas_03a - Synthèse BU accès_CA BAC SCR-VM 06-07 (31-07-06)_Poland KPIs" xfId="8448"/>
    <cellStyle name="n_Flash September eresMas_03a - Synthèse BU accès_CA BAC SCR-VM 06-07 (31-07-06)_Poland KPIs_1" xfId="32885"/>
    <cellStyle name="n_Flash September eresMas_03a - Synthèse BU accès_CA BAC SCR-VM 06-07 (31-07-06)_ROW" xfId="32887"/>
    <cellStyle name="n_Flash September eresMas_03a - Synthèse BU accès_CA BAC SCR-VM 06-07 (31-07-06)_ROW ARPU" xfId="32888"/>
    <cellStyle name="n_Flash September eresMas_03a - Synthèse BU accès_CA BAC SCR-VM 06-07 (31-07-06)_RoW KPIs" xfId="9160"/>
    <cellStyle name="n_Flash September eresMas_03a - Synthèse BU accès_CA BAC SCR-VM 06-07 (31-07-06)_ROW_1" xfId="32889"/>
    <cellStyle name="n_Flash September eresMas_03a - Synthèse BU accès_CA BAC SCR-VM 06-07 (31-07-06)_ROW_1_Group" xfId="32890"/>
    <cellStyle name="n_Flash September eresMas_03a - Synthèse BU accès_CA BAC SCR-VM 06-07 (31-07-06)_ROW_1_ROW ARPU" xfId="32891"/>
    <cellStyle name="n_Flash September eresMas_03a - Synthèse BU accès_CA BAC SCR-VM 06-07 (31-07-06)_ROW_Group" xfId="32892"/>
    <cellStyle name="n_Flash September eresMas_03a - Synthèse BU accès_CA BAC SCR-VM 06-07 (31-07-06)_ROW_ROW ARPU" xfId="32893"/>
    <cellStyle name="n_Flash September eresMas_03a - Synthèse BU accès_CA BAC SCR-VM 06-07 (31-07-06)_Spain ARPU + AUPU" xfId="32894"/>
    <cellStyle name="n_Flash September eresMas_03a - Synthèse BU accès_CA BAC SCR-VM 06-07 (31-07-06)_Spain ARPU + AUPU_Group" xfId="32895"/>
    <cellStyle name="n_Flash September eresMas_03a - Synthèse BU accès_CA BAC SCR-VM 06-07 (31-07-06)_Spain ARPU + AUPU_ROW ARPU" xfId="32896"/>
    <cellStyle name="n_Flash September eresMas_03a - Synthèse BU accès_CA BAC SCR-VM 06-07 (31-07-06)_Spain KPIs" xfId="6877"/>
    <cellStyle name="n_Flash September eresMas_03a - Synthèse BU accès_CA BAC SCR-VM 06-07 (31-07-06)_Spain KPIs 2" xfId="16244"/>
    <cellStyle name="n_Flash September eresMas_03a - Synthèse BU accès_CA BAC SCR-VM 06-07 (31-07-06)_Spain KPIs_1" xfId="51693"/>
    <cellStyle name="n_Flash September eresMas_03a - Synthèse BU accès_CA BAC SCR-VM 06-07 (31-07-06)_Telecoms - Operational KPIs" xfId="49996"/>
    <cellStyle name="n_Flash September eresMas_03a - Synthèse BU accès_CA forfaits 0607 (06-08-14)" xfId="2186"/>
    <cellStyle name="n_Flash September eresMas_03a - Synthèse BU accès_CA forfaits 0607 (06-08-14)_A&amp;ME KPIs" xfId="53473"/>
    <cellStyle name="n_Flash September eresMas_03a - Synthèse BU accès_CA forfaits 0607 (06-08-14)_France financials" xfId="23837"/>
    <cellStyle name="n_Flash September eresMas_03a - Synthèse BU accès_CA forfaits 0607 (06-08-14)_France KPIs" xfId="5047"/>
    <cellStyle name="n_Flash September eresMas_03a - Synthèse BU accès_CA forfaits 0607 (06-08-14)_France KPIs 2" xfId="14465"/>
    <cellStyle name="n_Flash September eresMas_03a - Synthèse BU accès_CA forfaits 0607 (06-08-14)_France KPIs_1" xfId="12290"/>
    <cellStyle name="n_Flash September eresMas_03a - Synthèse BU accès_CA forfaits 0607 (06-08-14)_Group" xfId="32898"/>
    <cellStyle name="n_Flash September eresMas_03a - Synthèse BU accès_CA forfaits 0607 (06-08-14)_Group - financial KPIs" xfId="22093"/>
    <cellStyle name="n_Flash September eresMas_03a - Synthèse BU accès_CA forfaits 0607 (06-08-14)_Group - operational KPIs" xfId="10536"/>
    <cellStyle name="n_Flash September eresMas_03a - Synthèse BU accès_CA forfaits 0607 (06-08-14)_Group - operational KPIs 2" xfId="18235"/>
    <cellStyle name="n_Flash September eresMas_03a - Synthèse BU accès_CA forfaits 0607 (06-08-14)_Group - operational KPIs_1" xfId="20352"/>
    <cellStyle name="n_Flash September eresMas_03a - Synthèse BU accès_CA forfaits 0607 (06-08-14)_Poland KPIs" xfId="32897"/>
    <cellStyle name="n_Flash September eresMas_03a - Synthèse BU accès_CA forfaits 0607 (06-08-14)_ROW" xfId="32899"/>
    <cellStyle name="n_Flash September eresMas_03a - Synthèse BU accès_CA forfaits 0607 (06-08-14)_ROW ARPU" xfId="32900"/>
    <cellStyle name="n_Flash September eresMas_03a - Synthèse BU accès_CA forfaits 0607 (06-08-14)_ROW_1" xfId="32901"/>
    <cellStyle name="n_Flash September eresMas_03a - Synthèse BU accès_CA forfaits 0607 (06-08-14)_ROW_1_Group" xfId="32902"/>
    <cellStyle name="n_Flash September eresMas_03a - Synthèse BU accès_CA forfaits 0607 (06-08-14)_ROW_1_ROW ARPU" xfId="32903"/>
    <cellStyle name="n_Flash September eresMas_03a - Synthèse BU accès_CA forfaits 0607 (06-08-14)_ROW_Group" xfId="32904"/>
    <cellStyle name="n_Flash September eresMas_03a - Synthèse BU accès_CA forfaits 0607 (06-08-14)_ROW_ROW ARPU" xfId="32905"/>
    <cellStyle name="n_Flash September eresMas_03a - Synthèse BU accès_CA forfaits 0607 (06-08-14)_Spain ARPU + AUPU" xfId="32906"/>
    <cellStyle name="n_Flash September eresMas_03a - Synthèse BU accès_CA forfaits 0607 (06-08-14)_Spain ARPU + AUPU_Group" xfId="32907"/>
    <cellStyle name="n_Flash September eresMas_03a - Synthèse BU accès_CA forfaits 0607 (06-08-14)_Spain ARPU + AUPU_ROW ARPU" xfId="32908"/>
    <cellStyle name="n_Flash September eresMas_03a - Synthèse BU accès_CA forfaits 0607 (06-08-14)_Spain KPIs" xfId="6878"/>
    <cellStyle name="n_Flash September eresMas_03a - Synthèse BU accès_CA forfaits 0607 (06-08-14)_Spain KPIs 2" xfId="16245"/>
    <cellStyle name="n_Flash September eresMas_03a - Synthèse BU accès_CA forfaits 0607 (06-08-14)_Spain KPIs_1" xfId="51694"/>
    <cellStyle name="n_Flash September eresMas_03a - Synthèse BU accès_CA forfaits 0607 (06-08-14)_Telecoms - Operational KPIs" xfId="49997"/>
    <cellStyle name="n_Flash September eresMas_03a - Synthèse BU accès_Classeur2" xfId="2187"/>
    <cellStyle name="n_Flash September eresMas_03a - Synthèse BU accès_Classeur2_A&amp;ME KPIs" xfId="53474"/>
    <cellStyle name="n_Flash September eresMas_03a - Synthèse BU accès_Classeur2_France financials" xfId="23838"/>
    <cellStyle name="n_Flash September eresMas_03a - Synthèse BU accès_Classeur2_France KPIs" xfId="5048"/>
    <cellStyle name="n_Flash September eresMas_03a - Synthèse BU accès_Classeur2_France KPIs 2" xfId="14466"/>
    <cellStyle name="n_Flash September eresMas_03a - Synthèse BU accès_Classeur2_France KPIs_1" xfId="12291"/>
    <cellStyle name="n_Flash September eresMas_03a - Synthèse BU accès_Classeur2_Group" xfId="32910"/>
    <cellStyle name="n_Flash September eresMas_03a - Synthèse BU accès_Classeur2_Group - financial KPIs" xfId="22094"/>
    <cellStyle name="n_Flash September eresMas_03a - Synthèse BU accès_Classeur2_Group - operational KPIs" xfId="10537"/>
    <cellStyle name="n_Flash September eresMas_03a - Synthèse BU accès_Classeur2_Group - operational KPIs 2" xfId="18236"/>
    <cellStyle name="n_Flash September eresMas_03a - Synthèse BU accès_Classeur2_Group - operational KPIs_1" xfId="20353"/>
    <cellStyle name="n_Flash September eresMas_03a - Synthèse BU accès_Classeur2_Poland KPIs" xfId="32909"/>
    <cellStyle name="n_Flash September eresMas_03a - Synthèse BU accès_Classeur2_ROW" xfId="32911"/>
    <cellStyle name="n_Flash September eresMas_03a - Synthèse BU accès_Classeur2_ROW ARPU" xfId="32912"/>
    <cellStyle name="n_Flash September eresMas_03a - Synthèse BU accès_Classeur2_ROW_1" xfId="32913"/>
    <cellStyle name="n_Flash September eresMas_03a - Synthèse BU accès_Classeur2_ROW_1_Group" xfId="32914"/>
    <cellStyle name="n_Flash September eresMas_03a - Synthèse BU accès_Classeur2_ROW_1_ROW ARPU" xfId="32915"/>
    <cellStyle name="n_Flash September eresMas_03a - Synthèse BU accès_Classeur2_ROW_Group" xfId="32916"/>
    <cellStyle name="n_Flash September eresMas_03a - Synthèse BU accès_Classeur2_ROW_ROW ARPU" xfId="32917"/>
    <cellStyle name="n_Flash September eresMas_03a - Synthèse BU accès_Classeur2_Spain ARPU + AUPU" xfId="32918"/>
    <cellStyle name="n_Flash September eresMas_03a - Synthèse BU accès_Classeur2_Spain ARPU + AUPU_Group" xfId="32919"/>
    <cellStyle name="n_Flash September eresMas_03a - Synthèse BU accès_Classeur2_Spain ARPU + AUPU_ROW ARPU" xfId="32920"/>
    <cellStyle name="n_Flash September eresMas_03a - Synthèse BU accès_Classeur2_Spain KPIs" xfId="6879"/>
    <cellStyle name="n_Flash September eresMas_03a - Synthèse BU accès_Classeur2_Spain KPIs 2" xfId="16246"/>
    <cellStyle name="n_Flash September eresMas_03a - Synthèse BU accès_Classeur2_Spain KPIs_1" xfId="51695"/>
    <cellStyle name="n_Flash September eresMas_03a - Synthèse BU accès_Classeur2_Telecoms - Operational KPIs" xfId="49998"/>
    <cellStyle name="n_Flash September eresMas_03a - Synthèse BU accès_Classeur5" xfId="2188"/>
    <cellStyle name="n_Flash September eresMas_03a - Synthèse BU accès_Classeur5_A&amp;ME KPIs" xfId="53475"/>
    <cellStyle name="n_Flash September eresMas_03a - Synthèse BU accès_Classeur5_Enterprise" xfId="9729"/>
    <cellStyle name="n_Flash September eresMas_03a - Synthèse BU accès_Classeur5_France financials" xfId="23839"/>
    <cellStyle name="n_Flash September eresMas_03a - Synthèse BU accès_Classeur5_France financials_1" xfId="25319"/>
    <cellStyle name="n_Flash September eresMas_03a - Synthèse BU accès_Classeur5_France KPIs" xfId="5049"/>
    <cellStyle name="n_Flash September eresMas_03a - Synthèse BU accès_Classeur5_France KPIs 2" xfId="14467"/>
    <cellStyle name="n_Flash September eresMas_03a - Synthèse BU accès_Classeur5_France KPIs_1" xfId="12292"/>
    <cellStyle name="n_Flash September eresMas_03a - Synthèse BU accès_Classeur5_Group" xfId="32922"/>
    <cellStyle name="n_Flash September eresMas_03a - Synthèse BU accès_Classeur5_Group - financial KPIs" xfId="22095"/>
    <cellStyle name="n_Flash September eresMas_03a - Synthèse BU accès_Classeur5_Group - operational KPIs" xfId="3195"/>
    <cellStyle name="n_Flash September eresMas_03a - Synthèse BU accès_Classeur5_Group - operational KPIs_1" xfId="10538"/>
    <cellStyle name="n_Flash September eresMas_03a - Synthèse BU accès_Classeur5_Group - operational KPIs_1 2" xfId="18237"/>
    <cellStyle name="n_Flash September eresMas_03a - Synthèse BU accès_Classeur5_Group - operational KPIs_2" xfId="20354"/>
    <cellStyle name="n_Flash September eresMas_03a - Synthèse BU accès_Classeur5_IC&amp;SS" xfId="19772"/>
    <cellStyle name="n_Flash September eresMas_03a - Synthèse BU accès_Classeur5_Poland KPIs" xfId="8449"/>
    <cellStyle name="n_Flash September eresMas_03a - Synthèse BU accès_Classeur5_Poland KPIs_1" xfId="32921"/>
    <cellStyle name="n_Flash September eresMas_03a - Synthèse BU accès_Classeur5_ROW" xfId="32923"/>
    <cellStyle name="n_Flash September eresMas_03a - Synthèse BU accès_Classeur5_ROW ARPU" xfId="32924"/>
    <cellStyle name="n_Flash September eresMas_03a - Synthèse BU accès_Classeur5_RoW KPIs" xfId="9161"/>
    <cellStyle name="n_Flash September eresMas_03a - Synthèse BU accès_Classeur5_ROW_1" xfId="32925"/>
    <cellStyle name="n_Flash September eresMas_03a - Synthèse BU accès_Classeur5_ROW_1_Group" xfId="32926"/>
    <cellStyle name="n_Flash September eresMas_03a - Synthèse BU accès_Classeur5_ROW_1_ROW ARPU" xfId="32927"/>
    <cellStyle name="n_Flash September eresMas_03a - Synthèse BU accès_Classeur5_ROW_Group" xfId="32928"/>
    <cellStyle name="n_Flash September eresMas_03a - Synthèse BU accès_Classeur5_ROW_ROW ARPU" xfId="32929"/>
    <cellStyle name="n_Flash September eresMas_03a - Synthèse BU accès_Classeur5_Spain ARPU + AUPU" xfId="32930"/>
    <cellStyle name="n_Flash September eresMas_03a - Synthèse BU accès_Classeur5_Spain ARPU + AUPU_Group" xfId="32931"/>
    <cellStyle name="n_Flash September eresMas_03a - Synthèse BU accès_Classeur5_Spain ARPU + AUPU_ROW ARPU" xfId="32932"/>
    <cellStyle name="n_Flash September eresMas_03a - Synthèse BU accès_Classeur5_Spain KPIs" xfId="6880"/>
    <cellStyle name="n_Flash September eresMas_03a - Synthèse BU accès_Classeur5_Spain KPIs 2" xfId="16247"/>
    <cellStyle name="n_Flash September eresMas_03a - Synthèse BU accès_Classeur5_Spain KPIs_1" xfId="51696"/>
    <cellStyle name="n_Flash September eresMas_03a - Synthèse BU accès_Classeur5_Telecoms - Operational KPIs" xfId="49999"/>
    <cellStyle name="n_Flash September eresMas_03a - Synthèse BU accès_DATA KPI Personal" xfId="32933"/>
    <cellStyle name="n_Flash September eresMas_03a - Synthèse BU accès_DATA KPI Personal_Group" xfId="32934"/>
    <cellStyle name="n_Flash September eresMas_03a - Synthèse BU accès_DATA KPI Personal_ROW ARPU" xfId="32935"/>
    <cellStyle name="n_Flash September eresMas_03a - Synthèse BU accès_EE_CoA_BS - mapped V4" xfId="32936"/>
    <cellStyle name="n_Flash September eresMas_03a - Synthèse BU accès_EE_CoA_BS - mapped V4_Group" xfId="32937"/>
    <cellStyle name="n_Flash September eresMas_03a - Synthèse BU accès_EE_CoA_BS - mapped V4_ROW ARPU" xfId="32938"/>
    <cellStyle name="n_Flash September eresMas_03a - Synthèse BU accès_Enterprise" xfId="9725"/>
    <cellStyle name="n_Flash September eresMas_03a - Synthèse BU accès_France financials" xfId="23832"/>
    <cellStyle name="n_Flash September eresMas_03a - Synthèse BU accès_France financials_1" xfId="25315"/>
    <cellStyle name="n_Flash September eresMas_03a - Synthèse BU accès_France KPIs" xfId="5042"/>
    <cellStyle name="n_Flash September eresMas_03a - Synthèse BU accès_France KPIs 2" xfId="14460"/>
    <cellStyle name="n_Flash September eresMas_03a - Synthèse BU accès_France KPIs_1" xfId="12285"/>
    <cellStyle name="n_Flash September eresMas_03a - Synthèse BU accès_Group" xfId="32939"/>
    <cellStyle name="n_Flash September eresMas_03a - Synthèse BU accès_Group - financial KPIs" xfId="22088"/>
    <cellStyle name="n_Flash September eresMas_03a - Synthèse BU accès_Group - operational KPIs" xfId="3191"/>
    <cellStyle name="n_Flash September eresMas_03a - Synthèse BU accès_Group - operational KPIs_1" xfId="10531"/>
    <cellStyle name="n_Flash September eresMas_03a - Synthèse BU accès_Group - operational KPIs_1 2" xfId="18230"/>
    <cellStyle name="n_Flash September eresMas_03a - Synthèse BU accès_Group - operational KPIs_2" xfId="20347"/>
    <cellStyle name="n_Flash September eresMas_03a - Synthèse BU accès_IC&amp;SS" xfId="19580"/>
    <cellStyle name="n_Flash September eresMas_03a - Synthèse BU accès_PFA_Mn MTV_060413" xfId="2189"/>
    <cellStyle name="n_Flash September eresMas_03a - Synthèse BU accès_PFA_Mn MTV_060413_A&amp;ME KPIs" xfId="53476"/>
    <cellStyle name="n_Flash September eresMas_03a - Synthèse BU accès_PFA_Mn MTV_060413_France financials" xfId="23840"/>
    <cellStyle name="n_Flash September eresMas_03a - Synthèse BU accès_PFA_Mn MTV_060413_France KPIs" xfId="5050"/>
    <cellStyle name="n_Flash September eresMas_03a - Synthèse BU accès_PFA_Mn MTV_060413_France KPIs 2" xfId="14468"/>
    <cellStyle name="n_Flash September eresMas_03a - Synthèse BU accès_PFA_Mn MTV_060413_France KPIs_1" xfId="12293"/>
    <cellStyle name="n_Flash September eresMas_03a - Synthèse BU accès_PFA_Mn MTV_060413_Group" xfId="32941"/>
    <cellStyle name="n_Flash September eresMas_03a - Synthèse BU accès_PFA_Mn MTV_060413_Group - financial KPIs" xfId="22096"/>
    <cellStyle name="n_Flash September eresMas_03a - Synthèse BU accès_PFA_Mn MTV_060413_Group - operational KPIs" xfId="10539"/>
    <cellStyle name="n_Flash September eresMas_03a - Synthèse BU accès_PFA_Mn MTV_060413_Group - operational KPIs 2" xfId="18238"/>
    <cellStyle name="n_Flash September eresMas_03a - Synthèse BU accès_PFA_Mn MTV_060413_Group - operational KPIs_1" xfId="20355"/>
    <cellStyle name="n_Flash September eresMas_03a - Synthèse BU accès_PFA_Mn MTV_060413_Poland KPIs" xfId="32940"/>
    <cellStyle name="n_Flash September eresMas_03a - Synthèse BU accès_PFA_Mn MTV_060413_ROW" xfId="32942"/>
    <cellStyle name="n_Flash September eresMas_03a - Synthèse BU accès_PFA_Mn MTV_060413_ROW ARPU" xfId="32943"/>
    <cellStyle name="n_Flash September eresMas_03a - Synthèse BU accès_PFA_Mn MTV_060413_ROW_1" xfId="32944"/>
    <cellStyle name="n_Flash September eresMas_03a - Synthèse BU accès_PFA_Mn MTV_060413_ROW_1_Group" xfId="32945"/>
    <cellStyle name="n_Flash September eresMas_03a - Synthèse BU accès_PFA_Mn MTV_060413_ROW_1_ROW ARPU" xfId="32946"/>
    <cellStyle name="n_Flash September eresMas_03a - Synthèse BU accès_PFA_Mn MTV_060413_ROW_Group" xfId="32947"/>
    <cellStyle name="n_Flash September eresMas_03a - Synthèse BU accès_PFA_Mn MTV_060413_ROW_ROW ARPU" xfId="32948"/>
    <cellStyle name="n_Flash September eresMas_03a - Synthèse BU accès_PFA_Mn MTV_060413_Spain ARPU + AUPU" xfId="32949"/>
    <cellStyle name="n_Flash September eresMas_03a - Synthèse BU accès_PFA_Mn MTV_060413_Spain ARPU + AUPU_Group" xfId="32950"/>
    <cellStyle name="n_Flash September eresMas_03a - Synthèse BU accès_PFA_Mn MTV_060413_Spain ARPU + AUPU_ROW ARPU" xfId="32951"/>
    <cellStyle name="n_Flash September eresMas_03a - Synthèse BU accès_PFA_Mn MTV_060413_Spain KPIs" xfId="6881"/>
    <cellStyle name="n_Flash September eresMas_03a - Synthèse BU accès_PFA_Mn MTV_060413_Spain KPIs 2" xfId="16248"/>
    <cellStyle name="n_Flash September eresMas_03a - Synthèse BU accès_PFA_Mn MTV_060413_Spain KPIs_1" xfId="51697"/>
    <cellStyle name="n_Flash September eresMas_03a - Synthèse BU accès_PFA_Mn MTV_060413_Telecoms - Operational KPIs" xfId="50000"/>
    <cellStyle name="n_Flash September eresMas_03a - Synthèse BU accès_PFA_Mn_0603_V0 0" xfId="2190"/>
    <cellStyle name="n_Flash September eresMas_03a - Synthèse BU accès_PFA_Mn_0603_V0 0_A&amp;ME KPIs" xfId="53477"/>
    <cellStyle name="n_Flash September eresMas_03a - Synthèse BU accès_PFA_Mn_0603_V0 0_France financials" xfId="23841"/>
    <cellStyle name="n_Flash September eresMas_03a - Synthèse BU accès_PFA_Mn_0603_V0 0_France KPIs" xfId="5051"/>
    <cellStyle name="n_Flash September eresMas_03a - Synthèse BU accès_PFA_Mn_0603_V0 0_France KPIs 2" xfId="14469"/>
    <cellStyle name="n_Flash September eresMas_03a - Synthèse BU accès_PFA_Mn_0603_V0 0_France KPIs_1" xfId="12294"/>
    <cellStyle name="n_Flash September eresMas_03a - Synthèse BU accès_PFA_Mn_0603_V0 0_Group" xfId="32953"/>
    <cellStyle name="n_Flash September eresMas_03a - Synthèse BU accès_PFA_Mn_0603_V0 0_Group - financial KPIs" xfId="22097"/>
    <cellStyle name="n_Flash September eresMas_03a - Synthèse BU accès_PFA_Mn_0603_V0 0_Group - operational KPIs" xfId="10540"/>
    <cellStyle name="n_Flash September eresMas_03a - Synthèse BU accès_PFA_Mn_0603_V0 0_Group - operational KPIs 2" xfId="18239"/>
    <cellStyle name="n_Flash September eresMas_03a - Synthèse BU accès_PFA_Mn_0603_V0 0_Group - operational KPIs_1" xfId="20356"/>
    <cellStyle name="n_Flash September eresMas_03a - Synthèse BU accès_PFA_Mn_0603_V0 0_Poland KPIs" xfId="32952"/>
    <cellStyle name="n_Flash September eresMas_03a - Synthèse BU accès_PFA_Mn_0603_V0 0_ROW" xfId="32954"/>
    <cellStyle name="n_Flash September eresMas_03a - Synthèse BU accès_PFA_Mn_0603_V0 0_ROW ARPU" xfId="32955"/>
    <cellStyle name="n_Flash September eresMas_03a - Synthèse BU accès_PFA_Mn_0603_V0 0_ROW_1" xfId="32956"/>
    <cellStyle name="n_Flash September eresMas_03a - Synthèse BU accès_PFA_Mn_0603_V0 0_ROW_1_Group" xfId="32957"/>
    <cellStyle name="n_Flash September eresMas_03a - Synthèse BU accès_PFA_Mn_0603_V0 0_ROW_1_ROW ARPU" xfId="32958"/>
    <cellStyle name="n_Flash September eresMas_03a - Synthèse BU accès_PFA_Mn_0603_V0 0_ROW_Group" xfId="32959"/>
    <cellStyle name="n_Flash September eresMas_03a - Synthèse BU accès_PFA_Mn_0603_V0 0_ROW_ROW ARPU" xfId="32960"/>
    <cellStyle name="n_Flash September eresMas_03a - Synthèse BU accès_PFA_Mn_0603_V0 0_Spain ARPU + AUPU" xfId="32961"/>
    <cellStyle name="n_Flash September eresMas_03a - Synthèse BU accès_PFA_Mn_0603_V0 0_Spain ARPU + AUPU_Group" xfId="32962"/>
    <cellStyle name="n_Flash September eresMas_03a - Synthèse BU accès_PFA_Mn_0603_V0 0_Spain ARPU + AUPU_ROW ARPU" xfId="32963"/>
    <cellStyle name="n_Flash September eresMas_03a - Synthèse BU accès_PFA_Mn_0603_V0 0_Spain KPIs" xfId="6882"/>
    <cellStyle name="n_Flash September eresMas_03a - Synthèse BU accès_PFA_Mn_0603_V0 0_Spain KPIs 2" xfId="16249"/>
    <cellStyle name="n_Flash September eresMas_03a - Synthèse BU accès_PFA_Mn_0603_V0 0_Spain KPIs_1" xfId="51698"/>
    <cellStyle name="n_Flash September eresMas_03a - Synthèse BU accès_PFA_Mn_0603_V0 0_Telecoms - Operational KPIs" xfId="50001"/>
    <cellStyle name="n_Flash September eresMas_03a - Synthèse BU accès_PFA_Parcs_0600706" xfId="2191"/>
    <cellStyle name="n_Flash September eresMas_03a - Synthèse BU accès_PFA_Parcs_0600706_A&amp;ME KPIs" xfId="53478"/>
    <cellStyle name="n_Flash September eresMas_03a - Synthèse BU accès_PFA_Parcs_0600706_France financials" xfId="23842"/>
    <cellStyle name="n_Flash September eresMas_03a - Synthèse BU accès_PFA_Parcs_0600706_France KPIs" xfId="5052"/>
    <cellStyle name="n_Flash September eresMas_03a - Synthèse BU accès_PFA_Parcs_0600706_France KPIs 2" xfId="14470"/>
    <cellStyle name="n_Flash September eresMas_03a - Synthèse BU accès_PFA_Parcs_0600706_France KPIs_1" xfId="12295"/>
    <cellStyle name="n_Flash September eresMas_03a - Synthèse BU accès_PFA_Parcs_0600706_Group" xfId="32965"/>
    <cellStyle name="n_Flash September eresMas_03a - Synthèse BU accès_PFA_Parcs_0600706_Group - financial KPIs" xfId="22098"/>
    <cellStyle name="n_Flash September eresMas_03a - Synthèse BU accès_PFA_Parcs_0600706_Group - operational KPIs" xfId="10541"/>
    <cellStyle name="n_Flash September eresMas_03a - Synthèse BU accès_PFA_Parcs_0600706_Group - operational KPIs 2" xfId="18240"/>
    <cellStyle name="n_Flash September eresMas_03a - Synthèse BU accès_PFA_Parcs_0600706_Group - operational KPIs_1" xfId="20357"/>
    <cellStyle name="n_Flash September eresMas_03a - Synthèse BU accès_PFA_Parcs_0600706_Poland KPIs" xfId="32964"/>
    <cellStyle name="n_Flash September eresMas_03a - Synthèse BU accès_PFA_Parcs_0600706_ROW" xfId="32966"/>
    <cellStyle name="n_Flash September eresMas_03a - Synthèse BU accès_PFA_Parcs_0600706_ROW ARPU" xfId="32967"/>
    <cellStyle name="n_Flash September eresMas_03a - Synthèse BU accès_PFA_Parcs_0600706_ROW_1" xfId="32968"/>
    <cellStyle name="n_Flash September eresMas_03a - Synthèse BU accès_PFA_Parcs_0600706_ROW_1_Group" xfId="32969"/>
    <cellStyle name="n_Flash September eresMas_03a - Synthèse BU accès_PFA_Parcs_0600706_ROW_1_ROW ARPU" xfId="32970"/>
    <cellStyle name="n_Flash September eresMas_03a - Synthèse BU accès_PFA_Parcs_0600706_ROW_Group" xfId="32971"/>
    <cellStyle name="n_Flash September eresMas_03a - Synthèse BU accès_PFA_Parcs_0600706_ROW_ROW ARPU" xfId="32972"/>
    <cellStyle name="n_Flash September eresMas_03a - Synthèse BU accès_PFA_Parcs_0600706_Spain ARPU + AUPU" xfId="32973"/>
    <cellStyle name="n_Flash September eresMas_03a - Synthèse BU accès_PFA_Parcs_0600706_Spain ARPU + AUPU_Group" xfId="32974"/>
    <cellStyle name="n_Flash September eresMas_03a - Synthèse BU accès_PFA_Parcs_0600706_Spain ARPU + AUPU_ROW ARPU" xfId="32975"/>
    <cellStyle name="n_Flash September eresMas_03a - Synthèse BU accès_PFA_Parcs_0600706_Spain KPIs" xfId="6883"/>
    <cellStyle name="n_Flash September eresMas_03a - Synthèse BU accès_PFA_Parcs_0600706_Spain KPIs 2" xfId="16250"/>
    <cellStyle name="n_Flash September eresMas_03a - Synthèse BU accès_PFA_Parcs_0600706_Spain KPIs_1" xfId="51699"/>
    <cellStyle name="n_Flash September eresMas_03a - Synthèse BU accès_PFA_Parcs_0600706_Telecoms - Operational KPIs" xfId="50002"/>
    <cellStyle name="n_Flash September eresMas_03a - Synthèse BU accès_Poland KPIs" xfId="8445"/>
    <cellStyle name="n_Flash September eresMas_03a - Synthèse BU accès_Poland KPIs_1" xfId="32848"/>
    <cellStyle name="n_Flash September eresMas_03a - Synthèse BU accès_Reporting Valeur_Mobile_2010_10" xfId="32976"/>
    <cellStyle name="n_Flash September eresMas_03a - Synthèse BU accès_Reporting Valeur_Mobile_2010_10_Group" xfId="32977"/>
    <cellStyle name="n_Flash September eresMas_03a - Synthèse BU accès_Reporting Valeur_Mobile_2010_10_ROW" xfId="32978"/>
    <cellStyle name="n_Flash September eresMas_03a - Synthèse BU accès_Reporting Valeur_Mobile_2010_10_ROW ARPU" xfId="32979"/>
    <cellStyle name="n_Flash September eresMas_03a - Synthèse BU accès_Reporting Valeur_Mobile_2010_10_ROW_Group" xfId="32980"/>
    <cellStyle name="n_Flash September eresMas_03a - Synthèse BU accès_Reporting Valeur_Mobile_2010_10_ROW_ROW ARPU" xfId="32981"/>
    <cellStyle name="n_Flash September eresMas_03a - Synthèse BU accès_ROW" xfId="32982"/>
    <cellStyle name="n_Flash September eresMas_03a - Synthèse BU accès_ROW ARPU" xfId="32983"/>
    <cellStyle name="n_Flash September eresMas_03a - Synthèse BU accès_RoW KPIs" xfId="9157"/>
    <cellStyle name="n_Flash September eresMas_03a - Synthèse BU accès_ROW_1" xfId="32984"/>
    <cellStyle name="n_Flash September eresMas_03a - Synthèse BU accès_ROW_1_Group" xfId="32985"/>
    <cellStyle name="n_Flash September eresMas_03a - Synthèse BU accès_ROW_1_ROW ARPU" xfId="32986"/>
    <cellStyle name="n_Flash September eresMas_03a - Synthèse BU accès_ROW_Group" xfId="32987"/>
    <cellStyle name="n_Flash September eresMas_03a - Synthèse BU accès_ROW_ROW ARPU" xfId="32988"/>
    <cellStyle name="n_Flash September eresMas_03a - Synthèse BU accès_Spain ARPU + AUPU" xfId="32989"/>
    <cellStyle name="n_Flash September eresMas_03a - Synthèse BU accès_Spain ARPU + AUPU_Group" xfId="32990"/>
    <cellStyle name="n_Flash September eresMas_03a - Synthèse BU accès_Spain ARPU + AUPU_ROW ARPU" xfId="32991"/>
    <cellStyle name="n_Flash September eresMas_03a - Synthèse BU accès_Spain KPIs" xfId="6873"/>
    <cellStyle name="n_Flash September eresMas_03a - Synthèse BU accès_Spain KPIs 2" xfId="16240"/>
    <cellStyle name="n_Flash September eresMas_03a - Synthèse BU accès_Spain KPIs_1" xfId="51689"/>
    <cellStyle name="n_Flash September eresMas_03a - Synthèse BU accès_Telecoms - Operational KPIs" xfId="49992"/>
    <cellStyle name="n_Flash September eresMas_03a - Synthèse BU accès_UAG_report_CA 06-09 (06-09-28)" xfId="2192"/>
    <cellStyle name="n_Flash September eresMas_03a - Synthèse BU accès_UAG_report_CA 06-09 (06-09-28)_A&amp;ME KPIs" xfId="53479"/>
    <cellStyle name="n_Flash September eresMas_03a - Synthèse BU accès_UAG_report_CA 06-09 (06-09-28)_Enterprise" xfId="9730"/>
    <cellStyle name="n_Flash September eresMas_03a - Synthèse BU accès_UAG_report_CA 06-09 (06-09-28)_France financials" xfId="23843"/>
    <cellStyle name="n_Flash September eresMas_03a - Synthèse BU accès_UAG_report_CA 06-09 (06-09-28)_France financials_1" xfId="25320"/>
    <cellStyle name="n_Flash September eresMas_03a - Synthèse BU accès_UAG_report_CA 06-09 (06-09-28)_France KPIs" xfId="5053"/>
    <cellStyle name="n_Flash September eresMas_03a - Synthèse BU accès_UAG_report_CA 06-09 (06-09-28)_France KPIs 2" xfId="14471"/>
    <cellStyle name="n_Flash September eresMas_03a - Synthèse BU accès_UAG_report_CA 06-09 (06-09-28)_France KPIs_1" xfId="12296"/>
    <cellStyle name="n_Flash September eresMas_03a - Synthèse BU accès_UAG_report_CA 06-09 (06-09-28)_Group" xfId="32993"/>
    <cellStyle name="n_Flash September eresMas_03a - Synthèse BU accès_UAG_report_CA 06-09 (06-09-28)_Group - financial KPIs" xfId="22099"/>
    <cellStyle name="n_Flash September eresMas_03a - Synthèse BU accès_UAG_report_CA 06-09 (06-09-28)_Group - operational KPIs" xfId="3196"/>
    <cellStyle name="n_Flash September eresMas_03a - Synthèse BU accès_UAG_report_CA 06-09 (06-09-28)_Group - operational KPIs_1" xfId="10542"/>
    <cellStyle name="n_Flash September eresMas_03a - Synthèse BU accès_UAG_report_CA 06-09 (06-09-28)_Group - operational KPIs_1 2" xfId="18241"/>
    <cellStyle name="n_Flash September eresMas_03a - Synthèse BU accès_UAG_report_CA 06-09 (06-09-28)_Group - operational KPIs_2" xfId="20358"/>
    <cellStyle name="n_Flash September eresMas_03a - Synthèse BU accès_UAG_report_CA 06-09 (06-09-28)_IC&amp;SS" xfId="17604"/>
    <cellStyle name="n_Flash September eresMas_03a - Synthèse BU accès_UAG_report_CA 06-09 (06-09-28)_Poland KPIs" xfId="8450"/>
    <cellStyle name="n_Flash September eresMas_03a - Synthèse BU accès_UAG_report_CA 06-09 (06-09-28)_Poland KPIs_1" xfId="32992"/>
    <cellStyle name="n_Flash September eresMas_03a - Synthèse BU accès_UAG_report_CA 06-09 (06-09-28)_ROW" xfId="32994"/>
    <cellStyle name="n_Flash September eresMas_03a - Synthèse BU accès_UAG_report_CA 06-09 (06-09-28)_ROW ARPU" xfId="32995"/>
    <cellStyle name="n_Flash September eresMas_03a - Synthèse BU accès_UAG_report_CA 06-09 (06-09-28)_RoW KPIs" xfId="9162"/>
    <cellStyle name="n_Flash September eresMas_03a - Synthèse BU accès_UAG_report_CA 06-09 (06-09-28)_ROW_1" xfId="32996"/>
    <cellStyle name="n_Flash September eresMas_03a - Synthèse BU accès_UAG_report_CA 06-09 (06-09-28)_ROW_1_Group" xfId="32997"/>
    <cellStyle name="n_Flash September eresMas_03a - Synthèse BU accès_UAG_report_CA 06-09 (06-09-28)_ROW_1_ROW ARPU" xfId="32998"/>
    <cellStyle name="n_Flash September eresMas_03a - Synthèse BU accès_UAG_report_CA 06-09 (06-09-28)_ROW_Group" xfId="32999"/>
    <cellStyle name="n_Flash September eresMas_03a - Synthèse BU accès_UAG_report_CA 06-09 (06-09-28)_ROW_ROW ARPU" xfId="33000"/>
    <cellStyle name="n_Flash September eresMas_03a - Synthèse BU accès_UAG_report_CA 06-09 (06-09-28)_Spain ARPU + AUPU" xfId="33001"/>
    <cellStyle name="n_Flash September eresMas_03a - Synthèse BU accès_UAG_report_CA 06-09 (06-09-28)_Spain ARPU + AUPU_Group" xfId="33002"/>
    <cellStyle name="n_Flash September eresMas_03a - Synthèse BU accès_UAG_report_CA 06-09 (06-09-28)_Spain ARPU + AUPU_ROW ARPU" xfId="33003"/>
    <cellStyle name="n_Flash September eresMas_03a - Synthèse BU accès_UAG_report_CA 06-09 (06-09-28)_Spain KPIs" xfId="6884"/>
    <cellStyle name="n_Flash September eresMas_03a - Synthèse BU accès_UAG_report_CA 06-09 (06-09-28)_Spain KPIs 2" xfId="16251"/>
    <cellStyle name="n_Flash September eresMas_03a - Synthèse BU accès_UAG_report_CA 06-09 (06-09-28)_Spain KPIs_1" xfId="51700"/>
    <cellStyle name="n_Flash September eresMas_03a - Synthèse BU accès_UAG_report_CA 06-09 (06-09-28)_Telecoms - Operational KPIs" xfId="50003"/>
    <cellStyle name="n_Flash September eresMas_03a - Synthèse BU accès_UAG_report_CA 06-10 (06-11-06)" xfId="2193"/>
    <cellStyle name="n_Flash September eresMas_03a - Synthèse BU accès_UAG_report_CA 06-10 (06-11-06)_A&amp;ME KPIs" xfId="53480"/>
    <cellStyle name="n_Flash September eresMas_03a - Synthèse BU accès_UAG_report_CA 06-10 (06-11-06)_Enterprise" xfId="9731"/>
    <cellStyle name="n_Flash September eresMas_03a - Synthèse BU accès_UAG_report_CA 06-10 (06-11-06)_France financials" xfId="23844"/>
    <cellStyle name="n_Flash September eresMas_03a - Synthèse BU accès_UAG_report_CA 06-10 (06-11-06)_France financials_1" xfId="25321"/>
    <cellStyle name="n_Flash September eresMas_03a - Synthèse BU accès_UAG_report_CA 06-10 (06-11-06)_France KPIs" xfId="5054"/>
    <cellStyle name="n_Flash September eresMas_03a - Synthèse BU accès_UAG_report_CA 06-10 (06-11-06)_France KPIs 2" xfId="14472"/>
    <cellStyle name="n_Flash September eresMas_03a - Synthèse BU accès_UAG_report_CA 06-10 (06-11-06)_France KPIs_1" xfId="12297"/>
    <cellStyle name="n_Flash September eresMas_03a - Synthèse BU accès_UAG_report_CA 06-10 (06-11-06)_Group" xfId="33005"/>
    <cellStyle name="n_Flash September eresMas_03a - Synthèse BU accès_UAG_report_CA 06-10 (06-11-06)_Group - financial KPIs" xfId="22100"/>
    <cellStyle name="n_Flash September eresMas_03a - Synthèse BU accès_UAG_report_CA 06-10 (06-11-06)_Group - operational KPIs" xfId="3197"/>
    <cellStyle name="n_Flash September eresMas_03a - Synthèse BU accès_UAG_report_CA 06-10 (06-11-06)_Group - operational KPIs_1" xfId="10543"/>
    <cellStyle name="n_Flash September eresMas_03a - Synthèse BU accès_UAG_report_CA 06-10 (06-11-06)_Group - operational KPIs_1 2" xfId="18242"/>
    <cellStyle name="n_Flash September eresMas_03a - Synthèse BU accès_UAG_report_CA 06-10 (06-11-06)_Group - operational KPIs_2" xfId="20359"/>
    <cellStyle name="n_Flash September eresMas_03a - Synthèse BU accès_UAG_report_CA 06-10 (06-11-06)_IC&amp;SS" xfId="19579"/>
    <cellStyle name="n_Flash September eresMas_03a - Synthèse BU accès_UAG_report_CA 06-10 (06-11-06)_Poland KPIs" xfId="8451"/>
    <cellStyle name="n_Flash September eresMas_03a - Synthèse BU accès_UAG_report_CA 06-10 (06-11-06)_Poland KPIs_1" xfId="33004"/>
    <cellStyle name="n_Flash September eresMas_03a - Synthèse BU accès_UAG_report_CA 06-10 (06-11-06)_ROW" xfId="33006"/>
    <cellStyle name="n_Flash September eresMas_03a - Synthèse BU accès_UAG_report_CA 06-10 (06-11-06)_ROW ARPU" xfId="33007"/>
    <cellStyle name="n_Flash September eresMas_03a - Synthèse BU accès_UAG_report_CA 06-10 (06-11-06)_RoW KPIs" xfId="9163"/>
    <cellStyle name="n_Flash September eresMas_03a - Synthèse BU accès_UAG_report_CA 06-10 (06-11-06)_ROW_1" xfId="33008"/>
    <cellStyle name="n_Flash September eresMas_03a - Synthèse BU accès_UAG_report_CA 06-10 (06-11-06)_ROW_1_Group" xfId="33009"/>
    <cellStyle name="n_Flash September eresMas_03a - Synthèse BU accès_UAG_report_CA 06-10 (06-11-06)_ROW_1_ROW ARPU" xfId="33010"/>
    <cellStyle name="n_Flash September eresMas_03a - Synthèse BU accès_UAG_report_CA 06-10 (06-11-06)_ROW_Group" xfId="33011"/>
    <cellStyle name="n_Flash September eresMas_03a - Synthèse BU accès_UAG_report_CA 06-10 (06-11-06)_ROW_ROW ARPU" xfId="33012"/>
    <cellStyle name="n_Flash September eresMas_03a - Synthèse BU accès_UAG_report_CA 06-10 (06-11-06)_Spain ARPU + AUPU" xfId="33013"/>
    <cellStyle name="n_Flash September eresMas_03a - Synthèse BU accès_UAG_report_CA 06-10 (06-11-06)_Spain ARPU + AUPU_Group" xfId="33014"/>
    <cellStyle name="n_Flash September eresMas_03a - Synthèse BU accès_UAG_report_CA 06-10 (06-11-06)_Spain ARPU + AUPU_ROW ARPU" xfId="33015"/>
    <cellStyle name="n_Flash September eresMas_03a - Synthèse BU accès_UAG_report_CA 06-10 (06-11-06)_Spain KPIs" xfId="6885"/>
    <cellStyle name="n_Flash September eresMas_03a - Synthèse BU accès_UAG_report_CA 06-10 (06-11-06)_Spain KPIs 2" xfId="16252"/>
    <cellStyle name="n_Flash September eresMas_03a - Synthèse BU accès_UAG_report_CA 06-10 (06-11-06)_Spain KPIs_1" xfId="51701"/>
    <cellStyle name="n_Flash September eresMas_03a - Synthèse BU accès_UAG_report_CA 06-10 (06-11-06)_Telecoms - Operational KPIs" xfId="50004"/>
    <cellStyle name="n_Flash September eresMas_03a - Synthèse BU accès_V&amp;M trajectoires V1 (06-08-11)" xfId="2194"/>
    <cellStyle name="n_Flash September eresMas_03a - Synthèse BU accès_V&amp;M trajectoires V1 (06-08-11)_A&amp;ME KPIs" xfId="53481"/>
    <cellStyle name="n_Flash September eresMas_03a - Synthèse BU accès_V&amp;M trajectoires V1 (06-08-11)_Enterprise" xfId="9732"/>
    <cellStyle name="n_Flash September eresMas_03a - Synthèse BU accès_V&amp;M trajectoires V1 (06-08-11)_France financials" xfId="23845"/>
    <cellStyle name="n_Flash September eresMas_03a - Synthèse BU accès_V&amp;M trajectoires V1 (06-08-11)_France financials_1" xfId="25322"/>
    <cellStyle name="n_Flash September eresMas_03a - Synthèse BU accès_V&amp;M trajectoires V1 (06-08-11)_France KPIs" xfId="5055"/>
    <cellStyle name="n_Flash September eresMas_03a - Synthèse BU accès_V&amp;M trajectoires V1 (06-08-11)_France KPIs 2" xfId="14473"/>
    <cellStyle name="n_Flash September eresMas_03a - Synthèse BU accès_V&amp;M trajectoires V1 (06-08-11)_France KPIs_1" xfId="12298"/>
    <cellStyle name="n_Flash September eresMas_03a - Synthèse BU accès_V&amp;M trajectoires V1 (06-08-11)_Group" xfId="33017"/>
    <cellStyle name="n_Flash September eresMas_03a - Synthèse BU accès_V&amp;M trajectoires V1 (06-08-11)_Group - financial KPIs" xfId="22101"/>
    <cellStyle name="n_Flash September eresMas_03a - Synthèse BU accès_V&amp;M trajectoires V1 (06-08-11)_Group - operational KPIs" xfId="3198"/>
    <cellStyle name="n_Flash September eresMas_03a - Synthèse BU accès_V&amp;M trajectoires V1 (06-08-11)_Group - operational KPIs_1" xfId="10544"/>
    <cellStyle name="n_Flash September eresMas_03a - Synthèse BU accès_V&amp;M trajectoires V1 (06-08-11)_Group - operational KPIs_1 2" xfId="18243"/>
    <cellStyle name="n_Flash September eresMas_03a - Synthèse BU accès_V&amp;M trajectoires V1 (06-08-11)_Group - operational KPIs_2" xfId="20360"/>
    <cellStyle name="n_Flash September eresMas_03a - Synthèse BU accès_V&amp;M trajectoires V1 (06-08-11)_IC&amp;SS" xfId="19779"/>
    <cellStyle name="n_Flash September eresMas_03a - Synthèse BU accès_V&amp;M trajectoires V1 (06-08-11)_Poland KPIs" xfId="8452"/>
    <cellStyle name="n_Flash September eresMas_03a - Synthèse BU accès_V&amp;M trajectoires V1 (06-08-11)_Poland KPIs_1" xfId="33016"/>
    <cellStyle name="n_Flash September eresMas_03a - Synthèse BU accès_V&amp;M trajectoires V1 (06-08-11)_ROW" xfId="33018"/>
    <cellStyle name="n_Flash September eresMas_03a - Synthèse BU accès_V&amp;M trajectoires V1 (06-08-11)_ROW ARPU" xfId="33019"/>
    <cellStyle name="n_Flash September eresMas_03a - Synthèse BU accès_V&amp;M trajectoires V1 (06-08-11)_RoW KPIs" xfId="9164"/>
    <cellStyle name="n_Flash September eresMas_03a - Synthèse BU accès_V&amp;M trajectoires V1 (06-08-11)_ROW_1" xfId="33020"/>
    <cellStyle name="n_Flash September eresMas_03a - Synthèse BU accès_V&amp;M trajectoires V1 (06-08-11)_ROW_1_Group" xfId="33021"/>
    <cellStyle name="n_Flash September eresMas_03a - Synthèse BU accès_V&amp;M trajectoires V1 (06-08-11)_ROW_1_ROW ARPU" xfId="33022"/>
    <cellStyle name="n_Flash September eresMas_03a - Synthèse BU accès_V&amp;M trajectoires V1 (06-08-11)_ROW_Group" xfId="33023"/>
    <cellStyle name="n_Flash September eresMas_03a - Synthèse BU accès_V&amp;M trajectoires V1 (06-08-11)_ROW_ROW ARPU" xfId="33024"/>
    <cellStyle name="n_Flash September eresMas_03a - Synthèse BU accès_V&amp;M trajectoires V1 (06-08-11)_Spain ARPU + AUPU" xfId="33025"/>
    <cellStyle name="n_Flash September eresMas_03a - Synthèse BU accès_V&amp;M trajectoires V1 (06-08-11)_Spain ARPU + AUPU_Group" xfId="33026"/>
    <cellStyle name="n_Flash September eresMas_03a - Synthèse BU accès_V&amp;M trajectoires V1 (06-08-11)_Spain ARPU + AUPU_ROW ARPU" xfId="33027"/>
    <cellStyle name="n_Flash September eresMas_03a - Synthèse BU accès_V&amp;M trajectoires V1 (06-08-11)_Spain KPIs" xfId="6886"/>
    <cellStyle name="n_Flash September eresMas_03a - Synthèse BU accès_V&amp;M trajectoires V1 (06-08-11)_Spain KPIs 2" xfId="16253"/>
    <cellStyle name="n_Flash September eresMas_03a - Synthèse BU accès_V&amp;M trajectoires V1 (06-08-11)_Spain KPIs_1" xfId="51702"/>
    <cellStyle name="n_Flash September eresMas_03a - Synthèse BU accès_V&amp;M trajectoires V1 (06-08-11)_Telecoms - Operational KPIs" xfId="50005"/>
    <cellStyle name="n_Flash September eresMas_04a - Détail BU accès" xfId="2195"/>
    <cellStyle name="n_Flash September eresMas_04a - Détail BU accès_01 Synthèse DM pour modèle" xfId="2196"/>
    <cellStyle name="n_Flash September eresMas_04a - Détail BU accès_01 Synthèse DM pour modèle_A&amp;ME KPIs" xfId="53483"/>
    <cellStyle name="n_Flash September eresMas_04a - Détail BU accès_01 Synthèse DM pour modèle_France financials" xfId="23847"/>
    <cellStyle name="n_Flash September eresMas_04a - Détail BU accès_01 Synthèse DM pour modèle_France KPIs" xfId="5057"/>
    <cellStyle name="n_Flash September eresMas_04a - Détail BU accès_01 Synthèse DM pour modèle_France KPIs 2" xfId="14475"/>
    <cellStyle name="n_Flash September eresMas_04a - Détail BU accès_01 Synthèse DM pour modèle_France KPIs_1" xfId="12300"/>
    <cellStyle name="n_Flash September eresMas_04a - Détail BU accès_01 Synthèse DM pour modèle_Group" xfId="33030"/>
    <cellStyle name="n_Flash September eresMas_04a - Détail BU accès_01 Synthèse DM pour modèle_Group - financial KPIs" xfId="22103"/>
    <cellStyle name="n_Flash September eresMas_04a - Détail BU accès_01 Synthèse DM pour modèle_Group - operational KPIs" xfId="10546"/>
    <cellStyle name="n_Flash September eresMas_04a - Détail BU accès_01 Synthèse DM pour modèle_Group - operational KPIs 2" xfId="18245"/>
    <cellStyle name="n_Flash September eresMas_04a - Détail BU accès_01 Synthèse DM pour modèle_Group - operational KPIs_1" xfId="20362"/>
    <cellStyle name="n_Flash September eresMas_04a - Détail BU accès_01 Synthèse DM pour modèle_Poland KPIs" xfId="33029"/>
    <cellStyle name="n_Flash September eresMas_04a - Détail BU accès_01 Synthèse DM pour modèle_ROW" xfId="33031"/>
    <cellStyle name="n_Flash September eresMas_04a - Détail BU accès_01 Synthèse DM pour modèle_ROW ARPU" xfId="33032"/>
    <cellStyle name="n_Flash September eresMas_04a - Détail BU accès_01 Synthèse DM pour modèle_ROW_1" xfId="33033"/>
    <cellStyle name="n_Flash September eresMas_04a - Détail BU accès_01 Synthèse DM pour modèle_ROW_1_Group" xfId="33034"/>
    <cellStyle name="n_Flash September eresMas_04a - Détail BU accès_01 Synthèse DM pour modèle_ROW_1_ROW ARPU" xfId="33035"/>
    <cellStyle name="n_Flash September eresMas_04a - Détail BU accès_01 Synthèse DM pour modèle_ROW_Group" xfId="33036"/>
    <cellStyle name="n_Flash September eresMas_04a - Détail BU accès_01 Synthèse DM pour modèle_ROW_ROW ARPU" xfId="33037"/>
    <cellStyle name="n_Flash September eresMas_04a - Détail BU accès_01 Synthèse DM pour modèle_Spain ARPU + AUPU" xfId="33038"/>
    <cellStyle name="n_Flash September eresMas_04a - Détail BU accès_01 Synthèse DM pour modèle_Spain ARPU + AUPU_Group" xfId="33039"/>
    <cellStyle name="n_Flash September eresMas_04a - Détail BU accès_01 Synthèse DM pour modèle_Spain ARPU + AUPU_ROW ARPU" xfId="33040"/>
    <cellStyle name="n_Flash September eresMas_04a - Détail BU accès_01 Synthèse DM pour modèle_Spain KPIs" xfId="6888"/>
    <cellStyle name="n_Flash September eresMas_04a - Détail BU accès_01 Synthèse DM pour modèle_Spain KPIs 2" xfId="16255"/>
    <cellStyle name="n_Flash September eresMas_04a - Détail BU accès_01 Synthèse DM pour modèle_Spain KPIs_1" xfId="51704"/>
    <cellStyle name="n_Flash September eresMas_04a - Détail BU accès_01 Synthèse DM pour modèle_Telecoms - Operational KPIs" xfId="50007"/>
    <cellStyle name="n_Flash September eresMas_04a - Détail BU accès_0703 Préflashde L23 Analyse CA trafic 07-03 (07-04-03)" xfId="2197"/>
    <cellStyle name="n_Flash September eresMas_04a - Détail BU accès_0703 Préflashde L23 Analyse CA trafic 07-03 (07-04-03)_A&amp;ME KPIs" xfId="53484"/>
    <cellStyle name="n_Flash September eresMas_04a - Détail BU accès_0703 Préflashde L23 Analyse CA trafic 07-03 (07-04-03)_Enterprise" xfId="9734"/>
    <cellStyle name="n_Flash September eresMas_04a - Détail BU accès_0703 Préflashde L23 Analyse CA trafic 07-03 (07-04-03)_France financials" xfId="23848"/>
    <cellStyle name="n_Flash September eresMas_04a - Détail BU accès_0703 Préflashde L23 Analyse CA trafic 07-03 (07-04-03)_France financials_1" xfId="25324"/>
    <cellStyle name="n_Flash September eresMas_04a - Détail BU accès_0703 Préflashde L23 Analyse CA trafic 07-03 (07-04-03)_France KPIs" xfId="5058"/>
    <cellStyle name="n_Flash September eresMas_04a - Détail BU accès_0703 Préflashde L23 Analyse CA trafic 07-03 (07-04-03)_France KPIs 2" xfId="14476"/>
    <cellStyle name="n_Flash September eresMas_04a - Détail BU accès_0703 Préflashde L23 Analyse CA trafic 07-03 (07-04-03)_France KPIs_1" xfId="12301"/>
    <cellStyle name="n_Flash September eresMas_04a - Détail BU accès_0703 Préflashde L23 Analyse CA trafic 07-03 (07-04-03)_Group" xfId="33042"/>
    <cellStyle name="n_Flash September eresMas_04a - Détail BU accès_0703 Préflashde L23 Analyse CA trafic 07-03 (07-04-03)_Group - financial KPIs" xfId="22104"/>
    <cellStyle name="n_Flash September eresMas_04a - Détail BU accès_0703 Préflashde L23 Analyse CA trafic 07-03 (07-04-03)_Group - operational KPIs" xfId="3200"/>
    <cellStyle name="n_Flash September eresMas_04a - Détail BU accès_0703 Préflashde L23 Analyse CA trafic 07-03 (07-04-03)_Group - operational KPIs_1" xfId="10547"/>
    <cellStyle name="n_Flash September eresMas_04a - Détail BU accès_0703 Préflashde L23 Analyse CA trafic 07-03 (07-04-03)_Group - operational KPIs_1 2" xfId="18246"/>
    <cellStyle name="n_Flash September eresMas_04a - Détail BU accès_0703 Préflashde L23 Analyse CA trafic 07-03 (07-04-03)_Group - operational KPIs_2" xfId="20363"/>
    <cellStyle name="n_Flash September eresMas_04a - Détail BU accès_0703 Préflashde L23 Analyse CA trafic 07-03 (07-04-03)_IC&amp;SS" xfId="13886"/>
    <cellStyle name="n_Flash September eresMas_04a - Détail BU accès_0703 Préflashde L23 Analyse CA trafic 07-03 (07-04-03)_Poland KPIs" xfId="8454"/>
    <cellStyle name="n_Flash September eresMas_04a - Détail BU accès_0703 Préflashde L23 Analyse CA trafic 07-03 (07-04-03)_Poland KPIs_1" xfId="33041"/>
    <cellStyle name="n_Flash September eresMas_04a - Détail BU accès_0703 Préflashde L23 Analyse CA trafic 07-03 (07-04-03)_ROW" xfId="33043"/>
    <cellStyle name="n_Flash September eresMas_04a - Détail BU accès_0703 Préflashde L23 Analyse CA trafic 07-03 (07-04-03)_ROW ARPU" xfId="33044"/>
    <cellStyle name="n_Flash September eresMas_04a - Détail BU accès_0703 Préflashde L23 Analyse CA trafic 07-03 (07-04-03)_RoW KPIs" xfId="9166"/>
    <cellStyle name="n_Flash September eresMas_04a - Détail BU accès_0703 Préflashde L23 Analyse CA trafic 07-03 (07-04-03)_ROW_1" xfId="33045"/>
    <cellStyle name="n_Flash September eresMas_04a - Détail BU accès_0703 Préflashde L23 Analyse CA trafic 07-03 (07-04-03)_ROW_1_Group" xfId="33046"/>
    <cellStyle name="n_Flash September eresMas_04a - Détail BU accès_0703 Préflashde L23 Analyse CA trafic 07-03 (07-04-03)_ROW_1_ROW ARPU" xfId="33047"/>
    <cellStyle name="n_Flash September eresMas_04a - Détail BU accès_0703 Préflashde L23 Analyse CA trafic 07-03 (07-04-03)_ROW_Group" xfId="33048"/>
    <cellStyle name="n_Flash September eresMas_04a - Détail BU accès_0703 Préflashde L23 Analyse CA trafic 07-03 (07-04-03)_ROW_ROW ARPU" xfId="33049"/>
    <cellStyle name="n_Flash September eresMas_04a - Détail BU accès_0703 Préflashde L23 Analyse CA trafic 07-03 (07-04-03)_Spain ARPU + AUPU" xfId="33050"/>
    <cellStyle name="n_Flash September eresMas_04a - Détail BU accès_0703 Préflashde L23 Analyse CA trafic 07-03 (07-04-03)_Spain ARPU + AUPU_Group" xfId="33051"/>
    <cellStyle name="n_Flash September eresMas_04a - Détail BU accès_0703 Préflashde L23 Analyse CA trafic 07-03 (07-04-03)_Spain ARPU + AUPU_ROW ARPU" xfId="33052"/>
    <cellStyle name="n_Flash September eresMas_04a - Détail BU accès_0703 Préflashde L23 Analyse CA trafic 07-03 (07-04-03)_Spain KPIs" xfId="6889"/>
    <cellStyle name="n_Flash September eresMas_04a - Détail BU accès_0703 Préflashde L23 Analyse CA trafic 07-03 (07-04-03)_Spain KPIs 2" xfId="16256"/>
    <cellStyle name="n_Flash September eresMas_04a - Détail BU accès_0703 Préflashde L23 Analyse CA trafic 07-03 (07-04-03)_Spain KPIs_1" xfId="51705"/>
    <cellStyle name="n_Flash September eresMas_04a - Détail BU accès_0703 Préflashde L23 Analyse CA trafic 07-03 (07-04-03)_Telecoms - Operational KPIs" xfId="50008"/>
    <cellStyle name="n_Flash September eresMas_04a - Détail BU accès_A&amp;ME KPIs" xfId="53482"/>
    <cellStyle name="n_Flash September eresMas_04a - Détail BU accès_Base Forfaits 06-07" xfId="2198"/>
    <cellStyle name="n_Flash September eresMas_04a - Détail BU accès_Base Forfaits 06-07_A&amp;ME KPIs" xfId="53485"/>
    <cellStyle name="n_Flash September eresMas_04a - Détail BU accès_Base Forfaits 06-07_Enterprise" xfId="9735"/>
    <cellStyle name="n_Flash September eresMas_04a - Détail BU accès_Base Forfaits 06-07_France financials" xfId="23849"/>
    <cellStyle name="n_Flash September eresMas_04a - Détail BU accès_Base Forfaits 06-07_France financials_1" xfId="25325"/>
    <cellStyle name="n_Flash September eresMas_04a - Détail BU accès_Base Forfaits 06-07_France KPIs" xfId="5059"/>
    <cellStyle name="n_Flash September eresMas_04a - Détail BU accès_Base Forfaits 06-07_France KPIs 2" xfId="14477"/>
    <cellStyle name="n_Flash September eresMas_04a - Détail BU accès_Base Forfaits 06-07_France KPIs_1" xfId="12302"/>
    <cellStyle name="n_Flash September eresMas_04a - Détail BU accès_Base Forfaits 06-07_Group" xfId="33054"/>
    <cellStyle name="n_Flash September eresMas_04a - Détail BU accès_Base Forfaits 06-07_Group - financial KPIs" xfId="22105"/>
    <cellStyle name="n_Flash September eresMas_04a - Détail BU accès_Base Forfaits 06-07_Group - operational KPIs" xfId="3201"/>
    <cellStyle name="n_Flash September eresMas_04a - Détail BU accès_Base Forfaits 06-07_Group - operational KPIs_1" xfId="10548"/>
    <cellStyle name="n_Flash September eresMas_04a - Détail BU accès_Base Forfaits 06-07_Group - operational KPIs_1 2" xfId="18247"/>
    <cellStyle name="n_Flash September eresMas_04a - Détail BU accès_Base Forfaits 06-07_Group - operational KPIs_2" xfId="20364"/>
    <cellStyle name="n_Flash September eresMas_04a - Détail BU accès_Base Forfaits 06-07_IC&amp;SS" xfId="19578"/>
    <cellStyle name="n_Flash September eresMas_04a - Détail BU accès_Base Forfaits 06-07_Poland KPIs" xfId="8455"/>
    <cellStyle name="n_Flash September eresMas_04a - Détail BU accès_Base Forfaits 06-07_Poland KPIs_1" xfId="33053"/>
    <cellStyle name="n_Flash September eresMas_04a - Détail BU accès_Base Forfaits 06-07_ROW" xfId="33055"/>
    <cellStyle name="n_Flash September eresMas_04a - Détail BU accès_Base Forfaits 06-07_ROW ARPU" xfId="33056"/>
    <cellStyle name="n_Flash September eresMas_04a - Détail BU accès_Base Forfaits 06-07_RoW KPIs" xfId="9167"/>
    <cellStyle name="n_Flash September eresMas_04a - Détail BU accès_Base Forfaits 06-07_ROW_1" xfId="33057"/>
    <cellStyle name="n_Flash September eresMas_04a - Détail BU accès_Base Forfaits 06-07_ROW_1_Group" xfId="33058"/>
    <cellStyle name="n_Flash September eresMas_04a - Détail BU accès_Base Forfaits 06-07_ROW_1_ROW ARPU" xfId="33059"/>
    <cellStyle name="n_Flash September eresMas_04a - Détail BU accès_Base Forfaits 06-07_ROW_Group" xfId="33060"/>
    <cellStyle name="n_Flash September eresMas_04a - Détail BU accès_Base Forfaits 06-07_ROW_ROW ARPU" xfId="33061"/>
    <cellStyle name="n_Flash September eresMas_04a - Détail BU accès_Base Forfaits 06-07_Spain ARPU + AUPU" xfId="33062"/>
    <cellStyle name="n_Flash September eresMas_04a - Détail BU accès_Base Forfaits 06-07_Spain ARPU + AUPU_Group" xfId="33063"/>
    <cellStyle name="n_Flash September eresMas_04a - Détail BU accès_Base Forfaits 06-07_Spain ARPU + AUPU_ROW ARPU" xfId="33064"/>
    <cellStyle name="n_Flash September eresMas_04a - Détail BU accès_Base Forfaits 06-07_Spain KPIs" xfId="6890"/>
    <cellStyle name="n_Flash September eresMas_04a - Détail BU accès_Base Forfaits 06-07_Spain KPIs 2" xfId="16257"/>
    <cellStyle name="n_Flash September eresMas_04a - Détail BU accès_Base Forfaits 06-07_Spain KPIs_1" xfId="51706"/>
    <cellStyle name="n_Flash September eresMas_04a - Détail BU accès_Base Forfaits 06-07_Telecoms - Operational KPIs" xfId="50009"/>
    <cellStyle name="n_Flash September eresMas_04a - Détail BU accès_CA BAC SCR-VM 06-07 (31-07-06)" xfId="2199"/>
    <cellStyle name="n_Flash September eresMas_04a - Détail BU accès_CA BAC SCR-VM 06-07 (31-07-06)_A&amp;ME KPIs" xfId="53486"/>
    <cellStyle name="n_Flash September eresMas_04a - Détail BU accès_CA BAC SCR-VM 06-07 (31-07-06)_Enterprise" xfId="9736"/>
    <cellStyle name="n_Flash September eresMas_04a - Détail BU accès_CA BAC SCR-VM 06-07 (31-07-06)_France financials" xfId="23850"/>
    <cellStyle name="n_Flash September eresMas_04a - Détail BU accès_CA BAC SCR-VM 06-07 (31-07-06)_France financials_1" xfId="25326"/>
    <cellStyle name="n_Flash September eresMas_04a - Détail BU accès_CA BAC SCR-VM 06-07 (31-07-06)_France KPIs" xfId="5060"/>
    <cellStyle name="n_Flash September eresMas_04a - Détail BU accès_CA BAC SCR-VM 06-07 (31-07-06)_France KPIs 2" xfId="14478"/>
    <cellStyle name="n_Flash September eresMas_04a - Détail BU accès_CA BAC SCR-VM 06-07 (31-07-06)_France KPIs_1" xfId="12303"/>
    <cellStyle name="n_Flash September eresMas_04a - Détail BU accès_CA BAC SCR-VM 06-07 (31-07-06)_Group" xfId="33066"/>
    <cellStyle name="n_Flash September eresMas_04a - Détail BU accès_CA BAC SCR-VM 06-07 (31-07-06)_Group - financial KPIs" xfId="22106"/>
    <cellStyle name="n_Flash September eresMas_04a - Détail BU accès_CA BAC SCR-VM 06-07 (31-07-06)_Group - operational KPIs" xfId="3202"/>
    <cellStyle name="n_Flash September eresMas_04a - Détail BU accès_CA BAC SCR-VM 06-07 (31-07-06)_Group - operational KPIs_1" xfId="10549"/>
    <cellStyle name="n_Flash September eresMas_04a - Détail BU accès_CA BAC SCR-VM 06-07 (31-07-06)_Group - operational KPIs_1 2" xfId="18248"/>
    <cellStyle name="n_Flash September eresMas_04a - Détail BU accès_CA BAC SCR-VM 06-07 (31-07-06)_Group - operational KPIs_2" xfId="20365"/>
    <cellStyle name="n_Flash September eresMas_04a - Détail BU accès_CA BAC SCR-VM 06-07 (31-07-06)_IC&amp;SS" xfId="19778"/>
    <cellStyle name="n_Flash September eresMas_04a - Détail BU accès_CA BAC SCR-VM 06-07 (31-07-06)_Poland KPIs" xfId="8456"/>
    <cellStyle name="n_Flash September eresMas_04a - Détail BU accès_CA BAC SCR-VM 06-07 (31-07-06)_Poland KPIs_1" xfId="33065"/>
    <cellStyle name="n_Flash September eresMas_04a - Détail BU accès_CA BAC SCR-VM 06-07 (31-07-06)_ROW" xfId="33067"/>
    <cellStyle name="n_Flash September eresMas_04a - Détail BU accès_CA BAC SCR-VM 06-07 (31-07-06)_ROW ARPU" xfId="33068"/>
    <cellStyle name="n_Flash September eresMas_04a - Détail BU accès_CA BAC SCR-VM 06-07 (31-07-06)_RoW KPIs" xfId="9168"/>
    <cellStyle name="n_Flash September eresMas_04a - Détail BU accès_CA BAC SCR-VM 06-07 (31-07-06)_ROW_1" xfId="33069"/>
    <cellStyle name="n_Flash September eresMas_04a - Détail BU accès_CA BAC SCR-VM 06-07 (31-07-06)_ROW_1_Group" xfId="33070"/>
    <cellStyle name="n_Flash September eresMas_04a - Détail BU accès_CA BAC SCR-VM 06-07 (31-07-06)_ROW_1_ROW ARPU" xfId="33071"/>
    <cellStyle name="n_Flash September eresMas_04a - Détail BU accès_CA BAC SCR-VM 06-07 (31-07-06)_ROW_Group" xfId="33072"/>
    <cellStyle name="n_Flash September eresMas_04a - Détail BU accès_CA BAC SCR-VM 06-07 (31-07-06)_ROW_ROW ARPU" xfId="33073"/>
    <cellStyle name="n_Flash September eresMas_04a - Détail BU accès_CA BAC SCR-VM 06-07 (31-07-06)_Spain ARPU + AUPU" xfId="33074"/>
    <cellStyle name="n_Flash September eresMas_04a - Détail BU accès_CA BAC SCR-VM 06-07 (31-07-06)_Spain ARPU + AUPU_Group" xfId="33075"/>
    <cellStyle name="n_Flash September eresMas_04a - Détail BU accès_CA BAC SCR-VM 06-07 (31-07-06)_Spain ARPU + AUPU_ROW ARPU" xfId="33076"/>
    <cellStyle name="n_Flash September eresMas_04a - Détail BU accès_CA BAC SCR-VM 06-07 (31-07-06)_Spain KPIs" xfId="6891"/>
    <cellStyle name="n_Flash September eresMas_04a - Détail BU accès_CA BAC SCR-VM 06-07 (31-07-06)_Spain KPIs 2" xfId="16258"/>
    <cellStyle name="n_Flash September eresMas_04a - Détail BU accès_CA BAC SCR-VM 06-07 (31-07-06)_Spain KPIs_1" xfId="51707"/>
    <cellStyle name="n_Flash September eresMas_04a - Détail BU accès_CA BAC SCR-VM 06-07 (31-07-06)_Telecoms - Operational KPIs" xfId="50010"/>
    <cellStyle name="n_Flash September eresMas_04a - Détail BU accès_CA forfaits 0607 (06-08-14)" xfId="2200"/>
    <cellStyle name="n_Flash September eresMas_04a - Détail BU accès_CA forfaits 0607 (06-08-14)_A&amp;ME KPIs" xfId="53487"/>
    <cellStyle name="n_Flash September eresMas_04a - Détail BU accès_CA forfaits 0607 (06-08-14)_France financials" xfId="23851"/>
    <cellStyle name="n_Flash September eresMas_04a - Détail BU accès_CA forfaits 0607 (06-08-14)_France KPIs" xfId="5061"/>
    <cellStyle name="n_Flash September eresMas_04a - Détail BU accès_CA forfaits 0607 (06-08-14)_France KPIs 2" xfId="14479"/>
    <cellStyle name="n_Flash September eresMas_04a - Détail BU accès_CA forfaits 0607 (06-08-14)_France KPIs_1" xfId="12304"/>
    <cellStyle name="n_Flash September eresMas_04a - Détail BU accès_CA forfaits 0607 (06-08-14)_Group" xfId="33078"/>
    <cellStyle name="n_Flash September eresMas_04a - Détail BU accès_CA forfaits 0607 (06-08-14)_Group - financial KPIs" xfId="22107"/>
    <cellStyle name="n_Flash September eresMas_04a - Détail BU accès_CA forfaits 0607 (06-08-14)_Group - operational KPIs" xfId="10550"/>
    <cellStyle name="n_Flash September eresMas_04a - Détail BU accès_CA forfaits 0607 (06-08-14)_Group - operational KPIs 2" xfId="18249"/>
    <cellStyle name="n_Flash September eresMas_04a - Détail BU accès_CA forfaits 0607 (06-08-14)_Group - operational KPIs_1" xfId="20366"/>
    <cellStyle name="n_Flash September eresMas_04a - Détail BU accès_CA forfaits 0607 (06-08-14)_Poland KPIs" xfId="33077"/>
    <cellStyle name="n_Flash September eresMas_04a - Détail BU accès_CA forfaits 0607 (06-08-14)_ROW" xfId="33079"/>
    <cellStyle name="n_Flash September eresMas_04a - Détail BU accès_CA forfaits 0607 (06-08-14)_ROW ARPU" xfId="33080"/>
    <cellStyle name="n_Flash September eresMas_04a - Détail BU accès_CA forfaits 0607 (06-08-14)_ROW_1" xfId="33081"/>
    <cellStyle name="n_Flash September eresMas_04a - Détail BU accès_CA forfaits 0607 (06-08-14)_ROW_1_Group" xfId="33082"/>
    <cellStyle name="n_Flash September eresMas_04a - Détail BU accès_CA forfaits 0607 (06-08-14)_ROW_1_ROW ARPU" xfId="33083"/>
    <cellStyle name="n_Flash September eresMas_04a - Détail BU accès_CA forfaits 0607 (06-08-14)_ROW_Group" xfId="33084"/>
    <cellStyle name="n_Flash September eresMas_04a - Détail BU accès_CA forfaits 0607 (06-08-14)_ROW_ROW ARPU" xfId="33085"/>
    <cellStyle name="n_Flash September eresMas_04a - Détail BU accès_CA forfaits 0607 (06-08-14)_Spain ARPU + AUPU" xfId="33086"/>
    <cellStyle name="n_Flash September eresMas_04a - Détail BU accès_CA forfaits 0607 (06-08-14)_Spain ARPU + AUPU_Group" xfId="33087"/>
    <cellStyle name="n_Flash September eresMas_04a - Détail BU accès_CA forfaits 0607 (06-08-14)_Spain ARPU + AUPU_ROW ARPU" xfId="33088"/>
    <cellStyle name="n_Flash September eresMas_04a - Détail BU accès_CA forfaits 0607 (06-08-14)_Spain KPIs" xfId="6892"/>
    <cellStyle name="n_Flash September eresMas_04a - Détail BU accès_CA forfaits 0607 (06-08-14)_Spain KPIs 2" xfId="16259"/>
    <cellStyle name="n_Flash September eresMas_04a - Détail BU accès_CA forfaits 0607 (06-08-14)_Spain KPIs_1" xfId="51708"/>
    <cellStyle name="n_Flash September eresMas_04a - Détail BU accès_CA forfaits 0607 (06-08-14)_Telecoms - Operational KPIs" xfId="50011"/>
    <cellStyle name="n_Flash September eresMas_04a - Détail BU accès_Classeur2" xfId="2201"/>
    <cellStyle name="n_Flash September eresMas_04a - Détail BU accès_Classeur2_A&amp;ME KPIs" xfId="53488"/>
    <cellStyle name="n_Flash September eresMas_04a - Détail BU accès_Classeur2_France financials" xfId="23852"/>
    <cellStyle name="n_Flash September eresMas_04a - Détail BU accès_Classeur2_France KPIs" xfId="5062"/>
    <cellStyle name="n_Flash September eresMas_04a - Détail BU accès_Classeur2_France KPIs 2" xfId="14480"/>
    <cellStyle name="n_Flash September eresMas_04a - Détail BU accès_Classeur2_France KPIs_1" xfId="12305"/>
    <cellStyle name="n_Flash September eresMas_04a - Détail BU accès_Classeur2_Group" xfId="33090"/>
    <cellStyle name="n_Flash September eresMas_04a - Détail BU accès_Classeur2_Group - financial KPIs" xfId="22108"/>
    <cellStyle name="n_Flash September eresMas_04a - Détail BU accès_Classeur2_Group - operational KPIs" xfId="10551"/>
    <cellStyle name="n_Flash September eresMas_04a - Détail BU accès_Classeur2_Group - operational KPIs 2" xfId="18250"/>
    <cellStyle name="n_Flash September eresMas_04a - Détail BU accès_Classeur2_Group - operational KPIs_1" xfId="20367"/>
    <cellStyle name="n_Flash September eresMas_04a - Détail BU accès_Classeur2_Poland KPIs" xfId="33089"/>
    <cellStyle name="n_Flash September eresMas_04a - Détail BU accès_Classeur2_ROW" xfId="33091"/>
    <cellStyle name="n_Flash September eresMas_04a - Détail BU accès_Classeur2_ROW ARPU" xfId="33092"/>
    <cellStyle name="n_Flash September eresMas_04a - Détail BU accès_Classeur2_ROW_1" xfId="33093"/>
    <cellStyle name="n_Flash September eresMas_04a - Détail BU accès_Classeur2_ROW_1_Group" xfId="33094"/>
    <cellStyle name="n_Flash September eresMas_04a - Détail BU accès_Classeur2_ROW_1_ROW ARPU" xfId="33095"/>
    <cellStyle name="n_Flash September eresMas_04a - Détail BU accès_Classeur2_ROW_Group" xfId="33096"/>
    <cellStyle name="n_Flash September eresMas_04a - Détail BU accès_Classeur2_ROW_ROW ARPU" xfId="33097"/>
    <cellStyle name="n_Flash September eresMas_04a - Détail BU accès_Classeur2_Spain ARPU + AUPU" xfId="33098"/>
    <cellStyle name="n_Flash September eresMas_04a - Détail BU accès_Classeur2_Spain ARPU + AUPU_Group" xfId="33099"/>
    <cellStyle name="n_Flash September eresMas_04a - Détail BU accès_Classeur2_Spain ARPU + AUPU_ROW ARPU" xfId="33100"/>
    <cellStyle name="n_Flash September eresMas_04a - Détail BU accès_Classeur2_Spain KPIs" xfId="6893"/>
    <cellStyle name="n_Flash September eresMas_04a - Détail BU accès_Classeur2_Spain KPIs 2" xfId="16260"/>
    <cellStyle name="n_Flash September eresMas_04a - Détail BU accès_Classeur2_Spain KPIs_1" xfId="51709"/>
    <cellStyle name="n_Flash September eresMas_04a - Détail BU accès_Classeur2_Telecoms - Operational KPIs" xfId="50012"/>
    <cellStyle name="n_Flash September eresMas_04a - Détail BU accès_Classeur5" xfId="2202"/>
    <cellStyle name="n_Flash September eresMas_04a - Détail BU accès_Classeur5_A&amp;ME KPIs" xfId="53489"/>
    <cellStyle name="n_Flash September eresMas_04a - Détail BU accès_Classeur5_Enterprise" xfId="9737"/>
    <cellStyle name="n_Flash September eresMas_04a - Détail BU accès_Classeur5_France financials" xfId="23853"/>
    <cellStyle name="n_Flash September eresMas_04a - Détail BU accès_Classeur5_France financials_1" xfId="25327"/>
    <cellStyle name="n_Flash September eresMas_04a - Détail BU accès_Classeur5_France KPIs" xfId="5063"/>
    <cellStyle name="n_Flash September eresMas_04a - Détail BU accès_Classeur5_France KPIs 2" xfId="14481"/>
    <cellStyle name="n_Flash September eresMas_04a - Détail BU accès_Classeur5_France KPIs_1" xfId="12306"/>
    <cellStyle name="n_Flash September eresMas_04a - Détail BU accès_Classeur5_Group" xfId="33102"/>
    <cellStyle name="n_Flash September eresMas_04a - Détail BU accès_Classeur5_Group - financial KPIs" xfId="22109"/>
    <cellStyle name="n_Flash September eresMas_04a - Détail BU accès_Classeur5_Group - operational KPIs" xfId="3203"/>
    <cellStyle name="n_Flash September eresMas_04a - Détail BU accès_Classeur5_Group - operational KPIs_1" xfId="10552"/>
    <cellStyle name="n_Flash September eresMas_04a - Détail BU accès_Classeur5_Group - operational KPIs_1 2" xfId="18251"/>
    <cellStyle name="n_Flash September eresMas_04a - Détail BU accès_Classeur5_Group - operational KPIs_2" xfId="20368"/>
    <cellStyle name="n_Flash September eresMas_04a - Détail BU accès_Classeur5_IC&amp;SS" xfId="13567"/>
    <cellStyle name="n_Flash September eresMas_04a - Détail BU accès_Classeur5_Poland KPIs" xfId="8457"/>
    <cellStyle name="n_Flash September eresMas_04a - Détail BU accès_Classeur5_Poland KPIs_1" xfId="33101"/>
    <cellStyle name="n_Flash September eresMas_04a - Détail BU accès_Classeur5_ROW" xfId="33103"/>
    <cellStyle name="n_Flash September eresMas_04a - Détail BU accès_Classeur5_ROW ARPU" xfId="33104"/>
    <cellStyle name="n_Flash September eresMas_04a - Détail BU accès_Classeur5_RoW KPIs" xfId="9169"/>
    <cellStyle name="n_Flash September eresMas_04a - Détail BU accès_Classeur5_ROW_1" xfId="33105"/>
    <cellStyle name="n_Flash September eresMas_04a - Détail BU accès_Classeur5_ROW_1_Group" xfId="33106"/>
    <cellStyle name="n_Flash September eresMas_04a - Détail BU accès_Classeur5_ROW_1_ROW ARPU" xfId="33107"/>
    <cellStyle name="n_Flash September eresMas_04a - Détail BU accès_Classeur5_ROW_Group" xfId="33108"/>
    <cellStyle name="n_Flash September eresMas_04a - Détail BU accès_Classeur5_ROW_ROW ARPU" xfId="33109"/>
    <cellStyle name="n_Flash September eresMas_04a - Détail BU accès_Classeur5_Spain ARPU + AUPU" xfId="33110"/>
    <cellStyle name="n_Flash September eresMas_04a - Détail BU accès_Classeur5_Spain ARPU + AUPU_Group" xfId="33111"/>
    <cellStyle name="n_Flash September eresMas_04a - Détail BU accès_Classeur5_Spain ARPU + AUPU_ROW ARPU" xfId="33112"/>
    <cellStyle name="n_Flash September eresMas_04a - Détail BU accès_Classeur5_Spain KPIs" xfId="6894"/>
    <cellStyle name="n_Flash September eresMas_04a - Détail BU accès_Classeur5_Spain KPIs 2" xfId="16261"/>
    <cellStyle name="n_Flash September eresMas_04a - Détail BU accès_Classeur5_Spain KPIs_1" xfId="51710"/>
    <cellStyle name="n_Flash September eresMas_04a - Détail BU accès_Classeur5_Telecoms - Operational KPIs" xfId="50013"/>
    <cellStyle name="n_Flash September eresMas_04a - Détail BU accès_DATA KPI Personal" xfId="33113"/>
    <cellStyle name="n_Flash September eresMas_04a - Détail BU accès_DATA KPI Personal_Group" xfId="33114"/>
    <cellStyle name="n_Flash September eresMas_04a - Détail BU accès_DATA KPI Personal_ROW ARPU" xfId="33115"/>
    <cellStyle name="n_Flash September eresMas_04a - Détail BU accès_EE_CoA_BS - mapped V4" xfId="33116"/>
    <cellStyle name="n_Flash September eresMas_04a - Détail BU accès_EE_CoA_BS - mapped V4_Group" xfId="33117"/>
    <cellStyle name="n_Flash September eresMas_04a - Détail BU accès_EE_CoA_BS - mapped V4_ROW ARPU" xfId="33118"/>
    <cellStyle name="n_Flash September eresMas_04a - Détail BU accès_Enterprise" xfId="9733"/>
    <cellStyle name="n_Flash September eresMas_04a - Détail BU accès_France financials" xfId="23846"/>
    <cellStyle name="n_Flash September eresMas_04a - Détail BU accès_France financials_1" xfId="25323"/>
    <cellStyle name="n_Flash September eresMas_04a - Détail BU accès_France KPIs" xfId="5056"/>
    <cellStyle name="n_Flash September eresMas_04a - Détail BU accès_France KPIs 2" xfId="14474"/>
    <cellStyle name="n_Flash September eresMas_04a - Détail BU accès_France KPIs_1" xfId="12299"/>
    <cellStyle name="n_Flash September eresMas_04a - Détail BU accès_Group" xfId="33119"/>
    <cellStyle name="n_Flash September eresMas_04a - Détail BU accès_Group - financial KPIs" xfId="22102"/>
    <cellStyle name="n_Flash September eresMas_04a - Détail BU accès_Group - operational KPIs" xfId="3199"/>
    <cellStyle name="n_Flash September eresMas_04a - Détail BU accès_Group - operational KPIs_1" xfId="10545"/>
    <cellStyle name="n_Flash September eresMas_04a - Détail BU accès_Group - operational KPIs_1 2" xfId="18244"/>
    <cellStyle name="n_Flash September eresMas_04a - Détail BU accès_Group - operational KPIs_2" xfId="20361"/>
    <cellStyle name="n_Flash September eresMas_04a - Détail BU accès_IC&amp;SS" xfId="13566"/>
    <cellStyle name="n_Flash September eresMas_04a - Détail BU accès_NB07 FRANCE Tableau de l'ADSL 032007 v3 hors instances avec déc07 v24-04" xfId="2203"/>
    <cellStyle name="n_Flash September eresMas_04a - Détail BU accès_NB07 FRANCE Tableau de l'ADSL 032007 v3 hors instances avec déc07 v24-04_A&amp;ME KPIs" xfId="53490"/>
    <cellStyle name="n_Flash September eresMas_04a - Détail BU accès_NB07 FRANCE Tableau de l'ADSL 032007 v3 hors instances avec déc07 v24-04_Enterprise" xfId="9738"/>
    <cellStyle name="n_Flash September eresMas_04a - Détail BU accès_NB07 FRANCE Tableau de l'ADSL 032007 v3 hors instances avec déc07 v24-04_France financials" xfId="23854"/>
    <cellStyle name="n_Flash September eresMas_04a - Détail BU accès_NB07 FRANCE Tableau de l'ADSL 032007 v3 hors instances avec déc07 v24-04_France financials_1" xfId="25328"/>
    <cellStyle name="n_Flash September eresMas_04a - Détail BU accès_NB07 FRANCE Tableau de l'ADSL 032007 v3 hors instances avec déc07 v24-04_France KPIs" xfId="5064"/>
    <cellStyle name="n_Flash September eresMas_04a - Détail BU accès_NB07 FRANCE Tableau de l'ADSL 032007 v3 hors instances avec déc07 v24-04_France KPIs 2" xfId="14482"/>
    <cellStyle name="n_Flash September eresMas_04a - Détail BU accès_NB07 FRANCE Tableau de l'ADSL 032007 v3 hors instances avec déc07 v24-04_France KPIs_1" xfId="12307"/>
    <cellStyle name="n_Flash September eresMas_04a - Détail BU accès_NB07 FRANCE Tableau de l'ADSL 032007 v3 hors instances avec déc07 v24-04_Group" xfId="33121"/>
    <cellStyle name="n_Flash September eresMas_04a - Détail BU accès_NB07 FRANCE Tableau de l'ADSL 032007 v3 hors instances avec déc07 v24-04_Group - financial KPIs" xfId="22110"/>
    <cellStyle name="n_Flash September eresMas_04a - Détail BU accès_NB07 FRANCE Tableau de l'ADSL 032007 v3 hors instances avec déc07 v24-04_Group - operational KPIs" xfId="3204"/>
    <cellStyle name="n_Flash September eresMas_04a - Détail BU accès_NB07 FRANCE Tableau de l'ADSL 032007 v3 hors instances avec déc07 v24-04_Group - operational KPIs_1" xfId="10553"/>
    <cellStyle name="n_Flash September eresMas_04a - Détail BU accès_NB07 FRANCE Tableau de l'ADSL 032007 v3 hors instances avec déc07 v24-04_Group - operational KPIs_1 2" xfId="18252"/>
    <cellStyle name="n_Flash September eresMas_04a - Détail BU accès_NB07 FRANCE Tableau de l'ADSL 032007 v3 hors instances avec déc07 v24-04_Group - operational KPIs_2" xfId="20369"/>
    <cellStyle name="n_Flash September eresMas_04a - Détail BU accès_NB07 FRANCE Tableau de l'ADSL 032007 v3 hors instances avec déc07 v24-04_IC&amp;SS" xfId="17535"/>
    <cellStyle name="n_Flash September eresMas_04a - Détail BU accès_NB07 FRANCE Tableau de l'ADSL 032007 v3 hors instances avec déc07 v24-04_Poland KPIs" xfId="8458"/>
    <cellStyle name="n_Flash September eresMas_04a - Détail BU accès_NB07 FRANCE Tableau de l'ADSL 032007 v3 hors instances avec déc07 v24-04_Poland KPIs_1" xfId="33120"/>
    <cellStyle name="n_Flash September eresMas_04a - Détail BU accès_NB07 FRANCE Tableau de l'ADSL 032007 v3 hors instances avec déc07 v24-04_ROW" xfId="33122"/>
    <cellStyle name="n_Flash September eresMas_04a - Détail BU accès_NB07 FRANCE Tableau de l'ADSL 032007 v3 hors instances avec déc07 v24-04_ROW ARPU" xfId="33123"/>
    <cellStyle name="n_Flash September eresMas_04a - Détail BU accès_NB07 FRANCE Tableau de l'ADSL 032007 v3 hors instances avec déc07 v24-04_RoW KPIs" xfId="9170"/>
    <cellStyle name="n_Flash September eresMas_04a - Détail BU accès_NB07 FRANCE Tableau de l'ADSL 032007 v3 hors instances avec déc07 v24-04_ROW_1" xfId="33124"/>
    <cellStyle name="n_Flash September eresMas_04a - Détail BU accès_NB07 FRANCE Tableau de l'ADSL 032007 v3 hors instances avec déc07 v24-04_ROW_1_Group" xfId="33125"/>
    <cellStyle name="n_Flash September eresMas_04a - Détail BU accès_NB07 FRANCE Tableau de l'ADSL 032007 v3 hors instances avec déc07 v24-04_ROW_1_ROW ARPU" xfId="33126"/>
    <cellStyle name="n_Flash September eresMas_04a - Détail BU accès_NB07 FRANCE Tableau de l'ADSL 032007 v3 hors instances avec déc07 v24-04_ROW_Group" xfId="33127"/>
    <cellStyle name="n_Flash September eresMas_04a - Détail BU accès_NB07 FRANCE Tableau de l'ADSL 032007 v3 hors instances avec déc07 v24-04_ROW_ROW ARPU" xfId="33128"/>
    <cellStyle name="n_Flash September eresMas_04a - Détail BU accès_NB07 FRANCE Tableau de l'ADSL 032007 v3 hors instances avec déc07 v24-04_Spain ARPU + AUPU" xfId="33129"/>
    <cellStyle name="n_Flash September eresMas_04a - Détail BU accès_NB07 FRANCE Tableau de l'ADSL 032007 v3 hors instances avec déc07 v24-04_Spain ARPU + AUPU_Group" xfId="33130"/>
    <cellStyle name="n_Flash September eresMas_04a - Détail BU accès_NB07 FRANCE Tableau de l'ADSL 032007 v3 hors instances avec déc07 v24-04_Spain ARPU + AUPU_ROW ARPU" xfId="33131"/>
    <cellStyle name="n_Flash September eresMas_04a - Détail BU accès_NB07 FRANCE Tableau de l'ADSL 032007 v3 hors instances avec déc07 v24-04_Spain KPIs" xfId="6895"/>
    <cellStyle name="n_Flash September eresMas_04a - Détail BU accès_NB07 FRANCE Tableau de l'ADSL 032007 v3 hors instances avec déc07 v24-04_Spain KPIs 2" xfId="16262"/>
    <cellStyle name="n_Flash September eresMas_04a - Détail BU accès_NB07 FRANCE Tableau de l'ADSL 032007 v3 hors instances avec déc07 v24-04_Spain KPIs_1" xfId="51711"/>
    <cellStyle name="n_Flash September eresMas_04a - Détail BU accès_NB07 FRANCE Tableau de l'ADSL 032007 v3 hors instances avec déc07 v24-04_Telecoms - Operational KPIs" xfId="50014"/>
    <cellStyle name="n_Flash September eresMas_04a - Détail BU accès_PFA_Mn MTV_060413" xfId="2204"/>
    <cellStyle name="n_Flash September eresMas_04a - Détail BU accès_PFA_Mn MTV_060413_A&amp;ME KPIs" xfId="53491"/>
    <cellStyle name="n_Flash September eresMas_04a - Détail BU accès_PFA_Mn MTV_060413_France financials" xfId="23855"/>
    <cellStyle name="n_Flash September eresMas_04a - Détail BU accès_PFA_Mn MTV_060413_France KPIs" xfId="5065"/>
    <cellStyle name="n_Flash September eresMas_04a - Détail BU accès_PFA_Mn MTV_060413_France KPIs 2" xfId="14483"/>
    <cellStyle name="n_Flash September eresMas_04a - Détail BU accès_PFA_Mn MTV_060413_France KPIs_1" xfId="12308"/>
    <cellStyle name="n_Flash September eresMas_04a - Détail BU accès_PFA_Mn MTV_060413_Group" xfId="33133"/>
    <cellStyle name="n_Flash September eresMas_04a - Détail BU accès_PFA_Mn MTV_060413_Group - financial KPIs" xfId="22111"/>
    <cellStyle name="n_Flash September eresMas_04a - Détail BU accès_PFA_Mn MTV_060413_Group - operational KPIs" xfId="10554"/>
    <cellStyle name="n_Flash September eresMas_04a - Détail BU accès_PFA_Mn MTV_060413_Group - operational KPIs 2" xfId="18253"/>
    <cellStyle name="n_Flash September eresMas_04a - Détail BU accès_PFA_Mn MTV_060413_Group - operational KPIs_1" xfId="20370"/>
    <cellStyle name="n_Flash September eresMas_04a - Détail BU accès_PFA_Mn MTV_060413_Poland KPIs" xfId="33132"/>
    <cellStyle name="n_Flash September eresMas_04a - Détail BU accès_PFA_Mn MTV_060413_ROW" xfId="33134"/>
    <cellStyle name="n_Flash September eresMas_04a - Détail BU accès_PFA_Mn MTV_060413_ROW ARPU" xfId="33135"/>
    <cellStyle name="n_Flash September eresMas_04a - Détail BU accès_PFA_Mn MTV_060413_ROW_1" xfId="33136"/>
    <cellStyle name="n_Flash September eresMas_04a - Détail BU accès_PFA_Mn MTV_060413_ROW_1_Group" xfId="33137"/>
    <cellStyle name="n_Flash September eresMas_04a - Détail BU accès_PFA_Mn MTV_060413_ROW_1_ROW ARPU" xfId="33138"/>
    <cellStyle name="n_Flash September eresMas_04a - Détail BU accès_PFA_Mn MTV_060413_ROW_Group" xfId="33139"/>
    <cellStyle name="n_Flash September eresMas_04a - Détail BU accès_PFA_Mn MTV_060413_ROW_ROW ARPU" xfId="33140"/>
    <cellStyle name="n_Flash September eresMas_04a - Détail BU accès_PFA_Mn MTV_060413_Spain ARPU + AUPU" xfId="33141"/>
    <cellStyle name="n_Flash September eresMas_04a - Détail BU accès_PFA_Mn MTV_060413_Spain ARPU + AUPU_Group" xfId="33142"/>
    <cellStyle name="n_Flash September eresMas_04a - Détail BU accès_PFA_Mn MTV_060413_Spain ARPU + AUPU_ROW ARPU" xfId="33143"/>
    <cellStyle name="n_Flash September eresMas_04a - Détail BU accès_PFA_Mn MTV_060413_Spain KPIs" xfId="6896"/>
    <cellStyle name="n_Flash September eresMas_04a - Détail BU accès_PFA_Mn MTV_060413_Spain KPIs 2" xfId="16263"/>
    <cellStyle name="n_Flash September eresMas_04a - Détail BU accès_PFA_Mn MTV_060413_Spain KPIs_1" xfId="51712"/>
    <cellStyle name="n_Flash September eresMas_04a - Détail BU accès_PFA_Mn MTV_060413_Telecoms - Operational KPIs" xfId="50015"/>
    <cellStyle name="n_Flash September eresMas_04a - Détail BU accès_PFA_Mn_0603_V0 0" xfId="2205"/>
    <cellStyle name="n_Flash September eresMas_04a - Détail BU accès_PFA_Mn_0603_V0 0_A&amp;ME KPIs" xfId="53492"/>
    <cellStyle name="n_Flash September eresMas_04a - Détail BU accès_PFA_Mn_0603_V0 0_France financials" xfId="23856"/>
    <cellStyle name="n_Flash September eresMas_04a - Détail BU accès_PFA_Mn_0603_V0 0_France KPIs" xfId="5066"/>
    <cellStyle name="n_Flash September eresMas_04a - Détail BU accès_PFA_Mn_0603_V0 0_France KPIs 2" xfId="14484"/>
    <cellStyle name="n_Flash September eresMas_04a - Détail BU accès_PFA_Mn_0603_V0 0_France KPIs_1" xfId="12309"/>
    <cellStyle name="n_Flash September eresMas_04a - Détail BU accès_PFA_Mn_0603_V0 0_Group" xfId="33145"/>
    <cellStyle name="n_Flash September eresMas_04a - Détail BU accès_PFA_Mn_0603_V0 0_Group - financial KPIs" xfId="22112"/>
    <cellStyle name="n_Flash September eresMas_04a - Détail BU accès_PFA_Mn_0603_V0 0_Group - operational KPIs" xfId="10555"/>
    <cellStyle name="n_Flash September eresMas_04a - Détail BU accès_PFA_Mn_0603_V0 0_Group - operational KPIs 2" xfId="18254"/>
    <cellStyle name="n_Flash September eresMas_04a - Détail BU accès_PFA_Mn_0603_V0 0_Group - operational KPIs_1" xfId="20371"/>
    <cellStyle name="n_Flash September eresMas_04a - Détail BU accès_PFA_Mn_0603_V0 0_Poland KPIs" xfId="33144"/>
    <cellStyle name="n_Flash September eresMas_04a - Détail BU accès_PFA_Mn_0603_V0 0_ROW" xfId="33146"/>
    <cellStyle name="n_Flash September eresMas_04a - Détail BU accès_PFA_Mn_0603_V0 0_ROW ARPU" xfId="33147"/>
    <cellStyle name="n_Flash September eresMas_04a - Détail BU accès_PFA_Mn_0603_V0 0_ROW_1" xfId="33148"/>
    <cellStyle name="n_Flash September eresMas_04a - Détail BU accès_PFA_Mn_0603_V0 0_ROW_1_Group" xfId="33149"/>
    <cellStyle name="n_Flash September eresMas_04a - Détail BU accès_PFA_Mn_0603_V0 0_ROW_1_ROW ARPU" xfId="33150"/>
    <cellStyle name="n_Flash September eresMas_04a - Détail BU accès_PFA_Mn_0603_V0 0_ROW_Group" xfId="33151"/>
    <cellStyle name="n_Flash September eresMas_04a - Détail BU accès_PFA_Mn_0603_V0 0_ROW_ROW ARPU" xfId="33152"/>
    <cellStyle name="n_Flash September eresMas_04a - Détail BU accès_PFA_Mn_0603_V0 0_Spain ARPU + AUPU" xfId="33153"/>
    <cellStyle name="n_Flash September eresMas_04a - Détail BU accès_PFA_Mn_0603_V0 0_Spain ARPU + AUPU_Group" xfId="33154"/>
    <cellStyle name="n_Flash September eresMas_04a - Détail BU accès_PFA_Mn_0603_V0 0_Spain ARPU + AUPU_ROW ARPU" xfId="33155"/>
    <cellStyle name="n_Flash September eresMas_04a - Détail BU accès_PFA_Mn_0603_V0 0_Spain KPIs" xfId="6897"/>
    <cellStyle name="n_Flash September eresMas_04a - Détail BU accès_PFA_Mn_0603_V0 0_Spain KPIs 2" xfId="16264"/>
    <cellStyle name="n_Flash September eresMas_04a - Détail BU accès_PFA_Mn_0603_V0 0_Spain KPIs_1" xfId="51713"/>
    <cellStyle name="n_Flash September eresMas_04a - Détail BU accès_PFA_Mn_0603_V0 0_Telecoms - Operational KPIs" xfId="50016"/>
    <cellStyle name="n_Flash September eresMas_04a - Détail BU accès_PFA_Parcs_0600706" xfId="2206"/>
    <cellStyle name="n_Flash September eresMas_04a - Détail BU accès_PFA_Parcs_0600706_A&amp;ME KPIs" xfId="53493"/>
    <cellStyle name="n_Flash September eresMas_04a - Détail BU accès_PFA_Parcs_0600706_France financials" xfId="23857"/>
    <cellStyle name="n_Flash September eresMas_04a - Détail BU accès_PFA_Parcs_0600706_France KPIs" xfId="5067"/>
    <cellStyle name="n_Flash September eresMas_04a - Détail BU accès_PFA_Parcs_0600706_France KPIs 2" xfId="14485"/>
    <cellStyle name="n_Flash September eresMas_04a - Détail BU accès_PFA_Parcs_0600706_France KPIs_1" xfId="12310"/>
    <cellStyle name="n_Flash September eresMas_04a - Détail BU accès_PFA_Parcs_0600706_Group" xfId="33157"/>
    <cellStyle name="n_Flash September eresMas_04a - Détail BU accès_PFA_Parcs_0600706_Group - financial KPIs" xfId="22113"/>
    <cellStyle name="n_Flash September eresMas_04a - Détail BU accès_PFA_Parcs_0600706_Group - operational KPIs" xfId="10556"/>
    <cellStyle name="n_Flash September eresMas_04a - Détail BU accès_PFA_Parcs_0600706_Group - operational KPIs 2" xfId="18255"/>
    <cellStyle name="n_Flash September eresMas_04a - Détail BU accès_PFA_Parcs_0600706_Group - operational KPIs_1" xfId="20372"/>
    <cellStyle name="n_Flash September eresMas_04a - Détail BU accès_PFA_Parcs_0600706_Poland KPIs" xfId="33156"/>
    <cellStyle name="n_Flash September eresMas_04a - Détail BU accès_PFA_Parcs_0600706_ROW" xfId="33158"/>
    <cellStyle name="n_Flash September eresMas_04a - Détail BU accès_PFA_Parcs_0600706_ROW ARPU" xfId="33159"/>
    <cellStyle name="n_Flash September eresMas_04a - Détail BU accès_PFA_Parcs_0600706_ROW_1" xfId="33160"/>
    <cellStyle name="n_Flash September eresMas_04a - Détail BU accès_PFA_Parcs_0600706_ROW_1_Group" xfId="33161"/>
    <cellStyle name="n_Flash September eresMas_04a - Détail BU accès_PFA_Parcs_0600706_ROW_1_ROW ARPU" xfId="33162"/>
    <cellStyle name="n_Flash September eresMas_04a - Détail BU accès_PFA_Parcs_0600706_ROW_Group" xfId="33163"/>
    <cellStyle name="n_Flash September eresMas_04a - Détail BU accès_PFA_Parcs_0600706_ROW_ROW ARPU" xfId="33164"/>
    <cellStyle name="n_Flash September eresMas_04a - Détail BU accès_PFA_Parcs_0600706_Spain ARPU + AUPU" xfId="33165"/>
    <cellStyle name="n_Flash September eresMas_04a - Détail BU accès_PFA_Parcs_0600706_Spain ARPU + AUPU_Group" xfId="33166"/>
    <cellStyle name="n_Flash September eresMas_04a - Détail BU accès_PFA_Parcs_0600706_Spain ARPU + AUPU_ROW ARPU" xfId="33167"/>
    <cellStyle name="n_Flash September eresMas_04a - Détail BU accès_PFA_Parcs_0600706_Spain KPIs" xfId="6898"/>
    <cellStyle name="n_Flash September eresMas_04a - Détail BU accès_PFA_Parcs_0600706_Spain KPIs 2" xfId="16265"/>
    <cellStyle name="n_Flash September eresMas_04a - Détail BU accès_PFA_Parcs_0600706_Spain KPIs_1" xfId="51714"/>
    <cellStyle name="n_Flash September eresMas_04a - Détail BU accès_PFA_Parcs_0600706_Telecoms - Operational KPIs" xfId="50017"/>
    <cellStyle name="n_Flash September eresMas_04a - Détail BU accès_Poland KPIs" xfId="8453"/>
    <cellStyle name="n_Flash September eresMas_04a - Détail BU accès_Poland KPIs_1" xfId="33028"/>
    <cellStyle name="n_Flash September eresMas_04a - Détail BU accès_Reporting Valeur_Mobile_2010_10" xfId="33168"/>
    <cellStyle name="n_Flash September eresMas_04a - Détail BU accès_Reporting Valeur_Mobile_2010_10_Group" xfId="33169"/>
    <cellStyle name="n_Flash September eresMas_04a - Détail BU accès_Reporting Valeur_Mobile_2010_10_ROW" xfId="33170"/>
    <cellStyle name="n_Flash September eresMas_04a - Détail BU accès_Reporting Valeur_Mobile_2010_10_ROW ARPU" xfId="33171"/>
    <cellStyle name="n_Flash September eresMas_04a - Détail BU accès_Reporting Valeur_Mobile_2010_10_ROW_Group" xfId="33172"/>
    <cellStyle name="n_Flash September eresMas_04a - Détail BU accès_Reporting Valeur_Mobile_2010_10_ROW_ROW ARPU" xfId="33173"/>
    <cellStyle name="n_Flash September eresMas_04a - Détail BU accès_ROW" xfId="33174"/>
    <cellStyle name="n_Flash September eresMas_04a - Détail BU accès_ROW ARPU" xfId="33175"/>
    <cellStyle name="n_Flash September eresMas_04a - Détail BU accès_RoW KPIs" xfId="9165"/>
    <cellStyle name="n_Flash September eresMas_04a - Détail BU accès_ROW_1" xfId="33176"/>
    <cellStyle name="n_Flash September eresMas_04a - Détail BU accès_ROW_1_Group" xfId="33177"/>
    <cellStyle name="n_Flash September eresMas_04a - Détail BU accès_ROW_1_ROW ARPU" xfId="33178"/>
    <cellStyle name="n_Flash September eresMas_04a - Détail BU accès_ROW_Group" xfId="33179"/>
    <cellStyle name="n_Flash September eresMas_04a - Détail BU accès_ROW_ROW ARPU" xfId="33180"/>
    <cellStyle name="n_Flash September eresMas_04a - Détail BU accès_Spain ARPU + AUPU" xfId="33181"/>
    <cellStyle name="n_Flash September eresMas_04a - Détail BU accès_Spain ARPU + AUPU_Group" xfId="33182"/>
    <cellStyle name="n_Flash September eresMas_04a - Détail BU accès_Spain ARPU + AUPU_ROW ARPU" xfId="33183"/>
    <cellStyle name="n_Flash September eresMas_04a - Détail BU accès_Spain KPIs" xfId="6887"/>
    <cellStyle name="n_Flash September eresMas_04a - Détail BU accès_Spain KPIs 2" xfId="16254"/>
    <cellStyle name="n_Flash September eresMas_04a - Détail BU accès_Spain KPIs_1" xfId="51703"/>
    <cellStyle name="n_Flash September eresMas_04a - Détail BU accès_Telecoms - Operational KPIs" xfId="50006"/>
    <cellStyle name="n_Flash September eresMas_04a - Détail BU accès_UAG_report_CA 06-09 (06-09-28)" xfId="2207"/>
    <cellStyle name="n_Flash September eresMas_04a - Détail BU accès_UAG_report_CA 06-09 (06-09-28)_A&amp;ME KPIs" xfId="53494"/>
    <cellStyle name="n_Flash September eresMas_04a - Détail BU accès_UAG_report_CA 06-09 (06-09-28)_Enterprise" xfId="9739"/>
    <cellStyle name="n_Flash September eresMas_04a - Détail BU accès_UAG_report_CA 06-09 (06-09-28)_France financials" xfId="23858"/>
    <cellStyle name="n_Flash September eresMas_04a - Détail BU accès_UAG_report_CA 06-09 (06-09-28)_France financials_1" xfId="25329"/>
    <cellStyle name="n_Flash September eresMas_04a - Détail BU accès_UAG_report_CA 06-09 (06-09-28)_France KPIs" xfId="5068"/>
    <cellStyle name="n_Flash September eresMas_04a - Détail BU accès_UAG_report_CA 06-09 (06-09-28)_France KPIs 2" xfId="14486"/>
    <cellStyle name="n_Flash September eresMas_04a - Détail BU accès_UAG_report_CA 06-09 (06-09-28)_France KPIs_1" xfId="12311"/>
    <cellStyle name="n_Flash September eresMas_04a - Détail BU accès_UAG_report_CA 06-09 (06-09-28)_Group" xfId="33185"/>
    <cellStyle name="n_Flash September eresMas_04a - Détail BU accès_UAG_report_CA 06-09 (06-09-28)_Group - financial KPIs" xfId="22114"/>
    <cellStyle name="n_Flash September eresMas_04a - Détail BU accès_UAG_report_CA 06-09 (06-09-28)_Group - operational KPIs" xfId="3205"/>
    <cellStyle name="n_Flash September eresMas_04a - Détail BU accès_UAG_report_CA 06-09 (06-09-28)_Group - operational KPIs_1" xfId="10557"/>
    <cellStyle name="n_Flash September eresMas_04a - Détail BU accès_UAG_report_CA 06-09 (06-09-28)_Group - operational KPIs_1 2" xfId="18256"/>
    <cellStyle name="n_Flash September eresMas_04a - Détail BU accès_UAG_report_CA 06-09 (06-09-28)_Group - operational KPIs_2" xfId="20373"/>
    <cellStyle name="n_Flash September eresMas_04a - Détail BU accès_UAG_report_CA 06-09 (06-09-28)_IC&amp;SS" xfId="19577"/>
    <cellStyle name="n_Flash September eresMas_04a - Détail BU accès_UAG_report_CA 06-09 (06-09-28)_Poland KPIs" xfId="8459"/>
    <cellStyle name="n_Flash September eresMas_04a - Détail BU accès_UAG_report_CA 06-09 (06-09-28)_Poland KPIs_1" xfId="33184"/>
    <cellStyle name="n_Flash September eresMas_04a - Détail BU accès_UAG_report_CA 06-09 (06-09-28)_ROW" xfId="33186"/>
    <cellStyle name="n_Flash September eresMas_04a - Détail BU accès_UAG_report_CA 06-09 (06-09-28)_ROW ARPU" xfId="33187"/>
    <cellStyle name="n_Flash September eresMas_04a - Détail BU accès_UAG_report_CA 06-09 (06-09-28)_RoW KPIs" xfId="9171"/>
    <cellStyle name="n_Flash September eresMas_04a - Détail BU accès_UAG_report_CA 06-09 (06-09-28)_ROW_1" xfId="33188"/>
    <cellStyle name="n_Flash September eresMas_04a - Détail BU accès_UAG_report_CA 06-09 (06-09-28)_ROW_1_Group" xfId="33189"/>
    <cellStyle name="n_Flash September eresMas_04a - Détail BU accès_UAG_report_CA 06-09 (06-09-28)_ROW_1_ROW ARPU" xfId="33190"/>
    <cellStyle name="n_Flash September eresMas_04a - Détail BU accès_UAG_report_CA 06-09 (06-09-28)_ROW_Group" xfId="33191"/>
    <cellStyle name="n_Flash September eresMas_04a - Détail BU accès_UAG_report_CA 06-09 (06-09-28)_ROW_ROW ARPU" xfId="33192"/>
    <cellStyle name="n_Flash September eresMas_04a - Détail BU accès_UAG_report_CA 06-09 (06-09-28)_Spain ARPU + AUPU" xfId="33193"/>
    <cellStyle name="n_Flash September eresMas_04a - Détail BU accès_UAG_report_CA 06-09 (06-09-28)_Spain ARPU + AUPU_Group" xfId="33194"/>
    <cellStyle name="n_Flash September eresMas_04a - Détail BU accès_UAG_report_CA 06-09 (06-09-28)_Spain ARPU + AUPU_ROW ARPU" xfId="33195"/>
    <cellStyle name="n_Flash September eresMas_04a - Détail BU accès_UAG_report_CA 06-09 (06-09-28)_Spain KPIs" xfId="6899"/>
    <cellStyle name="n_Flash September eresMas_04a - Détail BU accès_UAG_report_CA 06-09 (06-09-28)_Spain KPIs 2" xfId="16266"/>
    <cellStyle name="n_Flash September eresMas_04a - Détail BU accès_UAG_report_CA 06-09 (06-09-28)_Spain KPIs_1" xfId="51715"/>
    <cellStyle name="n_Flash September eresMas_04a - Détail BU accès_UAG_report_CA 06-09 (06-09-28)_Telecoms - Operational KPIs" xfId="50018"/>
    <cellStyle name="n_Flash September eresMas_04a - Détail BU accès_UAG_report_CA 06-10 (06-11-06)" xfId="2208"/>
    <cellStyle name="n_Flash September eresMas_04a - Détail BU accès_UAG_report_CA 06-10 (06-11-06)_A&amp;ME KPIs" xfId="53495"/>
    <cellStyle name="n_Flash September eresMas_04a - Détail BU accès_UAG_report_CA 06-10 (06-11-06)_Enterprise" xfId="9740"/>
    <cellStyle name="n_Flash September eresMas_04a - Détail BU accès_UAG_report_CA 06-10 (06-11-06)_France financials" xfId="23859"/>
    <cellStyle name="n_Flash September eresMas_04a - Détail BU accès_UAG_report_CA 06-10 (06-11-06)_France financials_1" xfId="25330"/>
    <cellStyle name="n_Flash September eresMas_04a - Détail BU accès_UAG_report_CA 06-10 (06-11-06)_France KPIs" xfId="5069"/>
    <cellStyle name="n_Flash September eresMas_04a - Détail BU accès_UAG_report_CA 06-10 (06-11-06)_France KPIs 2" xfId="14487"/>
    <cellStyle name="n_Flash September eresMas_04a - Détail BU accès_UAG_report_CA 06-10 (06-11-06)_France KPIs_1" xfId="12312"/>
    <cellStyle name="n_Flash September eresMas_04a - Détail BU accès_UAG_report_CA 06-10 (06-11-06)_Group" xfId="33197"/>
    <cellStyle name="n_Flash September eresMas_04a - Détail BU accès_UAG_report_CA 06-10 (06-11-06)_Group - financial KPIs" xfId="22115"/>
    <cellStyle name="n_Flash September eresMas_04a - Détail BU accès_UAG_report_CA 06-10 (06-11-06)_Group - operational KPIs" xfId="3206"/>
    <cellStyle name="n_Flash September eresMas_04a - Détail BU accès_UAG_report_CA 06-10 (06-11-06)_Group - operational KPIs_1" xfId="10558"/>
    <cellStyle name="n_Flash September eresMas_04a - Détail BU accès_UAG_report_CA 06-10 (06-11-06)_Group - operational KPIs_1 2" xfId="18257"/>
    <cellStyle name="n_Flash September eresMas_04a - Détail BU accès_UAG_report_CA 06-10 (06-11-06)_Group - operational KPIs_2" xfId="20374"/>
    <cellStyle name="n_Flash September eresMas_04a - Détail BU accès_UAG_report_CA 06-10 (06-11-06)_IC&amp;SS" xfId="19777"/>
    <cellStyle name="n_Flash September eresMas_04a - Détail BU accès_UAG_report_CA 06-10 (06-11-06)_Poland KPIs" xfId="8460"/>
    <cellStyle name="n_Flash September eresMas_04a - Détail BU accès_UAG_report_CA 06-10 (06-11-06)_Poland KPIs_1" xfId="33196"/>
    <cellStyle name="n_Flash September eresMas_04a - Détail BU accès_UAG_report_CA 06-10 (06-11-06)_ROW" xfId="33198"/>
    <cellStyle name="n_Flash September eresMas_04a - Détail BU accès_UAG_report_CA 06-10 (06-11-06)_ROW ARPU" xfId="33199"/>
    <cellStyle name="n_Flash September eresMas_04a - Détail BU accès_UAG_report_CA 06-10 (06-11-06)_RoW KPIs" xfId="9172"/>
    <cellStyle name="n_Flash September eresMas_04a - Détail BU accès_UAG_report_CA 06-10 (06-11-06)_ROW_1" xfId="33200"/>
    <cellStyle name="n_Flash September eresMas_04a - Détail BU accès_UAG_report_CA 06-10 (06-11-06)_ROW_1_Group" xfId="33201"/>
    <cellStyle name="n_Flash September eresMas_04a - Détail BU accès_UAG_report_CA 06-10 (06-11-06)_ROW_1_ROW ARPU" xfId="33202"/>
    <cellStyle name="n_Flash September eresMas_04a - Détail BU accès_UAG_report_CA 06-10 (06-11-06)_ROW_Group" xfId="33203"/>
    <cellStyle name="n_Flash September eresMas_04a - Détail BU accès_UAG_report_CA 06-10 (06-11-06)_ROW_ROW ARPU" xfId="33204"/>
    <cellStyle name="n_Flash September eresMas_04a - Détail BU accès_UAG_report_CA 06-10 (06-11-06)_Spain ARPU + AUPU" xfId="33205"/>
    <cellStyle name="n_Flash September eresMas_04a - Détail BU accès_UAG_report_CA 06-10 (06-11-06)_Spain ARPU + AUPU_Group" xfId="33206"/>
    <cellStyle name="n_Flash September eresMas_04a - Détail BU accès_UAG_report_CA 06-10 (06-11-06)_Spain ARPU + AUPU_ROW ARPU" xfId="33207"/>
    <cellStyle name="n_Flash September eresMas_04a - Détail BU accès_UAG_report_CA 06-10 (06-11-06)_Spain KPIs" xfId="6900"/>
    <cellStyle name="n_Flash September eresMas_04a - Détail BU accès_UAG_report_CA 06-10 (06-11-06)_Spain KPIs 2" xfId="16267"/>
    <cellStyle name="n_Flash September eresMas_04a - Détail BU accès_UAG_report_CA 06-10 (06-11-06)_Spain KPIs_1" xfId="51716"/>
    <cellStyle name="n_Flash September eresMas_04a - Détail BU accès_UAG_report_CA 06-10 (06-11-06)_Telecoms - Operational KPIs" xfId="50019"/>
    <cellStyle name="n_Flash September eresMas_04a - Détail BU accès_V&amp;M trajectoires V1 (06-08-11)" xfId="2209"/>
    <cellStyle name="n_Flash September eresMas_04a - Détail BU accès_V&amp;M trajectoires V1 (06-08-11)_A&amp;ME KPIs" xfId="53496"/>
    <cellStyle name="n_Flash September eresMas_04a - Détail BU accès_V&amp;M trajectoires V1 (06-08-11)_Enterprise" xfId="9741"/>
    <cellStyle name="n_Flash September eresMas_04a - Détail BU accès_V&amp;M trajectoires V1 (06-08-11)_France financials" xfId="23860"/>
    <cellStyle name="n_Flash September eresMas_04a - Détail BU accès_V&amp;M trajectoires V1 (06-08-11)_France financials_1" xfId="25331"/>
    <cellStyle name="n_Flash September eresMas_04a - Détail BU accès_V&amp;M trajectoires V1 (06-08-11)_France KPIs" xfId="5070"/>
    <cellStyle name="n_Flash September eresMas_04a - Détail BU accès_V&amp;M trajectoires V1 (06-08-11)_France KPIs 2" xfId="14488"/>
    <cellStyle name="n_Flash September eresMas_04a - Détail BU accès_V&amp;M trajectoires V1 (06-08-11)_France KPIs_1" xfId="12313"/>
    <cellStyle name="n_Flash September eresMas_04a - Détail BU accès_V&amp;M trajectoires V1 (06-08-11)_Group" xfId="33209"/>
    <cellStyle name="n_Flash September eresMas_04a - Détail BU accès_V&amp;M trajectoires V1 (06-08-11)_Group - financial KPIs" xfId="22116"/>
    <cellStyle name="n_Flash September eresMas_04a - Détail BU accès_V&amp;M trajectoires V1 (06-08-11)_Group - operational KPIs" xfId="3207"/>
    <cellStyle name="n_Flash September eresMas_04a - Détail BU accès_V&amp;M trajectoires V1 (06-08-11)_Group - operational KPIs_1" xfId="10559"/>
    <cellStyle name="n_Flash September eresMas_04a - Détail BU accès_V&amp;M trajectoires V1 (06-08-11)_Group - operational KPIs_1 2" xfId="18258"/>
    <cellStyle name="n_Flash September eresMas_04a - Détail BU accès_V&amp;M trajectoires V1 (06-08-11)_Group - operational KPIs_2" xfId="20375"/>
    <cellStyle name="n_Flash September eresMas_04a - Détail BU accès_V&amp;M trajectoires V1 (06-08-11)_IC&amp;SS" xfId="13568"/>
    <cellStyle name="n_Flash September eresMas_04a - Détail BU accès_V&amp;M trajectoires V1 (06-08-11)_Poland KPIs" xfId="8461"/>
    <cellStyle name="n_Flash September eresMas_04a - Détail BU accès_V&amp;M trajectoires V1 (06-08-11)_Poland KPIs_1" xfId="33208"/>
    <cellStyle name="n_Flash September eresMas_04a - Détail BU accès_V&amp;M trajectoires V1 (06-08-11)_ROW" xfId="33210"/>
    <cellStyle name="n_Flash September eresMas_04a - Détail BU accès_V&amp;M trajectoires V1 (06-08-11)_ROW ARPU" xfId="33211"/>
    <cellStyle name="n_Flash September eresMas_04a - Détail BU accès_V&amp;M trajectoires V1 (06-08-11)_RoW KPIs" xfId="9173"/>
    <cellStyle name="n_Flash September eresMas_04a - Détail BU accès_V&amp;M trajectoires V1 (06-08-11)_ROW_1" xfId="33212"/>
    <cellStyle name="n_Flash September eresMas_04a - Détail BU accès_V&amp;M trajectoires V1 (06-08-11)_ROW_1_Group" xfId="33213"/>
    <cellStyle name="n_Flash September eresMas_04a - Détail BU accès_V&amp;M trajectoires V1 (06-08-11)_ROW_1_ROW ARPU" xfId="33214"/>
    <cellStyle name="n_Flash September eresMas_04a - Détail BU accès_V&amp;M trajectoires V1 (06-08-11)_ROW_Group" xfId="33215"/>
    <cellStyle name="n_Flash September eresMas_04a - Détail BU accès_V&amp;M trajectoires V1 (06-08-11)_ROW_ROW ARPU" xfId="33216"/>
    <cellStyle name="n_Flash September eresMas_04a - Détail BU accès_V&amp;M trajectoires V1 (06-08-11)_Spain ARPU + AUPU" xfId="33217"/>
    <cellStyle name="n_Flash September eresMas_04a - Détail BU accès_V&amp;M trajectoires V1 (06-08-11)_Spain ARPU + AUPU_Group" xfId="33218"/>
    <cellStyle name="n_Flash September eresMas_04a - Détail BU accès_V&amp;M trajectoires V1 (06-08-11)_Spain ARPU + AUPU_ROW ARPU" xfId="33219"/>
    <cellStyle name="n_Flash September eresMas_04a - Détail BU accès_V&amp;M trajectoires V1 (06-08-11)_Spain KPIs" xfId="6901"/>
    <cellStyle name="n_Flash September eresMas_04a - Détail BU accès_V&amp;M trajectoires V1 (06-08-11)_Spain KPIs 2" xfId="16268"/>
    <cellStyle name="n_Flash September eresMas_04a - Détail BU accès_V&amp;M trajectoires V1 (06-08-11)_Spain KPIs_1" xfId="51717"/>
    <cellStyle name="n_Flash September eresMas_04a - Détail BU accès_V&amp;M trajectoires V1 (06-08-11)_Telecoms - Operational KPIs" xfId="50020"/>
    <cellStyle name="n_Flash September eresMas_04b - Détail BU accès fiches pays" xfId="2210"/>
    <cellStyle name="n_Flash September eresMas_04b - Détail BU accès fiches pays_01 Synthèse DM pour modèle" xfId="2211"/>
    <cellStyle name="n_Flash September eresMas_04b - Détail BU accès fiches pays_01 Synthèse DM pour modèle_A&amp;ME KPIs" xfId="53498"/>
    <cellStyle name="n_Flash September eresMas_04b - Détail BU accès fiches pays_01 Synthèse DM pour modèle_France financials" xfId="23862"/>
    <cellStyle name="n_Flash September eresMas_04b - Détail BU accès fiches pays_01 Synthèse DM pour modèle_France KPIs" xfId="5072"/>
    <cellStyle name="n_Flash September eresMas_04b - Détail BU accès fiches pays_01 Synthèse DM pour modèle_France KPIs 2" xfId="14490"/>
    <cellStyle name="n_Flash September eresMas_04b - Détail BU accès fiches pays_01 Synthèse DM pour modèle_France KPIs_1" xfId="12315"/>
    <cellStyle name="n_Flash September eresMas_04b - Détail BU accès fiches pays_01 Synthèse DM pour modèle_Group" xfId="33222"/>
    <cellStyle name="n_Flash September eresMas_04b - Détail BU accès fiches pays_01 Synthèse DM pour modèle_Group - financial KPIs" xfId="22118"/>
    <cellStyle name="n_Flash September eresMas_04b - Détail BU accès fiches pays_01 Synthèse DM pour modèle_Group - operational KPIs" xfId="10561"/>
    <cellStyle name="n_Flash September eresMas_04b - Détail BU accès fiches pays_01 Synthèse DM pour modèle_Group - operational KPIs 2" xfId="18260"/>
    <cellStyle name="n_Flash September eresMas_04b - Détail BU accès fiches pays_01 Synthèse DM pour modèle_Group - operational KPIs_1" xfId="20377"/>
    <cellStyle name="n_Flash September eresMas_04b - Détail BU accès fiches pays_01 Synthèse DM pour modèle_Poland KPIs" xfId="33221"/>
    <cellStyle name="n_Flash September eresMas_04b - Détail BU accès fiches pays_01 Synthèse DM pour modèle_ROW" xfId="33223"/>
    <cellStyle name="n_Flash September eresMas_04b - Détail BU accès fiches pays_01 Synthèse DM pour modèle_ROW ARPU" xfId="33224"/>
    <cellStyle name="n_Flash September eresMas_04b - Détail BU accès fiches pays_01 Synthèse DM pour modèle_ROW_1" xfId="33225"/>
    <cellStyle name="n_Flash September eresMas_04b - Détail BU accès fiches pays_01 Synthèse DM pour modèle_ROW_1_Group" xfId="33226"/>
    <cellStyle name="n_Flash September eresMas_04b - Détail BU accès fiches pays_01 Synthèse DM pour modèle_ROW_1_ROW ARPU" xfId="33227"/>
    <cellStyle name="n_Flash September eresMas_04b - Détail BU accès fiches pays_01 Synthèse DM pour modèle_ROW_Group" xfId="33228"/>
    <cellStyle name="n_Flash September eresMas_04b - Détail BU accès fiches pays_01 Synthèse DM pour modèle_ROW_ROW ARPU" xfId="33229"/>
    <cellStyle name="n_Flash September eresMas_04b - Détail BU accès fiches pays_01 Synthèse DM pour modèle_Spain ARPU + AUPU" xfId="33230"/>
    <cellStyle name="n_Flash September eresMas_04b - Détail BU accès fiches pays_01 Synthèse DM pour modèle_Spain ARPU + AUPU_Group" xfId="33231"/>
    <cellStyle name="n_Flash September eresMas_04b - Détail BU accès fiches pays_01 Synthèse DM pour modèle_Spain ARPU + AUPU_ROW ARPU" xfId="33232"/>
    <cellStyle name="n_Flash September eresMas_04b - Détail BU accès fiches pays_01 Synthèse DM pour modèle_Spain KPIs" xfId="6903"/>
    <cellStyle name="n_Flash September eresMas_04b - Détail BU accès fiches pays_01 Synthèse DM pour modèle_Spain KPIs 2" xfId="16270"/>
    <cellStyle name="n_Flash September eresMas_04b - Détail BU accès fiches pays_01 Synthèse DM pour modèle_Spain KPIs_1" xfId="51719"/>
    <cellStyle name="n_Flash September eresMas_04b - Détail BU accès fiches pays_01 Synthèse DM pour modèle_Telecoms - Operational KPIs" xfId="50022"/>
    <cellStyle name="n_Flash September eresMas_04b - Détail BU accès fiches pays_0703 Préflashde L23 Analyse CA trafic 07-03 (07-04-03)" xfId="2212"/>
    <cellStyle name="n_Flash September eresMas_04b - Détail BU accès fiches pays_0703 Préflashde L23 Analyse CA trafic 07-03 (07-04-03)_A&amp;ME KPIs" xfId="53499"/>
    <cellStyle name="n_Flash September eresMas_04b - Détail BU accès fiches pays_0703 Préflashde L23 Analyse CA trafic 07-03 (07-04-03)_Enterprise" xfId="9743"/>
    <cellStyle name="n_Flash September eresMas_04b - Détail BU accès fiches pays_0703 Préflashde L23 Analyse CA trafic 07-03 (07-04-03)_France financials" xfId="23863"/>
    <cellStyle name="n_Flash September eresMas_04b - Détail BU accès fiches pays_0703 Préflashde L23 Analyse CA trafic 07-03 (07-04-03)_France financials_1" xfId="25333"/>
    <cellStyle name="n_Flash September eresMas_04b - Détail BU accès fiches pays_0703 Préflashde L23 Analyse CA trafic 07-03 (07-04-03)_France KPIs" xfId="5073"/>
    <cellStyle name="n_Flash September eresMas_04b - Détail BU accès fiches pays_0703 Préflashde L23 Analyse CA trafic 07-03 (07-04-03)_France KPIs 2" xfId="14491"/>
    <cellStyle name="n_Flash September eresMas_04b - Détail BU accès fiches pays_0703 Préflashde L23 Analyse CA trafic 07-03 (07-04-03)_France KPIs_1" xfId="12316"/>
    <cellStyle name="n_Flash September eresMas_04b - Détail BU accès fiches pays_0703 Préflashde L23 Analyse CA trafic 07-03 (07-04-03)_Group" xfId="33234"/>
    <cellStyle name="n_Flash September eresMas_04b - Détail BU accès fiches pays_0703 Préflashde L23 Analyse CA trafic 07-03 (07-04-03)_Group - financial KPIs" xfId="22119"/>
    <cellStyle name="n_Flash September eresMas_04b - Détail BU accès fiches pays_0703 Préflashde L23 Analyse CA trafic 07-03 (07-04-03)_Group - operational KPIs" xfId="3209"/>
    <cellStyle name="n_Flash September eresMas_04b - Détail BU accès fiches pays_0703 Préflashde L23 Analyse CA trafic 07-03 (07-04-03)_Group - operational KPIs_1" xfId="10562"/>
    <cellStyle name="n_Flash September eresMas_04b - Détail BU accès fiches pays_0703 Préflashde L23 Analyse CA trafic 07-03 (07-04-03)_Group - operational KPIs_1 2" xfId="18261"/>
    <cellStyle name="n_Flash September eresMas_04b - Détail BU accès fiches pays_0703 Préflashde L23 Analyse CA trafic 07-03 (07-04-03)_Group - operational KPIs_2" xfId="20378"/>
    <cellStyle name="n_Flash September eresMas_04b - Détail BU accès fiches pays_0703 Préflashde L23 Analyse CA trafic 07-03 (07-04-03)_IC&amp;SS" xfId="19576"/>
    <cellStyle name="n_Flash September eresMas_04b - Détail BU accès fiches pays_0703 Préflashde L23 Analyse CA trafic 07-03 (07-04-03)_Poland KPIs" xfId="8463"/>
    <cellStyle name="n_Flash September eresMas_04b - Détail BU accès fiches pays_0703 Préflashde L23 Analyse CA trafic 07-03 (07-04-03)_Poland KPIs_1" xfId="33233"/>
    <cellStyle name="n_Flash September eresMas_04b - Détail BU accès fiches pays_0703 Préflashde L23 Analyse CA trafic 07-03 (07-04-03)_ROW" xfId="33235"/>
    <cellStyle name="n_Flash September eresMas_04b - Détail BU accès fiches pays_0703 Préflashde L23 Analyse CA trafic 07-03 (07-04-03)_ROW ARPU" xfId="33236"/>
    <cellStyle name="n_Flash September eresMas_04b - Détail BU accès fiches pays_0703 Préflashde L23 Analyse CA trafic 07-03 (07-04-03)_RoW KPIs" xfId="9175"/>
    <cellStyle name="n_Flash September eresMas_04b - Détail BU accès fiches pays_0703 Préflashde L23 Analyse CA trafic 07-03 (07-04-03)_ROW_1" xfId="33237"/>
    <cellStyle name="n_Flash September eresMas_04b - Détail BU accès fiches pays_0703 Préflashde L23 Analyse CA trafic 07-03 (07-04-03)_ROW_1_Group" xfId="33238"/>
    <cellStyle name="n_Flash September eresMas_04b - Détail BU accès fiches pays_0703 Préflashde L23 Analyse CA trafic 07-03 (07-04-03)_ROW_1_ROW ARPU" xfId="33239"/>
    <cellStyle name="n_Flash September eresMas_04b - Détail BU accès fiches pays_0703 Préflashde L23 Analyse CA trafic 07-03 (07-04-03)_ROW_Group" xfId="33240"/>
    <cellStyle name="n_Flash September eresMas_04b - Détail BU accès fiches pays_0703 Préflashde L23 Analyse CA trafic 07-03 (07-04-03)_ROW_ROW ARPU" xfId="33241"/>
    <cellStyle name="n_Flash September eresMas_04b - Détail BU accès fiches pays_0703 Préflashde L23 Analyse CA trafic 07-03 (07-04-03)_Spain ARPU + AUPU" xfId="33242"/>
    <cellStyle name="n_Flash September eresMas_04b - Détail BU accès fiches pays_0703 Préflashde L23 Analyse CA trafic 07-03 (07-04-03)_Spain ARPU + AUPU_Group" xfId="33243"/>
    <cellStyle name="n_Flash September eresMas_04b - Détail BU accès fiches pays_0703 Préflashde L23 Analyse CA trafic 07-03 (07-04-03)_Spain ARPU + AUPU_ROW ARPU" xfId="33244"/>
    <cellStyle name="n_Flash September eresMas_04b - Détail BU accès fiches pays_0703 Préflashde L23 Analyse CA trafic 07-03 (07-04-03)_Spain KPIs" xfId="6904"/>
    <cellStyle name="n_Flash September eresMas_04b - Détail BU accès fiches pays_0703 Préflashde L23 Analyse CA trafic 07-03 (07-04-03)_Spain KPIs 2" xfId="16271"/>
    <cellStyle name="n_Flash September eresMas_04b - Détail BU accès fiches pays_0703 Préflashde L23 Analyse CA trafic 07-03 (07-04-03)_Spain KPIs_1" xfId="51720"/>
    <cellStyle name="n_Flash September eresMas_04b - Détail BU accès fiches pays_0703 Préflashde L23 Analyse CA trafic 07-03 (07-04-03)_Telecoms - Operational KPIs" xfId="50023"/>
    <cellStyle name="n_Flash September eresMas_04b - Détail BU accès fiches pays_A&amp;ME KPIs" xfId="53497"/>
    <cellStyle name="n_Flash September eresMas_04b - Détail BU accès fiches pays_Base Forfaits 06-07" xfId="2213"/>
    <cellStyle name="n_Flash September eresMas_04b - Détail BU accès fiches pays_Base Forfaits 06-07_A&amp;ME KPIs" xfId="53500"/>
    <cellStyle name="n_Flash September eresMas_04b - Détail BU accès fiches pays_Base Forfaits 06-07_Enterprise" xfId="9744"/>
    <cellStyle name="n_Flash September eresMas_04b - Détail BU accès fiches pays_Base Forfaits 06-07_France financials" xfId="23864"/>
    <cellStyle name="n_Flash September eresMas_04b - Détail BU accès fiches pays_Base Forfaits 06-07_France financials_1" xfId="25334"/>
    <cellStyle name="n_Flash September eresMas_04b - Détail BU accès fiches pays_Base Forfaits 06-07_France KPIs" xfId="5074"/>
    <cellStyle name="n_Flash September eresMas_04b - Détail BU accès fiches pays_Base Forfaits 06-07_France KPIs 2" xfId="14492"/>
    <cellStyle name="n_Flash September eresMas_04b - Détail BU accès fiches pays_Base Forfaits 06-07_France KPIs_1" xfId="12317"/>
    <cellStyle name="n_Flash September eresMas_04b - Détail BU accès fiches pays_Base Forfaits 06-07_Group" xfId="33246"/>
    <cellStyle name="n_Flash September eresMas_04b - Détail BU accès fiches pays_Base Forfaits 06-07_Group - financial KPIs" xfId="22120"/>
    <cellStyle name="n_Flash September eresMas_04b - Détail BU accès fiches pays_Base Forfaits 06-07_Group - operational KPIs" xfId="3210"/>
    <cellStyle name="n_Flash September eresMas_04b - Détail BU accès fiches pays_Base Forfaits 06-07_Group - operational KPIs_1" xfId="10563"/>
    <cellStyle name="n_Flash September eresMas_04b - Détail BU accès fiches pays_Base Forfaits 06-07_Group - operational KPIs_1 2" xfId="18262"/>
    <cellStyle name="n_Flash September eresMas_04b - Détail BU accès fiches pays_Base Forfaits 06-07_Group - operational KPIs_2" xfId="20379"/>
    <cellStyle name="n_Flash September eresMas_04b - Détail BU accès fiches pays_Base Forfaits 06-07_IC&amp;SS" xfId="19776"/>
    <cellStyle name="n_Flash September eresMas_04b - Détail BU accès fiches pays_Base Forfaits 06-07_Poland KPIs" xfId="8464"/>
    <cellStyle name="n_Flash September eresMas_04b - Détail BU accès fiches pays_Base Forfaits 06-07_Poland KPIs_1" xfId="33245"/>
    <cellStyle name="n_Flash September eresMas_04b - Détail BU accès fiches pays_Base Forfaits 06-07_ROW" xfId="33247"/>
    <cellStyle name="n_Flash September eresMas_04b - Détail BU accès fiches pays_Base Forfaits 06-07_ROW ARPU" xfId="33248"/>
    <cellStyle name="n_Flash September eresMas_04b - Détail BU accès fiches pays_Base Forfaits 06-07_RoW KPIs" xfId="9176"/>
    <cellStyle name="n_Flash September eresMas_04b - Détail BU accès fiches pays_Base Forfaits 06-07_ROW_1" xfId="33249"/>
    <cellStyle name="n_Flash September eresMas_04b - Détail BU accès fiches pays_Base Forfaits 06-07_ROW_1_Group" xfId="33250"/>
    <cellStyle name="n_Flash September eresMas_04b - Détail BU accès fiches pays_Base Forfaits 06-07_ROW_1_ROW ARPU" xfId="33251"/>
    <cellStyle name="n_Flash September eresMas_04b - Détail BU accès fiches pays_Base Forfaits 06-07_ROW_Group" xfId="33252"/>
    <cellStyle name="n_Flash September eresMas_04b - Détail BU accès fiches pays_Base Forfaits 06-07_ROW_ROW ARPU" xfId="33253"/>
    <cellStyle name="n_Flash September eresMas_04b - Détail BU accès fiches pays_Base Forfaits 06-07_Spain ARPU + AUPU" xfId="33254"/>
    <cellStyle name="n_Flash September eresMas_04b - Détail BU accès fiches pays_Base Forfaits 06-07_Spain ARPU + AUPU_Group" xfId="33255"/>
    <cellStyle name="n_Flash September eresMas_04b - Détail BU accès fiches pays_Base Forfaits 06-07_Spain ARPU + AUPU_ROW ARPU" xfId="33256"/>
    <cellStyle name="n_Flash September eresMas_04b - Détail BU accès fiches pays_Base Forfaits 06-07_Spain KPIs" xfId="6905"/>
    <cellStyle name="n_Flash September eresMas_04b - Détail BU accès fiches pays_Base Forfaits 06-07_Spain KPIs 2" xfId="16272"/>
    <cellStyle name="n_Flash September eresMas_04b - Détail BU accès fiches pays_Base Forfaits 06-07_Spain KPIs_1" xfId="51721"/>
    <cellStyle name="n_Flash September eresMas_04b - Détail BU accès fiches pays_Base Forfaits 06-07_Telecoms - Operational KPIs" xfId="50024"/>
    <cellStyle name="n_Flash September eresMas_04b - Détail BU accès fiches pays_CA BAC SCR-VM 06-07 (31-07-06)" xfId="2214"/>
    <cellStyle name="n_Flash September eresMas_04b - Détail BU accès fiches pays_CA BAC SCR-VM 06-07 (31-07-06)_A&amp;ME KPIs" xfId="53501"/>
    <cellStyle name="n_Flash September eresMas_04b - Détail BU accès fiches pays_CA BAC SCR-VM 06-07 (31-07-06)_Enterprise" xfId="9745"/>
    <cellStyle name="n_Flash September eresMas_04b - Détail BU accès fiches pays_CA BAC SCR-VM 06-07 (31-07-06)_France financials" xfId="23865"/>
    <cellStyle name="n_Flash September eresMas_04b - Détail BU accès fiches pays_CA BAC SCR-VM 06-07 (31-07-06)_France financials_1" xfId="25335"/>
    <cellStyle name="n_Flash September eresMas_04b - Détail BU accès fiches pays_CA BAC SCR-VM 06-07 (31-07-06)_France KPIs" xfId="5075"/>
    <cellStyle name="n_Flash September eresMas_04b - Détail BU accès fiches pays_CA BAC SCR-VM 06-07 (31-07-06)_France KPIs 2" xfId="14493"/>
    <cellStyle name="n_Flash September eresMas_04b - Détail BU accès fiches pays_CA BAC SCR-VM 06-07 (31-07-06)_France KPIs_1" xfId="12318"/>
    <cellStyle name="n_Flash September eresMas_04b - Détail BU accès fiches pays_CA BAC SCR-VM 06-07 (31-07-06)_Group" xfId="33258"/>
    <cellStyle name="n_Flash September eresMas_04b - Détail BU accès fiches pays_CA BAC SCR-VM 06-07 (31-07-06)_Group - financial KPIs" xfId="22121"/>
    <cellStyle name="n_Flash September eresMas_04b - Détail BU accès fiches pays_CA BAC SCR-VM 06-07 (31-07-06)_Group - operational KPIs" xfId="3211"/>
    <cellStyle name="n_Flash September eresMas_04b - Détail BU accès fiches pays_CA BAC SCR-VM 06-07 (31-07-06)_Group - operational KPIs_1" xfId="10564"/>
    <cellStyle name="n_Flash September eresMas_04b - Détail BU accès fiches pays_CA BAC SCR-VM 06-07 (31-07-06)_Group - operational KPIs_1 2" xfId="18263"/>
    <cellStyle name="n_Flash September eresMas_04b - Détail BU accès fiches pays_CA BAC SCR-VM 06-07 (31-07-06)_Group - operational KPIs_2" xfId="20380"/>
    <cellStyle name="n_Flash September eresMas_04b - Détail BU accès fiches pays_CA BAC SCR-VM 06-07 (31-07-06)_IC&amp;SS" xfId="13569"/>
    <cellStyle name="n_Flash September eresMas_04b - Détail BU accès fiches pays_CA BAC SCR-VM 06-07 (31-07-06)_Poland KPIs" xfId="8465"/>
    <cellStyle name="n_Flash September eresMas_04b - Détail BU accès fiches pays_CA BAC SCR-VM 06-07 (31-07-06)_Poland KPIs_1" xfId="33257"/>
    <cellStyle name="n_Flash September eresMas_04b - Détail BU accès fiches pays_CA BAC SCR-VM 06-07 (31-07-06)_ROW" xfId="33259"/>
    <cellStyle name="n_Flash September eresMas_04b - Détail BU accès fiches pays_CA BAC SCR-VM 06-07 (31-07-06)_ROW ARPU" xfId="33260"/>
    <cellStyle name="n_Flash September eresMas_04b - Détail BU accès fiches pays_CA BAC SCR-VM 06-07 (31-07-06)_RoW KPIs" xfId="9177"/>
    <cellStyle name="n_Flash September eresMas_04b - Détail BU accès fiches pays_CA BAC SCR-VM 06-07 (31-07-06)_ROW_1" xfId="33261"/>
    <cellStyle name="n_Flash September eresMas_04b - Détail BU accès fiches pays_CA BAC SCR-VM 06-07 (31-07-06)_ROW_1_Group" xfId="33262"/>
    <cellStyle name="n_Flash September eresMas_04b - Détail BU accès fiches pays_CA BAC SCR-VM 06-07 (31-07-06)_ROW_1_ROW ARPU" xfId="33263"/>
    <cellStyle name="n_Flash September eresMas_04b - Détail BU accès fiches pays_CA BAC SCR-VM 06-07 (31-07-06)_ROW_Group" xfId="33264"/>
    <cellStyle name="n_Flash September eresMas_04b - Détail BU accès fiches pays_CA BAC SCR-VM 06-07 (31-07-06)_ROW_ROW ARPU" xfId="33265"/>
    <cellStyle name="n_Flash September eresMas_04b - Détail BU accès fiches pays_CA BAC SCR-VM 06-07 (31-07-06)_Spain ARPU + AUPU" xfId="33266"/>
    <cellStyle name="n_Flash September eresMas_04b - Détail BU accès fiches pays_CA BAC SCR-VM 06-07 (31-07-06)_Spain ARPU + AUPU_Group" xfId="33267"/>
    <cellStyle name="n_Flash September eresMas_04b - Détail BU accès fiches pays_CA BAC SCR-VM 06-07 (31-07-06)_Spain ARPU + AUPU_ROW ARPU" xfId="33268"/>
    <cellStyle name="n_Flash September eresMas_04b - Détail BU accès fiches pays_CA BAC SCR-VM 06-07 (31-07-06)_Spain KPIs" xfId="6906"/>
    <cellStyle name="n_Flash September eresMas_04b - Détail BU accès fiches pays_CA BAC SCR-VM 06-07 (31-07-06)_Spain KPIs 2" xfId="16273"/>
    <cellStyle name="n_Flash September eresMas_04b - Détail BU accès fiches pays_CA BAC SCR-VM 06-07 (31-07-06)_Spain KPIs_1" xfId="51722"/>
    <cellStyle name="n_Flash September eresMas_04b - Détail BU accès fiches pays_CA BAC SCR-VM 06-07 (31-07-06)_Telecoms - Operational KPIs" xfId="50025"/>
    <cellStyle name="n_Flash September eresMas_04b - Détail BU accès fiches pays_CA forfaits 0607 (06-08-14)" xfId="2215"/>
    <cellStyle name="n_Flash September eresMas_04b - Détail BU accès fiches pays_CA forfaits 0607 (06-08-14)_A&amp;ME KPIs" xfId="53502"/>
    <cellStyle name="n_Flash September eresMas_04b - Détail BU accès fiches pays_CA forfaits 0607 (06-08-14)_France financials" xfId="23866"/>
    <cellStyle name="n_Flash September eresMas_04b - Détail BU accès fiches pays_CA forfaits 0607 (06-08-14)_France KPIs" xfId="5076"/>
    <cellStyle name="n_Flash September eresMas_04b - Détail BU accès fiches pays_CA forfaits 0607 (06-08-14)_France KPIs 2" xfId="14494"/>
    <cellStyle name="n_Flash September eresMas_04b - Détail BU accès fiches pays_CA forfaits 0607 (06-08-14)_France KPIs_1" xfId="12319"/>
    <cellStyle name="n_Flash September eresMas_04b - Détail BU accès fiches pays_CA forfaits 0607 (06-08-14)_Group" xfId="33270"/>
    <cellStyle name="n_Flash September eresMas_04b - Détail BU accès fiches pays_CA forfaits 0607 (06-08-14)_Group - financial KPIs" xfId="22122"/>
    <cellStyle name="n_Flash September eresMas_04b - Détail BU accès fiches pays_CA forfaits 0607 (06-08-14)_Group - operational KPIs" xfId="10565"/>
    <cellStyle name="n_Flash September eresMas_04b - Détail BU accès fiches pays_CA forfaits 0607 (06-08-14)_Group - operational KPIs 2" xfId="18264"/>
    <cellStyle name="n_Flash September eresMas_04b - Détail BU accès fiches pays_CA forfaits 0607 (06-08-14)_Group - operational KPIs_1" xfId="20381"/>
    <cellStyle name="n_Flash September eresMas_04b - Détail BU accès fiches pays_CA forfaits 0607 (06-08-14)_Poland KPIs" xfId="33269"/>
    <cellStyle name="n_Flash September eresMas_04b - Détail BU accès fiches pays_CA forfaits 0607 (06-08-14)_ROW" xfId="33271"/>
    <cellStyle name="n_Flash September eresMas_04b - Détail BU accès fiches pays_CA forfaits 0607 (06-08-14)_ROW ARPU" xfId="33272"/>
    <cellStyle name="n_Flash September eresMas_04b - Détail BU accès fiches pays_CA forfaits 0607 (06-08-14)_ROW_1" xfId="33273"/>
    <cellStyle name="n_Flash September eresMas_04b - Détail BU accès fiches pays_CA forfaits 0607 (06-08-14)_ROW_1_Group" xfId="33274"/>
    <cellStyle name="n_Flash September eresMas_04b - Détail BU accès fiches pays_CA forfaits 0607 (06-08-14)_ROW_1_ROW ARPU" xfId="33275"/>
    <cellStyle name="n_Flash September eresMas_04b - Détail BU accès fiches pays_CA forfaits 0607 (06-08-14)_ROW_Group" xfId="33276"/>
    <cellStyle name="n_Flash September eresMas_04b - Détail BU accès fiches pays_CA forfaits 0607 (06-08-14)_ROW_ROW ARPU" xfId="33277"/>
    <cellStyle name="n_Flash September eresMas_04b - Détail BU accès fiches pays_CA forfaits 0607 (06-08-14)_Spain ARPU + AUPU" xfId="33278"/>
    <cellStyle name="n_Flash September eresMas_04b - Détail BU accès fiches pays_CA forfaits 0607 (06-08-14)_Spain ARPU + AUPU_Group" xfId="33279"/>
    <cellStyle name="n_Flash September eresMas_04b - Détail BU accès fiches pays_CA forfaits 0607 (06-08-14)_Spain ARPU + AUPU_ROW ARPU" xfId="33280"/>
    <cellStyle name="n_Flash September eresMas_04b - Détail BU accès fiches pays_CA forfaits 0607 (06-08-14)_Spain KPIs" xfId="6907"/>
    <cellStyle name="n_Flash September eresMas_04b - Détail BU accès fiches pays_CA forfaits 0607 (06-08-14)_Spain KPIs 2" xfId="16274"/>
    <cellStyle name="n_Flash September eresMas_04b - Détail BU accès fiches pays_CA forfaits 0607 (06-08-14)_Spain KPIs_1" xfId="51723"/>
    <cellStyle name="n_Flash September eresMas_04b - Détail BU accès fiches pays_CA forfaits 0607 (06-08-14)_Telecoms - Operational KPIs" xfId="50026"/>
    <cellStyle name="n_Flash September eresMas_04b - Détail BU accès fiches pays_Classeur2" xfId="2216"/>
    <cellStyle name="n_Flash September eresMas_04b - Détail BU accès fiches pays_Classeur2_A&amp;ME KPIs" xfId="53503"/>
    <cellStyle name="n_Flash September eresMas_04b - Détail BU accès fiches pays_Classeur2_France financials" xfId="23867"/>
    <cellStyle name="n_Flash September eresMas_04b - Détail BU accès fiches pays_Classeur2_France KPIs" xfId="5077"/>
    <cellStyle name="n_Flash September eresMas_04b - Détail BU accès fiches pays_Classeur2_France KPIs 2" xfId="14495"/>
    <cellStyle name="n_Flash September eresMas_04b - Détail BU accès fiches pays_Classeur2_France KPIs_1" xfId="12320"/>
    <cellStyle name="n_Flash September eresMas_04b - Détail BU accès fiches pays_Classeur2_Group" xfId="33282"/>
    <cellStyle name="n_Flash September eresMas_04b - Détail BU accès fiches pays_Classeur2_Group - financial KPIs" xfId="22123"/>
    <cellStyle name="n_Flash September eresMas_04b - Détail BU accès fiches pays_Classeur2_Group - operational KPIs" xfId="10566"/>
    <cellStyle name="n_Flash September eresMas_04b - Détail BU accès fiches pays_Classeur2_Group - operational KPIs 2" xfId="18265"/>
    <cellStyle name="n_Flash September eresMas_04b - Détail BU accès fiches pays_Classeur2_Group - operational KPIs_1" xfId="20382"/>
    <cellStyle name="n_Flash September eresMas_04b - Détail BU accès fiches pays_Classeur2_Poland KPIs" xfId="33281"/>
    <cellStyle name="n_Flash September eresMas_04b - Détail BU accès fiches pays_Classeur2_ROW" xfId="33283"/>
    <cellStyle name="n_Flash September eresMas_04b - Détail BU accès fiches pays_Classeur2_ROW ARPU" xfId="33284"/>
    <cellStyle name="n_Flash September eresMas_04b - Détail BU accès fiches pays_Classeur2_ROW_1" xfId="33285"/>
    <cellStyle name="n_Flash September eresMas_04b - Détail BU accès fiches pays_Classeur2_ROW_1_Group" xfId="33286"/>
    <cellStyle name="n_Flash September eresMas_04b - Détail BU accès fiches pays_Classeur2_ROW_1_ROW ARPU" xfId="33287"/>
    <cellStyle name="n_Flash September eresMas_04b - Détail BU accès fiches pays_Classeur2_ROW_Group" xfId="33288"/>
    <cellStyle name="n_Flash September eresMas_04b - Détail BU accès fiches pays_Classeur2_ROW_ROW ARPU" xfId="33289"/>
    <cellStyle name="n_Flash September eresMas_04b - Détail BU accès fiches pays_Classeur2_Spain ARPU + AUPU" xfId="33290"/>
    <cellStyle name="n_Flash September eresMas_04b - Détail BU accès fiches pays_Classeur2_Spain ARPU + AUPU_Group" xfId="33291"/>
    <cellStyle name="n_Flash September eresMas_04b - Détail BU accès fiches pays_Classeur2_Spain ARPU + AUPU_ROW ARPU" xfId="33292"/>
    <cellStyle name="n_Flash September eresMas_04b - Détail BU accès fiches pays_Classeur2_Spain KPIs" xfId="6908"/>
    <cellStyle name="n_Flash September eresMas_04b - Détail BU accès fiches pays_Classeur2_Spain KPIs 2" xfId="16275"/>
    <cellStyle name="n_Flash September eresMas_04b - Détail BU accès fiches pays_Classeur2_Spain KPIs_1" xfId="51724"/>
    <cellStyle name="n_Flash September eresMas_04b - Détail BU accès fiches pays_Classeur2_Telecoms - Operational KPIs" xfId="50027"/>
    <cellStyle name="n_Flash September eresMas_04b - Détail BU accès fiches pays_Classeur5" xfId="2217"/>
    <cellStyle name="n_Flash September eresMas_04b - Détail BU accès fiches pays_Classeur5_A&amp;ME KPIs" xfId="53504"/>
    <cellStyle name="n_Flash September eresMas_04b - Détail BU accès fiches pays_Classeur5_Enterprise" xfId="9746"/>
    <cellStyle name="n_Flash September eresMas_04b - Détail BU accès fiches pays_Classeur5_France financials" xfId="23868"/>
    <cellStyle name="n_Flash September eresMas_04b - Détail BU accès fiches pays_Classeur5_France financials_1" xfId="25336"/>
    <cellStyle name="n_Flash September eresMas_04b - Détail BU accès fiches pays_Classeur5_France KPIs" xfId="5078"/>
    <cellStyle name="n_Flash September eresMas_04b - Détail BU accès fiches pays_Classeur5_France KPIs 2" xfId="14496"/>
    <cellStyle name="n_Flash September eresMas_04b - Détail BU accès fiches pays_Classeur5_France KPIs_1" xfId="12321"/>
    <cellStyle name="n_Flash September eresMas_04b - Détail BU accès fiches pays_Classeur5_Group" xfId="33294"/>
    <cellStyle name="n_Flash September eresMas_04b - Détail BU accès fiches pays_Classeur5_Group - financial KPIs" xfId="22124"/>
    <cellStyle name="n_Flash September eresMas_04b - Détail BU accès fiches pays_Classeur5_Group - operational KPIs" xfId="3212"/>
    <cellStyle name="n_Flash September eresMas_04b - Détail BU accès fiches pays_Classeur5_Group - operational KPIs_1" xfId="10567"/>
    <cellStyle name="n_Flash September eresMas_04b - Détail BU accès fiches pays_Classeur5_Group - operational KPIs_1 2" xfId="18266"/>
    <cellStyle name="n_Flash September eresMas_04b - Détail BU accès fiches pays_Classeur5_Group - operational KPIs_2" xfId="20383"/>
    <cellStyle name="n_Flash September eresMas_04b - Détail BU accès fiches pays_Classeur5_IC&amp;SS" xfId="13784"/>
    <cellStyle name="n_Flash September eresMas_04b - Détail BU accès fiches pays_Classeur5_Poland KPIs" xfId="8466"/>
    <cellStyle name="n_Flash September eresMas_04b - Détail BU accès fiches pays_Classeur5_Poland KPIs_1" xfId="33293"/>
    <cellStyle name="n_Flash September eresMas_04b - Détail BU accès fiches pays_Classeur5_ROW" xfId="33295"/>
    <cellStyle name="n_Flash September eresMas_04b - Détail BU accès fiches pays_Classeur5_ROW ARPU" xfId="33296"/>
    <cellStyle name="n_Flash September eresMas_04b - Détail BU accès fiches pays_Classeur5_RoW KPIs" xfId="9178"/>
    <cellStyle name="n_Flash September eresMas_04b - Détail BU accès fiches pays_Classeur5_ROW_1" xfId="33297"/>
    <cellStyle name="n_Flash September eresMas_04b - Détail BU accès fiches pays_Classeur5_ROW_1_Group" xfId="33298"/>
    <cellStyle name="n_Flash September eresMas_04b - Détail BU accès fiches pays_Classeur5_ROW_1_ROW ARPU" xfId="33299"/>
    <cellStyle name="n_Flash September eresMas_04b - Détail BU accès fiches pays_Classeur5_ROW_Group" xfId="33300"/>
    <cellStyle name="n_Flash September eresMas_04b - Détail BU accès fiches pays_Classeur5_ROW_ROW ARPU" xfId="33301"/>
    <cellStyle name="n_Flash September eresMas_04b - Détail BU accès fiches pays_Classeur5_Spain ARPU + AUPU" xfId="33302"/>
    <cellStyle name="n_Flash September eresMas_04b - Détail BU accès fiches pays_Classeur5_Spain ARPU + AUPU_Group" xfId="33303"/>
    <cellStyle name="n_Flash September eresMas_04b - Détail BU accès fiches pays_Classeur5_Spain ARPU + AUPU_ROW ARPU" xfId="33304"/>
    <cellStyle name="n_Flash September eresMas_04b - Détail BU accès fiches pays_Classeur5_Spain KPIs" xfId="6909"/>
    <cellStyle name="n_Flash September eresMas_04b - Détail BU accès fiches pays_Classeur5_Spain KPIs 2" xfId="16276"/>
    <cellStyle name="n_Flash September eresMas_04b - Détail BU accès fiches pays_Classeur5_Spain KPIs_1" xfId="51725"/>
    <cellStyle name="n_Flash September eresMas_04b - Détail BU accès fiches pays_Classeur5_Telecoms - Operational KPIs" xfId="50028"/>
    <cellStyle name="n_Flash September eresMas_04b - Détail BU accès fiches pays_DATA KPI Personal" xfId="33305"/>
    <cellStyle name="n_Flash September eresMas_04b - Détail BU accès fiches pays_DATA KPI Personal_Group" xfId="33306"/>
    <cellStyle name="n_Flash September eresMas_04b - Détail BU accès fiches pays_DATA KPI Personal_ROW ARPU" xfId="33307"/>
    <cellStyle name="n_Flash September eresMas_04b - Détail BU accès fiches pays_EE_CoA_BS - mapped V4" xfId="33308"/>
    <cellStyle name="n_Flash September eresMas_04b - Détail BU accès fiches pays_EE_CoA_BS - mapped V4_Group" xfId="33309"/>
    <cellStyle name="n_Flash September eresMas_04b - Détail BU accès fiches pays_EE_CoA_BS - mapped V4_ROW ARPU" xfId="33310"/>
    <cellStyle name="n_Flash September eresMas_04b - Détail BU accès fiches pays_Enterprise" xfId="9742"/>
    <cellStyle name="n_Flash September eresMas_04b - Détail BU accès fiches pays_France financials" xfId="23861"/>
    <cellStyle name="n_Flash September eresMas_04b - Détail BU accès fiches pays_France financials_1" xfId="25332"/>
    <cellStyle name="n_Flash September eresMas_04b - Détail BU accès fiches pays_France KPIs" xfId="5071"/>
    <cellStyle name="n_Flash September eresMas_04b - Détail BU accès fiches pays_France KPIs 2" xfId="14489"/>
    <cellStyle name="n_Flash September eresMas_04b - Détail BU accès fiches pays_France KPIs_1" xfId="12314"/>
    <cellStyle name="n_Flash September eresMas_04b - Détail BU accès fiches pays_Group" xfId="33311"/>
    <cellStyle name="n_Flash September eresMas_04b - Détail BU accès fiches pays_Group - financial KPIs" xfId="22117"/>
    <cellStyle name="n_Flash September eresMas_04b - Détail BU accès fiches pays_Group - operational KPIs" xfId="3208"/>
    <cellStyle name="n_Flash September eresMas_04b - Détail BU accès fiches pays_Group - operational KPIs_1" xfId="10560"/>
    <cellStyle name="n_Flash September eresMas_04b - Détail BU accès fiches pays_Group - operational KPIs_1 2" xfId="18259"/>
    <cellStyle name="n_Flash September eresMas_04b - Détail BU accès fiches pays_Group - operational KPIs_2" xfId="20376"/>
    <cellStyle name="n_Flash September eresMas_04b - Détail BU accès fiches pays_IC&amp;SS" xfId="17665"/>
    <cellStyle name="n_Flash September eresMas_04b - Détail BU accès fiches pays_NB07 FRANCE Tableau de l'ADSL 032007 v3 hors instances avec déc07 v24-04" xfId="2218"/>
    <cellStyle name="n_Flash September eresMas_04b - Détail BU accès fiches pays_NB07 FRANCE Tableau de l'ADSL 032007 v3 hors instances avec déc07 v24-04_A&amp;ME KPIs" xfId="53505"/>
    <cellStyle name="n_Flash September eresMas_04b - Détail BU accès fiches pays_NB07 FRANCE Tableau de l'ADSL 032007 v3 hors instances avec déc07 v24-04_Enterprise" xfId="9747"/>
    <cellStyle name="n_Flash September eresMas_04b - Détail BU accès fiches pays_NB07 FRANCE Tableau de l'ADSL 032007 v3 hors instances avec déc07 v24-04_France financials" xfId="23869"/>
    <cellStyle name="n_Flash September eresMas_04b - Détail BU accès fiches pays_NB07 FRANCE Tableau de l'ADSL 032007 v3 hors instances avec déc07 v24-04_France financials_1" xfId="25337"/>
    <cellStyle name="n_Flash September eresMas_04b - Détail BU accès fiches pays_NB07 FRANCE Tableau de l'ADSL 032007 v3 hors instances avec déc07 v24-04_France KPIs" xfId="5079"/>
    <cellStyle name="n_Flash September eresMas_04b - Détail BU accès fiches pays_NB07 FRANCE Tableau de l'ADSL 032007 v3 hors instances avec déc07 v24-04_France KPIs 2" xfId="14497"/>
    <cellStyle name="n_Flash September eresMas_04b - Détail BU accès fiches pays_NB07 FRANCE Tableau de l'ADSL 032007 v3 hors instances avec déc07 v24-04_France KPIs_1" xfId="12322"/>
    <cellStyle name="n_Flash September eresMas_04b - Détail BU accès fiches pays_NB07 FRANCE Tableau de l'ADSL 032007 v3 hors instances avec déc07 v24-04_Group" xfId="33313"/>
    <cellStyle name="n_Flash September eresMas_04b - Détail BU accès fiches pays_NB07 FRANCE Tableau de l'ADSL 032007 v3 hors instances avec déc07 v24-04_Group - financial KPIs" xfId="22125"/>
    <cellStyle name="n_Flash September eresMas_04b - Détail BU accès fiches pays_NB07 FRANCE Tableau de l'ADSL 032007 v3 hors instances avec déc07 v24-04_Group - operational KPIs" xfId="3213"/>
    <cellStyle name="n_Flash September eresMas_04b - Détail BU accès fiches pays_NB07 FRANCE Tableau de l'ADSL 032007 v3 hors instances avec déc07 v24-04_Group - operational KPIs_1" xfId="10568"/>
    <cellStyle name="n_Flash September eresMas_04b - Détail BU accès fiches pays_NB07 FRANCE Tableau de l'ADSL 032007 v3 hors instances avec déc07 v24-04_Group - operational KPIs_1 2" xfId="18267"/>
    <cellStyle name="n_Flash September eresMas_04b - Détail BU accès fiches pays_NB07 FRANCE Tableau de l'ADSL 032007 v3 hors instances avec déc07 v24-04_Group - operational KPIs_2" xfId="20384"/>
    <cellStyle name="n_Flash September eresMas_04b - Détail BU accès fiches pays_NB07 FRANCE Tableau de l'ADSL 032007 v3 hors instances avec déc07 v24-04_IC&amp;SS" xfId="19575"/>
    <cellStyle name="n_Flash September eresMas_04b - Détail BU accès fiches pays_NB07 FRANCE Tableau de l'ADSL 032007 v3 hors instances avec déc07 v24-04_Poland KPIs" xfId="8467"/>
    <cellStyle name="n_Flash September eresMas_04b - Détail BU accès fiches pays_NB07 FRANCE Tableau de l'ADSL 032007 v3 hors instances avec déc07 v24-04_Poland KPIs_1" xfId="33312"/>
    <cellStyle name="n_Flash September eresMas_04b - Détail BU accès fiches pays_NB07 FRANCE Tableau de l'ADSL 032007 v3 hors instances avec déc07 v24-04_ROW" xfId="33314"/>
    <cellStyle name="n_Flash September eresMas_04b - Détail BU accès fiches pays_NB07 FRANCE Tableau de l'ADSL 032007 v3 hors instances avec déc07 v24-04_ROW ARPU" xfId="33315"/>
    <cellStyle name="n_Flash September eresMas_04b - Détail BU accès fiches pays_NB07 FRANCE Tableau de l'ADSL 032007 v3 hors instances avec déc07 v24-04_RoW KPIs" xfId="9179"/>
    <cellStyle name="n_Flash September eresMas_04b - Détail BU accès fiches pays_NB07 FRANCE Tableau de l'ADSL 032007 v3 hors instances avec déc07 v24-04_ROW_1" xfId="33316"/>
    <cellStyle name="n_Flash September eresMas_04b - Détail BU accès fiches pays_NB07 FRANCE Tableau de l'ADSL 032007 v3 hors instances avec déc07 v24-04_ROW_1_Group" xfId="33317"/>
    <cellStyle name="n_Flash September eresMas_04b - Détail BU accès fiches pays_NB07 FRANCE Tableau de l'ADSL 032007 v3 hors instances avec déc07 v24-04_ROW_1_ROW ARPU" xfId="33318"/>
    <cellStyle name="n_Flash September eresMas_04b - Détail BU accès fiches pays_NB07 FRANCE Tableau de l'ADSL 032007 v3 hors instances avec déc07 v24-04_ROW_Group" xfId="33319"/>
    <cellStyle name="n_Flash September eresMas_04b - Détail BU accès fiches pays_NB07 FRANCE Tableau de l'ADSL 032007 v3 hors instances avec déc07 v24-04_ROW_ROW ARPU" xfId="33320"/>
    <cellStyle name="n_Flash September eresMas_04b - Détail BU accès fiches pays_NB07 FRANCE Tableau de l'ADSL 032007 v3 hors instances avec déc07 v24-04_Spain ARPU + AUPU" xfId="33321"/>
    <cellStyle name="n_Flash September eresMas_04b - Détail BU accès fiches pays_NB07 FRANCE Tableau de l'ADSL 032007 v3 hors instances avec déc07 v24-04_Spain ARPU + AUPU_Group" xfId="33322"/>
    <cellStyle name="n_Flash September eresMas_04b - Détail BU accès fiches pays_NB07 FRANCE Tableau de l'ADSL 032007 v3 hors instances avec déc07 v24-04_Spain ARPU + AUPU_ROW ARPU" xfId="33323"/>
    <cellStyle name="n_Flash September eresMas_04b - Détail BU accès fiches pays_NB07 FRANCE Tableau de l'ADSL 032007 v3 hors instances avec déc07 v24-04_Spain KPIs" xfId="6910"/>
    <cellStyle name="n_Flash September eresMas_04b - Détail BU accès fiches pays_NB07 FRANCE Tableau de l'ADSL 032007 v3 hors instances avec déc07 v24-04_Spain KPIs 2" xfId="16277"/>
    <cellStyle name="n_Flash September eresMas_04b - Détail BU accès fiches pays_NB07 FRANCE Tableau de l'ADSL 032007 v3 hors instances avec déc07 v24-04_Spain KPIs_1" xfId="51726"/>
    <cellStyle name="n_Flash September eresMas_04b - Détail BU accès fiches pays_NB07 FRANCE Tableau de l'ADSL 032007 v3 hors instances avec déc07 v24-04_Telecoms - Operational KPIs" xfId="50029"/>
    <cellStyle name="n_Flash September eresMas_04b - Détail BU accès fiches pays_PFA_Mn MTV_060413" xfId="2219"/>
    <cellStyle name="n_Flash September eresMas_04b - Détail BU accès fiches pays_PFA_Mn MTV_060413_A&amp;ME KPIs" xfId="53506"/>
    <cellStyle name="n_Flash September eresMas_04b - Détail BU accès fiches pays_PFA_Mn MTV_060413_France financials" xfId="23870"/>
    <cellStyle name="n_Flash September eresMas_04b - Détail BU accès fiches pays_PFA_Mn MTV_060413_France KPIs" xfId="5080"/>
    <cellStyle name="n_Flash September eresMas_04b - Détail BU accès fiches pays_PFA_Mn MTV_060413_France KPIs 2" xfId="14498"/>
    <cellStyle name="n_Flash September eresMas_04b - Détail BU accès fiches pays_PFA_Mn MTV_060413_France KPIs_1" xfId="12323"/>
    <cellStyle name="n_Flash September eresMas_04b - Détail BU accès fiches pays_PFA_Mn MTV_060413_Group" xfId="33325"/>
    <cellStyle name="n_Flash September eresMas_04b - Détail BU accès fiches pays_PFA_Mn MTV_060413_Group - financial KPIs" xfId="22126"/>
    <cellStyle name="n_Flash September eresMas_04b - Détail BU accès fiches pays_PFA_Mn MTV_060413_Group - operational KPIs" xfId="10569"/>
    <cellStyle name="n_Flash September eresMas_04b - Détail BU accès fiches pays_PFA_Mn MTV_060413_Group - operational KPIs 2" xfId="18268"/>
    <cellStyle name="n_Flash September eresMas_04b - Détail BU accès fiches pays_PFA_Mn MTV_060413_Group - operational KPIs_1" xfId="20385"/>
    <cellStyle name="n_Flash September eresMas_04b - Détail BU accès fiches pays_PFA_Mn MTV_060413_Poland KPIs" xfId="33324"/>
    <cellStyle name="n_Flash September eresMas_04b - Détail BU accès fiches pays_PFA_Mn MTV_060413_ROW" xfId="33326"/>
    <cellStyle name="n_Flash September eresMas_04b - Détail BU accès fiches pays_PFA_Mn MTV_060413_ROW ARPU" xfId="33327"/>
    <cellStyle name="n_Flash September eresMas_04b - Détail BU accès fiches pays_PFA_Mn MTV_060413_ROW_1" xfId="33328"/>
    <cellStyle name="n_Flash September eresMas_04b - Détail BU accès fiches pays_PFA_Mn MTV_060413_ROW_1_Group" xfId="33329"/>
    <cellStyle name="n_Flash September eresMas_04b - Détail BU accès fiches pays_PFA_Mn MTV_060413_ROW_1_ROW ARPU" xfId="33330"/>
    <cellStyle name="n_Flash September eresMas_04b - Détail BU accès fiches pays_PFA_Mn MTV_060413_ROW_Group" xfId="33331"/>
    <cellStyle name="n_Flash September eresMas_04b - Détail BU accès fiches pays_PFA_Mn MTV_060413_ROW_ROW ARPU" xfId="33332"/>
    <cellStyle name="n_Flash September eresMas_04b - Détail BU accès fiches pays_PFA_Mn MTV_060413_Spain ARPU + AUPU" xfId="33333"/>
    <cellStyle name="n_Flash September eresMas_04b - Détail BU accès fiches pays_PFA_Mn MTV_060413_Spain ARPU + AUPU_Group" xfId="33334"/>
    <cellStyle name="n_Flash September eresMas_04b - Détail BU accès fiches pays_PFA_Mn MTV_060413_Spain ARPU + AUPU_ROW ARPU" xfId="33335"/>
    <cellStyle name="n_Flash September eresMas_04b - Détail BU accès fiches pays_PFA_Mn MTV_060413_Spain KPIs" xfId="6911"/>
    <cellStyle name="n_Flash September eresMas_04b - Détail BU accès fiches pays_PFA_Mn MTV_060413_Spain KPIs 2" xfId="16278"/>
    <cellStyle name="n_Flash September eresMas_04b - Détail BU accès fiches pays_PFA_Mn MTV_060413_Spain KPIs_1" xfId="51727"/>
    <cellStyle name="n_Flash September eresMas_04b - Détail BU accès fiches pays_PFA_Mn MTV_060413_Telecoms - Operational KPIs" xfId="50030"/>
    <cellStyle name="n_Flash September eresMas_04b - Détail BU accès fiches pays_PFA_Mn_0603_V0 0" xfId="2220"/>
    <cellStyle name="n_Flash September eresMas_04b - Détail BU accès fiches pays_PFA_Mn_0603_V0 0_A&amp;ME KPIs" xfId="53507"/>
    <cellStyle name="n_Flash September eresMas_04b - Détail BU accès fiches pays_PFA_Mn_0603_V0 0_France financials" xfId="23871"/>
    <cellStyle name="n_Flash September eresMas_04b - Détail BU accès fiches pays_PFA_Mn_0603_V0 0_France KPIs" xfId="5081"/>
    <cellStyle name="n_Flash September eresMas_04b - Détail BU accès fiches pays_PFA_Mn_0603_V0 0_France KPIs 2" xfId="14499"/>
    <cellStyle name="n_Flash September eresMas_04b - Détail BU accès fiches pays_PFA_Mn_0603_V0 0_France KPIs_1" xfId="12324"/>
    <cellStyle name="n_Flash September eresMas_04b - Détail BU accès fiches pays_PFA_Mn_0603_V0 0_Group" xfId="33337"/>
    <cellStyle name="n_Flash September eresMas_04b - Détail BU accès fiches pays_PFA_Mn_0603_V0 0_Group - financial KPIs" xfId="22127"/>
    <cellStyle name="n_Flash September eresMas_04b - Détail BU accès fiches pays_PFA_Mn_0603_V0 0_Group - operational KPIs" xfId="10570"/>
    <cellStyle name="n_Flash September eresMas_04b - Détail BU accès fiches pays_PFA_Mn_0603_V0 0_Group - operational KPIs 2" xfId="18269"/>
    <cellStyle name="n_Flash September eresMas_04b - Détail BU accès fiches pays_PFA_Mn_0603_V0 0_Group - operational KPIs_1" xfId="20386"/>
    <cellStyle name="n_Flash September eresMas_04b - Détail BU accès fiches pays_PFA_Mn_0603_V0 0_Poland KPIs" xfId="33336"/>
    <cellStyle name="n_Flash September eresMas_04b - Détail BU accès fiches pays_PFA_Mn_0603_V0 0_ROW" xfId="33338"/>
    <cellStyle name="n_Flash September eresMas_04b - Détail BU accès fiches pays_PFA_Mn_0603_V0 0_ROW ARPU" xfId="33339"/>
    <cellStyle name="n_Flash September eresMas_04b - Détail BU accès fiches pays_PFA_Mn_0603_V0 0_ROW_1" xfId="33340"/>
    <cellStyle name="n_Flash September eresMas_04b - Détail BU accès fiches pays_PFA_Mn_0603_V0 0_ROW_1_Group" xfId="33341"/>
    <cellStyle name="n_Flash September eresMas_04b - Détail BU accès fiches pays_PFA_Mn_0603_V0 0_ROW_1_ROW ARPU" xfId="33342"/>
    <cellStyle name="n_Flash September eresMas_04b - Détail BU accès fiches pays_PFA_Mn_0603_V0 0_ROW_Group" xfId="33343"/>
    <cellStyle name="n_Flash September eresMas_04b - Détail BU accès fiches pays_PFA_Mn_0603_V0 0_ROW_ROW ARPU" xfId="33344"/>
    <cellStyle name="n_Flash September eresMas_04b - Détail BU accès fiches pays_PFA_Mn_0603_V0 0_Spain ARPU + AUPU" xfId="33345"/>
    <cellStyle name="n_Flash September eresMas_04b - Détail BU accès fiches pays_PFA_Mn_0603_V0 0_Spain ARPU + AUPU_Group" xfId="33346"/>
    <cellStyle name="n_Flash September eresMas_04b - Détail BU accès fiches pays_PFA_Mn_0603_V0 0_Spain ARPU + AUPU_ROW ARPU" xfId="33347"/>
    <cellStyle name="n_Flash September eresMas_04b - Détail BU accès fiches pays_PFA_Mn_0603_V0 0_Spain KPIs" xfId="6912"/>
    <cellStyle name="n_Flash September eresMas_04b - Détail BU accès fiches pays_PFA_Mn_0603_V0 0_Spain KPIs 2" xfId="16279"/>
    <cellStyle name="n_Flash September eresMas_04b - Détail BU accès fiches pays_PFA_Mn_0603_V0 0_Spain KPIs_1" xfId="51728"/>
    <cellStyle name="n_Flash September eresMas_04b - Détail BU accès fiches pays_PFA_Mn_0603_V0 0_Telecoms - Operational KPIs" xfId="50031"/>
    <cellStyle name="n_Flash September eresMas_04b - Détail BU accès fiches pays_PFA_Parcs_0600706" xfId="2221"/>
    <cellStyle name="n_Flash September eresMas_04b - Détail BU accès fiches pays_PFA_Parcs_0600706_A&amp;ME KPIs" xfId="53508"/>
    <cellStyle name="n_Flash September eresMas_04b - Détail BU accès fiches pays_PFA_Parcs_0600706_France financials" xfId="23872"/>
    <cellStyle name="n_Flash September eresMas_04b - Détail BU accès fiches pays_PFA_Parcs_0600706_France KPIs" xfId="5082"/>
    <cellStyle name="n_Flash September eresMas_04b - Détail BU accès fiches pays_PFA_Parcs_0600706_France KPIs 2" xfId="14500"/>
    <cellStyle name="n_Flash September eresMas_04b - Détail BU accès fiches pays_PFA_Parcs_0600706_France KPIs_1" xfId="12325"/>
    <cellStyle name="n_Flash September eresMas_04b - Détail BU accès fiches pays_PFA_Parcs_0600706_Group" xfId="33349"/>
    <cellStyle name="n_Flash September eresMas_04b - Détail BU accès fiches pays_PFA_Parcs_0600706_Group - financial KPIs" xfId="22128"/>
    <cellStyle name="n_Flash September eresMas_04b - Détail BU accès fiches pays_PFA_Parcs_0600706_Group - operational KPIs" xfId="10571"/>
    <cellStyle name="n_Flash September eresMas_04b - Détail BU accès fiches pays_PFA_Parcs_0600706_Group - operational KPIs 2" xfId="18270"/>
    <cellStyle name="n_Flash September eresMas_04b - Détail BU accès fiches pays_PFA_Parcs_0600706_Group - operational KPIs_1" xfId="20387"/>
    <cellStyle name="n_Flash September eresMas_04b - Détail BU accès fiches pays_PFA_Parcs_0600706_Poland KPIs" xfId="33348"/>
    <cellStyle name="n_Flash September eresMas_04b - Détail BU accès fiches pays_PFA_Parcs_0600706_ROW" xfId="33350"/>
    <cellStyle name="n_Flash September eresMas_04b - Détail BU accès fiches pays_PFA_Parcs_0600706_ROW ARPU" xfId="33351"/>
    <cellStyle name="n_Flash September eresMas_04b - Détail BU accès fiches pays_PFA_Parcs_0600706_ROW_1" xfId="33352"/>
    <cellStyle name="n_Flash September eresMas_04b - Détail BU accès fiches pays_PFA_Parcs_0600706_ROW_1_Group" xfId="33353"/>
    <cellStyle name="n_Flash September eresMas_04b - Détail BU accès fiches pays_PFA_Parcs_0600706_ROW_1_ROW ARPU" xfId="33354"/>
    <cellStyle name="n_Flash September eresMas_04b - Détail BU accès fiches pays_PFA_Parcs_0600706_ROW_Group" xfId="33355"/>
    <cellStyle name="n_Flash September eresMas_04b - Détail BU accès fiches pays_PFA_Parcs_0600706_ROW_ROW ARPU" xfId="33356"/>
    <cellStyle name="n_Flash September eresMas_04b - Détail BU accès fiches pays_PFA_Parcs_0600706_Spain ARPU + AUPU" xfId="33357"/>
    <cellStyle name="n_Flash September eresMas_04b - Détail BU accès fiches pays_PFA_Parcs_0600706_Spain ARPU + AUPU_Group" xfId="33358"/>
    <cellStyle name="n_Flash September eresMas_04b - Détail BU accès fiches pays_PFA_Parcs_0600706_Spain ARPU + AUPU_ROW ARPU" xfId="33359"/>
    <cellStyle name="n_Flash September eresMas_04b - Détail BU accès fiches pays_PFA_Parcs_0600706_Spain KPIs" xfId="6913"/>
    <cellStyle name="n_Flash September eresMas_04b - Détail BU accès fiches pays_PFA_Parcs_0600706_Spain KPIs 2" xfId="16280"/>
    <cellStyle name="n_Flash September eresMas_04b - Détail BU accès fiches pays_PFA_Parcs_0600706_Spain KPIs_1" xfId="51729"/>
    <cellStyle name="n_Flash September eresMas_04b - Détail BU accès fiches pays_PFA_Parcs_0600706_Telecoms - Operational KPIs" xfId="50032"/>
    <cellStyle name="n_Flash September eresMas_04b - Détail BU accès fiches pays_Poland KPIs" xfId="8462"/>
    <cellStyle name="n_Flash September eresMas_04b - Détail BU accès fiches pays_Poland KPIs_1" xfId="33220"/>
    <cellStyle name="n_Flash September eresMas_04b - Détail BU accès fiches pays_Reporting Valeur_Mobile_2010_10" xfId="33360"/>
    <cellStyle name="n_Flash September eresMas_04b - Détail BU accès fiches pays_Reporting Valeur_Mobile_2010_10_Group" xfId="33361"/>
    <cellStyle name="n_Flash September eresMas_04b - Détail BU accès fiches pays_Reporting Valeur_Mobile_2010_10_ROW" xfId="33362"/>
    <cellStyle name="n_Flash September eresMas_04b - Détail BU accès fiches pays_Reporting Valeur_Mobile_2010_10_ROW ARPU" xfId="33363"/>
    <cellStyle name="n_Flash September eresMas_04b - Détail BU accès fiches pays_Reporting Valeur_Mobile_2010_10_ROW_Group" xfId="33364"/>
    <cellStyle name="n_Flash September eresMas_04b - Détail BU accès fiches pays_Reporting Valeur_Mobile_2010_10_ROW_ROW ARPU" xfId="33365"/>
    <cellStyle name="n_Flash September eresMas_04b - Détail BU accès fiches pays_ROW" xfId="33366"/>
    <cellStyle name="n_Flash September eresMas_04b - Détail BU accès fiches pays_ROW ARPU" xfId="33367"/>
    <cellStyle name="n_Flash September eresMas_04b - Détail BU accès fiches pays_RoW KPIs" xfId="9174"/>
    <cellStyle name="n_Flash September eresMas_04b - Détail BU accès fiches pays_ROW_1" xfId="33368"/>
    <cellStyle name="n_Flash September eresMas_04b - Détail BU accès fiches pays_ROW_1_Group" xfId="33369"/>
    <cellStyle name="n_Flash September eresMas_04b - Détail BU accès fiches pays_ROW_1_ROW ARPU" xfId="33370"/>
    <cellStyle name="n_Flash September eresMas_04b - Détail BU accès fiches pays_ROW_Group" xfId="33371"/>
    <cellStyle name="n_Flash September eresMas_04b - Détail BU accès fiches pays_ROW_ROW ARPU" xfId="33372"/>
    <cellStyle name="n_Flash September eresMas_04b - Détail BU accès fiches pays_Spain ARPU + AUPU" xfId="33373"/>
    <cellStyle name="n_Flash September eresMas_04b - Détail BU accès fiches pays_Spain ARPU + AUPU_Group" xfId="33374"/>
    <cellStyle name="n_Flash September eresMas_04b - Détail BU accès fiches pays_Spain ARPU + AUPU_ROW ARPU" xfId="33375"/>
    <cellStyle name="n_Flash September eresMas_04b - Détail BU accès fiches pays_Spain KPIs" xfId="6902"/>
    <cellStyle name="n_Flash September eresMas_04b - Détail BU accès fiches pays_Spain KPIs 2" xfId="16269"/>
    <cellStyle name="n_Flash September eresMas_04b - Détail BU accès fiches pays_Spain KPIs_1" xfId="51718"/>
    <cellStyle name="n_Flash September eresMas_04b - Détail BU accès fiches pays_Telecoms - Operational KPIs" xfId="50021"/>
    <cellStyle name="n_Flash September eresMas_04b - Détail BU accès fiches pays_UAG_report_CA 06-09 (06-09-28)" xfId="2222"/>
    <cellStyle name="n_Flash September eresMas_04b - Détail BU accès fiches pays_UAG_report_CA 06-09 (06-09-28)_A&amp;ME KPIs" xfId="53509"/>
    <cellStyle name="n_Flash September eresMas_04b - Détail BU accès fiches pays_UAG_report_CA 06-09 (06-09-28)_Enterprise" xfId="9748"/>
    <cellStyle name="n_Flash September eresMas_04b - Détail BU accès fiches pays_UAG_report_CA 06-09 (06-09-28)_France financials" xfId="23873"/>
    <cellStyle name="n_Flash September eresMas_04b - Détail BU accès fiches pays_UAG_report_CA 06-09 (06-09-28)_France financials_1" xfId="25338"/>
    <cellStyle name="n_Flash September eresMas_04b - Détail BU accès fiches pays_UAG_report_CA 06-09 (06-09-28)_France KPIs" xfId="5083"/>
    <cellStyle name="n_Flash September eresMas_04b - Détail BU accès fiches pays_UAG_report_CA 06-09 (06-09-28)_France KPIs 2" xfId="14501"/>
    <cellStyle name="n_Flash September eresMas_04b - Détail BU accès fiches pays_UAG_report_CA 06-09 (06-09-28)_France KPIs_1" xfId="12326"/>
    <cellStyle name="n_Flash September eresMas_04b - Détail BU accès fiches pays_UAG_report_CA 06-09 (06-09-28)_Group" xfId="33377"/>
    <cellStyle name="n_Flash September eresMas_04b - Détail BU accès fiches pays_UAG_report_CA 06-09 (06-09-28)_Group - financial KPIs" xfId="22129"/>
    <cellStyle name="n_Flash September eresMas_04b - Détail BU accès fiches pays_UAG_report_CA 06-09 (06-09-28)_Group - operational KPIs" xfId="3214"/>
    <cellStyle name="n_Flash September eresMas_04b - Détail BU accès fiches pays_UAG_report_CA 06-09 (06-09-28)_Group - operational KPIs_1" xfId="10572"/>
    <cellStyle name="n_Flash September eresMas_04b - Détail BU accès fiches pays_UAG_report_CA 06-09 (06-09-28)_Group - operational KPIs_1 2" xfId="18271"/>
    <cellStyle name="n_Flash September eresMas_04b - Détail BU accès fiches pays_UAG_report_CA 06-09 (06-09-28)_Group - operational KPIs_2" xfId="20388"/>
    <cellStyle name="n_Flash September eresMas_04b - Détail BU accès fiches pays_UAG_report_CA 06-09 (06-09-28)_IC&amp;SS" xfId="19775"/>
    <cellStyle name="n_Flash September eresMas_04b - Détail BU accès fiches pays_UAG_report_CA 06-09 (06-09-28)_Poland KPIs" xfId="8468"/>
    <cellStyle name="n_Flash September eresMas_04b - Détail BU accès fiches pays_UAG_report_CA 06-09 (06-09-28)_Poland KPIs_1" xfId="33376"/>
    <cellStyle name="n_Flash September eresMas_04b - Détail BU accès fiches pays_UAG_report_CA 06-09 (06-09-28)_ROW" xfId="33378"/>
    <cellStyle name="n_Flash September eresMas_04b - Détail BU accès fiches pays_UAG_report_CA 06-09 (06-09-28)_ROW ARPU" xfId="33379"/>
    <cellStyle name="n_Flash September eresMas_04b - Détail BU accès fiches pays_UAG_report_CA 06-09 (06-09-28)_RoW KPIs" xfId="9180"/>
    <cellStyle name="n_Flash September eresMas_04b - Détail BU accès fiches pays_UAG_report_CA 06-09 (06-09-28)_ROW_1" xfId="33380"/>
    <cellStyle name="n_Flash September eresMas_04b - Détail BU accès fiches pays_UAG_report_CA 06-09 (06-09-28)_ROW_1_Group" xfId="33381"/>
    <cellStyle name="n_Flash September eresMas_04b - Détail BU accès fiches pays_UAG_report_CA 06-09 (06-09-28)_ROW_1_ROW ARPU" xfId="33382"/>
    <cellStyle name="n_Flash September eresMas_04b - Détail BU accès fiches pays_UAG_report_CA 06-09 (06-09-28)_ROW_Group" xfId="33383"/>
    <cellStyle name="n_Flash September eresMas_04b - Détail BU accès fiches pays_UAG_report_CA 06-09 (06-09-28)_ROW_ROW ARPU" xfId="33384"/>
    <cellStyle name="n_Flash September eresMas_04b - Détail BU accès fiches pays_UAG_report_CA 06-09 (06-09-28)_Spain ARPU + AUPU" xfId="33385"/>
    <cellStyle name="n_Flash September eresMas_04b - Détail BU accès fiches pays_UAG_report_CA 06-09 (06-09-28)_Spain ARPU + AUPU_Group" xfId="33386"/>
    <cellStyle name="n_Flash September eresMas_04b - Détail BU accès fiches pays_UAG_report_CA 06-09 (06-09-28)_Spain ARPU + AUPU_ROW ARPU" xfId="33387"/>
    <cellStyle name="n_Flash September eresMas_04b - Détail BU accès fiches pays_UAG_report_CA 06-09 (06-09-28)_Spain KPIs" xfId="6914"/>
    <cellStyle name="n_Flash September eresMas_04b - Détail BU accès fiches pays_UAG_report_CA 06-09 (06-09-28)_Spain KPIs 2" xfId="16281"/>
    <cellStyle name="n_Flash September eresMas_04b - Détail BU accès fiches pays_UAG_report_CA 06-09 (06-09-28)_Spain KPIs_1" xfId="51730"/>
    <cellStyle name="n_Flash September eresMas_04b - Détail BU accès fiches pays_UAG_report_CA 06-09 (06-09-28)_Telecoms - Operational KPIs" xfId="50033"/>
    <cellStyle name="n_Flash September eresMas_04b - Détail BU accès fiches pays_UAG_report_CA 06-10 (06-11-06)" xfId="2223"/>
    <cellStyle name="n_Flash September eresMas_04b - Détail BU accès fiches pays_UAG_report_CA 06-10 (06-11-06)_A&amp;ME KPIs" xfId="53510"/>
    <cellStyle name="n_Flash September eresMas_04b - Détail BU accès fiches pays_UAG_report_CA 06-10 (06-11-06)_Enterprise" xfId="9749"/>
    <cellStyle name="n_Flash September eresMas_04b - Détail BU accès fiches pays_UAG_report_CA 06-10 (06-11-06)_France financials" xfId="23874"/>
    <cellStyle name="n_Flash September eresMas_04b - Détail BU accès fiches pays_UAG_report_CA 06-10 (06-11-06)_France financials_1" xfId="25339"/>
    <cellStyle name="n_Flash September eresMas_04b - Détail BU accès fiches pays_UAG_report_CA 06-10 (06-11-06)_France KPIs" xfId="5084"/>
    <cellStyle name="n_Flash September eresMas_04b - Détail BU accès fiches pays_UAG_report_CA 06-10 (06-11-06)_France KPIs 2" xfId="14502"/>
    <cellStyle name="n_Flash September eresMas_04b - Détail BU accès fiches pays_UAG_report_CA 06-10 (06-11-06)_France KPIs_1" xfId="12327"/>
    <cellStyle name="n_Flash September eresMas_04b - Détail BU accès fiches pays_UAG_report_CA 06-10 (06-11-06)_Group" xfId="33389"/>
    <cellStyle name="n_Flash September eresMas_04b - Détail BU accès fiches pays_UAG_report_CA 06-10 (06-11-06)_Group - financial KPIs" xfId="22130"/>
    <cellStyle name="n_Flash September eresMas_04b - Détail BU accès fiches pays_UAG_report_CA 06-10 (06-11-06)_Group - operational KPIs" xfId="3215"/>
    <cellStyle name="n_Flash September eresMas_04b - Détail BU accès fiches pays_UAG_report_CA 06-10 (06-11-06)_Group - operational KPIs_1" xfId="10573"/>
    <cellStyle name="n_Flash September eresMas_04b - Détail BU accès fiches pays_UAG_report_CA 06-10 (06-11-06)_Group - operational KPIs_1 2" xfId="18272"/>
    <cellStyle name="n_Flash September eresMas_04b - Détail BU accès fiches pays_UAG_report_CA 06-10 (06-11-06)_Group - operational KPIs_2" xfId="20389"/>
    <cellStyle name="n_Flash September eresMas_04b - Détail BU accès fiches pays_UAG_report_CA 06-10 (06-11-06)_IC&amp;SS" xfId="13570"/>
    <cellStyle name="n_Flash September eresMas_04b - Détail BU accès fiches pays_UAG_report_CA 06-10 (06-11-06)_Poland KPIs" xfId="8469"/>
    <cellStyle name="n_Flash September eresMas_04b - Détail BU accès fiches pays_UAG_report_CA 06-10 (06-11-06)_Poland KPIs_1" xfId="33388"/>
    <cellStyle name="n_Flash September eresMas_04b - Détail BU accès fiches pays_UAG_report_CA 06-10 (06-11-06)_ROW" xfId="33390"/>
    <cellStyle name="n_Flash September eresMas_04b - Détail BU accès fiches pays_UAG_report_CA 06-10 (06-11-06)_ROW ARPU" xfId="33391"/>
    <cellStyle name="n_Flash September eresMas_04b - Détail BU accès fiches pays_UAG_report_CA 06-10 (06-11-06)_RoW KPIs" xfId="9181"/>
    <cellStyle name="n_Flash September eresMas_04b - Détail BU accès fiches pays_UAG_report_CA 06-10 (06-11-06)_ROW_1" xfId="33392"/>
    <cellStyle name="n_Flash September eresMas_04b - Détail BU accès fiches pays_UAG_report_CA 06-10 (06-11-06)_ROW_1_Group" xfId="33393"/>
    <cellStyle name="n_Flash September eresMas_04b - Détail BU accès fiches pays_UAG_report_CA 06-10 (06-11-06)_ROW_1_ROW ARPU" xfId="33394"/>
    <cellStyle name="n_Flash September eresMas_04b - Détail BU accès fiches pays_UAG_report_CA 06-10 (06-11-06)_ROW_Group" xfId="33395"/>
    <cellStyle name="n_Flash September eresMas_04b - Détail BU accès fiches pays_UAG_report_CA 06-10 (06-11-06)_ROW_ROW ARPU" xfId="33396"/>
    <cellStyle name="n_Flash September eresMas_04b - Détail BU accès fiches pays_UAG_report_CA 06-10 (06-11-06)_Spain ARPU + AUPU" xfId="33397"/>
    <cellStyle name="n_Flash September eresMas_04b - Détail BU accès fiches pays_UAG_report_CA 06-10 (06-11-06)_Spain ARPU + AUPU_Group" xfId="33398"/>
    <cellStyle name="n_Flash September eresMas_04b - Détail BU accès fiches pays_UAG_report_CA 06-10 (06-11-06)_Spain ARPU + AUPU_ROW ARPU" xfId="33399"/>
    <cellStyle name="n_Flash September eresMas_04b - Détail BU accès fiches pays_UAG_report_CA 06-10 (06-11-06)_Spain KPIs" xfId="6915"/>
    <cellStyle name="n_Flash September eresMas_04b - Détail BU accès fiches pays_UAG_report_CA 06-10 (06-11-06)_Spain KPIs 2" xfId="16282"/>
    <cellStyle name="n_Flash September eresMas_04b - Détail BU accès fiches pays_UAG_report_CA 06-10 (06-11-06)_Spain KPIs_1" xfId="51731"/>
    <cellStyle name="n_Flash September eresMas_04b - Détail BU accès fiches pays_UAG_report_CA 06-10 (06-11-06)_Telecoms - Operational KPIs" xfId="50034"/>
    <cellStyle name="n_Flash September eresMas_04b - Détail BU accès fiches pays_V&amp;M trajectoires V1 (06-08-11)" xfId="2224"/>
    <cellStyle name="n_Flash September eresMas_04b - Détail BU accès fiches pays_V&amp;M trajectoires V1 (06-08-11)_A&amp;ME KPIs" xfId="53511"/>
    <cellStyle name="n_Flash September eresMas_04b - Détail BU accès fiches pays_V&amp;M trajectoires V1 (06-08-11)_Enterprise" xfId="9750"/>
    <cellStyle name="n_Flash September eresMas_04b - Détail BU accès fiches pays_V&amp;M trajectoires V1 (06-08-11)_France financials" xfId="23875"/>
    <cellStyle name="n_Flash September eresMas_04b - Détail BU accès fiches pays_V&amp;M trajectoires V1 (06-08-11)_France financials_1" xfId="25340"/>
    <cellStyle name="n_Flash September eresMas_04b - Détail BU accès fiches pays_V&amp;M trajectoires V1 (06-08-11)_France KPIs" xfId="5085"/>
    <cellStyle name="n_Flash September eresMas_04b - Détail BU accès fiches pays_V&amp;M trajectoires V1 (06-08-11)_France KPIs 2" xfId="14503"/>
    <cellStyle name="n_Flash September eresMas_04b - Détail BU accès fiches pays_V&amp;M trajectoires V1 (06-08-11)_France KPIs_1" xfId="12328"/>
    <cellStyle name="n_Flash September eresMas_04b - Détail BU accès fiches pays_V&amp;M trajectoires V1 (06-08-11)_Group" xfId="33401"/>
    <cellStyle name="n_Flash September eresMas_04b - Détail BU accès fiches pays_V&amp;M trajectoires V1 (06-08-11)_Group - financial KPIs" xfId="22131"/>
    <cellStyle name="n_Flash September eresMas_04b - Détail BU accès fiches pays_V&amp;M trajectoires V1 (06-08-11)_Group - operational KPIs" xfId="3216"/>
    <cellStyle name="n_Flash September eresMas_04b - Détail BU accès fiches pays_V&amp;M trajectoires V1 (06-08-11)_Group - operational KPIs_1" xfId="10574"/>
    <cellStyle name="n_Flash September eresMas_04b - Détail BU accès fiches pays_V&amp;M trajectoires V1 (06-08-11)_Group - operational KPIs_1 2" xfId="18273"/>
    <cellStyle name="n_Flash September eresMas_04b - Détail BU accès fiches pays_V&amp;M trajectoires V1 (06-08-11)_Group - operational KPIs_2" xfId="20390"/>
    <cellStyle name="n_Flash September eresMas_04b - Détail BU accès fiches pays_V&amp;M trajectoires V1 (06-08-11)_IC&amp;SS" xfId="13786"/>
    <cellStyle name="n_Flash September eresMas_04b - Détail BU accès fiches pays_V&amp;M trajectoires V1 (06-08-11)_Poland KPIs" xfId="8470"/>
    <cellStyle name="n_Flash September eresMas_04b - Détail BU accès fiches pays_V&amp;M trajectoires V1 (06-08-11)_Poland KPIs_1" xfId="33400"/>
    <cellStyle name="n_Flash September eresMas_04b - Détail BU accès fiches pays_V&amp;M trajectoires V1 (06-08-11)_ROW" xfId="33402"/>
    <cellStyle name="n_Flash September eresMas_04b - Détail BU accès fiches pays_V&amp;M trajectoires V1 (06-08-11)_ROW ARPU" xfId="33403"/>
    <cellStyle name="n_Flash September eresMas_04b - Détail BU accès fiches pays_V&amp;M trajectoires V1 (06-08-11)_RoW KPIs" xfId="9182"/>
    <cellStyle name="n_Flash September eresMas_04b - Détail BU accès fiches pays_V&amp;M trajectoires V1 (06-08-11)_ROW_1" xfId="33404"/>
    <cellStyle name="n_Flash September eresMas_04b - Détail BU accès fiches pays_V&amp;M trajectoires V1 (06-08-11)_ROW_1_Group" xfId="33405"/>
    <cellStyle name="n_Flash September eresMas_04b - Détail BU accès fiches pays_V&amp;M trajectoires V1 (06-08-11)_ROW_1_ROW ARPU" xfId="33406"/>
    <cellStyle name="n_Flash September eresMas_04b - Détail BU accès fiches pays_V&amp;M trajectoires V1 (06-08-11)_ROW_Group" xfId="33407"/>
    <cellStyle name="n_Flash September eresMas_04b - Détail BU accès fiches pays_V&amp;M trajectoires V1 (06-08-11)_ROW_ROW ARPU" xfId="33408"/>
    <cellStyle name="n_Flash September eresMas_04b - Détail BU accès fiches pays_V&amp;M trajectoires V1 (06-08-11)_Spain ARPU + AUPU" xfId="33409"/>
    <cellStyle name="n_Flash September eresMas_04b - Détail BU accès fiches pays_V&amp;M trajectoires V1 (06-08-11)_Spain ARPU + AUPU_Group" xfId="33410"/>
    <cellStyle name="n_Flash September eresMas_04b - Détail BU accès fiches pays_V&amp;M trajectoires V1 (06-08-11)_Spain ARPU + AUPU_ROW ARPU" xfId="33411"/>
    <cellStyle name="n_Flash September eresMas_04b - Détail BU accès fiches pays_V&amp;M trajectoires V1 (06-08-11)_Spain KPIs" xfId="6916"/>
    <cellStyle name="n_Flash September eresMas_04b - Détail BU accès fiches pays_V&amp;M trajectoires V1 (06-08-11)_Spain KPIs 2" xfId="16283"/>
    <cellStyle name="n_Flash September eresMas_04b - Détail BU accès fiches pays_V&amp;M trajectoires V1 (06-08-11)_Spain KPIs_1" xfId="51732"/>
    <cellStyle name="n_Flash September eresMas_04b - Détail BU accès fiches pays_V&amp;M trajectoires V1 (06-08-11)_Telecoms - Operational KPIs" xfId="50035"/>
    <cellStyle name="n_Flash September eresMas_0506 UAH Flash" xfId="2225"/>
    <cellStyle name="n_Flash September eresMas_0506 UAH Flash_A&amp;ME KPIs" xfId="53512"/>
    <cellStyle name="n_Flash September eresMas_0506 UAH Flash_France financials" xfId="23876"/>
    <cellStyle name="n_Flash September eresMas_0506 UAH Flash_France KPIs" xfId="5086"/>
    <cellStyle name="n_Flash September eresMas_0506 UAH Flash_France KPIs 2" xfId="14504"/>
    <cellStyle name="n_Flash September eresMas_0506 UAH Flash_France KPIs_1" xfId="12329"/>
    <cellStyle name="n_Flash September eresMas_0506 UAH Flash_Group" xfId="33413"/>
    <cellStyle name="n_Flash September eresMas_0506 UAH Flash_Group - financial KPIs" xfId="22132"/>
    <cellStyle name="n_Flash September eresMas_0506 UAH Flash_Group - operational KPIs" xfId="10575"/>
    <cellStyle name="n_Flash September eresMas_0506 UAH Flash_Group - operational KPIs 2" xfId="18274"/>
    <cellStyle name="n_Flash September eresMas_0506 UAH Flash_Group - operational KPIs_1" xfId="20391"/>
    <cellStyle name="n_Flash September eresMas_0506 UAH Flash_Poland KPIs" xfId="33412"/>
    <cellStyle name="n_Flash September eresMas_0506 UAH Flash_ROW" xfId="33414"/>
    <cellStyle name="n_Flash September eresMas_0506 UAH Flash_ROW ARPU" xfId="33415"/>
    <cellStyle name="n_Flash September eresMas_0506 UAH Flash_ROW_1" xfId="33416"/>
    <cellStyle name="n_Flash September eresMas_0506 UAH Flash_ROW_1_Group" xfId="33417"/>
    <cellStyle name="n_Flash September eresMas_0506 UAH Flash_ROW_1_ROW ARPU" xfId="33418"/>
    <cellStyle name="n_Flash September eresMas_0506 UAH Flash_ROW_Group" xfId="33419"/>
    <cellStyle name="n_Flash September eresMas_0506 UAH Flash_ROW_ROW ARPU" xfId="33420"/>
    <cellStyle name="n_Flash September eresMas_0506 UAH Flash_Spain ARPU + AUPU" xfId="33421"/>
    <cellStyle name="n_Flash September eresMas_0506 UAH Flash_Spain ARPU + AUPU_Group" xfId="33422"/>
    <cellStyle name="n_Flash September eresMas_0506 UAH Flash_Spain ARPU + AUPU_ROW ARPU" xfId="33423"/>
    <cellStyle name="n_Flash September eresMas_0506 UAH Flash_Spain KPIs" xfId="6917"/>
    <cellStyle name="n_Flash September eresMas_0506 UAH Flash_Spain KPIs 2" xfId="16284"/>
    <cellStyle name="n_Flash September eresMas_0506 UAH Flash_Spain KPIs_1" xfId="51733"/>
    <cellStyle name="n_Flash September eresMas_0506 UAH Flash_Telecoms - Operational KPIs" xfId="50036"/>
    <cellStyle name="n_Flash September eresMas_0507 UAH Flash" xfId="2226"/>
    <cellStyle name="n_Flash September eresMas_0507 UAH Flash_A&amp;ME KPIs" xfId="53513"/>
    <cellStyle name="n_Flash September eresMas_0507 UAH Flash_France financials" xfId="23877"/>
    <cellStyle name="n_Flash September eresMas_0507 UAH Flash_France KPIs" xfId="5087"/>
    <cellStyle name="n_Flash September eresMas_0507 UAH Flash_France KPIs 2" xfId="14505"/>
    <cellStyle name="n_Flash September eresMas_0507 UAH Flash_France KPIs_1" xfId="12330"/>
    <cellStyle name="n_Flash September eresMas_0507 UAH Flash_Group" xfId="33425"/>
    <cellStyle name="n_Flash September eresMas_0507 UAH Flash_Group - financial KPIs" xfId="22133"/>
    <cellStyle name="n_Flash September eresMas_0507 UAH Flash_Group - operational KPIs" xfId="10576"/>
    <cellStyle name="n_Flash September eresMas_0507 UAH Flash_Group - operational KPIs 2" xfId="18275"/>
    <cellStyle name="n_Flash September eresMas_0507 UAH Flash_Group - operational KPIs_1" xfId="20392"/>
    <cellStyle name="n_Flash September eresMas_0507 UAH Flash_Poland KPIs" xfId="33424"/>
    <cellStyle name="n_Flash September eresMas_0507 UAH Flash_ROW" xfId="33426"/>
    <cellStyle name="n_Flash September eresMas_0507 UAH Flash_ROW ARPU" xfId="33427"/>
    <cellStyle name="n_Flash September eresMas_0507 UAH Flash_ROW_1" xfId="33428"/>
    <cellStyle name="n_Flash September eresMas_0507 UAH Flash_ROW_1_Group" xfId="33429"/>
    <cellStyle name="n_Flash September eresMas_0507 UAH Flash_ROW_1_ROW ARPU" xfId="33430"/>
    <cellStyle name="n_Flash September eresMas_0507 UAH Flash_ROW_Group" xfId="33431"/>
    <cellStyle name="n_Flash September eresMas_0507 UAH Flash_ROW_ROW ARPU" xfId="33432"/>
    <cellStyle name="n_Flash September eresMas_0507 UAH Flash_Spain ARPU + AUPU" xfId="33433"/>
    <cellStyle name="n_Flash September eresMas_0507 UAH Flash_Spain ARPU + AUPU_Group" xfId="33434"/>
    <cellStyle name="n_Flash September eresMas_0507 UAH Flash_Spain ARPU + AUPU_ROW ARPU" xfId="33435"/>
    <cellStyle name="n_Flash September eresMas_0507 UAH Flash_Spain KPIs" xfId="6918"/>
    <cellStyle name="n_Flash September eresMas_0507 UAH Flash_Spain KPIs 2" xfId="16285"/>
    <cellStyle name="n_Flash September eresMas_0507 UAH Flash_Spain KPIs_1" xfId="51734"/>
    <cellStyle name="n_Flash September eresMas_0507 UAH Flash_Telecoms - Operational KPIs" xfId="50037"/>
    <cellStyle name="n_Flash September eresMas_0509 UAH Flash V2" xfId="2227"/>
    <cellStyle name="n_Flash September eresMas_0509 UAH Flash V2_A&amp;ME KPIs" xfId="53514"/>
    <cellStyle name="n_Flash September eresMas_0509 UAH Flash V2_France financials" xfId="23878"/>
    <cellStyle name="n_Flash September eresMas_0509 UAH Flash V2_France KPIs" xfId="5088"/>
    <cellStyle name="n_Flash September eresMas_0509 UAH Flash V2_France KPIs 2" xfId="14506"/>
    <cellStyle name="n_Flash September eresMas_0509 UAH Flash V2_France KPIs_1" xfId="12331"/>
    <cellStyle name="n_Flash September eresMas_0509 UAH Flash V2_Group" xfId="33437"/>
    <cellStyle name="n_Flash September eresMas_0509 UAH Flash V2_Group - financial KPIs" xfId="22134"/>
    <cellStyle name="n_Flash September eresMas_0509 UAH Flash V2_Group - operational KPIs" xfId="10577"/>
    <cellStyle name="n_Flash September eresMas_0509 UAH Flash V2_Group - operational KPIs 2" xfId="18276"/>
    <cellStyle name="n_Flash September eresMas_0509 UAH Flash V2_Group - operational KPIs_1" xfId="20393"/>
    <cellStyle name="n_Flash September eresMas_0509 UAH Flash V2_Poland KPIs" xfId="33436"/>
    <cellStyle name="n_Flash September eresMas_0509 UAH Flash V2_ROW" xfId="33438"/>
    <cellStyle name="n_Flash September eresMas_0509 UAH Flash V2_ROW ARPU" xfId="33439"/>
    <cellStyle name="n_Flash September eresMas_0509 UAH Flash V2_ROW_1" xfId="33440"/>
    <cellStyle name="n_Flash September eresMas_0509 UAH Flash V2_ROW_1_Group" xfId="33441"/>
    <cellStyle name="n_Flash September eresMas_0509 UAH Flash V2_ROW_1_ROW ARPU" xfId="33442"/>
    <cellStyle name="n_Flash September eresMas_0509 UAH Flash V2_ROW_Group" xfId="33443"/>
    <cellStyle name="n_Flash September eresMas_0509 UAH Flash V2_ROW_ROW ARPU" xfId="33444"/>
    <cellStyle name="n_Flash September eresMas_0509 UAH Flash V2_Spain ARPU + AUPU" xfId="33445"/>
    <cellStyle name="n_Flash September eresMas_0509 UAH Flash V2_Spain ARPU + AUPU_Group" xfId="33446"/>
    <cellStyle name="n_Flash September eresMas_0509 UAH Flash V2_Spain ARPU + AUPU_ROW ARPU" xfId="33447"/>
    <cellStyle name="n_Flash September eresMas_0509 UAH Flash V2_Spain KPIs" xfId="6919"/>
    <cellStyle name="n_Flash September eresMas_0509 UAH Flash V2_Spain KPIs 2" xfId="16286"/>
    <cellStyle name="n_Flash September eresMas_0509 UAH Flash V2_Spain KPIs_1" xfId="51735"/>
    <cellStyle name="n_Flash September eresMas_0509 UAH Flash V2_Telecoms - Operational KPIs" xfId="50038"/>
    <cellStyle name="n_Flash September eresMas_0510 UAH Flash" xfId="2228"/>
    <cellStyle name="n_Flash September eresMas_0510 UAH Flash_A&amp;ME KPIs" xfId="53515"/>
    <cellStyle name="n_Flash September eresMas_0510 UAH Flash_France financials" xfId="23879"/>
    <cellStyle name="n_Flash September eresMas_0510 UAH Flash_France KPIs" xfId="5089"/>
    <cellStyle name="n_Flash September eresMas_0510 UAH Flash_France KPIs 2" xfId="14507"/>
    <cellStyle name="n_Flash September eresMas_0510 UAH Flash_France KPIs_1" xfId="12332"/>
    <cellStyle name="n_Flash September eresMas_0510 UAH Flash_Group" xfId="33449"/>
    <cellStyle name="n_Flash September eresMas_0510 UAH Flash_Group - financial KPIs" xfId="22135"/>
    <cellStyle name="n_Flash September eresMas_0510 UAH Flash_Group - operational KPIs" xfId="10578"/>
    <cellStyle name="n_Flash September eresMas_0510 UAH Flash_Group - operational KPIs 2" xfId="18277"/>
    <cellStyle name="n_Flash September eresMas_0510 UAH Flash_Group - operational KPIs_1" xfId="20394"/>
    <cellStyle name="n_Flash September eresMas_0510 UAH Flash_Poland KPIs" xfId="33448"/>
    <cellStyle name="n_Flash September eresMas_0510 UAH Flash_ROW" xfId="33450"/>
    <cellStyle name="n_Flash September eresMas_0510 UAH Flash_ROW ARPU" xfId="33451"/>
    <cellStyle name="n_Flash September eresMas_0510 UAH Flash_ROW_1" xfId="33452"/>
    <cellStyle name="n_Flash September eresMas_0510 UAH Flash_ROW_1_Group" xfId="33453"/>
    <cellStyle name="n_Flash September eresMas_0510 UAH Flash_ROW_1_ROW ARPU" xfId="33454"/>
    <cellStyle name="n_Flash September eresMas_0510 UAH Flash_ROW_Group" xfId="33455"/>
    <cellStyle name="n_Flash September eresMas_0510 UAH Flash_ROW_ROW ARPU" xfId="33456"/>
    <cellStyle name="n_Flash September eresMas_0510 UAH Flash_Spain ARPU + AUPU" xfId="33457"/>
    <cellStyle name="n_Flash September eresMas_0510 UAH Flash_Spain ARPU + AUPU_Group" xfId="33458"/>
    <cellStyle name="n_Flash September eresMas_0510 UAH Flash_Spain ARPU + AUPU_ROW ARPU" xfId="33459"/>
    <cellStyle name="n_Flash September eresMas_0510 UAH Flash_Spain KPIs" xfId="6920"/>
    <cellStyle name="n_Flash September eresMas_0510 UAH Flash_Spain KPIs 2" xfId="16287"/>
    <cellStyle name="n_Flash September eresMas_0510 UAH Flash_Spain KPIs_1" xfId="51736"/>
    <cellStyle name="n_Flash September eresMas_0510 UAH Flash_Telecoms - Operational KPIs" xfId="50039"/>
    <cellStyle name="n_Flash September eresMas_0512 UAH Flash" xfId="2229"/>
    <cellStyle name="n_Flash September eresMas_0512 UAH Flash_A&amp;ME KPIs" xfId="53516"/>
    <cellStyle name="n_Flash September eresMas_0512 UAH Flash_France financials" xfId="23880"/>
    <cellStyle name="n_Flash September eresMas_0512 UAH Flash_France KPIs" xfId="5090"/>
    <cellStyle name="n_Flash September eresMas_0512 UAH Flash_France KPIs 2" xfId="14508"/>
    <cellStyle name="n_Flash September eresMas_0512 UAH Flash_France KPIs_1" xfId="12333"/>
    <cellStyle name="n_Flash September eresMas_0512 UAH Flash_Group" xfId="33461"/>
    <cellStyle name="n_Flash September eresMas_0512 UAH Flash_Group - financial KPIs" xfId="22136"/>
    <cellStyle name="n_Flash September eresMas_0512 UAH Flash_Group - operational KPIs" xfId="10579"/>
    <cellStyle name="n_Flash September eresMas_0512 UAH Flash_Group - operational KPIs 2" xfId="18278"/>
    <cellStyle name="n_Flash September eresMas_0512 UAH Flash_Group - operational KPIs_1" xfId="20395"/>
    <cellStyle name="n_Flash September eresMas_0512 UAH Flash_Poland KPIs" xfId="33460"/>
    <cellStyle name="n_Flash September eresMas_0512 UAH Flash_ROW" xfId="33462"/>
    <cellStyle name="n_Flash September eresMas_0512 UAH Flash_ROW ARPU" xfId="33463"/>
    <cellStyle name="n_Flash September eresMas_0512 UAH Flash_ROW_1" xfId="33464"/>
    <cellStyle name="n_Flash September eresMas_0512 UAH Flash_ROW_1_Group" xfId="33465"/>
    <cellStyle name="n_Flash September eresMas_0512 UAH Flash_ROW_1_ROW ARPU" xfId="33466"/>
    <cellStyle name="n_Flash September eresMas_0512 UAH Flash_ROW_Group" xfId="33467"/>
    <cellStyle name="n_Flash September eresMas_0512 UAH Flash_ROW_ROW ARPU" xfId="33468"/>
    <cellStyle name="n_Flash September eresMas_0512 UAH Flash_Spain ARPU + AUPU" xfId="33469"/>
    <cellStyle name="n_Flash September eresMas_0512 UAH Flash_Spain ARPU + AUPU_Group" xfId="33470"/>
    <cellStyle name="n_Flash September eresMas_0512 UAH Flash_Spain ARPU + AUPU_ROW ARPU" xfId="33471"/>
    <cellStyle name="n_Flash September eresMas_0512 UAH Flash_Spain KPIs" xfId="6921"/>
    <cellStyle name="n_Flash September eresMas_0512 UAH Flash_Spain KPIs 2" xfId="16288"/>
    <cellStyle name="n_Flash September eresMas_0512 UAH Flash_Spain KPIs_1" xfId="51737"/>
    <cellStyle name="n_Flash September eresMas_0512 UAH Flash_Telecoms - Operational KPIs" xfId="50040"/>
    <cellStyle name="n_Flash September eresMas_0611 EDA Flash nov 06" xfId="2230"/>
    <cellStyle name="n_Flash September eresMas_0611 EDA Flash nov 06_A&amp;ME KPIs" xfId="53517"/>
    <cellStyle name="n_Flash September eresMas_0611 EDA Flash nov 06_France financials" xfId="23881"/>
    <cellStyle name="n_Flash September eresMas_0611 EDA Flash nov 06_France KPIs" xfId="5091"/>
    <cellStyle name="n_Flash September eresMas_0611 EDA Flash nov 06_France KPIs 2" xfId="14509"/>
    <cellStyle name="n_Flash September eresMas_0611 EDA Flash nov 06_France KPIs_1" xfId="12334"/>
    <cellStyle name="n_Flash September eresMas_0611 EDA Flash nov 06_Group" xfId="33473"/>
    <cellStyle name="n_Flash September eresMas_0611 EDA Flash nov 06_Group - financial KPIs" xfId="22137"/>
    <cellStyle name="n_Flash September eresMas_0611 EDA Flash nov 06_Group - operational KPIs" xfId="10580"/>
    <cellStyle name="n_Flash September eresMas_0611 EDA Flash nov 06_Group - operational KPIs 2" xfId="18279"/>
    <cellStyle name="n_Flash September eresMas_0611 EDA Flash nov 06_Group - operational KPIs_1" xfId="20396"/>
    <cellStyle name="n_Flash September eresMas_0611 EDA Flash nov 06_Poland KPIs" xfId="33472"/>
    <cellStyle name="n_Flash September eresMas_0611 EDA Flash nov 06_ROW" xfId="33474"/>
    <cellStyle name="n_Flash September eresMas_0611 EDA Flash nov 06_ROW ARPU" xfId="33475"/>
    <cellStyle name="n_Flash September eresMas_0611 EDA Flash nov 06_ROW_1" xfId="33476"/>
    <cellStyle name="n_Flash September eresMas_0611 EDA Flash nov 06_ROW_1_Group" xfId="33477"/>
    <cellStyle name="n_Flash September eresMas_0611 EDA Flash nov 06_ROW_1_ROW ARPU" xfId="33478"/>
    <cellStyle name="n_Flash September eresMas_0611 EDA Flash nov 06_ROW_Group" xfId="33479"/>
    <cellStyle name="n_Flash September eresMas_0611 EDA Flash nov 06_ROW_ROW ARPU" xfId="33480"/>
    <cellStyle name="n_Flash September eresMas_0611 EDA Flash nov 06_Spain ARPU + AUPU" xfId="33481"/>
    <cellStyle name="n_Flash September eresMas_0611 EDA Flash nov 06_Spain ARPU + AUPU_Group" xfId="33482"/>
    <cellStyle name="n_Flash September eresMas_0611 EDA Flash nov 06_Spain ARPU + AUPU_ROW ARPU" xfId="33483"/>
    <cellStyle name="n_Flash September eresMas_0611 EDA Flash nov 06_Spain KPIs" xfId="6922"/>
    <cellStyle name="n_Flash September eresMas_0611 EDA Flash nov 06_Spain KPIs 2" xfId="16289"/>
    <cellStyle name="n_Flash September eresMas_0611 EDA Flash nov 06_Spain KPIs_1" xfId="51738"/>
    <cellStyle name="n_Flash September eresMas_0611 EDA Flash nov 06_Telecoms - Operational KPIs" xfId="50041"/>
    <cellStyle name="n_Flash September eresMas_0612 EDA Flash déc 06" xfId="2231"/>
    <cellStyle name="n_Flash September eresMas_0612 EDA Flash déc 06_A&amp;ME KPIs" xfId="53518"/>
    <cellStyle name="n_Flash September eresMas_0612 EDA Flash déc 06_France financials" xfId="23882"/>
    <cellStyle name="n_Flash September eresMas_0612 EDA Flash déc 06_France KPIs" xfId="5092"/>
    <cellStyle name="n_Flash September eresMas_0612 EDA Flash déc 06_France KPIs 2" xfId="14510"/>
    <cellStyle name="n_Flash September eresMas_0612 EDA Flash déc 06_France KPIs_1" xfId="12335"/>
    <cellStyle name="n_Flash September eresMas_0612 EDA Flash déc 06_Group" xfId="33485"/>
    <cellStyle name="n_Flash September eresMas_0612 EDA Flash déc 06_Group - financial KPIs" xfId="22138"/>
    <cellStyle name="n_Flash September eresMas_0612 EDA Flash déc 06_Group - operational KPIs" xfId="10581"/>
    <cellStyle name="n_Flash September eresMas_0612 EDA Flash déc 06_Group - operational KPIs 2" xfId="18280"/>
    <cellStyle name="n_Flash September eresMas_0612 EDA Flash déc 06_Group - operational KPIs_1" xfId="20397"/>
    <cellStyle name="n_Flash September eresMas_0612 EDA Flash déc 06_Poland KPIs" xfId="33484"/>
    <cellStyle name="n_Flash September eresMas_0612 EDA Flash déc 06_ROW" xfId="33486"/>
    <cellStyle name="n_Flash September eresMas_0612 EDA Flash déc 06_ROW ARPU" xfId="33487"/>
    <cellStyle name="n_Flash September eresMas_0612 EDA Flash déc 06_ROW_1" xfId="33488"/>
    <cellStyle name="n_Flash September eresMas_0612 EDA Flash déc 06_ROW_1_Group" xfId="33489"/>
    <cellStyle name="n_Flash September eresMas_0612 EDA Flash déc 06_ROW_1_ROW ARPU" xfId="33490"/>
    <cellStyle name="n_Flash September eresMas_0612 EDA Flash déc 06_ROW_Group" xfId="33491"/>
    <cellStyle name="n_Flash September eresMas_0612 EDA Flash déc 06_ROW_ROW ARPU" xfId="33492"/>
    <cellStyle name="n_Flash September eresMas_0612 EDA Flash déc 06_Spain ARPU + AUPU" xfId="33493"/>
    <cellStyle name="n_Flash September eresMas_0612 EDA Flash déc 06_Spain ARPU + AUPU_Group" xfId="33494"/>
    <cellStyle name="n_Flash September eresMas_0612 EDA Flash déc 06_Spain ARPU + AUPU_ROW ARPU" xfId="33495"/>
    <cellStyle name="n_Flash September eresMas_0612 EDA Flash déc 06_Spain KPIs" xfId="6923"/>
    <cellStyle name="n_Flash September eresMas_0612 EDA Flash déc 06_Spain KPIs 2" xfId="16290"/>
    <cellStyle name="n_Flash September eresMas_0612 EDA Flash déc 06_Spain KPIs_1" xfId="51739"/>
    <cellStyle name="n_Flash September eresMas_0612 EDA Flash déc 06_Telecoms - Operational KPIs" xfId="50042"/>
    <cellStyle name="n_Flash September eresMas_0703 Préflashde L23 Analyse CA trafic 07-03 (07-04-03)" xfId="2232"/>
    <cellStyle name="n_Flash September eresMas_0703 Préflashde L23 Analyse CA trafic 07-03 (07-04-03)_A&amp;ME KPIs" xfId="53519"/>
    <cellStyle name="n_Flash September eresMas_0703 Préflashde L23 Analyse CA trafic 07-03 (07-04-03)_Enterprise" xfId="9751"/>
    <cellStyle name="n_Flash September eresMas_0703 Préflashde L23 Analyse CA trafic 07-03 (07-04-03)_France financials" xfId="23883"/>
    <cellStyle name="n_Flash September eresMas_0703 Préflashde L23 Analyse CA trafic 07-03 (07-04-03)_France financials_1" xfId="25341"/>
    <cellStyle name="n_Flash September eresMas_0703 Préflashde L23 Analyse CA trafic 07-03 (07-04-03)_France KPIs" xfId="5093"/>
    <cellStyle name="n_Flash September eresMas_0703 Préflashde L23 Analyse CA trafic 07-03 (07-04-03)_France KPIs 2" xfId="14511"/>
    <cellStyle name="n_Flash September eresMas_0703 Préflashde L23 Analyse CA trafic 07-03 (07-04-03)_France KPIs_1" xfId="12336"/>
    <cellStyle name="n_Flash September eresMas_0703 Préflashde L23 Analyse CA trafic 07-03 (07-04-03)_Group" xfId="33497"/>
    <cellStyle name="n_Flash September eresMas_0703 Préflashde L23 Analyse CA trafic 07-03 (07-04-03)_Group - financial KPIs" xfId="22139"/>
    <cellStyle name="n_Flash September eresMas_0703 Préflashde L23 Analyse CA trafic 07-03 (07-04-03)_Group - operational KPIs" xfId="3217"/>
    <cellStyle name="n_Flash September eresMas_0703 Préflashde L23 Analyse CA trafic 07-03 (07-04-03)_Group - operational KPIs_1" xfId="10582"/>
    <cellStyle name="n_Flash September eresMas_0703 Préflashde L23 Analyse CA trafic 07-03 (07-04-03)_Group - operational KPIs_1 2" xfId="18281"/>
    <cellStyle name="n_Flash September eresMas_0703 Préflashde L23 Analyse CA trafic 07-03 (07-04-03)_Group - operational KPIs_2" xfId="20398"/>
    <cellStyle name="n_Flash September eresMas_0703 Préflashde L23 Analyse CA trafic 07-03 (07-04-03)_IC&amp;SS" xfId="19574"/>
    <cellStyle name="n_Flash September eresMas_0703 Préflashde L23 Analyse CA trafic 07-03 (07-04-03)_Poland KPIs" xfId="8471"/>
    <cellStyle name="n_Flash September eresMas_0703 Préflashde L23 Analyse CA trafic 07-03 (07-04-03)_Poland KPIs_1" xfId="33496"/>
    <cellStyle name="n_Flash September eresMas_0703 Préflashde L23 Analyse CA trafic 07-03 (07-04-03)_ROW" xfId="33498"/>
    <cellStyle name="n_Flash September eresMas_0703 Préflashde L23 Analyse CA trafic 07-03 (07-04-03)_ROW ARPU" xfId="33499"/>
    <cellStyle name="n_Flash September eresMas_0703 Préflashde L23 Analyse CA trafic 07-03 (07-04-03)_RoW KPIs" xfId="9183"/>
    <cellStyle name="n_Flash September eresMas_0703 Préflashde L23 Analyse CA trafic 07-03 (07-04-03)_ROW_1" xfId="33500"/>
    <cellStyle name="n_Flash September eresMas_0703 Préflashde L23 Analyse CA trafic 07-03 (07-04-03)_ROW_1_Group" xfId="33501"/>
    <cellStyle name="n_Flash September eresMas_0703 Préflashde L23 Analyse CA trafic 07-03 (07-04-03)_ROW_1_ROW ARPU" xfId="33502"/>
    <cellStyle name="n_Flash September eresMas_0703 Préflashde L23 Analyse CA trafic 07-03 (07-04-03)_ROW_Group" xfId="33503"/>
    <cellStyle name="n_Flash September eresMas_0703 Préflashde L23 Analyse CA trafic 07-03 (07-04-03)_ROW_ROW ARPU" xfId="33504"/>
    <cellStyle name="n_Flash September eresMas_0703 Préflashde L23 Analyse CA trafic 07-03 (07-04-03)_Spain ARPU + AUPU" xfId="33505"/>
    <cellStyle name="n_Flash September eresMas_0703 Préflashde L23 Analyse CA trafic 07-03 (07-04-03)_Spain ARPU + AUPU_Group" xfId="33506"/>
    <cellStyle name="n_Flash September eresMas_0703 Préflashde L23 Analyse CA trafic 07-03 (07-04-03)_Spain ARPU + AUPU_ROW ARPU" xfId="33507"/>
    <cellStyle name="n_Flash September eresMas_0703 Préflashde L23 Analyse CA trafic 07-03 (07-04-03)_Spain KPIs" xfId="6924"/>
    <cellStyle name="n_Flash September eresMas_0703 Préflashde L23 Analyse CA trafic 07-03 (07-04-03)_Spain KPIs 2" xfId="16291"/>
    <cellStyle name="n_Flash September eresMas_0703 Préflashde L23 Analyse CA trafic 07-03 (07-04-03)_Spain KPIs_1" xfId="51740"/>
    <cellStyle name="n_Flash September eresMas_0703 Préflashde L23 Analyse CA trafic 07-03 (07-04-03)_Telecoms - Operational KPIs" xfId="50043"/>
    <cellStyle name="n_Flash September eresMas_1- Conso Home" xfId="2233"/>
    <cellStyle name="n_Flash September eresMas_1- Conso Home_01 Synthèse DM pour modèle" xfId="2234"/>
    <cellStyle name="n_Flash September eresMas_1- Conso Home_01 Synthèse DM pour modèle_A&amp;ME KPIs" xfId="53521"/>
    <cellStyle name="n_Flash September eresMas_1- Conso Home_01 Synthèse DM pour modèle_France financials" xfId="23885"/>
    <cellStyle name="n_Flash September eresMas_1- Conso Home_01 Synthèse DM pour modèle_France KPIs" xfId="5095"/>
    <cellStyle name="n_Flash September eresMas_1- Conso Home_01 Synthèse DM pour modèle_France KPIs 2" xfId="14513"/>
    <cellStyle name="n_Flash September eresMas_1- Conso Home_01 Synthèse DM pour modèle_France KPIs_1" xfId="12338"/>
    <cellStyle name="n_Flash September eresMas_1- Conso Home_01 Synthèse DM pour modèle_Group" xfId="33510"/>
    <cellStyle name="n_Flash September eresMas_1- Conso Home_01 Synthèse DM pour modèle_Group - financial KPIs" xfId="22141"/>
    <cellStyle name="n_Flash September eresMas_1- Conso Home_01 Synthèse DM pour modèle_Group - operational KPIs" xfId="10584"/>
    <cellStyle name="n_Flash September eresMas_1- Conso Home_01 Synthèse DM pour modèle_Group - operational KPIs 2" xfId="18283"/>
    <cellStyle name="n_Flash September eresMas_1- Conso Home_01 Synthèse DM pour modèle_Group - operational KPIs_1" xfId="20400"/>
    <cellStyle name="n_Flash September eresMas_1- Conso Home_01 Synthèse DM pour modèle_Poland KPIs" xfId="33509"/>
    <cellStyle name="n_Flash September eresMas_1- Conso Home_01 Synthèse DM pour modèle_ROW" xfId="33511"/>
    <cellStyle name="n_Flash September eresMas_1- Conso Home_01 Synthèse DM pour modèle_ROW ARPU" xfId="33512"/>
    <cellStyle name="n_Flash September eresMas_1- Conso Home_01 Synthèse DM pour modèle_ROW_1" xfId="33513"/>
    <cellStyle name="n_Flash September eresMas_1- Conso Home_01 Synthèse DM pour modèle_ROW_1_Group" xfId="33514"/>
    <cellStyle name="n_Flash September eresMas_1- Conso Home_01 Synthèse DM pour modèle_ROW_1_ROW ARPU" xfId="33515"/>
    <cellStyle name="n_Flash September eresMas_1- Conso Home_01 Synthèse DM pour modèle_ROW_Group" xfId="33516"/>
    <cellStyle name="n_Flash September eresMas_1- Conso Home_01 Synthèse DM pour modèle_ROW_ROW ARPU" xfId="33517"/>
    <cellStyle name="n_Flash September eresMas_1- Conso Home_01 Synthèse DM pour modèle_Spain ARPU + AUPU" xfId="33518"/>
    <cellStyle name="n_Flash September eresMas_1- Conso Home_01 Synthèse DM pour modèle_Spain ARPU + AUPU_Group" xfId="33519"/>
    <cellStyle name="n_Flash September eresMas_1- Conso Home_01 Synthèse DM pour modèle_Spain ARPU + AUPU_ROW ARPU" xfId="33520"/>
    <cellStyle name="n_Flash September eresMas_1- Conso Home_01 Synthèse DM pour modèle_Spain KPIs" xfId="6926"/>
    <cellStyle name="n_Flash September eresMas_1- Conso Home_01 Synthèse DM pour modèle_Spain KPIs 2" xfId="16293"/>
    <cellStyle name="n_Flash September eresMas_1- Conso Home_01 Synthèse DM pour modèle_Spain KPIs_1" xfId="51742"/>
    <cellStyle name="n_Flash September eresMas_1- Conso Home_01 Synthèse DM pour modèle_Telecoms - Operational KPIs" xfId="50045"/>
    <cellStyle name="n_Flash September eresMas_1- Conso Home_0703 Préflashde L23 Analyse CA trafic 07-03 (07-04-03)" xfId="2235"/>
    <cellStyle name="n_Flash September eresMas_1- Conso Home_0703 Préflashde L23 Analyse CA trafic 07-03 (07-04-03)_A&amp;ME KPIs" xfId="53522"/>
    <cellStyle name="n_Flash September eresMas_1- Conso Home_0703 Préflashde L23 Analyse CA trafic 07-03 (07-04-03)_Enterprise" xfId="9753"/>
    <cellStyle name="n_Flash September eresMas_1- Conso Home_0703 Préflashde L23 Analyse CA trafic 07-03 (07-04-03)_France financials" xfId="23886"/>
    <cellStyle name="n_Flash September eresMas_1- Conso Home_0703 Préflashde L23 Analyse CA trafic 07-03 (07-04-03)_France financials_1" xfId="25343"/>
    <cellStyle name="n_Flash September eresMas_1- Conso Home_0703 Préflashde L23 Analyse CA trafic 07-03 (07-04-03)_France KPIs" xfId="5096"/>
    <cellStyle name="n_Flash September eresMas_1- Conso Home_0703 Préflashde L23 Analyse CA trafic 07-03 (07-04-03)_France KPIs 2" xfId="14514"/>
    <cellStyle name="n_Flash September eresMas_1- Conso Home_0703 Préflashde L23 Analyse CA trafic 07-03 (07-04-03)_France KPIs_1" xfId="12339"/>
    <cellStyle name="n_Flash September eresMas_1- Conso Home_0703 Préflashde L23 Analyse CA trafic 07-03 (07-04-03)_Group" xfId="33522"/>
    <cellStyle name="n_Flash September eresMas_1- Conso Home_0703 Préflashde L23 Analyse CA trafic 07-03 (07-04-03)_Group - financial KPIs" xfId="22142"/>
    <cellStyle name="n_Flash September eresMas_1- Conso Home_0703 Préflashde L23 Analyse CA trafic 07-03 (07-04-03)_Group - operational KPIs" xfId="3219"/>
    <cellStyle name="n_Flash September eresMas_1- Conso Home_0703 Préflashde L23 Analyse CA trafic 07-03 (07-04-03)_Group - operational KPIs_1" xfId="10585"/>
    <cellStyle name="n_Flash September eresMas_1- Conso Home_0703 Préflashde L23 Analyse CA trafic 07-03 (07-04-03)_Group - operational KPIs_1 2" xfId="18284"/>
    <cellStyle name="n_Flash September eresMas_1- Conso Home_0703 Préflashde L23 Analyse CA trafic 07-03 (07-04-03)_Group - operational KPIs_2" xfId="20401"/>
    <cellStyle name="n_Flash September eresMas_1- Conso Home_0703 Préflashde L23 Analyse CA trafic 07-03 (07-04-03)_IC&amp;SS" xfId="17602"/>
    <cellStyle name="n_Flash September eresMas_1- Conso Home_0703 Préflashde L23 Analyse CA trafic 07-03 (07-04-03)_Poland KPIs" xfId="8473"/>
    <cellStyle name="n_Flash September eresMas_1- Conso Home_0703 Préflashde L23 Analyse CA trafic 07-03 (07-04-03)_Poland KPIs_1" xfId="33521"/>
    <cellStyle name="n_Flash September eresMas_1- Conso Home_0703 Préflashde L23 Analyse CA trafic 07-03 (07-04-03)_ROW" xfId="33523"/>
    <cellStyle name="n_Flash September eresMas_1- Conso Home_0703 Préflashde L23 Analyse CA trafic 07-03 (07-04-03)_ROW ARPU" xfId="33524"/>
    <cellStyle name="n_Flash September eresMas_1- Conso Home_0703 Préflashde L23 Analyse CA trafic 07-03 (07-04-03)_RoW KPIs" xfId="9185"/>
    <cellStyle name="n_Flash September eresMas_1- Conso Home_0703 Préflashde L23 Analyse CA trafic 07-03 (07-04-03)_ROW_1" xfId="33525"/>
    <cellStyle name="n_Flash September eresMas_1- Conso Home_0703 Préflashde L23 Analyse CA trafic 07-03 (07-04-03)_ROW_1_Group" xfId="33526"/>
    <cellStyle name="n_Flash September eresMas_1- Conso Home_0703 Préflashde L23 Analyse CA trafic 07-03 (07-04-03)_ROW_1_ROW ARPU" xfId="33527"/>
    <cellStyle name="n_Flash September eresMas_1- Conso Home_0703 Préflashde L23 Analyse CA trafic 07-03 (07-04-03)_ROW_Group" xfId="33528"/>
    <cellStyle name="n_Flash September eresMas_1- Conso Home_0703 Préflashde L23 Analyse CA trafic 07-03 (07-04-03)_ROW_ROW ARPU" xfId="33529"/>
    <cellStyle name="n_Flash September eresMas_1- Conso Home_0703 Préflashde L23 Analyse CA trafic 07-03 (07-04-03)_Spain ARPU + AUPU" xfId="33530"/>
    <cellStyle name="n_Flash September eresMas_1- Conso Home_0703 Préflashde L23 Analyse CA trafic 07-03 (07-04-03)_Spain ARPU + AUPU_Group" xfId="33531"/>
    <cellStyle name="n_Flash September eresMas_1- Conso Home_0703 Préflashde L23 Analyse CA trafic 07-03 (07-04-03)_Spain ARPU + AUPU_ROW ARPU" xfId="33532"/>
    <cellStyle name="n_Flash September eresMas_1- Conso Home_0703 Préflashde L23 Analyse CA trafic 07-03 (07-04-03)_Spain KPIs" xfId="6927"/>
    <cellStyle name="n_Flash September eresMas_1- Conso Home_0703 Préflashde L23 Analyse CA trafic 07-03 (07-04-03)_Spain KPIs 2" xfId="16294"/>
    <cellStyle name="n_Flash September eresMas_1- Conso Home_0703 Préflashde L23 Analyse CA trafic 07-03 (07-04-03)_Spain KPIs_1" xfId="51743"/>
    <cellStyle name="n_Flash September eresMas_1- Conso Home_0703 Préflashde L23 Analyse CA trafic 07-03 (07-04-03)_Telecoms - Operational KPIs" xfId="50046"/>
    <cellStyle name="n_Flash September eresMas_1- Conso Home_A&amp;ME KPIs" xfId="53520"/>
    <cellStyle name="n_Flash September eresMas_1- Conso Home_Base Forfaits 06-07" xfId="2236"/>
    <cellStyle name="n_Flash September eresMas_1- Conso Home_Base Forfaits 06-07_A&amp;ME KPIs" xfId="53523"/>
    <cellStyle name="n_Flash September eresMas_1- Conso Home_Base Forfaits 06-07_Enterprise" xfId="9754"/>
    <cellStyle name="n_Flash September eresMas_1- Conso Home_Base Forfaits 06-07_France financials" xfId="23887"/>
    <cellStyle name="n_Flash September eresMas_1- Conso Home_Base Forfaits 06-07_France financials_1" xfId="25344"/>
    <cellStyle name="n_Flash September eresMas_1- Conso Home_Base Forfaits 06-07_France KPIs" xfId="5097"/>
    <cellStyle name="n_Flash September eresMas_1- Conso Home_Base Forfaits 06-07_France KPIs 2" xfId="14515"/>
    <cellStyle name="n_Flash September eresMas_1- Conso Home_Base Forfaits 06-07_France KPIs_1" xfId="12340"/>
    <cellStyle name="n_Flash September eresMas_1- Conso Home_Base Forfaits 06-07_Group" xfId="33534"/>
    <cellStyle name="n_Flash September eresMas_1- Conso Home_Base Forfaits 06-07_Group - financial KPIs" xfId="22143"/>
    <cellStyle name="n_Flash September eresMas_1- Conso Home_Base Forfaits 06-07_Group - operational KPIs" xfId="3220"/>
    <cellStyle name="n_Flash September eresMas_1- Conso Home_Base Forfaits 06-07_Group - operational KPIs_1" xfId="10586"/>
    <cellStyle name="n_Flash September eresMas_1- Conso Home_Base Forfaits 06-07_Group - operational KPIs_1 2" xfId="18285"/>
    <cellStyle name="n_Flash September eresMas_1- Conso Home_Base Forfaits 06-07_Group - operational KPIs_2" xfId="20402"/>
    <cellStyle name="n_Flash September eresMas_1- Conso Home_Base Forfaits 06-07_IC&amp;SS" xfId="13787"/>
    <cellStyle name="n_Flash September eresMas_1- Conso Home_Base Forfaits 06-07_Poland KPIs" xfId="8474"/>
    <cellStyle name="n_Flash September eresMas_1- Conso Home_Base Forfaits 06-07_Poland KPIs_1" xfId="33533"/>
    <cellStyle name="n_Flash September eresMas_1- Conso Home_Base Forfaits 06-07_ROW" xfId="33535"/>
    <cellStyle name="n_Flash September eresMas_1- Conso Home_Base Forfaits 06-07_ROW ARPU" xfId="33536"/>
    <cellStyle name="n_Flash September eresMas_1- Conso Home_Base Forfaits 06-07_RoW KPIs" xfId="9186"/>
    <cellStyle name="n_Flash September eresMas_1- Conso Home_Base Forfaits 06-07_ROW_1" xfId="33537"/>
    <cellStyle name="n_Flash September eresMas_1- Conso Home_Base Forfaits 06-07_ROW_1_Group" xfId="33538"/>
    <cellStyle name="n_Flash September eresMas_1- Conso Home_Base Forfaits 06-07_ROW_1_ROW ARPU" xfId="33539"/>
    <cellStyle name="n_Flash September eresMas_1- Conso Home_Base Forfaits 06-07_ROW_Group" xfId="33540"/>
    <cellStyle name="n_Flash September eresMas_1- Conso Home_Base Forfaits 06-07_ROW_ROW ARPU" xfId="33541"/>
    <cellStyle name="n_Flash September eresMas_1- Conso Home_Base Forfaits 06-07_Spain ARPU + AUPU" xfId="33542"/>
    <cellStyle name="n_Flash September eresMas_1- Conso Home_Base Forfaits 06-07_Spain ARPU + AUPU_Group" xfId="33543"/>
    <cellStyle name="n_Flash September eresMas_1- Conso Home_Base Forfaits 06-07_Spain ARPU + AUPU_ROW ARPU" xfId="33544"/>
    <cellStyle name="n_Flash September eresMas_1- Conso Home_Base Forfaits 06-07_Spain KPIs" xfId="6928"/>
    <cellStyle name="n_Flash September eresMas_1- Conso Home_Base Forfaits 06-07_Spain KPIs 2" xfId="16295"/>
    <cellStyle name="n_Flash September eresMas_1- Conso Home_Base Forfaits 06-07_Spain KPIs_1" xfId="51744"/>
    <cellStyle name="n_Flash September eresMas_1- Conso Home_Base Forfaits 06-07_Telecoms - Operational KPIs" xfId="50047"/>
    <cellStyle name="n_Flash September eresMas_1- Conso Home_CA BAC SCR-VM 06-07 (31-07-06)" xfId="2237"/>
    <cellStyle name="n_Flash September eresMas_1- Conso Home_CA BAC SCR-VM 06-07 (31-07-06)_A&amp;ME KPIs" xfId="53524"/>
    <cellStyle name="n_Flash September eresMas_1- Conso Home_CA BAC SCR-VM 06-07 (31-07-06)_Enterprise" xfId="9755"/>
    <cellStyle name="n_Flash September eresMas_1- Conso Home_CA BAC SCR-VM 06-07 (31-07-06)_France financials" xfId="23888"/>
    <cellStyle name="n_Flash September eresMas_1- Conso Home_CA BAC SCR-VM 06-07 (31-07-06)_France financials_1" xfId="25345"/>
    <cellStyle name="n_Flash September eresMas_1- Conso Home_CA BAC SCR-VM 06-07 (31-07-06)_France KPIs" xfId="5098"/>
    <cellStyle name="n_Flash September eresMas_1- Conso Home_CA BAC SCR-VM 06-07 (31-07-06)_France KPIs 2" xfId="14516"/>
    <cellStyle name="n_Flash September eresMas_1- Conso Home_CA BAC SCR-VM 06-07 (31-07-06)_France KPIs_1" xfId="12341"/>
    <cellStyle name="n_Flash September eresMas_1- Conso Home_CA BAC SCR-VM 06-07 (31-07-06)_Group" xfId="33546"/>
    <cellStyle name="n_Flash September eresMas_1- Conso Home_CA BAC SCR-VM 06-07 (31-07-06)_Group - financial KPIs" xfId="22144"/>
    <cellStyle name="n_Flash September eresMas_1- Conso Home_CA BAC SCR-VM 06-07 (31-07-06)_Group - operational KPIs" xfId="3221"/>
    <cellStyle name="n_Flash September eresMas_1- Conso Home_CA BAC SCR-VM 06-07 (31-07-06)_Group - operational KPIs_1" xfId="10587"/>
    <cellStyle name="n_Flash September eresMas_1- Conso Home_CA BAC SCR-VM 06-07 (31-07-06)_Group - operational KPIs_1 2" xfId="18286"/>
    <cellStyle name="n_Flash September eresMas_1- Conso Home_CA BAC SCR-VM 06-07 (31-07-06)_Group - operational KPIs_2" xfId="20403"/>
    <cellStyle name="n_Flash September eresMas_1- Conso Home_CA BAC SCR-VM 06-07 (31-07-06)_IC&amp;SS" xfId="19573"/>
    <cellStyle name="n_Flash September eresMas_1- Conso Home_CA BAC SCR-VM 06-07 (31-07-06)_Poland KPIs" xfId="8475"/>
    <cellStyle name="n_Flash September eresMas_1- Conso Home_CA BAC SCR-VM 06-07 (31-07-06)_Poland KPIs_1" xfId="33545"/>
    <cellStyle name="n_Flash September eresMas_1- Conso Home_CA BAC SCR-VM 06-07 (31-07-06)_ROW" xfId="33547"/>
    <cellStyle name="n_Flash September eresMas_1- Conso Home_CA BAC SCR-VM 06-07 (31-07-06)_ROW ARPU" xfId="33548"/>
    <cellStyle name="n_Flash September eresMas_1- Conso Home_CA BAC SCR-VM 06-07 (31-07-06)_RoW KPIs" xfId="9187"/>
    <cellStyle name="n_Flash September eresMas_1- Conso Home_CA BAC SCR-VM 06-07 (31-07-06)_ROW_1" xfId="33549"/>
    <cellStyle name="n_Flash September eresMas_1- Conso Home_CA BAC SCR-VM 06-07 (31-07-06)_ROW_1_Group" xfId="33550"/>
    <cellStyle name="n_Flash September eresMas_1- Conso Home_CA BAC SCR-VM 06-07 (31-07-06)_ROW_1_ROW ARPU" xfId="33551"/>
    <cellStyle name="n_Flash September eresMas_1- Conso Home_CA BAC SCR-VM 06-07 (31-07-06)_ROW_Group" xfId="33552"/>
    <cellStyle name="n_Flash September eresMas_1- Conso Home_CA BAC SCR-VM 06-07 (31-07-06)_ROW_ROW ARPU" xfId="33553"/>
    <cellStyle name="n_Flash September eresMas_1- Conso Home_CA BAC SCR-VM 06-07 (31-07-06)_Spain ARPU + AUPU" xfId="33554"/>
    <cellStyle name="n_Flash September eresMas_1- Conso Home_CA BAC SCR-VM 06-07 (31-07-06)_Spain ARPU + AUPU_Group" xfId="33555"/>
    <cellStyle name="n_Flash September eresMas_1- Conso Home_CA BAC SCR-VM 06-07 (31-07-06)_Spain ARPU + AUPU_ROW ARPU" xfId="33556"/>
    <cellStyle name="n_Flash September eresMas_1- Conso Home_CA BAC SCR-VM 06-07 (31-07-06)_Spain KPIs" xfId="6929"/>
    <cellStyle name="n_Flash September eresMas_1- Conso Home_CA BAC SCR-VM 06-07 (31-07-06)_Spain KPIs 2" xfId="16296"/>
    <cellStyle name="n_Flash September eresMas_1- Conso Home_CA BAC SCR-VM 06-07 (31-07-06)_Spain KPIs_1" xfId="51745"/>
    <cellStyle name="n_Flash September eresMas_1- Conso Home_CA BAC SCR-VM 06-07 (31-07-06)_Telecoms - Operational KPIs" xfId="50048"/>
    <cellStyle name="n_Flash September eresMas_1- Conso Home_CA forfaits 0607 (06-08-14)" xfId="2238"/>
    <cellStyle name="n_Flash September eresMas_1- Conso Home_CA forfaits 0607 (06-08-14)_A&amp;ME KPIs" xfId="53525"/>
    <cellStyle name="n_Flash September eresMas_1- Conso Home_CA forfaits 0607 (06-08-14)_France financials" xfId="23889"/>
    <cellStyle name="n_Flash September eresMas_1- Conso Home_CA forfaits 0607 (06-08-14)_France KPIs" xfId="5099"/>
    <cellStyle name="n_Flash September eresMas_1- Conso Home_CA forfaits 0607 (06-08-14)_France KPIs 2" xfId="14517"/>
    <cellStyle name="n_Flash September eresMas_1- Conso Home_CA forfaits 0607 (06-08-14)_France KPIs_1" xfId="12342"/>
    <cellStyle name="n_Flash September eresMas_1- Conso Home_CA forfaits 0607 (06-08-14)_Group" xfId="33558"/>
    <cellStyle name="n_Flash September eresMas_1- Conso Home_CA forfaits 0607 (06-08-14)_Group - financial KPIs" xfId="22145"/>
    <cellStyle name="n_Flash September eresMas_1- Conso Home_CA forfaits 0607 (06-08-14)_Group - operational KPIs" xfId="10588"/>
    <cellStyle name="n_Flash September eresMas_1- Conso Home_CA forfaits 0607 (06-08-14)_Group - operational KPIs 2" xfId="18287"/>
    <cellStyle name="n_Flash September eresMas_1- Conso Home_CA forfaits 0607 (06-08-14)_Group - operational KPIs_1" xfId="20404"/>
    <cellStyle name="n_Flash September eresMas_1- Conso Home_CA forfaits 0607 (06-08-14)_Poland KPIs" xfId="33557"/>
    <cellStyle name="n_Flash September eresMas_1- Conso Home_CA forfaits 0607 (06-08-14)_ROW" xfId="33559"/>
    <cellStyle name="n_Flash September eresMas_1- Conso Home_CA forfaits 0607 (06-08-14)_ROW ARPU" xfId="33560"/>
    <cellStyle name="n_Flash September eresMas_1- Conso Home_CA forfaits 0607 (06-08-14)_ROW_1" xfId="33561"/>
    <cellStyle name="n_Flash September eresMas_1- Conso Home_CA forfaits 0607 (06-08-14)_ROW_1_Group" xfId="33562"/>
    <cellStyle name="n_Flash September eresMas_1- Conso Home_CA forfaits 0607 (06-08-14)_ROW_1_ROW ARPU" xfId="33563"/>
    <cellStyle name="n_Flash September eresMas_1- Conso Home_CA forfaits 0607 (06-08-14)_ROW_Group" xfId="33564"/>
    <cellStyle name="n_Flash September eresMas_1- Conso Home_CA forfaits 0607 (06-08-14)_ROW_ROW ARPU" xfId="33565"/>
    <cellStyle name="n_Flash September eresMas_1- Conso Home_CA forfaits 0607 (06-08-14)_Spain ARPU + AUPU" xfId="33566"/>
    <cellStyle name="n_Flash September eresMas_1- Conso Home_CA forfaits 0607 (06-08-14)_Spain ARPU + AUPU_Group" xfId="33567"/>
    <cellStyle name="n_Flash September eresMas_1- Conso Home_CA forfaits 0607 (06-08-14)_Spain ARPU + AUPU_ROW ARPU" xfId="33568"/>
    <cellStyle name="n_Flash September eresMas_1- Conso Home_CA forfaits 0607 (06-08-14)_Spain KPIs" xfId="6930"/>
    <cellStyle name="n_Flash September eresMas_1- Conso Home_CA forfaits 0607 (06-08-14)_Spain KPIs 2" xfId="16297"/>
    <cellStyle name="n_Flash September eresMas_1- Conso Home_CA forfaits 0607 (06-08-14)_Spain KPIs_1" xfId="51746"/>
    <cellStyle name="n_Flash September eresMas_1- Conso Home_CA forfaits 0607 (06-08-14)_Telecoms - Operational KPIs" xfId="50049"/>
    <cellStyle name="n_Flash September eresMas_1- Conso Home_Classeur2" xfId="2239"/>
    <cellStyle name="n_Flash September eresMas_1- Conso Home_Classeur2_A&amp;ME KPIs" xfId="53526"/>
    <cellStyle name="n_Flash September eresMas_1- Conso Home_Classeur2_France financials" xfId="23890"/>
    <cellStyle name="n_Flash September eresMas_1- Conso Home_Classeur2_France KPIs" xfId="5100"/>
    <cellStyle name="n_Flash September eresMas_1- Conso Home_Classeur2_France KPIs 2" xfId="14518"/>
    <cellStyle name="n_Flash September eresMas_1- Conso Home_Classeur2_France KPIs_1" xfId="12343"/>
    <cellStyle name="n_Flash September eresMas_1- Conso Home_Classeur2_Group" xfId="33570"/>
    <cellStyle name="n_Flash September eresMas_1- Conso Home_Classeur2_Group - financial KPIs" xfId="22146"/>
    <cellStyle name="n_Flash September eresMas_1- Conso Home_Classeur2_Group - operational KPIs" xfId="10589"/>
    <cellStyle name="n_Flash September eresMas_1- Conso Home_Classeur2_Group - operational KPIs 2" xfId="18288"/>
    <cellStyle name="n_Flash September eresMas_1- Conso Home_Classeur2_Group - operational KPIs_1" xfId="20405"/>
    <cellStyle name="n_Flash September eresMas_1- Conso Home_Classeur2_Poland KPIs" xfId="33569"/>
    <cellStyle name="n_Flash September eresMas_1- Conso Home_Classeur2_ROW" xfId="33571"/>
    <cellStyle name="n_Flash September eresMas_1- Conso Home_Classeur2_ROW ARPU" xfId="33572"/>
    <cellStyle name="n_Flash September eresMas_1- Conso Home_Classeur2_ROW_1" xfId="33573"/>
    <cellStyle name="n_Flash September eresMas_1- Conso Home_Classeur2_ROW_1_Group" xfId="33574"/>
    <cellStyle name="n_Flash September eresMas_1- Conso Home_Classeur2_ROW_1_ROW ARPU" xfId="33575"/>
    <cellStyle name="n_Flash September eresMas_1- Conso Home_Classeur2_ROW_Group" xfId="33576"/>
    <cellStyle name="n_Flash September eresMas_1- Conso Home_Classeur2_ROW_ROW ARPU" xfId="33577"/>
    <cellStyle name="n_Flash September eresMas_1- Conso Home_Classeur2_Spain ARPU + AUPU" xfId="33578"/>
    <cellStyle name="n_Flash September eresMas_1- Conso Home_Classeur2_Spain ARPU + AUPU_Group" xfId="33579"/>
    <cellStyle name="n_Flash September eresMas_1- Conso Home_Classeur2_Spain ARPU + AUPU_ROW ARPU" xfId="33580"/>
    <cellStyle name="n_Flash September eresMas_1- Conso Home_Classeur2_Spain KPIs" xfId="6931"/>
    <cellStyle name="n_Flash September eresMas_1- Conso Home_Classeur2_Spain KPIs 2" xfId="16298"/>
    <cellStyle name="n_Flash September eresMas_1- Conso Home_Classeur2_Spain KPIs_1" xfId="51747"/>
    <cellStyle name="n_Flash September eresMas_1- Conso Home_Classeur2_Telecoms - Operational KPIs" xfId="50050"/>
    <cellStyle name="n_Flash September eresMas_1- Conso Home_Classeur5" xfId="2240"/>
    <cellStyle name="n_Flash September eresMas_1- Conso Home_Classeur5_A&amp;ME KPIs" xfId="53527"/>
    <cellStyle name="n_Flash September eresMas_1- Conso Home_Classeur5_Enterprise" xfId="9756"/>
    <cellStyle name="n_Flash September eresMas_1- Conso Home_Classeur5_France financials" xfId="23891"/>
    <cellStyle name="n_Flash September eresMas_1- Conso Home_Classeur5_France financials_1" xfId="25346"/>
    <cellStyle name="n_Flash September eresMas_1- Conso Home_Classeur5_France KPIs" xfId="5101"/>
    <cellStyle name="n_Flash September eresMas_1- Conso Home_Classeur5_France KPIs 2" xfId="14519"/>
    <cellStyle name="n_Flash September eresMas_1- Conso Home_Classeur5_France KPIs_1" xfId="12344"/>
    <cellStyle name="n_Flash September eresMas_1- Conso Home_Classeur5_Group" xfId="33582"/>
    <cellStyle name="n_Flash September eresMas_1- Conso Home_Classeur5_Group - financial KPIs" xfId="22147"/>
    <cellStyle name="n_Flash September eresMas_1- Conso Home_Classeur5_Group - operational KPIs" xfId="3222"/>
    <cellStyle name="n_Flash September eresMas_1- Conso Home_Classeur5_Group - operational KPIs_1" xfId="10590"/>
    <cellStyle name="n_Flash September eresMas_1- Conso Home_Classeur5_Group - operational KPIs_1 2" xfId="18289"/>
    <cellStyle name="n_Flash September eresMas_1- Conso Home_Classeur5_Group - operational KPIs_2" xfId="20406"/>
    <cellStyle name="n_Flash September eresMas_1- Conso Home_Classeur5_IC&amp;SS" xfId="19773"/>
    <cellStyle name="n_Flash September eresMas_1- Conso Home_Classeur5_Poland KPIs" xfId="8476"/>
    <cellStyle name="n_Flash September eresMas_1- Conso Home_Classeur5_Poland KPIs_1" xfId="33581"/>
    <cellStyle name="n_Flash September eresMas_1- Conso Home_Classeur5_ROW" xfId="33583"/>
    <cellStyle name="n_Flash September eresMas_1- Conso Home_Classeur5_ROW ARPU" xfId="33584"/>
    <cellStyle name="n_Flash September eresMas_1- Conso Home_Classeur5_RoW KPIs" xfId="9188"/>
    <cellStyle name="n_Flash September eresMas_1- Conso Home_Classeur5_ROW_1" xfId="33585"/>
    <cellStyle name="n_Flash September eresMas_1- Conso Home_Classeur5_ROW_1_Group" xfId="33586"/>
    <cellStyle name="n_Flash September eresMas_1- Conso Home_Classeur5_ROW_1_ROW ARPU" xfId="33587"/>
    <cellStyle name="n_Flash September eresMas_1- Conso Home_Classeur5_ROW_Group" xfId="33588"/>
    <cellStyle name="n_Flash September eresMas_1- Conso Home_Classeur5_ROW_ROW ARPU" xfId="33589"/>
    <cellStyle name="n_Flash September eresMas_1- Conso Home_Classeur5_Spain ARPU + AUPU" xfId="33590"/>
    <cellStyle name="n_Flash September eresMas_1- Conso Home_Classeur5_Spain ARPU + AUPU_Group" xfId="33591"/>
    <cellStyle name="n_Flash September eresMas_1- Conso Home_Classeur5_Spain ARPU + AUPU_ROW ARPU" xfId="33592"/>
    <cellStyle name="n_Flash September eresMas_1- Conso Home_Classeur5_Spain KPIs" xfId="6932"/>
    <cellStyle name="n_Flash September eresMas_1- Conso Home_Classeur5_Spain KPIs 2" xfId="16299"/>
    <cellStyle name="n_Flash September eresMas_1- Conso Home_Classeur5_Spain KPIs_1" xfId="51748"/>
    <cellStyle name="n_Flash September eresMas_1- Conso Home_Classeur5_Telecoms - Operational KPIs" xfId="50051"/>
    <cellStyle name="n_Flash September eresMas_1- Conso Home_DATA KPI Personal" xfId="33593"/>
    <cellStyle name="n_Flash September eresMas_1- Conso Home_DATA KPI Personal_Group" xfId="33594"/>
    <cellStyle name="n_Flash September eresMas_1- Conso Home_DATA KPI Personal_ROW ARPU" xfId="33595"/>
    <cellStyle name="n_Flash September eresMas_1- Conso Home_EE_CoA_BS - mapped V4" xfId="33596"/>
    <cellStyle name="n_Flash September eresMas_1- Conso Home_EE_CoA_BS - mapped V4_Group" xfId="33597"/>
    <cellStyle name="n_Flash September eresMas_1- Conso Home_EE_CoA_BS - mapped V4_ROW ARPU" xfId="33598"/>
    <cellStyle name="n_Flash September eresMas_1- Conso Home_Enterprise" xfId="9752"/>
    <cellStyle name="n_Flash September eresMas_1- Conso Home_France financials" xfId="23884"/>
    <cellStyle name="n_Flash September eresMas_1- Conso Home_France financials_1" xfId="25342"/>
    <cellStyle name="n_Flash September eresMas_1- Conso Home_France KPIs" xfId="5094"/>
    <cellStyle name="n_Flash September eresMas_1- Conso Home_France KPIs 2" xfId="14512"/>
    <cellStyle name="n_Flash September eresMas_1- Conso Home_France KPIs_1" xfId="12337"/>
    <cellStyle name="n_Flash September eresMas_1- Conso Home_Group" xfId="33599"/>
    <cellStyle name="n_Flash September eresMas_1- Conso Home_Group - financial KPIs" xfId="22140"/>
    <cellStyle name="n_Flash September eresMas_1- Conso Home_Group - operational KPIs" xfId="3218"/>
    <cellStyle name="n_Flash September eresMas_1- Conso Home_Group - operational KPIs_1" xfId="10583"/>
    <cellStyle name="n_Flash September eresMas_1- Conso Home_Group - operational KPIs_1 2" xfId="18282"/>
    <cellStyle name="n_Flash September eresMas_1- Conso Home_Group - operational KPIs_2" xfId="20399"/>
    <cellStyle name="n_Flash September eresMas_1- Conso Home_IC&amp;SS" xfId="19774"/>
    <cellStyle name="n_Flash September eresMas_1- Conso Home_PFA_Mn MTV_060413" xfId="2241"/>
    <cellStyle name="n_Flash September eresMas_1- Conso Home_PFA_Mn MTV_060413_A&amp;ME KPIs" xfId="53528"/>
    <cellStyle name="n_Flash September eresMas_1- Conso Home_PFA_Mn MTV_060413_France financials" xfId="23892"/>
    <cellStyle name="n_Flash September eresMas_1- Conso Home_PFA_Mn MTV_060413_France KPIs" xfId="5102"/>
    <cellStyle name="n_Flash September eresMas_1- Conso Home_PFA_Mn MTV_060413_France KPIs 2" xfId="14520"/>
    <cellStyle name="n_Flash September eresMas_1- Conso Home_PFA_Mn MTV_060413_France KPIs_1" xfId="12345"/>
    <cellStyle name="n_Flash September eresMas_1- Conso Home_PFA_Mn MTV_060413_Group" xfId="33601"/>
    <cellStyle name="n_Flash September eresMas_1- Conso Home_PFA_Mn MTV_060413_Group - financial KPIs" xfId="22148"/>
    <cellStyle name="n_Flash September eresMas_1- Conso Home_PFA_Mn MTV_060413_Group - operational KPIs" xfId="10591"/>
    <cellStyle name="n_Flash September eresMas_1- Conso Home_PFA_Mn MTV_060413_Group - operational KPIs 2" xfId="18290"/>
    <cellStyle name="n_Flash September eresMas_1- Conso Home_PFA_Mn MTV_060413_Group - operational KPIs_1" xfId="20407"/>
    <cellStyle name="n_Flash September eresMas_1- Conso Home_PFA_Mn MTV_060413_Poland KPIs" xfId="33600"/>
    <cellStyle name="n_Flash September eresMas_1- Conso Home_PFA_Mn MTV_060413_ROW" xfId="33602"/>
    <cellStyle name="n_Flash September eresMas_1- Conso Home_PFA_Mn MTV_060413_ROW ARPU" xfId="33603"/>
    <cellStyle name="n_Flash September eresMas_1- Conso Home_PFA_Mn MTV_060413_ROW_1" xfId="33604"/>
    <cellStyle name="n_Flash September eresMas_1- Conso Home_PFA_Mn MTV_060413_ROW_1_Group" xfId="33605"/>
    <cellStyle name="n_Flash September eresMas_1- Conso Home_PFA_Mn MTV_060413_ROW_1_ROW ARPU" xfId="33606"/>
    <cellStyle name="n_Flash September eresMas_1- Conso Home_PFA_Mn MTV_060413_ROW_Group" xfId="33607"/>
    <cellStyle name="n_Flash September eresMas_1- Conso Home_PFA_Mn MTV_060413_ROW_ROW ARPU" xfId="33608"/>
    <cellStyle name="n_Flash September eresMas_1- Conso Home_PFA_Mn MTV_060413_Spain ARPU + AUPU" xfId="33609"/>
    <cellStyle name="n_Flash September eresMas_1- Conso Home_PFA_Mn MTV_060413_Spain ARPU + AUPU_Group" xfId="33610"/>
    <cellStyle name="n_Flash September eresMas_1- Conso Home_PFA_Mn MTV_060413_Spain ARPU + AUPU_ROW ARPU" xfId="33611"/>
    <cellStyle name="n_Flash September eresMas_1- Conso Home_PFA_Mn MTV_060413_Spain KPIs" xfId="6933"/>
    <cellStyle name="n_Flash September eresMas_1- Conso Home_PFA_Mn MTV_060413_Spain KPIs 2" xfId="16300"/>
    <cellStyle name="n_Flash September eresMas_1- Conso Home_PFA_Mn MTV_060413_Spain KPIs_1" xfId="51749"/>
    <cellStyle name="n_Flash September eresMas_1- Conso Home_PFA_Mn MTV_060413_Telecoms - Operational KPIs" xfId="50052"/>
    <cellStyle name="n_Flash September eresMas_1- Conso Home_PFA_Mn_0603_V0 0" xfId="2242"/>
    <cellStyle name="n_Flash September eresMas_1- Conso Home_PFA_Mn_0603_V0 0_A&amp;ME KPIs" xfId="53529"/>
    <cellStyle name="n_Flash September eresMas_1- Conso Home_PFA_Mn_0603_V0 0_France financials" xfId="23893"/>
    <cellStyle name="n_Flash September eresMas_1- Conso Home_PFA_Mn_0603_V0 0_France KPIs" xfId="5103"/>
    <cellStyle name="n_Flash September eresMas_1- Conso Home_PFA_Mn_0603_V0 0_France KPIs 2" xfId="14521"/>
    <cellStyle name="n_Flash September eresMas_1- Conso Home_PFA_Mn_0603_V0 0_France KPIs_1" xfId="12346"/>
    <cellStyle name="n_Flash September eresMas_1- Conso Home_PFA_Mn_0603_V0 0_Group" xfId="33613"/>
    <cellStyle name="n_Flash September eresMas_1- Conso Home_PFA_Mn_0603_V0 0_Group - financial KPIs" xfId="22149"/>
    <cellStyle name="n_Flash September eresMas_1- Conso Home_PFA_Mn_0603_V0 0_Group - operational KPIs" xfId="10592"/>
    <cellStyle name="n_Flash September eresMas_1- Conso Home_PFA_Mn_0603_V0 0_Group - operational KPIs 2" xfId="18291"/>
    <cellStyle name="n_Flash September eresMas_1- Conso Home_PFA_Mn_0603_V0 0_Group - operational KPIs_1" xfId="20408"/>
    <cellStyle name="n_Flash September eresMas_1- Conso Home_PFA_Mn_0603_V0 0_Poland KPIs" xfId="33612"/>
    <cellStyle name="n_Flash September eresMas_1- Conso Home_PFA_Mn_0603_V0 0_ROW" xfId="33614"/>
    <cellStyle name="n_Flash September eresMas_1- Conso Home_PFA_Mn_0603_V0 0_ROW ARPU" xfId="33615"/>
    <cellStyle name="n_Flash September eresMas_1- Conso Home_PFA_Mn_0603_V0 0_ROW_1" xfId="33616"/>
    <cellStyle name="n_Flash September eresMas_1- Conso Home_PFA_Mn_0603_V0 0_ROW_1_Group" xfId="33617"/>
    <cellStyle name="n_Flash September eresMas_1- Conso Home_PFA_Mn_0603_V0 0_ROW_1_ROW ARPU" xfId="33618"/>
    <cellStyle name="n_Flash September eresMas_1- Conso Home_PFA_Mn_0603_V0 0_ROW_Group" xfId="33619"/>
    <cellStyle name="n_Flash September eresMas_1- Conso Home_PFA_Mn_0603_V0 0_ROW_ROW ARPU" xfId="33620"/>
    <cellStyle name="n_Flash September eresMas_1- Conso Home_PFA_Mn_0603_V0 0_Spain ARPU + AUPU" xfId="33621"/>
    <cellStyle name="n_Flash September eresMas_1- Conso Home_PFA_Mn_0603_V0 0_Spain ARPU + AUPU_Group" xfId="33622"/>
    <cellStyle name="n_Flash September eresMas_1- Conso Home_PFA_Mn_0603_V0 0_Spain ARPU + AUPU_ROW ARPU" xfId="33623"/>
    <cellStyle name="n_Flash September eresMas_1- Conso Home_PFA_Mn_0603_V0 0_Spain KPIs" xfId="6934"/>
    <cellStyle name="n_Flash September eresMas_1- Conso Home_PFA_Mn_0603_V0 0_Spain KPIs 2" xfId="16301"/>
    <cellStyle name="n_Flash September eresMas_1- Conso Home_PFA_Mn_0603_V0 0_Spain KPIs_1" xfId="51750"/>
    <cellStyle name="n_Flash September eresMas_1- Conso Home_PFA_Mn_0603_V0 0_Telecoms - Operational KPIs" xfId="50053"/>
    <cellStyle name="n_Flash September eresMas_1- Conso Home_PFA_Parcs_0600706" xfId="2243"/>
    <cellStyle name="n_Flash September eresMas_1- Conso Home_PFA_Parcs_0600706_A&amp;ME KPIs" xfId="53530"/>
    <cellStyle name="n_Flash September eresMas_1- Conso Home_PFA_Parcs_0600706_France financials" xfId="23894"/>
    <cellStyle name="n_Flash September eresMas_1- Conso Home_PFA_Parcs_0600706_France KPIs" xfId="5104"/>
    <cellStyle name="n_Flash September eresMas_1- Conso Home_PFA_Parcs_0600706_France KPIs 2" xfId="14522"/>
    <cellStyle name="n_Flash September eresMas_1- Conso Home_PFA_Parcs_0600706_France KPIs_1" xfId="12347"/>
    <cellStyle name="n_Flash September eresMas_1- Conso Home_PFA_Parcs_0600706_Group" xfId="33625"/>
    <cellStyle name="n_Flash September eresMas_1- Conso Home_PFA_Parcs_0600706_Group - financial KPIs" xfId="22150"/>
    <cellStyle name="n_Flash September eresMas_1- Conso Home_PFA_Parcs_0600706_Group - operational KPIs" xfId="10593"/>
    <cellStyle name="n_Flash September eresMas_1- Conso Home_PFA_Parcs_0600706_Group - operational KPIs 2" xfId="18292"/>
    <cellStyle name="n_Flash September eresMas_1- Conso Home_PFA_Parcs_0600706_Group - operational KPIs_1" xfId="20409"/>
    <cellStyle name="n_Flash September eresMas_1- Conso Home_PFA_Parcs_0600706_Poland KPIs" xfId="33624"/>
    <cellStyle name="n_Flash September eresMas_1- Conso Home_PFA_Parcs_0600706_ROW" xfId="33626"/>
    <cellStyle name="n_Flash September eresMas_1- Conso Home_PFA_Parcs_0600706_ROW ARPU" xfId="33627"/>
    <cellStyle name="n_Flash September eresMas_1- Conso Home_PFA_Parcs_0600706_ROW_1" xfId="33628"/>
    <cellStyle name="n_Flash September eresMas_1- Conso Home_PFA_Parcs_0600706_ROW_1_Group" xfId="33629"/>
    <cellStyle name="n_Flash September eresMas_1- Conso Home_PFA_Parcs_0600706_ROW_1_ROW ARPU" xfId="33630"/>
    <cellStyle name="n_Flash September eresMas_1- Conso Home_PFA_Parcs_0600706_ROW_Group" xfId="33631"/>
    <cellStyle name="n_Flash September eresMas_1- Conso Home_PFA_Parcs_0600706_ROW_ROW ARPU" xfId="33632"/>
    <cellStyle name="n_Flash September eresMas_1- Conso Home_PFA_Parcs_0600706_Spain ARPU + AUPU" xfId="33633"/>
    <cellStyle name="n_Flash September eresMas_1- Conso Home_PFA_Parcs_0600706_Spain ARPU + AUPU_Group" xfId="33634"/>
    <cellStyle name="n_Flash September eresMas_1- Conso Home_PFA_Parcs_0600706_Spain ARPU + AUPU_ROW ARPU" xfId="33635"/>
    <cellStyle name="n_Flash September eresMas_1- Conso Home_PFA_Parcs_0600706_Spain KPIs" xfId="6935"/>
    <cellStyle name="n_Flash September eresMas_1- Conso Home_PFA_Parcs_0600706_Spain KPIs 2" xfId="16302"/>
    <cellStyle name="n_Flash September eresMas_1- Conso Home_PFA_Parcs_0600706_Spain KPIs_1" xfId="51751"/>
    <cellStyle name="n_Flash September eresMas_1- Conso Home_PFA_Parcs_0600706_Telecoms - Operational KPIs" xfId="50054"/>
    <cellStyle name="n_Flash September eresMas_1- Conso Home_Poland KPIs" xfId="8472"/>
    <cellStyle name="n_Flash September eresMas_1- Conso Home_Poland KPIs_1" xfId="33508"/>
    <cellStyle name="n_Flash September eresMas_1- Conso Home_Reporting Valeur_Mobile_2010_10" xfId="33636"/>
    <cellStyle name="n_Flash September eresMas_1- Conso Home_Reporting Valeur_Mobile_2010_10_Group" xfId="33637"/>
    <cellStyle name="n_Flash September eresMas_1- Conso Home_Reporting Valeur_Mobile_2010_10_ROW" xfId="33638"/>
    <cellStyle name="n_Flash September eresMas_1- Conso Home_Reporting Valeur_Mobile_2010_10_ROW ARPU" xfId="33639"/>
    <cellStyle name="n_Flash September eresMas_1- Conso Home_Reporting Valeur_Mobile_2010_10_ROW_Group" xfId="33640"/>
    <cellStyle name="n_Flash September eresMas_1- Conso Home_Reporting Valeur_Mobile_2010_10_ROW_ROW ARPU" xfId="33641"/>
    <cellStyle name="n_Flash September eresMas_1- Conso Home_ROW" xfId="33642"/>
    <cellStyle name="n_Flash September eresMas_1- Conso Home_ROW ARPU" xfId="33643"/>
    <cellStyle name="n_Flash September eresMas_1- Conso Home_RoW KPIs" xfId="9184"/>
    <cellStyle name="n_Flash September eresMas_1- Conso Home_ROW_1" xfId="33644"/>
    <cellStyle name="n_Flash September eresMas_1- Conso Home_ROW_1_Group" xfId="33645"/>
    <cellStyle name="n_Flash September eresMas_1- Conso Home_ROW_1_ROW ARPU" xfId="33646"/>
    <cellStyle name="n_Flash September eresMas_1- Conso Home_ROW_Group" xfId="33647"/>
    <cellStyle name="n_Flash September eresMas_1- Conso Home_ROW_ROW ARPU" xfId="33648"/>
    <cellStyle name="n_Flash September eresMas_1- Conso Home_Spain ARPU + AUPU" xfId="33649"/>
    <cellStyle name="n_Flash September eresMas_1- Conso Home_Spain ARPU + AUPU_Group" xfId="33650"/>
    <cellStyle name="n_Flash September eresMas_1- Conso Home_Spain ARPU + AUPU_ROW ARPU" xfId="33651"/>
    <cellStyle name="n_Flash September eresMas_1- Conso Home_Spain KPIs" xfId="6925"/>
    <cellStyle name="n_Flash September eresMas_1- Conso Home_Spain KPIs 2" xfId="16292"/>
    <cellStyle name="n_Flash September eresMas_1- Conso Home_Spain KPIs_1" xfId="51741"/>
    <cellStyle name="n_Flash September eresMas_1- Conso Home_Telecoms - Operational KPIs" xfId="50044"/>
    <cellStyle name="n_Flash September eresMas_1- Conso Home_UAG_report_CA 06-09 (06-09-28)" xfId="2244"/>
    <cellStyle name="n_Flash September eresMas_1- Conso Home_UAG_report_CA 06-09 (06-09-28)_A&amp;ME KPIs" xfId="53531"/>
    <cellStyle name="n_Flash September eresMas_1- Conso Home_UAG_report_CA 06-09 (06-09-28)_Enterprise" xfId="9757"/>
    <cellStyle name="n_Flash September eresMas_1- Conso Home_UAG_report_CA 06-09 (06-09-28)_France financials" xfId="23895"/>
    <cellStyle name="n_Flash September eresMas_1- Conso Home_UAG_report_CA 06-09 (06-09-28)_France financials_1" xfId="25347"/>
    <cellStyle name="n_Flash September eresMas_1- Conso Home_UAG_report_CA 06-09 (06-09-28)_France KPIs" xfId="5105"/>
    <cellStyle name="n_Flash September eresMas_1- Conso Home_UAG_report_CA 06-09 (06-09-28)_France KPIs 2" xfId="14523"/>
    <cellStyle name="n_Flash September eresMas_1- Conso Home_UAG_report_CA 06-09 (06-09-28)_France KPIs_1" xfId="12348"/>
    <cellStyle name="n_Flash September eresMas_1- Conso Home_UAG_report_CA 06-09 (06-09-28)_Group" xfId="33653"/>
    <cellStyle name="n_Flash September eresMas_1- Conso Home_UAG_report_CA 06-09 (06-09-28)_Group - financial KPIs" xfId="22151"/>
    <cellStyle name="n_Flash September eresMas_1- Conso Home_UAG_report_CA 06-09 (06-09-28)_Group - operational KPIs" xfId="3223"/>
    <cellStyle name="n_Flash September eresMas_1- Conso Home_UAG_report_CA 06-09 (06-09-28)_Group - operational KPIs_1" xfId="10594"/>
    <cellStyle name="n_Flash September eresMas_1- Conso Home_UAG_report_CA 06-09 (06-09-28)_Group - operational KPIs_1 2" xfId="18293"/>
    <cellStyle name="n_Flash September eresMas_1- Conso Home_UAG_report_CA 06-09 (06-09-28)_Group - operational KPIs_2" xfId="20410"/>
    <cellStyle name="n_Flash September eresMas_1- Conso Home_UAG_report_CA 06-09 (06-09-28)_IC&amp;SS" xfId="17603"/>
    <cellStyle name="n_Flash September eresMas_1- Conso Home_UAG_report_CA 06-09 (06-09-28)_Poland KPIs" xfId="8477"/>
    <cellStyle name="n_Flash September eresMas_1- Conso Home_UAG_report_CA 06-09 (06-09-28)_Poland KPIs_1" xfId="33652"/>
    <cellStyle name="n_Flash September eresMas_1- Conso Home_UAG_report_CA 06-09 (06-09-28)_ROW" xfId="33654"/>
    <cellStyle name="n_Flash September eresMas_1- Conso Home_UAG_report_CA 06-09 (06-09-28)_ROW ARPU" xfId="33655"/>
    <cellStyle name="n_Flash September eresMas_1- Conso Home_UAG_report_CA 06-09 (06-09-28)_RoW KPIs" xfId="9189"/>
    <cellStyle name="n_Flash September eresMas_1- Conso Home_UAG_report_CA 06-09 (06-09-28)_ROW_1" xfId="33656"/>
    <cellStyle name="n_Flash September eresMas_1- Conso Home_UAG_report_CA 06-09 (06-09-28)_ROW_1_Group" xfId="33657"/>
    <cellStyle name="n_Flash September eresMas_1- Conso Home_UAG_report_CA 06-09 (06-09-28)_ROW_1_ROW ARPU" xfId="33658"/>
    <cellStyle name="n_Flash September eresMas_1- Conso Home_UAG_report_CA 06-09 (06-09-28)_ROW_Group" xfId="33659"/>
    <cellStyle name="n_Flash September eresMas_1- Conso Home_UAG_report_CA 06-09 (06-09-28)_ROW_ROW ARPU" xfId="33660"/>
    <cellStyle name="n_Flash September eresMas_1- Conso Home_UAG_report_CA 06-09 (06-09-28)_Spain ARPU + AUPU" xfId="33661"/>
    <cellStyle name="n_Flash September eresMas_1- Conso Home_UAG_report_CA 06-09 (06-09-28)_Spain ARPU + AUPU_Group" xfId="33662"/>
    <cellStyle name="n_Flash September eresMas_1- Conso Home_UAG_report_CA 06-09 (06-09-28)_Spain ARPU + AUPU_ROW ARPU" xfId="33663"/>
    <cellStyle name="n_Flash September eresMas_1- Conso Home_UAG_report_CA 06-09 (06-09-28)_Spain KPIs" xfId="6936"/>
    <cellStyle name="n_Flash September eresMas_1- Conso Home_UAG_report_CA 06-09 (06-09-28)_Spain KPIs 2" xfId="16303"/>
    <cellStyle name="n_Flash September eresMas_1- Conso Home_UAG_report_CA 06-09 (06-09-28)_Spain KPIs_1" xfId="51752"/>
    <cellStyle name="n_Flash September eresMas_1- Conso Home_UAG_report_CA 06-09 (06-09-28)_Telecoms - Operational KPIs" xfId="50055"/>
    <cellStyle name="n_Flash September eresMas_1- Conso Home_UAG_report_CA 06-10 (06-11-06)" xfId="2245"/>
    <cellStyle name="n_Flash September eresMas_1- Conso Home_UAG_report_CA 06-10 (06-11-06)_A&amp;ME KPIs" xfId="53532"/>
    <cellStyle name="n_Flash September eresMas_1- Conso Home_UAG_report_CA 06-10 (06-11-06)_Enterprise" xfId="9758"/>
    <cellStyle name="n_Flash September eresMas_1- Conso Home_UAG_report_CA 06-10 (06-11-06)_France financials" xfId="23896"/>
    <cellStyle name="n_Flash September eresMas_1- Conso Home_UAG_report_CA 06-10 (06-11-06)_France financials_1" xfId="25348"/>
    <cellStyle name="n_Flash September eresMas_1- Conso Home_UAG_report_CA 06-10 (06-11-06)_France KPIs" xfId="5106"/>
    <cellStyle name="n_Flash September eresMas_1- Conso Home_UAG_report_CA 06-10 (06-11-06)_France KPIs 2" xfId="14524"/>
    <cellStyle name="n_Flash September eresMas_1- Conso Home_UAG_report_CA 06-10 (06-11-06)_France KPIs_1" xfId="12349"/>
    <cellStyle name="n_Flash September eresMas_1- Conso Home_UAG_report_CA 06-10 (06-11-06)_Group" xfId="33665"/>
    <cellStyle name="n_Flash September eresMas_1- Conso Home_UAG_report_CA 06-10 (06-11-06)_Group - financial KPIs" xfId="22152"/>
    <cellStyle name="n_Flash September eresMas_1- Conso Home_UAG_report_CA 06-10 (06-11-06)_Group - operational KPIs" xfId="3224"/>
    <cellStyle name="n_Flash September eresMas_1- Conso Home_UAG_report_CA 06-10 (06-11-06)_Group - operational KPIs_1" xfId="10595"/>
    <cellStyle name="n_Flash September eresMas_1- Conso Home_UAG_report_CA 06-10 (06-11-06)_Group - operational KPIs_1 2" xfId="18294"/>
    <cellStyle name="n_Flash September eresMas_1- Conso Home_UAG_report_CA 06-10 (06-11-06)_Group - operational KPIs_2" xfId="20411"/>
    <cellStyle name="n_Flash September eresMas_1- Conso Home_UAG_report_CA 06-10 (06-11-06)_IC&amp;SS" xfId="13789"/>
    <cellStyle name="n_Flash September eresMas_1- Conso Home_UAG_report_CA 06-10 (06-11-06)_Poland KPIs" xfId="8478"/>
    <cellStyle name="n_Flash September eresMas_1- Conso Home_UAG_report_CA 06-10 (06-11-06)_Poland KPIs_1" xfId="33664"/>
    <cellStyle name="n_Flash September eresMas_1- Conso Home_UAG_report_CA 06-10 (06-11-06)_ROW" xfId="33666"/>
    <cellStyle name="n_Flash September eresMas_1- Conso Home_UAG_report_CA 06-10 (06-11-06)_ROW ARPU" xfId="33667"/>
    <cellStyle name="n_Flash September eresMas_1- Conso Home_UAG_report_CA 06-10 (06-11-06)_RoW KPIs" xfId="9190"/>
    <cellStyle name="n_Flash September eresMas_1- Conso Home_UAG_report_CA 06-10 (06-11-06)_ROW_1" xfId="33668"/>
    <cellStyle name="n_Flash September eresMas_1- Conso Home_UAG_report_CA 06-10 (06-11-06)_ROW_1_Group" xfId="33669"/>
    <cellStyle name="n_Flash September eresMas_1- Conso Home_UAG_report_CA 06-10 (06-11-06)_ROW_1_ROW ARPU" xfId="33670"/>
    <cellStyle name="n_Flash September eresMas_1- Conso Home_UAG_report_CA 06-10 (06-11-06)_ROW_Group" xfId="33671"/>
    <cellStyle name="n_Flash September eresMas_1- Conso Home_UAG_report_CA 06-10 (06-11-06)_ROW_ROW ARPU" xfId="33672"/>
    <cellStyle name="n_Flash September eresMas_1- Conso Home_UAG_report_CA 06-10 (06-11-06)_Spain ARPU + AUPU" xfId="33673"/>
    <cellStyle name="n_Flash September eresMas_1- Conso Home_UAG_report_CA 06-10 (06-11-06)_Spain ARPU + AUPU_Group" xfId="33674"/>
    <cellStyle name="n_Flash September eresMas_1- Conso Home_UAG_report_CA 06-10 (06-11-06)_Spain ARPU + AUPU_ROW ARPU" xfId="33675"/>
    <cellStyle name="n_Flash September eresMas_1- Conso Home_UAG_report_CA 06-10 (06-11-06)_Spain KPIs" xfId="6937"/>
    <cellStyle name="n_Flash September eresMas_1- Conso Home_UAG_report_CA 06-10 (06-11-06)_Spain KPIs 2" xfId="16304"/>
    <cellStyle name="n_Flash September eresMas_1- Conso Home_UAG_report_CA 06-10 (06-11-06)_Spain KPIs_1" xfId="51753"/>
    <cellStyle name="n_Flash September eresMas_1- Conso Home_UAG_report_CA 06-10 (06-11-06)_Telecoms - Operational KPIs" xfId="50056"/>
    <cellStyle name="n_Flash September eresMas_1- Conso Home_V&amp;M trajectoires V1 (06-08-11)" xfId="2246"/>
    <cellStyle name="n_Flash September eresMas_1- Conso Home_V&amp;M trajectoires V1 (06-08-11)_A&amp;ME KPIs" xfId="53533"/>
    <cellStyle name="n_Flash September eresMas_1- Conso Home_V&amp;M trajectoires V1 (06-08-11)_Enterprise" xfId="9759"/>
    <cellStyle name="n_Flash September eresMas_1- Conso Home_V&amp;M trajectoires V1 (06-08-11)_France financials" xfId="23897"/>
    <cellStyle name="n_Flash September eresMas_1- Conso Home_V&amp;M trajectoires V1 (06-08-11)_France financials_1" xfId="25349"/>
    <cellStyle name="n_Flash September eresMas_1- Conso Home_V&amp;M trajectoires V1 (06-08-11)_France KPIs" xfId="5107"/>
    <cellStyle name="n_Flash September eresMas_1- Conso Home_V&amp;M trajectoires V1 (06-08-11)_France KPIs 2" xfId="14525"/>
    <cellStyle name="n_Flash September eresMas_1- Conso Home_V&amp;M trajectoires V1 (06-08-11)_France KPIs_1" xfId="12350"/>
    <cellStyle name="n_Flash September eresMas_1- Conso Home_V&amp;M trajectoires V1 (06-08-11)_Group" xfId="33677"/>
    <cellStyle name="n_Flash September eresMas_1- Conso Home_V&amp;M trajectoires V1 (06-08-11)_Group - financial KPIs" xfId="22153"/>
    <cellStyle name="n_Flash September eresMas_1- Conso Home_V&amp;M trajectoires V1 (06-08-11)_Group - operational KPIs" xfId="3225"/>
    <cellStyle name="n_Flash September eresMas_1- Conso Home_V&amp;M trajectoires V1 (06-08-11)_Group - operational KPIs_1" xfId="10596"/>
    <cellStyle name="n_Flash September eresMas_1- Conso Home_V&amp;M trajectoires V1 (06-08-11)_Group - operational KPIs_1 2" xfId="18295"/>
    <cellStyle name="n_Flash September eresMas_1- Conso Home_V&amp;M trajectoires V1 (06-08-11)_Group - operational KPIs_2" xfId="20412"/>
    <cellStyle name="n_Flash September eresMas_1- Conso Home_V&amp;M trajectoires V1 (06-08-11)_IC&amp;SS" xfId="17716"/>
    <cellStyle name="n_Flash September eresMas_1- Conso Home_V&amp;M trajectoires V1 (06-08-11)_Poland KPIs" xfId="8479"/>
    <cellStyle name="n_Flash September eresMas_1- Conso Home_V&amp;M trajectoires V1 (06-08-11)_Poland KPIs_1" xfId="33676"/>
    <cellStyle name="n_Flash September eresMas_1- Conso Home_V&amp;M trajectoires V1 (06-08-11)_ROW" xfId="33678"/>
    <cellStyle name="n_Flash September eresMas_1- Conso Home_V&amp;M trajectoires V1 (06-08-11)_ROW ARPU" xfId="33679"/>
    <cellStyle name="n_Flash September eresMas_1- Conso Home_V&amp;M trajectoires V1 (06-08-11)_RoW KPIs" xfId="9191"/>
    <cellStyle name="n_Flash September eresMas_1- Conso Home_V&amp;M trajectoires V1 (06-08-11)_ROW_1" xfId="33680"/>
    <cellStyle name="n_Flash September eresMas_1- Conso Home_V&amp;M trajectoires V1 (06-08-11)_ROW_1_Group" xfId="33681"/>
    <cellStyle name="n_Flash September eresMas_1- Conso Home_V&amp;M trajectoires V1 (06-08-11)_ROW_1_ROW ARPU" xfId="33682"/>
    <cellStyle name="n_Flash September eresMas_1- Conso Home_V&amp;M trajectoires V1 (06-08-11)_ROW_Group" xfId="33683"/>
    <cellStyle name="n_Flash September eresMas_1- Conso Home_V&amp;M trajectoires V1 (06-08-11)_ROW_ROW ARPU" xfId="33684"/>
    <cellStyle name="n_Flash September eresMas_1- Conso Home_V&amp;M trajectoires V1 (06-08-11)_Spain ARPU + AUPU" xfId="33685"/>
    <cellStyle name="n_Flash September eresMas_1- Conso Home_V&amp;M trajectoires V1 (06-08-11)_Spain ARPU + AUPU_Group" xfId="33686"/>
    <cellStyle name="n_Flash September eresMas_1- Conso Home_V&amp;M trajectoires V1 (06-08-11)_Spain ARPU + AUPU_ROW ARPU" xfId="33687"/>
    <cellStyle name="n_Flash September eresMas_1- Conso Home_V&amp;M trajectoires V1 (06-08-11)_Spain KPIs" xfId="6938"/>
    <cellStyle name="n_Flash September eresMas_1- Conso Home_V&amp;M trajectoires V1 (06-08-11)_Spain KPIs 2" xfId="16305"/>
    <cellStyle name="n_Flash September eresMas_1- Conso Home_V&amp;M trajectoires V1 (06-08-11)_Spain KPIs_1" xfId="51754"/>
    <cellStyle name="n_Flash September eresMas_1- Conso Home_V&amp;M trajectoires V1 (06-08-11)_Telecoms - Operational KPIs" xfId="50057"/>
    <cellStyle name="n_Flash September eresMas_1- Home Fin Synthesis" xfId="2247"/>
    <cellStyle name="n_Flash September eresMas_1- Home Fin Synthesis_A&amp;ME KPIs" xfId="53534"/>
    <cellStyle name="n_Flash September eresMas_1- Home Fin Synthesis_France financials" xfId="23898"/>
    <cellStyle name="n_Flash September eresMas_1- Home Fin Synthesis_France KPIs" xfId="5108"/>
    <cellStyle name="n_Flash September eresMas_1- Home Fin Synthesis_France KPIs 2" xfId="14526"/>
    <cellStyle name="n_Flash September eresMas_1- Home Fin Synthesis_France KPIs_1" xfId="12351"/>
    <cellStyle name="n_Flash September eresMas_1- Home Fin Synthesis_Group" xfId="33689"/>
    <cellStyle name="n_Flash September eresMas_1- Home Fin Synthesis_Group - financial KPIs" xfId="22154"/>
    <cellStyle name="n_Flash September eresMas_1- Home Fin Synthesis_Group - operational KPIs" xfId="10597"/>
    <cellStyle name="n_Flash September eresMas_1- Home Fin Synthesis_Group - operational KPIs 2" xfId="18296"/>
    <cellStyle name="n_Flash September eresMas_1- Home Fin Synthesis_Group - operational KPIs_1" xfId="20413"/>
    <cellStyle name="n_Flash September eresMas_1- Home Fin Synthesis_Poland KPIs" xfId="33688"/>
    <cellStyle name="n_Flash September eresMas_1- Home Fin Synthesis_ROW" xfId="33690"/>
    <cellStyle name="n_Flash September eresMas_1- Home Fin Synthesis_ROW ARPU" xfId="33691"/>
    <cellStyle name="n_Flash September eresMas_1- Home Fin Synthesis_ROW_1" xfId="33692"/>
    <cellStyle name="n_Flash September eresMas_1- Home Fin Synthesis_ROW_1_Group" xfId="33693"/>
    <cellStyle name="n_Flash September eresMas_1- Home Fin Synthesis_ROW_1_ROW ARPU" xfId="33694"/>
    <cellStyle name="n_Flash September eresMas_1- Home Fin Synthesis_ROW_Group" xfId="33695"/>
    <cellStyle name="n_Flash September eresMas_1- Home Fin Synthesis_ROW_ROW ARPU" xfId="33696"/>
    <cellStyle name="n_Flash September eresMas_1- Home Fin Synthesis_Spain ARPU + AUPU" xfId="33697"/>
    <cellStyle name="n_Flash September eresMas_1- Home Fin Synthesis_Spain ARPU + AUPU_Group" xfId="33698"/>
    <cellStyle name="n_Flash September eresMas_1- Home Fin Synthesis_Spain ARPU + AUPU_ROW ARPU" xfId="33699"/>
    <cellStyle name="n_Flash September eresMas_1- Home Fin Synthesis_Spain KPIs" xfId="6939"/>
    <cellStyle name="n_Flash September eresMas_1- Home Fin Synthesis_Spain KPIs 2" xfId="16306"/>
    <cellStyle name="n_Flash September eresMas_1- Home Fin Synthesis_Spain KPIs_1" xfId="51755"/>
    <cellStyle name="n_Flash September eresMas_1- Home Fin Synthesis_Telecoms - Operational KPIs" xfId="50058"/>
    <cellStyle name="n_Flash September eresMas_1- Synthèse Fin" xfId="2248"/>
    <cellStyle name="n_Flash September eresMas_1- Synthèse Fin_A&amp;ME KPIs" xfId="53535"/>
    <cellStyle name="n_Flash September eresMas_1- Synthèse Fin_DATA KPI Personal" xfId="33701"/>
    <cellStyle name="n_Flash September eresMas_1- Synthèse Fin_DATA KPI Personal_Group" xfId="33702"/>
    <cellStyle name="n_Flash September eresMas_1- Synthèse Fin_DATA KPI Personal_ROW ARPU" xfId="33703"/>
    <cellStyle name="n_Flash September eresMas_1- Synthèse Fin_EE_CoA_BS - mapped V4" xfId="33704"/>
    <cellStyle name="n_Flash September eresMas_1- Synthèse Fin_EE_CoA_BS - mapped V4_Group" xfId="33705"/>
    <cellStyle name="n_Flash September eresMas_1- Synthèse Fin_EE_CoA_BS - mapped V4_ROW ARPU" xfId="33706"/>
    <cellStyle name="n_Flash September eresMas_1- Synthèse Fin_France financials" xfId="23899"/>
    <cellStyle name="n_Flash September eresMas_1- Synthèse Fin_France KPIs" xfId="5109"/>
    <cellStyle name="n_Flash September eresMas_1- Synthèse Fin_France KPIs 2" xfId="14527"/>
    <cellStyle name="n_Flash September eresMas_1- Synthèse Fin_France KPIs_1" xfId="12352"/>
    <cellStyle name="n_Flash September eresMas_1- Synthèse Fin_Group" xfId="33707"/>
    <cellStyle name="n_Flash September eresMas_1- Synthèse Fin_Group - financial KPIs" xfId="22155"/>
    <cellStyle name="n_Flash September eresMas_1- Synthèse Fin_Group - operational KPIs" xfId="10598"/>
    <cellStyle name="n_Flash September eresMas_1- Synthèse Fin_Group - operational KPIs 2" xfId="18297"/>
    <cellStyle name="n_Flash September eresMas_1- Synthèse Fin_Group - operational KPIs_1" xfId="20414"/>
    <cellStyle name="n_Flash September eresMas_1- Synthèse Fin_Poland KPIs" xfId="33700"/>
    <cellStyle name="n_Flash September eresMas_1- Synthèse Fin_Reporting Valeur_Mobile_2010_10" xfId="33708"/>
    <cellStyle name="n_Flash September eresMas_1- Synthèse Fin_Reporting Valeur_Mobile_2010_10_Group" xfId="33709"/>
    <cellStyle name="n_Flash September eresMas_1- Synthèse Fin_Reporting Valeur_Mobile_2010_10_ROW" xfId="33710"/>
    <cellStyle name="n_Flash September eresMas_1- Synthèse Fin_Reporting Valeur_Mobile_2010_10_ROW ARPU" xfId="33711"/>
    <cellStyle name="n_Flash September eresMas_1- Synthèse Fin_Reporting Valeur_Mobile_2010_10_ROW_Group" xfId="33712"/>
    <cellStyle name="n_Flash September eresMas_1- Synthèse Fin_Reporting Valeur_Mobile_2010_10_ROW_ROW ARPU" xfId="33713"/>
    <cellStyle name="n_Flash September eresMas_1- Synthèse Fin_ROW" xfId="33714"/>
    <cellStyle name="n_Flash September eresMas_1- Synthèse Fin_ROW ARPU" xfId="33715"/>
    <cellStyle name="n_Flash September eresMas_1- Synthèse Fin_ROW_1" xfId="33716"/>
    <cellStyle name="n_Flash September eresMas_1- Synthèse Fin_ROW_1_Group" xfId="33717"/>
    <cellStyle name="n_Flash September eresMas_1- Synthèse Fin_ROW_1_ROW ARPU" xfId="33718"/>
    <cellStyle name="n_Flash September eresMas_1- Synthèse Fin_ROW_Group" xfId="33719"/>
    <cellStyle name="n_Flash September eresMas_1- Synthèse Fin_ROW_ROW ARPU" xfId="33720"/>
    <cellStyle name="n_Flash September eresMas_1- Synthèse Fin_Spain ARPU + AUPU" xfId="33721"/>
    <cellStyle name="n_Flash September eresMas_1- Synthèse Fin_Spain ARPU + AUPU_Group" xfId="33722"/>
    <cellStyle name="n_Flash September eresMas_1- Synthèse Fin_Spain ARPU + AUPU_ROW ARPU" xfId="33723"/>
    <cellStyle name="n_Flash September eresMas_1- Synthèse Fin_Spain KPIs" xfId="6940"/>
    <cellStyle name="n_Flash September eresMas_1- Synthèse Fin_Spain KPIs 2" xfId="16307"/>
    <cellStyle name="n_Flash September eresMas_1- Synthèse Fin_Spain KPIs_1" xfId="51756"/>
    <cellStyle name="n_Flash September eresMas_1- Synthèse Fin_Telecoms - Operational KPIs" xfId="50059"/>
    <cellStyle name="n_Flash September eresMas_10-KPI" xfId="2249"/>
    <cellStyle name="n_Flash September eresMas_10-KPI_A&amp;ME KPIs" xfId="53536"/>
    <cellStyle name="n_Flash September eresMas_10-KPI_DATA KPI Personal" xfId="33725"/>
    <cellStyle name="n_Flash September eresMas_10-KPI_DATA KPI Personal_Group" xfId="33726"/>
    <cellStyle name="n_Flash September eresMas_10-KPI_DATA KPI Personal_ROW ARPU" xfId="33727"/>
    <cellStyle name="n_Flash September eresMas_10-KPI_EE_CoA_BS - mapped V4" xfId="33728"/>
    <cellStyle name="n_Flash September eresMas_10-KPI_EE_CoA_BS - mapped V4_Group" xfId="33729"/>
    <cellStyle name="n_Flash September eresMas_10-KPI_EE_CoA_BS - mapped V4_ROW ARPU" xfId="33730"/>
    <cellStyle name="n_Flash September eresMas_10-KPI_Enterprise" xfId="9760"/>
    <cellStyle name="n_Flash September eresMas_10-KPI_France financials" xfId="23900"/>
    <cellStyle name="n_Flash September eresMas_10-KPI_France financials_1" xfId="25350"/>
    <cellStyle name="n_Flash September eresMas_10-KPI_France KPIs" xfId="5110"/>
    <cellStyle name="n_Flash September eresMas_10-KPI_France KPIs 2" xfId="14528"/>
    <cellStyle name="n_Flash September eresMas_10-KPI_France KPIs_1" xfId="12353"/>
    <cellStyle name="n_Flash September eresMas_10-KPI_Group" xfId="33731"/>
    <cellStyle name="n_Flash September eresMas_10-KPI_Group - financial KPIs" xfId="22156"/>
    <cellStyle name="n_Flash September eresMas_10-KPI_Group - operational KPIs" xfId="3226"/>
    <cellStyle name="n_Flash September eresMas_10-KPI_Group - operational KPIs_1" xfId="10599"/>
    <cellStyle name="n_Flash September eresMas_10-KPI_Group - operational KPIs_1 2" xfId="18298"/>
    <cellStyle name="n_Flash September eresMas_10-KPI_Group - operational KPIs_2" xfId="20415"/>
    <cellStyle name="n_Flash September eresMas_10-KPI_IC&amp;SS" xfId="19571"/>
    <cellStyle name="n_Flash September eresMas_10-KPI_Poland KPIs" xfId="8480"/>
    <cellStyle name="n_Flash September eresMas_10-KPI_Poland KPIs_1" xfId="33724"/>
    <cellStyle name="n_Flash September eresMas_10-KPI_Reporting Valeur_Mobile_2010_10" xfId="33732"/>
    <cellStyle name="n_Flash September eresMas_10-KPI_Reporting Valeur_Mobile_2010_10_Group" xfId="33733"/>
    <cellStyle name="n_Flash September eresMas_10-KPI_Reporting Valeur_Mobile_2010_10_ROW" xfId="33734"/>
    <cellStyle name="n_Flash September eresMas_10-KPI_Reporting Valeur_Mobile_2010_10_ROW ARPU" xfId="33735"/>
    <cellStyle name="n_Flash September eresMas_10-KPI_Reporting Valeur_Mobile_2010_10_ROW_Group" xfId="33736"/>
    <cellStyle name="n_Flash September eresMas_10-KPI_Reporting Valeur_Mobile_2010_10_ROW_ROW ARPU" xfId="33737"/>
    <cellStyle name="n_Flash September eresMas_10-KPI_ROW" xfId="33738"/>
    <cellStyle name="n_Flash September eresMas_10-KPI_ROW ARPU" xfId="33739"/>
    <cellStyle name="n_Flash September eresMas_10-KPI_RoW KPIs" xfId="9192"/>
    <cellStyle name="n_Flash September eresMas_10-KPI_ROW_1" xfId="33740"/>
    <cellStyle name="n_Flash September eresMas_10-KPI_ROW_1_Group" xfId="33741"/>
    <cellStyle name="n_Flash September eresMas_10-KPI_ROW_1_ROW ARPU" xfId="33742"/>
    <cellStyle name="n_Flash September eresMas_10-KPI_ROW_Group" xfId="33743"/>
    <cellStyle name="n_Flash September eresMas_10-KPI_ROW_ROW ARPU" xfId="33744"/>
    <cellStyle name="n_Flash September eresMas_10-KPI_Spain ARPU + AUPU" xfId="33745"/>
    <cellStyle name="n_Flash September eresMas_10-KPI_Spain ARPU + AUPU_Group" xfId="33746"/>
    <cellStyle name="n_Flash September eresMas_10-KPI_Spain ARPU + AUPU_ROW ARPU" xfId="33747"/>
    <cellStyle name="n_Flash September eresMas_10-KPI_Spain KPIs" xfId="6941"/>
    <cellStyle name="n_Flash September eresMas_10-KPI_Spain KPIs 2" xfId="16308"/>
    <cellStyle name="n_Flash September eresMas_10-KPI_Spain KPIs_1" xfId="51757"/>
    <cellStyle name="n_Flash September eresMas_10-KPI_Telecoms - Operational KPIs" xfId="50060"/>
    <cellStyle name="n_Flash September eresMas_2- Home + Revenues" xfId="2250"/>
    <cellStyle name="n_Flash September eresMas_2- Home + Revenues_A&amp;ME KPIs" xfId="53537"/>
    <cellStyle name="n_Flash September eresMas_2- Home + Revenues_France financials" xfId="23901"/>
    <cellStyle name="n_Flash September eresMas_2- Home + Revenues_France KPIs" xfId="5111"/>
    <cellStyle name="n_Flash September eresMas_2- Home + Revenues_France KPIs 2" xfId="14529"/>
    <cellStyle name="n_Flash September eresMas_2- Home + Revenues_France KPIs_1" xfId="12354"/>
    <cellStyle name="n_Flash September eresMas_2- Home + Revenues_Group" xfId="33749"/>
    <cellStyle name="n_Flash September eresMas_2- Home + Revenues_Group - financial KPIs" xfId="22157"/>
    <cellStyle name="n_Flash September eresMas_2- Home + Revenues_Group - operational KPIs" xfId="10600"/>
    <cellStyle name="n_Flash September eresMas_2- Home + Revenues_Group - operational KPIs 2" xfId="18299"/>
    <cellStyle name="n_Flash September eresMas_2- Home + Revenues_Group - operational KPIs_1" xfId="20416"/>
    <cellStyle name="n_Flash September eresMas_2- Home + Revenues_Poland KPIs" xfId="33748"/>
    <cellStyle name="n_Flash September eresMas_2- Home + Revenues_ROW" xfId="33750"/>
    <cellStyle name="n_Flash September eresMas_2- Home + Revenues_ROW ARPU" xfId="33751"/>
    <cellStyle name="n_Flash September eresMas_2- Home + Revenues_ROW_1" xfId="33752"/>
    <cellStyle name="n_Flash September eresMas_2- Home + Revenues_ROW_1_Group" xfId="33753"/>
    <cellStyle name="n_Flash September eresMas_2- Home + Revenues_ROW_1_ROW ARPU" xfId="33754"/>
    <cellStyle name="n_Flash September eresMas_2- Home + Revenues_ROW_Group" xfId="33755"/>
    <cellStyle name="n_Flash September eresMas_2- Home + Revenues_ROW_ROW ARPU" xfId="33756"/>
    <cellStyle name="n_Flash September eresMas_2- Home + Revenues_Spain ARPU + AUPU" xfId="33757"/>
    <cellStyle name="n_Flash September eresMas_2- Home + Revenues_Spain ARPU + AUPU_Group" xfId="33758"/>
    <cellStyle name="n_Flash September eresMas_2- Home + Revenues_Spain ARPU + AUPU_ROW ARPU" xfId="33759"/>
    <cellStyle name="n_Flash September eresMas_2- Home + Revenues_Spain KPIs" xfId="6942"/>
    <cellStyle name="n_Flash September eresMas_2- Home + Revenues_Spain KPIs 2" xfId="16309"/>
    <cellStyle name="n_Flash September eresMas_2- Home + Revenues_Spain KPIs_1" xfId="51758"/>
    <cellStyle name="n_Flash September eresMas_2- Home + Revenues_Telecoms - Operational KPIs" xfId="50061"/>
    <cellStyle name="n_Flash September eresMas_20030523 Projet Billing sc V1" xfId="2251"/>
    <cellStyle name="n_Flash September eresMas_20030523 Projet Billing sc V1_A&amp;ME KPIs" xfId="53538"/>
    <cellStyle name="n_Flash September eresMas_20030523 Projet Billing sc V1_Enterprise" xfId="9761"/>
    <cellStyle name="n_Flash September eresMas_20030523 Projet Billing sc V1_France financials" xfId="23902"/>
    <cellStyle name="n_Flash September eresMas_20030523 Projet Billing sc V1_France financials_1" xfId="25351"/>
    <cellStyle name="n_Flash September eresMas_20030523 Projet Billing sc V1_France KPIs" xfId="5112"/>
    <cellStyle name="n_Flash September eresMas_20030523 Projet Billing sc V1_France KPIs 2" xfId="14530"/>
    <cellStyle name="n_Flash September eresMas_20030523 Projet Billing sc V1_France KPIs_1" xfId="12355"/>
    <cellStyle name="n_Flash September eresMas_20030523 Projet Billing sc V1_Group" xfId="33761"/>
    <cellStyle name="n_Flash September eresMas_20030523 Projet Billing sc V1_Group - financial KPIs" xfId="22158"/>
    <cellStyle name="n_Flash September eresMas_20030523 Projet Billing sc V1_Group - operational KPIs" xfId="3227"/>
    <cellStyle name="n_Flash September eresMas_20030523 Projet Billing sc V1_Group - operational KPIs_1" xfId="10601"/>
    <cellStyle name="n_Flash September eresMas_20030523 Projet Billing sc V1_Group - operational KPIs_1 2" xfId="18300"/>
    <cellStyle name="n_Flash September eresMas_20030523 Projet Billing sc V1_Group - operational KPIs_2" xfId="20417"/>
    <cellStyle name="n_Flash September eresMas_20030523 Projet Billing sc V1_IC&amp;SS" xfId="19771"/>
    <cellStyle name="n_Flash September eresMas_20030523 Projet Billing sc V1_Poland KPIs" xfId="8481"/>
    <cellStyle name="n_Flash September eresMas_20030523 Projet Billing sc V1_Poland KPIs_1" xfId="33760"/>
    <cellStyle name="n_Flash September eresMas_20030523 Projet Billing sc V1_ROW" xfId="33762"/>
    <cellStyle name="n_Flash September eresMas_20030523 Projet Billing sc V1_ROW ARPU" xfId="33763"/>
    <cellStyle name="n_Flash September eresMas_20030523 Projet Billing sc V1_RoW KPIs" xfId="9193"/>
    <cellStyle name="n_Flash September eresMas_20030523 Projet Billing sc V1_ROW_1" xfId="33764"/>
    <cellStyle name="n_Flash September eresMas_20030523 Projet Billing sc V1_ROW_1_Group" xfId="33765"/>
    <cellStyle name="n_Flash September eresMas_20030523 Projet Billing sc V1_ROW_1_ROW ARPU" xfId="33766"/>
    <cellStyle name="n_Flash September eresMas_20030523 Projet Billing sc V1_ROW_Group" xfId="33767"/>
    <cellStyle name="n_Flash September eresMas_20030523 Projet Billing sc V1_ROW_ROW ARPU" xfId="33768"/>
    <cellStyle name="n_Flash September eresMas_20030523 Projet Billing sc V1_Spain ARPU + AUPU" xfId="33769"/>
    <cellStyle name="n_Flash September eresMas_20030523 Projet Billing sc V1_Spain ARPU + AUPU_Group" xfId="33770"/>
    <cellStyle name="n_Flash September eresMas_20030523 Projet Billing sc V1_Spain ARPU + AUPU_ROW ARPU" xfId="33771"/>
    <cellStyle name="n_Flash September eresMas_20030523 Projet Billing sc V1_Spain KPIs" xfId="6943"/>
    <cellStyle name="n_Flash September eresMas_20030523 Projet Billing sc V1_Spain KPIs 2" xfId="16310"/>
    <cellStyle name="n_Flash September eresMas_20030523 Projet Billing sc V1_Spain KPIs_1" xfId="51759"/>
    <cellStyle name="n_Flash September eresMas_20030523 Projet Billing sc V1_Telecoms - Operational KPIs" xfId="50062"/>
    <cellStyle name="n_Flash September eresMas_2005-01 Externe" xfId="2252"/>
    <cellStyle name="n_Flash September eresMas_2005-01 Externe_A&amp;ME KPIs" xfId="53539"/>
    <cellStyle name="n_Flash September eresMas_2005-01 Externe_CA BAC SCR-VM 06-07 (31-07-06)" xfId="2253"/>
    <cellStyle name="n_Flash September eresMas_2005-01 Externe_CA BAC SCR-VM 06-07 (31-07-06)_A&amp;ME KPIs" xfId="53540"/>
    <cellStyle name="n_Flash September eresMas_2005-01 Externe_CA BAC SCR-VM 06-07 (31-07-06)_Enterprise" xfId="9763"/>
    <cellStyle name="n_Flash September eresMas_2005-01 Externe_CA BAC SCR-VM 06-07 (31-07-06)_France financials" xfId="23904"/>
    <cellStyle name="n_Flash September eresMas_2005-01 Externe_CA BAC SCR-VM 06-07 (31-07-06)_France financials_1" xfId="25353"/>
    <cellStyle name="n_Flash September eresMas_2005-01 Externe_CA BAC SCR-VM 06-07 (31-07-06)_France KPIs" xfId="5114"/>
    <cellStyle name="n_Flash September eresMas_2005-01 Externe_CA BAC SCR-VM 06-07 (31-07-06)_France KPIs 2" xfId="14532"/>
    <cellStyle name="n_Flash September eresMas_2005-01 Externe_CA BAC SCR-VM 06-07 (31-07-06)_France KPIs_1" xfId="12357"/>
    <cellStyle name="n_Flash September eresMas_2005-01 Externe_CA BAC SCR-VM 06-07 (31-07-06)_Group" xfId="33774"/>
    <cellStyle name="n_Flash September eresMas_2005-01 Externe_CA BAC SCR-VM 06-07 (31-07-06)_Group - financial KPIs" xfId="22160"/>
    <cellStyle name="n_Flash September eresMas_2005-01 Externe_CA BAC SCR-VM 06-07 (31-07-06)_Group - operational KPIs" xfId="3229"/>
    <cellStyle name="n_Flash September eresMas_2005-01 Externe_CA BAC SCR-VM 06-07 (31-07-06)_Group - operational KPIs_1" xfId="10603"/>
    <cellStyle name="n_Flash September eresMas_2005-01 Externe_CA BAC SCR-VM 06-07 (31-07-06)_Group - operational KPIs_1 2" xfId="18302"/>
    <cellStyle name="n_Flash September eresMas_2005-01 Externe_CA BAC SCR-VM 06-07 (31-07-06)_Group - operational KPIs_2" xfId="20419"/>
    <cellStyle name="n_Flash September eresMas_2005-01 Externe_CA BAC SCR-VM 06-07 (31-07-06)_IC&amp;SS" xfId="13888"/>
    <cellStyle name="n_Flash September eresMas_2005-01 Externe_CA BAC SCR-VM 06-07 (31-07-06)_Poland KPIs" xfId="8483"/>
    <cellStyle name="n_Flash September eresMas_2005-01 Externe_CA BAC SCR-VM 06-07 (31-07-06)_Poland KPIs_1" xfId="33773"/>
    <cellStyle name="n_Flash September eresMas_2005-01 Externe_CA BAC SCR-VM 06-07 (31-07-06)_ROW" xfId="33775"/>
    <cellStyle name="n_Flash September eresMas_2005-01 Externe_CA BAC SCR-VM 06-07 (31-07-06)_ROW ARPU" xfId="33776"/>
    <cellStyle name="n_Flash September eresMas_2005-01 Externe_CA BAC SCR-VM 06-07 (31-07-06)_RoW KPIs" xfId="9195"/>
    <cellStyle name="n_Flash September eresMas_2005-01 Externe_CA BAC SCR-VM 06-07 (31-07-06)_ROW_1" xfId="33777"/>
    <cellStyle name="n_Flash September eresMas_2005-01 Externe_CA BAC SCR-VM 06-07 (31-07-06)_ROW_1_Group" xfId="33778"/>
    <cellStyle name="n_Flash September eresMas_2005-01 Externe_CA BAC SCR-VM 06-07 (31-07-06)_ROW_1_ROW ARPU" xfId="33779"/>
    <cellStyle name="n_Flash September eresMas_2005-01 Externe_CA BAC SCR-VM 06-07 (31-07-06)_ROW_Group" xfId="33780"/>
    <cellStyle name="n_Flash September eresMas_2005-01 Externe_CA BAC SCR-VM 06-07 (31-07-06)_ROW_ROW ARPU" xfId="33781"/>
    <cellStyle name="n_Flash September eresMas_2005-01 Externe_CA BAC SCR-VM 06-07 (31-07-06)_Spain ARPU + AUPU" xfId="33782"/>
    <cellStyle name="n_Flash September eresMas_2005-01 Externe_CA BAC SCR-VM 06-07 (31-07-06)_Spain ARPU + AUPU_Group" xfId="33783"/>
    <cellStyle name="n_Flash September eresMas_2005-01 Externe_CA BAC SCR-VM 06-07 (31-07-06)_Spain ARPU + AUPU_ROW ARPU" xfId="33784"/>
    <cellStyle name="n_Flash September eresMas_2005-01 Externe_CA BAC SCR-VM 06-07 (31-07-06)_Spain KPIs" xfId="6945"/>
    <cellStyle name="n_Flash September eresMas_2005-01 Externe_CA BAC SCR-VM 06-07 (31-07-06)_Spain KPIs 2" xfId="16312"/>
    <cellStyle name="n_Flash September eresMas_2005-01 Externe_CA BAC SCR-VM 06-07 (31-07-06)_Spain KPIs_1" xfId="51761"/>
    <cellStyle name="n_Flash September eresMas_2005-01 Externe_CA BAC SCR-VM 06-07 (31-07-06)_Telecoms - Operational KPIs" xfId="50064"/>
    <cellStyle name="n_Flash September eresMas_2005-01 Externe_Classeur2" xfId="2254"/>
    <cellStyle name="n_Flash September eresMas_2005-01 Externe_Classeur2_A&amp;ME KPIs" xfId="53541"/>
    <cellStyle name="n_Flash September eresMas_2005-01 Externe_Classeur2_France financials" xfId="23905"/>
    <cellStyle name="n_Flash September eresMas_2005-01 Externe_Classeur2_France KPIs" xfId="5115"/>
    <cellStyle name="n_Flash September eresMas_2005-01 Externe_Classeur2_France KPIs 2" xfId="14533"/>
    <cellStyle name="n_Flash September eresMas_2005-01 Externe_Classeur2_France KPIs_1" xfId="12358"/>
    <cellStyle name="n_Flash September eresMas_2005-01 Externe_Classeur2_Group" xfId="33786"/>
    <cellStyle name="n_Flash September eresMas_2005-01 Externe_Classeur2_Group - financial KPIs" xfId="22161"/>
    <cellStyle name="n_Flash September eresMas_2005-01 Externe_Classeur2_Group - operational KPIs" xfId="10604"/>
    <cellStyle name="n_Flash September eresMas_2005-01 Externe_Classeur2_Group - operational KPIs 2" xfId="18303"/>
    <cellStyle name="n_Flash September eresMas_2005-01 Externe_Classeur2_Group - operational KPIs_1" xfId="20420"/>
    <cellStyle name="n_Flash September eresMas_2005-01 Externe_Classeur2_Poland KPIs" xfId="33785"/>
    <cellStyle name="n_Flash September eresMas_2005-01 Externe_Classeur2_ROW" xfId="33787"/>
    <cellStyle name="n_Flash September eresMas_2005-01 Externe_Classeur2_ROW ARPU" xfId="33788"/>
    <cellStyle name="n_Flash September eresMas_2005-01 Externe_Classeur2_ROW_1" xfId="33789"/>
    <cellStyle name="n_Flash September eresMas_2005-01 Externe_Classeur2_ROW_1_Group" xfId="33790"/>
    <cellStyle name="n_Flash September eresMas_2005-01 Externe_Classeur2_ROW_1_ROW ARPU" xfId="33791"/>
    <cellStyle name="n_Flash September eresMas_2005-01 Externe_Classeur2_ROW_Group" xfId="33792"/>
    <cellStyle name="n_Flash September eresMas_2005-01 Externe_Classeur2_ROW_ROW ARPU" xfId="33793"/>
    <cellStyle name="n_Flash September eresMas_2005-01 Externe_Classeur2_Spain ARPU + AUPU" xfId="33794"/>
    <cellStyle name="n_Flash September eresMas_2005-01 Externe_Classeur2_Spain ARPU + AUPU_Group" xfId="33795"/>
    <cellStyle name="n_Flash September eresMas_2005-01 Externe_Classeur2_Spain ARPU + AUPU_ROW ARPU" xfId="33796"/>
    <cellStyle name="n_Flash September eresMas_2005-01 Externe_Classeur2_Spain KPIs" xfId="6946"/>
    <cellStyle name="n_Flash September eresMas_2005-01 Externe_Classeur2_Spain KPIs 2" xfId="16313"/>
    <cellStyle name="n_Flash September eresMas_2005-01 Externe_Classeur2_Spain KPIs_1" xfId="51762"/>
    <cellStyle name="n_Flash September eresMas_2005-01 Externe_Classeur2_Telecoms - Operational KPIs" xfId="50065"/>
    <cellStyle name="n_Flash September eresMas_2005-01 Externe_DATA KPI Personal" xfId="33797"/>
    <cellStyle name="n_Flash September eresMas_2005-01 Externe_DATA KPI Personal_Group" xfId="33798"/>
    <cellStyle name="n_Flash September eresMas_2005-01 Externe_DATA KPI Personal_ROW ARPU" xfId="33799"/>
    <cellStyle name="n_Flash September eresMas_2005-01 Externe_EE_CoA_BS - mapped V4" xfId="33800"/>
    <cellStyle name="n_Flash September eresMas_2005-01 Externe_EE_CoA_BS - mapped V4_Group" xfId="33801"/>
    <cellStyle name="n_Flash September eresMas_2005-01 Externe_EE_CoA_BS - mapped V4_ROW ARPU" xfId="33802"/>
    <cellStyle name="n_Flash September eresMas_2005-01 Externe_Enterprise" xfId="9762"/>
    <cellStyle name="n_Flash September eresMas_2005-01 Externe_Feuil1" xfId="2255"/>
    <cellStyle name="n_Flash September eresMas_2005-01 Externe_Feuil1_A&amp;ME KPIs" xfId="53542"/>
    <cellStyle name="n_Flash September eresMas_2005-01 Externe_Feuil1_France financials" xfId="23906"/>
    <cellStyle name="n_Flash September eresMas_2005-01 Externe_Feuil1_France KPIs" xfId="5116"/>
    <cellStyle name="n_Flash September eresMas_2005-01 Externe_Feuil1_France KPIs 2" xfId="14534"/>
    <cellStyle name="n_Flash September eresMas_2005-01 Externe_Feuil1_France KPIs_1" xfId="12359"/>
    <cellStyle name="n_Flash September eresMas_2005-01 Externe_Feuil1_Group" xfId="33804"/>
    <cellStyle name="n_Flash September eresMas_2005-01 Externe_Feuil1_Group - financial KPIs" xfId="22162"/>
    <cellStyle name="n_Flash September eresMas_2005-01 Externe_Feuil1_Group - operational KPIs" xfId="10605"/>
    <cellStyle name="n_Flash September eresMas_2005-01 Externe_Feuil1_Group - operational KPIs 2" xfId="18304"/>
    <cellStyle name="n_Flash September eresMas_2005-01 Externe_Feuil1_Group - operational KPIs_1" xfId="20421"/>
    <cellStyle name="n_Flash September eresMas_2005-01 Externe_Feuil1_Poland KPIs" xfId="33803"/>
    <cellStyle name="n_Flash September eresMas_2005-01 Externe_Feuil1_ROW" xfId="33805"/>
    <cellStyle name="n_Flash September eresMas_2005-01 Externe_Feuil1_ROW ARPU" xfId="33806"/>
    <cellStyle name="n_Flash September eresMas_2005-01 Externe_Feuil1_ROW_1" xfId="33807"/>
    <cellStyle name="n_Flash September eresMas_2005-01 Externe_Feuil1_ROW_1_Group" xfId="33808"/>
    <cellStyle name="n_Flash September eresMas_2005-01 Externe_Feuil1_ROW_1_ROW ARPU" xfId="33809"/>
    <cellStyle name="n_Flash September eresMas_2005-01 Externe_Feuil1_ROW_Group" xfId="33810"/>
    <cellStyle name="n_Flash September eresMas_2005-01 Externe_Feuil1_ROW_ROW ARPU" xfId="33811"/>
    <cellStyle name="n_Flash September eresMas_2005-01 Externe_Feuil1_Spain ARPU + AUPU" xfId="33812"/>
    <cellStyle name="n_Flash September eresMas_2005-01 Externe_Feuil1_Spain ARPU + AUPU_Group" xfId="33813"/>
    <cellStyle name="n_Flash September eresMas_2005-01 Externe_Feuil1_Spain ARPU + AUPU_ROW ARPU" xfId="33814"/>
    <cellStyle name="n_Flash September eresMas_2005-01 Externe_Feuil1_Spain KPIs" xfId="6947"/>
    <cellStyle name="n_Flash September eresMas_2005-01 Externe_Feuil1_Spain KPIs 2" xfId="16314"/>
    <cellStyle name="n_Flash September eresMas_2005-01 Externe_Feuil1_Spain KPIs_1" xfId="51763"/>
    <cellStyle name="n_Flash September eresMas_2005-01 Externe_Feuil1_Telecoms - Operational KPIs" xfId="50066"/>
    <cellStyle name="n_Flash September eresMas_2005-01 Externe_France financials" xfId="23903"/>
    <cellStyle name="n_Flash September eresMas_2005-01 Externe_France financials_1" xfId="25352"/>
    <cellStyle name="n_Flash September eresMas_2005-01 Externe_France KPIs" xfId="5113"/>
    <cellStyle name="n_Flash September eresMas_2005-01 Externe_France KPIs 2" xfId="14531"/>
    <cellStyle name="n_Flash September eresMas_2005-01 Externe_France KPIs_1" xfId="12356"/>
    <cellStyle name="n_Flash September eresMas_2005-01 Externe_Group" xfId="33815"/>
    <cellStyle name="n_Flash September eresMas_2005-01 Externe_Group - financial KPIs" xfId="22159"/>
    <cellStyle name="n_Flash September eresMas_2005-01 Externe_Group - operational KPIs" xfId="3228"/>
    <cellStyle name="n_Flash September eresMas_2005-01 Externe_Group - operational KPIs_1" xfId="10602"/>
    <cellStyle name="n_Flash September eresMas_2005-01 Externe_Group - operational KPIs_1 2" xfId="18301"/>
    <cellStyle name="n_Flash September eresMas_2005-01 Externe_Group - operational KPIs_2" xfId="20418"/>
    <cellStyle name="n_Flash September eresMas_2005-01 Externe_IC&amp;SS" xfId="17605"/>
    <cellStyle name="n_Flash September eresMas_2005-01 Externe_New L23 CA trafic 06-09 (06-10-20)" xfId="2256"/>
    <cellStyle name="n_Flash September eresMas_2005-01 Externe_New L23 CA trafic 06-09 (06-10-20)_A&amp;ME KPIs" xfId="53543"/>
    <cellStyle name="n_Flash September eresMas_2005-01 Externe_New L23 CA trafic 06-09 (06-10-20)_France financials" xfId="23907"/>
    <cellStyle name="n_Flash September eresMas_2005-01 Externe_New L23 CA trafic 06-09 (06-10-20)_France KPIs" xfId="5117"/>
    <cellStyle name="n_Flash September eresMas_2005-01 Externe_New L23 CA trafic 06-09 (06-10-20)_France KPIs 2" xfId="14535"/>
    <cellStyle name="n_Flash September eresMas_2005-01 Externe_New L23 CA trafic 06-09 (06-10-20)_France KPIs_1" xfId="12360"/>
    <cellStyle name="n_Flash September eresMas_2005-01 Externe_New L23 CA trafic 06-09 (06-10-20)_Group" xfId="33817"/>
    <cellStyle name="n_Flash September eresMas_2005-01 Externe_New L23 CA trafic 06-09 (06-10-20)_Group - financial KPIs" xfId="22163"/>
    <cellStyle name="n_Flash September eresMas_2005-01 Externe_New L23 CA trafic 06-09 (06-10-20)_Group - operational KPIs" xfId="10606"/>
    <cellStyle name="n_Flash September eresMas_2005-01 Externe_New L23 CA trafic 06-09 (06-10-20)_Group - operational KPIs 2" xfId="18305"/>
    <cellStyle name="n_Flash September eresMas_2005-01 Externe_New L23 CA trafic 06-09 (06-10-20)_Group - operational KPIs_1" xfId="20422"/>
    <cellStyle name="n_Flash September eresMas_2005-01 Externe_New L23 CA trafic 06-09 (06-10-20)_Poland KPIs" xfId="33816"/>
    <cellStyle name="n_Flash September eresMas_2005-01 Externe_New L23 CA trafic 06-09 (06-10-20)_ROW" xfId="33818"/>
    <cellStyle name="n_Flash September eresMas_2005-01 Externe_New L23 CA trafic 06-09 (06-10-20)_ROW ARPU" xfId="33819"/>
    <cellStyle name="n_Flash September eresMas_2005-01 Externe_New L23 CA trafic 06-09 (06-10-20)_ROW_1" xfId="33820"/>
    <cellStyle name="n_Flash September eresMas_2005-01 Externe_New L23 CA trafic 06-09 (06-10-20)_ROW_1_Group" xfId="33821"/>
    <cellStyle name="n_Flash September eresMas_2005-01 Externe_New L23 CA trafic 06-09 (06-10-20)_ROW_1_ROW ARPU" xfId="33822"/>
    <cellStyle name="n_Flash September eresMas_2005-01 Externe_New L23 CA trafic 06-09 (06-10-20)_ROW_Group" xfId="33823"/>
    <cellStyle name="n_Flash September eresMas_2005-01 Externe_New L23 CA trafic 06-09 (06-10-20)_ROW_ROW ARPU" xfId="33824"/>
    <cellStyle name="n_Flash September eresMas_2005-01 Externe_New L23 CA trafic 06-09 (06-10-20)_Spain ARPU + AUPU" xfId="33825"/>
    <cellStyle name="n_Flash September eresMas_2005-01 Externe_New L23 CA trafic 06-09 (06-10-20)_Spain ARPU + AUPU_Group" xfId="33826"/>
    <cellStyle name="n_Flash September eresMas_2005-01 Externe_New L23 CA trafic 06-09 (06-10-20)_Spain ARPU + AUPU_ROW ARPU" xfId="33827"/>
    <cellStyle name="n_Flash September eresMas_2005-01 Externe_New L23 CA trafic 06-09 (06-10-20)_Spain KPIs" xfId="6948"/>
    <cellStyle name="n_Flash September eresMas_2005-01 Externe_New L23 CA trafic 06-09 (06-10-20)_Spain KPIs 2" xfId="16315"/>
    <cellStyle name="n_Flash September eresMas_2005-01 Externe_New L23 CA trafic 06-09 (06-10-20)_Spain KPIs_1" xfId="51764"/>
    <cellStyle name="n_Flash September eresMas_2005-01 Externe_New L23 CA trafic 06-09 (06-10-20)_Telecoms - Operational KPIs" xfId="50067"/>
    <cellStyle name="n_Flash September eresMas_2005-01 Externe_PFA_Mn MTV_060413" xfId="2257"/>
    <cellStyle name="n_Flash September eresMas_2005-01 Externe_PFA_Mn MTV_060413_A&amp;ME KPIs" xfId="53544"/>
    <cellStyle name="n_Flash September eresMas_2005-01 Externe_PFA_Mn MTV_060413_France financials" xfId="23908"/>
    <cellStyle name="n_Flash September eresMas_2005-01 Externe_PFA_Mn MTV_060413_France KPIs" xfId="5118"/>
    <cellStyle name="n_Flash September eresMas_2005-01 Externe_PFA_Mn MTV_060413_France KPIs 2" xfId="14536"/>
    <cellStyle name="n_Flash September eresMas_2005-01 Externe_PFA_Mn MTV_060413_France KPIs_1" xfId="12361"/>
    <cellStyle name="n_Flash September eresMas_2005-01 Externe_PFA_Mn MTV_060413_Group" xfId="33829"/>
    <cellStyle name="n_Flash September eresMas_2005-01 Externe_PFA_Mn MTV_060413_Group - financial KPIs" xfId="22164"/>
    <cellStyle name="n_Flash September eresMas_2005-01 Externe_PFA_Mn MTV_060413_Group - operational KPIs" xfId="10607"/>
    <cellStyle name="n_Flash September eresMas_2005-01 Externe_PFA_Mn MTV_060413_Group - operational KPIs 2" xfId="18306"/>
    <cellStyle name="n_Flash September eresMas_2005-01 Externe_PFA_Mn MTV_060413_Group - operational KPIs_1" xfId="20423"/>
    <cellStyle name="n_Flash September eresMas_2005-01 Externe_PFA_Mn MTV_060413_Poland KPIs" xfId="33828"/>
    <cellStyle name="n_Flash September eresMas_2005-01 Externe_PFA_Mn MTV_060413_ROW" xfId="33830"/>
    <cellStyle name="n_Flash September eresMas_2005-01 Externe_PFA_Mn MTV_060413_ROW ARPU" xfId="33831"/>
    <cellStyle name="n_Flash September eresMas_2005-01 Externe_PFA_Mn MTV_060413_ROW_1" xfId="33832"/>
    <cellStyle name="n_Flash September eresMas_2005-01 Externe_PFA_Mn MTV_060413_ROW_1_Group" xfId="33833"/>
    <cellStyle name="n_Flash September eresMas_2005-01 Externe_PFA_Mn MTV_060413_ROW_1_ROW ARPU" xfId="33834"/>
    <cellStyle name="n_Flash September eresMas_2005-01 Externe_PFA_Mn MTV_060413_ROW_Group" xfId="33835"/>
    <cellStyle name="n_Flash September eresMas_2005-01 Externe_PFA_Mn MTV_060413_ROW_ROW ARPU" xfId="33836"/>
    <cellStyle name="n_Flash September eresMas_2005-01 Externe_PFA_Mn MTV_060413_Spain ARPU + AUPU" xfId="33837"/>
    <cellStyle name="n_Flash September eresMas_2005-01 Externe_PFA_Mn MTV_060413_Spain ARPU + AUPU_Group" xfId="33838"/>
    <cellStyle name="n_Flash September eresMas_2005-01 Externe_PFA_Mn MTV_060413_Spain ARPU + AUPU_ROW ARPU" xfId="33839"/>
    <cellStyle name="n_Flash September eresMas_2005-01 Externe_PFA_Mn MTV_060413_Spain KPIs" xfId="6949"/>
    <cellStyle name="n_Flash September eresMas_2005-01 Externe_PFA_Mn MTV_060413_Spain KPIs 2" xfId="16316"/>
    <cellStyle name="n_Flash September eresMas_2005-01 Externe_PFA_Mn MTV_060413_Spain KPIs_1" xfId="51765"/>
    <cellStyle name="n_Flash September eresMas_2005-01 Externe_PFA_Mn MTV_060413_Telecoms - Operational KPIs" xfId="50068"/>
    <cellStyle name="n_Flash September eresMas_2005-01 Externe_PFA_Mn_0603_V0 0" xfId="2258"/>
    <cellStyle name="n_Flash September eresMas_2005-01 Externe_PFA_Mn_0603_V0 0_A&amp;ME KPIs" xfId="53545"/>
    <cellStyle name="n_Flash September eresMas_2005-01 Externe_PFA_Mn_0603_V0 0_France financials" xfId="23909"/>
    <cellStyle name="n_Flash September eresMas_2005-01 Externe_PFA_Mn_0603_V0 0_France KPIs" xfId="5119"/>
    <cellStyle name="n_Flash September eresMas_2005-01 Externe_PFA_Mn_0603_V0 0_France KPIs 2" xfId="14537"/>
    <cellStyle name="n_Flash September eresMas_2005-01 Externe_PFA_Mn_0603_V0 0_France KPIs_1" xfId="12362"/>
    <cellStyle name="n_Flash September eresMas_2005-01 Externe_PFA_Mn_0603_V0 0_Group" xfId="33841"/>
    <cellStyle name="n_Flash September eresMas_2005-01 Externe_PFA_Mn_0603_V0 0_Group - financial KPIs" xfId="22165"/>
    <cellStyle name="n_Flash September eresMas_2005-01 Externe_PFA_Mn_0603_V0 0_Group - operational KPIs" xfId="10608"/>
    <cellStyle name="n_Flash September eresMas_2005-01 Externe_PFA_Mn_0603_V0 0_Group - operational KPIs 2" xfId="18307"/>
    <cellStyle name="n_Flash September eresMas_2005-01 Externe_PFA_Mn_0603_V0 0_Group - operational KPIs_1" xfId="20424"/>
    <cellStyle name="n_Flash September eresMas_2005-01 Externe_PFA_Mn_0603_V0 0_Poland KPIs" xfId="33840"/>
    <cellStyle name="n_Flash September eresMas_2005-01 Externe_PFA_Mn_0603_V0 0_ROW" xfId="33842"/>
    <cellStyle name="n_Flash September eresMas_2005-01 Externe_PFA_Mn_0603_V0 0_ROW ARPU" xfId="33843"/>
    <cellStyle name="n_Flash September eresMas_2005-01 Externe_PFA_Mn_0603_V0 0_ROW_1" xfId="33844"/>
    <cellStyle name="n_Flash September eresMas_2005-01 Externe_PFA_Mn_0603_V0 0_ROW_1_Group" xfId="33845"/>
    <cellStyle name="n_Flash September eresMas_2005-01 Externe_PFA_Mn_0603_V0 0_ROW_1_ROW ARPU" xfId="33846"/>
    <cellStyle name="n_Flash September eresMas_2005-01 Externe_PFA_Mn_0603_V0 0_ROW_Group" xfId="33847"/>
    <cellStyle name="n_Flash September eresMas_2005-01 Externe_PFA_Mn_0603_V0 0_ROW_ROW ARPU" xfId="33848"/>
    <cellStyle name="n_Flash September eresMas_2005-01 Externe_PFA_Mn_0603_V0 0_Spain ARPU + AUPU" xfId="33849"/>
    <cellStyle name="n_Flash September eresMas_2005-01 Externe_PFA_Mn_0603_V0 0_Spain ARPU + AUPU_Group" xfId="33850"/>
    <cellStyle name="n_Flash September eresMas_2005-01 Externe_PFA_Mn_0603_V0 0_Spain ARPU + AUPU_ROW ARPU" xfId="33851"/>
    <cellStyle name="n_Flash September eresMas_2005-01 Externe_PFA_Mn_0603_V0 0_Spain KPIs" xfId="6950"/>
    <cellStyle name="n_Flash September eresMas_2005-01 Externe_PFA_Mn_0603_V0 0_Spain KPIs 2" xfId="16317"/>
    <cellStyle name="n_Flash September eresMas_2005-01 Externe_PFA_Mn_0603_V0 0_Spain KPIs_1" xfId="51766"/>
    <cellStyle name="n_Flash September eresMas_2005-01 Externe_PFA_Mn_0603_V0 0_Telecoms - Operational KPIs" xfId="50069"/>
    <cellStyle name="n_Flash September eresMas_2005-01 Externe_Poland KPIs" xfId="8482"/>
    <cellStyle name="n_Flash September eresMas_2005-01 Externe_Poland KPIs_1" xfId="33772"/>
    <cellStyle name="n_Flash September eresMas_2005-01 Externe_Reporting Valeur_Mobile_2010_10" xfId="33852"/>
    <cellStyle name="n_Flash September eresMas_2005-01 Externe_Reporting Valeur_Mobile_2010_10_Group" xfId="33853"/>
    <cellStyle name="n_Flash September eresMas_2005-01 Externe_Reporting Valeur_Mobile_2010_10_ROW" xfId="33854"/>
    <cellStyle name="n_Flash September eresMas_2005-01 Externe_Reporting Valeur_Mobile_2010_10_ROW ARPU" xfId="33855"/>
    <cellStyle name="n_Flash September eresMas_2005-01 Externe_Reporting Valeur_Mobile_2010_10_ROW_Group" xfId="33856"/>
    <cellStyle name="n_Flash September eresMas_2005-01 Externe_Reporting Valeur_Mobile_2010_10_ROW_ROW ARPU" xfId="33857"/>
    <cellStyle name="n_Flash September eresMas_2005-01 Externe_ROW" xfId="33858"/>
    <cellStyle name="n_Flash September eresMas_2005-01 Externe_ROW ARPU" xfId="33859"/>
    <cellStyle name="n_Flash September eresMas_2005-01 Externe_RoW KPIs" xfId="9194"/>
    <cellStyle name="n_Flash September eresMas_2005-01 Externe_ROW_1" xfId="33860"/>
    <cellStyle name="n_Flash September eresMas_2005-01 Externe_ROW_1_Group" xfId="33861"/>
    <cellStyle name="n_Flash September eresMas_2005-01 Externe_ROW_1_ROW ARPU" xfId="33862"/>
    <cellStyle name="n_Flash September eresMas_2005-01 Externe_ROW_Group" xfId="33863"/>
    <cellStyle name="n_Flash September eresMas_2005-01 Externe_ROW_ROW ARPU" xfId="33864"/>
    <cellStyle name="n_Flash September eresMas_2005-01 Externe_Spain ARPU + AUPU" xfId="33865"/>
    <cellStyle name="n_Flash September eresMas_2005-01 Externe_Spain ARPU + AUPU_Group" xfId="33866"/>
    <cellStyle name="n_Flash September eresMas_2005-01 Externe_Spain ARPU + AUPU_ROW ARPU" xfId="33867"/>
    <cellStyle name="n_Flash September eresMas_2005-01 Externe_Spain KPIs" xfId="6944"/>
    <cellStyle name="n_Flash September eresMas_2005-01 Externe_Spain KPIs 2" xfId="16311"/>
    <cellStyle name="n_Flash September eresMas_2005-01 Externe_Spain KPIs_1" xfId="51760"/>
    <cellStyle name="n_Flash September eresMas_2005-01 Externe_Telecoms - Operational KPIs" xfId="50063"/>
    <cellStyle name="n_Flash September eresMas_2005-01 Externe_UAG_report_CA 06-09 (06-09-28)" xfId="2259"/>
    <cellStyle name="n_Flash September eresMas_2005-01 Externe_UAG_report_CA 06-09 (06-09-28)_A&amp;ME KPIs" xfId="53546"/>
    <cellStyle name="n_Flash September eresMas_2005-01 Externe_UAG_report_CA 06-09 (06-09-28)_Enterprise" xfId="9764"/>
    <cellStyle name="n_Flash September eresMas_2005-01 Externe_UAG_report_CA 06-09 (06-09-28)_France financials" xfId="23910"/>
    <cellStyle name="n_Flash September eresMas_2005-01 Externe_UAG_report_CA 06-09 (06-09-28)_France financials_1" xfId="25354"/>
    <cellStyle name="n_Flash September eresMas_2005-01 Externe_UAG_report_CA 06-09 (06-09-28)_France KPIs" xfId="5120"/>
    <cellStyle name="n_Flash September eresMas_2005-01 Externe_UAG_report_CA 06-09 (06-09-28)_France KPIs 2" xfId="14538"/>
    <cellStyle name="n_Flash September eresMas_2005-01 Externe_UAG_report_CA 06-09 (06-09-28)_France KPIs_1" xfId="12363"/>
    <cellStyle name="n_Flash September eresMas_2005-01 Externe_UAG_report_CA 06-09 (06-09-28)_Group" xfId="33869"/>
    <cellStyle name="n_Flash September eresMas_2005-01 Externe_UAG_report_CA 06-09 (06-09-28)_Group - financial KPIs" xfId="22166"/>
    <cellStyle name="n_Flash September eresMas_2005-01 Externe_UAG_report_CA 06-09 (06-09-28)_Group - operational KPIs" xfId="3230"/>
    <cellStyle name="n_Flash September eresMas_2005-01 Externe_UAG_report_CA 06-09 (06-09-28)_Group - operational KPIs_1" xfId="10609"/>
    <cellStyle name="n_Flash September eresMas_2005-01 Externe_UAG_report_CA 06-09 (06-09-28)_Group - operational KPIs_1 2" xfId="18308"/>
    <cellStyle name="n_Flash September eresMas_2005-01 Externe_UAG_report_CA 06-09 (06-09-28)_Group - operational KPIs_2" xfId="20425"/>
    <cellStyle name="n_Flash September eresMas_2005-01 Externe_UAG_report_CA 06-09 (06-09-28)_IC&amp;SS" xfId="19570"/>
    <cellStyle name="n_Flash September eresMas_2005-01 Externe_UAG_report_CA 06-09 (06-09-28)_Poland KPIs" xfId="8484"/>
    <cellStyle name="n_Flash September eresMas_2005-01 Externe_UAG_report_CA 06-09 (06-09-28)_Poland KPIs_1" xfId="33868"/>
    <cellStyle name="n_Flash September eresMas_2005-01 Externe_UAG_report_CA 06-09 (06-09-28)_ROW" xfId="33870"/>
    <cellStyle name="n_Flash September eresMas_2005-01 Externe_UAG_report_CA 06-09 (06-09-28)_ROW ARPU" xfId="33871"/>
    <cellStyle name="n_Flash September eresMas_2005-01 Externe_UAG_report_CA 06-09 (06-09-28)_RoW KPIs" xfId="9196"/>
    <cellStyle name="n_Flash September eresMas_2005-01 Externe_UAG_report_CA 06-09 (06-09-28)_ROW_1" xfId="33872"/>
    <cellStyle name="n_Flash September eresMas_2005-01 Externe_UAG_report_CA 06-09 (06-09-28)_ROW_1_Group" xfId="33873"/>
    <cellStyle name="n_Flash September eresMas_2005-01 Externe_UAG_report_CA 06-09 (06-09-28)_ROW_1_ROW ARPU" xfId="33874"/>
    <cellStyle name="n_Flash September eresMas_2005-01 Externe_UAG_report_CA 06-09 (06-09-28)_ROW_Group" xfId="33875"/>
    <cellStyle name="n_Flash September eresMas_2005-01 Externe_UAG_report_CA 06-09 (06-09-28)_ROW_ROW ARPU" xfId="33876"/>
    <cellStyle name="n_Flash September eresMas_2005-01 Externe_UAG_report_CA 06-09 (06-09-28)_Spain ARPU + AUPU" xfId="33877"/>
    <cellStyle name="n_Flash September eresMas_2005-01 Externe_UAG_report_CA 06-09 (06-09-28)_Spain ARPU + AUPU_Group" xfId="33878"/>
    <cellStyle name="n_Flash September eresMas_2005-01 Externe_UAG_report_CA 06-09 (06-09-28)_Spain ARPU + AUPU_ROW ARPU" xfId="33879"/>
    <cellStyle name="n_Flash September eresMas_2005-01 Externe_UAG_report_CA 06-09 (06-09-28)_Spain KPIs" xfId="6951"/>
    <cellStyle name="n_Flash September eresMas_2005-01 Externe_UAG_report_CA 06-09 (06-09-28)_Spain KPIs 2" xfId="16318"/>
    <cellStyle name="n_Flash September eresMas_2005-01 Externe_UAG_report_CA 06-09 (06-09-28)_Spain KPIs_1" xfId="51767"/>
    <cellStyle name="n_Flash September eresMas_2005-01 Externe_UAG_report_CA 06-09 (06-09-28)_Telecoms - Operational KPIs" xfId="50070"/>
    <cellStyle name="n_Flash September eresMas_2005-01 Externe_UAG_report_CA 06-10 (06-11-06)" xfId="2260"/>
    <cellStyle name="n_Flash September eresMas_2005-01 Externe_UAG_report_CA 06-10 (06-11-06)_A&amp;ME KPIs" xfId="53547"/>
    <cellStyle name="n_Flash September eresMas_2005-01 Externe_UAG_report_CA 06-10 (06-11-06)_Enterprise" xfId="9765"/>
    <cellStyle name="n_Flash September eresMas_2005-01 Externe_UAG_report_CA 06-10 (06-11-06)_France financials" xfId="23911"/>
    <cellStyle name="n_Flash September eresMas_2005-01 Externe_UAG_report_CA 06-10 (06-11-06)_France financials_1" xfId="25355"/>
    <cellStyle name="n_Flash September eresMas_2005-01 Externe_UAG_report_CA 06-10 (06-11-06)_France KPIs" xfId="5121"/>
    <cellStyle name="n_Flash September eresMas_2005-01 Externe_UAG_report_CA 06-10 (06-11-06)_France KPIs 2" xfId="14539"/>
    <cellStyle name="n_Flash September eresMas_2005-01 Externe_UAG_report_CA 06-10 (06-11-06)_France KPIs_1" xfId="12364"/>
    <cellStyle name="n_Flash September eresMas_2005-01 Externe_UAG_report_CA 06-10 (06-11-06)_Group" xfId="33881"/>
    <cellStyle name="n_Flash September eresMas_2005-01 Externe_UAG_report_CA 06-10 (06-11-06)_Group - financial KPIs" xfId="22167"/>
    <cellStyle name="n_Flash September eresMas_2005-01 Externe_UAG_report_CA 06-10 (06-11-06)_Group - operational KPIs" xfId="3231"/>
    <cellStyle name="n_Flash September eresMas_2005-01 Externe_UAG_report_CA 06-10 (06-11-06)_Group - operational KPIs_1" xfId="10610"/>
    <cellStyle name="n_Flash September eresMas_2005-01 Externe_UAG_report_CA 06-10 (06-11-06)_Group - operational KPIs_1 2" xfId="18309"/>
    <cellStyle name="n_Flash September eresMas_2005-01 Externe_UAG_report_CA 06-10 (06-11-06)_Group - operational KPIs_2" xfId="20426"/>
    <cellStyle name="n_Flash September eresMas_2005-01 Externe_UAG_report_CA 06-10 (06-11-06)_IC&amp;SS" xfId="19770"/>
    <cellStyle name="n_Flash September eresMas_2005-01 Externe_UAG_report_CA 06-10 (06-11-06)_Poland KPIs" xfId="8485"/>
    <cellStyle name="n_Flash September eresMas_2005-01 Externe_UAG_report_CA 06-10 (06-11-06)_Poland KPIs_1" xfId="33880"/>
    <cellStyle name="n_Flash September eresMas_2005-01 Externe_UAG_report_CA 06-10 (06-11-06)_ROW" xfId="33882"/>
    <cellStyle name="n_Flash September eresMas_2005-01 Externe_UAG_report_CA 06-10 (06-11-06)_ROW ARPU" xfId="33883"/>
    <cellStyle name="n_Flash September eresMas_2005-01 Externe_UAG_report_CA 06-10 (06-11-06)_RoW KPIs" xfId="9197"/>
    <cellStyle name="n_Flash September eresMas_2005-01 Externe_UAG_report_CA 06-10 (06-11-06)_ROW_1" xfId="33884"/>
    <cellStyle name="n_Flash September eresMas_2005-01 Externe_UAG_report_CA 06-10 (06-11-06)_ROW_1_Group" xfId="33885"/>
    <cellStyle name="n_Flash September eresMas_2005-01 Externe_UAG_report_CA 06-10 (06-11-06)_ROW_1_ROW ARPU" xfId="33886"/>
    <cellStyle name="n_Flash September eresMas_2005-01 Externe_UAG_report_CA 06-10 (06-11-06)_ROW_Group" xfId="33887"/>
    <cellStyle name="n_Flash September eresMas_2005-01 Externe_UAG_report_CA 06-10 (06-11-06)_ROW_ROW ARPU" xfId="33888"/>
    <cellStyle name="n_Flash September eresMas_2005-01 Externe_UAG_report_CA 06-10 (06-11-06)_Spain ARPU + AUPU" xfId="33889"/>
    <cellStyle name="n_Flash September eresMas_2005-01 Externe_UAG_report_CA 06-10 (06-11-06)_Spain ARPU + AUPU_Group" xfId="33890"/>
    <cellStyle name="n_Flash September eresMas_2005-01 Externe_UAG_report_CA 06-10 (06-11-06)_Spain ARPU + AUPU_ROW ARPU" xfId="33891"/>
    <cellStyle name="n_Flash September eresMas_2005-01 Externe_UAG_report_CA 06-10 (06-11-06)_Spain KPIs" xfId="6952"/>
    <cellStyle name="n_Flash September eresMas_2005-01 Externe_UAG_report_CA 06-10 (06-11-06)_Spain KPIs 2" xfId="16319"/>
    <cellStyle name="n_Flash September eresMas_2005-01 Externe_UAG_report_CA 06-10 (06-11-06)_Spain KPIs_1" xfId="51768"/>
    <cellStyle name="n_Flash September eresMas_2005-01 Externe_UAG_report_CA 06-10 (06-11-06)_Telecoms - Operational KPIs" xfId="50071"/>
    <cellStyle name="n_Flash September eresMas_29 - PSTN revenues" xfId="2261"/>
    <cellStyle name="n_Flash September eresMas_29 - PSTN revenues_A&amp;ME KPIs" xfId="53548"/>
    <cellStyle name="n_Flash September eresMas_29 - PSTN revenues_France financials" xfId="23912"/>
    <cellStyle name="n_Flash September eresMas_29 - PSTN revenues_France KPIs" xfId="5122"/>
    <cellStyle name="n_Flash September eresMas_29 - PSTN revenues_France KPIs 2" xfId="14540"/>
    <cellStyle name="n_Flash September eresMas_29 - PSTN revenues_France KPIs_1" xfId="12365"/>
    <cellStyle name="n_Flash September eresMas_29 - PSTN revenues_Group" xfId="33893"/>
    <cellStyle name="n_Flash September eresMas_29 - PSTN revenues_Group - financial KPIs" xfId="22168"/>
    <cellStyle name="n_Flash September eresMas_29 - PSTN revenues_Group - operational KPIs" xfId="10611"/>
    <cellStyle name="n_Flash September eresMas_29 - PSTN revenues_Group - operational KPIs 2" xfId="18310"/>
    <cellStyle name="n_Flash September eresMas_29 - PSTN revenues_Group - operational KPIs_1" xfId="20427"/>
    <cellStyle name="n_Flash September eresMas_29 - PSTN revenues_Poland KPIs" xfId="33892"/>
    <cellStyle name="n_Flash September eresMas_29 - PSTN revenues_ROW" xfId="33894"/>
    <cellStyle name="n_Flash September eresMas_29 - PSTN revenues_ROW ARPU" xfId="33895"/>
    <cellStyle name="n_Flash September eresMas_29 - PSTN revenues_ROW_1" xfId="33896"/>
    <cellStyle name="n_Flash September eresMas_29 - PSTN revenues_ROW_1_Group" xfId="33897"/>
    <cellStyle name="n_Flash September eresMas_29 - PSTN revenues_ROW_1_ROW ARPU" xfId="33898"/>
    <cellStyle name="n_Flash September eresMas_29 - PSTN revenues_ROW_Group" xfId="33899"/>
    <cellStyle name="n_Flash September eresMas_29 - PSTN revenues_ROW_ROW ARPU" xfId="33900"/>
    <cellStyle name="n_Flash September eresMas_29 - PSTN revenues_Spain ARPU + AUPU" xfId="33901"/>
    <cellStyle name="n_Flash September eresMas_29 - PSTN revenues_Spain ARPU + AUPU_Group" xfId="33902"/>
    <cellStyle name="n_Flash September eresMas_29 - PSTN revenues_Spain ARPU + AUPU_ROW ARPU" xfId="33903"/>
    <cellStyle name="n_Flash September eresMas_29 - PSTN revenues_Spain KPIs" xfId="6953"/>
    <cellStyle name="n_Flash September eresMas_29 - PSTN revenues_Spain KPIs 2" xfId="16320"/>
    <cellStyle name="n_Flash September eresMas_29 - PSTN revenues_Spain KPIs_1" xfId="51769"/>
    <cellStyle name="n_Flash September eresMas_29 - PSTN revenues_Telecoms - Operational KPIs" xfId="50072"/>
    <cellStyle name="n_Flash September eresMas_3- Commercial Expenses" xfId="2262"/>
    <cellStyle name="n_Flash September eresMas_3- Commercial Expenses_A&amp;ME KPIs" xfId="53549"/>
    <cellStyle name="n_Flash September eresMas_3- Commercial Expenses_France financials" xfId="23913"/>
    <cellStyle name="n_Flash September eresMas_3- Commercial Expenses_France KPIs" xfId="5123"/>
    <cellStyle name="n_Flash September eresMas_3- Commercial Expenses_France KPIs 2" xfId="14541"/>
    <cellStyle name="n_Flash September eresMas_3- Commercial Expenses_France KPIs_1" xfId="12366"/>
    <cellStyle name="n_Flash September eresMas_3- Commercial Expenses_Group" xfId="33905"/>
    <cellStyle name="n_Flash September eresMas_3- Commercial Expenses_Group - financial KPIs" xfId="22169"/>
    <cellStyle name="n_Flash September eresMas_3- Commercial Expenses_Group - operational KPIs" xfId="10612"/>
    <cellStyle name="n_Flash September eresMas_3- Commercial Expenses_Group - operational KPIs 2" xfId="18311"/>
    <cellStyle name="n_Flash September eresMas_3- Commercial Expenses_Group - operational KPIs_1" xfId="20428"/>
    <cellStyle name="n_Flash September eresMas_3- Commercial Expenses_Poland KPIs" xfId="33904"/>
    <cellStyle name="n_Flash September eresMas_3- Commercial Expenses_ROW" xfId="33906"/>
    <cellStyle name="n_Flash September eresMas_3- Commercial Expenses_ROW ARPU" xfId="33907"/>
    <cellStyle name="n_Flash September eresMas_3- Commercial Expenses_ROW_1" xfId="33908"/>
    <cellStyle name="n_Flash September eresMas_3- Commercial Expenses_ROW_1_Group" xfId="33909"/>
    <cellStyle name="n_Flash September eresMas_3- Commercial Expenses_ROW_1_ROW ARPU" xfId="33910"/>
    <cellStyle name="n_Flash September eresMas_3- Commercial Expenses_ROW_Group" xfId="33911"/>
    <cellStyle name="n_Flash September eresMas_3- Commercial Expenses_ROW_ROW ARPU" xfId="33912"/>
    <cellStyle name="n_Flash September eresMas_3- Commercial Expenses_Spain ARPU + AUPU" xfId="33913"/>
    <cellStyle name="n_Flash September eresMas_3- Commercial Expenses_Spain ARPU + AUPU_Group" xfId="33914"/>
    <cellStyle name="n_Flash September eresMas_3- Commercial Expenses_Spain ARPU + AUPU_ROW ARPU" xfId="33915"/>
    <cellStyle name="n_Flash September eresMas_3- Commercial Expenses_Spain KPIs" xfId="6954"/>
    <cellStyle name="n_Flash September eresMas_3- Commercial Expenses_Spain KPIs 2" xfId="16321"/>
    <cellStyle name="n_Flash September eresMas_3- Commercial Expenses_Spain KPIs_1" xfId="51770"/>
    <cellStyle name="n_Flash September eresMas_3- Commercial Expenses_Telecoms - Operational KPIs" xfId="50073"/>
    <cellStyle name="n_Flash September eresMas_4- Communication" xfId="2263"/>
    <cellStyle name="n_Flash September eresMas_4- Communication_A&amp;ME KPIs" xfId="53550"/>
    <cellStyle name="n_Flash September eresMas_4- Communication_DATA KPI Personal" xfId="33917"/>
    <cellStyle name="n_Flash September eresMas_4- Communication_DATA KPI Personal_Group" xfId="33918"/>
    <cellStyle name="n_Flash September eresMas_4- Communication_DATA KPI Personal_ROW ARPU" xfId="33919"/>
    <cellStyle name="n_Flash September eresMas_4- Communication_EE_CoA_BS - mapped V4" xfId="33920"/>
    <cellStyle name="n_Flash September eresMas_4- Communication_EE_CoA_BS - mapped V4_Group" xfId="33921"/>
    <cellStyle name="n_Flash September eresMas_4- Communication_EE_CoA_BS - mapped V4_ROW ARPU" xfId="33922"/>
    <cellStyle name="n_Flash September eresMas_4- Communication_France financials" xfId="23914"/>
    <cellStyle name="n_Flash September eresMas_4- Communication_France KPIs" xfId="5124"/>
    <cellStyle name="n_Flash September eresMas_4- Communication_France KPIs 2" xfId="14542"/>
    <cellStyle name="n_Flash September eresMas_4- Communication_France KPIs_1" xfId="12367"/>
    <cellStyle name="n_Flash September eresMas_4- Communication_Group" xfId="33923"/>
    <cellStyle name="n_Flash September eresMas_4- Communication_Group - financial KPIs" xfId="22170"/>
    <cellStyle name="n_Flash September eresMas_4- Communication_Group - operational KPIs" xfId="10613"/>
    <cellStyle name="n_Flash September eresMas_4- Communication_Group - operational KPIs 2" xfId="18312"/>
    <cellStyle name="n_Flash September eresMas_4- Communication_Group - operational KPIs_1" xfId="20429"/>
    <cellStyle name="n_Flash September eresMas_4- Communication_Poland KPIs" xfId="33916"/>
    <cellStyle name="n_Flash September eresMas_4- Communication_Reporting Valeur_Mobile_2010_10" xfId="33924"/>
    <cellStyle name="n_Flash September eresMas_4- Communication_Reporting Valeur_Mobile_2010_10_Group" xfId="33925"/>
    <cellStyle name="n_Flash September eresMas_4- Communication_Reporting Valeur_Mobile_2010_10_ROW" xfId="33926"/>
    <cellStyle name="n_Flash September eresMas_4- Communication_Reporting Valeur_Mobile_2010_10_ROW ARPU" xfId="33927"/>
    <cellStyle name="n_Flash September eresMas_4- Communication_Reporting Valeur_Mobile_2010_10_ROW_Group" xfId="33928"/>
    <cellStyle name="n_Flash September eresMas_4- Communication_Reporting Valeur_Mobile_2010_10_ROW_ROW ARPU" xfId="33929"/>
    <cellStyle name="n_Flash September eresMas_4- Communication_ROW" xfId="33930"/>
    <cellStyle name="n_Flash September eresMas_4- Communication_ROW ARPU" xfId="33931"/>
    <cellStyle name="n_Flash September eresMas_4- Communication_ROW_1" xfId="33932"/>
    <cellStyle name="n_Flash September eresMas_4- Communication_ROW_1_Group" xfId="33933"/>
    <cellStyle name="n_Flash September eresMas_4- Communication_ROW_1_ROW ARPU" xfId="33934"/>
    <cellStyle name="n_Flash September eresMas_4- Communication_ROW_Group" xfId="33935"/>
    <cellStyle name="n_Flash September eresMas_4- Communication_ROW_ROW ARPU" xfId="33936"/>
    <cellStyle name="n_Flash September eresMas_4- Communication_Spain ARPU + AUPU" xfId="33937"/>
    <cellStyle name="n_Flash September eresMas_4- Communication_Spain ARPU + AUPU_Group" xfId="33938"/>
    <cellStyle name="n_Flash September eresMas_4- Communication_Spain ARPU + AUPU_ROW ARPU" xfId="33939"/>
    <cellStyle name="n_Flash September eresMas_4- Communication_Spain KPIs" xfId="6955"/>
    <cellStyle name="n_Flash September eresMas_4- Communication_Spain KPIs 2" xfId="16322"/>
    <cellStyle name="n_Flash September eresMas_4- Communication_Spain KPIs_1" xfId="51771"/>
    <cellStyle name="n_Flash September eresMas_4- Communication_Telecoms - Operational KPIs" xfId="50074"/>
    <cellStyle name="n_Flash September eresMas_4- xDSL internet revenues" xfId="2264"/>
    <cellStyle name="n_Flash September eresMas_4- xDSL internet revenues_A&amp;ME KPIs" xfId="53551"/>
    <cellStyle name="n_Flash September eresMas_4- xDSL internet revenues_France financials" xfId="23915"/>
    <cellStyle name="n_Flash September eresMas_4- xDSL internet revenues_France KPIs" xfId="5125"/>
    <cellStyle name="n_Flash September eresMas_4- xDSL internet revenues_France KPIs 2" xfId="14543"/>
    <cellStyle name="n_Flash September eresMas_4- xDSL internet revenues_France KPIs_1" xfId="12368"/>
    <cellStyle name="n_Flash September eresMas_4- xDSL internet revenues_Group" xfId="33941"/>
    <cellStyle name="n_Flash September eresMas_4- xDSL internet revenues_Group - financial KPIs" xfId="22171"/>
    <cellStyle name="n_Flash September eresMas_4- xDSL internet revenues_Group - operational KPIs" xfId="10614"/>
    <cellStyle name="n_Flash September eresMas_4- xDSL internet revenues_Group - operational KPIs 2" xfId="18313"/>
    <cellStyle name="n_Flash September eresMas_4- xDSL internet revenues_Group - operational KPIs_1" xfId="20430"/>
    <cellStyle name="n_Flash September eresMas_4- xDSL internet revenues_Poland KPIs" xfId="33940"/>
    <cellStyle name="n_Flash September eresMas_4- xDSL internet revenues_ROW" xfId="33942"/>
    <cellStyle name="n_Flash September eresMas_4- xDSL internet revenues_ROW ARPU" xfId="33943"/>
    <cellStyle name="n_Flash September eresMas_4- xDSL internet revenues_ROW_1" xfId="33944"/>
    <cellStyle name="n_Flash September eresMas_4- xDSL internet revenues_ROW_1_Group" xfId="33945"/>
    <cellStyle name="n_Flash September eresMas_4- xDSL internet revenues_ROW_1_ROW ARPU" xfId="33946"/>
    <cellStyle name="n_Flash September eresMas_4- xDSL internet revenues_ROW_Group" xfId="33947"/>
    <cellStyle name="n_Flash September eresMas_4- xDSL internet revenues_ROW_ROW ARPU" xfId="33948"/>
    <cellStyle name="n_Flash September eresMas_4- xDSL internet revenues_Spain ARPU + AUPU" xfId="33949"/>
    <cellStyle name="n_Flash September eresMas_4- xDSL internet revenues_Spain ARPU + AUPU_Group" xfId="33950"/>
    <cellStyle name="n_Flash September eresMas_4- xDSL internet revenues_Spain ARPU + AUPU_ROW ARPU" xfId="33951"/>
    <cellStyle name="n_Flash September eresMas_4- xDSL internet revenues_Spain KPIs" xfId="6956"/>
    <cellStyle name="n_Flash September eresMas_4- xDSL internet revenues_Spain KPIs 2" xfId="16323"/>
    <cellStyle name="n_Flash September eresMas_4- xDSL internet revenues_Spain KPIs_1" xfId="51772"/>
    <cellStyle name="n_Flash September eresMas_4- xDSL internet revenues_Telecoms - Operational KPIs" xfId="50075"/>
    <cellStyle name="n_Flash September eresMas_7 - PSTN revenues" xfId="2265"/>
    <cellStyle name="n_Flash September eresMas_7 - PSTN revenues_A&amp;ME KPIs" xfId="53552"/>
    <cellStyle name="n_Flash September eresMas_7 - PSTN revenues_France financials" xfId="23916"/>
    <cellStyle name="n_Flash September eresMas_7 - PSTN revenues_France KPIs" xfId="5126"/>
    <cellStyle name="n_Flash September eresMas_7 - PSTN revenues_France KPIs 2" xfId="14544"/>
    <cellStyle name="n_Flash September eresMas_7 - PSTN revenues_France KPIs_1" xfId="12369"/>
    <cellStyle name="n_Flash September eresMas_7 - PSTN revenues_Group" xfId="33953"/>
    <cellStyle name="n_Flash September eresMas_7 - PSTN revenues_Group - financial KPIs" xfId="22172"/>
    <cellStyle name="n_Flash September eresMas_7 - PSTN revenues_Group - operational KPIs" xfId="10615"/>
    <cellStyle name="n_Flash September eresMas_7 - PSTN revenues_Group - operational KPIs 2" xfId="18314"/>
    <cellStyle name="n_Flash September eresMas_7 - PSTN revenues_Group - operational KPIs_1" xfId="20431"/>
    <cellStyle name="n_Flash September eresMas_7 - PSTN revenues_Poland KPIs" xfId="33952"/>
    <cellStyle name="n_Flash September eresMas_7 - PSTN revenues_ROW" xfId="33954"/>
    <cellStyle name="n_Flash September eresMas_7 - PSTN revenues_ROW ARPU" xfId="33955"/>
    <cellStyle name="n_Flash September eresMas_7 - PSTN revenues_ROW_1" xfId="33956"/>
    <cellStyle name="n_Flash September eresMas_7 - PSTN revenues_ROW_1_Group" xfId="33957"/>
    <cellStyle name="n_Flash September eresMas_7 - PSTN revenues_ROW_1_ROW ARPU" xfId="33958"/>
    <cellStyle name="n_Flash September eresMas_7 - PSTN revenues_ROW_Group" xfId="33959"/>
    <cellStyle name="n_Flash September eresMas_7 - PSTN revenues_ROW_ROW ARPU" xfId="33960"/>
    <cellStyle name="n_Flash September eresMas_7 - PSTN revenues_Spain ARPU + AUPU" xfId="33961"/>
    <cellStyle name="n_Flash September eresMas_7 - PSTN revenues_Spain ARPU + AUPU_Group" xfId="33962"/>
    <cellStyle name="n_Flash September eresMas_7 - PSTN revenues_Spain ARPU + AUPU_ROW ARPU" xfId="33963"/>
    <cellStyle name="n_Flash September eresMas_7 - PSTN revenues_Spain KPIs" xfId="6957"/>
    <cellStyle name="n_Flash September eresMas_7 - PSTN revenues_Spain KPIs 2" xfId="16324"/>
    <cellStyle name="n_Flash September eresMas_7 - PSTN revenues_Spain KPIs_1" xfId="51773"/>
    <cellStyle name="n_Flash September eresMas_7 - PSTN revenues_Telecoms - Operational KPIs" xfId="50076"/>
    <cellStyle name="n_Flash September eresMas_a- Analyse Wanadoo Externe" xfId="2266"/>
    <cellStyle name="n_Flash September eresMas_a- Analyse Wanadoo Externe_01 Synthèse DM pour modèle" xfId="2267"/>
    <cellStyle name="n_Flash September eresMas_a- Analyse Wanadoo Externe_01 Synthèse DM pour modèle_A&amp;ME KPIs" xfId="53554"/>
    <cellStyle name="n_Flash September eresMas_a- Analyse Wanadoo Externe_01 Synthèse DM pour modèle_France financials" xfId="23918"/>
    <cellStyle name="n_Flash September eresMas_a- Analyse Wanadoo Externe_01 Synthèse DM pour modèle_France KPIs" xfId="5128"/>
    <cellStyle name="n_Flash September eresMas_a- Analyse Wanadoo Externe_01 Synthèse DM pour modèle_France KPIs 2" xfId="14546"/>
    <cellStyle name="n_Flash September eresMas_a- Analyse Wanadoo Externe_01 Synthèse DM pour modèle_France KPIs_1" xfId="12371"/>
    <cellStyle name="n_Flash September eresMas_a- Analyse Wanadoo Externe_01 Synthèse DM pour modèle_Group" xfId="33966"/>
    <cellStyle name="n_Flash September eresMas_a- Analyse Wanadoo Externe_01 Synthèse DM pour modèle_Group - financial KPIs" xfId="22174"/>
    <cellStyle name="n_Flash September eresMas_a- Analyse Wanadoo Externe_01 Synthèse DM pour modèle_Group - operational KPIs" xfId="10617"/>
    <cellStyle name="n_Flash September eresMas_a- Analyse Wanadoo Externe_01 Synthèse DM pour modèle_Group - operational KPIs 2" xfId="18316"/>
    <cellStyle name="n_Flash September eresMas_a- Analyse Wanadoo Externe_01 Synthèse DM pour modèle_Group - operational KPIs_1" xfId="20433"/>
    <cellStyle name="n_Flash September eresMas_a- Analyse Wanadoo Externe_01 Synthèse DM pour modèle_Poland KPIs" xfId="33965"/>
    <cellStyle name="n_Flash September eresMas_a- Analyse Wanadoo Externe_01 Synthèse DM pour modèle_ROW" xfId="33967"/>
    <cellStyle name="n_Flash September eresMas_a- Analyse Wanadoo Externe_01 Synthèse DM pour modèle_ROW ARPU" xfId="33968"/>
    <cellStyle name="n_Flash September eresMas_a- Analyse Wanadoo Externe_01 Synthèse DM pour modèle_ROW_1" xfId="33969"/>
    <cellStyle name="n_Flash September eresMas_a- Analyse Wanadoo Externe_01 Synthèse DM pour modèle_ROW_1_Group" xfId="33970"/>
    <cellStyle name="n_Flash September eresMas_a- Analyse Wanadoo Externe_01 Synthèse DM pour modèle_ROW_1_ROW ARPU" xfId="33971"/>
    <cellStyle name="n_Flash September eresMas_a- Analyse Wanadoo Externe_01 Synthèse DM pour modèle_ROW_Group" xfId="33972"/>
    <cellStyle name="n_Flash September eresMas_a- Analyse Wanadoo Externe_01 Synthèse DM pour modèle_ROW_ROW ARPU" xfId="33973"/>
    <cellStyle name="n_Flash September eresMas_a- Analyse Wanadoo Externe_01 Synthèse DM pour modèle_Spain ARPU + AUPU" xfId="33974"/>
    <cellStyle name="n_Flash September eresMas_a- Analyse Wanadoo Externe_01 Synthèse DM pour modèle_Spain ARPU + AUPU_Group" xfId="33975"/>
    <cellStyle name="n_Flash September eresMas_a- Analyse Wanadoo Externe_01 Synthèse DM pour modèle_Spain ARPU + AUPU_ROW ARPU" xfId="33976"/>
    <cellStyle name="n_Flash September eresMas_a- Analyse Wanadoo Externe_01 Synthèse DM pour modèle_Spain KPIs" xfId="6959"/>
    <cellStyle name="n_Flash September eresMas_a- Analyse Wanadoo Externe_01 Synthèse DM pour modèle_Spain KPIs 2" xfId="16326"/>
    <cellStyle name="n_Flash September eresMas_a- Analyse Wanadoo Externe_01 Synthèse DM pour modèle_Spain KPIs_1" xfId="51775"/>
    <cellStyle name="n_Flash September eresMas_a- Analyse Wanadoo Externe_01 Synthèse DM pour modèle_Telecoms - Operational KPIs" xfId="50078"/>
    <cellStyle name="n_Flash September eresMas_a- Analyse Wanadoo Externe_0703 Préflashde L23 Analyse CA trafic 07-03 (07-04-03)" xfId="2268"/>
    <cellStyle name="n_Flash September eresMas_a- Analyse Wanadoo Externe_0703 Préflashde L23 Analyse CA trafic 07-03 (07-04-03)_A&amp;ME KPIs" xfId="53555"/>
    <cellStyle name="n_Flash September eresMas_a- Analyse Wanadoo Externe_0703 Préflashde L23 Analyse CA trafic 07-03 (07-04-03)_Enterprise" xfId="9767"/>
    <cellStyle name="n_Flash September eresMas_a- Analyse Wanadoo Externe_0703 Préflashde L23 Analyse CA trafic 07-03 (07-04-03)_France financials" xfId="23919"/>
    <cellStyle name="n_Flash September eresMas_a- Analyse Wanadoo Externe_0703 Préflashde L23 Analyse CA trafic 07-03 (07-04-03)_France financials_1" xfId="25357"/>
    <cellStyle name="n_Flash September eresMas_a- Analyse Wanadoo Externe_0703 Préflashde L23 Analyse CA trafic 07-03 (07-04-03)_France KPIs" xfId="5129"/>
    <cellStyle name="n_Flash September eresMas_a- Analyse Wanadoo Externe_0703 Préflashde L23 Analyse CA trafic 07-03 (07-04-03)_France KPIs 2" xfId="14547"/>
    <cellStyle name="n_Flash September eresMas_a- Analyse Wanadoo Externe_0703 Préflashde L23 Analyse CA trafic 07-03 (07-04-03)_France KPIs_1" xfId="12372"/>
    <cellStyle name="n_Flash September eresMas_a- Analyse Wanadoo Externe_0703 Préflashde L23 Analyse CA trafic 07-03 (07-04-03)_Group" xfId="33978"/>
    <cellStyle name="n_Flash September eresMas_a- Analyse Wanadoo Externe_0703 Préflashde L23 Analyse CA trafic 07-03 (07-04-03)_Group - financial KPIs" xfId="22175"/>
    <cellStyle name="n_Flash September eresMas_a- Analyse Wanadoo Externe_0703 Préflashde L23 Analyse CA trafic 07-03 (07-04-03)_Group - operational KPIs" xfId="3233"/>
    <cellStyle name="n_Flash September eresMas_a- Analyse Wanadoo Externe_0703 Préflashde L23 Analyse CA trafic 07-03 (07-04-03)_Group - operational KPIs_1" xfId="10618"/>
    <cellStyle name="n_Flash September eresMas_a- Analyse Wanadoo Externe_0703 Préflashde L23 Analyse CA trafic 07-03 (07-04-03)_Group - operational KPIs_1 2" xfId="18317"/>
    <cellStyle name="n_Flash September eresMas_a- Analyse Wanadoo Externe_0703 Préflashde L23 Analyse CA trafic 07-03 (07-04-03)_Group - operational KPIs_2" xfId="20434"/>
    <cellStyle name="n_Flash September eresMas_a- Analyse Wanadoo Externe_0703 Préflashde L23 Analyse CA trafic 07-03 (07-04-03)_IC&amp;SS" xfId="17537"/>
    <cellStyle name="n_Flash September eresMas_a- Analyse Wanadoo Externe_0703 Préflashde L23 Analyse CA trafic 07-03 (07-04-03)_Poland KPIs" xfId="8487"/>
    <cellStyle name="n_Flash September eresMas_a- Analyse Wanadoo Externe_0703 Préflashde L23 Analyse CA trafic 07-03 (07-04-03)_Poland KPIs_1" xfId="33977"/>
    <cellStyle name="n_Flash September eresMas_a- Analyse Wanadoo Externe_0703 Préflashde L23 Analyse CA trafic 07-03 (07-04-03)_ROW" xfId="33979"/>
    <cellStyle name="n_Flash September eresMas_a- Analyse Wanadoo Externe_0703 Préflashde L23 Analyse CA trafic 07-03 (07-04-03)_ROW ARPU" xfId="33980"/>
    <cellStyle name="n_Flash September eresMas_a- Analyse Wanadoo Externe_0703 Préflashde L23 Analyse CA trafic 07-03 (07-04-03)_RoW KPIs" xfId="9199"/>
    <cellStyle name="n_Flash September eresMas_a- Analyse Wanadoo Externe_0703 Préflashde L23 Analyse CA trafic 07-03 (07-04-03)_ROW_1" xfId="33981"/>
    <cellStyle name="n_Flash September eresMas_a- Analyse Wanadoo Externe_0703 Préflashde L23 Analyse CA trafic 07-03 (07-04-03)_ROW_1_Group" xfId="33982"/>
    <cellStyle name="n_Flash September eresMas_a- Analyse Wanadoo Externe_0703 Préflashde L23 Analyse CA trafic 07-03 (07-04-03)_ROW_1_ROW ARPU" xfId="33983"/>
    <cellStyle name="n_Flash September eresMas_a- Analyse Wanadoo Externe_0703 Préflashde L23 Analyse CA trafic 07-03 (07-04-03)_ROW_Group" xfId="33984"/>
    <cellStyle name="n_Flash September eresMas_a- Analyse Wanadoo Externe_0703 Préflashde L23 Analyse CA trafic 07-03 (07-04-03)_ROW_ROW ARPU" xfId="33985"/>
    <cellStyle name="n_Flash September eresMas_a- Analyse Wanadoo Externe_0703 Préflashde L23 Analyse CA trafic 07-03 (07-04-03)_Spain ARPU + AUPU" xfId="33986"/>
    <cellStyle name="n_Flash September eresMas_a- Analyse Wanadoo Externe_0703 Préflashde L23 Analyse CA trafic 07-03 (07-04-03)_Spain ARPU + AUPU_Group" xfId="33987"/>
    <cellStyle name="n_Flash September eresMas_a- Analyse Wanadoo Externe_0703 Préflashde L23 Analyse CA trafic 07-03 (07-04-03)_Spain ARPU + AUPU_ROW ARPU" xfId="33988"/>
    <cellStyle name="n_Flash September eresMas_a- Analyse Wanadoo Externe_0703 Préflashde L23 Analyse CA trafic 07-03 (07-04-03)_Spain KPIs" xfId="6960"/>
    <cellStyle name="n_Flash September eresMas_a- Analyse Wanadoo Externe_0703 Préflashde L23 Analyse CA trafic 07-03 (07-04-03)_Spain KPIs 2" xfId="16327"/>
    <cellStyle name="n_Flash September eresMas_a- Analyse Wanadoo Externe_0703 Préflashde L23 Analyse CA trafic 07-03 (07-04-03)_Spain KPIs_1" xfId="51776"/>
    <cellStyle name="n_Flash September eresMas_a- Analyse Wanadoo Externe_0703 Préflashde L23 Analyse CA trafic 07-03 (07-04-03)_Telecoms - Operational KPIs" xfId="50079"/>
    <cellStyle name="n_Flash September eresMas_a- Analyse Wanadoo Externe_A&amp;ME KPIs" xfId="53553"/>
    <cellStyle name="n_Flash September eresMas_a- Analyse Wanadoo Externe_Base Forfaits 06-07" xfId="2269"/>
    <cellStyle name="n_Flash September eresMas_a- Analyse Wanadoo Externe_Base Forfaits 06-07_A&amp;ME KPIs" xfId="53556"/>
    <cellStyle name="n_Flash September eresMas_a- Analyse Wanadoo Externe_Base Forfaits 06-07_Enterprise" xfId="9768"/>
    <cellStyle name="n_Flash September eresMas_a- Analyse Wanadoo Externe_Base Forfaits 06-07_France financials" xfId="23920"/>
    <cellStyle name="n_Flash September eresMas_a- Analyse Wanadoo Externe_Base Forfaits 06-07_France financials_1" xfId="25358"/>
    <cellStyle name="n_Flash September eresMas_a- Analyse Wanadoo Externe_Base Forfaits 06-07_France KPIs" xfId="5130"/>
    <cellStyle name="n_Flash September eresMas_a- Analyse Wanadoo Externe_Base Forfaits 06-07_France KPIs 2" xfId="14548"/>
    <cellStyle name="n_Flash September eresMas_a- Analyse Wanadoo Externe_Base Forfaits 06-07_France KPIs_1" xfId="12373"/>
    <cellStyle name="n_Flash September eresMas_a- Analyse Wanadoo Externe_Base Forfaits 06-07_Group" xfId="33990"/>
    <cellStyle name="n_Flash September eresMas_a- Analyse Wanadoo Externe_Base Forfaits 06-07_Group - financial KPIs" xfId="22176"/>
    <cellStyle name="n_Flash September eresMas_a- Analyse Wanadoo Externe_Base Forfaits 06-07_Group - operational KPIs" xfId="3234"/>
    <cellStyle name="n_Flash September eresMas_a- Analyse Wanadoo Externe_Base Forfaits 06-07_Group - operational KPIs_1" xfId="10619"/>
    <cellStyle name="n_Flash September eresMas_a- Analyse Wanadoo Externe_Base Forfaits 06-07_Group - operational KPIs_1 2" xfId="18318"/>
    <cellStyle name="n_Flash September eresMas_a- Analyse Wanadoo Externe_Base Forfaits 06-07_Group - operational KPIs_2" xfId="20435"/>
    <cellStyle name="n_Flash September eresMas_a- Analyse Wanadoo Externe_Base Forfaits 06-07_IC&amp;SS" xfId="19569"/>
    <cellStyle name="n_Flash September eresMas_a- Analyse Wanadoo Externe_Base Forfaits 06-07_Poland KPIs" xfId="8488"/>
    <cellStyle name="n_Flash September eresMas_a- Analyse Wanadoo Externe_Base Forfaits 06-07_Poland KPIs_1" xfId="33989"/>
    <cellStyle name="n_Flash September eresMas_a- Analyse Wanadoo Externe_Base Forfaits 06-07_ROW" xfId="33991"/>
    <cellStyle name="n_Flash September eresMas_a- Analyse Wanadoo Externe_Base Forfaits 06-07_ROW ARPU" xfId="33992"/>
    <cellStyle name="n_Flash September eresMas_a- Analyse Wanadoo Externe_Base Forfaits 06-07_RoW KPIs" xfId="9200"/>
    <cellStyle name="n_Flash September eresMas_a- Analyse Wanadoo Externe_Base Forfaits 06-07_ROW_1" xfId="33993"/>
    <cellStyle name="n_Flash September eresMas_a- Analyse Wanadoo Externe_Base Forfaits 06-07_ROW_1_Group" xfId="33994"/>
    <cellStyle name="n_Flash September eresMas_a- Analyse Wanadoo Externe_Base Forfaits 06-07_ROW_1_ROW ARPU" xfId="33995"/>
    <cellStyle name="n_Flash September eresMas_a- Analyse Wanadoo Externe_Base Forfaits 06-07_ROW_Group" xfId="33996"/>
    <cellStyle name="n_Flash September eresMas_a- Analyse Wanadoo Externe_Base Forfaits 06-07_ROW_ROW ARPU" xfId="33997"/>
    <cellStyle name="n_Flash September eresMas_a- Analyse Wanadoo Externe_Base Forfaits 06-07_Spain ARPU + AUPU" xfId="33998"/>
    <cellStyle name="n_Flash September eresMas_a- Analyse Wanadoo Externe_Base Forfaits 06-07_Spain ARPU + AUPU_Group" xfId="33999"/>
    <cellStyle name="n_Flash September eresMas_a- Analyse Wanadoo Externe_Base Forfaits 06-07_Spain ARPU + AUPU_ROW ARPU" xfId="34000"/>
    <cellStyle name="n_Flash September eresMas_a- Analyse Wanadoo Externe_Base Forfaits 06-07_Spain KPIs" xfId="6961"/>
    <cellStyle name="n_Flash September eresMas_a- Analyse Wanadoo Externe_Base Forfaits 06-07_Spain KPIs 2" xfId="16328"/>
    <cellStyle name="n_Flash September eresMas_a- Analyse Wanadoo Externe_Base Forfaits 06-07_Spain KPIs_1" xfId="51777"/>
    <cellStyle name="n_Flash September eresMas_a- Analyse Wanadoo Externe_Base Forfaits 06-07_Telecoms - Operational KPIs" xfId="50080"/>
    <cellStyle name="n_Flash September eresMas_a- Analyse Wanadoo Externe_CA BAC SCR-VM 06-07 (31-07-06)" xfId="2270"/>
    <cellStyle name="n_Flash September eresMas_a- Analyse Wanadoo Externe_CA BAC SCR-VM 06-07 (31-07-06)_A&amp;ME KPIs" xfId="53557"/>
    <cellStyle name="n_Flash September eresMas_a- Analyse Wanadoo Externe_CA BAC SCR-VM 06-07 (31-07-06)_Enterprise" xfId="9769"/>
    <cellStyle name="n_Flash September eresMas_a- Analyse Wanadoo Externe_CA BAC SCR-VM 06-07 (31-07-06)_France financials" xfId="23921"/>
    <cellStyle name="n_Flash September eresMas_a- Analyse Wanadoo Externe_CA BAC SCR-VM 06-07 (31-07-06)_France financials_1" xfId="25359"/>
    <cellStyle name="n_Flash September eresMas_a- Analyse Wanadoo Externe_CA BAC SCR-VM 06-07 (31-07-06)_France KPIs" xfId="5131"/>
    <cellStyle name="n_Flash September eresMas_a- Analyse Wanadoo Externe_CA BAC SCR-VM 06-07 (31-07-06)_France KPIs 2" xfId="14549"/>
    <cellStyle name="n_Flash September eresMas_a- Analyse Wanadoo Externe_CA BAC SCR-VM 06-07 (31-07-06)_France KPIs_1" xfId="12374"/>
    <cellStyle name="n_Flash September eresMas_a- Analyse Wanadoo Externe_CA BAC SCR-VM 06-07 (31-07-06)_Group" xfId="34002"/>
    <cellStyle name="n_Flash September eresMas_a- Analyse Wanadoo Externe_CA BAC SCR-VM 06-07 (31-07-06)_Group - financial KPIs" xfId="22177"/>
    <cellStyle name="n_Flash September eresMas_a- Analyse Wanadoo Externe_CA BAC SCR-VM 06-07 (31-07-06)_Group - operational KPIs" xfId="3235"/>
    <cellStyle name="n_Flash September eresMas_a- Analyse Wanadoo Externe_CA BAC SCR-VM 06-07 (31-07-06)_Group - operational KPIs_1" xfId="10620"/>
    <cellStyle name="n_Flash September eresMas_a- Analyse Wanadoo Externe_CA BAC SCR-VM 06-07 (31-07-06)_Group - operational KPIs_1 2" xfId="18319"/>
    <cellStyle name="n_Flash September eresMas_a- Analyse Wanadoo Externe_CA BAC SCR-VM 06-07 (31-07-06)_Group - operational KPIs_2" xfId="20436"/>
    <cellStyle name="n_Flash September eresMas_a- Analyse Wanadoo Externe_CA BAC SCR-VM 06-07 (31-07-06)_IC&amp;SS" xfId="19769"/>
    <cellStyle name="n_Flash September eresMas_a- Analyse Wanadoo Externe_CA BAC SCR-VM 06-07 (31-07-06)_Poland KPIs" xfId="8489"/>
    <cellStyle name="n_Flash September eresMas_a- Analyse Wanadoo Externe_CA BAC SCR-VM 06-07 (31-07-06)_Poland KPIs_1" xfId="34001"/>
    <cellStyle name="n_Flash September eresMas_a- Analyse Wanadoo Externe_CA BAC SCR-VM 06-07 (31-07-06)_ROW" xfId="34003"/>
    <cellStyle name="n_Flash September eresMas_a- Analyse Wanadoo Externe_CA BAC SCR-VM 06-07 (31-07-06)_ROW ARPU" xfId="34004"/>
    <cellStyle name="n_Flash September eresMas_a- Analyse Wanadoo Externe_CA BAC SCR-VM 06-07 (31-07-06)_RoW KPIs" xfId="9201"/>
    <cellStyle name="n_Flash September eresMas_a- Analyse Wanadoo Externe_CA BAC SCR-VM 06-07 (31-07-06)_ROW_1" xfId="34005"/>
    <cellStyle name="n_Flash September eresMas_a- Analyse Wanadoo Externe_CA BAC SCR-VM 06-07 (31-07-06)_ROW_1_Group" xfId="34006"/>
    <cellStyle name="n_Flash September eresMas_a- Analyse Wanadoo Externe_CA BAC SCR-VM 06-07 (31-07-06)_ROW_1_ROW ARPU" xfId="34007"/>
    <cellStyle name="n_Flash September eresMas_a- Analyse Wanadoo Externe_CA BAC SCR-VM 06-07 (31-07-06)_ROW_Group" xfId="34008"/>
    <cellStyle name="n_Flash September eresMas_a- Analyse Wanadoo Externe_CA BAC SCR-VM 06-07 (31-07-06)_ROW_ROW ARPU" xfId="34009"/>
    <cellStyle name="n_Flash September eresMas_a- Analyse Wanadoo Externe_CA BAC SCR-VM 06-07 (31-07-06)_Spain ARPU + AUPU" xfId="34010"/>
    <cellStyle name="n_Flash September eresMas_a- Analyse Wanadoo Externe_CA BAC SCR-VM 06-07 (31-07-06)_Spain ARPU + AUPU_Group" xfId="34011"/>
    <cellStyle name="n_Flash September eresMas_a- Analyse Wanadoo Externe_CA BAC SCR-VM 06-07 (31-07-06)_Spain ARPU + AUPU_ROW ARPU" xfId="34012"/>
    <cellStyle name="n_Flash September eresMas_a- Analyse Wanadoo Externe_CA BAC SCR-VM 06-07 (31-07-06)_Spain KPIs" xfId="6962"/>
    <cellStyle name="n_Flash September eresMas_a- Analyse Wanadoo Externe_CA BAC SCR-VM 06-07 (31-07-06)_Spain KPIs 2" xfId="16329"/>
    <cellStyle name="n_Flash September eresMas_a- Analyse Wanadoo Externe_CA BAC SCR-VM 06-07 (31-07-06)_Spain KPIs_1" xfId="51778"/>
    <cellStyle name="n_Flash September eresMas_a- Analyse Wanadoo Externe_CA BAC SCR-VM 06-07 (31-07-06)_Telecoms - Operational KPIs" xfId="50081"/>
    <cellStyle name="n_Flash September eresMas_a- Analyse Wanadoo Externe_CA forfaits 0607 (06-08-14)" xfId="2271"/>
    <cellStyle name="n_Flash September eresMas_a- Analyse Wanadoo Externe_CA forfaits 0607 (06-08-14)_A&amp;ME KPIs" xfId="53558"/>
    <cellStyle name="n_Flash September eresMas_a- Analyse Wanadoo Externe_CA forfaits 0607 (06-08-14)_France financials" xfId="23922"/>
    <cellStyle name="n_Flash September eresMas_a- Analyse Wanadoo Externe_CA forfaits 0607 (06-08-14)_France KPIs" xfId="5132"/>
    <cellStyle name="n_Flash September eresMas_a- Analyse Wanadoo Externe_CA forfaits 0607 (06-08-14)_France KPIs 2" xfId="14550"/>
    <cellStyle name="n_Flash September eresMas_a- Analyse Wanadoo Externe_CA forfaits 0607 (06-08-14)_France KPIs_1" xfId="12375"/>
    <cellStyle name="n_Flash September eresMas_a- Analyse Wanadoo Externe_CA forfaits 0607 (06-08-14)_Group" xfId="34014"/>
    <cellStyle name="n_Flash September eresMas_a- Analyse Wanadoo Externe_CA forfaits 0607 (06-08-14)_Group - financial KPIs" xfId="22178"/>
    <cellStyle name="n_Flash September eresMas_a- Analyse Wanadoo Externe_CA forfaits 0607 (06-08-14)_Group - operational KPIs" xfId="10621"/>
    <cellStyle name="n_Flash September eresMas_a- Analyse Wanadoo Externe_CA forfaits 0607 (06-08-14)_Group - operational KPIs 2" xfId="18320"/>
    <cellStyle name="n_Flash September eresMas_a- Analyse Wanadoo Externe_CA forfaits 0607 (06-08-14)_Group - operational KPIs_1" xfId="20437"/>
    <cellStyle name="n_Flash September eresMas_a- Analyse Wanadoo Externe_CA forfaits 0607 (06-08-14)_Poland KPIs" xfId="34013"/>
    <cellStyle name="n_Flash September eresMas_a- Analyse Wanadoo Externe_CA forfaits 0607 (06-08-14)_ROW" xfId="34015"/>
    <cellStyle name="n_Flash September eresMas_a- Analyse Wanadoo Externe_CA forfaits 0607 (06-08-14)_ROW ARPU" xfId="34016"/>
    <cellStyle name="n_Flash September eresMas_a- Analyse Wanadoo Externe_CA forfaits 0607 (06-08-14)_ROW_1" xfId="34017"/>
    <cellStyle name="n_Flash September eresMas_a- Analyse Wanadoo Externe_CA forfaits 0607 (06-08-14)_ROW_1_Group" xfId="34018"/>
    <cellStyle name="n_Flash September eresMas_a- Analyse Wanadoo Externe_CA forfaits 0607 (06-08-14)_ROW_1_ROW ARPU" xfId="34019"/>
    <cellStyle name="n_Flash September eresMas_a- Analyse Wanadoo Externe_CA forfaits 0607 (06-08-14)_ROW_Group" xfId="34020"/>
    <cellStyle name="n_Flash September eresMas_a- Analyse Wanadoo Externe_CA forfaits 0607 (06-08-14)_ROW_ROW ARPU" xfId="34021"/>
    <cellStyle name="n_Flash September eresMas_a- Analyse Wanadoo Externe_CA forfaits 0607 (06-08-14)_Spain ARPU + AUPU" xfId="34022"/>
    <cellStyle name="n_Flash September eresMas_a- Analyse Wanadoo Externe_CA forfaits 0607 (06-08-14)_Spain ARPU + AUPU_Group" xfId="34023"/>
    <cellStyle name="n_Flash September eresMas_a- Analyse Wanadoo Externe_CA forfaits 0607 (06-08-14)_Spain ARPU + AUPU_ROW ARPU" xfId="34024"/>
    <cellStyle name="n_Flash September eresMas_a- Analyse Wanadoo Externe_CA forfaits 0607 (06-08-14)_Spain KPIs" xfId="6963"/>
    <cellStyle name="n_Flash September eresMas_a- Analyse Wanadoo Externe_CA forfaits 0607 (06-08-14)_Spain KPIs 2" xfId="16330"/>
    <cellStyle name="n_Flash September eresMas_a- Analyse Wanadoo Externe_CA forfaits 0607 (06-08-14)_Spain KPIs_1" xfId="51779"/>
    <cellStyle name="n_Flash September eresMas_a- Analyse Wanadoo Externe_CA forfaits 0607 (06-08-14)_Telecoms - Operational KPIs" xfId="50082"/>
    <cellStyle name="n_Flash September eresMas_a- Analyse Wanadoo Externe_Classeur2" xfId="2272"/>
    <cellStyle name="n_Flash September eresMas_a- Analyse Wanadoo Externe_Classeur2_A&amp;ME KPIs" xfId="53559"/>
    <cellStyle name="n_Flash September eresMas_a- Analyse Wanadoo Externe_Classeur2_France financials" xfId="23923"/>
    <cellStyle name="n_Flash September eresMas_a- Analyse Wanadoo Externe_Classeur2_France KPIs" xfId="5133"/>
    <cellStyle name="n_Flash September eresMas_a- Analyse Wanadoo Externe_Classeur2_France KPIs 2" xfId="14551"/>
    <cellStyle name="n_Flash September eresMas_a- Analyse Wanadoo Externe_Classeur2_France KPIs_1" xfId="12376"/>
    <cellStyle name="n_Flash September eresMas_a- Analyse Wanadoo Externe_Classeur2_Group" xfId="34026"/>
    <cellStyle name="n_Flash September eresMas_a- Analyse Wanadoo Externe_Classeur2_Group - financial KPIs" xfId="22179"/>
    <cellStyle name="n_Flash September eresMas_a- Analyse Wanadoo Externe_Classeur2_Group - operational KPIs" xfId="10622"/>
    <cellStyle name="n_Flash September eresMas_a- Analyse Wanadoo Externe_Classeur2_Group - operational KPIs 2" xfId="18321"/>
    <cellStyle name="n_Flash September eresMas_a- Analyse Wanadoo Externe_Classeur2_Group - operational KPIs_1" xfId="20438"/>
    <cellStyle name="n_Flash September eresMas_a- Analyse Wanadoo Externe_Classeur2_Poland KPIs" xfId="34025"/>
    <cellStyle name="n_Flash September eresMas_a- Analyse Wanadoo Externe_Classeur2_ROW" xfId="34027"/>
    <cellStyle name="n_Flash September eresMas_a- Analyse Wanadoo Externe_Classeur2_ROW ARPU" xfId="34028"/>
    <cellStyle name="n_Flash September eresMas_a- Analyse Wanadoo Externe_Classeur2_ROW_1" xfId="34029"/>
    <cellStyle name="n_Flash September eresMas_a- Analyse Wanadoo Externe_Classeur2_ROW_1_Group" xfId="34030"/>
    <cellStyle name="n_Flash September eresMas_a- Analyse Wanadoo Externe_Classeur2_ROW_1_ROW ARPU" xfId="34031"/>
    <cellStyle name="n_Flash September eresMas_a- Analyse Wanadoo Externe_Classeur2_ROW_Group" xfId="34032"/>
    <cellStyle name="n_Flash September eresMas_a- Analyse Wanadoo Externe_Classeur2_ROW_ROW ARPU" xfId="34033"/>
    <cellStyle name="n_Flash September eresMas_a- Analyse Wanadoo Externe_Classeur2_Spain ARPU + AUPU" xfId="34034"/>
    <cellStyle name="n_Flash September eresMas_a- Analyse Wanadoo Externe_Classeur2_Spain ARPU + AUPU_Group" xfId="34035"/>
    <cellStyle name="n_Flash September eresMas_a- Analyse Wanadoo Externe_Classeur2_Spain ARPU + AUPU_ROW ARPU" xfId="34036"/>
    <cellStyle name="n_Flash September eresMas_a- Analyse Wanadoo Externe_Classeur2_Spain KPIs" xfId="6964"/>
    <cellStyle name="n_Flash September eresMas_a- Analyse Wanadoo Externe_Classeur2_Spain KPIs 2" xfId="16331"/>
    <cellStyle name="n_Flash September eresMas_a- Analyse Wanadoo Externe_Classeur2_Spain KPIs_1" xfId="51780"/>
    <cellStyle name="n_Flash September eresMas_a- Analyse Wanadoo Externe_Classeur2_Telecoms - Operational KPIs" xfId="50083"/>
    <cellStyle name="n_Flash September eresMas_a- Analyse Wanadoo Externe_Classeur5" xfId="2273"/>
    <cellStyle name="n_Flash September eresMas_a- Analyse Wanadoo Externe_Classeur5_A&amp;ME KPIs" xfId="53560"/>
    <cellStyle name="n_Flash September eresMas_a- Analyse Wanadoo Externe_Classeur5_Enterprise" xfId="9770"/>
    <cellStyle name="n_Flash September eresMas_a- Analyse Wanadoo Externe_Classeur5_France financials" xfId="23924"/>
    <cellStyle name="n_Flash September eresMas_a- Analyse Wanadoo Externe_Classeur5_France financials_1" xfId="25360"/>
    <cellStyle name="n_Flash September eresMas_a- Analyse Wanadoo Externe_Classeur5_France KPIs" xfId="5134"/>
    <cellStyle name="n_Flash September eresMas_a- Analyse Wanadoo Externe_Classeur5_France KPIs 2" xfId="14552"/>
    <cellStyle name="n_Flash September eresMas_a- Analyse Wanadoo Externe_Classeur5_France KPIs_1" xfId="12377"/>
    <cellStyle name="n_Flash September eresMas_a- Analyse Wanadoo Externe_Classeur5_Group" xfId="34038"/>
    <cellStyle name="n_Flash September eresMas_a- Analyse Wanadoo Externe_Classeur5_Group - financial KPIs" xfId="22180"/>
    <cellStyle name="n_Flash September eresMas_a- Analyse Wanadoo Externe_Classeur5_Group - operational KPIs" xfId="3236"/>
    <cellStyle name="n_Flash September eresMas_a- Analyse Wanadoo Externe_Classeur5_Group - operational KPIs_1" xfId="10623"/>
    <cellStyle name="n_Flash September eresMas_a- Analyse Wanadoo Externe_Classeur5_Group - operational KPIs_1 2" xfId="18322"/>
    <cellStyle name="n_Flash September eresMas_a- Analyse Wanadoo Externe_Classeur5_Group - operational KPIs_2" xfId="20439"/>
    <cellStyle name="n_Flash September eresMas_a- Analyse Wanadoo Externe_Classeur5_IC&amp;SS" xfId="17607"/>
    <cellStyle name="n_Flash September eresMas_a- Analyse Wanadoo Externe_Classeur5_Poland KPIs" xfId="8490"/>
    <cellStyle name="n_Flash September eresMas_a- Analyse Wanadoo Externe_Classeur5_Poland KPIs_1" xfId="34037"/>
    <cellStyle name="n_Flash September eresMas_a- Analyse Wanadoo Externe_Classeur5_ROW" xfId="34039"/>
    <cellStyle name="n_Flash September eresMas_a- Analyse Wanadoo Externe_Classeur5_ROW ARPU" xfId="34040"/>
    <cellStyle name="n_Flash September eresMas_a- Analyse Wanadoo Externe_Classeur5_RoW KPIs" xfId="9202"/>
    <cellStyle name="n_Flash September eresMas_a- Analyse Wanadoo Externe_Classeur5_ROW_1" xfId="34041"/>
    <cellStyle name="n_Flash September eresMas_a- Analyse Wanadoo Externe_Classeur5_ROW_1_Group" xfId="34042"/>
    <cellStyle name="n_Flash September eresMas_a- Analyse Wanadoo Externe_Classeur5_ROW_1_ROW ARPU" xfId="34043"/>
    <cellStyle name="n_Flash September eresMas_a- Analyse Wanadoo Externe_Classeur5_ROW_Group" xfId="34044"/>
    <cellStyle name="n_Flash September eresMas_a- Analyse Wanadoo Externe_Classeur5_ROW_ROW ARPU" xfId="34045"/>
    <cellStyle name="n_Flash September eresMas_a- Analyse Wanadoo Externe_Classeur5_Spain ARPU + AUPU" xfId="34046"/>
    <cellStyle name="n_Flash September eresMas_a- Analyse Wanadoo Externe_Classeur5_Spain ARPU + AUPU_Group" xfId="34047"/>
    <cellStyle name="n_Flash September eresMas_a- Analyse Wanadoo Externe_Classeur5_Spain ARPU + AUPU_ROW ARPU" xfId="34048"/>
    <cellStyle name="n_Flash September eresMas_a- Analyse Wanadoo Externe_Classeur5_Spain KPIs" xfId="6965"/>
    <cellStyle name="n_Flash September eresMas_a- Analyse Wanadoo Externe_Classeur5_Spain KPIs 2" xfId="16332"/>
    <cellStyle name="n_Flash September eresMas_a- Analyse Wanadoo Externe_Classeur5_Spain KPIs_1" xfId="51781"/>
    <cellStyle name="n_Flash September eresMas_a- Analyse Wanadoo Externe_Classeur5_Telecoms - Operational KPIs" xfId="50084"/>
    <cellStyle name="n_Flash September eresMas_a- Analyse Wanadoo Externe_DATA KPI Personal" xfId="34049"/>
    <cellStyle name="n_Flash September eresMas_a- Analyse Wanadoo Externe_DATA KPI Personal_Group" xfId="34050"/>
    <cellStyle name="n_Flash September eresMas_a- Analyse Wanadoo Externe_DATA KPI Personal_ROW ARPU" xfId="34051"/>
    <cellStyle name="n_Flash September eresMas_a- Analyse Wanadoo Externe_EE_CoA_BS - mapped V4" xfId="34052"/>
    <cellStyle name="n_Flash September eresMas_a- Analyse Wanadoo Externe_EE_CoA_BS - mapped V4_Group" xfId="34053"/>
    <cellStyle name="n_Flash September eresMas_a- Analyse Wanadoo Externe_EE_CoA_BS - mapped V4_ROW ARPU" xfId="34054"/>
    <cellStyle name="n_Flash September eresMas_a- Analyse Wanadoo Externe_Enterprise" xfId="9766"/>
    <cellStyle name="n_Flash September eresMas_a- Analyse Wanadoo Externe_France financials" xfId="23917"/>
    <cellStyle name="n_Flash September eresMas_a- Analyse Wanadoo Externe_France financials_1" xfId="25356"/>
    <cellStyle name="n_Flash September eresMas_a- Analyse Wanadoo Externe_France KPIs" xfId="5127"/>
    <cellStyle name="n_Flash September eresMas_a- Analyse Wanadoo Externe_France KPIs 2" xfId="14545"/>
    <cellStyle name="n_Flash September eresMas_a- Analyse Wanadoo Externe_France KPIs_1" xfId="12370"/>
    <cellStyle name="n_Flash September eresMas_a- Analyse Wanadoo Externe_Group" xfId="34055"/>
    <cellStyle name="n_Flash September eresMas_a- Analyse Wanadoo Externe_Group - financial KPIs" xfId="22173"/>
    <cellStyle name="n_Flash September eresMas_a- Analyse Wanadoo Externe_Group - operational KPIs" xfId="3232"/>
    <cellStyle name="n_Flash September eresMas_a- Analyse Wanadoo Externe_Group - operational KPIs_1" xfId="10616"/>
    <cellStyle name="n_Flash September eresMas_a- Analyse Wanadoo Externe_Group - operational KPIs_1 2" xfId="18315"/>
    <cellStyle name="n_Flash September eresMas_a- Analyse Wanadoo Externe_Group - operational KPIs_2" xfId="20432"/>
    <cellStyle name="n_Flash September eresMas_a- Analyse Wanadoo Externe_IC&amp;SS" xfId="17606"/>
    <cellStyle name="n_Flash September eresMas_a- Analyse Wanadoo Externe_PFA_Mn MTV_060413" xfId="2274"/>
    <cellStyle name="n_Flash September eresMas_a- Analyse Wanadoo Externe_PFA_Mn MTV_060413_A&amp;ME KPIs" xfId="53561"/>
    <cellStyle name="n_Flash September eresMas_a- Analyse Wanadoo Externe_PFA_Mn MTV_060413_France financials" xfId="23925"/>
    <cellStyle name="n_Flash September eresMas_a- Analyse Wanadoo Externe_PFA_Mn MTV_060413_France KPIs" xfId="5135"/>
    <cellStyle name="n_Flash September eresMas_a- Analyse Wanadoo Externe_PFA_Mn MTV_060413_France KPIs 2" xfId="14553"/>
    <cellStyle name="n_Flash September eresMas_a- Analyse Wanadoo Externe_PFA_Mn MTV_060413_France KPIs_1" xfId="12378"/>
    <cellStyle name="n_Flash September eresMas_a- Analyse Wanadoo Externe_PFA_Mn MTV_060413_Group" xfId="34057"/>
    <cellStyle name="n_Flash September eresMas_a- Analyse Wanadoo Externe_PFA_Mn MTV_060413_Group - financial KPIs" xfId="22181"/>
    <cellStyle name="n_Flash September eresMas_a- Analyse Wanadoo Externe_PFA_Mn MTV_060413_Group - operational KPIs" xfId="10624"/>
    <cellStyle name="n_Flash September eresMas_a- Analyse Wanadoo Externe_PFA_Mn MTV_060413_Group - operational KPIs 2" xfId="18323"/>
    <cellStyle name="n_Flash September eresMas_a- Analyse Wanadoo Externe_PFA_Mn MTV_060413_Group - operational KPIs_1" xfId="20440"/>
    <cellStyle name="n_Flash September eresMas_a- Analyse Wanadoo Externe_PFA_Mn MTV_060413_Poland KPIs" xfId="34056"/>
    <cellStyle name="n_Flash September eresMas_a- Analyse Wanadoo Externe_PFA_Mn MTV_060413_ROW" xfId="34058"/>
    <cellStyle name="n_Flash September eresMas_a- Analyse Wanadoo Externe_PFA_Mn MTV_060413_ROW ARPU" xfId="34059"/>
    <cellStyle name="n_Flash September eresMas_a- Analyse Wanadoo Externe_PFA_Mn MTV_060413_ROW_1" xfId="34060"/>
    <cellStyle name="n_Flash September eresMas_a- Analyse Wanadoo Externe_PFA_Mn MTV_060413_ROW_1_Group" xfId="34061"/>
    <cellStyle name="n_Flash September eresMas_a- Analyse Wanadoo Externe_PFA_Mn MTV_060413_ROW_1_ROW ARPU" xfId="34062"/>
    <cellStyle name="n_Flash September eresMas_a- Analyse Wanadoo Externe_PFA_Mn MTV_060413_ROW_Group" xfId="34063"/>
    <cellStyle name="n_Flash September eresMas_a- Analyse Wanadoo Externe_PFA_Mn MTV_060413_ROW_ROW ARPU" xfId="34064"/>
    <cellStyle name="n_Flash September eresMas_a- Analyse Wanadoo Externe_PFA_Mn MTV_060413_Spain ARPU + AUPU" xfId="34065"/>
    <cellStyle name="n_Flash September eresMas_a- Analyse Wanadoo Externe_PFA_Mn MTV_060413_Spain ARPU + AUPU_Group" xfId="34066"/>
    <cellStyle name="n_Flash September eresMas_a- Analyse Wanadoo Externe_PFA_Mn MTV_060413_Spain ARPU + AUPU_ROW ARPU" xfId="34067"/>
    <cellStyle name="n_Flash September eresMas_a- Analyse Wanadoo Externe_PFA_Mn MTV_060413_Spain KPIs" xfId="6966"/>
    <cellStyle name="n_Flash September eresMas_a- Analyse Wanadoo Externe_PFA_Mn MTV_060413_Spain KPIs 2" xfId="16333"/>
    <cellStyle name="n_Flash September eresMas_a- Analyse Wanadoo Externe_PFA_Mn MTV_060413_Spain KPIs_1" xfId="51782"/>
    <cellStyle name="n_Flash September eresMas_a- Analyse Wanadoo Externe_PFA_Mn MTV_060413_Telecoms - Operational KPIs" xfId="50085"/>
    <cellStyle name="n_Flash September eresMas_a- Analyse Wanadoo Externe_PFA_Mn_0603_V0 0" xfId="2275"/>
    <cellStyle name="n_Flash September eresMas_a- Analyse Wanadoo Externe_PFA_Mn_0603_V0 0_A&amp;ME KPIs" xfId="53562"/>
    <cellStyle name="n_Flash September eresMas_a- Analyse Wanadoo Externe_PFA_Mn_0603_V0 0_France financials" xfId="23926"/>
    <cellStyle name="n_Flash September eresMas_a- Analyse Wanadoo Externe_PFA_Mn_0603_V0 0_France KPIs" xfId="5136"/>
    <cellStyle name="n_Flash September eresMas_a- Analyse Wanadoo Externe_PFA_Mn_0603_V0 0_France KPIs 2" xfId="14554"/>
    <cellStyle name="n_Flash September eresMas_a- Analyse Wanadoo Externe_PFA_Mn_0603_V0 0_France KPIs_1" xfId="12379"/>
    <cellStyle name="n_Flash September eresMas_a- Analyse Wanadoo Externe_PFA_Mn_0603_V0 0_Group" xfId="34069"/>
    <cellStyle name="n_Flash September eresMas_a- Analyse Wanadoo Externe_PFA_Mn_0603_V0 0_Group - financial KPIs" xfId="22182"/>
    <cellStyle name="n_Flash September eresMas_a- Analyse Wanadoo Externe_PFA_Mn_0603_V0 0_Group - operational KPIs" xfId="10625"/>
    <cellStyle name="n_Flash September eresMas_a- Analyse Wanadoo Externe_PFA_Mn_0603_V0 0_Group - operational KPIs 2" xfId="18324"/>
    <cellStyle name="n_Flash September eresMas_a- Analyse Wanadoo Externe_PFA_Mn_0603_V0 0_Group - operational KPIs_1" xfId="20441"/>
    <cellStyle name="n_Flash September eresMas_a- Analyse Wanadoo Externe_PFA_Mn_0603_V0 0_Poland KPIs" xfId="34068"/>
    <cellStyle name="n_Flash September eresMas_a- Analyse Wanadoo Externe_PFA_Mn_0603_V0 0_ROW" xfId="34070"/>
    <cellStyle name="n_Flash September eresMas_a- Analyse Wanadoo Externe_PFA_Mn_0603_V0 0_ROW ARPU" xfId="34071"/>
    <cellStyle name="n_Flash September eresMas_a- Analyse Wanadoo Externe_PFA_Mn_0603_V0 0_ROW_1" xfId="34072"/>
    <cellStyle name="n_Flash September eresMas_a- Analyse Wanadoo Externe_PFA_Mn_0603_V0 0_ROW_1_Group" xfId="34073"/>
    <cellStyle name="n_Flash September eresMas_a- Analyse Wanadoo Externe_PFA_Mn_0603_V0 0_ROW_1_ROW ARPU" xfId="34074"/>
    <cellStyle name="n_Flash September eresMas_a- Analyse Wanadoo Externe_PFA_Mn_0603_V0 0_ROW_Group" xfId="34075"/>
    <cellStyle name="n_Flash September eresMas_a- Analyse Wanadoo Externe_PFA_Mn_0603_V0 0_ROW_ROW ARPU" xfId="34076"/>
    <cellStyle name="n_Flash September eresMas_a- Analyse Wanadoo Externe_PFA_Mn_0603_V0 0_Spain ARPU + AUPU" xfId="34077"/>
    <cellStyle name="n_Flash September eresMas_a- Analyse Wanadoo Externe_PFA_Mn_0603_V0 0_Spain ARPU + AUPU_Group" xfId="34078"/>
    <cellStyle name="n_Flash September eresMas_a- Analyse Wanadoo Externe_PFA_Mn_0603_V0 0_Spain ARPU + AUPU_ROW ARPU" xfId="34079"/>
    <cellStyle name="n_Flash September eresMas_a- Analyse Wanadoo Externe_PFA_Mn_0603_V0 0_Spain KPIs" xfId="6967"/>
    <cellStyle name="n_Flash September eresMas_a- Analyse Wanadoo Externe_PFA_Mn_0603_V0 0_Spain KPIs 2" xfId="16334"/>
    <cellStyle name="n_Flash September eresMas_a- Analyse Wanadoo Externe_PFA_Mn_0603_V0 0_Spain KPIs_1" xfId="51783"/>
    <cellStyle name="n_Flash September eresMas_a- Analyse Wanadoo Externe_PFA_Mn_0603_V0 0_Telecoms - Operational KPIs" xfId="50086"/>
    <cellStyle name="n_Flash September eresMas_a- Analyse Wanadoo Externe_PFA_Parcs_0600706" xfId="2276"/>
    <cellStyle name="n_Flash September eresMas_a- Analyse Wanadoo Externe_PFA_Parcs_0600706_A&amp;ME KPIs" xfId="53563"/>
    <cellStyle name="n_Flash September eresMas_a- Analyse Wanadoo Externe_PFA_Parcs_0600706_France financials" xfId="23927"/>
    <cellStyle name="n_Flash September eresMas_a- Analyse Wanadoo Externe_PFA_Parcs_0600706_France KPIs" xfId="5137"/>
    <cellStyle name="n_Flash September eresMas_a- Analyse Wanadoo Externe_PFA_Parcs_0600706_France KPIs 2" xfId="14555"/>
    <cellStyle name="n_Flash September eresMas_a- Analyse Wanadoo Externe_PFA_Parcs_0600706_France KPIs_1" xfId="12380"/>
    <cellStyle name="n_Flash September eresMas_a- Analyse Wanadoo Externe_PFA_Parcs_0600706_Group" xfId="34081"/>
    <cellStyle name="n_Flash September eresMas_a- Analyse Wanadoo Externe_PFA_Parcs_0600706_Group - financial KPIs" xfId="22183"/>
    <cellStyle name="n_Flash September eresMas_a- Analyse Wanadoo Externe_PFA_Parcs_0600706_Group - operational KPIs" xfId="10626"/>
    <cellStyle name="n_Flash September eresMas_a- Analyse Wanadoo Externe_PFA_Parcs_0600706_Group - operational KPIs 2" xfId="18325"/>
    <cellStyle name="n_Flash September eresMas_a- Analyse Wanadoo Externe_PFA_Parcs_0600706_Group - operational KPIs_1" xfId="20442"/>
    <cellStyle name="n_Flash September eresMas_a- Analyse Wanadoo Externe_PFA_Parcs_0600706_Poland KPIs" xfId="34080"/>
    <cellStyle name="n_Flash September eresMas_a- Analyse Wanadoo Externe_PFA_Parcs_0600706_ROW" xfId="34082"/>
    <cellStyle name="n_Flash September eresMas_a- Analyse Wanadoo Externe_PFA_Parcs_0600706_ROW ARPU" xfId="34083"/>
    <cellStyle name="n_Flash September eresMas_a- Analyse Wanadoo Externe_PFA_Parcs_0600706_ROW_1" xfId="34084"/>
    <cellStyle name="n_Flash September eresMas_a- Analyse Wanadoo Externe_PFA_Parcs_0600706_ROW_1_Group" xfId="34085"/>
    <cellStyle name="n_Flash September eresMas_a- Analyse Wanadoo Externe_PFA_Parcs_0600706_ROW_1_ROW ARPU" xfId="34086"/>
    <cellStyle name="n_Flash September eresMas_a- Analyse Wanadoo Externe_PFA_Parcs_0600706_ROW_Group" xfId="34087"/>
    <cellStyle name="n_Flash September eresMas_a- Analyse Wanadoo Externe_PFA_Parcs_0600706_ROW_ROW ARPU" xfId="34088"/>
    <cellStyle name="n_Flash September eresMas_a- Analyse Wanadoo Externe_PFA_Parcs_0600706_Spain ARPU + AUPU" xfId="34089"/>
    <cellStyle name="n_Flash September eresMas_a- Analyse Wanadoo Externe_PFA_Parcs_0600706_Spain ARPU + AUPU_Group" xfId="34090"/>
    <cellStyle name="n_Flash September eresMas_a- Analyse Wanadoo Externe_PFA_Parcs_0600706_Spain ARPU + AUPU_ROW ARPU" xfId="34091"/>
    <cellStyle name="n_Flash September eresMas_a- Analyse Wanadoo Externe_PFA_Parcs_0600706_Spain KPIs" xfId="6968"/>
    <cellStyle name="n_Flash September eresMas_a- Analyse Wanadoo Externe_PFA_Parcs_0600706_Spain KPIs 2" xfId="16335"/>
    <cellStyle name="n_Flash September eresMas_a- Analyse Wanadoo Externe_PFA_Parcs_0600706_Spain KPIs_1" xfId="51784"/>
    <cellStyle name="n_Flash September eresMas_a- Analyse Wanadoo Externe_PFA_Parcs_0600706_Telecoms - Operational KPIs" xfId="50087"/>
    <cellStyle name="n_Flash September eresMas_a- Analyse Wanadoo Externe_Poland KPIs" xfId="8486"/>
    <cellStyle name="n_Flash September eresMas_a- Analyse Wanadoo Externe_Poland KPIs_1" xfId="33964"/>
    <cellStyle name="n_Flash September eresMas_a- Analyse Wanadoo Externe_Reporting Valeur_Mobile_2010_10" xfId="34092"/>
    <cellStyle name="n_Flash September eresMas_a- Analyse Wanadoo Externe_Reporting Valeur_Mobile_2010_10_Group" xfId="34093"/>
    <cellStyle name="n_Flash September eresMas_a- Analyse Wanadoo Externe_Reporting Valeur_Mobile_2010_10_ROW" xfId="34094"/>
    <cellStyle name="n_Flash September eresMas_a- Analyse Wanadoo Externe_Reporting Valeur_Mobile_2010_10_ROW ARPU" xfId="34095"/>
    <cellStyle name="n_Flash September eresMas_a- Analyse Wanadoo Externe_Reporting Valeur_Mobile_2010_10_ROW_Group" xfId="34096"/>
    <cellStyle name="n_Flash September eresMas_a- Analyse Wanadoo Externe_Reporting Valeur_Mobile_2010_10_ROW_ROW ARPU" xfId="34097"/>
    <cellStyle name="n_Flash September eresMas_a- Analyse Wanadoo Externe_ROW" xfId="34098"/>
    <cellStyle name="n_Flash September eresMas_a- Analyse Wanadoo Externe_ROW ARPU" xfId="34099"/>
    <cellStyle name="n_Flash September eresMas_a- Analyse Wanadoo Externe_RoW KPIs" xfId="9198"/>
    <cellStyle name="n_Flash September eresMas_a- Analyse Wanadoo Externe_ROW_1" xfId="34100"/>
    <cellStyle name="n_Flash September eresMas_a- Analyse Wanadoo Externe_ROW_1_Group" xfId="34101"/>
    <cellStyle name="n_Flash September eresMas_a- Analyse Wanadoo Externe_ROW_1_ROW ARPU" xfId="34102"/>
    <cellStyle name="n_Flash September eresMas_a- Analyse Wanadoo Externe_ROW_Group" xfId="34103"/>
    <cellStyle name="n_Flash September eresMas_a- Analyse Wanadoo Externe_ROW_ROW ARPU" xfId="34104"/>
    <cellStyle name="n_Flash September eresMas_a- Analyse Wanadoo Externe_Spain ARPU + AUPU" xfId="34105"/>
    <cellStyle name="n_Flash September eresMas_a- Analyse Wanadoo Externe_Spain ARPU + AUPU_Group" xfId="34106"/>
    <cellStyle name="n_Flash September eresMas_a- Analyse Wanadoo Externe_Spain ARPU + AUPU_ROW ARPU" xfId="34107"/>
    <cellStyle name="n_Flash September eresMas_a- Analyse Wanadoo Externe_Spain KPIs" xfId="6958"/>
    <cellStyle name="n_Flash September eresMas_a- Analyse Wanadoo Externe_Spain KPIs 2" xfId="16325"/>
    <cellStyle name="n_Flash September eresMas_a- Analyse Wanadoo Externe_Spain KPIs_1" xfId="51774"/>
    <cellStyle name="n_Flash September eresMas_a- Analyse Wanadoo Externe_Telecoms - Operational KPIs" xfId="50077"/>
    <cellStyle name="n_Flash September eresMas_a- Analyse Wanadoo Externe_UAG_report_CA 06-09 (06-09-28)" xfId="2277"/>
    <cellStyle name="n_Flash September eresMas_a- Analyse Wanadoo Externe_UAG_report_CA 06-09 (06-09-28)_A&amp;ME KPIs" xfId="53564"/>
    <cellStyle name="n_Flash September eresMas_a- Analyse Wanadoo Externe_UAG_report_CA 06-09 (06-09-28)_Enterprise" xfId="9771"/>
    <cellStyle name="n_Flash September eresMas_a- Analyse Wanadoo Externe_UAG_report_CA 06-09 (06-09-28)_France financials" xfId="23928"/>
    <cellStyle name="n_Flash September eresMas_a- Analyse Wanadoo Externe_UAG_report_CA 06-09 (06-09-28)_France financials_1" xfId="25361"/>
    <cellStyle name="n_Flash September eresMas_a- Analyse Wanadoo Externe_UAG_report_CA 06-09 (06-09-28)_France KPIs" xfId="5138"/>
    <cellStyle name="n_Flash September eresMas_a- Analyse Wanadoo Externe_UAG_report_CA 06-09 (06-09-28)_France KPIs 2" xfId="14556"/>
    <cellStyle name="n_Flash September eresMas_a- Analyse Wanadoo Externe_UAG_report_CA 06-09 (06-09-28)_France KPIs_1" xfId="12381"/>
    <cellStyle name="n_Flash September eresMas_a- Analyse Wanadoo Externe_UAG_report_CA 06-09 (06-09-28)_Group" xfId="34109"/>
    <cellStyle name="n_Flash September eresMas_a- Analyse Wanadoo Externe_UAG_report_CA 06-09 (06-09-28)_Group - financial KPIs" xfId="22184"/>
    <cellStyle name="n_Flash September eresMas_a- Analyse Wanadoo Externe_UAG_report_CA 06-09 (06-09-28)_Group - operational KPIs" xfId="3237"/>
    <cellStyle name="n_Flash September eresMas_a- Analyse Wanadoo Externe_UAG_report_CA 06-09 (06-09-28)_Group - operational KPIs_1" xfId="10627"/>
    <cellStyle name="n_Flash September eresMas_a- Analyse Wanadoo Externe_UAG_report_CA 06-09 (06-09-28)_Group - operational KPIs_1 2" xfId="18326"/>
    <cellStyle name="n_Flash September eresMas_a- Analyse Wanadoo Externe_UAG_report_CA 06-09 (06-09-28)_Group - operational KPIs_2" xfId="20443"/>
    <cellStyle name="n_Flash September eresMas_a- Analyse Wanadoo Externe_UAG_report_CA 06-09 (06-09-28)_IC&amp;SS" xfId="17667"/>
    <cellStyle name="n_Flash September eresMas_a- Analyse Wanadoo Externe_UAG_report_CA 06-09 (06-09-28)_Poland KPIs" xfId="8491"/>
    <cellStyle name="n_Flash September eresMas_a- Analyse Wanadoo Externe_UAG_report_CA 06-09 (06-09-28)_Poland KPIs_1" xfId="34108"/>
    <cellStyle name="n_Flash September eresMas_a- Analyse Wanadoo Externe_UAG_report_CA 06-09 (06-09-28)_ROW" xfId="34110"/>
    <cellStyle name="n_Flash September eresMas_a- Analyse Wanadoo Externe_UAG_report_CA 06-09 (06-09-28)_ROW ARPU" xfId="34111"/>
    <cellStyle name="n_Flash September eresMas_a- Analyse Wanadoo Externe_UAG_report_CA 06-09 (06-09-28)_RoW KPIs" xfId="9203"/>
    <cellStyle name="n_Flash September eresMas_a- Analyse Wanadoo Externe_UAG_report_CA 06-09 (06-09-28)_ROW_1" xfId="34112"/>
    <cellStyle name="n_Flash September eresMas_a- Analyse Wanadoo Externe_UAG_report_CA 06-09 (06-09-28)_ROW_1_Group" xfId="34113"/>
    <cellStyle name="n_Flash September eresMas_a- Analyse Wanadoo Externe_UAG_report_CA 06-09 (06-09-28)_ROW_1_ROW ARPU" xfId="34114"/>
    <cellStyle name="n_Flash September eresMas_a- Analyse Wanadoo Externe_UAG_report_CA 06-09 (06-09-28)_ROW_Group" xfId="34115"/>
    <cellStyle name="n_Flash September eresMas_a- Analyse Wanadoo Externe_UAG_report_CA 06-09 (06-09-28)_ROW_ROW ARPU" xfId="34116"/>
    <cellStyle name="n_Flash September eresMas_a- Analyse Wanadoo Externe_UAG_report_CA 06-09 (06-09-28)_Spain ARPU + AUPU" xfId="34117"/>
    <cellStyle name="n_Flash September eresMas_a- Analyse Wanadoo Externe_UAG_report_CA 06-09 (06-09-28)_Spain ARPU + AUPU_Group" xfId="34118"/>
    <cellStyle name="n_Flash September eresMas_a- Analyse Wanadoo Externe_UAG_report_CA 06-09 (06-09-28)_Spain ARPU + AUPU_ROW ARPU" xfId="34119"/>
    <cellStyle name="n_Flash September eresMas_a- Analyse Wanadoo Externe_UAG_report_CA 06-09 (06-09-28)_Spain KPIs" xfId="6969"/>
    <cellStyle name="n_Flash September eresMas_a- Analyse Wanadoo Externe_UAG_report_CA 06-09 (06-09-28)_Spain KPIs 2" xfId="16336"/>
    <cellStyle name="n_Flash September eresMas_a- Analyse Wanadoo Externe_UAG_report_CA 06-09 (06-09-28)_Spain KPIs_1" xfId="51785"/>
    <cellStyle name="n_Flash September eresMas_a- Analyse Wanadoo Externe_UAG_report_CA 06-09 (06-09-28)_Telecoms - Operational KPIs" xfId="50088"/>
    <cellStyle name="n_Flash September eresMas_a- Analyse Wanadoo Externe_UAG_report_CA 06-10 (06-11-06)" xfId="2278"/>
    <cellStyle name="n_Flash September eresMas_a- Analyse Wanadoo Externe_UAG_report_CA 06-10 (06-11-06)_A&amp;ME KPIs" xfId="53565"/>
    <cellStyle name="n_Flash September eresMas_a- Analyse Wanadoo Externe_UAG_report_CA 06-10 (06-11-06)_Enterprise" xfId="9772"/>
    <cellStyle name="n_Flash September eresMas_a- Analyse Wanadoo Externe_UAG_report_CA 06-10 (06-11-06)_France financials" xfId="23929"/>
    <cellStyle name="n_Flash September eresMas_a- Analyse Wanadoo Externe_UAG_report_CA 06-10 (06-11-06)_France financials_1" xfId="25362"/>
    <cellStyle name="n_Flash September eresMas_a- Analyse Wanadoo Externe_UAG_report_CA 06-10 (06-11-06)_France KPIs" xfId="5139"/>
    <cellStyle name="n_Flash September eresMas_a- Analyse Wanadoo Externe_UAG_report_CA 06-10 (06-11-06)_France KPIs 2" xfId="14557"/>
    <cellStyle name="n_Flash September eresMas_a- Analyse Wanadoo Externe_UAG_report_CA 06-10 (06-11-06)_France KPIs_1" xfId="12382"/>
    <cellStyle name="n_Flash September eresMas_a- Analyse Wanadoo Externe_UAG_report_CA 06-10 (06-11-06)_Group" xfId="34121"/>
    <cellStyle name="n_Flash September eresMas_a- Analyse Wanadoo Externe_UAG_report_CA 06-10 (06-11-06)_Group - financial KPIs" xfId="22185"/>
    <cellStyle name="n_Flash September eresMas_a- Analyse Wanadoo Externe_UAG_report_CA 06-10 (06-11-06)_Group - operational KPIs" xfId="3238"/>
    <cellStyle name="n_Flash September eresMas_a- Analyse Wanadoo Externe_UAG_report_CA 06-10 (06-11-06)_Group - operational KPIs_1" xfId="10628"/>
    <cellStyle name="n_Flash September eresMas_a- Analyse Wanadoo Externe_UAG_report_CA 06-10 (06-11-06)_Group - operational KPIs_1 2" xfId="18327"/>
    <cellStyle name="n_Flash September eresMas_a- Analyse Wanadoo Externe_UAG_report_CA 06-10 (06-11-06)_Group - operational KPIs_2" xfId="20444"/>
    <cellStyle name="n_Flash September eresMas_a- Analyse Wanadoo Externe_UAG_report_CA 06-10 (06-11-06)_IC&amp;SS" xfId="19558"/>
    <cellStyle name="n_Flash September eresMas_a- Analyse Wanadoo Externe_UAG_report_CA 06-10 (06-11-06)_Poland KPIs" xfId="8492"/>
    <cellStyle name="n_Flash September eresMas_a- Analyse Wanadoo Externe_UAG_report_CA 06-10 (06-11-06)_Poland KPIs_1" xfId="34120"/>
    <cellStyle name="n_Flash September eresMas_a- Analyse Wanadoo Externe_UAG_report_CA 06-10 (06-11-06)_ROW" xfId="34122"/>
    <cellStyle name="n_Flash September eresMas_a- Analyse Wanadoo Externe_UAG_report_CA 06-10 (06-11-06)_ROW ARPU" xfId="34123"/>
    <cellStyle name="n_Flash September eresMas_a- Analyse Wanadoo Externe_UAG_report_CA 06-10 (06-11-06)_RoW KPIs" xfId="9204"/>
    <cellStyle name="n_Flash September eresMas_a- Analyse Wanadoo Externe_UAG_report_CA 06-10 (06-11-06)_ROW_1" xfId="34124"/>
    <cellStyle name="n_Flash September eresMas_a- Analyse Wanadoo Externe_UAG_report_CA 06-10 (06-11-06)_ROW_1_Group" xfId="34125"/>
    <cellStyle name="n_Flash September eresMas_a- Analyse Wanadoo Externe_UAG_report_CA 06-10 (06-11-06)_ROW_1_ROW ARPU" xfId="34126"/>
    <cellStyle name="n_Flash September eresMas_a- Analyse Wanadoo Externe_UAG_report_CA 06-10 (06-11-06)_ROW_Group" xfId="34127"/>
    <cellStyle name="n_Flash September eresMas_a- Analyse Wanadoo Externe_UAG_report_CA 06-10 (06-11-06)_ROW_ROW ARPU" xfId="34128"/>
    <cellStyle name="n_Flash September eresMas_a- Analyse Wanadoo Externe_UAG_report_CA 06-10 (06-11-06)_Spain ARPU + AUPU" xfId="34129"/>
    <cellStyle name="n_Flash September eresMas_a- Analyse Wanadoo Externe_UAG_report_CA 06-10 (06-11-06)_Spain ARPU + AUPU_Group" xfId="34130"/>
    <cellStyle name="n_Flash September eresMas_a- Analyse Wanadoo Externe_UAG_report_CA 06-10 (06-11-06)_Spain ARPU + AUPU_ROW ARPU" xfId="34131"/>
    <cellStyle name="n_Flash September eresMas_a- Analyse Wanadoo Externe_UAG_report_CA 06-10 (06-11-06)_Spain KPIs" xfId="6970"/>
    <cellStyle name="n_Flash September eresMas_a- Analyse Wanadoo Externe_UAG_report_CA 06-10 (06-11-06)_Spain KPIs 2" xfId="16337"/>
    <cellStyle name="n_Flash September eresMas_a- Analyse Wanadoo Externe_UAG_report_CA 06-10 (06-11-06)_Spain KPIs_1" xfId="51786"/>
    <cellStyle name="n_Flash September eresMas_a- Analyse Wanadoo Externe_UAG_report_CA 06-10 (06-11-06)_Telecoms - Operational KPIs" xfId="50089"/>
    <cellStyle name="n_Flash September eresMas_a- Analyse Wanadoo Externe_V&amp;M trajectoires V1 (06-08-11)" xfId="2279"/>
    <cellStyle name="n_Flash September eresMas_a- Analyse Wanadoo Externe_V&amp;M trajectoires V1 (06-08-11)_A&amp;ME KPIs" xfId="53566"/>
    <cellStyle name="n_Flash September eresMas_a- Analyse Wanadoo Externe_V&amp;M trajectoires V1 (06-08-11)_Enterprise" xfId="9773"/>
    <cellStyle name="n_Flash September eresMas_a- Analyse Wanadoo Externe_V&amp;M trajectoires V1 (06-08-11)_France financials" xfId="23930"/>
    <cellStyle name="n_Flash September eresMas_a- Analyse Wanadoo Externe_V&amp;M trajectoires V1 (06-08-11)_France financials_1" xfId="25363"/>
    <cellStyle name="n_Flash September eresMas_a- Analyse Wanadoo Externe_V&amp;M trajectoires V1 (06-08-11)_France KPIs" xfId="5140"/>
    <cellStyle name="n_Flash September eresMas_a- Analyse Wanadoo Externe_V&amp;M trajectoires V1 (06-08-11)_France KPIs 2" xfId="14558"/>
    <cellStyle name="n_Flash September eresMas_a- Analyse Wanadoo Externe_V&amp;M trajectoires V1 (06-08-11)_France KPIs_1" xfId="12383"/>
    <cellStyle name="n_Flash September eresMas_a- Analyse Wanadoo Externe_V&amp;M trajectoires V1 (06-08-11)_Group" xfId="34133"/>
    <cellStyle name="n_Flash September eresMas_a- Analyse Wanadoo Externe_V&amp;M trajectoires V1 (06-08-11)_Group - financial KPIs" xfId="22186"/>
    <cellStyle name="n_Flash September eresMas_a- Analyse Wanadoo Externe_V&amp;M trajectoires V1 (06-08-11)_Group - operational KPIs" xfId="3239"/>
    <cellStyle name="n_Flash September eresMas_a- Analyse Wanadoo Externe_V&amp;M trajectoires V1 (06-08-11)_Group - operational KPIs_1" xfId="10629"/>
    <cellStyle name="n_Flash September eresMas_a- Analyse Wanadoo Externe_V&amp;M trajectoires V1 (06-08-11)_Group - operational KPIs_1 2" xfId="18328"/>
    <cellStyle name="n_Flash September eresMas_a- Analyse Wanadoo Externe_V&amp;M trajectoires V1 (06-08-11)_Group - operational KPIs_2" xfId="20445"/>
    <cellStyle name="n_Flash September eresMas_a- Analyse Wanadoo Externe_V&amp;M trajectoires V1 (06-08-11)_IC&amp;SS" xfId="19568"/>
    <cellStyle name="n_Flash September eresMas_a- Analyse Wanadoo Externe_V&amp;M trajectoires V1 (06-08-11)_Poland KPIs" xfId="8493"/>
    <cellStyle name="n_Flash September eresMas_a- Analyse Wanadoo Externe_V&amp;M trajectoires V1 (06-08-11)_Poland KPIs_1" xfId="34132"/>
    <cellStyle name="n_Flash September eresMas_a- Analyse Wanadoo Externe_V&amp;M trajectoires V1 (06-08-11)_ROW" xfId="34134"/>
    <cellStyle name="n_Flash September eresMas_a- Analyse Wanadoo Externe_V&amp;M trajectoires V1 (06-08-11)_ROW ARPU" xfId="34135"/>
    <cellStyle name="n_Flash September eresMas_a- Analyse Wanadoo Externe_V&amp;M trajectoires V1 (06-08-11)_RoW KPIs" xfId="9205"/>
    <cellStyle name="n_Flash September eresMas_a- Analyse Wanadoo Externe_V&amp;M trajectoires V1 (06-08-11)_ROW_1" xfId="34136"/>
    <cellStyle name="n_Flash September eresMas_a- Analyse Wanadoo Externe_V&amp;M trajectoires V1 (06-08-11)_ROW_1_Group" xfId="34137"/>
    <cellStyle name="n_Flash September eresMas_a- Analyse Wanadoo Externe_V&amp;M trajectoires V1 (06-08-11)_ROW_1_ROW ARPU" xfId="34138"/>
    <cellStyle name="n_Flash September eresMas_a- Analyse Wanadoo Externe_V&amp;M trajectoires V1 (06-08-11)_ROW_Group" xfId="34139"/>
    <cellStyle name="n_Flash September eresMas_a- Analyse Wanadoo Externe_V&amp;M trajectoires V1 (06-08-11)_ROW_ROW ARPU" xfId="34140"/>
    <cellStyle name="n_Flash September eresMas_a- Analyse Wanadoo Externe_V&amp;M trajectoires V1 (06-08-11)_Spain ARPU + AUPU" xfId="34141"/>
    <cellStyle name="n_Flash September eresMas_a- Analyse Wanadoo Externe_V&amp;M trajectoires V1 (06-08-11)_Spain ARPU + AUPU_Group" xfId="34142"/>
    <cellStyle name="n_Flash September eresMas_a- Analyse Wanadoo Externe_V&amp;M trajectoires V1 (06-08-11)_Spain ARPU + AUPU_ROW ARPU" xfId="34143"/>
    <cellStyle name="n_Flash September eresMas_a- Analyse Wanadoo Externe_V&amp;M trajectoires V1 (06-08-11)_Spain KPIs" xfId="6971"/>
    <cellStyle name="n_Flash September eresMas_a- Analyse Wanadoo Externe_V&amp;M trajectoires V1 (06-08-11)_Spain KPIs 2" xfId="16338"/>
    <cellStyle name="n_Flash September eresMas_a- Analyse Wanadoo Externe_V&amp;M trajectoires V1 (06-08-11)_Spain KPIs_1" xfId="51787"/>
    <cellStyle name="n_Flash September eresMas_a- Analyse Wanadoo Externe_V&amp;M trajectoires V1 (06-08-11)_Telecoms - Operational KPIs" xfId="50090"/>
    <cellStyle name="n_Flash September eresMas_A&amp;ME KPIs" xfId="53375"/>
    <cellStyle name="n_Flash September eresMas_accès mars + PFA VL" xfId="2280"/>
    <cellStyle name="n_Flash September eresMas_accès mars + PFA VL_A&amp;ME KPIs" xfId="53567"/>
    <cellStyle name="n_Flash September eresMas_accès mars + PFA VL_Enterprise" xfId="9774"/>
    <cellStyle name="n_Flash September eresMas_accès mars + PFA VL_France financials" xfId="23931"/>
    <cellStyle name="n_Flash September eresMas_accès mars + PFA VL_France financials_1" xfId="25364"/>
    <cellStyle name="n_Flash September eresMas_accès mars + PFA VL_France KPIs" xfId="5141"/>
    <cellStyle name="n_Flash September eresMas_accès mars + PFA VL_France KPIs 2" xfId="14559"/>
    <cellStyle name="n_Flash September eresMas_accès mars + PFA VL_France KPIs_1" xfId="12384"/>
    <cellStyle name="n_Flash September eresMas_accès mars + PFA VL_Group" xfId="34145"/>
    <cellStyle name="n_Flash September eresMas_accès mars + PFA VL_Group - financial KPIs" xfId="22187"/>
    <cellStyle name="n_Flash September eresMas_accès mars + PFA VL_Group - operational KPIs" xfId="3240"/>
    <cellStyle name="n_Flash September eresMas_accès mars + PFA VL_Group - operational KPIs_1" xfId="10630"/>
    <cellStyle name="n_Flash September eresMas_accès mars + PFA VL_Group - operational KPIs_1 2" xfId="18329"/>
    <cellStyle name="n_Flash September eresMas_accès mars + PFA VL_Group - operational KPIs_2" xfId="20446"/>
    <cellStyle name="n_Flash September eresMas_accès mars + PFA VL_IC&amp;SS" xfId="19768"/>
    <cellStyle name="n_Flash September eresMas_accès mars + PFA VL_Poland KPIs" xfId="8494"/>
    <cellStyle name="n_Flash September eresMas_accès mars + PFA VL_Poland KPIs_1" xfId="34144"/>
    <cellStyle name="n_Flash September eresMas_accès mars + PFA VL_ROW" xfId="34146"/>
    <cellStyle name="n_Flash September eresMas_accès mars + PFA VL_ROW ARPU" xfId="34147"/>
    <cellStyle name="n_Flash September eresMas_accès mars + PFA VL_RoW KPIs" xfId="9206"/>
    <cellStyle name="n_Flash September eresMas_accès mars + PFA VL_ROW_1" xfId="34148"/>
    <cellStyle name="n_Flash September eresMas_accès mars + PFA VL_ROW_1_Group" xfId="34149"/>
    <cellStyle name="n_Flash September eresMas_accès mars + PFA VL_ROW_1_ROW ARPU" xfId="34150"/>
    <cellStyle name="n_Flash September eresMas_accès mars + PFA VL_ROW_Group" xfId="34151"/>
    <cellStyle name="n_Flash September eresMas_accès mars + PFA VL_ROW_ROW ARPU" xfId="34152"/>
    <cellStyle name="n_Flash September eresMas_accès mars + PFA VL_Spain ARPU + AUPU" xfId="34153"/>
    <cellStyle name="n_Flash September eresMas_accès mars + PFA VL_Spain ARPU + AUPU_Group" xfId="34154"/>
    <cellStyle name="n_Flash September eresMas_accès mars + PFA VL_Spain ARPU + AUPU_ROW ARPU" xfId="34155"/>
    <cellStyle name="n_Flash September eresMas_accès mars + PFA VL_Spain KPIs" xfId="6972"/>
    <cellStyle name="n_Flash September eresMas_accès mars + PFA VL_Spain KPIs 2" xfId="16339"/>
    <cellStyle name="n_Flash September eresMas_accès mars + PFA VL_Spain KPIs_1" xfId="51788"/>
    <cellStyle name="n_Flash September eresMas_accès mars + PFA VL_Telecoms - Operational KPIs" xfId="50091"/>
    <cellStyle name="n_Flash September eresMas_B 2005" xfId="2281"/>
    <cellStyle name="n_Flash September eresMas_B 2005_A&amp;ME KPIs" xfId="53568"/>
    <cellStyle name="n_Flash September eresMas_B 2005_DATA KPI Personal" xfId="34157"/>
    <cellStyle name="n_Flash September eresMas_B 2005_DATA KPI Personal_Group" xfId="34158"/>
    <cellStyle name="n_Flash September eresMas_B 2005_DATA KPI Personal_ROW ARPU" xfId="34159"/>
    <cellStyle name="n_Flash September eresMas_B 2005_EE_CoA_BS - mapped V4" xfId="34160"/>
    <cellStyle name="n_Flash September eresMas_B 2005_EE_CoA_BS - mapped V4_Group" xfId="34161"/>
    <cellStyle name="n_Flash September eresMas_B 2005_EE_CoA_BS - mapped V4_ROW ARPU" xfId="34162"/>
    <cellStyle name="n_Flash September eresMas_B 2005_France financials" xfId="23932"/>
    <cellStyle name="n_Flash September eresMas_B 2005_France KPIs" xfId="5142"/>
    <cellStyle name="n_Flash September eresMas_B 2005_France KPIs 2" xfId="14560"/>
    <cellStyle name="n_Flash September eresMas_B 2005_France KPIs_1" xfId="12385"/>
    <cellStyle name="n_Flash September eresMas_B 2005_Group" xfId="34163"/>
    <cellStyle name="n_Flash September eresMas_B 2005_Group - financial KPIs" xfId="22188"/>
    <cellStyle name="n_Flash September eresMas_B 2005_Group - operational KPIs" xfId="10631"/>
    <cellStyle name="n_Flash September eresMas_B 2005_Group - operational KPIs 2" xfId="18330"/>
    <cellStyle name="n_Flash September eresMas_B 2005_Group - operational KPIs_1" xfId="20447"/>
    <cellStyle name="n_Flash September eresMas_B 2005_Poland KPIs" xfId="34156"/>
    <cellStyle name="n_Flash September eresMas_B 2005_Reporting Valeur_Mobile_2010_10" xfId="34164"/>
    <cellStyle name="n_Flash September eresMas_B 2005_Reporting Valeur_Mobile_2010_10_Group" xfId="34165"/>
    <cellStyle name="n_Flash September eresMas_B 2005_Reporting Valeur_Mobile_2010_10_ROW" xfId="34166"/>
    <cellStyle name="n_Flash September eresMas_B 2005_Reporting Valeur_Mobile_2010_10_ROW ARPU" xfId="34167"/>
    <cellStyle name="n_Flash September eresMas_B 2005_Reporting Valeur_Mobile_2010_10_ROW_Group" xfId="34168"/>
    <cellStyle name="n_Flash September eresMas_B 2005_Reporting Valeur_Mobile_2010_10_ROW_ROW ARPU" xfId="34169"/>
    <cellStyle name="n_Flash September eresMas_B 2005_ROW" xfId="34170"/>
    <cellStyle name="n_Flash September eresMas_B 2005_ROW ARPU" xfId="34171"/>
    <cellStyle name="n_Flash September eresMas_B 2005_ROW_1" xfId="34172"/>
    <cellStyle name="n_Flash September eresMas_B 2005_ROW_1_Group" xfId="34173"/>
    <cellStyle name="n_Flash September eresMas_B 2005_ROW_1_ROW ARPU" xfId="34174"/>
    <cellStyle name="n_Flash September eresMas_B 2005_ROW_Group" xfId="34175"/>
    <cellStyle name="n_Flash September eresMas_B 2005_ROW_ROW ARPU" xfId="34176"/>
    <cellStyle name="n_Flash September eresMas_B 2005_Spain ARPU + AUPU" xfId="34177"/>
    <cellStyle name="n_Flash September eresMas_B 2005_Spain ARPU + AUPU_Group" xfId="34178"/>
    <cellStyle name="n_Flash September eresMas_B 2005_Spain ARPU + AUPU_ROW ARPU" xfId="34179"/>
    <cellStyle name="n_Flash September eresMas_B 2005_Spain KPIs" xfId="6973"/>
    <cellStyle name="n_Flash September eresMas_B 2005_Spain KPIs 2" xfId="16340"/>
    <cellStyle name="n_Flash September eresMas_B 2005_Spain KPIs_1" xfId="51789"/>
    <cellStyle name="n_Flash September eresMas_B 2005_Telecoms - Operational KPIs" xfId="50092"/>
    <cellStyle name="n_Flash September eresMas_backup-CA publi - SRCDAC-v2" xfId="2282"/>
    <cellStyle name="n_Flash September eresMas_backup-CA publi - SRCDAC-v2_A&amp;ME KPIs" xfId="53569"/>
    <cellStyle name="n_Flash September eresMas_backup-CA publi - SRCDAC-v2_Enterprise" xfId="9775"/>
    <cellStyle name="n_Flash September eresMas_backup-CA publi - SRCDAC-v2_France financials" xfId="23933"/>
    <cellStyle name="n_Flash September eresMas_backup-CA publi - SRCDAC-v2_France financials_1" xfId="25365"/>
    <cellStyle name="n_Flash September eresMas_backup-CA publi - SRCDAC-v2_France KPIs" xfId="5143"/>
    <cellStyle name="n_Flash September eresMas_backup-CA publi - SRCDAC-v2_France KPIs 2" xfId="14561"/>
    <cellStyle name="n_Flash September eresMas_backup-CA publi - SRCDAC-v2_France KPIs_1" xfId="12386"/>
    <cellStyle name="n_Flash September eresMas_backup-CA publi - SRCDAC-v2_Group" xfId="34181"/>
    <cellStyle name="n_Flash September eresMas_backup-CA publi - SRCDAC-v2_Group - financial KPIs" xfId="22189"/>
    <cellStyle name="n_Flash September eresMas_backup-CA publi - SRCDAC-v2_Group - operational KPIs" xfId="3241"/>
    <cellStyle name="n_Flash September eresMas_backup-CA publi - SRCDAC-v2_Group - operational KPIs_1" xfId="10632"/>
    <cellStyle name="n_Flash September eresMas_backup-CA publi - SRCDAC-v2_Group - operational KPIs_1 2" xfId="18331"/>
    <cellStyle name="n_Flash September eresMas_backup-CA publi - SRCDAC-v2_Group - operational KPIs_2" xfId="20448"/>
    <cellStyle name="n_Flash September eresMas_backup-CA publi - SRCDAC-v2_IC&amp;SS" xfId="13571"/>
    <cellStyle name="n_Flash September eresMas_backup-CA publi - SRCDAC-v2_Poland KPIs" xfId="8495"/>
    <cellStyle name="n_Flash September eresMas_backup-CA publi - SRCDAC-v2_Poland KPIs_1" xfId="34180"/>
    <cellStyle name="n_Flash September eresMas_backup-CA publi - SRCDAC-v2_ROW" xfId="34182"/>
    <cellStyle name="n_Flash September eresMas_backup-CA publi - SRCDAC-v2_ROW ARPU" xfId="34183"/>
    <cellStyle name="n_Flash September eresMas_backup-CA publi - SRCDAC-v2_RoW KPIs" xfId="9207"/>
    <cellStyle name="n_Flash September eresMas_backup-CA publi - SRCDAC-v2_ROW_1" xfId="34184"/>
    <cellStyle name="n_Flash September eresMas_backup-CA publi - SRCDAC-v2_ROW_1_Group" xfId="34185"/>
    <cellStyle name="n_Flash September eresMas_backup-CA publi - SRCDAC-v2_ROW_1_ROW ARPU" xfId="34186"/>
    <cellStyle name="n_Flash September eresMas_backup-CA publi - SRCDAC-v2_ROW_Group" xfId="34187"/>
    <cellStyle name="n_Flash September eresMas_backup-CA publi - SRCDAC-v2_ROW_ROW ARPU" xfId="34188"/>
    <cellStyle name="n_Flash September eresMas_backup-CA publi - SRCDAC-v2_Spain ARPU + AUPU" xfId="34189"/>
    <cellStyle name="n_Flash September eresMas_backup-CA publi - SRCDAC-v2_Spain ARPU + AUPU_Group" xfId="34190"/>
    <cellStyle name="n_Flash September eresMas_backup-CA publi - SRCDAC-v2_Spain ARPU + AUPU_ROW ARPU" xfId="34191"/>
    <cellStyle name="n_Flash September eresMas_backup-CA publi - SRCDAC-v2_Spain KPIs" xfId="6974"/>
    <cellStyle name="n_Flash September eresMas_backup-CA publi - SRCDAC-v2_Spain KPIs 2" xfId="16341"/>
    <cellStyle name="n_Flash September eresMas_backup-CA publi - SRCDAC-v2_Spain KPIs_1" xfId="51790"/>
    <cellStyle name="n_Flash September eresMas_backup-CA publi - SRCDAC-v2_Telecoms - Operational KPIs" xfId="50093"/>
    <cellStyle name="n_Flash September eresMas_Base Forfaits 06-07" xfId="2283"/>
    <cellStyle name="n_Flash September eresMas_Base Forfaits 06-07_A&amp;ME KPIs" xfId="53570"/>
    <cellStyle name="n_Flash September eresMas_Base Forfaits 06-07_Enterprise" xfId="9776"/>
    <cellStyle name="n_Flash September eresMas_Base Forfaits 06-07_France financials" xfId="23934"/>
    <cellStyle name="n_Flash September eresMas_Base Forfaits 06-07_France financials_1" xfId="25366"/>
    <cellStyle name="n_Flash September eresMas_Base Forfaits 06-07_France KPIs" xfId="5144"/>
    <cellStyle name="n_Flash September eresMas_Base Forfaits 06-07_France KPIs 2" xfId="14562"/>
    <cellStyle name="n_Flash September eresMas_Base Forfaits 06-07_France KPIs_1" xfId="12387"/>
    <cellStyle name="n_Flash September eresMas_Base Forfaits 06-07_Group" xfId="34193"/>
    <cellStyle name="n_Flash September eresMas_Base Forfaits 06-07_Group - financial KPIs" xfId="22190"/>
    <cellStyle name="n_Flash September eresMas_Base Forfaits 06-07_Group - operational KPIs" xfId="3242"/>
    <cellStyle name="n_Flash September eresMas_Base Forfaits 06-07_Group - operational KPIs_1" xfId="10633"/>
    <cellStyle name="n_Flash September eresMas_Base Forfaits 06-07_Group - operational KPIs_1 2" xfId="18332"/>
    <cellStyle name="n_Flash September eresMas_Base Forfaits 06-07_Group - operational KPIs_2" xfId="20449"/>
    <cellStyle name="n_Flash September eresMas_Base Forfaits 06-07_IC&amp;SS" xfId="13791"/>
    <cellStyle name="n_Flash September eresMas_Base Forfaits 06-07_Poland KPIs" xfId="8496"/>
    <cellStyle name="n_Flash September eresMas_Base Forfaits 06-07_Poland KPIs_1" xfId="34192"/>
    <cellStyle name="n_Flash September eresMas_Base Forfaits 06-07_ROW" xfId="34194"/>
    <cellStyle name="n_Flash September eresMas_Base Forfaits 06-07_ROW ARPU" xfId="34195"/>
    <cellStyle name="n_Flash September eresMas_Base Forfaits 06-07_RoW KPIs" xfId="9208"/>
    <cellStyle name="n_Flash September eresMas_Base Forfaits 06-07_ROW_1" xfId="34196"/>
    <cellStyle name="n_Flash September eresMas_Base Forfaits 06-07_ROW_1_Group" xfId="34197"/>
    <cellStyle name="n_Flash September eresMas_Base Forfaits 06-07_ROW_1_ROW ARPU" xfId="34198"/>
    <cellStyle name="n_Flash September eresMas_Base Forfaits 06-07_ROW_Group" xfId="34199"/>
    <cellStyle name="n_Flash September eresMas_Base Forfaits 06-07_ROW_ROW ARPU" xfId="34200"/>
    <cellStyle name="n_Flash September eresMas_Base Forfaits 06-07_Spain ARPU + AUPU" xfId="34201"/>
    <cellStyle name="n_Flash September eresMas_Base Forfaits 06-07_Spain ARPU + AUPU_Group" xfId="34202"/>
    <cellStyle name="n_Flash September eresMas_Base Forfaits 06-07_Spain ARPU + AUPU_ROW ARPU" xfId="34203"/>
    <cellStyle name="n_Flash September eresMas_Base Forfaits 06-07_Spain KPIs" xfId="6975"/>
    <cellStyle name="n_Flash September eresMas_Base Forfaits 06-07_Spain KPIs 2" xfId="16342"/>
    <cellStyle name="n_Flash September eresMas_Base Forfaits 06-07_Spain KPIs_1" xfId="51791"/>
    <cellStyle name="n_Flash September eresMas_Base Forfaits 06-07_Telecoms - Operational KPIs" xfId="50094"/>
    <cellStyle name="n_Flash September eresMas_Block chart template" xfId="19567"/>
    <cellStyle name="n_Flash September eresMas_Block chart template_France financials" xfId="23935"/>
    <cellStyle name="n_Flash September eresMas_Block chart template_Group - financial KPIs" xfId="22191"/>
    <cellStyle name="n_Flash September eresMas_BR Excel tool Reporting 200804 template" xfId="19767"/>
    <cellStyle name="n_Flash September eresMas_BR Excel tool Reporting 200804 template_France financials" xfId="23936"/>
    <cellStyle name="n_Flash September eresMas_BR Excel tool Reporting 200804 template_Group - financial KPIs" xfId="22192"/>
    <cellStyle name="n_Flash September eresMas_Buffer B04" xfId="2284"/>
    <cellStyle name="n_Flash September eresMas_Buffer B04_01 Synthèse DM pour modèle" xfId="2285"/>
    <cellStyle name="n_Flash September eresMas_Buffer B04_01 Synthèse DM pour modèle_A&amp;ME KPIs" xfId="53572"/>
    <cellStyle name="n_Flash September eresMas_Buffer B04_01 Synthèse DM pour modèle_France financials" xfId="23938"/>
    <cellStyle name="n_Flash September eresMas_Buffer B04_01 Synthèse DM pour modèle_France KPIs" xfId="5146"/>
    <cellStyle name="n_Flash September eresMas_Buffer B04_01 Synthèse DM pour modèle_France KPIs 2" xfId="14564"/>
    <cellStyle name="n_Flash September eresMas_Buffer B04_01 Synthèse DM pour modèle_France KPIs_1" xfId="12389"/>
    <cellStyle name="n_Flash September eresMas_Buffer B04_01 Synthèse DM pour modèle_Group" xfId="34206"/>
    <cellStyle name="n_Flash September eresMas_Buffer B04_01 Synthèse DM pour modèle_Group - financial KPIs" xfId="22194"/>
    <cellStyle name="n_Flash September eresMas_Buffer B04_01 Synthèse DM pour modèle_Group - operational KPIs" xfId="10635"/>
    <cellStyle name="n_Flash September eresMas_Buffer B04_01 Synthèse DM pour modèle_Group - operational KPIs 2" xfId="18334"/>
    <cellStyle name="n_Flash September eresMas_Buffer B04_01 Synthèse DM pour modèle_Group - operational KPIs_1" xfId="20451"/>
    <cellStyle name="n_Flash September eresMas_Buffer B04_01 Synthèse DM pour modèle_Poland KPIs" xfId="34205"/>
    <cellStyle name="n_Flash September eresMas_Buffer B04_01 Synthèse DM pour modèle_ROW" xfId="34207"/>
    <cellStyle name="n_Flash September eresMas_Buffer B04_01 Synthèse DM pour modèle_ROW ARPU" xfId="34208"/>
    <cellStyle name="n_Flash September eresMas_Buffer B04_01 Synthèse DM pour modèle_ROW_1" xfId="34209"/>
    <cellStyle name="n_Flash September eresMas_Buffer B04_01 Synthèse DM pour modèle_ROW_1_Group" xfId="34210"/>
    <cellStyle name="n_Flash September eresMas_Buffer B04_01 Synthèse DM pour modèle_ROW_1_ROW ARPU" xfId="34211"/>
    <cellStyle name="n_Flash September eresMas_Buffer B04_01 Synthèse DM pour modèle_ROW_Group" xfId="34212"/>
    <cellStyle name="n_Flash September eresMas_Buffer B04_01 Synthèse DM pour modèle_ROW_ROW ARPU" xfId="34213"/>
    <cellStyle name="n_Flash September eresMas_Buffer B04_01 Synthèse DM pour modèle_Spain ARPU + AUPU" xfId="34214"/>
    <cellStyle name="n_Flash September eresMas_Buffer B04_01 Synthèse DM pour modèle_Spain ARPU + AUPU_Group" xfId="34215"/>
    <cellStyle name="n_Flash September eresMas_Buffer B04_01 Synthèse DM pour modèle_Spain ARPU + AUPU_ROW ARPU" xfId="34216"/>
    <cellStyle name="n_Flash September eresMas_Buffer B04_01 Synthèse DM pour modèle_Spain KPIs" xfId="6977"/>
    <cellStyle name="n_Flash September eresMas_Buffer B04_01 Synthèse DM pour modèle_Spain KPIs 2" xfId="16344"/>
    <cellStyle name="n_Flash September eresMas_Buffer B04_01 Synthèse DM pour modèle_Spain KPIs_1" xfId="51793"/>
    <cellStyle name="n_Flash September eresMas_Buffer B04_01 Synthèse DM pour modèle_Telecoms - Operational KPIs" xfId="50096"/>
    <cellStyle name="n_Flash September eresMas_Buffer B04_0703 Préflashde L23 Analyse CA trafic 07-03 (07-04-03)" xfId="2286"/>
    <cellStyle name="n_Flash September eresMas_Buffer B04_0703 Préflashde L23 Analyse CA trafic 07-03 (07-04-03)_A&amp;ME KPIs" xfId="53573"/>
    <cellStyle name="n_Flash September eresMas_Buffer B04_0703 Préflashde L23 Analyse CA trafic 07-03 (07-04-03)_Enterprise" xfId="9778"/>
    <cellStyle name="n_Flash September eresMas_Buffer B04_0703 Préflashde L23 Analyse CA trafic 07-03 (07-04-03)_France financials" xfId="23939"/>
    <cellStyle name="n_Flash September eresMas_Buffer B04_0703 Préflashde L23 Analyse CA trafic 07-03 (07-04-03)_France financials_1" xfId="25368"/>
    <cellStyle name="n_Flash September eresMas_Buffer B04_0703 Préflashde L23 Analyse CA trafic 07-03 (07-04-03)_France KPIs" xfId="5147"/>
    <cellStyle name="n_Flash September eresMas_Buffer B04_0703 Préflashde L23 Analyse CA trafic 07-03 (07-04-03)_France KPIs 2" xfId="14565"/>
    <cellStyle name="n_Flash September eresMas_Buffer B04_0703 Préflashde L23 Analyse CA trafic 07-03 (07-04-03)_France KPIs_1" xfId="12390"/>
    <cellStyle name="n_Flash September eresMas_Buffer B04_0703 Préflashde L23 Analyse CA trafic 07-03 (07-04-03)_Group" xfId="34218"/>
    <cellStyle name="n_Flash September eresMas_Buffer B04_0703 Préflashde L23 Analyse CA trafic 07-03 (07-04-03)_Group - financial KPIs" xfId="22195"/>
    <cellStyle name="n_Flash September eresMas_Buffer B04_0703 Préflashde L23 Analyse CA trafic 07-03 (07-04-03)_Group - operational KPIs" xfId="3244"/>
    <cellStyle name="n_Flash September eresMas_Buffer B04_0703 Préflashde L23 Analyse CA trafic 07-03 (07-04-03)_Group - operational KPIs_1" xfId="10636"/>
    <cellStyle name="n_Flash September eresMas_Buffer B04_0703 Préflashde L23 Analyse CA trafic 07-03 (07-04-03)_Group - operational KPIs_1 2" xfId="18335"/>
    <cellStyle name="n_Flash September eresMas_Buffer B04_0703 Préflashde L23 Analyse CA trafic 07-03 (07-04-03)_Group - operational KPIs_2" xfId="20452"/>
    <cellStyle name="n_Flash September eresMas_Buffer B04_0703 Préflashde L23 Analyse CA trafic 07-03 (07-04-03)_IC&amp;SS" xfId="17717"/>
    <cellStyle name="n_Flash September eresMas_Buffer B04_0703 Préflashde L23 Analyse CA trafic 07-03 (07-04-03)_Poland KPIs" xfId="8498"/>
    <cellStyle name="n_Flash September eresMas_Buffer B04_0703 Préflashde L23 Analyse CA trafic 07-03 (07-04-03)_Poland KPIs_1" xfId="34217"/>
    <cellStyle name="n_Flash September eresMas_Buffer B04_0703 Préflashde L23 Analyse CA trafic 07-03 (07-04-03)_ROW" xfId="34219"/>
    <cellStyle name="n_Flash September eresMas_Buffer B04_0703 Préflashde L23 Analyse CA trafic 07-03 (07-04-03)_ROW ARPU" xfId="34220"/>
    <cellStyle name="n_Flash September eresMas_Buffer B04_0703 Préflashde L23 Analyse CA trafic 07-03 (07-04-03)_RoW KPIs" xfId="9210"/>
    <cellStyle name="n_Flash September eresMas_Buffer B04_0703 Préflashde L23 Analyse CA trafic 07-03 (07-04-03)_ROW_1" xfId="34221"/>
    <cellStyle name="n_Flash September eresMas_Buffer B04_0703 Préflashde L23 Analyse CA trafic 07-03 (07-04-03)_ROW_1_Group" xfId="34222"/>
    <cellStyle name="n_Flash September eresMas_Buffer B04_0703 Préflashde L23 Analyse CA trafic 07-03 (07-04-03)_ROW_1_ROW ARPU" xfId="34223"/>
    <cellStyle name="n_Flash September eresMas_Buffer B04_0703 Préflashde L23 Analyse CA trafic 07-03 (07-04-03)_ROW_Group" xfId="34224"/>
    <cellStyle name="n_Flash September eresMas_Buffer B04_0703 Préflashde L23 Analyse CA trafic 07-03 (07-04-03)_ROW_ROW ARPU" xfId="34225"/>
    <cellStyle name="n_Flash September eresMas_Buffer B04_0703 Préflashde L23 Analyse CA trafic 07-03 (07-04-03)_Spain ARPU + AUPU" xfId="34226"/>
    <cellStyle name="n_Flash September eresMas_Buffer B04_0703 Préflashde L23 Analyse CA trafic 07-03 (07-04-03)_Spain ARPU + AUPU_Group" xfId="34227"/>
    <cellStyle name="n_Flash September eresMas_Buffer B04_0703 Préflashde L23 Analyse CA trafic 07-03 (07-04-03)_Spain ARPU + AUPU_ROW ARPU" xfId="34228"/>
    <cellStyle name="n_Flash September eresMas_Buffer B04_0703 Préflashde L23 Analyse CA trafic 07-03 (07-04-03)_Spain KPIs" xfId="6978"/>
    <cellStyle name="n_Flash September eresMas_Buffer B04_0703 Préflashde L23 Analyse CA trafic 07-03 (07-04-03)_Spain KPIs 2" xfId="16345"/>
    <cellStyle name="n_Flash September eresMas_Buffer B04_0703 Préflashde L23 Analyse CA trafic 07-03 (07-04-03)_Spain KPIs_1" xfId="51794"/>
    <cellStyle name="n_Flash September eresMas_Buffer B04_0703 Préflashde L23 Analyse CA trafic 07-03 (07-04-03)_Telecoms - Operational KPIs" xfId="50097"/>
    <cellStyle name="n_Flash September eresMas_Buffer B04_A&amp;ME KPIs" xfId="53571"/>
    <cellStyle name="n_Flash September eresMas_Buffer B04_Base Forfaits 06-07" xfId="2287"/>
    <cellStyle name="n_Flash September eresMas_Buffer B04_Base Forfaits 06-07_A&amp;ME KPIs" xfId="53574"/>
    <cellStyle name="n_Flash September eresMas_Buffer B04_Base Forfaits 06-07_Enterprise" xfId="9779"/>
    <cellStyle name="n_Flash September eresMas_Buffer B04_Base Forfaits 06-07_France financials" xfId="23940"/>
    <cellStyle name="n_Flash September eresMas_Buffer B04_Base Forfaits 06-07_France financials_1" xfId="25369"/>
    <cellStyle name="n_Flash September eresMas_Buffer B04_Base Forfaits 06-07_France KPIs" xfId="5148"/>
    <cellStyle name="n_Flash September eresMas_Buffer B04_Base Forfaits 06-07_France KPIs 2" xfId="14566"/>
    <cellStyle name="n_Flash September eresMas_Buffer B04_Base Forfaits 06-07_France KPIs_1" xfId="12391"/>
    <cellStyle name="n_Flash September eresMas_Buffer B04_Base Forfaits 06-07_Group" xfId="34230"/>
    <cellStyle name="n_Flash September eresMas_Buffer B04_Base Forfaits 06-07_Group - financial KPIs" xfId="22196"/>
    <cellStyle name="n_Flash September eresMas_Buffer B04_Base Forfaits 06-07_Group - operational KPIs" xfId="3245"/>
    <cellStyle name="n_Flash September eresMas_Buffer B04_Base Forfaits 06-07_Group - operational KPIs_1" xfId="10637"/>
    <cellStyle name="n_Flash September eresMas_Buffer B04_Base Forfaits 06-07_Group - operational KPIs_1 2" xfId="18336"/>
    <cellStyle name="n_Flash September eresMas_Buffer B04_Base Forfaits 06-07_Group - operational KPIs_2" xfId="20453"/>
    <cellStyle name="n_Flash September eresMas_Buffer B04_Base Forfaits 06-07_IC&amp;SS" xfId="19566"/>
    <cellStyle name="n_Flash September eresMas_Buffer B04_Base Forfaits 06-07_Poland KPIs" xfId="8499"/>
    <cellStyle name="n_Flash September eresMas_Buffer B04_Base Forfaits 06-07_Poland KPIs_1" xfId="34229"/>
    <cellStyle name="n_Flash September eresMas_Buffer B04_Base Forfaits 06-07_ROW" xfId="34231"/>
    <cellStyle name="n_Flash September eresMas_Buffer B04_Base Forfaits 06-07_ROW ARPU" xfId="34232"/>
    <cellStyle name="n_Flash September eresMas_Buffer B04_Base Forfaits 06-07_RoW KPIs" xfId="9211"/>
    <cellStyle name="n_Flash September eresMas_Buffer B04_Base Forfaits 06-07_ROW_1" xfId="34233"/>
    <cellStyle name="n_Flash September eresMas_Buffer B04_Base Forfaits 06-07_ROW_1_Group" xfId="34234"/>
    <cellStyle name="n_Flash September eresMas_Buffer B04_Base Forfaits 06-07_ROW_1_ROW ARPU" xfId="34235"/>
    <cellStyle name="n_Flash September eresMas_Buffer B04_Base Forfaits 06-07_ROW_Group" xfId="34236"/>
    <cellStyle name="n_Flash September eresMas_Buffer B04_Base Forfaits 06-07_ROW_ROW ARPU" xfId="34237"/>
    <cellStyle name="n_Flash September eresMas_Buffer B04_Base Forfaits 06-07_Spain ARPU + AUPU" xfId="34238"/>
    <cellStyle name="n_Flash September eresMas_Buffer B04_Base Forfaits 06-07_Spain ARPU + AUPU_Group" xfId="34239"/>
    <cellStyle name="n_Flash September eresMas_Buffer B04_Base Forfaits 06-07_Spain ARPU + AUPU_ROW ARPU" xfId="34240"/>
    <cellStyle name="n_Flash September eresMas_Buffer B04_Base Forfaits 06-07_Spain KPIs" xfId="6979"/>
    <cellStyle name="n_Flash September eresMas_Buffer B04_Base Forfaits 06-07_Spain KPIs 2" xfId="16346"/>
    <cellStyle name="n_Flash September eresMas_Buffer B04_Base Forfaits 06-07_Spain KPIs_1" xfId="51795"/>
    <cellStyle name="n_Flash September eresMas_Buffer B04_Base Forfaits 06-07_Telecoms - Operational KPIs" xfId="50098"/>
    <cellStyle name="n_Flash September eresMas_Buffer B04_CA BAC SCR-VM 06-07 (31-07-06)" xfId="2288"/>
    <cellStyle name="n_Flash September eresMas_Buffer B04_CA BAC SCR-VM 06-07 (31-07-06)_A&amp;ME KPIs" xfId="53575"/>
    <cellStyle name="n_Flash September eresMas_Buffer B04_CA BAC SCR-VM 06-07 (31-07-06)_Enterprise" xfId="9780"/>
    <cellStyle name="n_Flash September eresMas_Buffer B04_CA BAC SCR-VM 06-07 (31-07-06)_France financials" xfId="23941"/>
    <cellStyle name="n_Flash September eresMas_Buffer B04_CA BAC SCR-VM 06-07 (31-07-06)_France financials_1" xfId="25370"/>
    <cellStyle name="n_Flash September eresMas_Buffer B04_CA BAC SCR-VM 06-07 (31-07-06)_France KPIs" xfId="5149"/>
    <cellStyle name="n_Flash September eresMas_Buffer B04_CA BAC SCR-VM 06-07 (31-07-06)_France KPIs 2" xfId="14567"/>
    <cellStyle name="n_Flash September eresMas_Buffer B04_CA BAC SCR-VM 06-07 (31-07-06)_France KPIs_1" xfId="12392"/>
    <cellStyle name="n_Flash September eresMas_Buffer B04_CA BAC SCR-VM 06-07 (31-07-06)_Group" xfId="34242"/>
    <cellStyle name="n_Flash September eresMas_Buffer B04_CA BAC SCR-VM 06-07 (31-07-06)_Group - financial KPIs" xfId="22197"/>
    <cellStyle name="n_Flash September eresMas_Buffer B04_CA BAC SCR-VM 06-07 (31-07-06)_Group - operational KPIs" xfId="3246"/>
    <cellStyle name="n_Flash September eresMas_Buffer B04_CA BAC SCR-VM 06-07 (31-07-06)_Group - operational KPIs_1" xfId="10638"/>
    <cellStyle name="n_Flash September eresMas_Buffer B04_CA BAC SCR-VM 06-07 (31-07-06)_Group - operational KPIs_1 2" xfId="18337"/>
    <cellStyle name="n_Flash September eresMas_Buffer B04_CA BAC SCR-VM 06-07 (31-07-06)_Group - operational KPIs_2" xfId="20454"/>
    <cellStyle name="n_Flash September eresMas_Buffer B04_CA BAC SCR-VM 06-07 (31-07-06)_IC&amp;SS" xfId="19766"/>
    <cellStyle name="n_Flash September eresMas_Buffer B04_CA BAC SCR-VM 06-07 (31-07-06)_Poland KPIs" xfId="8500"/>
    <cellStyle name="n_Flash September eresMas_Buffer B04_CA BAC SCR-VM 06-07 (31-07-06)_Poland KPIs_1" xfId="34241"/>
    <cellStyle name="n_Flash September eresMas_Buffer B04_CA BAC SCR-VM 06-07 (31-07-06)_ROW" xfId="34243"/>
    <cellStyle name="n_Flash September eresMas_Buffer B04_CA BAC SCR-VM 06-07 (31-07-06)_ROW ARPU" xfId="34244"/>
    <cellStyle name="n_Flash September eresMas_Buffer B04_CA BAC SCR-VM 06-07 (31-07-06)_RoW KPIs" xfId="9212"/>
    <cellStyle name="n_Flash September eresMas_Buffer B04_CA BAC SCR-VM 06-07 (31-07-06)_ROW_1" xfId="34245"/>
    <cellStyle name="n_Flash September eresMas_Buffer B04_CA BAC SCR-VM 06-07 (31-07-06)_ROW_1_Group" xfId="34246"/>
    <cellStyle name="n_Flash September eresMas_Buffer B04_CA BAC SCR-VM 06-07 (31-07-06)_ROW_1_ROW ARPU" xfId="34247"/>
    <cellStyle name="n_Flash September eresMas_Buffer B04_CA BAC SCR-VM 06-07 (31-07-06)_ROW_Group" xfId="34248"/>
    <cellStyle name="n_Flash September eresMas_Buffer B04_CA BAC SCR-VM 06-07 (31-07-06)_ROW_ROW ARPU" xfId="34249"/>
    <cellStyle name="n_Flash September eresMas_Buffer B04_CA BAC SCR-VM 06-07 (31-07-06)_Spain ARPU + AUPU" xfId="34250"/>
    <cellStyle name="n_Flash September eresMas_Buffer B04_CA BAC SCR-VM 06-07 (31-07-06)_Spain ARPU + AUPU_Group" xfId="34251"/>
    <cellStyle name="n_Flash September eresMas_Buffer B04_CA BAC SCR-VM 06-07 (31-07-06)_Spain ARPU + AUPU_ROW ARPU" xfId="34252"/>
    <cellStyle name="n_Flash September eresMas_Buffer B04_CA BAC SCR-VM 06-07 (31-07-06)_Spain KPIs" xfId="6980"/>
    <cellStyle name="n_Flash September eresMas_Buffer B04_CA BAC SCR-VM 06-07 (31-07-06)_Spain KPIs 2" xfId="16347"/>
    <cellStyle name="n_Flash September eresMas_Buffer B04_CA BAC SCR-VM 06-07 (31-07-06)_Spain KPIs_1" xfId="51796"/>
    <cellStyle name="n_Flash September eresMas_Buffer B04_CA BAC SCR-VM 06-07 (31-07-06)_Telecoms - Operational KPIs" xfId="50099"/>
    <cellStyle name="n_Flash September eresMas_Buffer B04_CA forfaits 0607 (06-08-14)" xfId="2289"/>
    <cellStyle name="n_Flash September eresMas_Buffer B04_CA forfaits 0607 (06-08-14)_A&amp;ME KPIs" xfId="53576"/>
    <cellStyle name="n_Flash September eresMas_Buffer B04_CA forfaits 0607 (06-08-14)_France financials" xfId="23942"/>
    <cellStyle name="n_Flash September eresMas_Buffer B04_CA forfaits 0607 (06-08-14)_France KPIs" xfId="5150"/>
    <cellStyle name="n_Flash September eresMas_Buffer B04_CA forfaits 0607 (06-08-14)_France KPIs 2" xfId="14568"/>
    <cellStyle name="n_Flash September eresMas_Buffer B04_CA forfaits 0607 (06-08-14)_France KPIs_1" xfId="12393"/>
    <cellStyle name="n_Flash September eresMas_Buffer B04_CA forfaits 0607 (06-08-14)_Group" xfId="34254"/>
    <cellStyle name="n_Flash September eresMas_Buffer B04_CA forfaits 0607 (06-08-14)_Group - financial KPIs" xfId="22198"/>
    <cellStyle name="n_Flash September eresMas_Buffer B04_CA forfaits 0607 (06-08-14)_Group - operational KPIs" xfId="10639"/>
    <cellStyle name="n_Flash September eresMas_Buffer B04_CA forfaits 0607 (06-08-14)_Group - operational KPIs 2" xfId="18338"/>
    <cellStyle name="n_Flash September eresMas_Buffer B04_CA forfaits 0607 (06-08-14)_Group - operational KPIs_1" xfId="20455"/>
    <cellStyle name="n_Flash September eresMas_Buffer B04_CA forfaits 0607 (06-08-14)_Poland KPIs" xfId="34253"/>
    <cellStyle name="n_Flash September eresMas_Buffer B04_CA forfaits 0607 (06-08-14)_ROW" xfId="34255"/>
    <cellStyle name="n_Flash September eresMas_Buffer B04_CA forfaits 0607 (06-08-14)_ROW ARPU" xfId="34256"/>
    <cellStyle name="n_Flash September eresMas_Buffer B04_CA forfaits 0607 (06-08-14)_ROW_1" xfId="34257"/>
    <cellStyle name="n_Flash September eresMas_Buffer B04_CA forfaits 0607 (06-08-14)_ROW_1_Group" xfId="34258"/>
    <cellStyle name="n_Flash September eresMas_Buffer B04_CA forfaits 0607 (06-08-14)_ROW_1_ROW ARPU" xfId="34259"/>
    <cellStyle name="n_Flash September eresMas_Buffer B04_CA forfaits 0607 (06-08-14)_ROW_Group" xfId="34260"/>
    <cellStyle name="n_Flash September eresMas_Buffer B04_CA forfaits 0607 (06-08-14)_ROW_ROW ARPU" xfId="34261"/>
    <cellStyle name="n_Flash September eresMas_Buffer B04_CA forfaits 0607 (06-08-14)_Spain ARPU + AUPU" xfId="34262"/>
    <cellStyle name="n_Flash September eresMas_Buffer B04_CA forfaits 0607 (06-08-14)_Spain ARPU + AUPU_Group" xfId="34263"/>
    <cellStyle name="n_Flash September eresMas_Buffer B04_CA forfaits 0607 (06-08-14)_Spain ARPU + AUPU_ROW ARPU" xfId="34264"/>
    <cellStyle name="n_Flash September eresMas_Buffer B04_CA forfaits 0607 (06-08-14)_Spain KPIs" xfId="6981"/>
    <cellStyle name="n_Flash September eresMas_Buffer B04_CA forfaits 0607 (06-08-14)_Spain KPIs 2" xfId="16348"/>
    <cellStyle name="n_Flash September eresMas_Buffer B04_CA forfaits 0607 (06-08-14)_Spain KPIs_1" xfId="51797"/>
    <cellStyle name="n_Flash September eresMas_Buffer B04_CA forfaits 0607 (06-08-14)_Telecoms - Operational KPIs" xfId="50100"/>
    <cellStyle name="n_Flash September eresMas_Buffer B04_Classeur2" xfId="2290"/>
    <cellStyle name="n_Flash September eresMas_Buffer B04_Classeur2_A&amp;ME KPIs" xfId="53577"/>
    <cellStyle name="n_Flash September eresMas_Buffer B04_Classeur2_France financials" xfId="23943"/>
    <cellStyle name="n_Flash September eresMas_Buffer B04_Classeur2_France KPIs" xfId="5151"/>
    <cellStyle name="n_Flash September eresMas_Buffer B04_Classeur2_France KPIs 2" xfId="14569"/>
    <cellStyle name="n_Flash September eresMas_Buffer B04_Classeur2_France KPIs_1" xfId="12394"/>
    <cellStyle name="n_Flash September eresMas_Buffer B04_Classeur2_Group" xfId="34266"/>
    <cellStyle name="n_Flash September eresMas_Buffer B04_Classeur2_Group - financial KPIs" xfId="22199"/>
    <cellStyle name="n_Flash September eresMas_Buffer B04_Classeur2_Group - operational KPIs" xfId="10640"/>
    <cellStyle name="n_Flash September eresMas_Buffer B04_Classeur2_Group - operational KPIs 2" xfId="18339"/>
    <cellStyle name="n_Flash September eresMas_Buffer B04_Classeur2_Group - operational KPIs_1" xfId="20456"/>
    <cellStyle name="n_Flash September eresMas_Buffer B04_Classeur2_Poland KPIs" xfId="34265"/>
    <cellStyle name="n_Flash September eresMas_Buffer B04_Classeur2_ROW" xfId="34267"/>
    <cellStyle name="n_Flash September eresMas_Buffer B04_Classeur2_ROW ARPU" xfId="34268"/>
    <cellStyle name="n_Flash September eresMas_Buffer B04_Classeur2_ROW_1" xfId="34269"/>
    <cellStyle name="n_Flash September eresMas_Buffer B04_Classeur2_ROW_1_Group" xfId="34270"/>
    <cellStyle name="n_Flash September eresMas_Buffer B04_Classeur2_ROW_1_ROW ARPU" xfId="34271"/>
    <cellStyle name="n_Flash September eresMas_Buffer B04_Classeur2_ROW_Group" xfId="34272"/>
    <cellStyle name="n_Flash September eresMas_Buffer B04_Classeur2_ROW_ROW ARPU" xfId="34273"/>
    <cellStyle name="n_Flash September eresMas_Buffer B04_Classeur2_Spain ARPU + AUPU" xfId="34274"/>
    <cellStyle name="n_Flash September eresMas_Buffer B04_Classeur2_Spain ARPU + AUPU_Group" xfId="34275"/>
    <cellStyle name="n_Flash September eresMas_Buffer B04_Classeur2_Spain ARPU + AUPU_ROW ARPU" xfId="34276"/>
    <cellStyle name="n_Flash September eresMas_Buffer B04_Classeur2_Spain KPIs" xfId="6982"/>
    <cellStyle name="n_Flash September eresMas_Buffer B04_Classeur2_Spain KPIs 2" xfId="16349"/>
    <cellStyle name="n_Flash September eresMas_Buffer B04_Classeur2_Spain KPIs_1" xfId="51798"/>
    <cellStyle name="n_Flash September eresMas_Buffer B04_Classeur2_Telecoms - Operational KPIs" xfId="50101"/>
    <cellStyle name="n_Flash September eresMas_Buffer B04_Classeur5" xfId="2291"/>
    <cellStyle name="n_Flash September eresMas_Buffer B04_Classeur5_A&amp;ME KPIs" xfId="53578"/>
    <cellStyle name="n_Flash September eresMas_Buffer B04_Classeur5_Enterprise" xfId="9781"/>
    <cellStyle name="n_Flash September eresMas_Buffer B04_Classeur5_France financials" xfId="23944"/>
    <cellStyle name="n_Flash September eresMas_Buffer B04_Classeur5_France financials_1" xfId="25371"/>
    <cellStyle name="n_Flash September eresMas_Buffer B04_Classeur5_France KPIs" xfId="5152"/>
    <cellStyle name="n_Flash September eresMas_Buffer B04_Classeur5_France KPIs 2" xfId="14570"/>
    <cellStyle name="n_Flash September eresMas_Buffer B04_Classeur5_France KPIs_1" xfId="12395"/>
    <cellStyle name="n_Flash September eresMas_Buffer B04_Classeur5_Group" xfId="34278"/>
    <cellStyle name="n_Flash September eresMas_Buffer B04_Classeur5_Group - financial KPIs" xfId="22200"/>
    <cellStyle name="n_Flash September eresMas_Buffer B04_Classeur5_Group - operational KPIs" xfId="3247"/>
    <cellStyle name="n_Flash September eresMas_Buffer B04_Classeur5_Group - operational KPIs_1" xfId="10641"/>
    <cellStyle name="n_Flash September eresMas_Buffer B04_Classeur5_Group - operational KPIs_1 2" xfId="18340"/>
    <cellStyle name="n_Flash September eresMas_Buffer B04_Classeur5_Group - operational KPIs_2" xfId="20457"/>
    <cellStyle name="n_Flash September eresMas_Buffer B04_Classeur5_IC&amp;SS" xfId="17609"/>
    <cellStyle name="n_Flash September eresMas_Buffer B04_Classeur5_Poland KPIs" xfId="8501"/>
    <cellStyle name="n_Flash September eresMas_Buffer B04_Classeur5_Poland KPIs_1" xfId="34277"/>
    <cellStyle name="n_Flash September eresMas_Buffer B04_Classeur5_ROW" xfId="34279"/>
    <cellStyle name="n_Flash September eresMas_Buffer B04_Classeur5_ROW ARPU" xfId="34280"/>
    <cellStyle name="n_Flash September eresMas_Buffer B04_Classeur5_RoW KPIs" xfId="9213"/>
    <cellStyle name="n_Flash September eresMas_Buffer B04_Classeur5_ROW_1" xfId="34281"/>
    <cellStyle name="n_Flash September eresMas_Buffer B04_Classeur5_ROW_1_Group" xfId="34282"/>
    <cellStyle name="n_Flash September eresMas_Buffer B04_Classeur5_ROW_1_ROW ARPU" xfId="34283"/>
    <cellStyle name="n_Flash September eresMas_Buffer B04_Classeur5_ROW_Group" xfId="34284"/>
    <cellStyle name="n_Flash September eresMas_Buffer B04_Classeur5_ROW_ROW ARPU" xfId="34285"/>
    <cellStyle name="n_Flash September eresMas_Buffer B04_Classeur5_Spain ARPU + AUPU" xfId="34286"/>
    <cellStyle name="n_Flash September eresMas_Buffer B04_Classeur5_Spain ARPU + AUPU_Group" xfId="34287"/>
    <cellStyle name="n_Flash September eresMas_Buffer B04_Classeur5_Spain ARPU + AUPU_ROW ARPU" xfId="34288"/>
    <cellStyle name="n_Flash September eresMas_Buffer B04_Classeur5_Spain KPIs" xfId="6983"/>
    <cellStyle name="n_Flash September eresMas_Buffer B04_Classeur5_Spain KPIs 2" xfId="16350"/>
    <cellStyle name="n_Flash September eresMas_Buffer B04_Classeur5_Spain KPIs_1" xfId="51799"/>
    <cellStyle name="n_Flash September eresMas_Buffer B04_Classeur5_Telecoms - Operational KPIs" xfId="50102"/>
    <cellStyle name="n_Flash September eresMas_Buffer B04_DATA KPI Personal" xfId="34289"/>
    <cellStyle name="n_Flash September eresMas_Buffer B04_DATA KPI Personal_Group" xfId="34290"/>
    <cellStyle name="n_Flash September eresMas_Buffer B04_DATA KPI Personal_ROW ARPU" xfId="34291"/>
    <cellStyle name="n_Flash September eresMas_Buffer B04_EE_CoA_BS - mapped V4" xfId="34292"/>
    <cellStyle name="n_Flash September eresMas_Buffer B04_EE_CoA_BS - mapped V4_Group" xfId="34293"/>
    <cellStyle name="n_Flash September eresMas_Buffer B04_EE_CoA_BS - mapped V4_ROW ARPU" xfId="34294"/>
    <cellStyle name="n_Flash September eresMas_Buffer B04_Enterprise" xfId="9777"/>
    <cellStyle name="n_Flash September eresMas_Buffer B04_France financials" xfId="23937"/>
    <cellStyle name="n_Flash September eresMas_Buffer B04_France financials_1" xfId="25367"/>
    <cellStyle name="n_Flash September eresMas_Buffer B04_France KPIs" xfId="5145"/>
    <cellStyle name="n_Flash September eresMas_Buffer B04_France KPIs 2" xfId="14563"/>
    <cellStyle name="n_Flash September eresMas_Buffer B04_France KPIs_1" xfId="12388"/>
    <cellStyle name="n_Flash September eresMas_Buffer B04_Group" xfId="34295"/>
    <cellStyle name="n_Flash September eresMas_Buffer B04_Group - financial KPIs" xfId="22193"/>
    <cellStyle name="n_Flash September eresMas_Buffer B04_Group - operational KPIs" xfId="3243"/>
    <cellStyle name="n_Flash September eresMas_Buffer B04_Group - operational KPIs_1" xfId="10634"/>
    <cellStyle name="n_Flash September eresMas_Buffer B04_Group - operational KPIs_1 2" xfId="18333"/>
    <cellStyle name="n_Flash September eresMas_Buffer B04_Group - operational KPIs_2" xfId="20450"/>
    <cellStyle name="n_Flash September eresMas_Buffer B04_IC&amp;SS" xfId="17608"/>
    <cellStyle name="n_Flash September eresMas_Buffer B04_PFA_Mn MTV_060413" xfId="2292"/>
    <cellStyle name="n_Flash September eresMas_Buffer B04_PFA_Mn MTV_060413_A&amp;ME KPIs" xfId="53579"/>
    <cellStyle name="n_Flash September eresMas_Buffer B04_PFA_Mn MTV_060413_France financials" xfId="23945"/>
    <cellStyle name="n_Flash September eresMas_Buffer B04_PFA_Mn MTV_060413_France KPIs" xfId="5153"/>
    <cellStyle name="n_Flash September eresMas_Buffer B04_PFA_Mn MTV_060413_France KPIs 2" xfId="14571"/>
    <cellStyle name="n_Flash September eresMas_Buffer B04_PFA_Mn MTV_060413_France KPIs_1" xfId="12396"/>
    <cellStyle name="n_Flash September eresMas_Buffer B04_PFA_Mn MTV_060413_Group" xfId="34297"/>
    <cellStyle name="n_Flash September eresMas_Buffer B04_PFA_Mn MTV_060413_Group - financial KPIs" xfId="22201"/>
    <cellStyle name="n_Flash September eresMas_Buffer B04_PFA_Mn MTV_060413_Group - operational KPIs" xfId="10642"/>
    <cellStyle name="n_Flash September eresMas_Buffer B04_PFA_Mn MTV_060413_Group - operational KPIs 2" xfId="18341"/>
    <cellStyle name="n_Flash September eresMas_Buffer B04_PFA_Mn MTV_060413_Group - operational KPIs_1" xfId="20458"/>
    <cellStyle name="n_Flash September eresMas_Buffer B04_PFA_Mn MTV_060413_Poland KPIs" xfId="34296"/>
    <cellStyle name="n_Flash September eresMas_Buffer B04_PFA_Mn MTV_060413_ROW" xfId="34298"/>
    <cellStyle name="n_Flash September eresMas_Buffer B04_PFA_Mn MTV_060413_ROW ARPU" xfId="34299"/>
    <cellStyle name="n_Flash September eresMas_Buffer B04_PFA_Mn MTV_060413_ROW_1" xfId="34300"/>
    <cellStyle name="n_Flash September eresMas_Buffer B04_PFA_Mn MTV_060413_ROW_1_Group" xfId="34301"/>
    <cellStyle name="n_Flash September eresMas_Buffer B04_PFA_Mn MTV_060413_ROW_1_ROW ARPU" xfId="34302"/>
    <cellStyle name="n_Flash September eresMas_Buffer B04_PFA_Mn MTV_060413_ROW_Group" xfId="34303"/>
    <cellStyle name="n_Flash September eresMas_Buffer B04_PFA_Mn MTV_060413_ROW_ROW ARPU" xfId="34304"/>
    <cellStyle name="n_Flash September eresMas_Buffer B04_PFA_Mn MTV_060413_Spain ARPU + AUPU" xfId="34305"/>
    <cellStyle name="n_Flash September eresMas_Buffer B04_PFA_Mn MTV_060413_Spain ARPU + AUPU_Group" xfId="34306"/>
    <cellStyle name="n_Flash September eresMas_Buffer B04_PFA_Mn MTV_060413_Spain ARPU + AUPU_ROW ARPU" xfId="34307"/>
    <cellStyle name="n_Flash September eresMas_Buffer B04_PFA_Mn MTV_060413_Spain KPIs" xfId="6984"/>
    <cellStyle name="n_Flash September eresMas_Buffer B04_PFA_Mn MTV_060413_Spain KPIs 2" xfId="16351"/>
    <cellStyle name="n_Flash September eresMas_Buffer B04_PFA_Mn MTV_060413_Spain KPIs_1" xfId="51800"/>
    <cellStyle name="n_Flash September eresMas_Buffer B04_PFA_Mn MTV_060413_Telecoms - Operational KPIs" xfId="50103"/>
    <cellStyle name="n_Flash September eresMas_Buffer B04_PFA_Mn_0603_V0 0" xfId="2293"/>
    <cellStyle name="n_Flash September eresMas_Buffer B04_PFA_Mn_0603_V0 0_A&amp;ME KPIs" xfId="53580"/>
    <cellStyle name="n_Flash September eresMas_Buffer B04_PFA_Mn_0603_V0 0_France financials" xfId="23946"/>
    <cellStyle name="n_Flash September eresMas_Buffer B04_PFA_Mn_0603_V0 0_France KPIs" xfId="5154"/>
    <cellStyle name="n_Flash September eresMas_Buffer B04_PFA_Mn_0603_V0 0_France KPIs 2" xfId="14572"/>
    <cellStyle name="n_Flash September eresMas_Buffer B04_PFA_Mn_0603_V0 0_France KPIs_1" xfId="12397"/>
    <cellStyle name="n_Flash September eresMas_Buffer B04_PFA_Mn_0603_V0 0_Group" xfId="34309"/>
    <cellStyle name="n_Flash September eresMas_Buffer B04_PFA_Mn_0603_V0 0_Group - financial KPIs" xfId="22202"/>
    <cellStyle name="n_Flash September eresMas_Buffer B04_PFA_Mn_0603_V0 0_Group - operational KPIs" xfId="10643"/>
    <cellStyle name="n_Flash September eresMas_Buffer B04_PFA_Mn_0603_V0 0_Group - operational KPIs 2" xfId="18342"/>
    <cellStyle name="n_Flash September eresMas_Buffer B04_PFA_Mn_0603_V0 0_Group - operational KPIs_1" xfId="20459"/>
    <cellStyle name="n_Flash September eresMas_Buffer B04_PFA_Mn_0603_V0 0_Poland KPIs" xfId="34308"/>
    <cellStyle name="n_Flash September eresMas_Buffer B04_PFA_Mn_0603_V0 0_ROW" xfId="34310"/>
    <cellStyle name="n_Flash September eresMas_Buffer B04_PFA_Mn_0603_V0 0_ROW ARPU" xfId="34311"/>
    <cellStyle name="n_Flash September eresMas_Buffer B04_PFA_Mn_0603_V0 0_ROW_1" xfId="34312"/>
    <cellStyle name="n_Flash September eresMas_Buffer B04_PFA_Mn_0603_V0 0_ROW_1_Group" xfId="34313"/>
    <cellStyle name="n_Flash September eresMas_Buffer B04_PFA_Mn_0603_V0 0_ROW_1_ROW ARPU" xfId="34314"/>
    <cellStyle name="n_Flash September eresMas_Buffer B04_PFA_Mn_0603_V0 0_ROW_Group" xfId="34315"/>
    <cellStyle name="n_Flash September eresMas_Buffer B04_PFA_Mn_0603_V0 0_ROW_ROW ARPU" xfId="34316"/>
    <cellStyle name="n_Flash September eresMas_Buffer B04_PFA_Mn_0603_V0 0_Spain ARPU + AUPU" xfId="34317"/>
    <cellStyle name="n_Flash September eresMas_Buffer B04_PFA_Mn_0603_V0 0_Spain ARPU + AUPU_Group" xfId="34318"/>
    <cellStyle name="n_Flash September eresMas_Buffer B04_PFA_Mn_0603_V0 0_Spain ARPU + AUPU_ROW ARPU" xfId="34319"/>
    <cellStyle name="n_Flash September eresMas_Buffer B04_PFA_Mn_0603_V0 0_Spain KPIs" xfId="6985"/>
    <cellStyle name="n_Flash September eresMas_Buffer B04_PFA_Mn_0603_V0 0_Spain KPIs 2" xfId="16352"/>
    <cellStyle name="n_Flash September eresMas_Buffer B04_PFA_Mn_0603_V0 0_Spain KPIs_1" xfId="51801"/>
    <cellStyle name="n_Flash September eresMas_Buffer B04_PFA_Mn_0603_V0 0_Telecoms - Operational KPIs" xfId="50104"/>
    <cellStyle name="n_Flash September eresMas_Buffer B04_PFA_Parcs_0600706" xfId="2294"/>
    <cellStyle name="n_Flash September eresMas_Buffer B04_PFA_Parcs_0600706_A&amp;ME KPIs" xfId="53581"/>
    <cellStyle name="n_Flash September eresMas_Buffer B04_PFA_Parcs_0600706_France financials" xfId="23947"/>
    <cellStyle name="n_Flash September eresMas_Buffer B04_PFA_Parcs_0600706_France KPIs" xfId="5155"/>
    <cellStyle name="n_Flash September eresMas_Buffer B04_PFA_Parcs_0600706_France KPIs 2" xfId="14573"/>
    <cellStyle name="n_Flash September eresMas_Buffer B04_PFA_Parcs_0600706_France KPIs_1" xfId="12398"/>
    <cellStyle name="n_Flash September eresMas_Buffer B04_PFA_Parcs_0600706_Group" xfId="34321"/>
    <cellStyle name="n_Flash September eresMas_Buffer B04_PFA_Parcs_0600706_Group - financial KPIs" xfId="22203"/>
    <cellStyle name="n_Flash September eresMas_Buffer B04_PFA_Parcs_0600706_Group - operational KPIs" xfId="10644"/>
    <cellStyle name="n_Flash September eresMas_Buffer B04_PFA_Parcs_0600706_Group - operational KPIs 2" xfId="18343"/>
    <cellStyle name="n_Flash September eresMas_Buffer B04_PFA_Parcs_0600706_Group - operational KPIs_1" xfId="20460"/>
    <cellStyle name="n_Flash September eresMas_Buffer B04_PFA_Parcs_0600706_Poland KPIs" xfId="34320"/>
    <cellStyle name="n_Flash September eresMas_Buffer B04_PFA_Parcs_0600706_ROW" xfId="34322"/>
    <cellStyle name="n_Flash September eresMas_Buffer B04_PFA_Parcs_0600706_ROW ARPU" xfId="34323"/>
    <cellStyle name="n_Flash September eresMas_Buffer B04_PFA_Parcs_0600706_ROW_1" xfId="34324"/>
    <cellStyle name="n_Flash September eresMas_Buffer B04_PFA_Parcs_0600706_ROW_1_Group" xfId="34325"/>
    <cellStyle name="n_Flash September eresMas_Buffer B04_PFA_Parcs_0600706_ROW_1_ROW ARPU" xfId="34326"/>
    <cellStyle name="n_Flash September eresMas_Buffer B04_PFA_Parcs_0600706_ROW_Group" xfId="34327"/>
    <cellStyle name="n_Flash September eresMas_Buffer B04_PFA_Parcs_0600706_ROW_ROW ARPU" xfId="34328"/>
    <cellStyle name="n_Flash September eresMas_Buffer B04_PFA_Parcs_0600706_Spain ARPU + AUPU" xfId="34329"/>
    <cellStyle name="n_Flash September eresMas_Buffer B04_PFA_Parcs_0600706_Spain ARPU + AUPU_Group" xfId="34330"/>
    <cellStyle name="n_Flash September eresMas_Buffer B04_PFA_Parcs_0600706_Spain ARPU + AUPU_ROW ARPU" xfId="34331"/>
    <cellStyle name="n_Flash September eresMas_Buffer B04_PFA_Parcs_0600706_Spain KPIs" xfId="6986"/>
    <cellStyle name="n_Flash September eresMas_Buffer B04_PFA_Parcs_0600706_Spain KPIs 2" xfId="16353"/>
    <cellStyle name="n_Flash September eresMas_Buffer B04_PFA_Parcs_0600706_Spain KPIs_1" xfId="51802"/>
    <cellStyle name="n_Flash September eresMas_Buffer B04_PFA_Parcs_0600706_Telecoms - Operational KPIs" xfId="50105"/>
    <cellStyle name="n_Flash September eresMas_Buffer B04_Poland KPIs" xfId="8497"/>
    <cellStyle name="n_Flash September eresMas_Buffer B04_Poland KPIs_1" xfId="34204"/>
    <cellStyle name="n_Flash September eresMas_Buffer B04_Reporting Valeur_Mobile_2010_10" xfId="34332"/>
    <cellStyle name="n_Flash September eresMas_Buffer B04_Reporting Valeur_Mobile_2010_10_Group" xfId="34333"/>
    <cellStyle name="n_Flash September eresMas_Buffer B04_Reporting Valeur_Mobile_2010_10_ROW" xfId="34334"/>
    <cellStyle name="n_Flash September eresMas_Buffer B04_Reporting Valeur_Mobile_2010_10_ROW ARPU" xfId="34335"/>
    <cellStyle name="n_Flash September eresMas_Buffer B04_Reporting Valeur_Mobile_2010_10_ROW_Group" xfId="34336"/>
    <cellStyle name="n_Flash September eresMas_Buffer B04_Reporting Valeur_Mobile_2010_10_ROW_ROW ARPU" xfId="34337"/>
    <cellStyle name="n_Flash September eresMas_Buffer B04_ROW" xfId="34338"/>
    <cellStyle name="n_Flash September eresMas_Buffer B04_ROW ARPU" xfId="34339"/>
    <cellStyle name="n_Flash September eresMas_Buffer B04_RoW KPIs" xfId="9209"/>
    <cellStyle name="n_Flash September eresMas_Buffer B04_ROW_1" xfId="34340"/>
    <cellStyle name="n_Flash September eresMas_Buffer B04_ROW_1_Group" xfId="34341"/>
    <cellStyle name="n_Flash September eresMas_Buffer B04_ROW_1_ROW ARPU" xfId="34342"/>
    <cellStyle name="n_Flash September eresMas_Buffer B04_ROW_Group" xfId="34343"/>
    <cellStyle name="n_Flash September eresMas_Buffer B04_ROW_ROW ARPU" xfId="34344"/>
    <cellStyle name="n_Flash September eresMas_Buffer B04_Spain ARPU + AUPU" xfId="34345"/>
    <cellStyle name="n_Flash September eresMas_Buffer B04_Spain ARPU + AUPU_Group" xfId="34346"/>
    <cellStyle name="n_Flash September eresMas_Buffer B04_Spain ARPU + AUPU_ROW ARPU" xfId="34347"/>
    <cellStyle name="n_Flash September eresMas_Buffer B04_Spain KPIs" xfId="6976"/>
    <cellStyle name="n_Flash September eresMas_Buffer B04_Spain KPIs 2" xfId="16343"/>
    <cellStyle name="n_Flash September eresMas_Buffer B04_Spain KPIs_1" xfId="51792"/>
    <cellStyle name="n_Flash September eresMas_Buffer B04_Telecoms - Operational KPIs" xfId="50095"/>
    <cellStyle name="n_Flash September eresMas_Buffer B04_UAG_report_CA 06-09 (06-09-28)" xfId="2295"/>
    <cellStyle name="n_Flash September eresMas_Buffer B04_UAG_report_CA 06-09 (06-09-28)_A&amp;ME KPIs" xfId="53582"/>
    <cellStyle name="n_Flash September eresMas_Buffer B04_UAG_report_CA 06-09 (06-09-28)_Enterprise" xfId="9782"/>
    <cellStyle name="n_Flash September eresMas_Buffer B04_UAG_report_CA 06-09 (06-09-28)_France financials" xfId="23948"/>
    <cellStyle name="n_Flash September eresMas_Buffer B04_UAG_report_CA 06-09 (06-09-28)_France financials_1" xfId="25372"/>
    <cellStyle name="n_Flash September eresMas_Buffer B04_UAG_report_CA 06-09 (06-09-28)_France KPIs" xfId="5156"/>
    <cellStyle name="n_Flash September eresMas_Buffer B04_UAG_report_CA 06-09 (06-09-28)_France KPIs 2" xfId="14574"/>
    <cellStyle name="n_Flash September eresMas_Buffer B04_UAG_report_CA 06-09 (06-09-28)_France KPIs_1" xfId="12399"/>
    <cellStyle name="n_Flash September eresMas_Buffer B04_UAG_report_CA 06-09 (06-09-28)_Group" xfId="34349"/>
    <cellStyle name="n_Flash September eresMas_Buffer B04_UAG_report_CA 06-09 (06-09-28)_Group - financial KPIs" xfId="22204"/>
    <cellStyle name="n_Flash September eresMas_Buffer B04_UAG_report_CA 06-09 (06-09-28)_Group - operational KPIs" xfId="3248"/>
    <cellStyle name="n_Flash September eresMas_Buffer B04_UAG_report_CA 06-09 (06-09-28)_Group - operational KPIs_1" xfId="10645"/>
    <cellStyle name="n_Flash September eresMas_Buffer B04_UAG_report_CA 06-09 (06-09-28)_Group - operational KPIs_1 2" xfId="18344"/>
    <cellStyle name="n_Flash September eresMas_Buffer B04_UAG_report_CA 06-09 (06-09-28)_Group - operational KPIs_2" xfId="20461"/>
    <cellStyle name="n_Flash September eresMas_Buffer B04_UAG_report_CA 06-09 (06-09-28)_IC&amp;SS" xfId="13889"/>
    <cellStyle name="n_Flash September eresMas_Buffer B04_UAG_report_CA 06-09 (06-09-28)_Poland KPIs" xfId="8502"/>
    <cellStyle name="n_Flash September eresMas_Buffer B04_UAG_report_CA 06-09 (06-09-28)_Poland KPIs_1" xfId="34348"/>
    <cellStyle name="n_Flash September eresMas_Buffer B04_UAG_report_CA 06-09 (06-09-28)_ROW" xfId="34350"/>
    <cellStyle name="n_Flash September eresMas_Buffer B04_UAG_report_CA 06-09 (06-09-28)_ROW ARPU" xfId="34351"/>
    <cellStyle name="n_Flash September eresMas_Buffer B04_UAG_report_CA 06-09 (06-09-28)_RoW KPIs" xfId="9214"/>
    <cellStyle name="n_Flash September eresMas_Buffer B04_UAG_report_CA 06-09 (06-09-28)_ROW_1" xfId="34352"/>
    <cellStyle name="n_Flash September eresMas_Buffer B04_UAG_report_CA 06-09 (06-09-28)_ROW_1_Group" xfId="34353"/>
    <cellStyle name="n_Flash September eresMas_Buffer B04_UAG_report_CA 06-09 (06-09-28)_ROW_1_ROW ARPU" xfId="34354"/>
    <cellStyle name="n_Flash September eresMas_Buffer B04_UAG_report_CA 06-09 (06-09-28)_ROW_Group" xfId="34355"/>
    <cellStyle name="n_Flash September eresMas_Buffer B04_UAG_report_CA 06-09 (06-09-28)_ROW_ROW ARPU" xfId="34356"/>
    <cellStyle name="n_Flash September eresMas_Buffer B04_UAG_report_CA 06-09 (06-09-28)_Spain ARPU + AUPU" xfId="34357"/>
    <cellStyle name="n_Flash September eresMas_Buffer B04_UAG_report_CA 06-09 (06-09-28)_Spain ARPU + AUPU_Group" xfId="34358"/>
    <cellStyle name="n_Flash September eresMas_Buffer B04_UAG_report_CA 06-09 (06-09-28)_Spain ARPU + AUPU_ROW ARPU" xfId="34359"/>
    <cellStyle name="n_Flash September eresMas_Buffer B04_UAG_report_CA 06-09 (06-09-28)_Spain KPIs" xfId="6987"/>
    <cellStyle name="n_Flash September eresMas_Buffer B04_UAG_report_CA 06-09 (06-09-28)_Spain KPIs 2" xfId="16354"/>
    <cellStyle name="n_Flash September eresMas_Buffer B04_UAG_report_CA 06-09 (06-09-28)_Spain KPIs_1" xfId="51803"/>
    <cellStyle name="n_Flash September eresMas_Buffer B04_UAG_report_CA 06-09 (06-09-28)_Telecoms - Operational KPIs" xfId="50106"/>
    <cellStyle name="n_Flash September eresMas_Buffer B04_UAG_report_CA 06-10 (06-11-06)" xfId="2296"/>
    <cellStyle name="n_Flash September eresMas_Buffer B04_UAG_report_CA 06-10 (06-11-06)_A&amp;ME KPIs" xfId="53583"/>
    <cellStyle name="n_Flash September eresMas_Buffer B04_UAG_report_CA 06-10 (06-11-06)_Enterprise" xfId="9783"/>
    <cellStyle name="n_Flash September eresMas_Buffer B04_UAG_report_CA 06-10 (06-11-06)_France financials" xfId="23949"/>
    <cellStyle name="n_Flash September eresMas_Buffer B04_UAG_report_CA 06-10 (06-11-06)_France financials_1" xfId="25373"/>
    <cellStyle name="n_Flash September eresMas_Buffer B04_UAG_report_CA 06-10 (06-11-06)_France KPIs" xfId="5157"/>
    <cellStyle name="n_Flash September eresMas_Buffer B04_UAG_report_CA 06-10 (06-11-06)_France KPIs 2" xfId="14575"/>
    <cellStyle name="n_Flash September eresMas_Buffer B04_UAG_report_CA 06-10 (06-11-06)_France KPIs_1" xfId="12400"/>
    <cellStyle name="n_Flash September eresMas_Buffer B04_UAG_report_CA 06-10 (06-11-06)_Group" xfId="34361"/>
    <cellStyle name="n_Flash September eresMas_Buffer B04_UAG_report_CA 06-10 (06-11-06)_Group - financial KPIs" xfId="22205"/>
    <cellStyle name="n_Flash September eresMas_Buffer B04_UAG_report_CA 06-10 (06-11-06)_Group - operational KPIs" xfId="3249"/>
    <cellStyle name="n_Flash September eresMas_Buffer B04_UAG_report_CA 06-10 (06-11-06)_Group - operational KPIs_1" xfId="10646"/>
    <cellStyle name="n_Flash September eresMas_Buffer B04_UAG_report_CA 06-10 (06-11-06)_Group - operational KPIs_1 2" xfId="18345"/>
    <cellStyle name="n_Flash September eresMas_Buffer B04_UAG_report_CA 06-10 (06-11-06)_Group - operational KPIs_2" xfId="20462"/>
    <cellStyle name="n_Flash September eresMas_Buffer B04_UAG_report_CA 06-10 (06-11-06)_IC&amp;SS" xfId="19758"/>
    <cellStyle name="n_Flash September eresMas_Buffer B04_UAG_report_CA 06-10 (06-11-06)_Poland KPIs" xfId="8503"/>
    <cellStyle name="n_Flash September eresMas_Buffer B04_UAG_report_CA 06-10 (06-11-06)_Poland KPIs_1" xfId="34360"/>
    <cellStyle name="n_Flash September eresMas_Buffer B04_UAG_report_CA 06-10 (06-11-06)_ROW" xfId="34362"/>
    <cellStyle name="n_Flash September eresMas_Buffer B04_UAG_report_CA 06-10 (06-11-06)_ROW ARPU" xfId="34363"/>
    <cellStyle name="n_Flash September eresMas_Buffer B04_UAG_report_CA 06-10 (06-11-06)_RoW KPIs" xfId="9215"/>
    <cellStyle name="n_Flash September eresMas_Buffer B04_UAG_report_CA 06-10 (06-11-06)_ROW_1" xfId="34364"/>
    <cellStyle name="n_Flash September eresMas_Buffer B04_UAG_report_CA 06-10 (06-11-06)_ROW_1_Group" xfId="34365"/>
    <cellStyle name="n_Flash September eresMas_Buffer B04_UAG_report_CA 06-10 (06-11-06)_ROW_1_ROW ARPU" xfId="34366"/>
    <cellStyle name="n_Flash September eresMas_Buffer B04_UAG_report_CA 06-10 (06-11-06)_ROW_Group" xfId="34367"/>
    <cellStyle name="n_Flash September eresMas_Buffer B04_UAG_report_CA 06-10 (06-11-06)_ROW_ROW ARPU" xfId="34368"/>
    <cellStyle name="n_Flash September eresMas_Buffer B04_UAG_report_CA 06-10 (06-11-06)_Spain ARPU + AUPU" xfId="34369"/>
    <cellStyle name="n_Flash September eresMas_Buffer B04_UAG_report_CA 06-10 (06-11-06)_Spain ARPU + AUPU_Group" xfId="34370"/>
    <cellStyle name="n_Flash September eresMas_Buffer B04_UAG_report_CA 06-10 (06-11-06)_Spain ARPU + AUPU_ROW ARPU" xfId="34371"/>
    <cellStyle name="n_Flash September eresMas_Buffer B04_UAG_report_CA 06-10 (06-11-06)_Spain KPIs" xfId="6988"/>
    <cellStyle name="n_Flash September eresMas_Buffer B04_UAG_report_CA 06-10 (06-11-06)_Spain KPIs 2" xfId="16355"/>
    <cellStyle name="n_Flash September eresMas_Buffer B04_UAG_report_CA 06-10 (06-11-06)_Spain KPIs_1" xfId="51804"/>
    <cellStyle name="n_Flash September eresMas_Buffer B04_UAG_report_CA 06-10 (06-11-06)_Telecoms - Operational KPIs" xfId="50107"/>
    <cellStyle name="n_Flash September eresMas_Buffer B04_V&amp;M trajectoires V1 (06-08-11)" xfId="2297"/>
    <cellStyle name="n_Flash September eresMas_Buffer B04_V&amp;M trajectoires V1 (06-08-11)_A&amp;ME KPIs" xfId="53584"/>
    <cellStyle name="n_Flash September eresMas_Buffer B04_V&amp;M trajectoires V1 (06-08-11)_Enterprise" xfId="9784"/>
    <cellStyle name="n_Flash September eresMas_Buffer B04_V&amp;M trajectoires V1 (06-08-11)_France financials" xfId="23950"/>
    <cellStyle name="n_Flash September eresMas_Buffer B04_V&amp;M trajectoires V1 (06-08-11)_France financials_1" xfId="25374"/>
    <cellStyle name="n_Flash September eresMas_Buffer B04_V&amp;M trajectoires V1 (06-08-11)_France KPIs" xfId="5158"/>
    <cellStyle name="n_Flash September eresMas_Buffer B04_V&amp;M trajectoires V1 (06-08-11)_France KPIs 2" xfId="14576"/>
    <cellStyle name="n_Flash September eresMas_Buffer B04_V&amp;M trajectoires V1 (06-08-11)_France KPIs_1" xfId="12401"/>
    <cellStyle name="n_Flash September eresMas_Buffer B04_V&amp;M trajectoires V1 (06-08-11)_Group" xfId="34373"/>
    <cellStyle name="n_Flash September eresMas_Buffer B04_V&amp;M trajectoires V1 (06-08-11)_Group - financial KPIs" xfId="22206"/>
    <cellStyle name="n_Flash September eresMas_Buffer B04_V&amp;M trajectoires V1 (06-08-11)_Group - operational KPIs" xfId="3250"/>
    <cellStyle name="n_Flash September eresMas_Buffer B04_V&amp;M trajectoires V1 (06-08-11)_Group - operational KPIs_1" xfId="10647"/>
    <cellStyle name="n_Flash September eresMas_Buffer B04_V&amp;M trajectoires V1 (06-08-11)_Group - operational KPIs_1 2" xfId="18346"/>
    <cellStyle name="n_Flash September eresMas_Buffer B04_V&amp;M trajectoires V1 (06-08-11)_Group - operational KPIs_2" xfId="20463"/>
    <cellStyle name="n_Flash September eresMas_Buffer B04_V&amp;M trajectoires V1 (06-08-11)_IC&amp;SS" xfId="17617"/>
    <cellStyle name="n_Flash September eresMas_Buffer B04_V&amp;M trajectoires V1 (06-08-11)_Poland KPIs" xfId="8504"/>
    <cellStyle name="n_Flash September eresMas_Buffer B04_V&amp;M trajectoires V1 (06-08-11)_Poland KPIs_1" xfId="34372"/>
    <cellStyle name="n_Flash September eresMas_Buffer B04_V&amp;M trajectoires V1 (06-08-11)_ROW" xfId="34374"/>
    <cellStyle name="n_Flash September eresMas_Buffer B04_V&amp;M trajectoires V1 (06-08-11)_ROW ARPU" xfId="34375"/>
    <cellStyle name="n_Flash September eresMas_Buffer B04_V&amp;M trajectoires V1 (06-08-11)_RoW KPIs" xfId="9216"/>
    <cellStyle name="n_Flash September eresMas_Buffer B04_V&amp;M trajectoires V1 (06-08-11)_ROW_1" xfId="34376"/>
    <cellStyle name="n_Flash September eresMas_Buffer B04_V&amp;M trajectoires V1 (06-08-11)_ROW_1_Group" xfId="34377"/>
    <cellStyle name="n_Flash September eresMas_Buffer B04_V&amp;M trajectoires V1 (06-08-11)_ROW_1_ROW ARPU" xfId="34378"/>
    <cellStyle name="n_Flash September eresMas_Buffer B04_V&amp;M trajectoires V1 (06-08-11)_ROW_Group" xfId="34379"/>
    <cellStyle name="n_Flash September eresMas_Buffer B04_V&amp;M trajectoires V1 (06-08-11)_ROW_ROW ARPU" xfId="34380"/>
    <cellStyle name="n_Flash September eresMas_Buffer B04_V&amp;M trajectoires V1 (06-08-11)_Spain ARPU + AUPU" xfId="34381"/>
    <cellStyle name="n_Flash September eresMas_Buffer B04_V&amp;M trajectoires V1 (06-08-11)_Spain ARPU + AUPU_Group" xfId="34382"/>
    <cellStyle name="n_Flash September eresMas_Buffer B04_V&amp;M trajectoires V1 (06-08-11)_Spain ARPU + AUPU_ROW ARPU" xfId="34383"/>
    <cellStyle name="n_Flash September eresMas_Buffer B04_V&amp;M trajectoires V1 (06-08-11)_Spain KPIs" xfId="6989"/>
    <cellStyle name="n_Flash September eresMas_Buffer B04_V&amp;M trajectoires V1 (06-08-11)_Spain KPIs 2" xfId="16356"/>
    <cellStyle name="n_Flash September eresMas_Buffer B04_V&amp;M trajectoires V1 (06-08-11)_Spain KPIs_1" xfId="51805"/>
    <cellStyle name="n_Flash September eresMas_Buffer B04_V&amp;M trajectoires V1 (06-08-11)_Telecoms - Operational KPIs" xfId="50108"/>
    <cellStyle name="n_Flash September eresMas_CA BAC SCR-VM 06-07 (31-07-06)" xfId="2298"/>
    <cellStyle name="n_Flash September eresMas_CA BAC SCR-VM 06-07 (31-07-06)_A&amp;ME KPIs" xfId="53585"/>
    <cellStyle name="n_Flash September eresMas_CA BAC SCR-VM 06-07 (31-07-06)_Enterprise" xfId="9785"/>
    <cellStyle name="n_Flash September eresMas_CA BAC SCR-VM 06-07 (31-07-06)_France financials" xfId="23951"/>
    <cellStyle name="n_Flash September eresMas_CA BAC SCR-VM 06-07 (31-07-06)_France financials_1" xfId="25375"/>
    <cellStyle name="n_Flash September eresMas_CA BAC SCR-VM 06-07 (31-07-06)_France KPIs" xfId="5159"/>
    <cellStyle name="n_Flash September eresMas_CA BAC SCR-VM 06-07 (31-07-06)_France KPIs 2" xfId="14577"/>
    <cellStyle name="n_Flash September eresMas_CA BAC SCR-VM 06-07 (31-07-06)_France KPIs_1" xfId="12402"/>
    <cellStyle name="n_Flash September eresMas_CA BAC SCR-VM 06-07 (31-07-06)_Group" xfId="34385"/>
    <cellStyle name="n_Flash September eresMas_CA BAC SCR-VM 06-07 (31-07-06)_Group - financial KPIs" xfId="22207"/>
    <cellStyle name="n_Flash September eresMas_CA BAC SCR-VM 06-07 (31-07-06)_Group - operational KPIs" xfId="3251"/>
    <cellStyle name="n_Flash September eresMas_CA BAC SCR-VM 06-07 (31-07-06)_Group - operational KPIs_1" xfId="10648"/>
    <cellStyle name="n_Flash September eresMas_CA BAC SCR-VM 06-07 (31-07-06)_Group - operational KPIs_1 2" xfId="18347"/>
    <cellStyle name="n_Flash September eresMas_CA BAC SCR-VM 06-07 (31-07-06)_Group - operational KPIs_2" xfId="20464"/>
    <cellStyle name="n_Flash September eresMas_CA BAC SCR-VM 06-07 (31-07-06)_IC&amp;SS" xfId="19565"/>
    <cellStyle name="n_Flash September eresMas_CA BAC SCR-VM 06-07 (31-07-06)_Poland KPIs" xfId="8505"/>
    <cellStyle name="n_Flash September eresMas_CA BAC SCR-VM 06-07 (31-07-06)_Poland KPIs_1" xfId="34384"/>
    <cellStyle name="n_Flash September eresMas_CA BAC SCR-VM 06-07 (31-07-06)_ROW" xfId="34386"/>
    <cellStyle name="n_Flash September eresMas_CA BAC SCR-VM 06-07 (31-07-06)_ROW ARPU" xfId="34387"/>
    <cellStyle name="n_Flash September eresMas_CA BAC SCR-VM 06-07 (31-07-06)_RoW KPIs" xfId="9217"/>
    <cellStyle name="n_Flash September eresMas_CA BAC SCR-VM 06-07 (31-07-06)_ROW_1" xfId="34388"/>
    <cellStyle name="n_Flash September eresMas_CA BAC SCR-VM 06-07 (31-07-06)_ROW_1_Group" xfId="34389"/>
    <cellStyle name="n_Flash September eresMas_CA BAC SCR-VM 06-07 (31-07-06)_ROW_1_ROW ARPU" xfId="34390"/>
    <cellStyle name="n_Flash September eresMas_CA BAC SCR-VM 06-07 (31-07-06)_ROW_Group" xfId="34391"/>
    <cellStyle name="n_Flash September eresMas_CA BAC SCR-VM 06-07 (31-07-06)_ROW_ROW ARPU" xfId="34392"/>
    <cellStyle name="n_Flash September eresMas_CA BAC SCR-VM 06-07 (31-07-06)_Spain ARPU + AUPU" xfId="34393"/>
    <cellStyle name="n_Flash September eresMas_CA BAC SCR-VM 06-07 (31-07-06)_Spain ARPU + AUPU_Group" xfId="34394"/>
    <cellStyle name="n_Flash September eresMas_CA BAC SCR-VM 06-07 (31-07-06)_Spain ARPU + AUPU_ROW ARPU" xfId="34395"/>
    <cellStyle name="n_Flash September eresMas_CA BAC SCR-VM 06-07 (31-07-06)_Spain KPIs" xfId="6990"/>
    <cellStyle name="n_Flash September eresMas_CA BAC SCR-VM 06-07 (31-07-06)_Spain KPIs 2" xfId="16357"/>
    <cellStyle name="n_Flash September eresMas_CA BAC SCR-VM 06-07 (31-07-06)_Spain KPIs_1" xfId="51806"/>
    <cellStyle name="n_Flash September eresMas_CA BAC SCR-VM 06-07 (31-07-06)_Telecoms - Operational KPIs" xfId="50109"/>
    <cellStyle name="n_Flash September eresMas_CA CARAT Home FR" xfId="2299"/>
    <cellStyle name="n_Flash September eresMas_CA CARAT Home FR_01 Synthèse DM pour modèle" xfId="2300"/>
    <cellStyle name="n_Flash September eresMas_CA CARAT Home FR_01 Synthèse DM pour modèle_A&amp;ME KPIs" xfId="53587"/>
    <cellStyle name="n_Flash September eresMas_CA CARAT Home FR_01 Synthèse DM pour modèle_France financials" xfId="23953"/>
    <cellStyle name="n_Flash September eresMas_CA CARAT Home FR_01 Synthèse DM pour modèle_France KPIs" xfId="5161"/>
    <cellStyle name="n_Flash September eresMas_CA CARAT Home FR_01 Synthèse DM pour modèle_France KPIs 2" xfId="14579"/>
    <cellStyle name="n_Flash September eresMas_CA CARAT Home FR_01 Synthèse DM pour modèle_France KPIs_1" xfId="12404"/>
    <cellStyle name="n_Flash September eresMas_CA CARAT Home FR_01 Synthèse DM pour modèle_Group" xfId="34398"/>
    <cellStyle name="n_Flash September eresMas_CA CARAT Home FR_01 Synthèse DM pour modèle_Group - financial KPIs" xfId="22209"/>
    <cellStyle name="n_Flash September eresMas_CA CARAT Home FR_01 Synthèse DM pour modèle_Group - operational KPIs" xfId="10650"/>
    <cellStyle name="n_Flash September eresMas_CA CARAT Home FR_01 Synthèse DM pour modèle_Group - operational KPIs 2" xfId="18349"/>
    <cellStyle name="n_Flash September eresMas_CA CARAT Home FR_01 Synthèse DM pour modèle_Group - operational KPIs_1" xfId="20466"/>
    <cellStyle name="n_Flash September eresMas_CA CARAT Home FR_01 Synthèse DM pour modèle_Poland KPIs" xfId="34397"/>
    <cellStyle name="n_Flash September eresMas_CA CARAT Home FR_01 Synthèse DM pour modèle_ROW" xfId="34399"/>
    <cellStyle name="n_Flash September eresMas_CA CARAT Home FR_01 Synthèse DM pour modèle_ROW ARPU" xfId="34400"/>
    <cellStyle name="n_Flash September eresMas_CA CARAT Home FR_01 Synthèse DM pour modèle_ROW_1" xfId="34401"/>
    <cellStyle name="n_Flash September eresMas_CA CARAT Home FR_01 Synthèse DM pour modèle_ROW_1_Group" xfId="34402"/>
    <cellStyle name="n_Flash September eresMas_CA CARAT Home FR_01 Synthèse DM pour modèle_ROW_1_ROW ARPU" xfId="34403"/>
    <cellStyle name="n_Flash September eresMas_CA CARAT Home FR_01 Synthèse DM pour modèle_ROW_Group" xfId="34404"/>
    <cellStyle name="n_Flash September eresMas_CA CARAT Home FR_01 Synthèse DM pour modèle_ROW_ROW ARPU" xfId="34405"/>
    <cellStyle name="n_Flash September eresMas_CA CARAT Home FR_01 Synthèse DM pour modèle_Spain ARPU + AUPU" xfId="34406"/>
    <cellStyle name="n_Flash September eresMas_CA CARAT Home FR_01 Synthèse DM pour modèle_Spain ARPU + AUPU_Group" xfId="34407"/>
    <cellStyle name="n_Flash September eresMas_CA CARAT Home FR_01 Synthèse DM pour modèle_Spain ARPU + AUPU_ROW ARPU" xfId="34408"/>
    <cellStyle name="n_Flash September eresMas_CA CARAT Home FR_01 Synthèse DM pour modèle_Spain KPIs" xfId="6992"/>
    <cellStyle name="n_Flash September eresMas_CA CARAT Home FR_01 Synthèse DM pour modèle_Spain KPIs 2" xfId="16359"/>
    <cellStyle name="n_Flash September eresMas_CA CARAT Home FR_01 Synthèse DM pour modèle_Spain KPIs_1" xfId="51808"/>
    <cellStyle name="n_Flash September eresMas_CA CARAT Home FR_01 Synthèse DM pour modèle_Telecoms - Operational KPIs" xfId="50111"/>
    <cellStyle name="n_Flash September eresMas_CA CARAT Home FR_0703 Préflashde L23 Analyse CA trafic 07-03 (07-04-03)" xfId="2301"/>
    <cellStyle name="n_Flash September eresMas_CA CARAT Home FR_0703 Préflashde L23 Analyse CA trafic 07-03 (07-04-03)_A&amp;ME KPIs" xfId="53588"/>
    <cellStyle name="n_Flash September eresMas_CA CARAT Home FR_0703 Préflashde L23 Analyse CA trafic 07-03 (07-04-03)_Enterprise" xfId="9787"/>
    <cellStyle name="n_Flash September eresMas_CA CARAT Home FR_0703 Préflashde L23 Analyse CA trafic 07-03 (07-04-03)_France financials" xfId="23954"/>
    <cellStyle name="n_Flash September eresMas_CA CARAT Home FR_0703 Préflashde L23 Analyse CA trafic 07-03 (07-04-03)_France financials_1" xfId="25377"/>
    <cellStyle name="n_Flash September eresMas_CA CARAT Home FR_0703 Préflashde L23 Analyse CA trafic 07-03 (07-04-03)_France KPIs" xfId="5162"/>
    <cellStyle name="n_Flash September eresMas_CA CARAT Home FR_0703 Préflashde L23 Analyse CA trafic 07-03 (07-04-03)_France KPIs 2" xfId="14580"/>
    <cellStyle name="n_Flash September eresMas_CA CARAT Home FR_0703 Préflashde L23 Analyse CA trafic 07-03 (07-04-03)_France KPIs_1" xfId="12405"/>
    <cellStyle name="n_Flash September eresMas_CA CARAT Home FR_0703 Préflashde L23 Analyse CA trafic 07-03 (07-04-03)_Group" xfId="34410"/>
    <cellStyle name="n_Flash September eresMas_CA CARAT Home FR_0703 Préflashde L23 Analyse CA trafic 07-03 (07-04-03)_Group - financial KPIs" xfId="22210"/>
    <cellStyle name="n_Flash September eresMas_CA CARAT Home FR_0703 Préflashde L23 Analyse CA trafic 07-03 (07-04-03)_Group - operational KPIs" xfId="3253"/>
    <cellStyle name="n_Flash September eresMas_CA CARAT Home FR_0703 Préflashde L23 Analyse CA trafic 07-03 (07-04-03)_Group - operational KPIs_1" xfId="10651"/>
    <cellStyle name="n_Flash September eresMas_CA CARAT Home FR_0703 Préflashde L23 Analyse CA trafic 07-03 (07-04-03)_Group - operational KPIs_1 2" xfId="18350"/>
    <cellStyle name="n_Flash September eresMas_CA CARAT Home FR_0703 Préflashde L23 Analyse CA trafic 07-03 (07-04-03)_Group - operational KPIs_2" xfId="20467"/>
    <cellStyle name="n_Flash September eresMas_CA CARAT Home FR_0703 Préflashde L23 Analyse CA trafic 07-03 (07-04-03)_IC&amp;SS" xfId="17610"/>
    <cellStyle name="n_Flash September eresMas_CA CARAT Home FR_0703 Préflashde L23 Analyse CA trafic 07-03 (07-04-03)_Poland KPIs" xfId="8507"/>
    <cellStyle name="n_Flash September eresMas_CA CARAT Home FR_0703 Préflashde L23 Analyse CA trafic 07-03 (07-04-03)_Poland KPIs_1" xfId="34409"/>
    <cellStyle name="n_Flash September eresMas_CA CARAT Home FR_0703 Préflashde L23 Analyse CA trafic 07-03 (07-04-03)_ROW" xfId="34411"/>
    <cellStyle name="n_Flash September eresMas_CA CARAT Home FR_0703 Préflashde L23 Analyse CA trafic 07-03 (07-04-03)_ROW ARPU" xfId="34412"/>
    <cellStyle name="n_Flash September eresMas_CA CARAT Home FR_0703 Préflashde L23 Analyse CA trafic 07-03 (07-04-03)_RoW KPIs" xfId="9219"/>
    <cellStyle name="n_Flash September eresMas_CA CARAT Home FR_0703 Préflashde L23 Analyse CA trafic 07-03 (07-04-03)_ROW_1" xfId="34413"/>
    <cellStyle name="n_Flash September eresMas_CA CARAT Home FR_0703 Préflashde L23 Analyse CA trafic 07-03 (07-04-03)_ROW_1_Group" xfId="34414"/>
    <cellStyle name="n_Flash September eresMas_CA CARAT Home FR_0703 Préflashde L23 Analyse CA trafic 07-03 (07-04-03)_ROW_1_ROW ARPU" xfId="34415"/>
    <cellStyle name="n_Flash September eresMas_CA CARAT Home FR_0703 Préflashde L23 Analyse CA trafic 07-03 (07-04-03)_ROW_Group" xfId="34416"/>
    <cellStyle name="n_Flash September eresMas_CA CARAT Home FR_0703 Préflashde L23 Analyse CA trafic 07-03 (07-04-03)_ROW_ROW ARPU" xfId="34417"/>
    <cellStyle name="n_Flash September eresMas_CA CARAT Home FR_0703 Préflashde L23 Analyse CA trafic 07-03 (07-04-03)_Spain ARPU + AUPU" xfId="34418"/>
    <cellStyle name="n_Flash September eresMas_CA CARAT Home FR_0703 Préflashde L23 Analyse CA trafic 07-03 (07-04-03)_Spain ARPU + AUPU_Group" xfId="34419"/>
    <cellStyle name="n_Flash September eresMas_CA CARAT Home FR_0703 Préflashde L23 Analyse CA trafic 07-03 (07-04-03)_Spain ARPU + AUPU_ROW ARPU" xfId="34420"/>
    <cellStyle name="n_Flash September eresMas_CA CARAT Home FR_0703 Préflashde L23 Analyse CA trafic 07-03 (07-04-03)_Spain KPIs" xfId="6993"/>
    <cellStyle name="n_Flash September eresMas_CA CARAT Home FR_0703 Préflashde L23 Analyse CA trafic 07-03 (07-04-03)_Spain KPIs 2" xfId="16360"/>
    <cellStyle name="n_Flash September eresMas_CA CARAT Home FR_0703 Préflashde L23 Analyse CA trafic 07-03 (07-04-03)_Spain KPIs_1" xfId="51809"/>
    <cellStyle name="n_Flash September eresMas_CA CARAT Home FR_0703 Préflashde L23 Analyse CA trafic 07-03 (07-04-03)_Telecoms - Operational KPIs" xfId="50112"/>
    <cellStyle name="n_Flash September eresMas_CA CARAT Home FR_A&amp;ME KPIs" xfId="53586"/>
    <cellStyle name="n_Flash September eresMas_CA CARAT Home FR_Base Forfaits 06-07" xfId="2302"/>
    <cellStyle name="n_Flash September eresMas_CA CARAT Home FR_Base Forfaits 06-07_A&amp;ME KPIs" xfId="53589"/>
    <cellStyle name="n_Flash September eresMas_CA CARAT Home FR_Base Forfaits 06-07_Enterprise" xfId="9788"/>
    <cellStyle name="n_Flash September eresMas_CA CARAT Home FR_Base Forfaits 06-07_France financials" xfId="23955"/>
    <cellStyle name="n_Flash September eresMas_CA CARAT Home FR_Base Forfaits 06-07_France financials_1" xfId="25378"/>
    <cellStyle name="n_Flash September eresMas_CA CARAT Home FR_Base Forfaits 06-07_France KPIs" xfId="5163"/>
    <cellStyle name="n_Flash September eresMas_CA CARAT Home FR_Base Forfaits 06-07_France KPIs 2" xfId="14581"/>
    <cellStyle name="n_Flash September eresMas_CA CARAT Home FR_Base Forfaits 06-07_France KPIs_1" xfId="12406"/>
    <cellStyle name="n_Flash September eresMas_CA CARAT Home FR_Base Forfaits 06-07_Group" xfId="34422"/>
    <cellStyle name="n_Flash September eresMas_CA CARAT Home FR_Base Forfaits 06-07_Group - financial KPIs" xfId="22211"/>
    <cellStyle name="n_Flash September eresMas_CA CARAT Home FR_Base Forfaits 06-07_Group - operational KPIs" xfId="3254"/>
    <cellStyle name="n_Flash September eresMas_CA CARAT Home FR_Base Forfaits 06-07_Group - operational KPIs_1" xfId="10652"/>
    <cellStyle name="n_Flash September eresMas_CA CARAT Home FR_Base Forfaits 06-07_Group - operational KPIs_1 2" xfId="18351"/>
    <cellStyle name="n_Flash September eresMas_CA CARAT Home FR_Base Forfaits 06-07_Group - operational KPIs_2" xfId="20468"/>
    <cellStyle name="n_Flash September eresMas_CA CARAT Home FR_Base Forfaits 06-07_IC&amp;SS" xfId="17538"/>
    <cellStyle name="n_Flash September eresMas_CA CARAT Home FR_Base Forfaits 06-07_Poland KPIs" xfId="8508"/>
    <cellStyle name="n_Flash September eresMas_CA CARAT Home FR_Base Forfaits 06-07_Poland KPIs_1" xfId="34421"/>
    <cellStyle name="n_Flash September eresMas_CA CARAT Home FR_Base Forfaits 06-07_ROW" xfId="34423"/>
    <cellStyle name="n_Flash September eresMas_CA CARAT Home FR_Base Forfaits 06-07_ROW ARPU" xfId="34424"/>
    <cellStyle name="n_Flash September eresMas_CA CARAT Home FR_Base Forfaits 06-07_RoW KPIs" xfId="9220"/>
    <cellStyle name="n_Flash September eresMas_CA CARAT Home FR_Base Forfaits 06-07_ROW_1" xfId="34425"/>
    <cellStyle name="n_Flash September eresMas_CA CARAT Home FR_Base Forfaits 06-07_ROW_1_Group" xfId="34426"/>
    <cellStyle name="n_Flash September eresMas_CA CARAT Home FR_Base Forfaits 06-07_ROW_1_ROW ARPU" xfId="34427"/>
    <cellStyle name="n_Flash September eresMas_CA CARAT Home FR_Base Forfaits 06-07_ROW_Group" xfId="34428"/>
    <cellStyle name="n_Flash September eresMas_CA CARAT Home FR_Base Forfaits 06-07_ROW_ROW ARPU" xfId="34429"/>
    <cellStyle name="n_Flash September eresMas_CA CARAT Home FR_Base Forfaits 06-07_Spain ARPU + AUPU" xfId="34430"/>
    <cellStyle name="n_Flash September eresMas_CA CARAT Home FR_Base Forfaits 06-07_Spain ARPU + AUPU_Group" xfId="34431"/>
    <cellStyle name="n_Flash September eresMas_CA CARAT Home FR_Base Forfaits 06-07_Spain ARPU + AUPU_ROW ARPU" xfId="34432"/>
    <cellStyle name="n_Flash September eresMas_CA CARAT Home FR_Base Forfaits 06-07_Spain KPIs" xfId="6994"/>
    <cellStyle name="n_Flash September eresMas_CA CARAT Home FR_Base Forfaits 06-07_Spain KPIs 2" xfId="16361"/>
    <cellStyle name="n_Flash September eresMas_CA CARAT Home FR_Base Forfaits 06-07_Spain KPIs_1" xfId="51810"/>
    <cellStyle name="n_Flash September eresMas_CA CARAT Home FR_Base Forfaits 06-07_Telecoms - Operational KPIs" xfId="50113"/>
    <cellStyle name="n_Flash September eresMas_CA CARAT Home FR_CA BAC SCR-VM 06-07 (31-07-06)" xfId="2303"/>
    <cellStyle name="n_Flash September eresMas_CA CARAT Home FR_CA BAC SCR-VM 06-07 (31-07-06)_A&amp;ME KPIs" xfId="53590"/>
    <cellStyle name="n_Flash September eresMas_CA CARAT Home FR_CA BAC SCR-VM 06-07 (31-07-06)_Enterprise" xfId="9789"/>
    <cellStyle name="n_Flash September eresMas_CA CARAT Home FR_CA BAC SCR-VM 06-07 (31-07-06)_France financials" xfId="23956"/>
    <cellStyle name="n_Flash September eresMas_CA CARAT Home FR_CA BAC SCR-VM 06-07 (31-07-06)_France financials_1" xfId="25379"/>
    <cellStyle name="n_Flash September eresMas_CA CARAT Home FR_CA BAC SCR-VM 06-07 (31-07-06)_France KPIs" xfId="5164"/>
    <cellStyle name="n_Flash September eresMas_CA CARAT Home FR_CA BAC SCR-VM 06-07 (31-07-06)_France KPIs 2" xfId="14582"/>
    <cellStyle name="n_Flash September eresMas_CA CARAT Home FR_CA BAC SCR-VM 06-07 (31-07-06)_France KPIs_1" xfId="12407"/>
    <cellStyle name="n_Flash September eresMas_CA CARAT Home FR_CA BAC SCR-VM 06-07 (31-07-06)_Group" xfId="34434"/>
    <cellStyle name="n_Flash September eresMas_CA CARAT Home FR_CA BAC SCR-VM 06-07 (31-07-06)_Group - financial KPIs" xfId="22212"/>
    <cellStyle name="n_Flash September eresMas_CA CARAT Home FR_CA BAC SCR-VM 06-07 (31-07-06)_Group - operational KPIs" xfId="3255"/>
    <cellStyle name="n_Flash September eresMas_CA CARAT Home FR_CA BAC SCR-VM 06-07 (31-07-06)_Group - operational KPIs_1" xfId="10653"/>
    <cellStyle name="n_Flash September eresMas_CA CARAT Home FR_CA BAC SCR-VM 06-07 (31-07-06)_Group - operational KPIs_1 2" xfId="18352"/>
    <cellStyle name="n_Flash September eresMas_CA CARAT Home FR_CA BAC SCR-VM 06-07 (31-07-06)_Group - operational KPIs_2" xfId="20469"/>
    <cellStyle name="n_Flash September eresMas_CA CARAT Home FR_CA BAC SCR-VM 06-07 (31-07-06)_IC&amp;SS" xfId="19564"/>
    <cellStyle name="n_Flash September eresMas_CA CARAT Home FR_CA BAC SCR-VM 06-07 (31-07-06)_Poland KPIs" xfId="8509"/>
    <cellStyle name="n_Flash September eresMas_CA CARAT Home FR_CA BAC SCR-VM 06-07 (31-07-06)_Poland KPIs_1" xfId="34433"/>
    <cellStyle name="n_Flash September eresMas_CA CARAT Home FR_CA BAC SCR-VM 06-07 (31-07-06)_ROW" xfId="34435"/>
    <cellStyle name="n_Flash September eresMas_CA CARAT Home FR_CA BAC SCR-VM 06-07 (31-07-06)_ROW ARPU" xfId="34436"/>
    <cellStyle name="n_Flash September eresMas_CA CARAT Home FR_CA BAC SCR-VM 06-07 (31-07-06)_RoW KPIs" xfId="9221"/>
    <cellStyle name="n_Flash September eresMas_CA CARAT Home FR_CA BAC SCR-VM 06-07 (31-07-06)_ROW_1" xfId="34437"/>
    <cellStyle name="n_Flash September eresMas_CA CARAT Home FR_CA BAC SCR-VM 06-07 (31-07-06)_ROW_1_Group" xfId="34438"/>
    <cellStyle name="n_Flash September eresMas_CA CARAT Home FR_CA BAC SCR-VM 06-07 (31-07-06)_ROW_1_ROW ARPU" xfId="34439"/>
    <cellStyle name="n_Flash September eresMas_CA CARAT Home FR_CA BAC SCR-VM 06-07 (31-07-06)_ROW_Group" xfId="34440"/>
    <cellStyle name="n_Flash September eresMas_CA CARAT Home FR_CA BAC SCR-VM 06-07 (31-07-06)_ROW_ROW ARPU" xfId="34441"/>
    <cellStyle name="n_Flash September eresMas_CA CARAT Home FR_CA BAC SCR-VM 06-07 (31-07-06)_Spain ARPU + AUPU" xfId="34442"/>
    <cellStyle name="n_Flash September eresMas_CA CARAT Home FR_CA BAC SCR-VM 06-07 (31-07-06)_Spain ARPU + AUPU_Group" xfId="34443"/>
    <cellStyle name="n_Flash September eresMas_CA CARAT Home FR_CA BAC SCR-VM 06-07 (31-07-06)_Spain ARPU + AUPU_ROW ARPU" xfId="34444"/>
    <cellStyle name="n_Flash September eresMas_CA CARAT Home FR_CA BAC SCR-VM 06-07 (31-07-06)_Spain KPIs" xfId="6995"/>
    <cellStyle name="n_Flash September eresMas_CA CARAT Home FR_CA BAC SCR-VM 06-07 (31-07-06)_Spain KPIs 2" xfId="16362"/>
    <cellStyle name="n_Flash September eresMas_CA CARAT Home FR_CA BAC SCR-VM 06-07 (31-07-06)_Spain KPIs_1" xfId="51811"/>
    <cellStyle name="n_Flash September eresMas_CA CARAT Home FR_CA BAC SCR-VM 06-07 (31-07-06)_Telecoms - Operational KPIs" xfId="50114"/>
    <cellStyle name="n_Flash September eresMas_CA CARAT Home FR_CA forfaits 0607 (06-08-14)" xfId="2304"/>
    <cellStyle name="n_Flash September eresMas_CA CARAT Home FR_CA forfaits 0607 (06-08-14)_A&amp;ME KPIs" xfId="53591"/>
    <cellStyle name="n_Flash September eresMas_CA CARAT Home FR_CA forfaits 0607 (06-08-14)_France financials" xfId="23957"/>
    <cellStyle name="n_Flash September eresMas_CA CARAT Home FR_CA forfaits 0607 (06-08-14)_France KPIs" xfId="5165"/>
    <cellStyle name="n_Flash September eresMas_CA CARAT Home FR_CA forfaits 0607 (06-08-14)_France KPIs 2" xfId="14583"/>
    <cellStyle name="n_Flash September eresMas_CA CARAT Home FR_CA forfaits 0607 (06-08-14)_France KPIs_1" xfId="12408"/>
    <cellStyle name="n_Flash September eresMas_CA CARAT Home FR_CA forfaits 0607 (06-08-14)_Group" xfId="34446"/>
    <cellStyle name="n_Flash September eresMas_CA CARAT Home FR_CA forfaits 0607 (06-08-14)_Group - financial KPIs" xfId="22213"/>
    <cellStyle name="n_Flash September eresMas_CA CARAT Home FR_CA forfaits 0607 (06-08-14)_Group - operational KPIs" xfId="10654"/>
    <cellStyle name="n_Flash September eresMas_CA CARAT Home FR_CA forfaits 0607 (06-08-14)_Group - operational KPIs 2" xfId="18353"/>
    <cellStyle name="n_Flash September eresMas_CA CARAT Home FR_CA forfaits 0607 (06-08-14)_Group - operational KPIs_1" xfId="20470"/>
    <cellStyle name="n_Flash September eresMas_CA CARAT Home FR_CA forfaits 0607 (06-08-14)_Poland KPIs" xfId="34445"/>
    <cellStyle name="n_Flash September eresMas_CA CARAT Home FR_CA forfaits 0607 (06-08-14)_ROW" xfId="34447"/>
    <cellStyle name="n_Flash September eresMas_CA CARAT Home FR_CA forfaits 0607 (06-08-14)_ROW ARPU" xfId="34448"/>
    <cellStyle name="n_Flash September eresMas_CA CARAT Home FR_CA forfaits 0607 (06-08-14)_ROW_1" xfId="34449"/>
    <cellStyle name="n_Flash September eresMas_CA CARAT Home FR_CA forfaits 0607 (06-08-14)_ROW_1_Group" xfId="34450"/>
    <cellStyle name="n_Flash September eresMas_CA CARAT Home FR_CA forfaits 0607 (06-08-14)_ROW_1_ROW ARPU" xfId="34451"/>
    <cellStyle name="n_Flash September eresMas_CA CARAT Home FR_CA forfaits 0607 (06-08-14)_ROW_Group" xfId="34452"/>
    <cellStyle name="n_Flash September eresMas_CA CARAT Home FR_CA forfaits 0607 (06-08-14)_ROW_ROW ARPU" xfId="34453"/>
    <cellStyle name="n_Flash September eresMas_CA CARAT Home FR_CA forfaits 0607 (06-08-14)_Spain ARPU + AUPU" xfId="34454"/>
    <cellStyle name="n_Flash September eresMas_CA CARAT Home FR_CA forfaits 0607 (06-08-14)_Spain ARPU + AUPU_Group" xfId="34455"/>
    <cellStyle name="n_Flash September eresMas_CA CARAT Home FR_CA forfaits 0607 (06-08-14)_Spain ARPU + AUPU_ROW ARPU" xfId="34456"/>
    <cellStyle name="n_Flash September eresMas_CA CARAT Home FR_CA forfaits 0607 (06-08-14)_Spain KPIs" xfId="6996"/>
    <cellStyle name="n_Flash September eresMas_CA CARAT Home FR_CA forfaits 0607 (06-08-14)_Spain KPIs 2" xfId="16363"/>
    <cellStyle name="n_Flash September eresMas_CA CARAT Home FR_CA forfaits 0607 (06-08-14)_Spain KPIs_1" xfId="51812"/>
    <cellStyle name="n_Flash September eresMas_CA CARAT Home FR_CA forfaits 0607 (06-08-14)_Telecoms - Operational KPIs" xfId="50115"/>
    <cellStyle name="n_Flash September eresMas_CA CARAT Home FR_Classeur2" xfId="2305"/>
    <cellStyle name="n_Flash September eresMas_CA CARAT Home FR_Classeur2_A&amp;ME KPIs" xfId="53592"/>
    <cellStyle name="n_Flash September eresMas_CA CARAT Home FR_Classeur2_France financials" xfId="23958"/>
    <cellStyle name="n_Flash September eresMas_CA CARAT Home FR_Classeur2_France KPIs" xfId="5166"/>
    <cellStyle name="n_Flash September eresMas_CA CARAT Home FR_Classeur2_France KPIs 2" xfId="14584"/>
    <cellStyle name="n_Flash September eresMas_CA CARAT Home FR_Classeur2_France KPIs_1" xfId="12409"/>
    <cellStyle name="n_Flash September eresMas_CA CARAT Home FR_Classeur2_Group" xfId="34458"/>
    <cellStyle name="n_Flash September eresMas_CA CARAT Home FR_Classeur2_Group - financial KPIs" xfId="22214"/>
    <cellStyle name="n_Flash September eresMas_CA CARAT Home FR_Classeur2_Group - operational KPIs" xfId="10655"/>
    <cellStyle name="n_Flash September eresMas_CA CARAT Home FR_Classeur2_Group - operational KPIs 2" xfId="18354"/>
    <cellStyle name="n_Flash September eresMas_CA CARAT Home FR_Classeur2_Group - operational KPIs_1" xfId="20471"/>
    <cellStyle name="n_Flash September eresMas_CA CARAT Home FR_Classeur2_Poland KPIs" xfId="34457"/>
    <cellStyle name="n_Flash September eresMas_CA CARAT Home FR_Classeur2_ROW" xfId="34459"/>
    <cellStyle name="n_Flash September eresMas_CA CARAT Home FR_Classeur2_ROW ARPU" xfId="34460"/>
    <cellStyle name="n_Flash September eresMas_CA CARAT Home FR_Classeur2_ROW_1" xfId="34461"/>
    <cellStyle name="n_Flash September eresMas_CA CARAT Home FR_Classeur2_ROW_1_Group" xfId="34462"/>
    <cellStyle name="n_Flash September eresMas_CA CARAT Home FR_Classeur2_ROW_1_ROW ARPU" xfId="34463"/>
    <cellStyle name="n_Flash September eresMas_CA CARAT Home FR_Classeur2_ROW_Group" xfId="34464"/>
    <cellStyle name="n_Flash September eresMas_CA CARAT Home FR_Classeur2_ROW_ROW ARPU" xfId="34465"/>
    <cellStyle name="n_Flash September eresMas_CA CARAT Home FR_Classeur2_Spain ARPU + AUPU" xfId="34466"/>
    <cellStyle name="n_Flash September eresMas_CA CARAT Home FR_Classeur2_Spain ARPU + AUPU_Group" xfId="34467"/>
    <cellStyle name="n_Flash September eresMas_CA CARAT Home FR_Classeur2_Spain ARPU + AUPU_ROW ARPU" xfId="34468"/>
    <cellStyle name="n_Flash September eresMas_CA CARAT Home FR_Classeur2_Spain KPIs" xfId="6997"/>
    <cellStyle name="n_Flash September eresMas_CA CARAT Home FR_Classeur2_Spain KPIs 2" xfId="16364"/>
    <cellStyle name="n_Flash September eresMas_CA CARAT Home FR_Classeur2_Spain KPIs_1" xfId="51813"/>
    <cellStyle name="n_Flash September eresMas_CA CARAT Home FR_Classeur2_Telecoms - Operational KPIs" xfId="50116"/>
    <cellStyle name="n_Flash September eresMas_CA CARAT Home FR_Classeur5" xfId="2306"/>
    <cellStyle name="n_Flash September eresMas_CA CARAT Home FR_Classeur5_A&amp;ME KPIs" xfId="53593"/>
    <cellStyle name="n_Flash September eresMas_CA CARAT Home FR_Classeur5_Enterprise" xfId="9790"/>
    <cellStyle name="n_Flash September eresMas_CA CARAT Home FR_Classeur5_France financials" xfId="23959"/>
    <cellStyle name="n_Flash September eresMas_CA CARAT Home FR_Classeur5_France financials_1" xfId="25380"/>
    <cellStyle name="n_Flash September eresMas_CA CARAT Home FR_Classeur5_France KPIs" xfId="5167"/>
    <cellStyle name="n_Flash September eresMas_CA CARAT Home FR_Classeur5_France KPIs 2" xfId="14585"/>
    <cellStyle name="n_Flash September eresMas_CA CARAT Home FR_Classeur5_France KPIs_1" xfId="12410"/>
    <cellStyle name="n_Flash September eresMas_CA CARAT Home FR_Classeur5_Group" xfId="34470"/>
    <cellStyle name="n_Flash September eresMas_CA CARAT Home FR_Classeur5_Group - financial KPIs" xfId="22215"/>
    <cellStyle name="n_Flash September eresMas_CA CARAT Home FR_Classeur5_Group - operational KPIs" xfId="3256"/>
    <cellStyle name="n_Flash September eresMas_CA CARAT Home FR_Classeur5_Group - operational KPIs_1" xfId="10656"/>
    <cellStyle name="n_Flash September eresMas_CA CARAT Home FR_Classeur5_Group - operational KPIs_1 2" xfId="18355"/>
    <cellStyle name="n_Flash September eresMas_CA CARAT Home FR_Classeur5_Group - operational KPIs_2" xfId="20472"/>
    <cellStyle name="n_Flash September eresMas_CA CARAT Home FR_Classeur5_IC&amp;SS" xfId="19764"/>
    <cellStyle name="n_Flash September eresMas_CA CARAT Home FR_Classeur5_Poland KPIs" xfId="8510"/>
    <cellStyle name="n_Flash September eresMas_CA CARAT Home FR_Classeur5_Poland KPIs_1" xfId="34469"/>
    <cellStyle name="n_Flash September eresMas_CA CARAT Home FR_Classeur5_ROW" xfId="34471"/>
    <cellStyle name="n_Flash September eresMas_CA CARAT Home FR_Classeur5_ROW ARPU" xfId="34472"/>
    <cellStyle name="n_Flash September eresMas_CA CARAT Home FR_Classeur5_RoW KPIs" xfId="9222"/>
    <cellStyle name="n_Flash September eresMas_CA CARAT Home FR_Classeur5_ROW_1" xfId="34473"/>
    <cellStyle name="n_Flash September eresMas_CA CARAT Home FR_Classeur5_ROW_1_Group" xfId="34474"/>
    <cellStyle name="n_Flash September eresMas_CA CARAT Home FR_Classeur5_ROW_1_ROW ARPU" xfId="34475"/>
    <cellStyle name="n_Flash September eresMas_CA CARAT Home FR_Classeur5_ROW_Group" xfId="34476"/>
    <cellStyle name="n_Flash September eresMas_CA CARAT Home FR_Classeur5_ROW_ROW ARPU" xfId="34477"/>
    <cellStyle name="n_Flash September eresMas_CA CARAT Home FR_Classeur5_Spain ARPU + AUPU" xfId="34478"/>
    <cellStyle name="n_Flash September eresMas_CA CARAT Home FR_Classeur5_Spain ARPU + AUPU_Group" xfId="34479"/>
    <cellStyle name="n_Flash September eresMas_CA CARAT Home FR_Classeur5_Spain ARPU + AUPU_ROW ARPU" xfId="34480"/>
    <cellStyle name="n_Flash September eresMas_CA CARAT Home FR_Classeur5_Spain KPIs" xfId="6998"/>
    <cellStyle name="n_Flash September eresMas_CA CARAT Home FR_Classeur5_Spain KPIs 2" xfId="16365"/>
    <cellStyle name="n_Flash September eresMas_CA CARAT Home FR_Classeur5_Spain KPIs_1" xfId="51814"/>
    <cellStyle name="n_Flash September eresMas_CA CARAT Home FR_Classeur5_Telecoms - Operational KPIs" xfId="50117"/>
    <cellStyle name="n_Flash September eresMas_CA CARAT Home FR_DATA KPI Personal" xfId="34481"/>
    <cellStyle name="n_Flash September eresMas_CA CARAT Home FR_DATA KPI Personal_Group" xfId="34482"/>
    <cellStyle name="n_Flash September eresMas_CA CARAT Home FR_DATA KPI Personal_ROW ARPU" xfId="34483"/>
    <cellStyle name="n_Flash September eresMas_CA CARAT Home FR_EE_CoA_BS - mapped V4" xfId="34484"/>
    <cellStyle name="n_Flash September eresMas_CA CARAT Home FR_EE_CoA_BS - mapped V4_Group" xfId="34485"/>
    <cellStyle name="n_Flash September eresMas_CA CARAT Home FR_EE_CoA_BS - mapped V4_ROW ARPU" xfId="34486"/>
    <cellStyle name="n_Flash September eresMas_CA CARAT Home FR_Enterprise" xfId="9786"/>
    <cellStyle name="n_Flash September eresMas_CA CARAT Home FR_France financials" xfId="23952"/>
    <cellStyle name="n_Flash September eresMas_CA CARAT Home FR_France financials_1" xfId="25376"/>
    <cellStyle name="n_Flash September eresMas_CA CARAT Home FR_France KPIs" xfId="5160"/>
    <cellStyle name="n_Flash September eresMas_CA CARAT Home FR_France KPIs 2" xfId="14578"/>
    <cellStyle name="n_Flash September eresMas_CA CARAT Home FR_France KPIs_1" xfId="12403"/>
    <cellStyle name="n_Flash September eresMas_CA CARAT Home FR_Group" xfId="34487"/>
    <cellStyle name="n_Flash September eresMas_CA CARAT Home FR_Group - financial KPIs" xfId="22208"/>
    <cellStyle name="n_Flash September eresMas_CA CARAT Home FR_Group - operational KPIs" xfId="3252"/>
    <cellStyle name="n_Flash September eresMas_CA CARAT Home FR_Group - operational KPIs_1" xfId="10649"/>
    <cellStyle name="n_Flash September eresMas_CA CARAT Home FR_Group - operational KPIs_1 2" xfId="18348"/>
    <cellStyle name="n_Flash September eresMas_CA CARAT Home FR_Group - operational KPIs_2" xfId="20465"/>
    <cellStyle name="n_Flash September eresMas_CA CARAT Home FR_IC&amp;SS" xfId="19765"/>
    <cellStyle name="n_Flash September eresMas_CA CARAT Home FR_PFA_Mn MTV_060413" xfId="2307"/>
    <cellStyle name="n_Flash September eresMas_CA CARAT Home FR_PFA_Mn MTV_060413_A&amp;ME KPIs" xfId="53594"/>
    <cellStyle name="n_Flash September eresMas_CA CARAT Home FR_PFA_Mn MTV_060413_France financials" xfId="23960"/>
    <cellStyle name="n_Flash September eresMas_CA CARAT Home FR_PFA_Mn MTV_060413_France KPIs" xfId="5168"/>
    <cellStyle name="n_Flash September eresMas_CA CARAT Home FR_PFA_Mn MTV_060413_France KPIs 2" xfId="14586"/>
    <cellStyle name="n_Flash September eresMas_CA CARAT Home FR_PFA_Mn MTV_060413_France KPIs_1" xfId="12411"/>
    <cellStyle name="n_Flash September eresMas_CA CARAT Home FR_PFA_Mn MTV_060413_Group" xfId="34489"/>
    <cellStyle name="n_Flash September eresMas_CA CARAT Home FR_PFA_Mn MTV_060413_Group - financial KPIs" xfId="22216"/>
    <cellStyle name="n_Flash September eresMas_CA CARAT Home FR_PFA_Mn MTV_060413_Group - operational KPIs" xfId="10657"/>
    <cellStyle name="n_Flash September eresMas_CA CARAT Home FR_PFA_Mn MTV_060413_Group - operational KPIs 2" xfId="18356"/>
    <cellStyle name="n_Flash September eresMas_CA CARAT Home FR_PFA_Mn MTV_060413_Group - operational KPIs_1" xfId="20473"/>
    <cellStyle name="n_Flash September eresMas_CA CARAT Home FR_PFA_Mn MTV_060413_Poland KPIs" xfId="34488"/>
    <cellStyle name="n_Flash September eresMas_CA CARAT Home FR_PFA_Mn MTV_060413_ROW" xfId="34490"/>
    <cellStyle name="n_Flash September eresMas_CA CARAT Home FR_PFA_Mn MTV_060413_ROW ARPU" xfId="34491"/>
    <cellStyle name="n_Flash September eresMas_CA CARAT Home FR_PFA_Mn MTV_060413_ROW_1" xfId="34492"/>
    <cellStyle name="n_Flash September eresMas_CA CARAT Home FR_PFA_Mn MTV_060413_ROW_1_Group" xfId="34493"/>
    <cellStyle name="n_Flash September eresMas_CA CARAT Home FR_PFA_Mn MTV_060413_ROW_1_ROW ARPU" xfId="34494"/>
    <cellStyle name="n_Flash September eresMas_CA CARAT Home FR_PFA_Mn MTV_060413_ROW_Group" xfId="34495"/>
    <cellStyle name="n_Flash September eresMas_CA CARAT Home FR_PFA_Mn MTV_060413_ROW_ROW ARPU" xfId="34496"/>
    <cellStyle name="n_Flash September eresMas_CA CARAT Home FR_PFA_Mn MTV_060413_Spain ARPU + AUPU" xfId="34497"/>
    <cellStyle name="n_Flash September eresMas_CA CARAT Home FR_PFA_Mn MTV_060413_Spain ARPU + AUPU_Group" xfId="34498"/>
    <cellStyle name="n_Flash September eresMas_CA CARAT Home FR_PFA_Mn MTV_060413_Spain ARPU + AUPU_ROW ARPU" xfId="34499"/>
    <cellStyle name="n_Flash September eresMas_CA CARAT Home FR_PFA_Mn MTV_060413_Spain KPIs" xfId="6999"/>
    <cellStyle name="n_Flash September eresMas_CA CARAT Home FR_PFA_Mn MTV_060413_Spain KPIs 2" xfId="16366"/>
    <cellStyle name="n_Flash September eresMas_CA CARAT Home FR_PFA_Mn MTV_060413_Spain KPIs_1" xfId="51815"/>
    <cellStyle name="n_Flash September eresMas_CA CARAT Home FR_PFA_Mn MTV_060413_Telecoms - Operational KPIs" xfId="50118"/>
    <cellStyle name="n_Flash September eresMas_CA CARAT Home FR_PFA_Mn_0603_V0 0" xfId="2308"/>
    <cellStyle name="n_Flash September eresMas_CA CARAT Home FR_PFA_Mn_0603_V0 0_A&amp;ME KPIs" xfId="53595"/>
    <cellStyle name="n_Flash September eresMas_CA CARAT Home FR_PFA_Mn_0603_V0 0_France financials" xfId="23961"/>
    <cellStyle name="n_Flash September eresMas_CA CARAT Home FR_PFA_Mn_0603_V0 0_France KPIs" xfId="5169"/>
    <cellStyle name="n_Flash September eresMas_CA CARAT Home FR_PFA_Mn_0603_V0 0_France KPIs 2" xfId="14587"/>
    <cellStyle name="n_Flash September eresMas_CA CARAT Home FR_PFA_Mn_0603_V0 0_France KPIs_1" xfId="12412"/>
    <cellStyle name="n_Flash September eresMas_CA CARAT Home FR_PFA_Mn_0603_V0 0_Group" xfId="34501"/>
    <cellStyle name="n_Flash September eresMas_CA CARAT Home FR_PFA_Mn_0603_V0 0_Group - financial KPIs" xfId="22217"/>
    <cellStyle name="n_Flash September eresMas_CA CARAT Home FR_PFA_Mn_0603_V0 0_Group - operational KPIs" xfId="10658"/>
    <cellStyle name="n_Flash September eresMas_CA CARAT Home FR_PFA_Mn_0603_V0 0_Group - operational KPIs 2" xfId="18357"/>
    <cellStyle name="n_Flash September eresMas_CA CARAT Home FR_PFA_Mn_0603_V0 0_Group - operational KPIs_1" xfId="20474"/>
    <cellStyle name="n_Flash September eresMas_CA CARAT Home FR_PFA_Mn_0603_V0 0_Poland KPIs" xfId="34500"/>
    <cellStyle name="n_Flash September eresMas_CA CARAT Home FR_PFA_Mn_0603_V0 0_ROW" xfId="34502"/>
    <cellStyle name="n_Flash September eresMas_CA CARAT Home FR_PFA_Mn_0603_V0 0_ROW ARPU" xfId="34503"/>
    <cellStyle name="n_Flash September eresMas_CA CARAT Home FR_PFA_Mn_0603_V0 0_ROW_1" xfId="34504"/>
    <cellStyle name="n_Flash September eresMas_CA CARAT Home FR_PFA_Mn_0603_V0 0_ROW_1_Group" xfId="34505"/>
    <cellStyle name="n_Flash September eresMas_CA CARAT Home FR_PFA_Mn_0603_V0 0_ROW_1_ROW ARPU" xfId="34506"/>
    <cellStyle name="n_Flash September eresMas_CA CARAT Home FR_PFA_Mn_0603_V0 0_ROW_Group" xfId="34507"/>
    <cellStyle name="n_Flash September eresMas_CA CARAT Home FR_PFA_Mn_0603_V0 0_ROW_ROW ARPU" xfId="34508"/>
    <cellStyle name="n_Flash September eresMas_CA CARAT Home FR_PFA_Mn_0603_V0 0_Spain ARPU + AUPU" xfId="34509"/>
    <cellStyle name="n_Flash September eresMas_CA CARAT Home FR_PFA_Mn_0603_V0 0_Spain ARPU + AUPU_Group" xfId="34510"/>
    <cellStyle name="n_Flash September eresMas_CA CARAT Home FR_PFA_Mn_0603_V0 0_Spain ARPU + AUPU_ROW ARPU" xfId="34511"/>
    <cellStyle name="n_Flash September eresMas_CA CARAT Home FR_PFA_Mn_0603_V0 0_Spain KPIs" xfId="7000"/>
    <cellStyle name="n_Flash September eresMas_CA CARAT Home FR_PFA_Mn_0603_V0 0_Spain KPIs 2" xfId="16367"/>
    <cellStyle name="n_Flash September eresMas_CA CARAT Home FR_PFA_Mn_0603_V0 0_Spain KPIs_1" xfId="51816"/>
    <cellStyle name="n_Flash September eresMas_CA CARAT Home FR_PFA_Mn_0603_V0 0_Telecoms - Operational KPIs" xfId="50119"/>
    <cellStyle name="n_Flash September eresMas_CA CARAT Home FR_PFA_Parcs_0600706" xfId="2309"/>
    <cellStyle name="n_Flash September eresMas_CA CARAT Home FR_PFA_Parcs_0600706_A&amp;ME KPIs" xfId="53596"/>
    <cellStyle name="n_Flash September eresMas_CA CARAT Home FR_PFA_Parcs_0600706_France financials" xfId="23962"/>
    <cellStyle name="n_Flash September eresMas_CA CARAT Home FR_PFA_Parcs_0600706_France KPIs" xfId="5170"/>
    <cellStyle name="n_Flash September eresMas_CA CARAT Home FR_PFA_Parcs_0600706_France KPIs 2" xfId="14588"/>
    <cellStyle name="n_Flash September eresMas_CA CARAT Home FR_PFA_Parcs_0600706_France KPIs_1" xfId="12413"/>
    <cellStyle name="n_Flash September eresMas_CA CARAT Home FR_PFA_Parcs_0600706_Group" xfId="34513"/>
    <cellStyle name="n_Flash September eresMas_CA CARAT Home FR_PFA_Parcs_0600706_Group - financial KPIs" xfId="22218"/>
    <cellStyle name="n_Flash September eresMas_CA CARAT Home FR_PFA_Parcs_0600706_Group - operational KPIs" xfId="10659"/>
    <cellStyle name="n_Flash September eresMas_CA CARAT Home FR_PFA_Parcs_0600706_Group - operational KPIs 2" xfId="18358"/>
    <cellStyle name="n_Flash September eresMas_CA CARAT Home FR_PFA_Parcs_0600706_Group - operational KPIs_1" xfId="20475"/>
    <cellStyle name="n_Flash September eresMas_CA CARAT Home FR_PFA_Parcs_0600706_Poland KPIs" xfId="34512"/>
    <cellStyle name="n_Flash September eresMas_CA CARAT Home FR_PFA_Parcs_0600706_ROW" xfId="34514"/>
    <cellStyle name="n_Flash September eresMas_CA CARAT Home FR_PFA_Parcs_0600706_ROW ARPU" xfId="34515"/>
    <cellStyle name="n_Flash September eresMas_CA CARAT Home FR_PFA_Parcs_0600706_ROW_1" xfId="34516"/>
    <cellStyle name="n_Flash September eresMas_CA CARAT Home FR_PFA_Parcs_0600706_ROW_1_Group" xfId="34517"/>
    <cellStyle name="n_Flash September eresMas_CA CARAT Home FR_PFA_Parcs_0600706_ROW_1_ROW ARPU" xfId="34518"/>
    <cellStyle name="n_Flash September eresMas_CA CARAT Home FR_PFA_Parcs_0600706_ROW_Group" xfId="34519"/>
    <cellStyle name="n_Flash September eresMas_CA CARAT Home FR_PFA_Parcs_0600706_ROW_ROW ARPU" xfId="34520"/>
    <cellStyle name="n_Flash September eresMas_CA CARAT Home FR_PFA_Parcs_0600706_Spain ARPU + AUPU" xfId="34521"/>
    <cellStyle name="n_Flash September eresMas_CA CARAT Home FR_PFA_Parcs_0600706_Spain ARPU + AUPU_Group" xfId="34522"/>
    <cellStyle name="n_Flash September eresMas_CA CARAT Home FR_PFA_Parcs_0600706_Spain ARPU + AUPU_ROW ARPU" xfId="34523"/>
    <cellStyle name="n_Flash September eresMas_CA CARAT Home FR_PFA_Parcs_0600706_Spain KPIs" xfId="7001"/>
    <cellStyle name="n_Flash September eresMas_CA CARAT Home FR_PFA_Parcs_0600706_Spain KPIs 2" xfId="16368"/>
    <cellStyle name="n_Flash September eresMas_CA CARAT Home FR_PFA_Parcs_0600706_Spain KPIs_1" xfId="51817"/>
    <cellStyle name="n_Flash September eresMas_CA CARAT Home FR_PFA_Parcs_0600706_Telecoms - Operational KPIs" xfId="50120"/>
    <cellStyle name="n_Flash September eresMas_CA CARAT Home FR_Poland KPIs" xfId="8506"/>
    <cellStyle name="n_Flash September eresMas_CA CARAT Home FR_Poland KPIs_1" xfId="34396"/>
    <cellStyle name="n_Flash September eresMas_CA CARAT Home FR_Reporting Valeur_Mobile_2010_10" xfId="34524"/>
    <cellStyle name="n_Flash September eresMas_CA CARAT Home FR_Reporting Valeur_Mobile_2010_10_Group" xfId="34525"/>
    <cellStyle name="n_Flash September eresMas_CA CARAT Home FR_Reporting Valeur_Mobile_2010_10_ROW" xfId="34526"/>
    <cellStyle name="n_Flash September eresMas_CA CARAT Home FR_Reporting Valeur_Mobile_2010_10_ROW ARPU" xfId="34527"/>
    <cellStyle name="n_Flash September eresMas_CA CARAT Home FR_Reporting Valeur_Mobile_2010_10_ROW_Group" xfId="34528"/>
    <cellStyle name="n_Flash September eresMas_CA CARAT Home FR_Reporting Valeur_Mobile_2010_10_ROW_ROW ARPU" xfId="34529"/>
    <cellStyle name="n_Flash September eresMas_CA CARAT Home FR_ROW" xfId="34530"/>
    <cellStyle name="n_Flash September eresMas_CA CARAT Home FR_ROW ARPU" xfId="34531"/>
    <cellStyle name="n_Flash September eresMas_CA CARAT Home FR_RoW KPIs" xfId="9218"/>
    <cellStyle name="n_Flash September eresMas_CA CARAT Home FR_ROW_1" xfId="34532"/>
    <cellStyle name="n_Flash September eresMas_CA CARAT Home FR_ROW_1_Group" xfId="34533"/>
    <cellStyle name="n_Flash September eresMas_CA CARAT Home FR_ROW_1_ROW ARPU" xfId="34534"/>
    <cellStyle name="n_Flash September eresMas_CA CARAT Home FR_ROW_Group" xfId="34535"/>
    <cellStyle name="n_Flash September eresMas_CA CARAT Home FR_ROW_ROW ARPU" xfId="34536"/>
    <cellStyle name="n_Flash September eresMas_CA CARAT Home FR_Spain ARPU + AUPU" xfId="34537"/>
    <cellStyle name="n_Flash September eresMas_CA CARAT Home FR_Spain ARPU + AUPU_Group" xfId="34538"/>
    <cellStyle name="n_Flash September eresMas_CA CARAT Home FR_Spain ARPU + AUPU_ROW ARPU" xfId="34539"/>
    <cellStyle name="n_Flash September eresMas_CA CARAT Home FR_Spain KPIs" xfId="6991"/>
    <cellStyle name="n_Flash September eresMas_CA CARAT Home FR_Spain KPIs 2" xfId="16358"/>
    <cellStyle name="n_Flash September eresMas_CA CARAT Home FR_Spain KPIs_1" xfId="51807"/>
    <cellStyle name="n_Flash September eresMas_CA CARAT Home FR_Telecoms - Operational KPIs" xfId="50110"/>
    <cellStyle name="n_Flash September eresMas_CA CARAT Home FR_UAG_report_CA 06-09 (06-09-28)" xfId="2310"/>
    <cellStyle name="n_Flash September eresMas_CA CARAT Home FR_UAG_report_CA 06-09 (06-09-28)_A&amp;ME KPIs" xfId="53597"/>
    <cellStyle name="n_Flash September eresMas_CA CARAT Home FR_UAG_report_CA 06-09 (06-09-28)_Enterprise" xfId="9791"/>
    <cellStyle name="n_Flash September eresMas_CA CARAT Home FR_UAG_report_CA 06-09 (06-09-28)_France financials" xfId="23963"/>
    <cellStyle name="n_Flash September eresMas_CA CARAT Home FR_UAG_report_CA 06-09 (06-09-28)_France financials_1" xfId="25381"/>
    <cellStyle name="n_Flash September eresMas_CA CARAT Home FR_UAG_report_CA 06-09 (06-09-28)_France KPIs" xfId="5171"/>
    <cellStyle name="n_Flash September eresMas_CA CARAT Home FR_UAG_report_CA 06-09 (06-09-28)_France KPIs 2" xfId="14589"/>
    <cellStyle name="n_Flash September eresMas_CA CARAT Home FR_UAG_report_CA 06-09 (06-09-28)_France KPIs_1" xfId="12414"/>
    <cellStyle name="n_Flash September eresMas_CA CARAT Home FR_UAG_report_CA 06-09 (06-09-28)_Group" xfId="34541"/>
    <cellStyle name="n_Flash September eresMas_CA CARAT Home FR_UAG_report_CA 06-09 (06-09-28)_Group - financial KPIs" xfId="22219"/>
    <cellStyle name="n_Flash September eresMas_CA CARAT Home FR_UAG_report_CA 06-09 (06-09-28)_Group - operational KPIs" xfId="3257"/>
    <cellStyle name="n_Flash September eresMas_CA CARAT Home FR_UAG_report_CA 06-09 (06-09-28)_Group - operational KPIs_1" xfId="10660"/>
    <cellStyle name="n_Flash September eresMas_CA CARAT Home FR_UAG_report_CA 06-09 (06-09-28)_Group - operational KPIs_1 2" xfId="18359"/>
    <cellStyle name="n_Flash September eresMas_CA CARAT Home FR_UAG_report_CA 06-09 (06-09-28)_Group - operational KPIs_2" xfId="20476"/>
    <cellStyle name="n_Flash September eresMas_CA CARAT Home FR_UAG_report_CA 06-09 (06-09-28)_IC&amp;SS" xfId="17611"/>
    <cellStyle name="n_Flash September eresMas_CA CARAT Home FR_UAG_report_CA 06-09 (06-09-28)_Poland KPIs" xfId="8511"/>
    <cellStyle name="n_Flash September eresMas_CA CARAT Home FR_UAG_report_CA 06-09 (06-09-28)_Poland KPIs_1" xfId="34540"/>
    <cellStyle name="n_Flash September eresMas_CA CARAT Home FR_UAG_report_CA 06-09 (06-09-28)_ROW" xfId="34542"/>
    <cellStyle name="n_Flash September eresMas_CA CARAT Home FR_UAG_report_CA 06-09 (06-09-28)_ROW ARPU" xfId="34543"/>
    <cellStyle name="n_Flash September eresMas_CA CARAT Home FR_UAG_report_CA 06-09 (06-09-28)_RoW KPIs" xfId="9223"/>
    <cellStyle name="n_Flash September eresMas_CA CARAT Home FR_UAG_report_CA 06-09 (06-09-28)_ROW_1" xfId="34544"/>
    <cellStyle name="n_Flash September eresMas_CA CARAT Home FR_UAG_report_CA 06-09 (06-09-28)_ROW_1_Group" xfId="34545"/>
    <cellStyle name="n_Flash September eresMas_CA CARAT Home FR_UAG_report_CA 06-09 (06-09-28)_ROW_1_ROW ARPU" xfId="34546"/>
    <cellStyle name="n_Flash September eresMas_CA CARAT Home FR_UAG_report_CA 06-09 (06-09-28)_ROW_Group" xfId="34547"/>
    <cellStyle name="n_Flash September eresMas_CA CARAT Home FR_UAG_report_CA 06-09 (06-09-28)_ROW_ROW ARPU" xfId="34548"/>
    <cellStyle name="n_Flash September eresMas_CA CARAT Home FR_UAG_report_CA 06-09 (06-09-28)_Spain ARPU + AUPU" xfId="34549"/>
    <cellStyle name="n_Flash September eresMas_CA CARAT Home FR_UAG_report_CA 06-09 (06-09-28)_Spain ARPU + AUPU_Group" xfId="34550"/>
    <cellStyle name="n_Flash September eresMas_CA CARAT Home FR_UAG_report_CA 06-09 (06-09-28)_Spain ARPU + AUPU_ROW ARPU" xfId="34551"/>
    <cellStyle name="n_Flash September eresMas_CA CARAT Home FR_UAG_report_CA 06-09 (06-09-28)_Spain KPIs" xfId="7002"/>
    <cellStyle name="n_Flash September eresMas_CA CARAT Home FR_UAG_report_CA 06-09 (06-09-28)_Spain KPIs 2" xfId="16369"/>
    <cellStyle name="n_Flash September eresMas_CA CARAT Home FR_UAG_report_CA 06-09 (06-09-28)_Spain KPIs_1" xfId="51818"/>
    <cellStyle name="n_Flash September eresMas_CA CARAT Home FR_UAG_report_CA 06-09 (06-09-28)_Telecoms - Operational KPIs" xfId="50121"/>
    <cellStyle name="n_Flash September eresMas_CA CARAT Home FR_UAG_report_CA 06-10 (06-11-06)" xfId="2311"/>
    <cellStyle name="n_Flash September eresMas_CA CARAT Home FR_UAG_report_CA 06-10 (06-11-06)_A&amp;ME KPIs" xfId="53598"/>
    <cellStyle name="n_Flash September eresMas_CA CARAT Home FR_UAG_report_CA 06-10 (06-11-06)_Enterprise" xfId="9792"/>
    <cellStyle name="n_Flash September eresMas_CA CARAT Home FR_UAG_report_CA 06-10 (06-11-06)_France financials" xfId="23964"/>
    <cellStyle name="n_Flash September eresMas_CA CARAT Home FR_UAG_report_CA 06-10 (06-11-06)_France financials_1" xfId="25382"/>
    <cellStyle name="n_Flash September eresMas_CA CARAT Home FR_UAG_report_CA 06-10 (06-11-06)_France KPIs" xfId="5172"/>
    <cellStyle name="n_Flash September eresMas_CA CARAT Home FR_UAG_report_CA 06-10 (06-11-06)_France KPIs 2" xfId="14590"/>
    <cellStyle name="n_Flash September eresMas_CA CARAT Home FR_UAG_report_CA 06-10 (06-11-06)_France KPIs_1" xfId="12415"/>
    <cellStyle name="n_Flash September eresMas_CA CARAT Home FR_UAG_report_CA 06-10 (06-11-06)_Group" xfId="34553"/>
    <cellStyle name="n_Flash September eresMas_CA CARAT Home FR_UAG_report_CA 06-10 (06-11-06)_Group - financial KPIs" xfId="22220"/>
    <cellStyle name="n_Flash September eresMas_CA CARAT Home FR_UAG_report_CA 06-10 (06-11-06)_Group - operational KPIs" xfId="3258"/>
    <cellStyle name="n_Flash September eresMas_CA CARAT Home FR_UAG_report_CA 06-10 (06-11-06)_Group - operational KPIs_1" xfId="10661"/>
    <cellStyle name="n_Flash September eresMas_CA CARAT Home FR_UAG_report_CA 06-10 (06-11-06)_Group - operational KPIs_1 2" xfId="18360"/>
    <cellStyle name="n_Flash September eresMas_CA CARAT Home FR_UAG_report_CA 06-10 (06-11-06)_Group - operational KPIs_2" xfId="20477"/>
    <cellStyle name="n_Flash September eresMas_CA CARAT Home FR_UAG_report_CA 06-10 (06-11-06)_IC&amp;SS" xfId="17668"/>
    <cellStyle name="n_Flash September eresMas_CA CARAT Home FR_UAG_report_CA 06-10 (06-11-06)_Poland KPIs" xfId="8512"/>
    <cellStyle name="n_Flash September eresMas_CA CARAT Home FR_UAG_report_CA 06-10 (06-11-06)_Poland KPIs_1" xfId="34552"/>
    <cellStyle name="n_Flash September eresMas_CA CARAT Home FR_UAG_report_CA 06-10 (06-11-06)_ROW" xfId="34554"/>
    <cellStyle name="n_Flash September eresMas_CA CARAT Home FR_UAG_report_CA 06-10 (06-11-06)_ROW ARPU" xfId="34555"/>
    <cellStyle name="n_Flash September eresMas_CA CARAT Home FR_UAG_report_CA 06-10 (06-11-06)_RoW KPIs" xfId="9224"/>
    <cellStyle name="n_Flash September eresMas_CA CARAT Home FR_UAG_report_CA 06-10 (06-11-06)_ROW_1" xfId="34556"/>
    <cellStyle name="n_Flash September eresMas_CA CARAT Home FR_UAG_report_CA 06-10 (06-11-06)_ROW_1_Group" xfId="34557"/>
    <cellStyle name="n_Flash September eresMas_CA CARAT Home FR_UAG_report_CA 06-10 (06-11-06)_ROW_1_ROW ARPU" xfId="34558"/>
    <cellStyle name="n_Flash September eresMas_CA CARAT Home FR_UAG_report_CA 06-10 (06-11-06)_ROW_Group" xfId="34559"/>
    <cellStyle name="n_Flash September eresMas_CA CARAT Home FR_UAG_report_CA 06-10 (06-11-06)_ROW_ROW ARPU" xfId="34560"/>
    <cellStyle name="n_Flash September eresMas_CA CARAT Home FR_UAG_report_CA 06-10 (06-11-06)_Spain ARPU + AUPU" xfId="34561"/>
    <cellStyle name="n_Flash September eresMas_CA CARAT Home FR_UAG_report_CA 06-10 (06-11-06)_Spain ARPU + AUPU_Group" xfId="34562"/>
    <cellStyle name="n_Flash September eresMas_CA CARAT Home FR_UAG_report_CA 06-10 (06-11-06)_Spain ARPU + AUPU_ROW ARPU" xfId="34563"/>
    <cellStyle name="n_Flash September eresMas_CA CARAT Home FR_UAG_report_CA 06-10 (06-11-06)_Spain KPIs" xfId="7003"/>
    <cellStyle name="n_Flash September eresMas_CA CARAT Home FR_UAG_report_CA 06-10 (06-11-06)_Spain KPIs 2" xfId="16370"/>
    <cellStyle name="n_Flash September eresMas_CA CARAT Home FR_UAG_report_CA 06-10 (06-11-06)_Spain KPIs_1" xfId="51819"/>
    <cellStyle name="n_Flash September eresMas_CA CARAT Home FR_UAG_report_CA 06-10 (06-11-06)_Telecoms - Operational KPIs" xfId="50122"/>
    <cellStyle name="n_Flash September eresMas_CA CARAT Home FR_V&amp;M trajectoires V1 (06-08-11)" xfId="2312"/>
    <cellStyle name="n_Flash September eresMas_CA CARAT Home FR_V&amp;M trajectoires V1 (06-08-11)_A&amp;ME KPIs" xfId="53599"/>
    <cellStyle name="n_Flash September eresMas_CA CARAT Home FR_V&amp;M trajectoires V1 (06-08-11)_Enterprise" xfId="9793"/>
    <cellStyle name="n_Flash September eresMas_CA CARAT Home FR_V&amp;M trajectoires V1 (06-08-11)_France financials" xfId="23965"/>
    <cellStyle name="n_Flash September eresMas_CA CARAT Home FR_V&amp;M trajectoires V1 (06-08-11)_France financials_1" xfId="25383"/>
    <cellStyle name="n_Flash September eresMas_CA CARAT Home FR_V&amp;M trajectoires V1 (06-08-11)_France KPIs" xfId="5173"/>
    <cellStyle name="n_Flash September eresMas_CA CARAT Home FR_V&amp;M trajectoires V1 (06-08-11)_France KPIs 2" xfId="14591"/>
    <cellStyle name="n_Flash September eresMas_CA CARAT Home FR_V&amp;M trajectoires V1 (06-08-11)_France KPIs_1" xfId="12416"/>
    <cellStyle name="n_Flash September eresMas_CA CARAT Home FR_V&amp;M trajectoires V1 (06-08-11)_Group" xfId="34565"/>
    <cellStyle name="n_Flash September eresMas_CA CARAT Home FR_V&amp;M trajectoires V1 (06-08-11)_Group - financial KPIs" xfId="22221"/>
    <cellStyle name="n_Flash September eresMas_CA CARAT Home FR_V&amp;M trajectoires V1 (06-08-11)_Group - operational KPIs" xfId="3259"/>
    <cellStyle name="n_Flash September eresMas_CA CARAT Home FR_V&amp;M trajectoires V1 (06-08-11)_Group - operational KPIs_1" xfId="10662"/>
    <cellStyle name="n_Flash September eresMas_CA CARAT Home FR_V&amp;M trajectoires V1 (06-08-11)_Group - operational KPIs_1 2" xfId="18361"/>
    <cellStyle name="n_Flash September eresMas_CA CARAT Home FR_V&amp;M trajectoires V1 (06-08-11)_Group - operational KPIs_2" xfId="20478"/>
    <cellStyle name="n_Flash September eresMas_CA CARAT Home FR_V&amp;M trajectoires V1 (06-08-11)_IC&amp;SS" xfId="19563"/>
    <cellStyle name="n_Flash September eresMas_CA CARAT Home FR_V&amp;M trajectoires V1 (06-08-11)_Poland KPIs" xfId="8513"/>
    <cellStyle name="n_Flash September eresMas_CA CARAT Home FR_V&amp;M trajectoires V1 (06-08-11)_Poland KPIs_1" xfId="34564"/>
    <cellStyle name="n_Flash September eresMas_CA CARAT Home FR_V&amp;M trajectoires V1 (06-08-11)_ROW" xfId="34566"/>
    <cellStyle name="n_Flash September eresMas_CA CARAT Home FR_V&amp;M trajectoires V1 (06-08-11)_ROW ARPU" xfId="34567"/>
    <cellStyle name="n_Flash September eresMas_CA CARAT Home FR_V&amp;M trajectoires V1 (06-08-11)_RoW KPIs" xfId="9225"/>
    <cellStyle name="n_Flash September eresMas_CA CARAT Home FR_V&amp;M trajectoires V1 (06-08-11)_ROW_1" xfId="34568"/>
    <cellStyle name="n_Flash September eresMas_CA CARAT Home FR_V&amp;M trajectoires V1 (06-08-11)_ROW_1_Group" xfId="34569"/>
    <cellStyle name="n_Flash September eresMas_CA CARAT Home FR_V&amp;M trajectoires V1 (06-08-11)_ROW_1_ROW ARPU" xfId="34570"/>
    <cellStyle name="n_Flash September eresMas_CA CARAT Home FR_V&amp;M trajectoires V1 (06-08-11)_ROW_Group" xfId="34571"/>
    <cellStyle name="n_Flash September eresMas_CA CARAT Home FR_V&amp;M trajectoires V1 (06-08-11)_ROW_ROW ARPU" xfId="34572"/>
    <cellStyle name="n_Flash September eresMas_CA CARAT Home FR_V&amp;M trajectoires V1 (06-08-11)_Spain ARPU + AUPU" xfId="34573"/>
    <cellStyle name="n_Flash September eresMas_CA CARAT Home FR_V&amp;M trajectoires V1 (06-08-11)_Spain ARPU + AUPU_Group" xfId="34574"/>
    <cellStyle name="n_Flash September eresMas_CA CARAT Home FR_V&amp;M trajectoires V1 (06-08-11)_Spain ARPU + AUPU_ROW ARPU" xfId="34575"/>
    <cellStyle name="n_Flash September eresMas_CA CARAT Home FR_V&amp;M trajectoires V1 (06-08-11)_Spain KPIs" xfId="7004"/>
    <cellStyle name="n_Flash September eresMas_CA CARAT Home FR_V&amp;M trajectoires V1 (06-08-11)_Spain KPIs 2" xfId="16371"/>
    <cellStyle name="n_Flash September eresMas_CA CARAT Home FR_V&amp;M trajectoires V1 (06-08-11)_Spain KPIs_1" xfId="51820"/>
    <cellStyle name="n_Flash September eresMas_CA CARAT Home FR_V&amp;M trajectoires V1 (06-08-11)_Telecoms - Operational KPIs" xfId="50123"/>
    <cellStyle name="n_Flash September eresMas_CA forfaits 0607 (06-08-14)" xfId="2313"/>
    <cellStyle name="n_Flash September eresMas_CA forfaits 0607 (06-08-14)_A&amp;ME KPIs" xfId="53600"/>
    <cellStyle name="n_Flash September eresMas_CA forfaits 0607 (06-08-14)_France financials" xfId="23966"/>
    <cellStyle name="n_Flash September eresMas_CA forfaits 0607 (06-08-14)_France KPIs" xfId="5174"/>
    <cellStyle name="n_Flash September eresMas_CA forfaits 0607 (06-08-14)_France KPIs 2" xfId="14592"/>
    <cellStyle name="n_Flash September eresMas_CA forfaits 0607 (06-08-14)_France KPIs_1" xfId="12417"/>
    <cellStyle name="n_Flash September eresMas_CA forfaits 0607 (06-08-14)_Group" xfId="34577"/>
    <cellStyle name="n_Flash September eresMas_CA forfaits 0607 (06-08-14)_Group - financial KPIs" xfId="22222"/>
    <cellStyle name="n_Flash September eresMas_CA forfaits 0607 (06-08-14)_Group - operational KPIs" xfId="10663"/>
    <cellStyle name="n_Flash September eresMas_CA forfaits 0607 (06-08-14)_Group - operational KPIs 2" xfId="18362"/>
    <cellStyle name="n_Flash September eresMas_CA forfaits 0607 (06-08-14)_Group - operational KPIs_1" xfId="20479"/>
    <cellStyle name="n_Flash September eresMas_CA forfaits 0607 (06-08-14)_Poland KPIs" xfId="34576"/>
    <cellStyle name="n_Flash September eresMas_CA forfaits 0607 (06-08-14)_ROW" xfId="34578"/>
    <cellStyle name="n_Flash September eresMas_CA forfaits 0607 (06-08-14)_ROW ARPU" xfId="34579"/>
    <cellStyle name="n_Flash September eresMas_CA forfaits 0607 (06-08-14)_ROW_1" xfId="34580"/>
    <cellStyle name="n_Flash September eresMas_CA forfaits 0607 (06-08-14)_ROW_1_Group" xfId="34581"/>
    <cellStyle name="n_Flash September eresMas_CA forfaits 0607 (06-08-14)_ROW_1_ROW ARPU" xfId="34582"/>
    <cellStyle name="n_Flash September eresMas_CA forfaits 0607 (06-08-14)_ROW_Group" xfId="34583"/>
    <cellStyle name="n_Flash September eresMas_CA forfaits 0607 (06-08-14)_ROW_ROW ARPU" xfId="34584"/>
    <cellStyle name="n_Flash September eresMas_CA forfaits 0607 (06-08-14)_Spain ARPU + AUPU" xfId="34585"/>
    <cellStyle name="n_Flash September eresMas_CA forfaits 0607 (06-08-14)_Spain ARPU + AUPU_Group" xfId="34586"/>
    <cellStyle name="n_Flash September eresMas_CA forfaits 0607 (06-08-14)_Spain ARPU + AUPU_ROW ARPU" xfId="34587"/>
    <cellStyle name="n_Flash September eresMas_CA forfaits 0607 (06-08-14)_Spain KPIs" xfId="7005"/>
    <cellStyle name="n_Flash September eresMas_CA forfaits 0607 (06-08-14)_Spain KPIs 2" xfId="16372"/>
    <cellStyle name="n_Flash September eresMas_CA forfaits 0607 (06-08-14)_Spain KPIs_1" xfId="51821"/>
    <cellStyle name="n_Flash September eresMas_CA forfaits 0607 (06-08-14)_Telecoms - Operational KPIs" xfId="50124"/>
    <cellStyle name="n_Flash September eresMas_CA par ENTITE JUIN 06 val2" xfId="2314"/>
    <cellStyle name="n_Flash September eresMas_CA par ENTITE JUIN 06 val2_A&amp;ME KPIs" xfId="53601"/>
    <cellStyle name="n_Flash September eresMas_CA par ENTITE JUIN 06 val2_France financials" xfId="23967"/>
    <cellStyle name="n_Flash September eresMas_CA par ENTITE JUIN 06 val2_France KPIs" xfId="5175"/>
    <cellStyle name="n_Flash September eresMas_CA par ENTITE JUIN 06 val2_France KPIs 2" xfId="14593"/>
    <cellStyle name="n_Flash September eresMas_CA par ENTITE JUIN 06 val2_France KPIs_1" xfId="12418"/>
    <cellStyle name="n_Flash September eresMas_CA par ENTITE JUIN 06 val2_Group" xfId="34589"/>
    <cellStyle name="n_Flash September eresMas_CA par ENTITE JUIN 06 val2_Group - financial KPIs" xfId="22223"/>
    <cellStyle name="n_Flash September eresMas_CA par ENTITE JUIN 06 val2_Group - operational KPIs" xfId="10664"/>
    <cellStyle name="n_Flash September eresMas_CA par ENTITE JUIN 06 val2_Group - operational KPIs 2" xfId="18363"/>
    <cellStyle name="n_Flash September eresMas_CA par ENTITE JUIN 06 val2_Group - operational KPIs_1" xfId="20480"/>
    <cellStyle name="n_Flash September eresMas_CA par ENTITE JUIN 06 val2_Poland KPIs" xfId="34588"/>
    <cellStyle name="n_Flash September eresMas_CA par ENTITE JUIN 06 val2_ROW" xfId="34590"/>
    <cellStyle name="n_Flash September eresMas_CA par ENTITE JUIN 06 val2_ROW ARPU" xfId="34591"/>
    <cellStyle name="n_Flash September eresMas_CA par ENTITE JUIN 06 val2_ROW_1" xfId="34592"/>
    <cellStyle name="n_Flash September eresMas_CA par ENTITE JUIN 06 val2_ROW_1_Group" xfId="34593"/>
    <cellStyle name="n_Flash September eresMas_CA par ENTITE JUIN 06 val2_ROW_1_ROW ARPU" xfId="34594"/>
    <cellStyle name="n_Flash September eresMas_CA par ENTITE JUIN 06 val2_ROW_Group" xfId="34595"/>
    <cellStyle name="n_Flash September eresMas_CA par ENTITE JUIN 06 val2_ROW_ROW ARPU" xfId="34596"/>
    <cellStyle name="n_Flash September eresMas_CA par ENTITE JUIN 06 val2_Spain ARPU + AUPU" xfId="34597"/>
    <cellStyle name="n_Flash September eresMas_CA par ENTITE JUIN 06 val2_Spain ARPU + AUPU_Group" xfId="34598"/>
    <cellStyle name="n_Flash September eresMas_CA par ENTITE JUIN 06 val2_Spain ARPU + AUPU_ROW ARPU" xfId="34599"/>
    <cellStyle name="n_Flash September eresMas_CA par ENTITE JUIN 06 val2_Spain KPIs" xfId="7006"/>
    <cellStyle name="n_Flash September eresMas_CA par ENTITE JUIN 06 val2_Spain KPIs 2" xfId="16373"/>
    <cellStyle name="n_Flash September eresMas_CA par ENTITE JUIN 06 val2_Spain KPIs_1" xfId="51822"/>
    <cellStyle name="n_Flash September eresMas_CA par ENTITE JUIN 06 val2_Telecoms - Operational KPIs" xfId="50125"/>
    <cellStyle name="n_Flash September eresMas_CA par produit Home France - juin 2006val" xfId="2315"/>
    <cellStyle name="n_Flash September eresMas_CA par produit Home France - juin 2006val_A&amp;ME KPIs" xfId="53602"/>
    <cellStyle name="n_Flash September eresMas_CA par produit Home France - juin 2006val_France financials" xfId="23968"/>
    <cellStyle name="n_Flash September eresMas_CA par produit Home France - juin 2006val_France KPIs" xfId="5176"/>
    <cellStyle name="n_Flash September eresMas_CA par produit Home France - juin 2006val_France KPIs 2" xfId="14594"/>
    <cellStyle name="n_Flash September eresMas_CA par produit Home France - juin 2006val_France KPIs_1" xfId="12419"/>
    <cellStyle name="n_Flash September eresMas_CA par produit Home France - juin 2006val_Group" xfId="34601"/>
    <cellStyle name="n_Flash September eresMas_CA par produit Home France - juin 2006val_Group - financial KPIs" xfId="22224"/>
    <cellStyle name="n_Flash September eresMas_CA par produit Home France - juin 2006val_Group - operational KPIs" xfId="10665"/>
    <cellStyle name="n_Flash September eresMas_CA par produit Home France - juin 2006val_Group - operational KPIs 2" xfId="18364"/>
    <cellStyle name="n_Flash September eresMas_CA par produit Home France - juin 2006val_Group - operational KPIs_1" xfId="20481"/>
    <cellStyle name="n_Flash September eresMas_CA par produit Home France - juin 2006val_Poland KPIs" xfId="34600"/>
    <cellStyle name="n_Flash September eresMas_CA par produit Home France - juin 2006val_ROW" xfId="34602"/>
    <cellStyle name="n_Flash September eresMas_CA par produit Home France - juin 2006val_ROW ARPU" xfId="34603"/>
    <cellStyle name="n_Flash September eresMas_CA par produit Home France - juin 2006val_ROW_1" xfId="34604"/>
    <cellStyle name="n_Flash September eresMas_CA par produit Home France - juin 2006val_ROW_1_Group" xfId="34605"/>
    <cellStyle name="n_Flash September eresMas_CA par produit Home France - juin 2006val_ROW_1_ROW ARPU" xfId="34606"/>
    <cellStyle name="n_Flash September eresMas_CA par produit Home France - juin 2006val_ROW_Group" xfId="34607"/>
    <cellStyle name="n_Flash September eresMas_CA par produit Home France - juin 2006val_ROW_ROW ARPU" xfId="34608"/>
    <cellStyle name="n_Flash September eresMas_CA par produit Home France - juin 2006val_Spain ARPU + AUPU" xfId="34609"/>
    <cellStyle name="n_Flash September eresMas_CA par produit Home France - juin 2006val_Spain ARPU + AUPU_Group" xfId="34610"/>
    <cellStyle name="n_Flash September eresMas_CA par produit Home France - juin 2006val_Spain ARPU + AUPU_ROW ARPU" xfId="34611"/>
    <cellStyle name="n_Flash September eresMas_CA par produit Home France - juin 2006val_Spain KPIs" xfId="7007"/>
    <cellStyle name="n_Flash September eresMas_CA par produit Home France - juin 2006val_Spain KPIs 2" xfId="16374"/>
    <cellStyle name="n_Flash September eresMas_CA par produit Home France - juin 2006val_Spain KPIs_1" xfId="51823"/>
    <cellStyle name="n_Flash September eresMas_CA par produit Home France - juin 2006val_Telecoms - Operational KPIs" xfId="50126"/>
    <cellStyle name="n_Flash September eresMas_Classeur1" xfId="2316"/>
    <cellStyle name="n_Flash September eresMas_Classeur1_01 Synthèse DM pour modèle" xfId="2317"/>
    <cellStyle name="n_Flash September eresMas_Classeur1_01 Synthèse DM pour modèle_A&amp;ME KPIs" xfId="53604"/>
    <cellStyle name="n_Flash September eresMas_Classeur1_01 Synthèse DM pour modèle_France financials" xfId="23970"/>
    <cellStyle name="n_Flash September eresMas_Classeur1_01 Synthèse DM pour modèle_France KPIs" xfId="5178"/>
    <cellStyle name="n_Flash September eresMas_Classeur1_01 Synthèse DM pour modèle_France KPIs 2" xfId="14596"/>
    <cellStyle name="n_Flash September eresMas_Classeur1_01 Synthèse DM pour modèle_France KPIs_1" xfId="12421"/>
    <cellStyle name="n_Flash September eresMas_Classeur1_01 Synthèse DM pour modèle_Group" xfId="34614"/>
    <cellStyle name="n_Flash September eresMas_Classeur1_01 Synthèse DM pour modèle_Group - financial KPIs" xfId="22226"/>
    <cellStyle name="n_Flash September eresMas_Classeur1_01 Synthèse DM pour modèle_Group - operational KPIs" xfId="10667"/>
    <cellStyle name="n_Flash September eresMas_Classeur1_01 Synthèse DM pour modèle_Group - operational KPIs 2" xfId="18366"/>
    <cellStyle name="n_Flash September eresMas_Classeur1_01 Synthèse DM pour modèle_Group - operational KPIs_1" xfId="20483"/>
    <cellStyle name="n_Flash September eresMas_Classeur1_01 Synthèse DM pour modèle_Poland KPIs" xfId="34613"/>
    <cellStyle name="n_Flash September eresMas_Classeur1_01 Synthèse DM pour modèle_ROW" xfId="34615"/>
    <cellStyle name="n_Flash September eresMas_Classeur1_01 Synthèse DM pour modèle_ROW ARPU" xfId="34616"/>
    <cellStyle name="n_Flash September eresMas_Classeur1_01 Synthèse DM pour modèle_ROW_1" xfId="34617"/>
    <cellStyle name="n_Flash September eresMas_Classeur1_01 Synthèse DM pour modèle_ROW_1_Group" xfId="34618"/>
    <cellStyle name="n_Flash September eresMas_Classeur1_01 Synthèse DM pour modèle_ROW_1_ROW ARPU" xfId="34619"/>
    <cellStyle name="n_Flash September eresMas_Classeur1_01 Synthèse DM pour modèle_ROW_Group" xfId="34620"/>
    <cellStyle name="n_Flash September eresMas_Classeur1_01 Synthèse DM pour modèle_ROW_ROW ARPU" xfId="34621"/>
    <cellStyle name="n_Flash September eresMas_Classeur1_01 Synthèse DM pour modèle_Spain ARPU + AUPU" xfId="34622"/>
    <cellStyle name="n_Flash September eresMas_Classeur1_01 Synthèse DM pour modèle_Spain ARPU + AUPU_Group" xfId="34623"/>
    <cellStyle name="n_Flash September eresMas_Classeur1_01 Synthèse DM pour modèle_Spain ARPU + AUPU_ROW ARPU" xfId="34624"/>
    <cellStyle name="n_Flash September eresMas_Classeur1_01 Synthèse DM pour modèle_Spain KPIs" xfId="7009"/>
    <cellStyle name="n_Flash September eresMas_Classeur1_01 Synthèse DM pour modèle_Spain KPIs 2" xfId="16376"/>
    <cellStyle name="n_Flash September eresMas_Classeur1_01 Synthèse DM pour modèle_Spain KPIs_1" xfId="51825"/>
    <cellStyle name="n_Flash September eresMas_Classeur1_01 Synthèse DM pour modèle_Telecoms - Operational KPIs" xfId="50128"/>
    <cellStyle name="n_Flash September eresMas_Classeur1_0703 Préflashde L23 Analyse CA trafic 07-03 (07-04-03)" xfId="2318"/>
    <cellStyle name="n_Flash September eresMas_Classeur1_0703 Préflashde L23 Analyse CA trafic 07-03 (07-04-03)_A&amp;ME KPIs" xfId="53605"/>
    <cellStyle name="n_Flash September eresMas_Classeur1_0703 Préflashde L23 Analyse CA trafic 07-03 (07-04-03)_Enterprise" xfId="9795"/>
    <cellStyle name="n_Flash September eresMas_Classeur1_0703 Préflashde L23 Analyse CA trafic 07-03 (07-04-03)_France financials" xfId="23971"/>
    <cellStyle name="n_Flash September eresMas_Classeur1_0703 Préflashde L23 Analyse CA trafic 07-03 (07-04-03)_France financials_1" xfId="25385"/>
    <cellStyle name="n_Flash September eresMas_Classeur1_0703 Préflashde L23 Analyse CA trafic 07-03 (07-04-03)_France KPIs" xfId="5179"/>
    <cellStyle name="n_Flash September eresMas_Classeur1_0703 Préflashde L23 Analyse CA trafic 07-03 (07-04-03)_France KPIs 2" xfId="14597"/>
    <cellStyle name="n_Flash September eresMas_Classeur1_0703 Préflashde L23 Analyse CA trafic 07-03 (07-04-03)_France KPIs_1" xfId="12422"/>
    <cellStyle name="n_Flash September eresMas_Classeur1_0703 Préflashde L23 Analyse CA trafic 07-03 (07-04-03)_Group" xfId="34626"/>
    <cellStyle name="n_Flash September eresMas_Classeur1_0703 Préflashde L23 Analyse CA trafic 07-03 (07-04-03)_Group - financial KPIs" xfId="22227"/>
    <cellStyle name="n_Flash September eresMas_Classeur1_0703 Préflashde L23 Analyse CA trafic 07-03 (07-04-03)_Group - operational KPIs" xfId="3261"/>
    <cellStyle name="n_Flash September eresMas_Classeur1_0703 Préflashde L23 Analyse CA trafic 07-03 (07-04-03)_Group - operational KPIs_1" xfId="10668"/>
    <cellStyle name="n_Flash September eresMas_Classeur1_0703 Préflashde L23 Analyse CA trafic 07-03 (07-04-03)_Group - operational KPIs_1 2" xfId="18367"/>
    <cellStyle name="n_Flash September eresMas_Classeur1_0703 Préflashde L23 Analyse CA trafic 07-03 (07-04-03)_Group - operational KPIs_2" xfId="20484"/>
    <cellStyle name="n_Flash September eresMas_Classeur1_0703 Préflashde L23 Analyse CA trafic 07-03 (07-04-03)_IC&amp;SS" xfId="17612"/>
    <cellStyle name="n_Flash September eresMas_Classeur1_0703 Préflashde L23 Analyse CA trafic 07-03 (07-04-03)_Poland KPIs" xfId="8515"/>
    <cellStyle name="n_Flash September eresMas_Classeur1_0703 Préflashde L23 Analyse CA trafic 07-03 (07-04-03)_Poland KPIs_1" xfId="34625"/>
    <cellStyle name="n_Flash September eresMas_Classeur1_0703 Préflashde L23 Analyse CA trafic 07-03 (07-04-03)_ROW" xfId="34627"/>
    <cellStyle name="n_Flash September eresMas_Classeur1_0703 Préflashde L23 Analyse CA trafic 07-03 (07-04-03)_ROW ARPU" xfId="34628"/>
    <cellStyle name="n_Flash September eresMas_Classeur1_0703 Préflashde L23 Analyse CA trafic 07-03 (07-04-03)_RoW KPIs" xfId="9227"/>
    <cellStyle name="n_Flash September eresMas_Classeur1_0703 Préflashde L23 Analyse CA trafic 07-03 (07-04-03)_ROW_1" xfId="34629"/>
    <cellStyle name="n_Flash September eresMas_Classeur1_0703 Préflashde L23 Analyse CA trafic 07-03 (07-04-03)_ROW_1_Group" xfId="34630"/>
    <cellStyle name="n_Flash September eresMas_Classeur1_0703 Préflashde L23 Analyse CA trafic 07-03 (07-04-03)_ROW_1_ROW ARPU" xfId="34631"/>
    <cellStyle name="n_Flash September eresMas_Classeur1_0703 Préflashde L23 Analyse CA trafic 07-03 (07-04-03)_ROW_Group" xfId="34632"/>
    <cellStyle name="n_Flash September eresMas_Classeur1_0703 Préflashde L23 Analyse CA trafic 07-03 (07-04-03)_ROW_ROW ARPU" xfId="34633"/>
    <cellStyle name="n_Flash September eresMas_Classeur1_0703 Préflashde L23 Analyse CA trafic 07-03 (07-04-03)_Spain ARPU + AUPU" xfId="34634"/>
    <cellStyle name="n_Flash September eresMas_Classeur1_0703 Préflashde L23 Analyse CA trafic 07-03 (07-04-03)_Spain ARPU + AUPU_Group" xfId="34635"/>
    <cellStyle name="n_Flash September eresMas_Classeur1_0703 Préflashde L23 Analyse CA trafic 07-03 (07-04-03)_Spain ARPU + AUPU_ROW ARPU" xfId="34636"/>
    <cellStyle name="n_Flash September eresMas_Classeur1_0703 Préflashde L23 Analyse CA trafic 07-03 (07-04-03)_Spain KPIs" xfId="7010"/>
    <cellStyle name="n_Flash September eresMas_Classeur1_0703 Préflashde L23 Analyse CA trafic 07-03 (07-04-03)_Spain KPIs 2" xfId="16377"/>
    <cellStyle name="n_Flash September eresMas_Classeur1_0703 Préflashde L23 Analyse CA trafic 07-03 (07-04-03)_Spain KPIs_1" xfId="51826"/>
    <cellStyle name="n_Flash September eresMas_Classeur1_0703 Préflashde L23 Analyse CA trafic 07-03 (07-04-03)_Telecoms - Operational KPIs" xfId="50129"/>
    <cellStyle name="n_Flash September eresMas_Classeur1_A&amp;ME KPIs" xfId="53603"/>
    <cellStyle name="n_Flash September eresMas_Classeur1_Base Forfaits 06-07" xfId="2319"/>
    <cellStyle name="n_Flash September eresMas_Classeur1_Base Forfaits 06-07_A&amp;ME KPIs" xfId="53606"/>
    <cellStyle name="n_Flash September eresMas_Classeur1_Base Forfaits 06-07_Enterprise" xfId="9796"/>
    <cellStyle name="n_Flash September eresMas_Classeur1_Base Forfaits 06-07_France financials" xfId="23972"/>
    <cellStyle name="n_Flash September eresMas_Classeur1_Base Forfaits 06-07_France financials_1" xfId="25386"/>
    <cellStyle name="n_Flash September eresMas_Classeur1_Base Forfaits 06-07_France KPIs" xfId="5180"/>
    <cellStyle name="n_Flash September eresMas_Classeur1_Base Forfaits 06-07_France KPIs 2" xfId="14598"/>
    <cellStyle name="n_Flash September eresMas_Classeur1_Base Forfaits 06-07_France KPIs_1" xfId="12423"/>
    <cellStyle name="n_Flash September eresMas_Classeur1_Base Forfaits 06-07_Group" xfId="34638"/>
    <cellStyle name="n_Flash September eresMas_Classeur1_Base Forfaits 06-07_Group - financial KPIs" xfId="22228"/>
    <cellStyle name="n_Flash September eresMas_Classeur1_Base Forfaits 06-07_Group - operational KPIs" xfId="3262"/>
    <cellStyle name="n_Flash September eresMas_Classeur1_Base Forfaits 06-07_Group - operational KPIs_1" xfId="10669"/>
    <cellStyle name="n_Flash September eresMas_Classeur1_Base Forfaits 06-07_Group - operational KPIs_1 2" xfId="18368"/>
    <cellStyle name="n_Flash September eresMas_Classeur1_Base Forfaits 06-07_Group - operational KPIs_2" xfId="20485"/>
    <cellStyle name="n_Flash September eresMas_Classeur1_Base Forfaits 06-07_IC&amp;SS" xfId="13793"/>
    <cellStyle name="n_Flash September eresMas_Classeur1_Base Forfaits 06-07_Poland KPIs" xfId="8516"/>
    <cellStyle name="n_Flash September eresMas_Classeur1_Base Forfaits 06-07_Poland KPIs_1" xfId="34637"/>
    <cellStyle name="n_Flash September eresMas_Classeur1_Base Forfaits 06-07_ROW" xfId="34639"/>
    <cellStyle name="n_Flash September eresMas_Classeur1_Base Forfaits 06-07_ROW ARPU" xfId="34640"/>
    <cellStyle name="n_Flash September eresMas_Classeur1_Base Forfaits 06-07_RoW KPIs" xfId="9228"/>
    <cellStyle name="n_Flash September eresMas_Classeur1_Base Forfaits 06-07_ROW_1" xfId="34641"/>
    <cellStyle name="n_Flash September eresMas_Classeur1_Base Forfaits 06-07_ROW_1_Group" xfId="34642"/>
    <cellStyle name="n_Flash September eresMas_Classeur1_Base Forfaits 06-07_ROW_1_ROW ARPU" xfId="34643"/>
    <cellStyle name="n_Flash September eresMas_Classeur1_Base Forfaits 06-07_ROW_Group" xfId="34644"/>
    <cellStyle name="n_Flash September eresMas_Classeur1_Base Forfaits 06-07_ROW_ROW ARPU" xfId="34645"/>
    <cellStyle name="n_Flash September eresMas_Classeur1_Base Forfaits 06-07_Spain ARPU + AUPU" xfId="34646"/>
    <cellStyle name="n_Flash September eresMas_Classeur1_Base Forfaits 06-07_Spain ARPU + AUPU_Group" xfId="34647"/>
    <cellStyle name="n_Flash September eresMas_Classeur1_Base Forfaits 06-07_Spain ARPU + AUPU_ROW ARPU" xfId="34648"/>
    <cellStyle name="n_Flash September eresMas_Classeur1_Base Forfaits 06-07_Spain KPIs" xfId="7011"/>
    <cellStyle name="n_Flash September eresMas_Classeur1_Base Forfaits 06-07_Spain KPIs 2" xfId="16378"/>
    <cellStyle name="n_Flash September eresMas_Classeur1_Base Forfaits 06-07_Spain KPIs_1" xfId="51827"/>
    <cellStyle name="n_Flash September eresMas_Classeur1_Base Forfaits 06-07_Telecoms - Operational KPIs" xfId="50130"/>
    <cellStyle name="n_Flash September eresMas_Classeur1_CA BAC SCR-VM 06-07 (31-07-06)" xfId="2320"/>
    <cellStyle name="n_Flash September eresMas_Classeur1_CA BAC SCR-VM 06-07 (31-07-06)_A&amp;ME KPIs" xfId="53607"/>
    <cellStyle name="n_Flash September eresMas_Classeur1_CA BAC SCR-VM 06-07 (31-07-06)_Enterprise" xfId="9797"/>
    <cellStyle name="n_Flash September eresMas_Classeur1_CA BAC SCR-VM 06-07 (31-07-06)_France financials" xfId="23973"/>
    <cellStyle name="n_Flash September eresMas_Classeur1_CA BAC SCR-VM 06-07 (31-07-06)_France financials_1" xfId="25387"/>
    <cellStyle name="n_Flash September eresMas_Classeur1_CA BAC SCR-VM 06-07 (31-07-06)_France KPIs" xfId="5181"/>
    <cellStyle name="n_Flash September eresMas_Classeur1_CA BAC SCR-VM 06-07 (31-07-06)_France KPIs 2" xfId="14599"/>
    <cellStyle name="n_Flash September eresMas_Classeur1_CA BAC SCR-VM 06-07 (31-07-06)_France KPIs_1" xfId="12424"/>
    <cellStyle name="n_Flash September eresMas_Classeur1_CA BAC SCR-VM 06-07 (31-07-06)_Group" xfId="34650"/>
    <cellStyle name="n_Flash September eresMas_Classeur1_CA BAC SCR-VM 06-07 (31-07-06)_Group - financial KPIs" xfId="22229"/>
    <cellStyle name="n_Flash September eresMas_Classeur1_CA BAC SCR-VM 06-07 (31-07-06)_Group - operational KPIs" xfId="3263"/>
    <cellStyle name="n_Flash September eresMas_Classeur1_CA BAC SCR-VM 06-07 (31-07-06)_Group - operational KPIs_1" xfId="10670"/>
    <cellStyle name="n_Flash September eresMas_Classeur1_CA BAC SCR-VM 06-07 (31-07-06)_Group - operational KPIs_1 2" xfId="18369"/>
    <cellStyle name="n_Flash September eresMas_Classeur1_CA BAC SCR-VM 06-07 (31-07-06)_Group - operational KPIs_2" xfId="20486"/>
    <cellStyle name="n_Flash September eresMas_Classeur1_CA BAC SCR-VM 06-07 (31-07-06)_IC&amp;SS" xfId="19562"/>
    <cellStyle name="n_Flash September eresMas_Classeur1_CA BAC SCR-VM 06-07 (31-07-06)_Poland KPIs" xfId="8517"/>
    <cellStyle name="n_Flash September eresMas_Classeur1_CA BAC SCR-VM 06-07 (31-07-06)_Poland KPIs_1" xfId="34649"/>
    <cellStyle name="n_Flash September eresMas_Classeur1_CA BAC SCR-VM 06-07 (31-07-06)_ROW" xfId="34651"/>
    <cellStyle name="n_Flash September eresMas_Classeur1_CA BAC SCR-VM 06-07 (31-07-06)_ROW ARPU" xfId="34652"/>
    <cellStyle name="n_Flash September eresMas_Classeur1_CA BAC SCR-VM 06-07 (31-07-06)_RoW KPIs" xfId="9229"/>
    <cellStyle name="n_Flash September eresMas_Classeur1_CA BAC SCR-VM 06-07 (31-07-06)_ROW_1" xfId="34653"/>
    <cellStyle name="n_Flash September eresMas_Classeur1_CA BAC SCR-VM 06-07 (31-07-06)_ROW_1_Group" xfId="34654"/>
    <cellStyle name="n_Flash September eresMas_Classeur1_CA BAC SCR-VM 06-07 (31-07-06)_ROW_1_ROW ARPU" xfId="34655"/>
    <cellStyle name="n_Flash September eresMas_Classeur1_CA BAC SCR-VM 06-07 (31-07-06)_ROW_Group" xfId="34656"/>
    <cellStyle name="n_Flash September eresMas_Classeur1_CA BAC SCR-VM 06-07 (31-07-06)_ROW_ROW ARPU" xfId="34657"/>
    <cellStyle name="n_Flash September eresMas_Classeur1_CA BAC SCR-VM 06-07 (31-07-06)_Spain ARPU + AUPU" xfId="34658"/>
    <cellStyle name="n_Flash September eresMas_Classeur1_CA BAC SCR-VM 06-07 (31-07-06)_Spain ARPU + AUPU_Group" xfId="34659"/>
    <cellStyle name="n_Flash September eresMas_Classeur1_CA BAC SCR-VM 06-07 (31-07-06)_Spain ARPU + AUPU_ROW ARPU" xfId="34660"/>
    <cellStyle name="n_Flash September eresMas_Classeur1_CA BAC SCR-VM 06-07 (31-07-06)_Spain KPIs" xfId="7012"/>
    <cellStyle name="n_Flash September eresMas_Classeur1_CA BAC SCR-VM 06-07 (31-07-06)_Spain KPIs 2" xfId="16379"/>
    <cellStyle name="n_Flash September eresMas_Classeur1_CA BAC SCR-VM 06-07 (31-07-06)_Spain KPIs_1" xfId="51828"/>
    <cellStyle name="n_Flash September eresMas_Classeur1_CA BAC SCR-VM 06-07 (31-07-06)_Telecoms - Operational KPIs" xfId="50131"/>
    <cellStyle name="n_Flash September eresMas_Classeur1_CA forfaits 0607 (06-08-14)" xfId="2321"/>
    <cellStyle name="n_Flash September eresMas_Classeur1_CA forfaits 0607 (06-08-14)_A&amp;ME KPIs" xfId="53608"/>
    <cellStyle name="n_Flash September eresMas_Classeur1_CA forfaits 0607 (06-08-14)_France financials" xfId="23974"/>
    <cellStyle name="n_Flash September eresMas_Classeur1_CA forfaits 0607 (06-08-14)_France KPIs" xfId="5182"/>
    <cellStyle name="n_Flash September eresMas_Classeur1_CA forfaits 0607 (06-08-14)_France KPIs 2" xfId="14600"/>
    <cellStyle name="n_Flash September eresMas_Classeur1_CA forfaits 0607 (06-08-14)_France KPIs_1" xfId="12425"/>
    <cellStyle name="n_Flash September eresMas_Classeur1_CA forfaits 0607 (06-08-14)_Group" xfId="34662"/>
    <cellStyle name="n_Flash September eresMas_Classeur1_CA forfaits 0607 (06-08-14)_Group - financial KPIs" xfId="22230"/>
    <cellStyle name="n_Flash September eresMas_Classeur1_CA forfaits 0607 (06-08-14)_Group - operational KPIs" xfId="10671"/>
    <cellStyle name="n_Flash September eresMas_Classeur1_CA forfaits 0607 (06-08-14)_Group - operational KPIs 2" xfId="18370"/>
    <cellStyle name="n_Flash September eresMas_Classeur1_CA forfaits 0607 (06-08-14)_Group - operational KPIs_1" xfId="20487"/>
    <cellStyle name="n_Flash September eresMas_Classeur1_CA forfaits 0607 (06-08-14)_Poland KPIs" xfId="34661"/>
    <cellStyle name="n_Flash September eresMas_Classeur1_CA forfaits 0607 (06-08-14)_ROW" xfId="34663"/>
    <cellStyle name="n_Flash September eresMas_Classeur1_CA forfaits 0607 (06-08-14)_ROW ARPU" xfId="34664"/>
    <cellStyle name="n_Flash September eresMas_Classeur1_CA forfaits 0607 (06-08-14)_ROW_1" xfId="34665"/>
    <cellStyle name="n_Flash September eresMas_Classeur1_CA forfaits 0607 (06-08-14)_ROW_1_Group" xfId="34666"/>
    <cellStyle name="n_Flash September eresMas_Classeur1_CA forfaits 0607 (06-08-14)_ROW_1_ROW ARPU" xfId="34667"/>
    <cellStyle name="n_Flash September eresMas_Classeur1_CA forfaits 0607 (06-08-14)_ROW_Group" xfId="34668"/>
    <cellStyle name="n_Flash September eresMas_Classeur1_CA forfaits 0607 (06-08-14)_ROW_ROW ARPU" xfId="34669"/>
    <cellStyle name="n_Flash September eresMas_Classeur1_CA forfaits 0607 (06-08-14)_Spain ARPU + AUPU" xfId="34670"/>
    <cellStyle name="n_Flash September eresMas_Classeur1_CA forfaits 0607 (06-08-14)_Spain ARPU + AUPU_Group" xfId="34671"/>
    <cellStyle name="n_Flash September eresMas_Classeur1_CA forfaits 0607 (06-08-14)_Spain ARPU + AUPU_ROW ARPU" xfId="34672"/>
    <cellStyle name="n_Flash September eresMas_Classeur1_CA forfaits 0607 (06-08-14)_Spain KPIs" xfId="7013"/>
    <cellStyle name="n_Flash September eresMas_Classeur1_CA forfaits 0607 (06-08-14)_Spain KPIs 2" xfId="16380"/>
    <cellStyle name="n_Flash September eresMas_Classeur1_CA forfaits 0607 (06-08-14)_Spain KPIs_1" xfId="51829"/>
    <cellStyle name="n_Flash September eresMas_Classeur1_CA forfaits 0607 (06-08-14)_Telecoms - Operational KPIs" xfId="50132"/>
    <cellStyle name="n_Flash September eresMas_Classeur1_Classeur2" xfId="2322"/>
    <cellStyle name="n_Flash September eresMas_Classeur1_Classeur2_A&amp;ME KPIs" xfId="53609"/>
    <cellStyle name="n_Flash September eresMas_Classeur1_Classeur2_France financials" xfId="23975"/>
    <cellStyle name="n_Flash September eresMas_Classeur1_Classeur2_France KPIs" xfId="5183"/>
    <cellStyle name="n_Flash September eresMas_Classeur1_Classeur2_France KPIs 2" xfId="14601"/>
    <cellStyle name="n_Flash September eresMas_Classeur1_Classeur2_France KPIs_1" xfId="12426"/>
    <cellStyle name="n_Flash September eresMas_Classeur1_Classeur2_Group" xfId="34674"/>
    <cellStyle name="n_Flash September eresMas_Classeur1_Classeur2_Group - financial KPIs" xfId="22231"/>
    <cellStyle name="n_Flash September eresMas_Classeur1_Classeur2_Group - operational KPIs" xfId="10672"/>
    <cellStyle name="n_Flash September eresMas_Classeur1_Classeur2_Group - operational KPIs 2" xfId="18371"/>
    <cellStyle name="n_Flash September eresMas_Classeur1_Classeur2_Group - operational KPIs_1" xfId="20488"/>
    <cellStyle name="n_Flash September eresMas_Classeur1_Classeur2_Poland KPIs" xfId="34673"/>
    <cellStyle name="n_Flash September eresMas_Classeur1_Classeur2_ROW" xfId="34675"/>
    <cellStyle name="n_Flash September eresMas_Classeur1_Classeur2_ROW ARPU" xfId="34676"/>
    <cellStyle name="n_Flash September eresMas_Classeur1_Classeur2_ROW_1" xfId="34677"/>
    <cellStyle name="n_Flash September eresMas_Classeur1_Classeur2_ROW_1_Group" xfId="34678"/>
    <cellStyle name="n_Flash September eresMas_Classeur1_Classeur2_ROW_1_ROW ARPU" xfId="34679"/>
    <cellStyle name="n_Flash September eresMas_Classeur1_Classeur2_ROW_Group" xfId="34680"/>
    <cellStyle name="n_Flash September eresMas_Classeur1_Classeur2_ROW_ROW ARPU" xfId="34681"/>
    <cellStyle name="n_Flash September eresMas_Classeur1_Classeur2_Spain ARPU + AUPU" xfId="34682"/>
    <cellStyle name="n_Flash September eresMas_Classeur1_Classeur2_Spain ARPU + AUPU_Group" xfId="34683"/>
    <cellStyle name="n_Flash September eresMas_Classeur1_Classeur2_Spain ARPU + AUPU_ROW ARPU" xfId="34684"/>
    <cellStyle name="n_Flash September eresMas_Classeur1_Classeur2_Spain KPIs" xfId="7014"/>
    <cellStyle name="n_Flash September eresMas_Classeur1_Classeur2_Spain KPIs 2" xfId="16381"/>
    <cellStyle name="n_Flash September eresMas_Classeur1_Classeur2_Spain KPIs_1" xfId="51830"/>
    <cellStyle name="n_Flash September eresMas_Classeur1_Classeur2_Telecoms - Operational KPIs" xfId="50133"/>
    <cellStyle name="n_Flash September eresMas_Classeur1_Classeur5" xfId="2323"/>
    <cellStyle name="n_Flash September eresMas_Classeur1_Classeur5_A&amp;ME KPIs" xfId="53610"/>
    <cellStyle name="n_Flash September eresMas_Classeur1_Classeur5_Enterprise" xfId="9798"/>
    <cellStyle name="n_Flash September eresMas_Classeur1_Classeur5_France financials" xfId="23976"/>
    <cellStyle name="n_Flash September eresMas_Classeur1_Classeur5_France financials_1" xfId="25388"/>
    <cellStyle name="n_Flash September eresMas_Classeur1_Classeur5_France KPIs" xfId="5184"/>
    <cellStyle name="n_Flash September eresMas_Classeur1_Classeur5_France KPIs 2" xfId="14602"/>
    <cellStyle name="n_Flash September eresMas_Classeur1_Classeur5_France KPIs_1" xfId="12427"/>
    <cellStyle name="n_Flash September eresMas_Classeur1_Classeur5_Group" xfId="34686"/>
    <cellStyle name="n_Flash September eresMas_Classeur1_Classeur5_Group - financial KPIs" xfId="22232"/>
    <cellStyle name="n_Flash September eresMas_Classeur1_Classeur5_Group - operational KPIs" xfId="3264"/>
    <cellStyle name="n_Flash September eresMas_Classeur1_Classeur5_Group - operational KPIs_1" xfId="10673"/>
    <cellStyle name="n_Flash September eresMas_Classeur1_Classeur5_Group - operational KPIs_1 2" xfId="18372"/>
    <cellStyle name="n_Flash September eresMas_Classeur1_Classeur5_Group - operational KPIs_2" xfId="20489"/>
    <cellStyle name="n_Flash September eresMas_Classeur1_Classeur5_IC&amp;SS" xfId="19762"/>
    <cellStyle name="n_Flash September eresMas_Classeur1_Classeur5_Poland KPIs" xfId="8518"/>
    <cellStyle name="n_Flash September eresMas_Classeur1_Classeur5_Poland KPIs_1" xfId="34685"/>
    <cellStyle name="n_Flash September eresMas_Classeur1_Classeur5_ROW" xfId="34687"/>
    <cellStyle name="n_Flash September eresMas_Classeur1_Classeur5_ROW ARPU" xfId="34688"/>
    <cellStyle name="n_Flash September eresMas_Classeur1_Classeur5_RoW KPIs" xfId="9230"/>
    <cellStyle name="n_Flash September eresMas_Classeur1_Classeur5_ROW_1" xfId="34689"/>
    <cellStyle name="n_Flash September eresMas_Classeur1_Classeur5_ROW_1_Group" xfId="34690"/>
    <cellStyle name="n_Flash September eresMas_Classeur1_Classeur5_ROW_1_ROW ARPU" xfId="34691"/>
    <cellStyle name="n_Flash September eresMas_Classeur1_Classeur5_ROW_Group" xfId="34692"/>
    <cellStyle name="n_Flash September eresMas_Classeur1_Classeur5_ROW_ROW ARPU" xfId="34693"/>
    <cellStyle name="n_Flash September eresMas_Classeur1_Classeur5_Spain ARPU + AUPU" xfId="34694"/>
    <cellStyle name="n_Flash September eresMas_Classeur1_Classeur5_Spain ARPU + AUPU_Group" xfId="34695"/>
    <cellStyle name="n_Flash September eresMas_Classeur1_Classeur5_Spain ARPU + AUPU_ROW ARPU" xfId="34696"/>
    <cellStyle name="n_Flash September eresMas_Classeur1_Classeur5_Spain KPIs" xfId="7015"/>
    <cellStyle name="n_Flash September eresMas_Classeur1_Classeur5_Spain KPIs 2" xfId="16382"/>
    <cellStyle name="n_Flash September eresMas_Classeur1_Classeur5_Spain KPIs_1" xfId="51831"/>
    <cellStyle name="n_Flash September eresMas_Classeur1_Classeur5_Telecoms - Operational KPIs" xfId="50134"/>
    <cellStyle name="n_Flash September eresMas_Classeur1_DATA KPI Personal" xfId="34697"/>
    <cellStyle name="n_Flash September eresMas_Classeur1_DATA KPI Personal_Group" xfId="34698"/>
    <cellStyle name="n_Flash September eresMas_Classeur1_DATA KPI Personal_ROW ARPU" xfId="34699"/>
    <cellStyle name="n_Flash September eresMas_Classeur1_EE_CoA_BS - mapped V4" xfId="34700"/>
    <cellStyle name="n_Flash September eresMas_Classeur1_EE_CoA_BS - mapped V4_Group" xfId="34701"/>
    <cellStyle name="n_Flash September eresMas_Classeur1_EE_CoA_BS - mapped V4_ROW ARPU" xfId="34702"/>
    <cellStyle name="n_Flash September eresMas_Classeur1_Enterprise" xfId="9794"/>
    <cellStyle name="n_Flash September eresMas_Classeur1_France financials" xfId="23969"/>
    <cellStyle name="n_Flash September eresMas_Classeur1_France financials_1" xfId="25384"/>
    <cellStyle name="n_Flash September eresMas_Classeur1_France KPIs" xfId="5177"/>
    <cellStyle name="n_Flash September eresMas_Classeur1_France KPIs 2" xfId="14595"/>
    <cellStyle name="n_Flash September eresMas_Classeur1_France KPIs_1" xfId="12420"/>
    <cellStyle name="n_Flash September eresMas_Classeur1_Group" xfId="34703"/>
    <cellStyle name="n_Flash September eresMas_Classeur1_Group - financial KPIs" xfId="22225"/>
    <cellStyle name="n_Flash September eresMas_Classeur1_Group - operational KPIs" xfId="3260"/>
    <cellStyle name="n_Flash September eresMas_Classeur1_Group - operational KPIs_1" xfId="10666"/>
    <cellStyle name="n_Flash September eresMas_Classeur1_Group - operational KPIs_1 2" xfId="18365"/>
    <cellStyle name="n_Flash September eresMas_Classeur1_Group - operational KPIs_2" xfId="20482"/>
    <cellStyle name="n_Flash September eresMas_Classeur1_IC&amp;SS" xfId="19763"/>
    <cellStyle name="n_Flash September eresMas_Classeur1_PFA_Mn MTV_060413" xfId="2324"/>
    <cellStyle name="n_Flash September eresMas_Classeur1_PFA_Mn MTV_060413_A&amp;ME KPIs" xfId="53611"/>
    <cellStyle name="n_Flash September eresMas_Classeur1_PFA_Mn MTV_060413_France financials" xfId="23977"/>
    <cellStyle name="n_Flash September eresMas_Classeur1_PFA_Mn MTV_060413_France KPIs" xfId="5185"/>
    <cellStyle name="n_Flash September eresMas_Classeur1_PFA_Mn MTV_060413_France KPIs 2" xfId="14603"/>
    <cellStyle name="n_Flash September eresMas_Classeur1_PFA_Mn MTV_060413_France KPIs_1" xfId="12428"/>
    <cellStyle name="n_Flash September eresMas_Classeur1_PFA_Mn MTV_060413_Group" xfId="34705"/>
    <cellStyle name="n_Flash September eresMas_Classeur1_PFA_Mn MTV_060413_Group - financial KPIs" xfId="22233"/>
    <cellStyle name="n_Flash September eresMas_Classeur1_PFA_Mn MTV_060413_Group - operational KPIs" xfId="10674"/>
    <cellStyle name="n_Flash September eresMas_Classeur1_PFA_Mn MTV_060413_Group - operational KPIs 2" xfId="18373"/>
    <cellStyle name="n_Flash September eresMas_Classeur1_PFA_Mn MTV_060413_Group - operational KPIs_1" xfId="20490"/>
    <cellStyle name="n_Flash September eresMas_Classeur1_PFA_Mn MTV_060413_Poland KPIs" xfId="34704"/>
    <cellStyle name="n_Flash September eresMas_Classeur1_PFA_Mn MTV_060413_ROW" xfId="34706"/>
    <cellStyle name="n_Flash September eresMas_Classeur1_PFA_Mn MTV_060413_ROW ARPU" xfId="34707"/>
    <cellStyle name="n_Flash September eresMas_Classeur1_PFA_Mn MTV_060413_ROW_1" xfId="34708"/>
    <cellStyle name="n_Flash September eresMas_Classeur1_PFA_Mn MTV_060413_ROW_1_Group" xfId="34709"/>
    <cellStyle name="n_Flash September eresMas_Classeur1_PFA_Mn MTV_060413_ROW_1_ROW ARPU" xfId="34710"/>
    <cellStyle name="n_Flash September eresMas_Classeur1_PFA_Mn MTV_060413_ROW_Group" xfId="34711"/>
    <cellStyle name="n_Flash September eresMas_Classeur1_PFA_Mn MTV_060413_ROW_ROW ARPU" xfId="34712"/>
    <cellStyle name="n_Flash September eresMas_Classeur1_PFA_Mn MTV_060413_Spain ARPU + AUPU" xfId="34713"/>
    <cellStyle name="n_Flash September eresMas_Classeur1_PFA_Mn MTV_060413_Spain ARPU + AUPU_Group" xfId="34714"/>
    <cellStyle name="n_Flash September eresMas_Classeur1_PFA_Mn MTV_060413_Spain ARPU + AUPU_ROW ARPU" xfId="34715"/>
    <cellStyle name="n_Flash September eresMas_Classeur1_PFA_Mn MTV_060413_Spain KPIs" xfId="7016"/>
    <cellStyle name="n_Flash September eresMas_Classeur1_PFA_Mn MTV_060413_Spain KPIs 2" xfId="16383"/>
    <cellStyle name="n_Flash September eresMas_Classeur1_PFA_Mn MTV_060413_Spain KPIs_1" xfId="51832"/>
    <cellStyle name="n_Flash September eresMas_Classeur1_PFA_Mn MTV_060413_Telecoms - Operational KPIs" xfId="50135"/>
    <cellStyle name="n_Flash September eresMas_Classeur1_PFA_Mn_0603_V0 0" xfId="2325"/>
    <cellStyle name="n_Flash September eresMas_Classeur1_PFA_Mn_0603_V0 0_A&amp;ME KPIs" xfId="53612"/>
    <cellStyle name="n_Flash September eresMas_Classeur1_PFA_Mn_0603_V0 0_France financials" xfId="23978"/>
    <cellStyle name="n_Flash September eresMas_Classeur1_PFA_Mn_0603_V0 0_France KPIs" xfId="5186"/>
    <cellStyle name="n_Flash September eresMas_Classeur1_PFA_Mn_0603_V0 0_France KPIs 2" xfId="14604"/>
    <cellStyle name="n_Flash September eresMas_Classeur1_PFA_Mn_0603_V0 0_France KPIs_1" xfId="12429"/>
    <cellStyle name="n_Flash September eresMas_Classeur1_PFA_Mn_0603_V0 0_Group" xfId="34717"/>
    <cellStyle name="n_Flash September eresMas_Classeur1_PFA_Mn_0603_V0 0_Group - financial KPIs" xfId="22234"/>
    <cellStyle name="n_Flash September eresMas_Classeur1_PFA_Mn_0603_V0 0_Group - operational KPIs" xfId="10675"/>
    <cellStyle name="n_Flash September eresMas_Classeur1_PFA_Mn_0603_V0 0_Group - operational KPIs 2" xfId="18374"/>
    <cellStyle name="n_Flash September eresMas_Classeur1_PFA_Mn_0603_V0 0_Group - operational KPIs_1" xfId="20491"/>
    <cellStyle name="n_Flash September eresMas_Classeur1_PFA_Mn_0603_V0 0_Poland KPIs" xfId="34716"/>
    <cellStyle name="n_Flash September eresMas_Classeur1_PFA_Mn_0603_V0 0_ROW" xfId="34718"/>
    <cellStyle name="n_Flash September eresMas_Classeur1_PFA_Mn_0603_V0 0_ROW ARPU" xfId="34719"/>
    <cellStyle name="n_Flash September eresMas_Classeur1_PFA_Mn_0603_V0 0_ROW_1" xfId="34720"/>
    <cellStyle name="n_Flash September eresMas_Classeur1_PFA_Mn_0603_V0 0_ROW_1_Group" xfId="34721"/>
    <cellStyle name="n_Flash September eresMas_Classeur1_PFA_Mn_0603_V0 0_ROW_1_ROW ARPU" xfId="34722"/>
    <cellStyle name="n_Flash September eresMas_Classeur1_PFA_Mn_0603_V0 0_ROW_Group" xfId="34723"/>
    <cellStyle name="n_Flash September eresMas_Classeur1_PFA_Mn_0603_V0 0_ROW_ROW ARPU" xfId="34724"/>
    <cellStyle name="n_Flash September eresMas_Classeur1_PFA_Mn_0603_V0 0_Spain ARPU + AUPU" xfId="34725"/>
    <cellStyle name="n_Flash September eresMas_Classeur1_PFA_Mn_0603_V0 0_Spain ARPU + AUPU_Group" xfId="34726"/>
    <cellStyle name="n_Flash September eresMas_Classeur1_PFA_Mn_0603_V0 0_Spain ARPU + AUPU_ROW ARPU" xfId="34727"/>
    <cellStyle name="n_Flash September eresMas_Classeur1_PFA_Mn_0603_V0 0_Spain KPIs" xfId="7017"/>
    <cellStyle name="n_Flash September eresMas_Classeur1_PFA_Mn_0603_V0 0_Spain KPIs 2" xfId="16384"/>
    <cellStyle name="n_Flash September eresMas_Classeur1_PFA_Mn_0603_V0 0_Spain KPIs_1" xfId="51833"/>
    <cellStyle name="n_Flash September eresMas_Classeur1_PFA_Mn_0603_V0 0_Telecoms - Operational KPIs" xfId="50136"/>
    <cellStyle name="n_Flash September eresMas_Classeur1_PFA_Parcs_0600706" xfId="2326"/>
    <cellStyle name="n_Flash September eresMas_Classeur1_PFA_Parcs_0600706_A&amp;ME KPIs" xfId="53613"/>
    <cellStyle name="n_Flash September eresMas_Classeur1_PFA_Parcs_0600706_France financials" xfId="23979"/>
    <cellStyle name="n_Flash September eresMas_Classeur1_PFA_Parcs_0600706_France KPIs" xfId="5187"/>
    <cellStyle name="n_Flash September eresMas_Classeur1_PFA_Parcs_0600706_France KPIs 2" xfId="14605"/>
    <cellStyle name="n_Flash September eresMas_Classeur1_PFA_Parcs_0600706_France KPIs_1" xfId="12430"/>
    <cellStyle name="n_Flash September eresMas_Classeur1_PFA_Parcs_0600706_Group" xfId="34729"/>
    <cellStyle name="n_Flash September eresMas_Classeur1_PFA_Parcs_0600706_Group - financial KPIs" xfId="22235"/>
    <cellStyle name="n_Flash September eresMas_Classeur1_PFA_Parcs_0600706_Group - operational KPIs" xfId="10676"/>
    <cellStyle name="n_Flash September eresMas_Classeur1_PFA_Parcs_0600706_Group - operational KPIs 2" xfId="18375"/>
    <cellStyle name="n_Flash September eresMas_Classeur1_PFA_Parcs_0600706_Group - operational KPIs_1" xfId="20492"/>
    <cellStyle name="n_Flash September eresMas_Classeur1_PFA_Parcs_0600706_Poland KPIs" xfId="34728"/>
    <cellStyle name="n_Flash September eresMas_Classeur1_PFA_Parcs_0600706_ROW" xfId="34730"/>
    <cellStyle name="n_Flash September eresMas_Classeur1_PFA_Parcs_0600706_ROW ARPU" xfId="34731"/>
    <cellStyle name="n_Flash September eresMas_Classeur1_PFA_Parcs_0600706_ROW_1" xfId="34732"/>
    <cellStyle name="n_Flash September eresMas_Classeur1_PFA_Parcs_0600706_ROW_1_Group" xfId="34733"/>
    <cellStyle name="n_Flash September eresMas_Classeur1_PFA_Parcs_0600706_ROW_1_ROW ARPU" xfId="34734"/>
    <cellStyle name="n_Flash September eresMas_Classeur1_PFA_Parcs_0600706_ROW_Group" xfId="34735"/>
    <cellStyle name="n_Flash September eresMas_Classeur1_PFA_Parcs_0600706_ROW_ROW ARPU" xfId="34736"/>
    <cellStyle name="n_Flash September eresMas_Classeur1_PFA_Parcs_0600706_Spain ARPU + AUPU" xfId="34737"/>
    <cellStyle name="n_Flash September eresMas_Classeur1_PFA_Parcs_0600706_Spain ARPU + AUPU_Group" xfId="34738"/>
    <cellStyle name="n_Flash September eresMas_Classeur1_PFA_Parcs_0600706_Spain ARPU + AUPU_ROW ARPU" xfId="34739"/>
    <cellStyle name="n_Flash September eresMas_Classeur1_PFA_Parcs_0600706_Spain KPIs" xfId="7018"/>
    <cellStyle name="n_Flash September eresMas_Classeur1_PFA_Parcs_0600706_Spain KPIs 2" xfId="16385"/>
    <cellStyle name="n_Flash September eresMas_Classeur1_PFA_Parcs_0600706_Spain KPIs_1" xfId="51834"/>
    <cellStyle name="n_Flash September eresMas_Classeur1_PFA_Parcs_0600706_Telecoms - Operational KPIs" xfId="50137"/>
    <cellStyle name="n_Flash September eresMas_Classeur1_Poland KPIs" xfId="8514"/>
    <cellStyle name="n_Flash September eresMas_Classeur1_Poland KPIs_1" xfId="34612"/>
    <cellStyle name="n_Flash September eresMas_Classeur1_Reporting Valeur_Mobile_2010_10" xfId="34740"/>
    <cellStyle name="n_Flash September eresMas_Classeur1_Reporting Valeur_Mobile_2010_10_Group" xfId="34741"/>
    <cellStyle name="n_Flash September eresMas_Classeur1_Reporting Valeur_Mobile_2010_10_ROW" xfId="34742"/>
    <cellStyle name="n_Flash September eresMas_Classeur1_Reporting Valeur_Mobile_2010_10_ROW ARPU" xfId="34743"/>
    <cellStyle name="n_Flash September eresMas_Classeur1_Reporting Valeur_Mobile_2010_10_ROW_Group" xfId="34744"/>
    <cellStyle name="n_Flash September eresMas_Classeur1_Reporting Valeur_Mobile_2010_10_ROW_ROW ARPU" xfId="34745"/>
    <cellStyle name="n_Flash September eresMas_Classeur1_ROW" xfId="34746"/>
    <cellStyle name="n_Flash September eresMas_Classeur1_ROW ARPU" xfId="34747"/>
    <cellStyle name="n_Flash September eresMas_Classeur1_RoW KPIs" xfId="9226"/>
    <cellStyle name="n_Flash September eresMas_Classeur1_ROW_1" xfId="34748"/>
    <cellStyle name="n_Flash September eresMas_Classeur1_ROW_1_Group" xfId="34749"/>
    <cellStyle name="n_Flash September eresMas_Classeur1_ROW_1_ROW ARPU" xfId="34750"/>
    <cellStyle name="n_Flash September eresMas_Classeur1_ROW_Group" xfId="34751"/>
    <cellStyle name="n_Flash September eresMas_Classeur1_ROW_ROW ARPU" xfId="34752"/>
    <cellStyle name="n_Flash September eresMas_Classeur1_Spain ARPU + AUPU" xfId="34753"/>
    <cellStyle name="n_Flash September eresMas_Classeur1_Spain ARPU + AUPU_Group" xfId="34754"/>
    <cellStyle name="n_Flash September eresMas_Classeur1_Spain ARPU + AUPU_ROW ARPU" xfId="34755"/>
    <cellStyle name="n_Flash September eresMas_Classeur1_Spain KPIs" xfId="7008"/>
    <cellStyle name="n_Flash September eresMas_Classeur1_Spain KPIs 2" xfId="16375"/>
    <cellStyle name="n_Flash September eresMas_Classeur1_Spain KPIs_1" xfId="51824"/>
    <cellStyle name="n_Flash September eresMas_Classeur1_Telecoms - Operational KPIs" xfId="50127"/>
    <cellStyle name="n_Flash September eresMas_Classeur1_UAG_report_CA 06-09 (06-09-28)" xfId="2327"/>
    <cellStyle name="n_Flash September eresMas_Classeur1_UAG_report_CA 06-09 (06-09-28)_A&amp;ME KPIs" xfId="53614"/>
    <cellStyle name="n_Flash September eresMas_Classeur1_UAG_report_CA 06-09 (06-09-28)_Enterprise" xfId="9799"/>
    <cellStyle name="n_Flash September eresMas_Classeur1_UAG_report_CA 06-09 (06-09-28)_France financials" xfId="23980"/>
    <cellStyle name="n_Flash September eresMas_Classeur1_UAG_report_CA 06-09 (06-09-28)_France financials_1" xfId="25389"/>
    <cellStyle name="n_Flash September eresMas_Classeur1_UAG_report_CA 06-09 (06-09-28)_France KPIs" xfId="5188"/>
    <cellStyle name="n_Flash September eresMas_Classeur1_UAG_report_CA 06-09 (06-09-28)_France KPIs 2" xfId="14606"/>
    <cellStyle name="n_Flash September eresMas_Classeur1_UAG_report_CA 06-09 (06-09-28)_France KPIs_1" xfId="12431"/>
    <cellStyle name="n_Flash September eresMas_Classeur1_UAG_report_CA 06-09 (06-09-28)_Group" xfId="34757"/>
    <cellStyle name="n_Flash September eresMas_Classeur1_UAG_report_CA 06-09 (06-09-28)_Group - financial KPIs" xfId="22236"/>
    <cellStyle name="n_Flash September eresMas_Classeur1_UAG_report_CA 06-09 (06-09-28)_Group - operational KPIs" xfId="3265"/>
    <cellStyle name="n_Flash September eresMas_Classeur1_UAG_report_CA 06-09 (06-09-28)_Group - operational KPIs_1" xfId="10677"/>
    <cellStyle name="n_Flash September eresMas_Classeur1_UAG_report_CA 06-09 (06-09-28)_Group - operational KPIs_1 2" xfId="18376"/>
    <cellStyle name="n_Flash September eresMas_Classeur1_UAG_report_CA 06-09 (06-09-28)_Group - operational KPIs_2" xfId="20493"/>
    <cellStyle name="n_Flash September eresMas_Classeur1_UAG_report_CA 06-09 (06-09-28)_IC&amp;SS" xfId="17613"/>
    <cellStyle name="n_Flash September eresMas_Classeur1_UAG_report_CA 06-09 (06-09-28)_Poland KPIs" xfId="8519"/>
    <cellStyle name="n_Flash September eresMas_Classeur1_UAG_report_CA 06-09 (06-09-28)_Poland KPIs_1" xfId="34756"/>
    <cellStyle name="n_Flash September eresMas_Classeur1_UAG_report_CA 06-09 (06-09-28)_ROW" xfId="34758"/>
    <cellStyle name="n_Flash September eresMas_Classeur1_UAG_report_CA 06-09 (06-09-28)_ROW ARPU" xfId="34759"/>
    <cellStyle name="n_Flash September eresMas_Classeur1_UAG_report_CA 06-09 (06-09-28)_RoW KPIs" xfId="9231"/>
    <cellStyle name="n_Flash September eresMas_Classeur1_UAG_report_CA 06-09 (06-09-28)_ROW_1" xfId="34760"/>
    <cellStyle name="n_Flash September eresMas_Classeur1_UAG_report_CA 06-09 (06-09-28)_ROW_1_Group" xfId="34761"/>
    <cellStyle name="n_Flash September eresMas_Classeur1_UAG_report_CA 06-09 (06-09-28)_ROW_1_ROW ARPU" xfId="34762"/>
    <cellStyle name="n_Flash September eresMas_Classeur1_UAG_report_CA 06-09 (06-09-28)_ROW_Group" xfId="34763"/>
    <cellStyle name="n_Flash September eresMas_Classeur1_UAG_report_CA 06-09 (06-09-28)_ROW_ROW ARPU" xfId="34764"/>
    <cellStyle name="n_Flash September eresMas_Classeur1_UAG_report_CA 06-09 (06-09-28)_Spain ARPU + AUPU" xfId="34765"/>
    <cellStyle name="n_Flash September eresMas_Classeur1_UAG_report_CA 06-09 (06-09-28)_Spain ARPU + AUPU_Group" xfId="34766"/>
    <cellStyle name="n_Flash September eresMas_Classeur1_UAG_report_CA 06-09 (06-09-28)_Spain ARPU + AUPU_ROW ARPU" xfId="34767"/>
    <cellStyle name="n_Flash September eresMas_Classeur1_UAG_report_CA 06-09 (06-09-28)_Spain KPIs" xfId="7019"/>
    <cellStyle name="n_Flash September eresMas_Classeur1_UAG_report_CA 06-09 (06-09-28)_Spain KPIs 2" xfId="16386"/>
    <cellStyle name="n_Flash September eresMas_Classeur1_UAG_report_CA 06-09 (06-09-28)_Spain KPIs_1" xfId="51835"/>
    <cellStyle name="n_Flash September eresMas_Classeur1_UAG_report_CA 06-09 (06-09-28)_Telecoms - Operational KPIs" xfId="50138"/>
    <cellStyle name="n_Flash September eresMas_Classeur1_UAG_report_CA 06-10 (06-11-06)" xfId="2328"/>
    <cellStyle name="n_Flash September eresMas_Classeur1_UAG_report_CA 06-10 (06-11-06)_A&amp;ME KPIs" xfId="53615"/>
    <cellStyle name="n_Flash September eresMas_Classeur1_UAG_report_CA 06-10 (06-11-06)_Enterprise" xfId="9800"/>
    <cellStyle name="n_Flash September eresMas_Classeur1_UAG_report_CA 06-10 (06-11-06)_France financials" xfId="23981"/>
    <cellStyle name="n_Flash September eresMas_Classeur1_UAG_report_CA 06-10 (06-11-06)_France financials_1" xfId="25390"/>
    <cellStyle name="n_Flash September eresMas_Classeur1_UAG_report_CA 06-10 (06-11-06)_France KPIs" xfId="5189"/>
    <cellStyle name="n_Flash September eresMas_Classeur1_UAG_report_CA 06-10 (06-11-06)_France KPIs 2" xfId="14607"/>
    <cellStyle name="n_Flash September eresMas_Classeur1_UAG_report_CA 06-10 (06-11-06)_France KPIs_1" xfId="12432"/>
    <cellStyle name="n_Flash September eresMas_Classeur1_UAG_report_CA 06-10 (06-11-06)_Group" xfId="34769"/>
    <cellStyle name="n_Flash September eresMas_Classeur1_UAG_report_CA 06-10 (06-11-06)_Group - financial KPIs" xfId="22237"/>
    <cellStyle name="n_Flash September eresMas_Classeur1_UAG_report_CA 06-10 (06-11-06)_Group - operational KPIs" xfId="3266"/>
    <cellStyle name="n_Flash September eresMas_Classeur1_UAG_report_CA 06-10 (06-11-06)_Group - operational KPIs_1" xfId="10678"/>
    <cellStyle name="n_Flash September eresMas_Classeur1_UAG_report_CA 06-10 (06-11-06)_Group - operational KPIs_1 2" xfId="18377"/>
    <cellStyle name="n_Flash September eresMas_Classeur1_UAG_report_CA 06-10 (06-11-06)_Group - operational KPIs_2" xfId="20494"/>
    <cellStyle name="n_Flash September eresMas_Classeur1_UAG_report_CA 06-10 (06-11-06)_IC&amp;SS" xfId="17718"/>
    <cellStyle name="n_Flash September eresMas_Classeur1_UAG_report_CA 06-10 (06-11-06)_Poland KPIs" xfId="8520"/>
    <cellStyle name="n_Flash September eresMas_Classeur1_UAG_report_CA 06-10 (06-11-06)_Poland KPIs_1" xfId="34768"/>
    <cellStyle name="n_Flash September eresMas_Classeur1_UAG_report_CA 06-10 (06-11-06)_ROW" xfId="34770"/>
    <cellStyle name="n_Flash September eresMas_Classeur1_UAG_report_CA 06-10 (06-11-06)_ROW ARPU" xfId="34771"/>
    <cellStyle name="n_Flash September eresMas_Classeur1_UAG_report_CA 06-10 (06-11-06)_RoW KPIs" xfId="9232"/>
    <cellStyle name="n_Flash September eresMas_Classeur1_UAG_report_CA 06-10 (06-11-06)_ROW_1" xfId="34772"/>
    <cellStyle name="n_Flash September eresMas_Classeur1_UAG_report_CA 06-10 (06-11-06)_ROW_1_Group" xfId="34773"/>
    <cellStyle name="n_Flash September eresMas_Classeur1_UAG_report_CA 06-10 (06-11-06)_ROW_1_ROW ARPU" xfId="34774"/>
    <cellStyle name="n_Flash September eresMas_Classeur1_UAG_report_CA 06-10 (06-11-06)_ROW_Group" xfId="34775"/>
    <cellStyle name="n_Flash September eresMas_Classeur1_UAG_report_CA 06-10 (06-11-06)_ROW_ROW ARPU" xfId="34776"/>
    <cellStyle name="n_Flash September eresMas_Classeur1_UAG_report_CA 06-10 (06-11-06)_Spain ARPU + AUPU" xfId="34777"/>
    <cellStyle name="n_Flash September eresMas_Classeur1_UAG_report_CA 06-10 (06-11-06)_Spain ARPU + AUPU_Group" xfId="34778"/>
    <cellStyle name="n_Flash September eresMas_Classeur1_UAG_report_CA 06-10 (06-11-06)_Spain ARPU + AUPU_ROW ARPU" xfId="34779"/>
    <cellStyle name="n_Flash September eresMas_Classeur1_UAG_report_CA 06-10 (06-11-06)_Spain KPIs" xfId="7020"/>
    <cellStyle name="n_Flash September eresMas_Classeur1_UAG_report_CA 06-10 (06-11-06)_Spain KPIs 2" xfId="16387"/>
    <cellStyle name="n_Flash September eresMas_Classeur1_UAG_report_CA 06-10 (06-11-06)_Spain KPIs_1" xfId="51836"/>
    <cellStyle name="n_Flash September eresMas_Classeur1_UAG_report_CA 06-10 (06-11-06)_Telecoms - Operational KPIs" xfId="50139"/>
    <cellStyle name="n_Flash September eresMas_Classeur1_V&amp;M trajectoires V1 (06-08-11)" xfId="2329"/>
    <cellStyle name="n_Flash September eresMas_Classeur1_V&amp;M trajectoires V1 (06-08-11)_A&amp;ME KPIs" xfId="53616"/>
    <cellStyle name="n_Flash September eresMas_Classeur1_V&amp;M trajectoires V1 (06-08-11)_Enterprise" xfId="9801"/>
    <cellStyle name="n_Flash September eresMas_Classeur1_V&amp;M trajectoires V1 (06-08-11)_France financials" xfId="23982"/>
    <cellStyle name="n_Flash September eresMas_Classeur1_V&amp;M trajectoires V1 (06-08-11)_France financials_1" xfId="25391"/>
    <cellStyle name="n_Flash September eresMas_Classeur1_V&amp;M trajectoires V1 (06-08-11)_France KPIs" xfId="5190"/>
    <cellStyle name="n_Flash September eresMas_Classeur1_V&amp;M trajectoires V1 (06-08-11)_France KPIs 2" xfId="14608"/>
    <cellStyle name="n_Flash September eresMas_Classeur1_V&amp;M trajectoires V1 (06-08-11)_France KPIs_1" xfId="12433"/>
    <cellStyle name="n_Flash September eresMas_Classeur1_V&amp;M trajectoires V1 (06-08-11)_Group" xfId="34781"/>
    <cellStyle name="n_Flash September eresMas_Classeur1_V&amp;M trajectoires V1 (06-08-11)_Group - financial KPIs" xfId="22238"/>
    <cellStyle name="n_Flash September eresMas_Classeur1_V&amp;M trajectoires V1 (06-08-11)_Group - operational KPIs" xfId="3267"/>
    <cellStyle name="n_Flash September eresMas_Classeur1_V&amp;M trajectoires V1 (06-08-11)_Group - operational KPIs_1" xfId="10679"/>
    <cellStyle name="n_Flash September eresMas_Classeur1_V&amp;M trajectoires V1 (06-08-11)_Group - operational KPIs_1 2" xfId="18378"/>
    <cellStyle name="n_Flash September eresMas_Classeur1_V&amp;M trajectoires V1 (06-08-11)_Group - operational KPIs_2" xfId="20495"/>
    <cellStyle name="n_Flash September eresMas_Classeur1_V&amp;M trajectoires V1 (06-08-11)_IC&amp;SS" xfId="19561"/>
    <cellStyle name="n_Flash September eresMas_Classeur1_V&amp;M trajectoires V1 (06-08-11)_Poland KPIs" xfId="8521"/>
    <cellStyle name="n_Flash September eresMas_Classeur1_V&amp;M trajectoires V1 (06-08-11)_Poland KPIs_1" xfId="34780"/>
    <cellStyle name="n_Flash September eresMas_Classeur1_V&amp;M trajectoires V1 (06-08-11)_ROW" xfId="34782"/>
    <cellStyle name="n_Flash September eresMas_Classeur1_V&amp;M trajectoires V1 (06-08-11)_ROW ARPU" xfId="34783"/>
    <cellStyle name="n_Flash September eresMas_Classeur1_V&amp;M trajectoires V1 (06-08-11)_RoW KPIs" xfId="9233"/>
    <cellStyle name="n_Flash September eresMas_Classeur1_V&amp;M trajectoires V1 (06-08-11)_ROW_1" xfId="34784"/>
    <cellStyle name="n_Flash September eresMas_Classeur1_V&amp;M trajectoires V1 (06-08-11)_ROW_1_Group" xfId="34785"/>
    <cellStyle name="n_Flash September eresMas_Classeur1_V&amp;M trajectoires V1 (06-08-11)_ROW_1_ROW ARPU" xfId="34786"/>
    <cellStyle name="n_Flash September eresMas_Classeur1_V&amp;M trajectoires V1 (06-08-11)_ROW_Group" xfId="34787"/>
    <cellStyle name="n_Flash September eresMas_Classeur1_V&amp;M trajectoires V1 (06-08-11)_ROW_ROW ARPU" xfId="34788"/>
    <cellStyle name="n_Flash September eresMas_Classeur1_V&amp;M trajectoires V1 (06-08-11)_Spain ARPU + AUPU" xfId="34789"/>
    <cellStyle name="n_Flash September eresMas_Classeur1_V&amp;M trajectoires V1 (06-08-11)_Spain ARPU + AUPU_Group" xfId="34790"/>
    <cellStyle name="n_Flash September eresMas_Classeur1_V&amp;M trajectoires V1 (06-08-11)_Spain ARPU + AUPU_ROW ARPU" xfId="34791"/>
    <cellStyle name="n_Flash September eresMas_Classeur1_V&amp;M trajectoires V1 (06-08-11)_Spain KPIs" xfId="7021"/>
    <cellStyle name="n_Flash September eresMas_Classeur1_V&amp;M trajectoires V1 (06-08-11)_Spain KPIs 2" xfId="16388"/>
    <cellStyle name="n_Flash September eresMas_Classeur1_V&amp;M trajectoires V1 (06-08-11)_Spain KPIs_1" xfId="51837"/>
    <cellStyle name="n_Flash September eresMas_Classeur1_V&amp;M trajectoires V1 (06-08-11)_Telecoms - Operational KPIs" xfId="50140"/>
    <cellStyle name="n_Flash September eresMas_Classeur2" xfId="2330"/>
    <cellStyle name="n_Flash September eresMas_Classeur2_A&amp;ME KPIs" xfId="53617"/>
    <cellStyle name="n_Flash September eresMas_Classeur2_France financials" xfId="23983"/>
    <cellStyle name="n_Flash September eresMas_Classeur2_France KPIs" xfId="5191"/>
    <cellStyle name="n_Flash September eresMas_Classeur2_France KPIs 2" xfId="14609"/>
    <cellStyle name="n_Flash September eresMas_Classeur2_France KPIs_1" xfId="12434"/>
    <cellStyle name="n_Flash September eresMas_Classeur2_Group" xfId="34793"/>
    <cellStyle name="n_Flash September eresMas_Classeur2_Group - financial KPIs" xfId="22239"/>
    <cellStyle name="n_Flash September eresMas_Classeur2_Group - operational KPIs" xfId="10680"/>
    <cellStyle name="n_Flash September eresMas_Classeur2_Group - operational KPIs 2" xfId="18379"/>
    <cellStyle name="n_Flash September eresMas_Classeur2_Group - operational KPIs_1" xfId="20496"/>
    <cellStyle name="n_Flash September eresMas_Classeur2_Poland KPIs" xfId="34792"/>
    <cellStyle name="n_Flash September eresMas_Classeur2_ROW" xfId="34794"/>
    <cellStyle name="n_Flash September eresMas_Classeur2_ROW ARPU" xfId="34795"/>
    <cellStyle name="n_Flash September eresMas_Classeur2_ROW_1" xfId="34796"/>
    <cellStyle name="n_Flash September eresMas_Classeur2_ROW_1_Group" xfId="34797"/>
    <cellStyle name="n_Flash September eresMas_Classeur2_ROW_1_ROW ARPU" xfId="34798"/>
    <cellStyle name="n_Flash September eresMas_Classeur2_ROW_Group" xfId="34799"/>
    <cellStyle name="n_Flash September eresMas_Classeur2_ROW_ROW ARPU" xfId="34800"/>
    <cellStyle name="n_Flash September eresMas_Classeur2_Spain ARPU + AUPU" xfId="34801"/>
    <cellStyle name="n_Flash September eresMas_Classeur2_Spain ARPU + AUPU_Group" xfId="34802"/>
    <cellStyle name="n_Flash September eresMas_Classeur2_Spain ARPU + AUPU_ROW ARPU" xfId="34803"/>
    <cellStyle name="n_Flash September eresMas_Classeur2_Spain KPIs" xfId="7022"/>
    <cellStyle name="n_Flash September eresMas_Classeur2_Spain KPIs 2" xfId="16389"/>
    <cellStyle name="n_Flash September eresMas_Classeur2_Spain KPIs_1" xfId="51838"/>
    <cellStyle name="n_Flash September eresMas_Classeur2_Telecoms - Operational KPIs" xfId="50141"/>
    <cellStyle name="n_Flash September eresMas_Classeur5" xfId="2331"/>
    <cellStyle name="n_Flash September eresMas_Classeur5_A&amp;ME KPIs" xfId="53618"/>
    <cellStyle name="n_Flash September eresMas_Classeur5_Enterprise" xfId="9802"/>
    <cellStyle name="n_Flash September eresMas_Classeur5_France financials" xfId="23984"/>
    <cellStyle name="n_Flash September eresMas_Classeur5_France financials_1" xfId="25392"/>
    <cellStyle name="n_Flash September eresMas_Classeur5_France KPIs" xfId="5192"/>
    <cellStyle name="n_Flash September eresMas_Classeur5_France KPIs 2" xfId="14610"/>
    <cellStyle name="n_Flash September eresMas_Classeur5_France KPIs_1" xfId="12435"/>
    <cellStyle name="n_Flash September eresMas_Classeur5_Group" xfId="34805"/>
    <cellStyle name="n_Flash September eresMas_Classeur5_Group - financial KPIs" xfId="22240"/>
    <cellStyle name="n_Flash September eresMas_Classeur5_Group - operational KPIs" xfId="3268"/>
    <cellStyle name="n_Flash September eresMas_Classeur5_Group - operational KPIs_1" xfId="10681"/>
    <cellStyle name="n_Flash September eresMas_Classeur5_Group - operational KPIs_1 2" xfId="18380"/>
    <cellStyle name="n_Flash September eresMas_Classeur5_Group - operational KPIs_2" xfId="20497"/>
    <cellStyle name="n_Flash September eresMas_Classeur5_IC&amp;SS" xfId="19761"/>
    <cellStyle name="n_Flash September eresMas_Classeur5_Poland KPIs" xfId="8522"/>
    <cellStyle name="n_Flash September eresMas_Classeur5_Poland KPIs_1" xfId="34804"/>
    <cellStyle name="n_Flash September eresMas_Classeur5_ROW" xfId="34806"/>
    <cellStyle name="n_Flash September eresMas_Classeur5_ROW ARPU" xfId="34807"/>
    <cellStyle name="n_Flash September eresMas_Classeur5_RoW KPIs" xfId="9234"/>
    <cellStyle name="n_Flash September eresMas_Classeur5_ROW_1" xfId="34808"/>
    <cellStyle name="n_Flash September eresMas_Classeur5_ROW_1_Group" xfId="34809"/>
    <cellStyle name="n_Flash September eresMas_Classeur5_ROW_1_ROW ARPU" xfId="34810"/>
    <cellStyle name="n_Flash September eresMas_Classeur5_ROW_Group" xfId="34811"/>
    <cellStyle name="n_Flash September eresMas_Classeur5_ROW_ROW ARPU" xfId="34812"/>
    <cellStyle name="n_Flash September eresMas_Classeur5_Spain ARPU + AUPU" xfId="34813"/>
    <cellStyle name="n_Flash September eresMas_Classeur5_Spain ARPU + AUPU_Group" xfId="34814"/>
    <cellStyle name="n_Flash September eresMas_Classeur5_Spain ARPU + AUPU_ROW ARPU" xfId="34815"/>
    <cellStyle name="n_Flash September eresMas_Classeur5_Spain KPIs" xfId="7023"/>
    <cellStyle name="n_Flash September eresMas_Classeur5_Spain KPIs 2" xfId="16390"/>
    <cellStyle name="n_Flash September eresMas_Classeur5_Spain KPIs_1" xfId="51839"/>
    <cellStyle name="n_Flash September eresMas_Classeur5_Telecoms - Operational KPIs" xfId="50142"/>
    <cellStyle name="n_Flash September eresMas_c-mse budget 2005 v4" xfId="2332"/>
    <cellStyle name="n_Flash September eresMas_c-mse budget 2005 v4_01 Synthèse DM pour modèle" xfId="2333"/>
    <cellStyle name="n_Flash September eresMas_c-mse budget 2005 v4_01 Synthèse DM pour modèle_A&amp;ME KPIs" xfId="53620"/>
    <cellStyle name="n_Flash September eresMas_c-mse budget 2005 v4_01 Synthèse DM pour modèle_France financials" xfId="23986"/>
    <cellStyle name="n_Flash September eresMas_c-mse budget 2005 v4_01 Synthèse DM pour modèle_France KPIs" xfId="5194"/>
    <cellStyle name="n_Flash September eresMas_c-mse budget 2005 v4_01 Synthèse DM pour modèle_France KPIs 2" xfId="14612"/>
    <cellStyle name="n_Flash September eresMas_c-mse budget 2005 v4_01 Synthèse DM pour modèle_France KPIs_1" xfId="12437"/>
    <cellStyle name="n_Flash September eresMas_c-mse budget 2005 v4_01 Synthèse DM pour modèle_Group" xfId="34818"/>
    <cellStyle name="n_Flash September eresMas_c-mse budget 2005 v4_01 Synthèse DM pour modèle_Group - financial KPIs" xfId="22242"/>
    <cellStyle name="n_Flash September eresMas_c-mse budget 2005 v4_01 Synthèse DM pour modèle_Group - operational KPIs" xfId="10683"/>
    <cellStyle name="n_Flash September eresMas_c-mse budget 2005 v4_01 Synthèse DM pour modèle_Group - operational KPIs 2" xfId="18382"/>
    <cellStyle name="n_Flash September eresMas_c-mse budget 2005 v4_01 Synthèse DM pour modèle_Group - operational KPIs_1" xfId="20499"/>
    <cellStyle name="n_Flash September eresMas_c-mse budget 2005 v4_01 Synthèse DM pour modèle_Poland KPIs" xfId="34817"/>
    <cellStyle name="n_Flash September eresMas_c-mse budget 2005 v4_01 Synthèse DM pour modèle_ROW" xfId="34819"/>
    <cellStyle name="n_Flash September eresMas_c-mse budget 2005 v4_01 Synthèse DM pour modèle_ROW ARPU" xfId="34820"/>
    <cellStyle name="n_Flash September eresMas_c-mse budget 2005 v4_01 Synthèse DM pour modèle_ROW_1" xfId="34821"/>
    <cellStyle name="n_Flash September eresMas_c-mse budget 2005 v4_01 Synthèse DM pour modèle_ROW_1_Group" xfId="34822"/>
    <cellStyle name="n_Flash September eresMas_c-mse budget 2005 v4_01 Synthèse DM pour modèle_ROW_1_ROW ARPU" xfId="34823"/>
    <cellStyle name="n_Flash September eresMas_c-mse budget 2005 v4_01 Synthèse DM pour modèle_ROW_Group" xfId="34824"/>
    <cellStyle name="n_Flash September eresMas_c-mse budget 2005 v4_01 Synthèse DM pour modèle_ROW_ROW ARPU" xfId="34825"/>
    <cellStyle name="n_Flash September eresMas_c-mse budget 2005 v4_01 Synthèse DM pour modèle_Spain ARPU + AUPU" xfId="34826"/>
    <cellStyle name="n_Flash September eresMas_c-mse budget 2005 v4_01 Synthèse DM pour modèle_Spain ARPU + AUPU_Group" xfId="34827"/>
    <cellStyle name="n_Flash September eresMas_c-mse budget 2005 v4_01 Synthèse DM pour modèle_Spain ARPU + AUPU_ROW ARPU" xfId="34828"/>
    <cellStyle name="n_Flash September eresMas_c-mse budget 2005 v4_01 Synthèse DM pour modèle_Spain KPIs" xfId="7025"/>
    <cellStyle name="n_Flash September eresMas_c-mse budget 2005 v4_01 Synthèse DM pour modèle_Spain KPIs 2" xfId="16392"/>
    <cellStyle name="n_Flash September eresMas_c-mse budget 2005 v4_01 Synthèse DM pour modèle_Spain KPIs_1" xfId="51841"/>
    <cellStyle name="n_Flash September eresMas_c-mse budget 2005 v4_01 Synthèse DM pour modèle_Telecoms - Operational KPIs" xfId="50144"/>
    <cellStyle name="n_Flash September eresMas_c-mse budget 2005 v4_0703 Préflashde L23 Analyse CA trafic 07-03 (07-04-03)" xfId="2334"/>
    <cellStyle name="n_Flash September eresMas_c-mse budget 2005 v4_0703 Préflashde L23 Analyse CA trafic 07-03 (07-04-03)_A&amp;ME KPIs" xfId="53621"/>
    <cellStyle name="n_Flash September eresMas_c-mse budget 2005 v4_0703 Préflashde L23 Analyse CA trafic 07-03 (07-04-03)_Enterprise" xfId="9804"/>
    <cellStyle name="n_Flash September eresMas_c-mse budget 2005 v4_0703 Préflashde L23 Analyse CA trafic 07-03 (07-04-03)_France financials" xfId="23987"/>
    <cellStyle name="n_Flash September eresMas_c-mse budget 2005 v4_0703 Préflashde L23 Analyse CA trafic 07-03 (07-04-03)_France financials_1" xfId="25394"/>
    <cellStyle name="n_Flash September eresMas_c-mse budget 2005 v4_0703 Préflashde L23 Analyse CA trafic 07-03 (07-04-03)_France KPIs" xfId="5195"/>
    <cellStyle name="n_Flash September eresMas_c-mse budget 2005 v4_0703 Préflashde L23 Analyse CA trafic 07-03 (07-04-03)_France KPIs 2" xfId="14613"/>
    <cellStyle name="n_Flash September eresMas_c-mse budget 2005 v4_0703 Préflashde L23 Analyse CA trafic 07-03 (07-04-03)_France KPIs_1" xfId="12438"/>
    <cellStyle name="n_Flash September eresMas_c-mse budget 2005 v4_0703 Préflashde L23 Analyse CA trafic 07-03 (07-04-03)_Group" xfId="34830"/>
    <cellStyle name="n_Flash September eresMas_c-mse budget 2005 v4_0703 Préflashde L23 Analyse CA trafic 07-03 (07-04-03)_Group - financial KPIs" xfId="22243"/>
    <cellStyle name="n_Flash September eresMas_c-mse budget 2005 v4_0703 Préflashde L23 Analyse CA trafic 07-03 (07-04-03)_Group - operational KPIs" xfId="3270"/>
    <cellStyle name="n_Flash September eresMas_c-mse budget 2005 v4_0703 Préflashde L23 Analyse CA trafic 07-03 (07-04-03)_Group - operational KPIs_1" xfId="10684"/>
    <cellStyle name="n_Flash September eresMas_c-mse budget 2005 v4_0703 Préflashde L23 Analyse CA trafic 07-03 (07-04-03)_Group - operational KPIs_1 2" xfId="18383"/>
    <cellStyle name="n_Flash September eresMas_c-mse budget 2005 v4_0703 Préflashde L23 Analyse CA trafic 07-03 (07-04-03)_Group - operational KPIs_2" xfId="20500"/>
    <cellStyle name="n_Flash September eresMas_c-mse budget 2005 v4_0703 Préflashde L23 Analyse CA trafic 07-03 (07-04-03)_IC&amp;SS" xfId="13890"/>
    <cellStyle name="n_Flash September eresMas_c-mse budget 2005 v4_0703 Préflashde L23 Analyse CA trafic 07-03 (07-04-03)_Poland KPIs" xfId="8524"/>
    <cellStyle name="n_Flash September eresMas_c-mse budget 2005 v4_0703 Préflashde L23 Analyse CA trafic 07-03 (07-04-03)_Poland KPIs_1" xfId="34829"/>
    <cellStyle name="n_Flash September eresMas_c-mse budget 2005 v4_0703 Préflashde L23 Analyse CA trafic 07-03 (07-04-03)_ROW" xfId="34831"/>
    <cellStyle name="n_Flash September eresMas_c-mse budget 2005 v4_0703 Préflashde L23 Analyse CA trafic 07-03 (07-04-03)_ROW ARPU" xfId="34832"/>
    <cellStyle name="n_Flash September eresMas_c-mse budget 2005 v4_0703 Préflashde L23 Analyse CA trafic 07-03 (07-04-03)_RoW KPIs" xfId="9236"/>
    <cellStyle name="n_Flash September eresMas_c-mse budget 2005 v4_0703 Préflashde L23 Analyse CA trafic 07-03 (07-04-03)_ROW_1" xfId="34833"/>
    <cellStyle name="n_Flash September eresMas_c-mse budget 2005 v4_0703 Préflashde L23 Analyse CA trafic 07-03 (07-04-03)_ROW_1_Group" xfId="34834"/>
    <cellStyle name="n_Flash September eresMas_c-mse budget 2005 v4_0703 Préflashde L23 Analyse CA trafic 07-03 (07-04-03)_ROW_1_ROW ARPU" xfId="34835"/>
    <cellStyle name="n_Flash September eresMas_c-mse budget 2005 v4_0703 Préflashde L23 Analyse CA trafic 07-03 (07-04-03)_ROW_Group" xfId="34836"/>
    <cellStyle name="n_Flash September eresMas_c-mse budget 2005 v4_0703 Préflashde L23 Analyse CA trafic 07-03 (07-04-03)_ROW_ROW ARPU" xfId="34837"/>
    <cellStyle name="n_Flash September eresMas_c-mse budget 2005 v4_0703 Préflashde L23 Analyse CA trafic 07-03 (07-04-03)_Spain ARPU + AUPU" xfId="34838"/>
    <cellStyle name="n_Flash September eresMas_c-mse budget 2005 v4_0703 Préflashde L23 Analyse CA trafic 07-03 (07-04-03)_Spain ARPU + AUPU_Group" xfId="34839"/>
    <cellStyle name="n_Flash September eresMas_c-mse budget 2005 v4_0703 Préflashde L23 Analyse CA trafic 07-03 (07-04-03)_Spain ARPU + AUPU_ROW ARPU" xfId="34840"/>
    <cellStyle name="n_Flash September eresMas_c-mse budget 2005 v4_0703 Préflashde L23 Analyse CA trafic 07-03 (07-04-03)_Spain KPIs" xfId="7026"/>
    <cellStyle name="n_Flash September eresMas_c-mse budget 2005 v4_0703 Préflashde L23 Analyse CA trafic 07-03 (07-04-03)_Spain KPIs 2" xfId="16393"/>
    <cellStyle name="n_Flash September eresMas_c-mse budget 2005 v4_0703 Préflashde L23 Analyse CA trafic 07-03 (07-04-03)_Spain KPIs_1" xfId="51842"/>
    <cellStyle name="n_Flash September eresMas_c-mse budget 2005 v4_0703 Préflashde L23 Analyse CA trafic 07-03 (07-04-03)_Telecoms - Operational KPIs" xfId="50145"/>
    <cellStyle name="n_Flash September eresMas_c-mse budget 2005 v4_A&amp;ME KPIs" xfId="53619"/>
    <cellStyle name="n_Flash September eresMas_c-mse budget 2005 v4_Base Forfaits 06-07" xfId="2335"/>
    <cellStyle name="n_Flash September eresMas_c-mse budget 2005 v4_Base Forfaits 06-07_A&amp;ME KPIs" xfId="53622"/>
    <cellStyle name="n_Flash September eresMas_c-mse budget 2005 v4_Base Forfaits 06-07_Enterprise" xfId="9805"/>
    <cellStyle name="n_Flash September eresMas_c-mse budget 2005 v4_Base Forfaits 06-07_France financials" xfId="23988"/>
    <cellStyle name="n_Flash September eresMas_c-mse budget 2005 v4_Base Forfaits 06-07_France financials_1" xfId="25395"/>
    <cellStyle name="n_Flash September eresMas_c-mse budget 2005 v4_Base Forfaits 06-07_France KPIs" xfId="5196"/>
    <cellStyle name="n_Flash September eresMas_c-mse budget 2005 v4_Base Forfaits 06-07_France KPIs 2" xfId="14614"/>
    <cellStyle name="n_Flash September eresMas_c-mse budget 2005 v4_Base Forfaits 06-07_France KPIs_1" xfId="12439"/>
    <cellStyle name="n_Flash September eresMas_c-mse budget 2005 v4_Base Forfaits 06-07_Group" xfId="34842"/>
    <cellStyle name="n_Flash September eresMas_c-mse budget 2005 v4_Base Forfaits 06-07_Group - financial KPIs" xfId="22244"/>
    <cellStyle name="n_Flash September eresMas_c-mse budget 2005 v4_Base Forfaits 06-07_Group - operational KPIs" xfId="3271"/>
    <cellStyle name="n_Flash September eresMas_c-mse budget 2005 v4_Base Forfaits 06-07_Group - operational KPIs_1" xfId="10685"/>
    <cellStyle name="n_Flash September eresMas_c-mse budget 2005 v4_Base Forfaits 06-07_Group - operational KPIs_1 2" xfId="18384"/>
    <cellStyle name="n_Flash September eresMas_c-mse budget 2005 v4_Base Forfaits 06-07_Group - operational KPIs_2" xfId="20501"/>
    <cellStyle name="n_Flash September eresMas_c-mse budget 2005 v4_Base Forfaits 06-07_IC&amp;SS" xfId="19560"/>
    <cellStyle name="n_Flash September eresMas_c-mse budget 2005 v4_Base Forfaits 06-07_Poland KPIs" xfId="8525"/>
    <cellStyle name="n_Flash September eresMas_c-mse budget 2005 v4_Base Forfaits 06-07_Poland KPIs_1" xfId="34841"/>
    <cellStyle name="n_Flash September eresMas_c-mse budget 2005 v4_Base Forfaits 06-07_ROW" xfId="34843"/>
    <cellStyle name="n_Flash September eresMas_c-mse budget 2005 v4_Base Forfaits 06-07_ROW ARPU" xfId="34844"/>
    <cellStyle name="n_Flash September eresMas_c-mse budget 2005 v4_Base Forfaits 06-07_RoW KPIs" xfId="9237"/>
    <cellStyle name="n_Flash September eresMas_c-mse budget 2005 v4_Base Forfaits 06-07_ROW_1" xfId="34845"/>
    <cellStyle name="n_Flash September eresMas_c-mse budget 2005 v4_Base Forfaits 06-07_ROW_1_Group" xfId="34846"/>
    <cellStyle name="n_Flash September eresMas_c-mse budget 2005 v4_Base Forfaits 06-07_ROW_1_ROW ARPU" xfId="34847"/>
    <cellStyle name="n_Flash September eresMas_c-mse budget 2005 v4_Base Forfaits 06-07_ROW_Group" xfId="34848"/>
    <cellStyle name="n_Flash September eresMas_c-mse budget 2005 v4_Base Forfaits 06-07_ROW_ROW ARPU" xfId="34849"/>
    <cellStyle name="n_Flash September eresMas_c-mse budget 2005 v4_Base Forfaits 06-07_Spain ARPU + AUPU" xfId="34850"/>
    <cellStyle name="n_Flash September eresMas_c-mse budget 2005 v4_Base Forfaits 06-07_Spain ARPU + AUPU_Group" xfId="34851"/>
    <cellStyle name="n_Flash September eresMas_c-mse budget 2005 v4_Base Forfaits 06-07_Spain ARPU + AUPU_ROW ARPU" xfId="34852"/>
    <cellStyle name="n_Flash September eresMas_c-mse budget 2005 v4_Base Forfaits 06-07_Spain KPIs" xfId="7027"/>
    <cellStyle name="n_Flash September eresMas_c-mse budget 2005 v4_Base Forfaits 06-07_Spain KPIs 2" xfId="16394"/>
    <cellStyle name="n_Flash September eresMas_c-mse budget 2005 v4_Base Forfaits 06-07_Spain KPIs_1" xfId="51843"/>
    <cellStyle name="n_Flash September eresMas_c-mse budget 2005 v4_Base Forfaits 06-07_Telecoms - Operational KPIs" xfId="50146"/>
    <cellStyle name="n_Flash September eresMas_c-mse budget 2005 v4_CA BAC SCR-VM 06-07 (31-07-06)" xfId="2336"/>
    <cellStyle name="n_Flash September eresMas_c-mse budget 2005 v4_CA BAC SCR-VM 06-07 (31-07-06)_A&amp;ME KPIs" xfId="53623"/>
    <cellStyle name="n_Flash September eresMas_c-mse budget 2005 v4_CA BAC SCR-VM 06-07 (31-07-06)_Enterprise" xfId="9806"/>
    <cellStyle name="n_Flash September eresMas_c-mse budget 2005 v4_CA BAC SCR-VM 06-07 (31-07-06)_France financials" xfId="23989"/>
    <cellStyle name="n_Flash September eresMas_c-mse budget 2005 v4_CA BAC SCR-VM 06-07 (31-07-06)_France financials_1" xfId="25396"/>
    <cellStyle name="n_Flash September eresMas_c-mse budget 2005 v4_CA BAC SCR-VM 06-07 (31-07-06)_France KPIs" xfId="5197"/>
    <cellStyle name="n_Flash September eresMas_c-mse budget 2005 v4_CA BAC SCR-VM 06-07 (31-07-06)_France KPIs 2" xfId="14615"/>
    <cellStyle name="n_Flash September eresMas_c-mse budget 2005 v4_CA BAC SCR-VM 06-07 (31-07-06)_France KPIs_1" xfId="12440"/>
    <cellStyle name="n_Flash September eresMas_c-mse budget 2005 v4_CA BAC SCR-VM 06-07 (31-07-06)_Group" xfId="34854"/>
    <cellStyle name="n_Flash September eresMas_c-mse budget 2005 v4_CA BAC SCR-VM 06-07 (31-07-06)_Group - financial KPIs" xfId="22245"/>
    <cellStyle name="n_Flash September eresMas_c-mse budget 2005 v4_CA BAC SCR-VM 06-07 (31-07-06)_Group - operational KPIs" xfId="3272"/>
    <cellStyle name="n_Flash September eresMas_c-mse budget 2005 v4_CA BAC SCR-VM 06-07 (31-07-06)_Group - operational KPIs_1" xfId="10686"/>
    <cellStyle name="n_Flash September eresMas_c-mse budget 2005 v4_CA BAC SCR-VM 06-07 (31-07-06)_Group - operational KPIs_1 2" xfId="18385"/>
    <cellStyle name="n_Flash September eresMas_c-mse budget 2005 v4_CA BAC SCR-VM 06-07 (31-07-06)_Group - operational KPIs_2" xfId="20502"/>
    <cellStyle name="n_Flash September eresMas_c-mse budget 2005 v4_CA BAC SCR-VM 06-07 (31-07-06)_IC&amp;SS" xfId="19760"/>
    <cellStyle name="n_Flash September eresMas_c-mse budget 2005 v4_CA BAC SCR-VM 06-07 (31-07-06)_Poland KPIs" xfId="8526"/>
    <cellStyle name="n_Flash September eresMas_c-mse budget 2005 v4_CA BAC SCR-VM 06-07 (31-07-06)_Poland KPIs_1" xfId="34853"/>
    <cellStyle name="n_Flash September eresMas_c-mse budget 2005 v4_CA BAC SCR-VM 06-07 (31-07-06)_ROW" xfId="34855"/>
    <cellStyle name="n_Flash September eresMas_c-mse budget 2005 v4_CA BAC SCR-VM 06-07 (31-07-06)_ROW ARPU" xfId="34856"/>
    <cellStyle name="n_Flash September eresMas_c-mse budget 2005 v4_CA BAC SCR-VM 06-07 (31-07-06)_RoW KPIs" xfId="9238"/>
    <cellStyle name="n_Flash September eresMas_c-mse budget 2005 v4_CA BAC SCR-VM 06-07 (31-07-06)_ROW_1" xfId="34857"/>
    <cellStyle name="n_Flash September eresMas_c-mse budget 2005 v4_CA BAC SCR-VM 06-07 (31-07-06)_ROW_1_Group" xfId="34858"/>
    <cellStyle name="n_Flash September eresMas_c-mse budget 2005 v4_CA BAC SCR-VM 06-07 (31-07-06)_ROW_1_ROW ARPU" xfId="34859"/>
    <cellStyle name="n_Flash September eresMas_c-mse budget 2005 v4_CA BAC SCR-VM 06-07 (31-07-06)_ROW_Group" xfId="34860"/>
    <cellStyle name="n_Flash September eresMas_c-mse budget 2005 v4_CA BAC SCR-VM 06-07 (31-07-06)_ROW_ROW ARPU" xfId="34861"/>
    <cellStyle name="n_Flash September eresMas_c-mse budget 2005 v4_CA BAC SCR-VM 06-07 (31-07-06)_Spain ARPU + AUPU" xfId="34862"/>
    <cellStyle name="n_Flash September eresMas_c-mse budget 2005 v4_CA BAC SCR-VM 06-07 (31-07-06)_Spain ARPU + AUPU_Group" xfId="34863"/>
    <cellStyle name="n_Flash September eresMas_c-mse budget 2005 v4_CA BAC SCR-VM 06-07 (31-07-06)_Spain ARPU + AUPU_ROW ARPU" xfId="34864"/>
    <cellStyle name="n_Flash September eresMas_c-mse budget 2005 v4_CA BAC SCR-VM 06-07 (31-07-06)_Spain KPIs" xfId="7028"/>
    <cellStyle name="n_Flash September eresMas_c-mse budget 2005 v4_CA BAC SCR-VM 06-07 (31-07-06)_Spain KPIs 2" xfId="16395"/>
    <cellStyle name="n_Flash September eresMas_c-mse budget 2005 v4_CA BAC SCR-VM 06-07 (31-07-06)_Spain KPIs_1" xfId="51844"/>
    <cellStyle name="n_Flash September eresMas_c-mse budget 2005 v4_CA BAC SCR-VM 06-07 (31-07-06)_Telecoms - Operational KPIs" xfId="50147"/>
    <cellStyle name="n_Flash September eresMas_c-mse budget 2005 v4_CA forfaits 0607 (06-08-14)" xfId="2337"/>
    <cellStyle name="n_Flash September eresMas_c-mse budget 2005 v4_CA forfaits 0607 (06-08-14)_A&amp;ME KPIs" xfId="53624"/>
    <cellStyle name="n_Flash September eresMas_c-mse budget 2005 v4_CA forfaits 0607 (06-08-14)_France financials" xfId="23990"/>
    <cellStyle name="n_Flash September eresMas_c-mse budget 2005 v4_CA forfaits 0607 (06-08-14)_France KPIs" xfId="5198"/>
    <cellStyle name="n_Flash September eresMas_c-mse budget 2005 v4_CA forfaits 0607 (06-08-14)_France KPIs 2" xfId="14616"/>
    <cellStyle name="n_Flash September eresMas_c-mse budget 2005 v4_CA forfaits 0607 (06-08-14)_France KPIs_1" xfId="12441"/>
    <cellStyle name="n_Flash September eresMas_c-mse budget 2005 v4_CA forfaits 0607 (06-08-14)_Group" xfId="34866"/>
    <cellStyle name="n_Flash September eresMas_c-mse budget 2005 v4_CA forfaits 0607 (06-08-14)_Group - financial KPIs" xfId="22246"/>
    <cellStyle name="n_Flash September eresMas_c-mse budget 2005 v4_CA forfaits 0607 (06-08-14)_Group - operational KPIs" xfId="10687"/>
    <cellStyle name="n_Flash September eresMas_c-mse budget 2005 v4_CA forfaits 0607 (06-08-14)_Group - operational KPIs 2" xfId="18386"/>
    <cellStyle name="n_Flash September eresMas_c-mse budget 2005 v4_CA forfaits 0607 (06-08-14)_Group - operational KPIs_1" xfId="20503"/>
    <cellStyle name="n_Flash September eresMas_c-mse budget 2005 v4_CA forfaits 0607 (06-08-14)_Poland KPIs" xfId="34865"/>
    <cellStyle name="n_Flash September eresMas_c-mse budget 2005 v4_CA forfaits 0607 (06-08-14)_ROW" xfId="34867"/>
    <cellStyle name="n_Flash September eresMas_c-mse budget 2005 v4_CA forfaits 0607 (06-08-14)_ROW ARPU" xfId="34868"/>
    <cellStyle name="n_Flash September eresMas_c-mse budget 2005 v4_CA forfaits 0607 (06-08-14)_ROW_1" xfId="34869"/>
    <cellStyle name="n_Flash September eresMas_c-mse budget 2005 v4_CA forfaits 0607 (06-08-14)_ROW_1_Group" xfId="34870"/>
    <cellStyle name="n_Flash September eresMas_c-mse budget 2005 v4_CA forfaits 0607 (06-08-14)_ROW_1_ROW ARPU" xfId="34871"/>
    <cellStyle name="n_Flash September eresMas_c-mse budget 2005 v4_CA forfaits 0607 (06-08-14)_ROW_Group" xfId="34872"/>
    <cellStyle name="n_Flash September eresMas_c-mse budget 2005 v4_CA forfaits 0607 (06-08-14)_ROW_ROW ARPU" xfId="34873"/>
    <cellStyle name="n_Flash September eresMas_c-mse budget 2005 v4_CA forfaits 0607 (06-08-14)_Spain ARPU + AUPU" xfId="34874"/>
    <cellStyle name="n_Flash September eresMas_c-mse budget 2005 v4_CA forfaits 0607 (06-08-14)_Spain ARPU + AUPU_Group" xfId="34875"/>
    <cellStyle name="n_Flash September eresMas_c-mse budget 2005 v4_CA forfaits 0607 (06-08-14)_Spain ARPU + AUPU_ROW ARPU" xfId="34876"/>
    <cellStyle name="n_Flash September eresMas_c-mse budget 2005 v4_CA forfaits 0607 (06-08-14)_Spain KPIs" xfId="7029"/>
    <cellStyle name="n_Flash September eresMas_c-mse budget 2005 v4_CA forfaits 0607 (06-08-14)_Spain KPIs 2" xfId="16396"/>
    <cellStyle name="n_Flash September eresMas_c-mse budget 2005 v4_CA forfaits 0607 (06-08-14)_Spain KPIs_1" xfId="51845"/>
    <cellStyle name="n_Flash September eresMas_c-mse budget 2005 v4_CA forfaits 0607 (06-08-14)_Telecoms - Operational KPIs" xfId="50148"/>
    <cellStyle name="n_Flash September eresMas_c-mse budget 2005 v4_Classeur2" xfId="2338"/>
    <cellStyle name="n_Flash September eresMas_c-mse budget 2005 v4_Classeur2_A&amp;ME KPIs" xfId="53625"/>
    <cellStyle name="n_Flash September eresMas_c-mse budget 2005 v4_Classeur2_France financials" xfId="23991"/>
    <cellStyle name="n_Flash September eresMas_c-mse budget 2005 v4_Classeur2_France KPIs" xfId="5199"/>
    <cellStyle name="n_Flash September eresMas_c-mse budget 2005 v4_Classeur2_France KPIs 2" xfId="14617"/>
    <cellStyle name="n_Flash September eresMas_c-mse budget 2005 v4_Classeur2_France KPIs_1" xfId="12442"/>
    <cellStyle name="n_Flash September eresMas_c-mse budget 2005 v4_Classeur2_Group" xfId="34878"/>
    <cellStyle name="n_Flash September eresMas_c-mse budget 2005 v4_Classeur2_Group - financial KPIs" xfId="22247"/>
    <cellStyle name="n_Flash September eresMas_c-mse budget 2005 v4_Classeur2_Group - operational KPIs" xfId="10688"/>
    <cellStyle name="n_Flash September eresMas_c-mse budget 2005 v4_Classeur2_Group - operational KPIs 2" xfId="18387"/>
    <cellStyle name="n_Flash September eresMas_c-mse budget 2005 v4_Classeur2_Group - operational KPIs_1" xfId="20504"/>
    <cellStyle name="n_Flash September eresMas_c-mse budget 2005 v4_Classeur2_Poland KPIs" xfId="34877"/>
    <cellStyle name="n_Flash September eresMas_c-mse budget 2005 v4_Classeur2_ROW" xfId="34879"/>
    <cellStyle name="n_Flash September eresMas_c-mse budget 2005 v4_Classeur2_ROW ARPU" xfId="34880"/>
    <cellStyle name="n_Flash September eresMas_c-mse budget 2005 v4_Classeur2_ROW_1" xfId="34881"/>
    <cellStyle name="n_Flash September eresMas_c-mse budget 2005 v4_Classeur2_ROW_1_Group" xfId="34882"/>
    <cellStyle name="n_Flash September eresMas_c-mse budget 2005 v4_Classeur2_ROW_1_ROW ARPU" xfId="34883"/>
    <cellStyle name="n_Flash September eresMas_c-mse budget 2005 v4_Classeur2_ROW_Group" xfId="34884"/>
    <cellStyle name="n_Flash September eresMas_c-mse budget 2005 v4_Classeur2_ROW_ROW ARPU" xfId="34885"/>
    <cellStyle name="n_Flash September eresMas_c-mse budget 2005 v4_Classeur2_Spain ARPU + AUPU" xfId="34886"/>
    <cellStyle name="n_Flash September eresMas_c-mse budget 2005 v4_Classeur2_Spain ARPU + AUPU_Group" xfId="34887"/>
    <cellStyle name="n_Flash September eresMas_c-mse budget 2005 v4_Classeur2_Spain ARPU + AUPU_ROW ARPU" xfId="34888"/>
    <cellStyle name="n_Flash September eresMas_c-mse budget 2005 v4_Classeur2_Spain KPIs" xfId="7030"/>
    <cellStyle name="n_Flash September eresMas_c-mse budget 2005 v4_Classeur2_Spain KPIs 2" xfId="16397"/>
    <cellStyle name="n_Flash September eresMas_c-mse budget 2005 v4_Classeur2_Spain KPIs_1" xfId="51846"/>
    <cellStyle name="n_Flash September eresMas_c-mse budget 2005 v4_Classeur2_Telecoms - Operational KPIs" xfId="50149"/>
    <cellStyle name="n_Flash September eresMas_c-mse budget 2005 v4_Classeur5" xfId="2339"/>
    <cellStyle name="n_Flash September eresMas_c-mse budget 2005 v4_Classeur5_A&amp;ME KPIs" xfId="53626"/>
    <cellStyle name="n_Flash September eresMas_c-mse budget 2005 v4_Classeur5_Enterprise" xfId="9807"/>
    <cellStyle name="n_Flash September eresMas_c-mse budget 2005 v4_Classeur5_France financials" xfId="23992"/>
    <cellStyle name="n_Flash September eresMas_c-mse budget 2005 v4_Classeur5_France financials_1" xfId="25397"/>
    <cellStyle name="n_Flash September eresMas_c-mse budget 2005 v4_Classeur5_France KPIs" xfId="5200"/>
    <cellStyle name="n_Flash September eresMas_c-mse budget 2005 v4_Classeur5_France KPIs 2" xfId="14618"/>
    <cellStyle name="n_Flash September eresMas_c-mse budget 2005 v4_Classeur5_France KPIs_1" xfId="12443"/>
    <cellStyle name="n_Flash September eresMas_c-mse budget 2005 v4_Classeur5_Group" xfId="34890"/>
    <cellStyle name="n_Flash September eresMas_c-mse budget 2005 v4_Classeur5_Group - financial KPIs" xfId="22248"/>
    <cellStyle name="n_Flash September eresMas_c-mse budget 2005 v4_Classeur5_Group - operational KPIs" xfId="3273"/>
    <cellStyle name="n_Flash September eresMas_c-mse budget 2005 v4_Classeur5_Group - operational KPIs_1" xfId="10689"/>
    <cellStyle name="n_Flash September eresMas_c-mse budget 2005 v4_Classeur5_Group - operational KPIs_1 2" xfId="18388"/>
    <cellStyle name="n_Flash September eresMas_c-mse budget 2005 v4_Classeur5_Group - operational KPIs_2" xfId="20505"/>
    <cellStyle name="n_Flash September eresMas_c-mse budget 2005 v4_Classeur5_IC&amp;SS" xfId="17615"/>
    <cellStyle name="n_Flash September eresMas_c-mse budget 2005 v4_Classeur5_Poland KPIs" xfId="8527"/>
    <cellStyle name="n_Flash September eresMas_c-mse budget 2005 v4_Classeur5_Poland KPIs_1" xfId="34889"/>
    <cellStyle name="n_Flash September eresMas_c-mse budget 2005 v4_Classeur5_ROW" xfId="34891"/>
    <cellStyle name="n_Flash September eresMas_c-mse budget 2005 v4_Classeur5_ROW ARPU" xfId="34892"/>
    <cellStyle name="n_Flash September eresMas_c-mse budget 2005 v4_Classeur5_RoW KPIs" xfId="9239"/>
    <cellStyle name="n_Flash September eresMas_c-mse budget 2005 v4_Classeur5_ROW_1" xfId="34893"/>
    <cellStyle name="n_Flash September eresMas_c-mse budget 2005 v4_Classeur5_ROW_1_Group" xfId="34894"/>
    <cellStyle name="n_Flash September eresMas_c-mse budget 2005 v4_Classeur5_ROW_1_ROW ARPU" xfId="34895"/>
    <cellStyle name="n_Flash September eresMas_c-mse budget 2005 v4_Classeur5_ROW_Group" xfId="34896"/>
    <cellStyle name="n_Flash September eresMas_c-mse budget 2005 v4_Classeur5_ROW_ROW ARPU" xfId="34897"/>
    <cellStyle name="n_Flash September eresMas_c-mse budget 2005 v4_Classeur5_Spain ARPU + AUPU" xfId="34898"/>
    <cellStyle name="n_Flash September eresMas_c-mse budget 2005 v4_Classeur5_Spain ARPU + AUPU_Group" xfId="34899"/>
    <cellStyle name="n_Flash September eresMas_c-mse budget 2005 v4_Classeur5_Spain ARPU + AUPU_ROW ARPU" xfId="34900"/>
    <cellStyle name="n_Flash September eresMas_c-mse budget 2005 v4_Classeur5_Spain KPIs" xfId="7031"/>
    <cellStyle name="n_Flash September eresMas_c-mse budget 2005 v4_Classeur5_Spain KPIs 2" xfId="16398"/>
    <cellStyle name="n_Flash September eresMas_c-mse budget 2005 v4_Classeur5_Spain KPIs_1" xfId="51847"/>
    <cellStyle name="n_Flash September eresMas_c-mse budget 2005 v4_Classeur5_Telecoms - Operational KPIs" xfId="50150"/>
    <cellStyle name="n_Flash September eresMas_c-mse budget 2005 v4_DATA KPI Personal" xfId="34901"/>
    <cellStyle name="n_Flash September eresMas_c-mse budget 2005 v4_DATA KPI Personal_Group" xfId="34902"/>
    <cellStyle name="n_Flash September eresMas_c-mse budget 2005 v4_DATA KPI Personal_ROW ARPU" xfId="34903"/>
    <cellStyle name="n_Flash September eresMas_c-mse budget 2005 v4_EE_CoA_BS - mapped V4" xfId="34904"/>
    <cellStyle name="n_Flash September eresMas_c-mse budget 2005 v4_EE_CoA_BS - mapped V4_Group" xfId="34905"/>
    <cellStyle name="n_Flash September eresMas_c-mse budget 2005 v4_EE_CoA_BS - mapped V4_ROW ARPU" xfId="34906"/>
    <cellStyle name="n_Flash September eresMas_c-mse budget 2005 v4_Enterprise" xfId="9803"/>
    <cellStyle name="n_Flash September eresMas_c-mse budget 2005 v4_France financials" xfId="23985"/>
    <cellStyle name="n_Flash September eresMas_c-mse budget 2005 v4_France financials_1" xfId="25393"/>
    <cellStyle name="n_Flash September eresMas_c-mse budget 2005 v4_France KPIs" xfId="5193"/>
    <cellStyle name="n_Flash September eresMas_c-mse budget 2005 v4_France KPIs 2" xfId="14611"/>
    <cellStyle name="n_Flash September eresMas_c-mse budget 2005 v4_France KPIs_1" xfId="12436"/>
    <cellStyle name="n_Flash September eresMas_c-mse budget 2005 v4_Group" xfId="34907"/>
    <cellStyle name="n_Flash September eresMas_c-mse budget 2005 v4_Group - financial KPIs" xfId="22241"/>
    <cellStyle name="n_Flash September eresMas_c-mse budget 2005 v4_Group - operational KPIs" xfId="3269"/>
    <cellStyle name="n_Flash September eresMas_c-mse budget 2005 v4_Group - operational KPIs_1" xfId="10682"/>
    <cellStyle name="n_Flash September eresMas_c-mse budget 2005 v4_Group - operational KPIs_1 2" xfId="18381"/>
    <cellStyle name="n_Flash September eresMas_c-mse budget 2005 v4_Group - operational KPIs_2" xfId="20498"/>
    <cellStyle name="n_Flash September eresMas_c-mse budget 2005 v4_IC&amp;SS" xfId="17614"/>
    <cellStyle name="n_Flash September eresMas_c-mse budget 2005 v4_PFA_Mn MTV_060413" xfId="2340"/>
    <cellStyle name="n_Flash September eresMas_c-mse budget 2005 v4_PFA_Mn MTV_060413_A&amp;ME KPIs" xfId="53627"/>
    <cellStyle name="n_Flash September eresMas_c-mse budget 2005 v4_PFA_Mn MTV_060413_France financials" xfId="23993"/>
    <cellStyle name="n_Flash September eresMas_c-mse budget 2005 v4_PFA_Mn MTV_060413_France KPIs" xfId="5201"/>
    <cellStyle name="n_Flash September eresMas_c-mse budget 2005 v4_PFA_Mn MTV_060413_France KPIs 2" xfId="14619"/>
    <cellStyle name="n_Flash September eresMas_c-mse budget 2005 v4_PFA_Mn MTV_060413_France KPIs_1" xfId="12444"/>
    <cellStyle name="n_Flash September eresMas_c-mse budget 2005 v4_PFA_Mn MTV_060413_Group" xfId="34909"/>
    <cellStyle name="n_Flash September eresMas_c-mse budget 2005 v4_PFA_Mn MTV_060413_Group - financial KPIs" xfId="22249"/>
    <cellStyle name="n_Flash September eresMas_c-mse budget 2005 v4_PFA_Mn MTV_060413_Group - operational KPIs" xfId="10690"/>
    <cellStyle name="n_Flash September eresMas_c-mse budget 2005 v4_PFA_Mn MTV_060413_Group - operational KPIs 2" xfId="18389"/>
    <cellStyle name="n_Flash September eresMas_c-mse budget 2005 v4_PFA_Mn MTV_060413_Group - operational KPIs_1" xfId="20506"/>
    <cellStyle name="n_Flash September eresMas_c-mse budget 2005 v4_PFA_Mn MTV_060413_Poland KPIs" xfId="34908"/>
    <cellStyle name="n_Flash September eresMas_c-mse budget 2005 v4_PFA_Mn MTV_060413_ROW" xfId="34910"/>
    <cellStyle name="n_Flash September eresMas_c-mse budget 2005 v4_PFA_Mn MTV_060413_ROW ARPU" xfId="34911"/>
    <cellStyle name="n_Flash September eresMas_c-mse budget 2005 v4_PFA_Mn MTV_060413_ROW_1" xfId="34912"/>
    <cellStyle name="n_Flash September eresMas_c-mse budget 2005 v4_PFA_Mn MTV_060413_ROW_1_Group" xfId="34913"/>
    <cellStyle name="n_Flash September eresMas_c-mse budget 2005 v4_PFA_Mn MTV_060413_ROW_1_ROW ARPU" xfId="34914"/>
    <cellStyle name="n_Flash September eresMas_c-mse budget 2005 v4_PFA_Mn MTV_060413_ROW_Group" xfId="34915"/>
    <cellStyle name="n_Flash September eresMas_c-mse budget 2005 v4_PFA_Mn MTV_060413_ROW_ROW ARPU" xfId="34916"/>
    <cellStyle name="n_Flash September eresMas_c-mse budget 2005 v4_PFA_Mn MTV_060413_Spain ARPU + AUPU" xfId="34917"/>
    <cellStyle name="n_Flash September eresMas_c-mse budget 2005 v4_PFA_Mn MTV_060413_Spain ARPU + AUPU_Group" xfId="34918"/>
    <cellStyle name="n_Flash September eresMas_c-mse budget 2005 v4_PFA_Mn MTV_060413_Spain ARPU + AUPU_ROW ARPU" xfId="34919"/>
    <cellStyle name="n_Flash September eresMas_c-mse budget 2005 v4_PFA_Mn MTV_060413_Spain KPIs" xfId="7032"/>
    <cellStyle name="n_Flash September eresMas_c-mse budget 2005 v4_PFA_Mn MTV_060413_Spain KPIs 2" xfId="16399"/>
    <cellStyle name="n_Flash September eresMas_c-mse budget 2005 v4_PFA_Mn MTV_060413_Spain KPIs_1" xfId="51848"/>
    <cellStyle name="n_Flash September eresMas_c-mse budget 2005 v4_PFA_Mn MTV_060413_Telecoms - Operational KPIs" xfId="50151"/>
    <cellStyle name="n_Flash September eresMas_c-mse budget 2005 v4_PFA_Mn_0603_V0 0" xfId="2341"/>
    <cellStyle name="n_Flash September eresMas_c-mse budget 2005 v4_PFA_Mn_0603_V0 0_A&amp;ME KPIs" xfId="53628"/>
    <cellStyle name="n_Flash September eresMas_c-mse budget 2005 v4_PFA_Mn_0603_V0 0_France financials" xfId="23994"/>
    <cellStyle name="n_Flash September eresMas_c-mse budget 2005 v4_PFA_Mn_0603_V0 0_France KPIs" xfId="5202"/>
    <cellStyle name="n_Flash September eresMas_c-mse budget 2005 v4_PFA_Mn_0603_V0 0_France KPIs 2" xfId="14620"/>
    <cellStyle name="n_Flash September eresMas_c-mse budget 2005 v4_PFA_Mn_0603_V0 0_France KPIs_1" xfId="12445"/>
    <cellStyle name="n_Flash September eresMas_c-mse budget 2005 v4_PFA_Mn_0603_V0 0_Group" xfId="34921"/>
    <cellStyle name="n_Flash September eresMas_c-mse budget 2005 v4_PFA_Mn_0603_V0 0_Group - financial KPIs" xfId="22250"/>
    <cellStyle name="n_Flash September eresMas_c-mse budget 2005 v4_PFA_Mn_0603_V0 0_Group - operational KPIs" xfId="10691"/>
    <cellStyle name="n_Flash September eresMas_c-mse budget 2005 v4_PFA_Mn_0603_V0 0_Group - operational KPIs 2" xfId="18390"/>
    <cellStyle name="n_Flash September eresMas_c-mse budget 2005 v4_PFA_Mn_0603_V0 0_Group - operational KPIs_1" xfId="20507"/>
    <cellStyle name="n_Flash September eresMas_c-mse budget 2005 v4_PFA_Mn_0603_V0 0_Poland KPIs" xfId="34920"/>
    <cellStyle name="n_Flash September eresMas_c-mse budget 2005 v4_PFA_Mn_0603_V0 0_ROW" xfId="34922"/>
    <cellStyle name="n_Flash September eresMas_c-mse budget 2005 v4_PFA_Mn_0603_V0 0_ROW ARPU" xfId="34923"/>
    <cellStyle name="n_Flash September eresMas_c-mse budget 2005 v4_PFA_Mn_0603_V0 0_ROW_1" xfId="34924"/>
    <cellStyle name="n_Flash September eresMas_c-mse budget 2005 v4_PFA_Mn_0603_V0 0_ROW_1_Group" xfId="34925"/>
    <cellStyle name="n_Flash September eresMas_c-mse budget 2005 v4_PFA_Mn_0603_V0 0_ROW_1_ROW ARPU" xfId="34926"/>
    <cellStyle name="n_Flash September eresMas_c-mse budget 2005 v4_PFA_Mn_0603_V0 0_ROW_Group" xfId="34927"/>
    <cellStyle name="n_Flash September eresMas_c-mse budget 2005 v4_PFA_Mn_0603_V0 0_ROW_ROW ARPU" xfId="34928"/>
    <cellStyle name="n_Flash September eresMas_c-mse budget 2005 v4_PFA_Mn_0603_V0 0_Spain ARPU + AUPU" xfId="34929"/>
    <cellStyle name="n_Flash September eresMas_c-mse budget 2005 v4_PFA_Mn_0603_V0 0_Spain ARPU + AUPU_Group" xfId="34930"/>
    <cellStyle name="n_Flash September eresMas_c-mse budget 2005 v4_PFA_Mn_0603_V0 0_Spain ARPU + AUPU_ROW ARPU" xfId="34931"/>
    <cellStyle name="n_Flash September eresMas_c-mse budget 2005 v4_PFA_Mn_0603_V0 0_Spain KPIs" xfId="7033"/>
    <cellStyle name="n_Flash September eresMas_c-mse budget 2005 v4_PFA_Mn_0603_V0 0_Spain KPIs 2" xfId="16400"/>
    <cellStyle name="n_Flash September eresMas_c-mse budget 2005 v4_PFA_Mn_0603_V0 0_Spain KPIs_1" xfId="51849"/>
    <cellStyle name="n_Flash September eresMas_c-mse budget 2005 v4_PFA_Mn_0603_V0 0_Telecoms - Operational KPIs" xfId="50152"/>
    <cellStyle name="n_Flash September eresMas_c-mse budget 2005 v4_PFA_Parcs_0600706" xfId="2342"/>
    <cellStyle name="n_Flash September eresMas_c-mse budget 2005 v4_PFA_Parcs_0600706_A&amp;ME KPIs" xfId="53629"/>
    <cellStyle name="n_Flash September eresMas_c-mse budget 2005 v4_PFA_Parcs_0600706_France financials" xfId="23995"/>
    <cellStyle name="n_Flash September eresMas_c-mse budget 2005 v4_PFA_Parcs_0600706_France KPIs" xfId="5203"/>
    <cellStyle name="n_Flash September eresMas_c-mse budget 2005 v4_PFA_Parcs_0600706_France KPIs 2" xfId="14621"/>
    <cellStyle name="n_Flash September eresMas_c-mse budget 2005 v4_PFA_Parcs_0600706_France KPIs_1" xfId="12446"/>
    <cellStyle name="n_Flash September eresMas_c-mse budget 2005 v4_PFA_Parcs_0600706_Group" xfId="34933"/>
    <cellStyle name="n_Flash September eresMas_c-mse budget 2005 v4_PFA_Parcs_0600706_Group - financial KPIs" xfId="22251"/>
    <cellStyle name="n_Flash September eresMas_c-mse budget 2005 v4_PFA_Parcs_0600706_Group - operational KPIs" xfId="10692"/>
    <cellStyle name="n_Flash September eresMas_c-mse budget 2005 v4_PFA_Parcs_0600706_Group - operational KPIs 2" xfId="18391"/>
    <cellStyle name="n_Flash September eresMas_c-mse budget 2005 v4_PFA_Parcs_0600706_Group - operational KPIs_1" xfId="20508"/>
    <cellStyle name="n_Flash September eresMas_c-mse budget 2005 v4_PFA_Parcs_0600706_Poland KPIs" xfId="34932"/>
    <cellStyle name="n_Flash September eresMas_c-mse budget 2005 v4_PFA_Parcs_0600706_ROW" xfId="34934"/>
    <cellStyle name="n_Flash September eresMas_c-mse budget 2005 v4_PFA_Parcs_0600706_ROW ARPU" xfId="34935"/>
    <cellStyle name="n_Flash September eresMas_c-mse budget 2005 v4_PFA_Parcs_0600706_ROW_1" xfId="34936"/>
    <cellStyle name="n_Flash September eresMas_c-mse budget 2005 v4_PFA_Parcs_0600706_ROW_1_Group" xfId="34937"/>
    <cellStyle name="n_Flash September eresMas_c-mse budget 2005 v4_PFA_Parcs_0600706_ROW_1_ROW ARPU" xfId="34938"/>
    <cellStyle name="n_Flash September eresMas_c-mse budget 2005 v4_PFA_Parcs_0600706_ROW_Group" xfId="34939"/>
    <cellStyle name="n_Flash September eresMas_c-mse budget 2005 v4_PFA_Parcs_0600706_ROW_ROW ARPU" xfId="34940"/>
    <cellStyle name="n_Flash September eresMas_c-mse budget 2005 v4_PFA_Parcs_0600706_Spain ARPU + AUPU" xfId="34941"/>
    <cellStyle name="n_Flash September eresMas_c-mse budget 2005 v4_PFA_Parcs_0600706_Spain ARPU + AUPU_Group" xfId="34942"/>
    <cellStyle name="n_Flash September eresMas_c-mse budget 2005 v4_PFA_Parcs_0600706_Spain ARPU + AUPU_ROW ARPU" xfId="34943"/>
    <cellStyle name="n_Flash September eresMas_c-mse budget 2005 v4_PFA_Parcs_0600706_Spain KPIs" xfId="7034"/>
    <cellStyle name="n_Flash September eresMas_c-mse budget 2005 v4_PFA_Parcs_0600706_Spain KPIs 2" xfId="16401"/>
    <cellStyle name="n_Flash September eresMas_c-mse budget 2005 v4_PFA_Parcs_0600706_Spain KPIs_1" xfId="51850"/>
    <cellStyle name="n_Flash September eresMas_c-mse budget 2005 v4_PFA_Parcs_0600706_Telecoms - Operational KPIs" xfId="50153"/>
    <cellStyle name="n_Flash September eresMas_c-mse budget 2005 v4_Poland KPIs" xfId="8523"/>
    <cellStyle name="n_Flash September eresMas_c-mse budget 2005 v4_Poland KPIs_1" xfId="34816"/>
    <cellStyle name="n_Flash September eresMas_c-mse budget 2005 v4_Reporting Valeur_Mobile_2010_10" xfId="34944"/>
    <cellStyle name="n_Flash September eresMas_c-mse budget 2005 v4_Reporting Valeur_Mobile_2010_10_Group" xfId="34945"/>
    <cellStyle name="n_Flash September eresMas_c-mse budget 2005 v4_Reporting Valeur_Mobile_2010_10_ROW" xfId="34946"/>
    <cellStyle name="n_Flash September eresMas_c-mse budget 2005 v4_Reporting Valeur_Mobile_2010_10_ROW ARPU" xfId="34947"/>
    <cellStyle name="n_Flash September eresMas_c-mse budget 2005 v4_Reporting Valeur_Mobile_2010_10_ROW_Group" xfId="34948"/>
    <cellStyle name="n_Flash September eresMas_c-mse budget 2005 v4_Reporting Valeur_Mobile_2010_10_ROW_ROW ARPU" xfId="34949"/>
    <cellStyle name="n_Flash September eresMas_c-mse budget 2005 v4_ROW" xfId="34950"/>
    <cellStyle name="n_Flash September eresMas_c-mse budget 2005 v4_ROW ARPU" xfId="34951"/>
    <cellStyle name="n_Flash September eresMas_c-mse budget 2005 v4_RoW KPIs" xfId="9235"/>
    <cellStyle name="n_Flash September eresMas_c-mse budget 2005 v4_ROW_1" xfId="34952"/>
    <cellStyle name="n_Flash September eresMas_c-mse budget 2005 v4_ROW_1_Group" xfId="34953"/>
    <cellStyle name="n_Flash September eresMas_c-mse budget 2005 v4_ROW_1_ROW ARPU" xfId="34954"/>
    <cellStyle name="n_Flash September eresMas_c-mse budget 2005 v4_ROW_Group" xfId="34955"/>
    <cellStyle name="n_Flash September eresMas_c-mse budget 2005 v4_ROW_ROW ARPU" xfId="34956"/>
    <cellStyle name="n_Flash September eresMas_c-mse budget 2005 v4_Spain ARPU + AUPU" xfId="34957"/>
    <cellStyle name="n_Flash September eresMas_c-mse budget 2005 v4_Spain ARPU + AUPU_Group" xfId="34958"/>
    <cellStyle name="n_Flash September eresMas_c-mse budget 2005 v4_Spain ARPU + AUPU_ROW ARPU" xfId="34959"/>
    <cellStyle name="n_Flash September eresMas_c-mse budget 2005 v4_Spain KPIs" xfId="7024"/>
    <cellStyle name="n_Flash September eresMas_c-mse budget 2005 v4_Spain KPIs 2" xfId="16391"/>
    <cellStyle name="n_Flash September eresMas_c-mse budget 2005 v4_Spain KPIs_1" xfId="51840"/>
    <cellStyle name="n_Flash September eresMas_c-mse budget 2005 v4_Telecoms - Operational KPIs" xfId="50143"/>
    <cellStyle name="n_Flash September eresMas_c-mse budget 2005 v4_UAG_report_CA 06-09 (06-09-28)" xfId="2343"/>
    <cellStyle name="n_Flash September eresMas_c-mse budget 2005 v4_UAG_report_CA 06-09 (06-09-28)_A&amp;ME KPIs" xfId="53630"/>
    <cellStyle name="n_Flash September eresMas_c-mse budget 2005 v4_UAG_report_CA 06-09 (06-09-28)_Enterprise" xfId="9808"/>
    <cellStyle name="n_Flash September eresMas_c-mse budget 2005 v4_UAG_report_CA 06-09 (06-09-28)_France financials" xfId="23996"/>
    <cellStyle name="n_Flash September eresMas_c-mse budget 2005 v4_UAG_report_CA 06-09 (06-09-28)_France financials_1" xfId="25398"/>
    <cellStyle name="n_Flash September eresMas_c-mse budget 2005 v4_UAG_report_CA 06-09 (06-09-28)_France KPIs" xfId="5204"/>
    <cellStyle name="n_Flash September eresMas_c-mse budget 2005 v4_UAG_report_CA 06-09 (06-09-28)_France KPIs 2" xfId="14622"/>
    <cellStyle name="n_Flash September eresMas_c-mse budget 2005 v4_UAG_report_CA 06-09 (06-09-28)_France KPIs_1" xfId="12447"/>
    <cellStyle name="n_Flash September eresMas_c-mse budget 2005 v4_UAG_report_CA 06-09 (06-09-28)_Group" xfId="34961"/>
    <cellStyle name="n_Flash September eresMas_c-mse budget 2005 v4_UAG_report_CA 06-09 (06-09-28)_Group - financial KPIs" xfId="22252"/>
    <cellStyle name="n_Flash September eresMas_c-mse budget 2005 v4_UAG_report_CA 06-09 (06-09-28)_Group - operational KPIs" xfId="3274"/>
    <cellStyle name="n_Flash September eresMas_c-mse budget 2005 v4_UAG_report_CA 06-09 (06-09-28)_Group - operational KPIs_1" xfId="10693"/>
    <cellStyle name="n_Flash September eresMas_c-mse budget 2005 v4_UAG_report_CA 06-09 (06-09-28)_Group - operational KPIs_1 2" xfId="18392"/>
    <cellStyle name="n_Flash September eresMas_c-mse budget 2005 v4_UAG_report_CA 06-09 (06-09-28)_Group - operational KPIs_2" xfId="20509"/>
    <cellStyle name="n_Flash September eresMas_c-mse budget 2005 v4_UAG_report_CA 06-09 (06-09-28)_IC&amp;SS" xfId="17539"/>
    <cellStyle name="n_Flash September eresMas_c-mse budget 2005 v4_UAG_report_CA 06-09 (06-09-28)_Poland KPIs" xfId="8528"/>
    <cellStyle name="n_Flash September eresMas_c-mse budget 2005 v4_UAG_report_CA 06-09 (06-09-28)_Poland KPIs_1" xfId="34960"/>
    <cellStyle name="n_Flash September eresMas_c-mse budget 2005 v4_UAG_report_CA 06-09 (06-09-28)_ROW" xfId="34962"/>
    <cellStyle name="n_Flash September eresMas_c-mse budget 2005 v4_UAG_report_CA 06-09 (06-09-28)_ROW ARPU" xfId="34963"/>
    <cellStyle name="n_Flash September eresMas_c-mse budget 2005 v4_UAG_report_CA 06-09 (06-09-28)_RoW KPIs" xfId="9240"/>
    <cellStyle name="n_Flash September eresMas_c-mse budget 2005 v4_UAG_report_CA 06-09 (06-09-28)_ROW_1" xfId="34964"/>
    <cellStyle name="n_Flash September eresMas_c-mse budget 2005 v4_UAG_report_CA 06-09 (06-09-28)_ROW_1_Group" xfId="34965"/>
    <cellStyle name="n_Flash September eresMas_c-mse budget 2005 v4_UAG_report_CA 06-09 (06-09-28)_ROW_1_ROW ARPU" xfId="34966"/>
    <cellStyle name="n_Flash September eresMas_c-mse budget 2005 v4_UAG_report_CA 06-09 (06-09-28)_ROW_Group" xfId="34967"/>
    <cellStyle name="n_Flash September eresMas_c-mse budget 2005 v4_UAG_report_CA 06-09 (06-09-28)_ROW_ROW ARPU" xfId="34968"/>
    <cellStyle name="n_Flash September eresMas_c-mse budget 2005 v4_UAG_report_CA 06-09 (06-09-28)_Spain ARPU + AUPU" xfId="34969"/>
    <cellStyle name="n_Flash September eresMas_c-mse budget 2005 v4_UAG_report_CA 06-09 (06-09-28)_Spain ARPU + AUPU_Group" xfId="34970"/>
    <cellStyle name="n_Flash September eresMas_c-mse budget 2005 v4_UAG_report_CA 06-09 (06-09-28)_Spain ARPU + AUPU_ROW ARPU" xfId="34971"/>
    <cellStyle name="n_Flash September eresMas_c-mse budget 2005 v4_UAG_report_CA 06-09 (06-09-28)_Spain KPIs" xfId="7035"/>
    <cellStyle name="n_Flash September eresMas_c-mse budget 2005 v4_UAG_report_CA 06-09 (06-09-28)_Spain KPIs 2" xfId="16402"/>
    <cellStyle name="n_Flash September eresMas_c-mse budget 2005 v4_UAG_report_CA 06-09 (06-09-28)_Spain KPIs_1" xfId="51851"/>
    <cellStyle name="n_Flash September eresMas_c-mse budget 2005 v4_UAG_report_CA 06-09 (06-09-28)_Telecoms - Operational KPIs" xfId="50154"/>
    <cellStyle name="n_Flash September eresMas_c-mse budget 2005 v4_UAG_report_CA 06-10 (06-11-06)" xfId="2344"/>
    <cellStyle name="n_Flash September eresMas_c-mse budget 2005 v4_UAG_report_CA 06-10 (06-11-06)_A&amp;ME KPIs" xfId="53631"/>
    <cellStyle name="n_Flash September eresMas_c-mse budget 2005 v4_UAG_report_CA 06-10 (06-11-06)_Enterprise" xfId="9809"/>
    <cellStyle name="n_Flash September eresMas_c-mse budget 2005 v4_UAG_report_CA 06-10 (06-11-06)_France financials" xfId="23997"/>
    <cellStyle name="n_Flash September eresMas_c-mse budget 2005 v4_UAG_report_CA 06-10 (06-11-06)_France financials_1" xfId="25399"/>
    <cellStyle name="n_Flash September eresMas_c-mse budget 2005 v4_UAG_report_CA 06-10 (06-11-06)_France KPIs" xfId="5205"/>
    <cellStyle name="n_Flash September eresMas_c-mse budget 2005 v4_UAG_report_CA 06-10 (06-11-06)_France KPIs 2" xfId="14623"/>
    <cellStyle name="n_Flash September eresMas_c-mse budget 2005 v4_UAG_report_CA 06-10 (06-11-06)_France KPIs_1" xfId="12448"/>
    <cellStyle name="n_Flash September eresMas_c-mse budget 2005 v4_UAG_report_CA 06-10 (06-11-06)_Group" xfId="34973"/>
    <cellStyle name="n_Flash September eresMas_c-mse budget 2005 v4_UAG_report_CA 06-10 (06-11-06)_Group - financial KPIs" xfId="22253"/>
    <cellStyle name="n_Flash September eresMas_c-mse budget 2005 v4_UAG_report_CA 06-10 (06-11-06)_Group - operational KPIs" xfId="3275"/>
    <cellStyle name="n_Flash September eresMas_c-mse budget 2005 v4_UAG_report_CA 06-10 (06-11-06)_Group - operational KPIs_1" xfId="10694"/>
    <cellStyle name="n_Flash September eresMas_c-mse budget 2005 v4_UAG_report_CA 06-10 (06-11-06)_Group - operational KPIs_1 2" xfId="18393"/>
    <cellStyle name="n_Flash September eresMas_c-mse budget 2005 v4_UAG_report_CA 06-10 (06-11-06)_Group - operational KPIs_2" xfId="20510"/>
    <cellStyle name="n_Flash September eresMas_c-mse budget 2005 v4_UAG_report_CA 06-10 (06-11-06)_IC&amp;SS" xfId="19559"/>
    <cellStyle name="n_Flash September eresMas_c-mse budget 2005 v4_UAG_report_CA 06-10 (06-11-06)_Poland KPIs" xfId="8529"/>
    <cellStyle name="n_Flash September eresMas_c-mse budget 2005 v4_UAG_report_CA 06-10 (06-11-06)_Poland KPIs_1" xfId="34972"/>
    <cellStyle name="n_Flash September eresMas_c-mse budget 2005 v4_UAG_report_CA 06-10 (06-11-06)_ROW" xfId="34974"/>
    <cellStyle name="n_Flash September eresMas_c-mse budget 2005 v4_UAG_report_CA 06-10 (06-11-06)_ROW ARPU" xfId="34975"/>
    <cellStyle name="n_Flash September eresMas_c-mse budget 2005 v4_UAG_report_CA 06-10 (06-11-06)_RoW KPIs" xfId="9241"/>
    <cellStyle name="n_Flash September eresMas_c-mse budget 2005 v4_UAG_report_CA 06-10 (06-11-06)_ROW_1" xfId="34976"/>
    <cellStyle name="n_Flash September eresMas_c-mse budget 2005 v4_UAG_report_CA 06-10 (06-11-06)_ROW_1_Group" xfId="34977"/>
    <cellStyle name="n_Flash September eresMas_c-mse budget 2005 v4_UAG_report_CA 06-10 (06-11-06)_ROW_1_ROW ARPU" xfId="34978"/>
    <cellStyle name="n_Flash September eresMas_c-mse budget 2005 v4_UAG_report_CA 06-10 (06-11-06)_ROW_Group" xfId="34979"/>
    <cellStyle name="n_Flash September eresMas_c-mse budget 2005 v4_UAG_report_CA 06-10 (06-11-06)_ROW_ROW ARPU" xfId="34980"/>
    <cellStyle name="n_Flash September eresMas_c-mse budget 2005 v4_UAG_report_CA 06-10 (06-11-06)_Spain ARPU + AUPU" xfId="34981"/>
    <cellStyle name="n_Flash September eresMas_c-mse budget 2005 v4_UAG_report_CA 06-10 (06-11-06)_Spain ARPU + AUPU_Group" xfId="34982"/>
    <cellStyle name="n_Flash September eresMas_c-mse budget 2005 v4_UAG_report_CA 06-10 (06-11-06)_Spain ARPU + AUPU_ROW ARPU" xfId="34983"/>
    <cellStyle name="n_Flash September eresMas_c-mse budget 2005 v4_UAG_report_CA 06-10 (06-11-06)_Spain KPIs" xfId="7036"/>
    <cellStyle name="n_Flash September eresMas_c-mse budget 2005 v4_UAG_report_CA 06-10 (06-11-06)_Spain KPIs 2" xfId="16403"/>
    <cellStyle name="n_Flash September eresMas_c-mse budget 2005 v4_UAG_report_CA 06-10 (06-11-06)_Spain KPIs_1" xfId="51852"/>
    <cellStyle name="n_Flash September eresMas_c-mse budget 2005 v4_UAG_report_CA 06-10 (06-11-06)_Telecoms - Operational KPIs" xfId="50155"/>
    <cellStyle name="n_Flash September eresMas_c-mse budget 2005 v4_V&amp;M trajectoires V1 (06-08-11)" xfId="2345"/>
    <cellStyle name="n_Flash September eresMas_c-mse budget 2005 v4_V&amp;M trajectoires V1 (06-08-11)_A&amp;ME KPIs" xfId="53632"/>
    <cellStyle name="n_Flash September eresMas_c-mse budget 2005 v4_V&amp;M trajectoires V1 (06-08-11)_Enterprise" xfId="9810"/>
    <cellStyle name="n_Flash September eresMas_c-mse budget 2005 v4_V&amp;M trajectoires V1 (06-08-11)_France financials" xfId="23998"/>
    <cellStyle name="n_Flash September eresMas_c-mse budget 2005 v4_V&amp;M trajectoires V1 (06-08-11)_France financials_1" xfId="25400"/>
    <cellStyle name="n_Flash September eresMas_c-mse budget 2005 v4_V&amp;M trajectoires V1 (06-08-11)_France KPIs" xfId="5206"/>
    <cellStyle name="n_Flash September eresMas_c-mse budget 2005 v4_V&amp;M trajectoires V1 (06-08-11)_France KPIs 2" xfId="14624"/>
    <cellStyle name="n_Flash September eresMas_c-mse budget 2005 v4_V&amp;M trajectoires V1 (06-08-11)_France KPIs_1" xfId="12449"/>
    <cellStyle name="n_Flash September eresMas_c-mse budget 2005 v4_V&amp;M trajectoires V1 (06-08-11)_Group" xfId="34985"/>
    <cellStyle name="n_Flash September eresMas_c-mse budget 2005 v4_V&amp;M trajectoires V1 (06-08-11)_Group - financial KPIs" xfId="22254"/>
    <cellStyle name="n_Flash September eresMas_c-mse budget 2005 v4_V&amp;M trajectoires V1 (06-08-11)_Group - operational KPIs" xfId="3276"/>
    <cellStyle name="n_Flash September eresMas_c-mse budget 2005 v4_V&amp;M trajectoires V1 (06-08-11)_Group - operational KPIs_1" xfId="10695"/>
    <cellStyle name="n_Flash September eresMas_c-mse budget 2005 v4_V&amp;M trajectoires V1 (06-08-11)_Group - operational KPIs_1 2" xfId="18394"/>
    <cellStyle name="n_Flash September eresMas_c-mse budget 2005 v4_V&amp;M trajectoires V1 (06-08-11)_Group - operational KPIs_2" xfId="20511"/>
    <cellStyle name="n_Flash September eresMas_c-mse budget 2005 v4_V&amp;M trajectoires V1 (06-08-11)_IC&amp;SS" xfId="19759"/>
    <cellStyle name="n_Flash September eresMas_c-mse budget 2005 v4_V&amp;M trajectoires V1 (06-08-11)_Poland KPIs" xfId="8530"/>
    <cellStyle name="n_Flash September eresMas_c-mse budget 2005 v4_V&amp;M trajectoires V1 (06-08-11)_Poland KPIs_1" xfId="34984"/>
    <cellStyle name="n_Flash September eresMas_c-mse budget 2005 v4_V&amp;M trajectoires V1 (06-08-11)_ROW" xfId="34986"/>
    <cellStyle name="n_Flash September eresMas_c-mse budget 2005 v4_V&amp;M trajectoires V1 (06-08-11)_ROW ARPU" xfId="34987"/>
    <cellStyle name="n_Flash September eresMas_c-mse budget 2005 v4_V&amp;M trajectoires V1 (06-08-11)_RoW KPIs" xfId="9242"/>
    <cellStyle name="n_Flash September eresMas_c-mse budget 2005 v4_V&amp;M trajectoires V1 (06-08-11)_ROW_1" xfId="34988"/>
    <cellStyle name="n_Flash September eresMas_c-mse budget 2005 v4_V&amp;M trajectoires V1 (06-08-11)_ROW_1_Group" xfId="34989"/>
    <cellStyle name="n_Flash September eresMas_c-mse budget 2005 v4_V&amp;M trajectoires V1 (06-08-11)_ROW_1_ROW ARPU" xfId="34990"/>
    <cellStyle name="n_Flash September eresMas_c-mse budget 2005 v4_V&amp;M trajectoires V1 (06-08-11)_ROW_Group" xfId="34991"/>
    <cellStyle name="n_Flash September eresMas_c-mse budget 2005 v4_V&amp;M trajectoires V1 (06-08-11)_ROW_ROW ARPU" xfId="34992"/>
    <cellStyle name="n_Flash September eresMas_c-mse budget 2005 v4_V&amp;M trajectoires V1 (06-08-11)_Spain ARPU + AUPU" xfId="34993"/>
    <cellStyle name="n_Flash September eresMas_c-mse budget 2005 v4_V&amp;M trajectoires V1 (06-08-11)_Spain ARPU + AUPU_Group" xfId="34994"/>
    <cellStyle name="n_Flash September eresMas_c-mse budget 2005 v4_V&amp;M trajectoires V1 (06-08-11)_Spain ARPU + AUPU_ROW ARPU" xfId="34995"/>
    <cellStyle name="n_Flash September eresMas_c-mse budget 2005 v4_V&amp;M trajectoires V1 (06-08-11)_Spain KPIs" xfId="7037"/>
    <cellStyle name="n_Flash September eresMas_c-mse budget 2005 v4_V&amp;M trajectoires V1 (06-08-11)_Spain KPIs 2" xfId="16404"/>
    <cellStyle name="n_Flash September eresMas_c-mse budget 2005 v4_V&amp;M trajectoires V1 (06-08-11)_Spain KPIs_1" xfId="51853"/>
    <cellStyle name="n_Flash September eresMas_c-mse budget 2005 v4_V&amp;M trajectoires V1 (06-08-11)_Telecoms - Operational KPIs" xfId="50156"/>
    <cellStyle name="n_Flash September eresMas_CMSE_WanadooUK _V0 (2)" xfId="2346"/>
    <cellStyle name="n_Flash September eresMas_CMSE_WanadooUK _V0 (2)_A&amp;ME KPIs" xfId="53633"/>
    <cellStyle name="n_Flash September eresMas_CMSE_WanadooUK _V0 (2)_CA BAC SCR-VM 06-07 (31-07-06)" xfId="2347"/>
    <cellStyle name="n_Flash September eresMas_CMSE_WanadooUK _V0 (2)_CA BAC SCR-VM 06-07 (31-07-06)_A&amp;ME KPIs" xfId="53634"/>
    <cellStyle name="n_Flash September eresMas_CMSE_WanadooUK _V0 (2)_CA BAC SCR-VM 06-07 (31-07-06)_Enterprise" xfId="9812"/>
    <cellStyle name="n_Flash September eresMas_CMSE_WanadooUK _V0 (2)_CA BAC SCR-VM 06-07 (31-07-06)_France financials" xfId="24000"/>
    <cellStyle name="n_Flash September eresMas_CMSE_WanadooUK _V0 (2)_CA BAC SCR-VM 06-07 (31-07-06)_France financials_1" xfId="25402"/>
    <cellStyle name="n_Flash September eresMas_CMSE_WanadooUK _V0 (2)_CA BAC SCR-VM 06-07 (31-07-06)_France KPIs" xfId="5208"/>
    <cellStyle name="n_Flash September eresMas_CMSE_WanadooUK _V0 (2)_CA BAC SCR-VM 06-07 (31-07-06)_France KPIs 2" xfId="14626"/>
    <cellStyle name="n_Flash September eresMas_CMSE_WanadooUK _V0 (2)_CA BAC SCR-VM 06-07 (31-07-06)_France KPIs_1" xfId="12451"/>
    <cellStyle name="n_Flash September eresMas_CMSE_WanadooUK _V0 (2)_CA BAC SCR-VM 06-07 (31-07-06)_Group" xfId="34998"/>
    <cellStyle name="n_Flash September eresMas_CMSE_WanadooUK _V0 (2)_CA BAC SCR-VM 06-07 (31-07-06)_Group - financial KPIs" xfId="22256"/>
    <cellStyle name="n_Flash September eresMas_CMSE_WanadooUK _V0 (2)_CA BAC SCR-VM 06-07 (31-07-06)_Group - operational KPIs" xfId="3278"/>
    <cellStyle name="n_Flash September eresMas_CMSE_WanadooUK _V0 (2)_CA BAC SCR-VM 06-07 (31-07-06)_Group - operational KPIs_1" xfId="10697"/>
    <cellStyle name="n_Flash September eresMas_CMSE_WanadooUK _V0 (2)_CA BAC SCR-VM 06-07 (31-07-06)_Group - operational KPIs_1 2" xfId="18396"/>
    <cellStyle name="n_Flash September eresMas_CMSE_WanadooUK _V0 (2)_CA BAC SCR-VM 06-07 (31-07-06)_Group - operational KPIs_2" xfId="20513"/>
    <cellStyle name="n_Flash September eresMas_CMSE_WanadooUK _V0 (2)_CA BAC SCR-VM 06-07 (31-07-06)_IC&amp;SS" xfId="17669"/>
    <cellStyle name="n_Flash September eresMas_CMSE_WanadooUK _V0 (2)_CA BAC SCR-VM 06-07 (31-07-06)_Poland KPIs" xfId="8532"/>
    <cellStyle name="n_Flash September eresMas_CMSE_WanadooUK _V0 (2)_CA BAC SCR-VM 06-07 (31-07-06)_Poland KPIs_1" xfId="34997"/>
    <cellStyle name="n_Flash September eresMas_CMSE_WanadooUK _V0 (2)_CA BAC SCR-VM 06-07 (31-07-06)_ROW" xfId="34999"/>
    <cellStyle name="n_Flash September eresMas_CMSE_WanadooUK _V0 (2)_CA BAC SCR-VM 06-07 (31-07-06)_ROW ARPU" xfId="35000"/>
    <cellStyle name="n_Flash September eresMas_CMSE_WanadooUK _V0 (2)_CA BAC SCR-VM 06-07 (31-07-06)_RoW KPIs" xfId="9244"/>
    <cellStyle name="n_Flash September eresMas_CMSE_WanadooUK _V0 (2)_CA BAC SCR-VM 06-07 (31-07-06)_ROW_1" xfId="35001"/>
    <cellStyle name="n_Flash September eresMas_CMSE_WanadooUK _V0 (2)_CA BAC SCR-VM 06-07 (31-07-06)_ROW_1_Group" xfId="35002"/>
    <cellStyle name="n_Flash September eresMas_CMSE_WanadooUK _V0 (2)_CA BAC SCR-VM 06-07 (31-07-06)_ROW_1_ROW ARPU" xfId="35003"/>
    <cellStyle name="n_Flash September eresMas_CMSE_WanadooUK _V0 (2)_CA BAC SCR-VM 06-07 (31-07-06)_ROW_Group" xfId="35004"/>
    <cellStyle name="n_Flash September eresMas_CMSE_WanadooUK _V0 (2)_CA BAC SCR-VM 06-07 (31-07-06)_ROW_ROW ARPU" xfId="35005"/>
    <cellStyle name="n_Flash September eresMas_CMSE_WanadooUK _V0 (2)_CA BAC SCR-VM 06-07 (31-07-06)_Spain ARPU + AUPU" xfId="35006"/>
    <cellStyle name="n_Flash September eresMas_CMSE_WanadooUK _V0 (2)_CA BAC SCR-VM 06-07 (31-07-06)_Spain ARPU + AUPU_Group" xfId="35007"/>
    <cellStyle name="n_Flash September eresMas_CMSE_WanadooUK _V0 (2)_CA BAC SCR-VM 06-07 (31-07-06)_Spain ARPU + AUPU_ROW ARPU" xfId="35008"/>
    <cellStyle name="n_Flash September eresMas_CMSE_WanadooUK _V0 (2)_CA BAC SCR-VM 06-07 (31-07-06)_Spain KPIs" xfId="7039"/>
    <cellStyle name="n_Flash September eresMas_CMSE_WanadooUK _V0 (2)_CA BAC SCR-VM 06-07 (31-07-06)_Spain KPIs 2" xfId="16406"/>
    <cellStyle name="n_Flash September eresMas_CMSE_WanadooUK _V0 (2)_CA BAC SCR-VM 06-07 (31-07-06)_Spain KPIs_1" xfId="51855"/>
    <cellStyle name="n_Flash September eresMas_CMSE_WanadooUK _V0 (2)_CA BAC SCR-VM 06-07 (31-07-06)_Telecoms - Operational KPIs" xfId="50158"/>
    <cellStyle name="n_Flash September eresMas_CMSE_WanadooUK _V0 (2)_Classeur2" xfId="2348"/>
    <cellStyle name="n_Flash September eresMas_CMSE_WanadooUK _V0 (2)_Classeur2_A&amp;ME KPIs" xfId="53635"/>
    <cellStyle name="n_Flash September eresMas_CMSE_WanadooUK _V0 (2)_Classeur2_France financials" xfId="24001"/>
    <cellStyle name="n_Flash September eresMas_CMSE_WanadooUK _V0 (2)_Classeur2_France KPIs" xfId="5209"/>
    <cellStyle name="n_Flash September eresMas_CMSE_WanadooUK _V0 (2)_Classeur2_France KPIs 2" xfId="14627"/>
    <cellStyle name="n_Flash September eresMas_CMSE_WanadooUK _V0 (2)_Classeur2_France KPIs_1" xfId="12452"/>
    <cellStyle name="n_Flash September eresMas_CMSE_WanadooUK _V0 (2)_Classeur2_Group" xfId="35010"/>
    <cellStyle name="n_Flash September eresMas_CMSE_WanadooUK _V0 (2)_Classeur2_Group - financial KPIs" xfId="22257"/>
    <cellStyle name="n_Flash September eresMas_CMSE_WanadooUK _V0 (2)_Classeur2_Group - operational KPIs" xfId="10698"/>
    <cellStyle name="n_Flash September eresMas_CMSE_WanadooUK _V0 (2)_Classeur2_Group - operational KPIs 2" xfId="18397"/>
    <cellStyle name="n_Flash September eresMas_CMSE_WanadooUK _V0 (2)_Classeur2_Group - operational KPIs_1" xfId="20514"/>
    <cellStyle name="n_Flash September eresMas_CMSE_WanadooUK _V0 (2)_Classeur2_Poland KPIs" xfId="35009"/>
    <cellStyle name="n_Flash September eresMas_CMSE_WanadooUK _V0 (2)_Classeur2_ROW" xfId="35011"/>
    <cellStyle name="n_Flash September eresMas_CMSE_WanadooUK _V0 (2)_Classeur2_ROW ARPU" xfId="35012"/>
    <cellStyle name="n_Flash September eresMas_CMSE_WanadooUK _V0 (2)_Classeur2_ROW_1" xfId="35013"/>
    <cellStyle name="n_Flash September eresMas_CMSE_WanadooUK _V0 (2)_Classeur2_ROW_1_Group" xfId="35014"/>
    <cellStyle name="n_Flash September eresMas_CMSE_WanadooUK _V0 (2)_Classeur2_ROW_1_ROW ARPU" xfId="35015"/>
    <cellStyle name="n_Flash September eresMas_CMSE_WanadooUK _V0 (2)_Classeur2_ROW_Group" xfId="35016"/>
    <cellStyle name="n_Flash September eresMas_CMSE_WanadooUK _V0 (2)_Classeur2_ROW_ROW ARPU" xfId="35017"/>
    <cellStyle name="n_Flash September eresMas_CMSE_WanadooUK _V0 (2)_Classeur2_Spain ARPU + AUPU" xfId="35018"/>
    <cellStyle name="n_Flash September eresMas_CMSE_WanadooUK _V0 (2)_Classeur2_Spain ARPU + AUPU_Group" xfId="35019"/>
    <cellStyle name="n_Flash September eresMas_CMSE_WanadooUK _V0 (2)_Classeur2_Spain ARPU + AUPU_ROW ARPU" xfId="35020"/>
    <cellStyle name="n_Flash September eresMas_CMSE_WanadooUK _V0 (2)_Classeur2_Spain KPIs" xfId="7040"/>
    <cellStyle name="n_Flash September eresMas_CMSE_WanadooUK _V0 (2)_Classeur2_Spain KPIs 2" xfId="16407"/>
    <cellStyle name="n_Flash September eresMas_CMSE_WanadooUK _V0 (2)_Classeur2_Spain KPIs_1" xfId="51856"/>
    <cellStyle name="n_Flash September eresMas_CMSE_WanadooUK _V0 (2)_Classeur2_Telecoms - Operational KPIs" xfId="50159"/>
    <cellStyle name="n_Flash September eresMas_CMSE_WanadooUK _V0 (2)_DATA KPI Personal" xfId="35021"/>
    <cellStyle name="n_Flash September eresMas_CMSE_WanadooUK _V0 (2)_DATA KPI Personal_Group" xfId="35022"/>
    <cellStyle name="n_Flash September eresMas_CMSE_WanadooUK _V0 (2)_DATA KPI Personal_ROW ARPU" xfId="35023"/>
    <cellStyle name="n_Flash September eresMas_CMSE_WanadooUK _V0 (2)_EE_CoA_BS - mapped V4" xfId="35024"/>
    <cellStyle name="n_Flash September eresMas_CMSE_WanadooUK _V0 (2)_EE_CoA_BS - mapped V4_Group" xfId="35025"/>
    <cellStyle name="n_Flash September eresMas_CMSE_WanadooUK _V0 (2)_EE_CoA_BS - mapped V4_ROW ARPU" xfId="35026"/>
    <cellStyle name="n_Flash September eresMas_CMSE_WanadooUK _V0 (2)_Enterprise" xfId="9811"/>
    <cellStyle name="n_Flash September eresMas_CMSE_WanadooUK _V0 (2)_Feuil1" xfId="2349"/>
    <cellStyle name="n_Flash September eresMas_CMSE_WanadooUK _V0 (2)_Feuil1_A&amp;ME KPIs" xfId="53636"/>
    <cellStyle name="n_Flash September eresMas_CMSE_WanadooUK _V0 (2)_Feuil1_France financials" xfId="24002"/>
    <cellStyle name="n_Flash September eresMas_CMSE_WanadooUK _V0 (2)_Feuil1_France KPIs" xfId="5210"/>
    <cellStyle name="n_Flash September eresMas_CMSE_WanadooUK _V0 (2)_Feuil1_France KPIs 2" xfId="14628"/>
    <cellStyle name="n_Flash September eresMas_CMSE_WanadooUK _V0 (2)_Feuil1_France KPIs_1" xfId="12453"/>
    <cellStyle name="n_Flash September eresMas_CMSE_WanadooUK _V0 (2)_Feuil1_Group" xfId="35028"/>
    <cellStyle name="n_Flash September eresMas_CMSE_WanadooUK _V0 (2)_Feuil1_Group - financial KPIs" xfId="22258"/>
    <cellStyle name="n_Flash September eresMas_CMSE_WanadooUK _V0 (2)_Feuil1_Group - operational KPIs" xfId="10699"/>
    <cellStyle name="n_Flash September eresMas_CMSE_WanadooUK _V0 (2)_Feuil1_Group - operational KPIs 2" xfId="18398"/>
    <cellStyle name="n_Flash September eresMas_CMSE_WanadooUK _V0 (2)_Feuil1_Group - operational KPIs_1" xfId="20515"/>
    <cellStyle name="n_Flash September eresMas_CMSE_WanadooUK _V0 (2)_Feuil1_Poland KPIs" xfId="35027"/>
    <cellStyle name="n_Flash September eresMas_CMSE_WanadooUK _V0 (2)_Feuil1_ROW" xfId="35029"/>
    <cellStyle name="n_Flash September eresMas_CMSE_WanadooUK _V0 (2)_Feuil1_ROW ARPU" xfId="35030"/>
    <cellStyle name="n_Flash September eresMas_CMSE_WanadooUK _V0 (2)_Feuil1_ROW_1" xfId="35031"/>
    <cellStyle name="n_Flash September eresMas_CMSE_WanadooUK _V0 (2)_Feuil1_ROW_1_Group" xfId="35032"/>
    <cellStyle name="n_Flash September eresMas_CMSE_WanadooUK _V0 (2)_Feuil1_ROW_1_ROW ARPU" xfId="35033"/>
    <cellStyle name="n_Flash September eresMas_CMSE_WanadooUK _V0 (2)_Feuil1_ROW_Group" xfId="35034"/>
    <cellStyle name="n_Flash September eresMas_CMSE_WanadooUK _V0 (2)_Feuil1_ROW_ROW ARPU" xfId="35035"/>
    <cellStyle name="n_Flash September eresMas_CMSE_WanadooUK _V0 (2)_Feuil1_Spain ARPU + AUPU" xfId="35036"/>
    <cellStyle name="n_Flash September eresMas_CMSE_WanadooUK _V0 (2)_Feuil1_Spain ARPU + AUPU_Group" xfId="35037"/>
    <cellStyle name="n_Flash September eresMas_CMSE_WanadooUK _V0 (2)_Feuil1_Spain ARPU + AUPU_ROW ARPU" xfId="35038"/>
    <cellStyle name="n_Flash September eresMas_CMSE_WanadooUK _V0 (2)_Feuil1_Spain KPIs" xfId="7041"/>
    <cellStyle name="n_Flash September eresMas_CMSE_WanadooUK _V0 (2)_Feuil1_Spain KPIs 2" xfId="16408"/>
    <cellStyle name="n_Flash September eresMas_CMSE_WanadooUK _V0 (2)_Feuil1_Spain KPIs_1" xfId="51857"/>
    <cellStyle name="n_Flash September eresMas_CMSE_WanadooUK _V0 (2)_Feuil1_Telecoms - Operational KPIs" xfId="50160"/>
    <cellStyle name="n_Flash September eresMas_CMSE_WanadooUK _V0 (2)_France financials" xfId="23999"/>
    <cellStyle name="n_Flash September eresMas_CMSE_WanadooUK _V0 (2)_France financials_1" xfId="25401"/>
    <cellStyle name="n_Flash September eresMas_CMSE_WanadooUK _V0 (2)_France KPIs" xfId="5207"/>
    <cellStyle name="n_Flash September eresMas_CMSE_WanadooUK _V0 (2)_France KPIs 2" xfId="14625"/>
    <cellStyle name="n_Flash September eresMas_CMSE_WanadooUK _V0 (2)_France KPIs_1" xfId="12450"/>
    <cellStyle name="n_Flash September eresMas_CMSE_WanadooUK _V0 (2)_Group" xfId="35039"/>
    <cellStyle name="n_Flash September eresMas_CMSE_WanadooUK _V0 (2)_Group - financial KPIs" xfId="22255"/>
    <cellStyle name="n_Flash September eresMas_CMSE_WanadooUK _V0 (2)_Group - operational KPIs" xfId="3277"/>
    <cellStyle name="n_Flash September eresMas_CMSE_WanadooUK _V0 (2)_Group - operational KPIs_1" xfId="10696"/>
    <cellStyle name="n_Flash September eresMas_CMSE_WanadooUK _V0 (2)_Group - operational KPIs_1 2" xfId="18395"/>
    <cellStyle name="n_Flash September eresMas_CMSE_WanadooUK _V0 (2)_Group - operational KPIs_2" xfId="20512"/>
    <cellStyle name="n_Flash September eresMas_CMSE_WanadooUK _V0 (2)_IC&amp;SS" xfId="17616"/>
    <cellStyle name="n_Flash September eresMas_CMSE_WanadooUK _V0 (2)_New L23 CA trafic 06-09 (06-10-20)" xfId="2350"/>
    <cellStyle name="n_Flash September eresMas_CMSE_WanadooUK _V0 (2)_New L23 CA trafic 06-09 (06-10-20)_A&amp;ME KPIs" xfId="53637"/>
    <cellStyle name="n_Flash September eresMas_CMSE_WanadooUK _V0 (2)_New L23 CA trafic 06-09 (06-10-20)_France financials" xfId="24003"/>
    <cellStyle name="n_Flash September eresMas_CMSE_WanadooUK _V0 (2)_New L23 CA trafic 06-09 (06-10-20)_France KPIs" xfId="5211"/>
    <cellStyle name="n_Flash September eresMas_CMSE_WanadooUK _V0 (2)_New L23 CA trafic 06-09 (06-10-20)_France KPIs 2" xfId="14629"/>
    <cellStyle name="n_Flash September eresMas_CMSE_WanadooUK _V0 (2)_New L23 CA trafic 06-09 (06-10-20)_France KPIs_1" xfId="12454"/>
    <cellStyle name="n_Flash September eresMas_CMSE_WanadooUK _V0 (2)_New L23 CA trafic 06-09 (06-10-20)_Group" xfId="35041"/>
    <cellStyle name="n_Flash September eresMas_CMSE_WanadooUK _V0 (2)_New L23 CA trafic 06-09 (06-10-20)_Group - financial KPIs" xfId="22259"/>
    <cellStyle name="n_Flash September eresMas_CMSE_WanadooUK _V0 (2)_New L23 CA trafic 06-09 (06-10-20)_Group - operational KPIs" xfId="10700"/>
    <cellStyle name="n_Flash September eresMas_CMSE_WanadooUK _V0 (2)_New L23 CA trafic 06-09 (06-10-20)_Group - operational KPIs 2" xfId="18399"/>
    <cellStyle name="n_Flash September eresMas_CMSE_WanadooUK _V0 (2)_New L23 CA trafic 06-09 (06-10-20)_Group - operational KPIs_1" xfId="20516"/>
    <cellStyle name="n_Flash September eresMas_CMSE_WanadooUK _V0 (2)_New L23 CA trafic 06-09 (06-10-20)_Poland KPIs" xfId="35040"/>
    <cellStyle name="n_Flash September eresMas_CMSE_WanadooUK _V0 (2)_New L23 CA trafic 06-09 (06-10-20)_ROW" xfId="35042"/>
    <cellStyle name="n_Flash September eresMas_CMSE_WanadooUK _V0 (2)_New L23 CA trafic 06-09 (06-10-20)_ROW ARPU" xfId="35043"/>
    <cellStyle name="n_Flash September eresMas_CMSE_WanadooUK _V0 (2)_New L23 CA trafic 06-09 (06-10-20)_ROW_1" xfId="35044"/>
    <cellStyle name="n_Flash September eresMas_CMSE_WanadooUK _V0 (2)_New L23 CA trafic 06-09 (06-10-20)_ROW_1_Group" xfId="35045"/>
    <cellStyle name="n_Flash September eresMas_CMSE_WanadooUK _V0 (2)_New L23 CA trafic 06-09 (06-10-20)_ROW_1_ROW ARPU" xfId="35046"/>
    <cellStyle name="n_Flash September eresMas_CMSE_WanadooUK _V0 (2)_New L23 CA trafic 06-09 (06-10-20)_ROW_Group" xfId="35047"/>
    <cellStyle name="n_Flash September eresMas_CMSE_WanadooUK _V0 (2)_New L23 CA trafic 06-09 (06-10-20)_ROW_ROW ARPU" xfId="35048"/>
    <cellStyle name="n_Flash September eresMas_CMSE_WanadooUK _V0 (2)_New L23 CA trafic 06-09 (06-10-20)_Spain ARPU + AUPU" xfId="35049"/>
    <cellStyle name="n_Flash September eresMas_CMSE_WanadooUK _V0 (2)_New L23 CA trafic 06-09 (06-10-20)_Spain ARPU + AUPU_Group" xfId="35050"/>
    <cellStyle name="n_Flash September eresMas_CMSE_WanadooUK _V0 (2)_New L23 CA trafic 06-09 (06-10-20)_Spain ARPU + AUPU_ROW ARPU" xfId="35051"/>
    <cellStyle name="n_Flash September eresMas_CMSE_WanadooUK _V0 (2)_New L23 CA trafic 06-09 (06-10-20)_Spain KPIs" xfId="7042"/>
    <cellStyle name="n_Flash September eresMas_CMSE_WanadooUK _V0 (2)_New L23 CA trafic 06-09 (06-10-20)_Spain KPIs 2" xfId="16409"/>
    <cellStyle name="n_Flash September eresMas_CMSE_WanadooUK _V0 (2)_New L23 CA trafic 06-09 (06-10-20)_Spain KPIs_1" xfId="51858"/>
    <cellStyle name="n_Flash September eresMas_CMSE_WanadooUK _V0 (2)_New L23 CA trafic 06-09 (06-10-20)_Telecoms - Operational KPIs" xfId="50161"/>
    <cellStyle name="n_Flash September eresMas_CMSE_WanadooUK _V0 (2)_PFA_Mn MTV_060413" xfId="2351"/>
    <cellStyle name="n_Flash September eresMas_CMSE_WanadooUK _V0 (2)_PFA_Mn MTV_060413_A&amp;ME KPIs" xfId="53638"/>
    <cellStyle name="n_Flash September eresMas_CMSE_WanadooUK _V0 (2)_PFA_Mn MTV_060413_France financials" xfId="24004"/>
    <cellStyle name="n_Flash September eresMas_CMSE_WanadooUK _V0 (2)_PFA_Mn MTV_060413_France KPIs" xfId="5212"/>
    <cellStyle name="n_Flash September eresMas_CMSE_WanadooUK _V0 (2)_PFA_Mn MTV_060413_France KPIs 2" xfId="14630"/>
    <cellStyle name="n_Flash September eresMas_CMSE_WanadooUK _V0 (2)_PFA_Mn MTV_060413_France KPIs_1" xfId="12455"/>
    <cellStyle name="n_Flash September eresMas_CMSE_WanadooUK _V0 (2)_PFA_Mn MTV_060413_Group" xfId="35053"/>
    <cellStyle name="n_Flash September eresMas_CMSE_WanadooUK _V0 (2)_PFA_Mn MTV_060413_Group - financial KPIs" xfId="22260"/>
    <cellStyle name="n_Flash September eresMas_CMSE_WanadooUK _V0 (2)_PFA_Mn MTV_060413_Group - operational KPIs" xfId="10701"/>
    <cellStyle name="n_Flash September eresMas_CMSE_WanadooUK _V0 (2)_PFA_Mn MTV_060413_Group - operational KPIs 2" xfId="18400"/>
    <cellStyle name="n_Flash September eresMas_CMSE_WanadooUK _V0 (2)_PFA_Mn MTV_060413_Group - operational KPIs_1" xfId="20517"/>
    <cellStyle name="n_Flash September eresMas_CMSE_WanadooUK _V0 (2)_PFA_Mn MTV_060413_Poland KPIs" xfId="35052"/>
    <cellStyle name="n_Flash September eresMas_CMSE_WanadooUK _V0 (2)_PFA_Mn MTV_060413_ROW" xfId="35054"/>
    <cellStyle name="n_Flash September eresMas_CMSE_WanadooUK _V0 (2)_PFA_Mn MTV_060413_ROW ARPU" xfId="35055"/>
    <cellStyle name="n_Flash September eresMas_CMSE_WanadooUK _V0 (2)_PFA_Mn MTV_060413_ROW_1" xfId="35056"/>
    <cellStyle name="n_Flash September eresMas_CMSE_WanadooUK _V0 (2)_PFA_Mn MTV_060413_ROW_1_Group" xfId="35057"/>
    <cellStyle name="n_Flash September eresMas_CMSE_WanadooUK _V0 (2)_PFA_Mn MTV_060413_ROW_1_ROW ARPU" xfId="35058"/>
    <cellStyle name="n_Flash September eresMas_CMSE_WanadooUK _V0 (2)_PFA_Mn MTV_060413_ROW_Group" xfId="35059"/>
    <cellStyle name="n_Flash September eresMas_CMSE_WanadooUK _V0 (2)_PFA_Mn MTV_060413_ROW_ROW ARPU" xfId="35060"/>
    <cellStyle name="n_Flash September eresMas_CMSE_WanadooUK _V0 (2)_PFA_Mn MTV_060413_Spain ARPU + AUPU" xfId="35061"/>
    <cellStyle name="n_Flash September eresMas_CMSE_WanadooUK _V0 (2)_PFA_Mn MTV_060413_Spain ARPU + AUPU_Group" xfId="35062"/>
    <cellStyle name="n_Flash September eresMas_CMSE_WanadooUK _V0 (2)_PFA_Mn MTV_060413_Spain ARPU + AUPU_ROW ARPU" xfId="35063"/>
    <cellStyle name="n_Flash September eresMas_CMSE_WanadooUK _V0 (2)_PFA_Mn MTV_060413_Spain KPIs" xfId="7043"/>
    <cellStyle name="n_Flash September eresMas_CMSE_WanadooUK _V0 (2)_PFA_Mn MTV_060413_Spain KPIs 2" xfId="16410"/>
    <cellStyle name="n_Flash September eresMas_CMSE_WanadooUK _V0 (2)_PFA_Mn MTV_060413_Spain KPIs_1" xfId="51859"/>
    <cellStyle name="n_Flash September eresMas_CMSE_WanadooUK _V0 (2)_PFA_Mn MTV_060413_Telecoms - Operational KPIs" xfId="50162"/>
    <cellStyle name="n_Flash September eresMas_CMSE_WanadooUK _V0 (2)_PFA_Mn_0603_V0 0" xfId="2352"/>
    <cellStyle name="n_Flash September eresMas_CMSE_WanadooUK _V0 (2)_PFA_Mn_0603_V0 0_A&amp;ME KPIs" xfId="53639"/>
    <cellStyle name="n_Flash September eresMas_CMSE_WanadooUK _V0 (2)_PFA_Mn_0603_V0 0_France financials" xfId="24005"/>
    <cellStyle name="n_Flash September eresMas_CMSE_WanadooUK _V0 (2)_PFA_Mn_0603_V0 0_France KPIs" xfId="5213"/>
    <cellStyle name="n_Flash September eresMas_CMSE_WanadooUK _V0 (2)_PFA_Mn_0603_V0 0_France KPIs 2" xfId="14631"/>
    <cellStyle name="n_Flash September eresMas_CMSE_WanadooUK _V0 (2)_PFA_Mn_0603_V0 0_France KPIs_1" xfId="12456"/>
    <cellStyle name="n_Flash September eresMas_CMSE_WanadooUK _V0 (2)_PFA_Mn_0603_V0 0_Group" xfId="35065"/>
    <cellStyle name="n_Flash September eresMas_CMSE_WanadooUK _V0 (2)_PFA_Mn_0603_V0 0_Group - financial KPIs" xfId="22261"/>
    <cellStyle name="n_Flash September eresMas_CMSE_WanadooUK _V0 (2)_PFA_Mn_0603_V0 0_Group - operational KPIs" xfId="10702"/>
    <cellStyle name="n_Flash September eresMas_CMSE_WanadooUK _V0 (2)_PFA_Mn_0603_V0 0_Group - operational KPIs 2" xfId="18401"/>
    <cellStyle name="n_Flash September eresMas_CMSE_WanadooUK _V0 (2)_PFA_Mn_0603_V0 0_Group - operational KPIs_1" xfId="20518"/>
    <cellStyle name="n_Flash September eresMas_CMSE_WanadooUK _V0 (2)_PFA_Mn_0603_V0 0_Poland KPIs" xfId="35064"/>
    <cellStyle name="n_Flash September eresMas_CMSE_WanadooUK _V0 (2)_PFA_Mn_0603_V0 0_ROW" xfId="35066"/>
    <cellStyle name="n_Flash September eresMas_CMSE_WanadooUK _V0 (2)_PFA_Mn_0603_V0 0_ROW ARPU" xfId="35067"/>
    <cellStyle name="n_Flash September eresMas_CMSE_WanadooUK _V0 (2)_PFA_Mn_0603_V0 0_ROW_1" xfId="35068"/>
    <cellStyle name="n_Flash September eresMas_CMSE_WanadooUK _V0 (2)_PFA_Mn_0603_V0 0_ROW_1_Group" xfId="35069"/>
    <cellStyle name="n_Flash September eresMas_CMSE_WanadooUK _V0 (2)_PFA_Mn_0603_V0 0_ROW_1_ROW ARPU" xfId="35070"/>
    <cellStyle name="n_Flash September eresMas_CMSE_WanadooUK _V0 (2)_PFA_Mn_0603_V0 0_ROW_Group" xfId="35071"/>
    <cellStyle name="n_Flash September eresMas_CMSE_WanadooUK _V0 (2)_PFA_Mn_0603_V0 0_ROW_ROW ARPU" xfId="35072"/>
    <cellStyle name="n_Flash September eresMas_CMSE_WanadooUK _V0 (2)_PFA_Mn_0603_V0 0_Spain ARPU + AUPU" xfId="35073"/>
    <cellStyle name="n_Flash September eresMas_CMSE_WanadooUK _V0 (2)_PFA_Mn_0603_V0 0_Spain ARPU + AUPU_Group" xfId="35074"/>
    <cellStyle name="n_Flash September eresMas_CMSE_WanadooUK _V0 (2)_PFA_Mn_0603_V0 0_Spain ARPU + AUPU_ROW ARPU" xfId="35075"/>
    <cellStyle name="n_Flash September eresMas_CMSE_WanadooUK _V0 (2)_PFA_Mn_0603_V0 0_Spain KPIs" xfId="7044"/>
    <cellStyle name="n_Flash September eresMas_CMSE_WanadooUK _V0 (2)_PFA_Mn_0603_V0 0_Spain KPIs 2" xfId="16411"/>
    <cellStyle name="n_Flash September eresMas_CMSE_WanadooUK _V0 (2)_PFA_Mn_0603_V0 0_Spain KPIs_1" xfId="51860"/>
    <cellStyle name="n_Flash September eresMas_CMSE_WanadooUK _V0 (2)_PFA_Mn_0603_V0 0_Telecoms - Operational KPIs" xfId="50163"/>
    <cellStyle name="n_Flash September eresMas_CMSE_WanadooUK _V0 (2)_Poland KPIs" xfId="8531"/>
    <cellStyle name="n_Flash September eresMas_CMSE_WanadooUK _V0 (2)_Poland KPIs_1" xfId="34996"/>
    <cellStyle name="n_Flash September eresMas_CMSE_WanadooUK _V0 (2)_Reporting Valeur_Mobile_2010_10" xfId="35076"/>
    <cellStyle name="n_Flash September eresMas_CMSE_WanadooUK _V0 (2)_Reporting Valeur_Mobile_2010_10_Group" xfId="35077"/>
    <cellStyle name="n_Flash September eresMas_CMSE_WanadooUK _V0 (2)_Reporting Valeur_Mobile_2010_10_ROW" xfId="35078"/>
    <cellStyle name="n_Flash September eresMas_CMSE_WanadooUK _V0 (2)_Reporting Valeur_Mobile_2010_10_ROW ARPU" xfId="35079"/>
    <cellStyle name="n_Flash September eresMas_CMSE_WanadooUK _V0 (2)_Reporting Valeur_Mobile_2010_10_ROW_Group" xfId="35080"/>
    <cellStyle name="n_Flash September eresMas_CMSE_WanadooUK _V0 (2)_Reporting Valeur_Mobile_2010_10_ROW_ROW ARPU" xfId="35081"/>
    <cellStyle name="n_Flash September eresMas_CMSE_WanadooUK _V0 (2)_ROW" xfId="35082"/>
    <cellStyle name="n_Flash September eresMas_CMSE_WanadooUK _V0 (2)_ROW ARPU" xfId="35083"/>
    <cellStyle name="n_Flash September eresMas_CMSE_WanadooUK _V0 (2)_RoW KPIs" xfId="9243"/>
    <cellStyle name="n_Flash September eresMas_CMSE_WanadooUK _V0 (2)_ROW_1" xfId="35084"/>
    <cellStyle name="n_Flash September eresMas_CMSE_WanadooUK _V0 (2)_ROW_1_Group" xfId="35085"/>
    <cellStyle name="n_Flash September eresMas_CMSE_WanadooUK _V0 (2)_ROW_1_ROW ARPU" xfId="35086"/>
    <cellStyle name="n_Flash September eresMas_CMSE_WanadooUK _V0 (2)_ROW_Group" xfId="35087"/>
    <cellStyle name="n_Flash September eresMas_CMSE_WanadooUK _V0 (2)_ROW_ROW ARPU" xfId="35088"/>
    <cellStyle name="n_Flash September eresMas_CMSE_WanadooUK _V0 (2)_Spain ARPU + AUPU" xfId="35089"/>
    <cellStyle name="n_Flash September eresMas_CMSE_WanadooUK _V0 (2)_Spain ARPU + AUPU_Group" xfId="35090"/>
    <cellStyle name="n_Flash September eresMas_CMSE_WanadooUK _V0 (2)_Spain ARPU + AUPU_ROW ARPU" xfId="35091"/>
    <cellStyle name="n_Flash September eresMas_CMSE_WanadooUK _V0 (2)_Spain KPIs" xfId="7038"/>
    <cellStyle name="n_Flash September eresMas_CMSE_WanadooUK _V0 (2)_Spain KPIs 2" xfId="16405"/>
    <cellStyle name="n_Flash September eresMas_CMSE_WanadooUK _V0 (2)_Spain KPIs_1" xfId="51854"/>
    <cellStyle name="n_Flash September eresMas_CMSE_WanadooUK _V0 (2)_Telecoms - Operational KPIs" xfId="50157"/>
    <cellStyle name="n_Flash September eresMas_CMSE_WanadooUK _V0 (2)_UAG_report_CA 06-09 (06-09-28)" xfId="2353"/>
    <cellStyle name="n_Flash September eresMas_CMSE_WanadooUK _V0 (2)_UAG_report_CA 06-09 (06-09-28)_A&amp;ME KPIs" xfId="53640"/>
    <cellStyle name="n_Flash September eresMas_CMSE_WanadooUK _V0 (2)_UAG_report_CA 06-09 (06-09-28)_Enterprise" xfId="9813"/>
    <cellStyle name="n_Flash September eresMas_CMSE_WanadooUK _V0 (2)_UAG_report_CA 06-09 (06-09-28)_France financials" xfId="24006"/>
    <cellStyle name="n_Flash September eresMas_CMSE_WanadooUK _V0 (2)_UAG_report_CA 06-09 (06-09-28)_France financials_1" xfId="25403"/>
    <cellStyle name="n_Flash September eresMas_CMSE_WanadooUK _V0 (2)_UAG_report_CA 06-09 (06-09-28)_France KPIs" xfId="5214"/>
    <cellStyle name="n_Flash September eresMas_CMSE_WanadooUK _V0 (2)_UAG_report_CA 06-09 (06-09-28)_France KPIs 2" xfId="14632"/>
    <cellStyle name="n_Flash September eresMas_CMSE_WanadooUK _V0 (2)_UAG_report_CA 06-09 (06-09-28)_France KPIs_1" xfId="12457"/>
    <cellStyle name="n_Flash September eresMas_CMSE_WanadooUK _V0 (2)_UAG_report_CA 06-09 (06-09-28)_Group" xfId="35093"/>
    <cellStyle name="n_Flash September eresMas_CMSE_WanadooUK _V0 (2)_UAG_report_CA 06-09 (06-09-28)_Group - financial KPIs" xfId="22262"/>
    <cellStyle name="n_Flash September eresMas_CMSE_WanadooUK _V0 (2)_UAG_report_CA 06-09 (06-09-28)_Group - operational KPIs" xfId="3279"/>
    <cellStyle name="n_Flash September eresMas_CMSE_WanadooUK _V0 (2)_UAG_report_CA 06-09 (06-09-28)_Group - operational KPIs_1" xfId="10703"/>
    <cellStyle name="n_Flash September eresMas_CMSE_WanadooUK _V0 (2)_UAG_report_CA 06-09 (06-09-28)_Group - operational KPIs_1 2" xfId="18402"/>
    <cellStyle name="n_Flash September eresMas_CMSE_WanadooUK _V0 (2)_UAG_report_CA 06-09 (06-09-28)_Group - operational KPIs_2" xfId="20519"/>
    <cellStyle name="n_Flash September eresMas_CMSE_WanadooUK _V0 (2)_UAG_report_CA 06-09 (06-09-28)_IC&amp;SS" xfId="13795"/>
    <cellStyle name="n_Flash September eresMas_CMSE_WanadooUK _V0 (2)_UAG_report_CA 06-09 (06-09-28)_Poland KPIs" xfId="8533"/>
    <cellStyle name="n_Flash September eresMas_CMSE_WanadooUK _V0 (2)_UAG_report_CA 06-09 (06-09-28)_Poland KPIs_1" xfId="35092"/>
    <cellStyle name="n_Flash September eresMas_CMSE_WanadooUK _V0 (2)_UAG_report_CA 06-09 (06-09-28)_ROW" xfId="35094"/>
    <cellStyle name="n_Flash September eresMas_CMSE_WanadooUK _V0 (2)_UAG_report_CA 06-09 (06-09-28)_ROW ARPU" xfId="35095"/>
    <cellStyle name="n_Flash September eresMas_CMSE_WanadooUK _V0 (2)_UAG_report_CA 06-09 (06-09-28)_RoW KPIs" xfId="9245"/>
    <cellStyle name="n_Flash September eresMas_CMSE_WanadooUK _V0 (2)_UAG_report_CA 06-09 (06-09-28)_ROW_1" xfId="35096"/>
    <cellStyle name="n_Flash September eresMas_CMSE_WanadooUK _V0 (2)_UAG_report_CA 06-09 (06-09-28)_ROW_1_Group" xfId="35097"/>
    <cellStyle name="n_Flash September eresMas_CMSE_WanadooUK _V0 (2)_UAG_report_CA 06-09 (06-09-28)_ROW_1_ROW ARPU" xfId="35098"/>
    <cellStyle name="n_Flash September eresMas_CMSE_WanadooUK _V0 (2)_UAG_report_CA 06-09 (06-09-28)_ROW_Group" xfId="35099"/>
    <cellStyle name="n_Flash September eresMas_CMSE_WanadooUK _V0 (2)_UAG_report_CA 06-09 (06-09-28)_ROW_ROW ARPU" xfId="35100"/>
    <cellStyle name="n_Flash September eresMas_CMSE_WanadooUK _V0 (2)_UAG_report_CA 06-09 (06-09-28)_Spain ARPU + AUPU" xfId="35101"/>
    <cellStyle name="n_Flash September eresMas_CMSE_WanadooUK _V0 (2)_UAG_report_CA 06-09 (06-09-28)_Spain ARPU + AUPU_Group" xfId="35102"/>
    <cellStyle name="n_Flash September eresMas_CMSE_WanadooUK _V0 (2)_UAG_report_CA 06-09 (06-09-28)_Spain ARPU + AUPU_ROW ARPU" xfId="35103"/>
    <cellStyle name="n_Flash September eresMas_CMSE_WanadooUK _V0 (2)_UAG_report_CA 06-09 (06-09-28)_Spain KPIs" xfId="7045"/>
    <cellStyle name="n_Flash September eresMas_CMSE_WanadooUK _V0 (2)_UAG_report_CA 06-09 (06-09-28)_Spain KPIs 2" xfId="16412"/>
    <cellStyle name="n_Flash September eresMas_CMSE_WanadooUK _V0 (2)_UAG_report_CA 06-09 (06-09-28)_Spain KPIs_1" xfId="51861"/>
    <cellStyle name="n_Flash September eresMas_CMSE_WanadooUK _V0 (2)_UAG_report_CA 06-09 (06-09-28)_Telecoms - Operational KPIs" xfId="50164"/>
    <cellStyle name="n_Flash September eresMas_CMSE_WanadooUK _V0 (2)_UAG_report_CA 06-10 (06-11-06)" xfId="2354"/>
    <cellStyle name="n_Flash September eresMas_CMSE_WanadooUK _V0 (2)_UAG_report_CA 06-10 (06-11-06)_A&amp;ME KPIs" xfId="53641"/>
    <cellStyle name="n_Flash September eresMas_CMSE_WanadooUK _V0 (2)_UAG_report_CA 06-10 (06-11-06)_Enterprise" xfId="9814"/>
    <cellStyle name="n_Flash September eresMas_CMSE_WanadooUK _V0 (2)_UAG_report_CA 06-10 (06-11-06)_France financials" xfId="24007"/>
    <cellStyle name="n_Flash September eresMas_CMSE_WanadooUK _V0 (2)_UAG_report_CA 06-10 (06-11-06)_France financials_1" xfId="25404"/>
    <cellStyle name="n_Flash September eresMas_CMSE_WanadooUK _V0 (2)_UAG_report_CA 06-10 (06-11-06)_France KPIs" xfId="5215"/>
    <cellStyle name="n_Flash September eresMas_CMSE_WanadooUK _V0 (2)_UAG_report_CA 06-10 (06-11-06)_France KPIs 2" xfId="14633"/>
    <cellStyle name="n_Flash September eresMas_CMSE_WanadooUK _V0 (2)_UAG_report_CA 06-10 (06-11-06)_France KPIs_1" xfId="12458"/>
    <cellStyle name="n_Flash September eresMas_CMSE_WanadooUK _V0 (2)_UAG_report_CA 06-10 (06-11-06)_Group" xfId="35105"/>
    <cellStyle name="n_Flash September eresMas_CMSE_WanadooUK _V0 (2)_UAG_report_CA 06-10 (06-11-06)_Group - financial KPIs" xfId="22263"/>
    <cellStyle name="n_Flash September eresMas_CMSE_WanadooUK _V0 (2)_UAG_report_CA 06-10 (06-11-06)_Group - operational KPIs" xfId="3280"/>
    <cellStyle name="n_Flash September eresMas_CMSE_WanadooUK _V0 (2)_UAG_report_CA 06-10 (06-11-06)_Group - operational KPIs_1" xfId="10704"/>
    <cellStyle name="n_Flash September eresMas_CMSE_WanadooUK _V0 (2)_UAG_report_CA 06-10 (06-11-06)_Group - operational KPIs_1 2" xfId="18403"/>
    <cellStyle name="n_Flash September eresMas_CMSE_WanadooUK _V0 (2)_UAG_report_CA 06-10 (06-11-06)_Group - operational KPIs_2" xfId="20520"/>
    <cellStyle name="n_Flash September eresMas_CMSE_WanadooUK _V0 (2)_UAG_report_CA 06-10 (06-11-06)_IC&amp;SS" xfId="19557"/>
    <cellStyle name="n_Flash September eresMas_CMSE_WanadooUK _V0 (2)_UAG_report_CA 06-10 (06-11-06)_Poland KPIs" xfId="8534"/>
    <cellStyle name="n_Flash September eresMas_CMSE_WanadooUK _V0 (2)_UAG_report_CA 06-10 (06-11-06)_Poland KPIs_1" xfId="35104"/>
    <cellStyle name="n_Flash September eresMas_CMSE_WanadooUK _V0 (2)_UAG_report_CA 06-10 (06-11-06)_ROW" xfId="35106"/>
    <cellStyle name="n_Flash September eresMas_CMSE_WanadooUK _V0 (2)_UAG_report_CA 06-10 (06-11-06)_ROW ARPU" xfId="35107"/>
    <cellStyle name="n_Flash September eresMas_CMSE_WanadooUK _V0 (2)_UAG_report_CA 06-10 (06-11-06)_RoW KPIs" xfId="9246"/>
    <cellStyle name="n_Flash September eresMas_CMSE_WanadooUK _V0 (2)_UAG_report_CA 06-10 (06-11-06)_ROW_1" xfId="35108"/>
    <cellStyle name="n_Flash September eresMas_CMSE_WanadooUK _V0 (2)_UAG_report_CA 06-10 (06-11-06)_ROW_1_Group" xfId="35109"/>
    <cellStyle name="n_Flash September eresMas_CMSE_WanadooUK _V0 (2)_UAG_report_CA 06-10 (06-11-06)_ROW_1_ROW ARPU" xfId="35110"/>
    <cellStyle name="n_Flash September eresMas_CMSE_WanadooUK _V0 (2)_UAG_report_CA 06-10 (06-11-06)_ROW_Group" xfId="35111"/>
    <cellStyle name="n_Flash September eresMas_CMSE_WanadooUK _V0 (2)_UAG_report_CA 06-10 (06-11-06)_ROW_ROW ARPU" xfId="35112"/>
    <cellStyle name="n_Flash September eresMas_CMSE_WanadooUK _V0 (2)_UAG_report_CA 06-10 (06-11-06)_Spain ARPU + AUPU" xfId="35113"/>
    <cellStyle name="n_Flash September eresMas_CMSE_WanadooUK _V0 (2)_UAG_report_CA 06-10 (06-11-06)_Spain ARPU + AUPU_Group" xfId="35114"/>
    <cellStyle name="n_Flash September eresMas_CMSE_WanadooUK _V0 (2)_UAG_report_CA 06-10 (06-11-06)_Spain ARPU + AUPU_ROW ARPU" xfId="35115"/>
    <cellStyle name="n_Flash September eresMas_CMSE_WanadooUK _V0 (2)_UAG_report_CA 06-10 (06-11-06)_Spain KPIs" xfId="7046"/>
    <cellStyle name="n_Flash September eresMas_CMSE_WanadooUK _V0 (2)_UAG_report_CA 06-10 (06-11-06)_Spain KPIs 2" xfId="16413"/>
    <cellStyle name="n_Flash September eresMas_CMSE_WanadooUK _V0 (2)_UAG_report_CA 06-10 (06-11-06)_Spain KPIs_1" xfId="51862"/>
    <cellStyle name="n_Flash September eresMas_CMSE_WanadooUK _V0 (2)_UAG_report_CA 06-10 (06-11-06)_Telecoms - Operational KPIs" xfId="50165"/>
    <cellStyle name="n_Flash September eresMas_COM 25-10-04" xfId="2355"/>
    <cellStyle name="n_Flash September eresMas_COM 25-10-04_A&amp;ME KPIs" xfId="53642"/>
    <cellStyle name="n_Flash September eresMas_COM 25-10-04_DATA KPI Personal" xfId="35117"/>
    <cellStyle name="n_Flash September eresMas_COM 25-10-04_DATA KPI Personal_Group" xfId="35118"/>
    <cellStyle name="n_Flash September eresMas_COM 25-10-04_DATA KPI Personal_ROW ARPU" xfId="35119"/>
    <cellStyle name="n_Flash September eresMas_COM 25-10-04_EE_CoA_BS - mapped V4" xfId="35120"/>
    <cellStyle name="n_Flash September eresMas_COM 25-10-04_EE_CoA_BS - mapped V4_Group" xfId="35121"/>
    <cellStyle name="n_Flash September eresMas_COM 25-10-04_EE_CoA_BS - mapped V4_ROW ARPU" xfId="35122"/>
    <cellStyle name="n_Flash September eresMas_COM 25-10-04_France financials" xfId="24008"/>
    <cellStyle name="n_Flash September eresMas_COM 25-10-04_France KPIs" xfId="5216"/>
    <cellStyle name="n_Flash September eresMas_COM 25-10-04_France KPIs 2" xfId="14634"/>
    <cellStyle name="n_Flash September eresMas_COM 25-10-04_France KPIs_1" xfId="12459"/>
    <cellStyle name="n_Flash September eresMas_COM 25-10-04_Group" xfId="35123"/>
    <cellStyle name="n_Flash September eresMas_COM 25-10-04_Group - financial KPIs" xfId="22264"/>
    <cellStyle name="n_Flash September eresMas_COM 25-10-04_Group - operational KPIs" xfId="10705"/>
    <cellStyle name="n_Flash September eresMas_COM 25-10-04_Group - operational KPIs 2" xfId="18404"/>
    <cellStyle name="n_Flash September eresMas_COM 25-10-04_Group - operational KPIs_1" xfId="20521"/>
    <cellStyle name="n_Flash September eresMas_COM 25-10-04_Poland KPIs" xfId="35116"/>
    <cellStyle name="n_Flash September eresMas_COM 25-10-04_Reporting Valeur_Mobile_2010_10" xfId="35124"/>
    <cellStyle name="n_Flash September eresMas_COM 25-10-04_Reporting Valeur_Mobile_2010_10_Group" xfId="35125"/>
    <cellStyle name="n_Flash September eresMas_COM 25-10-04_Reporting Valeur_Mobile_2010_10_ROW" xfId="35126"/>
    <cellStyle name="n_Flash September eresMas_COM 25-10-04_Reporting Valeur_Mobile_2010_10_ROW ARPU" xfId="35127"/>
    <cellStyle name="n_Flash September eresMas_COM 25-10-04_Reporting Valeur_Mobile_2010_10_ROW_Group" xfId="35128"/>
    <cellStyle name="n_Flash September eresMas_COM 25-10-04_Reporting Valeur_Mobile_2010_10_ROW_ROW ARPU" xfId="35129"/>
    <cellStyle name="n_Flash September eresMas_COM 25-10-04_ROW" xfId="35130"/>
    <cellStyle name="n_Flash September eresMas_COM 25-10-04_ROW ARPU" xfId="35131"/>
    <cellStyle name="n_Flash September eresMas_COM 25-10-04_ROW_1" xfId="35132"/>
    <cellStyle name="n_Flash September eresMas_COM 25-10-04_ROW_1_Group" xfId="35133"/>
    <cellStyle name="n_Flash September eresMas_COM 25-10-04_ROW_1_ROW ARPU" xfId="35134"/>
    <cellStyle name="n_Flash September eresMas_COM 25-10-04_ROW_Group" xfId="35135"/>
    <cellStyle name="n_Flash September eresMas_COM 25-10-04_ROW_ROW ARPU" xfId="35136"/>
    <cellStyle name="n_Flash September eresMas_COM 25-10-04_Spain ARPU + AUPU" xfId="35137"/>
    <cellStyle name="n_Flash September eresMas_COM 25-10-04_Spain ARPU + AUPU_Group" xfId="35138"/>
    <cellStyle name="n_Flash September eresMas_COM 25-10-04_Spain ARPU + AUPU_ROW ARPU" xfId="35139"/>
    <cellStyle name="n_Flash September eresMas_COM 25-10-04_Spain KPIs" xfId="7047"/>
    <cellStyle name="n_Flash September eresMas_COM 25-10-04_Spain KPIs 2" xfId="16414"/>
    <cellStyle name="n_Flash September eresMas_COM 25-10-04_Spain KPIs_1" xfId="51863"/>
    <cellStyle name="n_Flash September eresMas_COM 25-10-04_Telecoms - Operational KPIs" xfId="50166"/>
    <cellStyle name="n_Flash September eresMas_COM B2004" xfId="2356"/>
    <cellStyle name="n_Flash September eresMas_COM B2004_A&amp;ME KPIs" xfId="53643"/>
    <cellStyle name="n_Flash September eresMas_COM B2004_DATA KPI Personal" xfId="35141"/>
    <cellStyle name="n_Flash September eresMas_COM B2004_DATA KPI Personal_Group" xfId="35142"/>
    <cellStyle name="n_Flash September eresMas_COM B2004_DATA KPI Personal_ROW ARPU" xfId="35143"/>
    <cellStyle name="n_Flash September eresMas_COM B2004_EE_CoA_BS - mapped V4" xfId="35144"/>
    <cellStyle name="n_Flash September eresMas_COM B2004_EE_CoA_BS - mapped V4_Group" xfId="35145"/>
    <cellStyle name="n_Flash September eresMas_COM B2004_EE_CoA_BS - mapped V4_ROW ARPU" xfId="35146"/>
    <cellStyle name="n_Flash September eresMas_COM B2004_Enterprise" xfId="9815"/>
    <cellStyle name="n_Flash September eresMas_COM B2004_France financials" xfId="24009"/>
    <cellStyle name="n_Flash September eresMas_COM B2004_France financials_1" xfId="25405"/>
    <cellStyle name="n_Flash September eresMas_COM B2004_France KPIs" xfId="5217"/>
    <cellStyle name="n_Flash September eresMas_COM B2004_France KPIs 2" xfId="14635"/>
    <cellStyle name="n_Flash September eresMas_COM B2004_France KPIs_1" xfId="12460"/>
    <cellStyle name="n_Flash September eresMas_COM B2004_Group" xfId="35147"/>
    <cellStyle name="n_Flash September eresMas_COM B2004_Group - financial KPIs" xfId="22265"/>
    <cellStyle name="n_Flash September eresMas_COM B2004_Group - operational KPIs" xfId="3281"/>
    <cellStyle name="n_Flash September eresMas_COM B2004_Group - operational KPIs_1" xfId="10706"/>
    <cellStyle name="n_Flash September eresMas_COM B2004_Group - operational KPIs_1 2" xfId="18405"/>
    <cellStyle name="n_Flash September eresMas_COM B2004_Group - operational KPIs_2" xfId="20522"/>
    <cellStyle name="n_Flash September eresMas_COM B2004_IC&amp;SS" xfId="19757"/>
    <cellStyle name="n_Flash September eresMas_COM B2004_Poland KPIs" xfId="8535"/>
    <cellStyle name="n_Flash September eresMas_COM B2004_Poland KPIs_1" xfId="35140"/>
    <cellStyle name="n_Flash September eresMas_COM B2004_Reporting Valeur_Mobile_2010_10" xfId="35148"/>
    <cellStyle name="n_Flash September eresMas_COM B2004_Reporting Valeur_Mobile_2010_10_Group" xfId="35149"/>
    <cellStyle name="n_Flash September eresMas_COM B2004_Reporting Valeur_Mobile_2010_10_ROW" xfId="35150"/>
    <cellStyle name="n_Flash September eresMas_COM B2004_Reporting Valeur_Mobile_2010_10_ROW ARPU" xfId="35151"/>
    <cellStyle name="n_Flash September eresMas_COM B2004_Reporting Valeur_Mobile_2010_10_ROW_Group" xfId="35152"/>
    <cellStyle name="n_Flash September eresMas_COM B2004_Reporting Valeur_Mobile_2010_10_ROW_ROW ARPU" xfId="35153"/>
    <cellStyle name="n_Flash September eresMas_COM B2004_ROW" xfId="35154"/>
    <cellStyle name="n_Flash September eresMas_COM B2004_ROW ARPU" xfId="35155"/>
    <cellStyle name="n_Flash September eresMas_COM B2004_RoW KPIs" xfId="9247"/>
    <cellStyle name="n_Flash September eresMas_COM B2004_ROW_1" xfId="35156"/>
    <cellStyle name="n_Flash September eresMas_COM B2004_ROW_1_Group" xfId="35157"/>
    <cellStyle name="n_Flash September eresMas_COM B2004_ROW_1_ROW ARPU" xfId="35158"/>
    <cellStyle name="n_Flash September eresMas_COM B2004_ROW_Group" xfId="35159"/>
    <cellStyle name="n_Flash September eresMas_COM B2004_ROW_ROW ARPU" xfId="35160"/>
    <cellStyle name="n_Flash September eresMas_COM B2004_Spain ARPU + AUPU" xfId="35161"/>
    <cellStyle name="n_Flash September eresMas_COM B2004_Spain ARPU + AUPU_Group" xfId="35162"/>
    <cellStyle name="n_Flash September eresMas_COM B2004_Spain ARPU + AUPU_ROW ARPU" xfId="35163"/>
    <cellStyle name="n_Flash September eresMas_COM B2004_Spain KPIs" xfId="7048"/>
    <cellStyle name="n_Flash September eresMas_COM B2004_Spain KPIs 2" xfId="16415"/>
    <cellStyle name="n_Flash September eresMas_COM B2004_Spain KPIs_1" xfId="51864"/>
    <cellStyle name="n_Flash September eresMas_COM B2004_Telecoms - Operational KPIs" xfId="50167"/>
    <cellStyle name="n_Flash September eresMas_Communication 08-2003" xfId="2357"/>
    <cellStyle name="n_Flash September eresMas_Communication 08-2003_A&amp;ME KPIs" xfId="53644"/>
    <cellStyle name="n_Flash September eresMas_Communication 08-2003_DATA KPI Personal" xfId="35165"/>
    <cellStyle name="n_Flash September eresMas_Communication 08-2003_DATA KPI Personal_Group" xfId="35166"/>
    <cellStyle name="n_Flash September eresMas_Communication 08-2003_DATA KPI Personal_ROW ARPU" xfId="35167"/>
    <cellStyle name="n_Flash September eresMas_Communication 08-2003_EE_CoA_BS - mapped V4" xfId="35168"/>
    <cellStyle name="n_Flash September eresMas_Communication 08-2003_EE_CoA_BS - mapped V4_Group" xfId="35169"/>
    <cellStyle name="n_Flash September eresMas_Communication 08-2003_EE_CoA_BS - mapped V4_ROW ARPU" xfId="35170"/>
    <cellStyle name="n_Flash September eresMas_Communication 08-2003_Enterprise" xfId="9816"/>
    <cellStyle name="n_Flash September eresMas_Communication 08-2003_France financials" xfId="24010"/>
    <cellStyle name="n_Flash September eresMas_Communication 08-2003_France financials_1" xfId="25406"/>
    <cellStyle name="n_Flash September eresMas_Communication 08-2003_France KPIs" xfId="5218"/>
    <cellStyle name="n_Flash September eresMas_Communication 08-2003_France KPIs 2" xfId="14636"/>
    <cellStyle name="n_Flash September eresMas_Communication 08-2003_France KPIs_1" xfId="12461"/>
    <cellStyle name="n_Flash September eresMas_Communication 08-2003_Group" xfId="35171"/>
    <cellStyle name="n_Flash September eresMas_Communication 08-2003_Group - financial KPIs" xfId="22266"/>
    <cellStyle name="n_Flash September eresMas_Communication 08-2003_Group - operational KPIs" xfId="3282"/>
    <cellStyle name="n_Flash September eresMas_Communication 08-2003_Group - operational KPIs_1" xfId="10707"/>
    <cellStyle name="n_Flash September eresMas_Communication 08-2003_Group - operational KPIs_1 2" xfId="18406"/>
    <cellStyle name="n_Flash September eresMas_Communication 08-2003_Group - operational KPIs_2" xfId="20523"/>
    <cellStyle name="n_Flash September eresMas_Communication 08-2003_IC&amp;SS" xfId="17618"/>
    <cellStyle name="n_Flash September eresMas_Communication 08-2003_Poland KPIs" xfId="8536"/>
    <cellStyle name="n_Flash September eresMas_Communication 08-2003_Poland KPIs_1" xfId="35164"/>
    <cellStyle name="n_Flash September eresMas_Communication 08-2003_Reporting Valeur_Mobile_2010_10" xfId="35172"/>
    <cellStyle name="n_Flash September eresMas_Communication 08-2003_Reporting Valeur_Mobile_2010_10_Group" xfId="35173"/>
    <cellStyle name="n_Flash September eresMas_Communication 08-2003_Reporting Valeur_Mobile_2010_10_ROW" xfId="35174"/>
    <cellStyle name="n_Flash September eresMas_Communication 08-2003_Reporting Valeur_Mobile_2010_10_ROW ARPU" xfId="35175"/>
    <cellStyle name="n_Flash September eresMas_Communication 08-2003_Reporting Valeur_Mobile_2010_10_ROW_Group" xfId="35176"/>
    <cellStyle name="n_Flash September eresMas_Communication 08-2003_Reporting Valeur_Mobile_2010_10_ROW_ROW ARPU" xfId="35177"/>
    <cellStyle name="n_Flash September eresMas_Communication 08-2003_ROW" xfId="35178"/>
    <cellStyle name="n_Flash September eresMas_Communication 08-2003_ROW ARPU" xfId="35179"/>
    <cellStyle name="n_Flash September eresMas_Communication 08-2003_RoW KPIs" xfId="9248"/>
    <cellStyle name="n_Flash September eresMas_Communication 08-2003_ROW_1" xfId="35180"/>
    <cellStyle name="n_Flash September eresMas_Communication 08-2003_ROW_1_Group" xfId="35181"/>
    <cellStyle name="n_Flash September eresMas_Communication 08-2003_ROW_1_ROW ARPU" xfId="35182"/>
    <cellStyle name="n_Flash September eresMas_Communication 08-2003_ROW_Group" xfId="35183"/>
    <cellStyle name="n_Flash September eresMas_Communication 08-2003_ROW_ROW ARPU" xfId="35184"/>
    <cellStyle name="n_Flash September eresMas_Communication 08-2003_Spain ARPU + AUPU" xfId="35185"/>
    <cellStyle name="n_Flash September eresMas_Communication 08-2003_Spain ARPU + AUPU_Group" xfId="35186"/>
    <cellStyle name="n_Flash September eresMas_Communication 08-2003_Spain ARPU + AUPU_ROW ARPU" xfId="35187"/>
    <cellStyle name="n_Flash September eresMas_Communication 08-2003_Spain KPIs" xfId="7049"/>
    <cellStyle name="n_Flash September eresMas_Communication 08-2003_Spain KPIs 2" xfId="16416"/>
    <cellStyle name="n_Flash September eresMas_Communication 08-2003_Spain KPIs_1" xfId="51865"/>
    <cellStyle name="n_Flash September eresMas_Communication 08-2003_Telecoms - Operational KPIs" xfId="50168"/>
    <cellStyle name="n_Flash September eresMas_Communication 12-2003" xfId="2358"/>
    <cellStyle name="n_Flash September eresMas_Communication 12-2003_A&amp;ME KPIs" xfId="53645"/>
    <cellStyle name="n_Flash September eresMas_Communication 12-2003_DATA KPI Personal" xfId="35189"/>
    <cellStyle name="n_Flash September eresMas_Communication 12-2003_DATA KPI Personal_Group" xfId="35190"/>
    <cellStyle name="n_Flash September eresMas_Communication 12-2003_DATA KPI Personal_ROW ARPU" xfId="35191"/>
    <cellStyle name="n_Flash September eresMas_Communication 12-2003_EE_CoA_BS - mapped V4" xfId="35192"/>
    <cellStyle name="n_Flash September eresMas_Communication 12-2003_EE_CoA_BS - mapped V4_Group" xfId="35193"/>
    <cellStyle name="n_Flash September eresMas_Communication 12-2003_EE_CoA_BS - mapped V4_ROW ARPU" xfId="35194"/>
    <cellStyle name="n_Flash September eresMas_Communication 12-2003_Enterprise" xfId="9817"/>
    <cellStyle name="n_Flash September eresMas_Communication 12-2003_France financials" xfId="24011"/>
    <cellStyle name="n_Flash September eresMas_Communication 12-2003_France financials_1" xfId="25407"/>
    <cellStyle name="n_Flash September eresMas_Communication 12-2003_France KPIs" xfId="5219"/>
    <cellStyle name="n_Flash September eresMas_Communication 12-2003_France KPIs 2" xfId="14637"/>
    <cellStyle name="n_Flash September eresMas_Communication 12-2003_France KPIs_1" xfId="12462"/>
    <cellStyle name="n_Flash September eresMas_Communication 12-2003_Group" xfId="35195"/>
    <cellStyle name="n_Flash September eresMas_Communication 12-2003_Group - financial KPIs" xfId="22267"/>
    <cellStyle name="n_Flash September eresMas_Communication 12-2003_Group - operational KPIs" xfId="3283"/>
    <cellStyle name="n_Flash September eresMas_Communication 12-2003_Group - operational KPIs_1" xfId="10708"/>
    <cellStyle name="n_Flash September eresMas_Communication 12-2003_Group - operational KPIs_1 2" xfId="18407"/>
    <cellStyle name="n_Flash September eresMas_Communication 12-2003_Group - operational KPIs_2" xfId="20524"/>
    <cellStyle name="n_Flash September eresMas_Communication 12-2003_IC&amp;SS" xfId="13797"/>
    <cellStyle name="n_Flash September eresMas_Communication 12-2003_Poland KPIs" xfId="8537"/>
    <cellStyle name="n_Flash September eresMas_Communication 12-2003_Poland KPIs_1" xfId="35188"/>
    <cellStyle name="n_Flash September eresMas_Communication 12-2003_Reporting Valeur_Mobile_2010_10" xfId="35196"/>
    <cellStyle name="n_Flash September eresMas_Communication 12-2003_Reporting Valeur_Mobile_2010_10_Group" xfId="35197"/>
    <cellStyle name="n_Flash September eresMas_Communication 12-2003_Reporting Valeur_Mobile_2010_10_ROW" xfId="35198"/>
    <cellStyle name="n_Flash September eresMas_Communication 12-2003_Reporting Valeur_Mobile_2010_10_ROW ARPU" xfId="35199"/>
    <cellStyle name="n_Flash September eresMas_Communication 12-2003_Reporting Valeur_Mobile_2010_10_ROW_Group" xfId="35200"/>
    <cellStyle name="n_Flash September eresMas_Communication 12-2003_Reporting Valeur_Mobile_2010_10_ROW_ROW ARPU" xfId="35201"/>
    <cellStyle name="n_Flash September eresMas_Communication 12-2003_ROW" xfId="35202"/>
    <cellStyle name="n_Flash September eresMas_Communication 12-2003_ROW ARPU" xfId="35203"/>
    <cellStyle name="n_Flash September eresMas_Communication 12-2003_RoW KPIs" xfId="9249"/>
    <cellStyle name="n_Flash September eresMas_Communication 12-2003_ROW_1" xfId="35204"/>
    <cellStyle name="n_Flash September eresMas_Communication 12-2003_ROW_1_Group" xfId="35205"/>
    <cellStyle name="n_Flash September eresMas_Communication 12-2003_ROW_1_ROW ARPU" xfId="35206"/>
    <cellStyle name="n_Flash September eresMas_Communication 12-2003_ROW_Group" xfId="35207"/>
    <cellStyle name="n_Flash September eresMas_Communication 12-2003_ROW_ROW ARPU" xfId="35208"/>
    <cellStyle name="n_Flash September eresMas_Communication 12-2003_Spain ARPU + AUPU" xfId="35209"/>
    <cellStyle name="n_Flash September eresMas_Communication 12-2003_Spain ARPU + AUPU_Group" xfId="35210"/>
    <cellStyle name="n_Flash September eresMas_Communication 12-2003_Spain ARPU + AUPU_ROW ARPU" xfId="35211"/>
    <cellStyle name="n_Flash September eresMas_Communication 12-2003_Spain KPIs" xfId="7050"/>
    <cellStyle name="n_Flash September eresMas_Communication 12-2003_Spain KPIs 2" xfId="16417"/>
    <cellStyle name="n_Flash September eresMas_Communication 12-2003_Spain KPIs_1" xfId="51866"/>
    <cellStyle name="n_Flash September eresMas_Communication 12-2003_Telecoms - Operational KPIs" xfId="50169"/>
    <cellStyle name="n_Flash September eresMas_Communication 2004" xfId="2359"/>
    <cellStyle name="n_Flash September eresMas_Communication 2004_01 Synthèse DM pour modèle" xfId="2360"/>
    <cellStyle name="n_Flash September eresMas_Communication 2004_01 Synthèse DM pour modèle_A&amp;ME KPIs" xfId="53647"/>
    <cellStyle name="n_Flash September eresMas_Communication 2004_01 Synthèse DM pour modèle_France financials" xfId="24013"/>
    <cellStyle name="n_Flash September eresMas_Communication 2004_01 Synthèse DM pour modèle_France KPIs" xfId="5221"/>
    <cellStyle name="n_Flash September eresMas_Communication 2004_01 Synthèse DM pour modèle_France KPIs 2" xfId="14639"/>
    <cellStyle name="n_Flash September eresMas_Communication 2004_01 Synthèse DM pour modèle_France KPIs_1" xfId="12464"/>
    <cellStyle name="n_Flash September eresMas_Communication 2004_01 Synthèse DM pour modèle_Group" xfId="35214"/>
    <cellStyle name="n_Flash September eresMas_Communication 2004_01 Synthèse DM pour modèle_Group - financial KPIs" xfId="22269"/>
    <cellStyle name="n_Flash September eresMas_Communication 2004_01 Synthèse DM pour modèle_Group - operational KPIs" xfId="10710"/>
    <cellStyle name="n_Flash September eresMas_Communication 2004_01 Synthèse DM pour modèle_Group - operational KPIs 2" xfId="18409"/>
    <cellStyle name="n_Flash September eresMas_Communication 2004_01 Synthèse DM pour modèle_Group - operational KPIs_1" xfId="20526"/>
    <cellStyle name="n_Flash September eresMas_Communication 2004_01 Synthèse DM pour modèle_Poland KPIs" xfId="35213"/>
    <cellStyle name="n_Flash September eresMas_Communication 2004_01 Synthèse DM pour modèle_ROW" xfId="35215"/>
    <cellStyle name="n_Flash September eresMas_Communication 2004_01 Synthèse DM pour modèle_ROW ARPU" xfId="35216"/>
    <cellStyle name="n_Flash September eresMas_Communication 2004_01 Synthèse DM pour modèle_ROW_1" xfId="35217"/>
    <cellStyle name="n_Flash September eresMas_Communication 2004_01 Synthèse DM pour modèle_ROW_1_Group" xfId="35218"/>
    <cellStyle name="n_Flash September eresMas_Communication 2004_01 Synthèse DM pour modèle_ROW_1_ROW ARPU" xfId="35219"/>
    <cellStyle name="n_Flash September eresMas_Communication 2004_01 Synthèse DM pour modèle_ROW_Group" xfId="35220"/>
    <cellStyle name="n_Flash September eresMas_Communication 2004_01 Synthèse DM pour modèle_ROW_ROW ARPU" xfId="35221"/>
    <cellStyle name="n_Flash September eresMas_Communication 2004_01 Synthèse DM pour modèle_Spain ARPU + AUPU" xfId="35222"/>
    <cellStyle name="n_Flash September eresMas_Communication 2004_01 Synthèse DM pour modèle_Spain ARPU + AUPU_Group" xfId="35223"/>
    <cellStyle name="n_Flash September eresMas_Communication 2004_01 Synthèse DM pour modèle_Spain ARPU + AUPU_ROW ARPU" xfId="35224"/>
    <cellStyle name="n_Flash September eresMas_Communication 2004_01 Synthèse DM pour modèle_Spain KPIs" xfId="7052"/>
    <cellStyle name="n_Flash September eresMas_Communication 2004_01 Synthèse DM pour modèle_Spain KPIs 2" xfId="16419"/>
    <cellStyle name="n_Flash September eresMas_Communication 2004_01 Synthèse DM pour modèle_Spain KPIs_1" xfId="51868"/>
    <cellStyle name="n_Flash September eresMas_Communication 2004_01 Synthèse DM pour modèle_Telecoms - Operational KPIs" xfId="50171"/>
    <cellStyle name="n_Flash September eresMas_Communication 2004_0703 Préflashde L23 Analyse CA trafic 07-03 (07-04-03)" xfId="2361"/>
    <cellStyle name="n_Flash September eresMas_Communication 2004_0703 Préflashde L23 Analyse CA trafic 07-03 (07-04-03)_A&amp;ME KPIs" xfId="53648"/>
    <cellStyle name="n_Flash September eresMas_Communication 2004_0703 Préflashde L23 Analyse CA trafic 07-03 (07-04-03)_Enterprise" xfId="9819"/>
    <cellStyle name="n_Flash September eresMas_Communication 2004_0703 Préflashde L23 Analyse CA trafic 07-03 (07-04-03)_France financials" xfId="24014"/>
    <cellStyle name="n_Flash September eresMas_Communication 2004_0703 Préflashde L23 Analyse CA trafic 07-03 (07-04-03)_France financials_1" xfId="25409"/>
    <cellStyle name="n_Flash September eresMas_Communication 2004_0703 Préflashde L23 Analyse CA trafic 07-03 (07-04-03)_France KPIs" xfId="5222"/>
    <cellStyle name="n_Flash September eresMas_Communication 2004_0703 Préflashde L23 Analyse CA trafic 07-03 (07-04-03)_France KPIs 2" xfId="14640"/>
    <cellStyle name="n_Flash September eresMas_Communication 2004_0703 Préflashde L23 Analyse CA trafic 07-03 (07-04-03)_France KPIs_1" xfId="12465"/>
    <cellStyle name="n_Flash September eresMas_Communication 2004_0703 Préflashde L23 Analyse CA trafic 07-03 (07-04-03)_Group" xfId="35226"/>
    <cellStyle name="n_Flash September eresMas_Communication 2004_0703 Préflashde L23 Analyse CA trafic 07-03 (07-04-03)_Group - financial KPIs" xfId="22270"/>
    <cellStyle name="n_Flash September eresMas_Communication 2004_0703 Préflashde L23 Analyse CA trafic 07-03 (07-04-03)_Group - operational KPIs" xfId="3285"/>
    <cellStyle name="n_Flash September eresMas_Communication 2004_0703 Préflashde L23 Analyse CA trafic 07-03 (07-04-03)_Group - operational KPIs_1" xfId="10711"/>
    <cellStyle name="n_Flash September eresMas_Communication 2004_0703 Préflashde L23 Analyse CA trafic 07-03 (07-04-03)_Group - operational KPIs_1 2" xfId="18410"/>
    <cellStyle name="n_Flash September eresMas_Communication 2004_0703 Préflashde L23 Analyse CA trafic 07-03 (07-04-03)_Group - operational KPIs_2" xfId="20527"/>
    <cellStyle name="n_Flash September eresMas_Communication 2004_0703 Préflashde L23 Analyse CA trafic 07-03 (07-04-03)_IC&amp;SS" xfId="19756"/>
    <cellStyle name="n_Flash September eresMas_Communication 2004_0703 Préflashde L23 Analyse CA trafic 07-03 (07-04-03)_Poland KPIs" xfId="8539"/>
    <cellStyle name="n_Flash September eresMas_Communication 2004_0703 Préflashde L23 Analyse CA trafic 07-03 (07-04-03)_Poland KPIs_1" xfId="35225"/>
    <cellStyle name="n_Flash September eresMas_Communication 2004_0703 Préflashde L23 Analyse CA trafic 07-03 (07-04-03)_ROW" xfId="35227"/>
    <cellStyle name="n_Flash September eresMas_Communication 2004_0703 Préflashde L23 Analyse CA trafic 07-03 (07-04-03)_ROW ARPU" xfId="35228"/>
    <cellStyle name="n_Flash September eresMas_Communication 2004_0703 Préflashde L23 Analyse CA trafic 07-03 (07-04-03)_RoW KPIs" xfId="9251"/>
    <cellStyle name="n_Flash September eresMas_Communication 2004_0703 Préflashde L23 Analyse CA trafic 07-03 (07-04-03)_ROW_1" xfId="35229"/>
    <cellStyle name="n_Flash September eresMas_Communication 2004_0703 Préflashde L23 Analyse CA trafic 07-03 (07-04-03)_ROW_1_Group" xfId="35230"/>
    <cellStyle name="n_Flash September eresMas_Communication 2004_0703 Préflashde L23 Analyse CA trafic 07-03 (07-04-03)_ROW_1_ROW ARPU" xfId="35231"/>
    <cellStyle name="n_Flash September eresMas_Communication 2004_0703 Préflashde L23 Analyse CA trafic 07-03 (07-04-03)_ROW_Group" xfId="35232"/>
    <cellStyle name="n_Flash September eresMas_Communication 2004_0703 Préflashde L23 Analyse CA trafic 07-03 (07-04-03)_ROW_ROW ARPU" xfId="35233"/>
    <cellStyle name="n_Flash September eresMas_Communication 2004_0703 Préflashde L23 Analyse CA trafic 07-03 (07-04-03)_Spain ARPU + AUPU" xfId="35234"/>
    <cellStyle name="n_Flash September eresMas_Communication 2004_0703 Préflashde L23 Analyse CA trafic 07-03 (07-04-03)_Spain ARPU + AUPU_Group" xfId="35235"/>
    <cellStyle name="n_Flash September eresMas_Communication 2004_0703 Préflashde L23 Analyse CA trafic 07-03 (07-04-03)_Spain ARPU + AUPU_ROW ARPU" xfId="35236"/>
    <cellStyle name="n_Flash September eresMas_Communication 2004_0703 Préflashde L23 Analyse CA trafic 07-03 (07-04-03)_Spain KPIs" xfId="7053"/>
    <cellStyle name="n_Flash September eresMas_Communication 2004_0703 Préflashde L23 Analyse CA trafic 07-03 (07-04-03)_Spain KPIs 2" xfId="16420"/>
    <cellStyle name="n_Flash September eresMas_Communication 2004_0703 Préflashde L23 Analyse CA trafic 07-03 (07-04-03)_Spain KPIs_1" xfId="51869"/>
    <cellStyle name="n_Flash September eresMas_Communication 2004_0703 Préflashde L23 Analyse CA trafic 07-03 (07-04-03)_Telecoms - Operational KPIs" xfId="50172"/>
    <cellStyle name="n_Flash September eresMas_Communication 2004_A&amp;ME KPIs" xfId="53646"/>
    <cellStyle name="n_Flash September eresMas_Communication 2004_Base Forfaits 06-07" xfId="2362"/>
    <cellStyle name="n_Flash September eresMas_Communication 2004_Base Forfaits 06-07_A&amp;ME KPIs" xfId="53649"/>
    <cellStyle name="n_Flash September eresMas_Communication 2004_Base Forfaits 06-07_Enterprise" xfId="9820"/>
    <cellStyle name="n_Flash September eresMas_Communication 2004_Base Forfaits 06-07_France financials" xfId="24015"/>
    <cellStyle name="n_Flash September eresMas_Communication 2004_Base Forfaits 06-07_France financials_1" xfId="25410"/>
    <cellStyle name="n_Flash September eresMas_Communication 2004_Base Forfaits 06-07_France KPIs" xfId="5223"/>
    <cellStyle name="n_Flash September eresMas_Communication 2004_Base Forfaits 06-07_France KPIs 2" xfId="14641"/>
    <cellStyle name="n_Flash September eresMas_Communication 2004_Base Forfaits 06-07_France KPIs_1" xfId="12466"/>
    <cellStyle name="n_Flash September eresMas_Communication 2004_Base Forfaits 06-07_Group" xfId="35238"/>
    <cellStyle name="n_Flash September eresMas_Communication 2004_Base Forfaits 06-07_Group - financial KPIs" xfId="22271"/>
    <cellStyle name="n_Flash September eresMas_Communication 2004_Base Forfaits 06-07_Group - operational KPIs" xfId="3286"/>
    <cellStyle name="n_Flash September eresMas_Communication 2004_Base Forfaits 06-07_Group - operational KPIs_1" xfId="10712"/>
    <cellStyle name="n_Flash September eresMas_Communication 2004_Base Forfaits 06-07_Group - operational KPIs_1 2" xfId="18411"/>
    <cellStyle name="n_Flash September eresMas_Communication 2004_Base Forfaits 06-07_Group - operational KPIs_2" xfId="20528"/>
    <cellStyle name="n_Flash September eresMas_Communication 2004_Base Forfaits 06-07_IC&amp;SS" xfId="17619"/>
    <cellStyle name="n_Flash September eresMas_Communication 2004_Base Forfaits 06-07_Poland KPIs" xfId="8540"/>
    <cellStyle name="n_Flash September eresMas_Communication 2004_Base Forfaits 06-07_Poland KPIs_1" xfId="35237"/>
    <cellStyle name="n_Flash September eresMas_Communication 2004_Base Forfaits 06-07_ROW" xfId="35239"/>
    <cellStyle name="n_Flash September eresMas_Communication 2004_Base Forfaits 06-07_ROW ARPU" xfId="35240"/>
    <cellStyle name="n_Flash September eresMas_Communication 2004_Base Forfaits 06-07_RoW KPIs" xfId="9252"/>
    <cellStyle name="n_Flash September eresMas_Communication 2004_Base Forfaits 06-07_ROW_1" xfId="35241"/>
    <cellStyle name="n_Flash September eresMas_Communication 2004_Base Forfaits 06-07_ROW_1_Group" xfId="35242"/>
    <cellStyle name="n_Flash September eresMas_Communication 2004_Base Forfaits 06-07_ROW_1_ROW ARPU" xfId="35243"/>
    <cellStyle name="n_Flash September eresMas_Communication 2004_Base Forfaits 06-07_ROW_Group" xfId="35244"/>
    <cellStyle name="n_Flash September eresMas_Communication 2004_Base Forfaits 06-07_ROW_ROW ARPU" xfId="35245"/>
    <cellStyle name="n_Flash September eresMas_Communication 2004_Base Forfaits 06-07_Spain ARPU + AUPU" xfId="35246"/>
    <cellStyle name="n_Flash September eresMas_Communication 2004_Base Forfaits 06-07_Spain ARPU + AUPU_Group" xfId="35247"/>
    <cellStyle name="n_Flash September eresMas_Communication 2004_Base Forfaits 06-07_Spain ARPU + AUPU_ROW ARPU" xfId="35248"/>
    <cellStyle name="n_Flash September eresMas_Communication 2004_Base Forfaits 06-07_Spain KPIs" xfId="7054"/>
    <cellStyle name="n_Flash September eresMas_Communication 2004_Base Forfaits 06-07_Spain KPIs 2" xfId="16421"/>
    <cellStyle name="n_Flash September eresMas_Communication 2004_Base Forfaits 06-07_Spain KPIs_1" xfId="51870"/>
    <cellStyle name="n_Flash September eresMas_Communication 2004_Base Forfaits 06-07_Telecoms - Operational KPIs" xfId="50173"/>
    <cellStyle name="n_Flash September eresMas_Communication 2004_CA BAC SCR-VM 06-07 (31-07-06)" xfId="2363"/>
    <cellStyle name="n_Flash September eresMas_Communication 2004_CA BAC SCR-VM 06-07 (31-07-06)_A&amp;ME KPIs" xfId="53650"/>
    <cellStyle name="n_Flash September eresMas_Communication 2004_CA BAC SCR-VM 06-07 (31-07-06)_Enterprise" xfId="9821"/>
    <cellStyle name="n_Flash September eresMas_Communication 2004_CA BAC SCR-VM 06-07 (31-07-06)_France financials" xfId="24016"/>
    <cellStyle name="n_Flash September eresMas_Communication 2004_CA BAC SCR-VM 06-07 (31-07-06)_France financials_1" xfId="25411"/>
    <cellStyle name="n_Flash September eresMas_Communication 2004_CA BAC SCR-VM 06-07 (31-07-06)_France KPIs" xfId="5224"/>
    <cellStyle name="n_Flash September eresMas_Communication 2004_CA BAC SCR-VM 06-07 (31-07-06)_France KPIs 2" xfId="14642"/>
    <cellStyle name="n_Flash September eresMas_Communication 2004_CA BAC SCR-VM 06-07 (31-07-06)_France KPIs_1" xfId="12467"/>
    <cellStyle name="n_Flash September eresMas_Communication 2004_CA BAC SCR-VM 06-07 (31-07-06)_Group" xfId="35250"/>
    <cellStyle name="n_Flash September eresMas_Communication 2004_CA BAC SCR-VM 06-07 (31-07-06)_Group - financial KPIs" xfId="22272"/>
    <cellStyle name="n_Flash September eresMas_Communication 2004_CA BAC SCR-VM 06-07 (31-07-06)_Group - operational KPIs" xfId="3287"/>
    <cellStyle name="n_Flash September eresMas_Communication 2004_CA BAC SCR-VM 06-07 (31-07-06)_Group - operational KPIs_1" xfId="10713"/>
    <cellStyle name="n_Flash September eresMas_Communication 2004_CA BAC SCR-VM 06-07 (31-07-06)_Group - operational KPIs_1 2" xfId="18412"/>
    <cellStyle name="n_Flash September eresMas_Communication 2004_CA BAC SCR-VM 06-07 (31-07-06)_Group - operational KPIs_2" xfId="20529"/>
    <cellStyle name="n_Flash September eresMas_Communication 2004_CA BAC SCR-VM 06-07 (31-07-06)_IC&amp;SS" xfId="13799"/>
    <cellStyle name="n_Flash September eresMas_Communication 2004_CA BAC SCR-VM 06-07 (31-07-06)_Poland KPIs" xfId="8541"/>
    <cellStyle name="n_Flash September eresMas_Communication 2004_CA BAC SCR-VM 06-07 (31-07-06)_Poland KPIs_1" xfId="35249"/>
    <cellStyle name="n_Flash September eresMas_Communication 2004_CA BAC SCR-VM 06-07 (31-07-06)_ROW" xfId="35251"/>
    <cellStyle name="n_Flash September eresMas_Communication 2004_CA BAC SCR-VM 06-07 (31-07-06)_ROW ARPU" xfId="35252"/>
    <cellStyle name="n_Flash September eresMas_Communication 2004_CA BAC SCR-VM 06-07 (31-07-06)_RoW KPIs" xfId="9253"/>
    <cellStyle name="n_Flash September eresMas_Communication 2004_CA BAC SCR-VM 06-07 (31-07-06)_ROW_1" xfId="35253"/>
    <cellStyle name="n_Flash September eresMas_Communication 2004_CA BAC SCR-VM 06-07 (31-07-06)_ROW_1_Group" xfId="35254"/>
    <cellStyle name="n_Flash September eresMas_Communication 2004_CA BAC SCR-VM 06-07 (31-07-06)_ROW_1_ROW ARPU" xfId="35255"/>
    <cellStyle name="n_Flash September eresMas_Communication 2004_CA BAC SCR-VM 06-07 (31-07-06)_ROW_Group" xfId="35256"/>
    <cellStyle name="n_Flash September eresMas_Communication 2004_CA BAC SCR-VM 06-07 (31-07-06)_ROW_ROW ARPU" xfId="35257"/>
    <cellStyle name="n_Flash September eresMas_Communication 2004_CA BAC SCR-VM 06-07 (31-07-06)_Spain ARPU + AUPU" xfId="35258"/>
    <cellStyle name="n_Flash September eresMas_Communication 2004_CA BAC SCR-VM 06-07 (31-07-06)_Spain ARPU + AUPU_Group" xfId="35259"/>
    <cellStyle name="n_Flash September eresMas_Communication 2004_CA BAC SCR-VM 06-07 (31-07-06)_Spain ARPU + AUPU_ROW ARPU" xfId="35260"/>
    <cellStyle name="n_Flash September eresMas_Communication 2004_CA BAC SCR-VM 06-07 (31-07-06)_Spain KPIs" xfId="7055"/>
    <cellStyle name="n_Flash September eresMas_Communication 2004_CA BAC SCR-VM 06-07 (31-07-06)_Spain KPIs 2" xfId="16422"/>
    <cellStyle name="n_Flash September eresMas_Communication 2004_CA BAC SCR-VM 06-07 (31-07-06)_Spain KPIs_1" xfId="51871"/>
    <cellStyle name="n_Flash September eresMas_Communication 2004_CA BAC SCR-VM 06-07 (31-07-06)_Telecoms - Operational KPIs" xfId="50174"/>
    <cellStyle name="n_Flash September eresMas_Communication 2004_CA forfaits 0607 (06-08-14)" xfId="2364"/>
    <cellStyle name="n_Flash September eresMas_Communication 2004_CA forfaits 0607 (06-08-14)_A&amp;ME KPIs" xfId="53651"/>
    <cellStyle name="n_Flash September eresMas_Communication 2004_CA forfaits 0607 (06-08-14)_France financials" xfId="24017"/>
    <cellStyle name="n_Flash September eresMas_Communication 2004_CA forfaits 0607 (06-08-14)_France KPIs" xfId="5225"/>
    <cellStyle name="n_Flash September eresMas_Communication 2004_CA forfaits 0607 (06-08-14)_France KPIs 2" xfId="14643"/>
    <cellStyle name="n_Flash September eresMas_Communication 2004_CA forfaits 0607 (06-08-14)_France KPIs_1" xfId="12468"/>
    <cellStyle name="n_Flash September eresMas_Communication 2004_CA forfaits 0607 (06-08-14)_Group" xfId="35262"/>
    <cellStyle name="n_Flash September eresMas_Communication 2004_CA forfaits 0607 (06-08-14)_Group - financial KPIs" xfId="22273"/>
    <cellStyle name="n_Flash September eresMas_Communication 2004_CA forfaits 0607 (06-08-14)_Group - operational KPIs" xfId="10714"/>
    <cellStyle name="n_Flash September eresMas_Communication 2004_CA forfaits 0607 (06-08-14)_Group - operational KPIs 2" xfId="18413"/>
    <cellStyle name="n_Flash September eresMas_Communication 2004_CA forfaits 0607 (06-08-14)_Group - operational KPIs_1" xfId="20530"/>
    <cellStyle name="n_Flash September eresMas_Communication 2004_CA forfaits 0607 (06-08-14)_Poland KPIs" xfId="35261"/>
    <cellStyle name="n_Flash September eresMas_Communication 2004_CA forfaits 0607 (06-08-14)_ROW" xfId="35263"/>
    <cellStyle name="n_Flash September eresMas_Communication 2004_CA forfaits 0607 (06-08-14)_ROW ARPU" xfId="35264"/>
    <cellStyle name="n_Flash September eresMas_Communication 2004_CA forfaits 0607 (06-08-14)_ROW_1" xfId="35265"/>
    <cellStyle name="n_Flash September eresMas_Communication 2004_CA forfaits 0607 (06-08-14)_ROW_1_Group" xfId="35266"/>
    <cellStyle name="n_Flash September eresMas_Communication 2004_CA forfaits 0607 (06-08-14)_ROW_1_ROW ARPU" xfId="35267"/>
    <cellStyle name="n_Flash September eresMas_Communication 2004_CA forfaits 0607 (06-08-14)_ROW_Group" xfId="35268"/>
    <cellStyle name="n_Flash September eresMas_Communication 2004_CA forfaits 0607 (06-08-14)_ROW_ROW ARPU" xfId="35269"/>
    <cellStyle name="n_Flash September eresMas_Communication 2004_CA forfaits 0607 (06-08-14)_Spain ARPU + AUPU" xfId="35270"/>
    <cellStyle name="n_Flash September eresMas_Communication 2004_CA forfaits 0607 (06-08-14)_Spain ARPU + AUPU_Group" xfId="35271"/>
    <cellStyle name="n_Flash September eresMas_Communication 2004_CA forfaits 0607 (06-08-14)_Spain ARPU + AUPU_ROW ARPU" xfId="35272"/>
    <cellStyle name="n_Flash September eresMas_Communication 2004_CA forfaits 0607 (06-08-14)_Spain KPIs" xfId="7056"/>
    <cellStyle name="n_Flash September eresMas_Communication 2004_CA forfaits 0607 (06-08-14)_Spain KPIs 2" xfId="16423"/>
    <cellStyle name="n_Flash September eresMas_Communication 2004_CA forfaits 0607 (06-08-14)_Spain KPIs_1" xfId="51872"/>
    <cellStyle name="n_Flash September eresMas_Communication 2004_CA forfaits 0607 (06-08-14)_Telecoms - Operational KPIs" xfId="50175"/>
    <cellStyle name="n_Flash September eresMas_Communication 2004_Classeur2" xfId="2365"/>
    <cellStyle name="n_Flash September eresMas_Communication 2004_Classeur2_A&amp;ME KPIs" xfId="53652"/>
    <cellStyle name="n_Flash September eresMas_Communication 2004_Classeur2_France financials" xfId="24018"/>
    <cellStyle name="n_Flash September eresMas_Communication 2004_Classeur2_France KPIs" xfId="5226"/>
    <cellStyle name="n_Flash September eresMas_Communication 2004_Classeur2_France KPIs 2" xfId="14644"/>
    <cellStyle name="n_Flash September eresMas_Communication 2004_Classeur2_France KPIs_1" xfId="12469"/>
    <cellStyle name="n_Flash September eresMas_Communication 2004_Classeur2_Group" xfId="35274"/>
    <cellStyle name="n_Flash September eresMas_Communication 2004_Classeur2_Group - financial KPIs" xfId="22274"/>
    <cellStyle name="n_Flash September eresMas_Communication 2004_Classeur2_Group - operational KPIs" xfId="10715"/>
    <cellStyle name="n_Flash September eresMas_Communication 2004_Classeur2_Group - operational KPIs 2" xfId="18414"/>
    <cellStyle name="n_Flash September eresMas_Communication 2004_Classeur2_Group - operational KPIs_1" xfId="20531"/>
    <cellStyle name="n_Flash September eresMas_Communication 2004_Classeur2_Poland KPIs" xfId="35273"/>
    <cellStyle name="n_Flash September eresMas_Communication 2004_Classeur2_ROW" xfId="35275"/>
    <cellStyle name="n_Flash September eresMas_Communication 2004_Classeur2_ROW ARPU" xfId="35276"/>
    <cellStyle name="n_Flash September eresMas_Communication 2004_Classeur2_ROW_1" xfId="35277"/>
    <cellStyle name="n_Flash September eresMas_Communication 2004_Classeur2_ROW_1_Group" xfId="35278"/>
    <cellStyle name="n_Flash September eresMas_Communication 2004_Classeur2_ROW_1_ROW ARPU" xfId="35279"/>
    <cellStyle name="n_Flash September eresMas_Communication 2004_Classeur2_ROW_Group" xfId="35280"/>
    <cellStyle name="n_Flash September eresMas_Communication 2004_Classeur2_ROW_ROW ARPU" xfId="35281"/>
    <cellStyle name="n_Flash September eresMas_Communication 2004_Classeur2_Spain ARPU + AUPU" xfId="35282"/>
    <cellStyle name="n_Flash September eresMas_Communication 2004_Classeur2_Spain ARPU + AUPU_Group" xfId="35283"/>
    <cellStyle name="n_Flash September eresMas_Communication 2004_Classeur2_Spain ARPU + AUPU_ROW ARPU" xfId="35284"/>
    <cellStyle name="n_Flash September eresMas_Communication 2004_Classeur2_Spain KPIs" xfId="7057"/>
    <cellStyle name="n_Flash September eresMas_Communication 2004_Classeur2_Spain KPIs 2" xfId="16424"/>
    <cellStyle name="n_Flash September eresMas_Communication 2004_Classeur2_Spain KPIs_1" xfId="51873"/>
    <cellStyle name="n_Flash September eresMas_Communication 2004_Classeur2_Telecoms - Operational KPIs" xfId="50176"/>
    <cellStyle name="n_Flash September eresMas_Communication 2004_Classeur5" xfId="2366"/>
    <cellStyle name="n_Flash September eresMas_Communication 2004_Classeur5_A&amp;ME KPIs" xfId="53653"/>
    <cellStyle name="n_Flash September eresMas_Communication 2004_Classeur5_Enterprise" xfId="9822"/>
    <cellStyle name="n_Flash September eresMas_Communication 2004_Classeur5_France financials" xfId="24019"/>
    <cellStyle name="n_Flash September eresMas_Communication 2004_Classeur5_France financials_1" xfId="25412"/>
    <cellStyle name="n_Flash September eresMas_Communication 2004_Classeur5_France KPIs" xfId="5227"/>
    <cellStyle name="n_Flash September eresMas_Communication 2004_Classeur5_France KPIs 2" xfId="14645"/>
    <cellStyle name="n_Flash September eresMas_Communication 2004_Classeur5_France KPIs_1" xfId="12470"/>
    <cellStyle name="n_Flash September eresMas_Communication 2004_Classeur5_Group" xfId="35286"/>
    <cellStyle name="n_Flash September eresMas_Communication 2004_Classeur5_Group - financial KPIs" xfId="22275"/>
    <cellStyle name="n_Flash September eresMas_Communication 2004_Classeur5_Group - operational KPIs" xfId="3288"/>
    <cellStyle name="n_Flash September eresMas_Communication 2004_Classeur5_Group - operational KPIs_1" xfId="10716"/>
    <cellStyle name="n_Flash September eresMas_Communication 2004_Classeur5_Group - operational KPIs_1 2" xfId="18415"/>
    <cellStyle name="n_Flash September eresMas_Communication 2004_Classeur5_Group - operational KPIs_2" xfId="20532"/>
    <cellStyle name="n_Flash September eresMas_Communication 2004_Classeur5_IC&amp;SS" xfId="19555"/>
    <cellStyle name="n_Flash September eresMas_Communication 2004_Classeur5_Poland KPIs" xfId="8542"/>
    <cellStyle name="n_Flash September eresMas_Communication 2004_Classeur5_Poland KPIs_1" xfId="35285"/>
    <cellStyle name="n_Flash September eresMas_Communication 2004_Classeur5_ROW" xfId="35287"/>
    <cellStyle name="n_Flash September eresMas_Communication 2004_Classeur5_ROW ARPU" xfId="35288"/>
    <cellStyle name="n_Flash September eresMas_Communication 2004_Classeur5_RoW KPIs" xfId="9254"/>
    <cellStyle name="n_Flash September eresMas_Communication 2004_Classeur5_ROW_1" xfId="35289"/>
    <cellStyle name="n_Flash September eresMas_Communication 2004_Classeur5_ROW_1_Group" xfId="35290"/>
    <cellStyle name="n_Flash September eresMas_Communication 2004_Classeur5_ROW_1_ROW ARPU" xfId="35291"/>
    <cellStyle name="n_Flash September eresMas_Communication 2004_Classeur5_ROW_Group" xfId="35292"/>
    <cellStyle name="n_Flash September eresMas_Communication 2004_Classeur5_ROW_ROW ARPU" xfId="35293"/>
    <cellStyle name="n_Flash September eresMas_Communication 2004_Classeur5_Spain ARPU + AUPU" xfId="35294"/>
    <cellStyle name="n_Flash September eresMas_Communication 2004_Classeur5_Spain ARPU + AUPU_Group" xfId="35295"/>
    <cellStyle name="n_Flash September eresMas_Communication 2004_Classeur5_Spain ARPU + AUPU_ROW ARPU" xfId="35296"/>
    <cellStyle name="n_Flash September eresMas_Communication 2004_Classeur5_Spain KPIs" xfId="7058"/>
    <cellStyle name="n_Flash September eresMas_Communication 2004_Classeur5_Spain KPIs 2" xfId="16425"/>
    <cellStyle name="n_Flash September eresMas_Communication 2004_Classeur5_Spain KPIs_1" xfId="51874"/>
    <cellStyle name="n_Flash September eresMas_Communication 2004_Classeur5_Telecoms - Operational KPIs" xfId="50177"/>
    <cellStyle name="n_Flash September eresMas_Communication 2004_DATA KPI Personal" xfId="35297"/>
    <cellStyle name="n_Flash September eresMas_Communication 2004_DATA KPI Personal_Group" xfId="35298"/>
    <cellStyle name="n_Flash September eresMas_Communication 2004_DATA KPI Personal_ROW ARPU" xfId="35299"/>
    <cellStyle name="n_Flash September eresMas_Communication 2004_EE_CoA_BS - mapped V4" xfId="35300"/>
    <cellStyle name="n_Flash September eresMas_Communication 2004_EE_CoA_BS - mapped V4_Group" xfId="35301"/>
    <cellStyle name="n_Flash September eresMas_Communication 2004_EE_CoA_BS - mapped V4_ROW ARPU" xfId="35302"/>
    <cellStyle name="n_Flash September eresMas_Communication 2004_Enterprise" xfId="9818"/>
    <cellStyle name="n_Flash September eresMas_Communication 2004_France financials" xfId="24012"/>
    <cellStyle name="n_Flash September eresMas_Communication 2004_France financials_1" xfId="25408"/>
    <cellStyle name="n_Flash September eresMas_Communication 2004_France KPIs" xfId="5220"/>
    <cellStyle name="n_Flash September eresMas_Communication 2004_France KPIs 2" xfId="14638"/>
    <cellStyle name="n_Flash September eresMas_Communication 2004_France KPIs_1" xfId="12463"/>
    <cellStyle name="n_Flash September eresMas_Communication 2004_Group" xfId="35303"/>
    <cellStyle name="n_Flash September eresMas_Communication 2004_Group - financial KPIs" xfId="22268"/>
    <cellStyle name="n_Flash September eresMas_Communication 2004_Group - operational KPIs" xfId="3284"/>
    <cellStyle name="n_Flash September eresMas_Communication 2004_Group - operational KPIs_1" xfId="10709"/>
    <cellStyle name="n_Flash September eresMas_Communication 2004_Group - operational KPIs_1 2" xfId="18408"/>
    <cellStyle name="n_Flash September eresMas_Communication 2004_Group - operational KPIs_2" xfId="20525"/>
    <cellStyle name="n_Flash September eresMas_Communication 2004_IC&amp;SS" xfId="19556"/>
    <cellStyle name="n_Flash September eresMas_Communication 2004_PFA_Mn MTV_060413" xfId="2367"/>
    <cellStyle name="n_Flash September eresMas_Communication 2004_PFA_Mn MTV_060413_A&amp;ME KPIs" xfId="53654"/>
    <cellStyle name="n_Flash September eresMas_Communication 2004_PFA_Mn MTV_060413_France financials" xfId="24020"/>
    <cellStyle name="n_Flash September eresMas_Communication 2004_PFA_Mn MTV_060413_France KPIs" xfId="5228"/>
    <cellStyle name="n_Flash September eresMas_Communication 2004_PFA_Mn MTV_060413_France KPIs 2" xfId="14646"/>
    <cellStyle name="n_Flash September eresMas_Communication 2004_PFA_Mn MTV_060413_France KPIs_1" xfId="12471"/>
    <cellStyle name="n_Flash September eresMas_Communication 2004_PFA_Mn MTV_060413_Group" xfId="35305"/>
    <cellStyle name="n_Flash September eresMas_Communication 2004_PFA_Mn MTV_060413_Group - financial KPIs" xfId="22276"/>
    <cellStyle name="n_Flash September eresMas_Communication 2004_PFA_Mn MTV_060413_Group - operational KPIs" xfId="10717"/>
    <cellStyle name="n_Flash September eresMas_Communication 2004_PFA_Mn MTV_060413_Group - operational KPIs 2" xfId="18416"/>
    <cellStyle name="n_Flash September eresMas_Communication 2004_PFA_Mn MTV_060413_Group - operational KPIs_1" xfId="20533"/>
    <cellStyle name="n_Flash September eresMas_Communication 2004_PFA_Mn MTV_060413_Poland KPIs" xfId="35304"/>
    <cellStyle name="n_Flash September eresMas_Communication 2004_PFA_Mn MTV_060413_ROW" xfId="35306"/>
    <cellStyle name="n_Flash September eresMas_Communication 2004_PFA_Mn MTV_060413_ROW ARPU" xfId="35307"/>
    <cellStyle name="n_Flash September eresMas_Communication 2004_PFA_Mn MTV_060413_ROW_1" xfId="35308"/>
    <cellStyle name="n_Flash September eresMas_Communication 2004_PFA_Mn MTV_060413_ROW_1_Group" xfId="35309"/>
    <cellStyle name="n_Flash September eresMas_Communication 2004_PFA_Mn MTV_060413_ROW_1_ROW ARPU" xfId="35310"/>
    <cellStyle name="n_Flash September eresMas_Communication 2004_PFA_Mn MTV_060413_ROW_Group" xfId="35311"/>
    <cellStyle name="n_Flash September eresMas_Communication 2004_PFA_Mn MTV_060413_ROW_ROW ARPU" xfId="35312"/>
    <cellStyle name="n_Flash September eresMas_Communication 2004_PFA_Mn MTV_060413_Spain ARPU + AUPU" xfId="35313"/>
    <cellStyle name="n_Flash September eresMas_Communication 2004_PFA_Mn MTV_060413_Spain ARPU + AUPU_Group" xfId="35314"/>
    <cellStyle name="n_Flash September eresMas_Communication 2004_PFA_Mn MTV_060413_Spain ARPU + AUPU_ROW ARPU" xfId="35315"/>
    <cellStyle name="n_Flash September eresMas_Communication 2004_PFA_Mn MTV_060413_Spain KPIs" xfId="7059"/>
    <cellStyle name="n_Flash September eresMas_Communication 2004_PFA_Mn MTV_060413_Spain KPIs 2" xfId="16426"/>
    <cellStyle name="n_Flash September eresMas_Communication 2004_PFA_Mn MTV_060413_Spain KPIs_1" xfId="51875"/>
    <cellStyle name="n_Flash September eresMas_Communication 2004_PFA_Mn MTV_060413_Telecoms - Operational KPIs" xfId="50178"/>
    <cellStyle name="n_Flash September eresMas_Communication 2004_PFA_Mn_0603_V0 0" xfId="2368"/>
    <cellStyle name="n_Flash September eresMas_Communication 2004_PFA_Mn_0603_V0 0_A&amp;ME KPIs" xfId="53655"/>
    <cellStyle name="n_Flash September eresMas_Communication 2004_PFA_Mn_0603_V0 0_France financials" xfId="24021"/>
    <cellStyle name="n_Flash September eresMas_Communication 2004_PFA_Mn_0603_V0 0_France KPIs" xfId="5229"/>
    <cellStyle name="n_Flash September eresMas_Communication 2004_PFA_Mn_0603_V0 0_France KPIs 2" xfId="14647"/>
    <cellStyle name="n_Flash September eresMas_Communication 2004_PFA_Mn_0603_V0 0_France KPIs_1" xfId="12472"/>
    <cellStyle name="n_Flash September eresMas_Communication 2004_PFA_Mn_0603_V0 0_Group" xfId="35317"/>
    <cellStyle name="n_Flash September eresMas_Communication 2004_PFA_Mn_0603_V0 0_Group - financial KPIs" xfId="22277"/>
    <cellStyle name="n_Flash September eresMas_Communication 2004_PFA_Mn_0603_V0 0_Group - operational KPIs" xfId="10718"/>
    <cellStyle name="n_Flash September eresMas_Communication 2004_PFA_Mn_0603_V0 0_Group - operational KPIs 2" xfId="18417"/>
    <cellStyle name="n_Flash September eresMas_Communication 2004_PFA_Mn_0603_V0 0_Group - operational KPIs_1" xfId="20534"/>
    <cellStyle name="n_Flash September eresMas_Communication 2004_PFA_Mn_0603_V0 0_Poland KPIs" xfId="35316"/>
    <cellStyle name="n_Flash September eresMas_Communication 2004_PFA_Mn_0603_V0 0_ROW" xfId="35318"/>
    <cellStyle name="n_Flash September eresMas_Communication 2004_PFA_Mn_0603_V0 0_ROW ARPU" xfId="35319"/>
    <cellStyle name="n_Flash September eresMas_Communication 2004_PFA_Mn_0603_V0 0_ROW_1" xfId="35320"/>
    <cellStyle name="n_Flash September eresMas_Communication 2004_PFA_Mn_0603_V0 0_ROW_1_Group" xfId="35321"/>
    <cellStyle name="n_Flash September eresMas_Communication 2004_PFA_Mn_0603_V0 0_ROW_1_ROW ARPU" xfId="35322"/>
    <cellStyle name="n_Flash September eresMas_Communication 2004_PFA_Mn_0603_V0 0_ROW_Group" xfId="35323"/>
    <cellStyle name="n_Flash September eresMas_Communication 2004_PFA_Mn_0603_V0 0_ROW_ROW ARPU" xfId="35324"/>
    <cellStyle name="n_Flash September eresMas_Communication 2004_PFA_Mn_0603_V0 0_Spain ARPU + AUPU" xfId="35325"/>
    <cellStyle name="n_Flash September eresMas_Communication 2004_PFA_Mn_0603_V0 0_Spain ARPU + AUPU_Group" xfId="35326"/>
    <cellStyle name="n_Flash September eresMas_Communication 2004_PFA_Mn_0603_V0 0_Spain ARPU + AUPU_ROW ARPU" xfId="35327"/>
    <cellStyle name="n_Flash September eresMas_Communication 2004_PFA_Mn_0603_V0 0_Spain KPIs" xfId="7060"/>
    <cellStyle name="n_Flash September eresMas_Communication 2004_PFA_Mn_0603_V0 0_Spain KPIs 2" xfId="16427"/>
    <cellStyle name="n_Flash September eresMas_Communication 2004_PFA_Mn_0603_V0 0_Spain KPIs_1" xfId="51876"/>
    <cellStyle name="n_Flash September eresMas_Communication 2004_PFA_Mn_0603_V0 0_Telecoms - Operational KPIs" xfId="50179"/>
    <cellStyle name="n_Flash September eresMas_Communication 2004_PFA_Parcs_0600706" xfId="2369"/>
    <cellStyle name="n_Flash September eresMas_Communication 2004_PFA_Parcs_0600706_A&amp;ME KPIs" xfId="53656"/>
    <cellStyle name="n_Flash September eresMas_Communication 2004_PFA_Parcs_0600706_France financials" xfId="24022"/>
    <cellStyle name="n_Flash September eresMas_Communication 2004_PFA_Parcs_0600706_France KPIs" xfId="5230"/>
    <cellStyle name="n_Flash September eresMas_Communication 2004_PFA_Parcs_0600706_France KPIs 2" xfId="14648"/>
    <cellStyle name="n_Flash September eresMas_Communication 2004_PFA_Parcs_0600706_France KPIs_1" xfId="12473"/>
    <cellStyle name="n_Flash September eresMas_Communication 2004_PFA_Parcs_0600706_Group" xfId="35329"/>
    <cellStyle name="n_Flash September eresMas_Communication 2004_PFA_Parcs_0600706_Group - financial KPIs" xfId="22278"/>
    <cellStyle name="n_Flash September eresMas_Communication 2004_PFA_Parcs_0600706_Group - operational KPIs" xfId="10719"/>
    <cellStyle name="n_Flash September eresMas_Communication 2004_PFA_Parcs_0600706_Group - operational KPIs 2" xfId="18418"/>
    <cellStyle name="n_Flash September eresMas_Communication 2004_PFA_Parcs_0600706_Group - operational KPIs_1" xfId="20535"/>
    <cellStyle name="n_Flash September eresMas_Communication 2004_PFA_Parcs_0600706_Poland KPIs" xfId="35328"/>
    <cellStyle name="n_Flash September eresMas_Communication 2004_PFA_Parcs_0600706_ROW" xfId="35330"/>
    <cellStyle name="n_Flash September eresMas_Communication 2004_PFA_Parcs_0600706_ROW ARPU" xfId="35331"/>
    <cellStyle name="n_Flash September eresMas_Communication 2004_PFA_Parcs_0600706_ROW_1" xfId="35332"/>
    <cellStyle name="n_Flash September eresMas_Communication 2004_PFA_Parcs_0600706_ROW_1_Group" xfId="35333"/>
    <cellStyle name="n_Flash September eresMas_Communication 2004_PFA_Parcs_0600706_ROW_1_ROW ARPU" xfId="35334"/>
    <cellStyle name="n_Flash September eresMas_Communication 2004_PFA_Parcs_0600706_ROW_Group" xfId="35335"/>
    <cellStyle name="n_Flash September eresMas_Communication 2004_PFA_Parcs_0600706_ROW_ROW ARPU" xfId="35336"/>
    <cellStyle name="n_Flash September eresMas_Communication 2004_PFA_Parcs_0600706_Spain ARPU + AUPU" xfId="35337"/>
    <cellStyle name="n_Flash September eresMas_Communication 2004_PFA_Parcs_0600706_Spain ARPU + AUPU_Group" xfId="35338"/>
    <cellStyle name="n_Flash September eresMas_Communication 2004_PFA_Parcs_0600706_Spain ARPU + AUPU_ROW ARPU" xfId="35339"/>
    <cellStyle name="n_Flash September eresMas_Communication 2004_PFA_Parcs_0600706_Spain KPIs" xfId="7061"/>
    <cellStyle name="n_Flash September eresMas_Communication 2004_PFA_Parcs_0600706_Spain KPIs 2" xfId="16428"/>
    <cellStyle name="n_Flash September eresMas_Communication 2004_PFA_Parcs_0600706_Spain KPIs_1" xfId="51877"/>
    <cellStyle name="n_Flash September eresMas_Communication 2004_PFA_Parcs_0600706_Telecoms - Operational KPIs" xfId="50180"/>
    <cellStyle name="n_Flash September eresMas_Communication 2004_Poland KPIs" xfId="8538"/>
    <cellStyle name="n_Flash September eresMas_Communication 2004_Poland KPIs_1" xfId="35212"/>
    <cellStyle name="n_Flash September eresMas_Communication 2004_Reporting Valeur_Mobile_2010_10" xfId="35340"/>
    <cellStyle name="n_Flash September eresMas_Communication 2004_Reporting Valeur_Mobile_2010_10_Group" xfId="35341"/>
    <cellStyle name="n_Flash September eresMas_Communication 2004_Reporting Valeur_Mobile_2010_10_ROW" xfId="35342"/>
    <cellStyle name="n_Flash September eresMas_Communication 2004_Reporting Valeur_Mobile_2010_10_ROW ARPU" xfId="35343"/>
    <cellStyle name="n_Flash September eresMas_Communication 2004_Reporting Valeur_Mobile_2010_10_ROW_Group" xfId="35344"/>
    <cellStyle name="n_Flash September eresMas_Communication 2004_Reporting Valeur_Mobile_2010_10_ROW_ROW ARPU" xfId="35345"/>
    <cellStyle name="n_Flash September eresMas_Communication 2004_ROW" xfId="35346"/>
    <cellStyle name="n_Flash September eresMas_Communication 2004_ROW ARPU" xfId="35347"/>
    <cellStyle name="n_Flash September eresMas_Communication 2004_RoW KPIs" xfId="9250"/>
    <cellStyle name="n_Flash September eresMas_Communication 2004_ROW_1" xfId="35348"/>
    <cellStyle name="n_Flash September eresMas_Communication 2004_ROW_1_Group" xfId="35349"/>
    <cellStyle name="n_Flash September eresMas_Communication 2004_ROW_1_ROW ARPU" xfId="35350"/>
    <cellStyle name="n_Flash September eresMas_Communication 2004_ROW_Group" xfId="35351"/>
    <cellStyle name="n_Flash September eresMas_Communication 2004_ROW_ROW ARPU" xfId="35352"/>
    <cellStyle name="n_Flash September eresMas_Communication 2004_Spain ARPU + AUPU" xfId="35353"/>
    <cellStyle name="n_Flash September eresMas_Communication 2004_Spain ARPU + AUPU_Group" xfId="35354"/>
    <cellStyle name="n_Flash September eresMas_Communication 2004_Spain ARPU + AUPU_ROW ARPU" xfId="35355"/>
    <cellStyle name="n_Flash September eresMas_Communication 2004_Spain KPIs" xfId="7051"/>
    <cellStyle name="n_Flash September eresMas_Communication 2004_Spain KPIs 2" xfId="16418"/>
    <cellStyle name="n_Flash September eresMas_Communication 2004_Spain KPIs_1" xfId="51867"/>
    <cellStyle name="n_Flash September eresMas_Communication 2004_Telecoms - Operational KPIs" xfId="50170"/>
    <cellStyle name="n_Flash September eresMas_Communication 2004_UAG_report_CA 06-09 (06-09-28)" xfId="2370"/>
    <cellStyle name="n_Flash September eresMas_Communication 2004_UAG_report_CA 06-09 (06-09-28)_A&amp;ME KPIs" xfId="53657"/>
    <cellStyle name="n_Flash September eresMas_Communication 2004_UAG_report_CA 06-09 (06-09-28)_Enterprise" xfId="9823"/>
    <cellStyle name="n_Flash September eresMas_Communication 2004_UAG_report_CA 06-09 (06-09-28)_France financials" xfId="24023"/>
    <cellStyle name="n_Flash September eresMas_Communication 2004_UAG_report_CA 06-09 (06-09-28)_France financials_1" xfId="25413"/>
    <cellStyle name="n_Flash September eresMas_Communication 2004_UAG_report_CA 06-09 (06-09-28)_France KPIs" xfId="5231"/>
    <cellStyle name="n_Flash September eresMas_Communication 2004_UAG_report_CA 06-09 (06-09-28)_France KPIs 2" xfId="14649"/>
    <cellStyle name="n_Flash September eresMas_Communication 2004_UAG_report_CA 06-09 (06-09-28)_France KPIs_1" xfId="12474"/>
    <cellStyle name="n_Flash September eresMas_Communication 2004_UAG_report_CA 06-09 (06-09-28)_Group" xfId="35357"/>
    <cellStyle name="n_Flash September eresMas_Communication 2004_UAG_report_CA 06-09 (06-09-28)_Group - financial KPIs" xfId="22279"/>
    <cellStyle name="n_Flash September eresMas_Communication 2004_UAG_report_CA 06-09 (06-09-28)_Group - operational KPIs" xfId="3289"/>
    <cellStyle name="n_Flash September eresMas_Communication 2004_UAG_report_CA 06-09 (06-09-28)_Group - operational KPIs_1" xfId="10720"/>
    <cellStyle name="n_Flash September eresMas_Communication 2004_UAG_report_CA 06-09 (06-09-28)_Group - operational KPIs_1 2" xfId="18419"/>
    <cellStyle name="n_Flash September eresMas_Communication 2004_UAG_report_CA 06-09 (06-09-28)_Group - operational KPIs_2" xfId="20536"/>
    <cellStyle name="n_Flash September eresMas_Communication 2004_UAG_report_CA 06-09 (06-09-28)_IC&amp;SS" xfId="19755"/>
    <cellStyle name="n_Flash September eresMas_Communication 2004_UAG_report_CA 06-09 (06-09-28)_Poland KPIs" xfId="8543"/>
    <cellStyle name="n_Flash September eresMas_Communication 2004_UAG_report_CA 06-09 (06-09-28)_Poland KPIs_1" xfId="35356"/>
    <cellStyle name="n_Flash September eresMas_Communication 2004_UAG_report_CA 06-09 (06-09-28)_ROW" xfId="35358"/>
    <cellStyle name="n_Flash September eresMas_Communication 2004_UAG_report_CA 06-09 (06-09-28)_ROW ARPU" xfId="35359"/>
    <cellStyle name="n_Flash September eresMas_Communication 2004_UAG_report_CA 06-09 (06-09-28)_RoW KPIs" xfId="9255"/>
    <cellStyle name="n_Flash September eresMas_Communication 2004_UAG_report_CA 06-09 (06-09-28)_ROW_1" xfId="35360"/>
    <cellStyle name="n_Flash September eresMas_Communication 2004_UAG_report_CA 06-09 (06-09-28)_ROW_1_Group" xfId="35361"/>
    <cellStyle name="n_Flash September eresMas_Communication 2004_UAG_report_CA 06-09 (06-09-28)_ROW_1_ROW ARPU" xfId="35362"/>
    <cellStyle name="n_Flash September eresMas_Communication 2004_UAG_report_CA 06-09 (06-09-28)_ROW_Group" xfId="35363"/>
    <cellStyle name="n_Flash September eresMas_Communication 2004_UAG_report_CA 06-09 (06-09-28)_ROW_ROW ARPU" xfId="35364"/>
    <cellStyle name="n_Flash September eresMas_Communication 2004_UAG_report_CA 06-09 (06-09-28)_Spain ARPU + AUPU" xfId="35365"/>
    <cellStyle name="n_Flash September eresMas_Communication 2004_UAG_report_CA 06-09 (06-09-28)_Spain ARPU + AUPU_Group" xfId="35366"/>
    <cellStyle name="n_Flash September eresMas_Communication 2004_UAG_report_CA 06-09 (06-09-28)_Spain ARPU + AUPU_ROW ARPU" xfId="35367"/>
    <cellStyle name="n_Flash September eresMas_Communication 2004_UAG_report_CA 06-09 (06-09-28)_Spain KPIs" xfId="7062"/>
    <cellStyle name="n_Flash September eresMas_Communication 2004_UAG_report_CA 06-09 (06-09-28)_Spain KPIs 2" xfId="16429"/>
    <cellStyle name="n_Flash September eresMas_Communication 2004_UAG_report_CA 06-09 (06-09-28)_Spain KPIs_1" xfId="51878"/>
    <cellStyle name="n_Flash September eresMas_Communication 2004_UAG_report_CA 06-09 (06-09-28)_Telecoms - Operational KPIs" xfId="50181"/>
    <cellStyle name="n_Flash September eresMas_Communication 2004_UAG_report_CA 06-10 (06-11-06)" xfId="2371"/>
    <cellStyle name="n_Flash September eresMas_Communication 2004_UAG_report_CA 06-10 (06-11-06)_A&amp;ME KPIs" xfId="53658"/>
    <cellStyle name="n_Flash September eresMas_Communication 2004_UAG_report_CA 06-10 (06-11-06)_Enterprise" xfId="9824"/>
    <cellStyle name="n_Flash September eresMas_Communication 2004_UAG_report_CA 06-10 (06-11-06)_France financials" xfId="24024"/>
    <cellStyle name="n_Flash September eresMas_Communication 2004_UAG_report_CA 06-10 (06-11-06)_France financials_1" xfId="25414"/>
    <cellStyle name="n_Flash September eresMas_Communication 2004_UAG_report_CA 06-10 (06-11-06)_France KPIs" xfId="5232"/>
    <cellStyle name="n_Flash September eresMas_Communication 2004_UAG_report_CA 06-10 (06-11-06)_France KPIs 2" xfId="14650"/>
    <cellStyle name="n_Flash September eresMas_Communication 2004_UAG_report_CA 06-10 (06-11-06)_France KPIs_1" xfId="12475"/>
    <cellStyle name="n_Flash September eresMas_Communication 2004_UAG_report_CA 06-10 (06-11-06)_Group" xfId="35369"/>
    <cellStyle name="n_Flash September eresMas_Communication 2004_UAG_report_CA 06-10 (06-11-06)_Group - financial KPIs" xfId="22280"/>
    <cellStyle name="n_Flash September eresMas_Communication 2004_UAG_report_CA 06-10 (06-11-06)_Group - operational KPIs" xfId="3290"/>
    <cellStyle name="n_Flash September eresMas_Communication 2004_UAG_report_CA 06-10 (06-11-06)_Group - operational KPIs_1" xfId="10721"/>
    <cellStyle name="n_Flash September eresMas_Communication 2004_UAG_report_CA 06-10 (06-11-06)_Group - operational KPIs_1 2" xfId="18420"/>
    <cellStyle name="n_Flash September eresMas_Communication 2004_UAG_report_CA 06-10 (06-11-06)_Group - operational KPIs_2" xfId="20537"/>
    <cellStyle name="n_Flash September eresMas_Communication 2004_UAG_report_CA 06-10 (06-11-06)_IC&amp;SS" xfId="17620"/>
    <cellStyle name="n_Flash September eresMas_Communication 2004_UAG_report_CA 06-10 (06-11-06)_Poland KPIs" xfId="8544"/>
    <cellStyle name="n_Flash September eresMas_Communication 2004_UAG_report_CA 06-10 (06-11-06)_Poland KPIs_1" xfId="35368"/>
    <cellStyle name="n_Flash September eresMas_Communication 2004_UAG_report_CA 06-10 (06-11-06)_ROW" xfId="35370"/>
    <cellStyle name="n_Flash September eresMas_Communication 2004_UAG_report_CA 06-10 (06-11-06)_ROW ARPU" xfId="35371"/>
    <cellStyle name="n_Flash September eresMas_Communication 2004_UAG_report_CA 06-10 (06-11-06)_RoW KPIs" xfId="9256"/>
    <cellStyle name="n_Flash September eresMas_Communication 2004_UAG_report_CA 06-10 (06-11-06)_ROW_1" xfId="35372"/>
    <cellStyle name="n_Flash September eresMas_Communication 2004_UAG_report_CA 06-10 (06-11-06)_ROW_1_Group" xfId="35373"/>
    <cellStyle name="n_Flash September eresMas_Communication 2004_UAG_report_CA 06-10 (06-11-06)_ROW_1_ROW ARPU" xfId="35374"/>
    <cellStyle name="n_Flash September eresMas_Communication 2004_UAG_report_CA 06-10 (06-11-06)_ROW_Group" xfId="35375"/>
    <cellStyle name="n_Flash September eresMas_Communication 2004_UAG_report_CA 06-10 (06-11-06)_ROW_ROW ARPU" xfId="35376"/>
    <cellStyle name="n_Flash September eresMas_Communication 2004_UAG_report_CA 06-10 (06-11-06)_Spain ARPU + AUPU" xfId="35377"/>
    <cellStyle name="n_Flash September eresMas_Communication 2004_UAG_report_CA 06-10 (06-11-06)_Spain ARPU + AUPU_Group" xfId="35378"/>
    <cellStyle name="n_Flash September eresMas_Communication 2004_UAG_report_CA 06-10 (06-11-06)_Spain ARPU + AUPU_ROW ARPU" xfId="35379"/>
    <cellStyle name="n_Flash September eresMas_Communication 2004_UAG_report_CA 06-10 (06-11-06)_Spain KPIs" xfId="7063"/>
    <cellStyle name="n_Flash September eresMas_Communication 2004_UAG_report_CA 06-10 (06-11-06)_Spain KPIs 2" xfId="16430"/>
    <cellStyle name="n_Flash September eresMas_Communication 2004_UAG_report_CA 06-10 (06-11-06)_Spain KPIs_1" xfId="51879"/>
    <cellStyle name="n_Flash September eresMas_Communication 2004_UAG_report_CA 06-10 (06-11-06)_Telecoms - Operational KPIs" xfId="50182"/>
    <cellStyle name="n_Flash September eresMas_Communication 2004_V&amp;M trajectoires V1 (06-08-11)" xfId="2372"/>
    <cellStyle name="n_Flash September eresMas_Communication 2004_V&amp;M trajectoires V1 (06-08-11)_A&amp;ME KPIs" xfId="53659"/>
    <cellStyle name="n_Flash September eresMas_Communication 2004_V&amp;M trajectoires V1 (06-08-11)_Enterprise" xfId="9825"/>
    <cellStyle name="n_Flash September eresMas_Communication 2004_V&amp;M trajectoires V1 (06-08-11)_France financials" xfId="24025"/>
    <cellStyle name="n_Flash September eresMas_Communication 2004_V&amp;M trajectoires V1 (06-08-11)_France financials_1" xfId="25415"/>
    <cellStyle name="n_Flash September eresMas_Communication 2004_V&amp;M trajectoires V1 (06-08-11)_France KPIs" xfId="5233"/>
    <cellStyle name="n_Flash September eresMas_Communication 2004_V&amp;M trajectoires V1 (06-08-11)_France KPIs 2" xfId="14651"/>
    <cellStyle name="n_Flash September eresMas_Communication 2004_V&amp;M trajectoires V1 (06-08-11)_France KPIs_1" xfId="12476"/>
    <cellStyle name="n_Flash September eresMas_Communication 2004_V&amp;M trajectoires V1 (06-08-11)_Group" xfId="35381"/>
    <cellStyle name="n_Flash September eresMas_Communication 2004_V&amp;M trajectoires V1 (06-08-11)_Group - financial KPIs" xfId="22281"/>
    <cellStyle name="n_Flash September eresMas_Communication 2004_V&amp;M trajectoires V1 (06-08-11)_Group - operational KPIs" xfId="3291"/>
    <cellStyle name="n_Flash September eresMas_Communication 2004_V&amp;M trajectoires V1 (06-08-11)_Group - operational KPIs_1" xfId="10722"/>
    <cellStyle name="n_Flash September eresMas_Communication 2004_V&amp;M trajectoires V1 (06-08-11)_Group - operational KPIs_1 2" xfId="18421"/>
    <cellStyle name="n_Flash September eresMas_Communication 2004_V&amp;M trajectoires V1 (06-08-11)_Group - operational KPIs_2" xfId="20538"/>
    <cellStyle name="n_Flash September eresMas_Communication 2004_V&amp;M trajectoires V1 (06-08-11)_IC&amp;SS" xfId="17719"/>
    <cellStyle name="n_Flash September eresMas_Communication 2004_V&amp;M trajectoires V1 (06-08-11)_Poland KPIs" xfId="8545"/>
    <cellStyle name="n_Flash September eresMas_Communication 2004_V&amp;M trajectoires V1 (06-08-11)_Poland KPIs_1" xfId="35380"/>
    <cellStyle name="n_Flash September eresMas_Communication 2004_V&amp;M trajectoires V1 (06-08-11)_ROW" xfId="35382"/>
    <cellStyle name="n_Flash September eresMas_Communication 2004_V&amp;M trajectoires V1 (06-08-11)_ROW ARPU" xfId="35383"/>
    <cellStyle name="n_Flash September eresMas_Communication 2004_V&amp;M trajectoires V1 (06-08-11)_RoW KPIs" xfId="9257"/>
    <cellStyle name="n_Flash September eresMas_Communication 2004_V&amp;M trajectoires V1 (06-08-11)_ROW_1" xfId="35384"/>
    <cellStyle name="n_Flash September eresMas_Communication 2004_V&amp;M trajectoires V1 (06-08-11)_ROW_1_Group" xfId="35385"/>
    <cellStyle name="n_Flash September eresMas_Communication 2004_V&amp;M trajectoires V1 (06-08-11)_ROW_1_ROW ARPU" xfId="35386"/>
    <cellStyle name="n_Flash September eresMas_Communication 2004_V&amp;M trajectoires V1 (06-08-11)_ROW_Group" xfId="35387"/>
    <cellStyle name="n_Flash September eresMas_Communication 2004_V&amp;M trajectoires V1 (06-08-11)_ROW_ROW ARPU" xfId="35388"/>
    <cellStyle name="n_Flash September eresMas_Communication 2004_V&amp;M trajectoires V1 (06-08-11)_Spain ARPU + AUPU" xfId="35389"/>
    <cellStyle name="n_Flash September eresMas_Communication 2004_V&amp;M trajectoires V1 (06-08-11)_Spain ARPU + AUPU_Group" xfId="35390"/>
    <cellStyle name="n_Flash September eresMas_Communication 2004_V&amp;M trajectoires V1 (06-08-11)_Spain ARPU + AUPU_ROW ARPU" xfId="35391"/>
    <cellStyle name="n_Flash September eresMas_Communication 2004_V&amp;M trajectoires V1 (06-08-11)_Spain KPIs" xfId="7064"/>
    <cellStyle name="n_Flash September eresMas_Communication 2004_V&amp;M trajectoires V1 (06-08-11)_Spain KPIs 2" xfId="16431"/>
    <cellStyle name="n_Flash September eresMas_Communication 2004_V&amp;M trajectoires V1 (06-08-11)_Spain KPIs_1" xfId="51880"/>
    <cellStyle name="n_Flash September eresMas_Communication 2004_V&amp;M trajectoires V1 (06-08-11)_Telecoms - Operational KPIs" xfId="50183"/>
    <cellStyle name="n_Flash September eresMas_Communication définition" xfId="2373"/>
    <cellStyle name="n_Flash September eresMas_Communication définition_A&amp;ME KPIs" xfId="53660"/>
    <cellStyle name="n_Flash September eresMas_Communication définition_DATA KPI Personal" xfId="35393"/>
    <cellStyle name="n_Flash September eresMas_Communication définition_DATA KPI Personal_Group" xfId="35394"/>
    <cellStyle name="n_Flash September eresMas_Communication définition_DATA KPI Personal_ROW ARPU" xfId="35395"/>
    <cellStyle name="n_Flash September eresMas_Communication définition_EE_CoA_BS - mapped V4" xfId="35396"/>
    <cellStyle name="n_Flash September eresMas_Communication définition_EE_CoA_BS - mapped V4_Group" xfId="35397"/>
    <cellStyle name="n_Flash September eresMas_Communication définition_EE_CoA_BS - mapped V4_ROW ARPU" xfId="35398"/>
    <cellStyle name="n_Flash September eresMas_Communication définition_Enterprise" xfId="9826"/>
    <cellStyle name="n_Flash September eresMas_Communication définition_France financials" xfId="24026"/>
    <cellStyle name="n_Flash September eresMas_Communication définition_France financials_1" xfId="25416"/>
    <cellStyle name="n_Flash September eresMas_Communication définition_France KPIs" xfId="5234"/>
    <cellStyle name="n_Flash September eresMas_Communication définition_France KPIs 2" xfId="14652"/>
    <cellStyle name="n_Flash September eresMas_Communication définition_France KPIs_1" xfId="12477"/>
    <cellStyle name="n_Flash September eresMas_Communication définition_Group" xfId="35399"/>
    <cellStyle name="n_Flash September eresMas_Communication définition_Group - financial KPIs" xfId="22282"/>
    <cellStyle name="n_Flash September eresMas_Communication définition_Group - operational KPIs" xfId="3292"/>
    <cellStyle name="n_Flash September eresMas_Communication définition_Group - operational KPIs_1" xfId="10723"/>
    <cellStyle name="n_Flash September eresMas_Communication définition_Group - operational KPIs_1 2" xfId="18422"/>
    <cellStyle name="n_Flash September eresMas_Communication définition_Group - operational KPIs_2" xfId="20539"/>
    <cellStyle name="n_Flash September eresMas_Communication définition_IC&amp;SS" xfId="19543"/>
    <cellStyle name="n_Flash September eresMas_Communication définition_Poland KPIs" xfId="8546"/>
    <cellStyle name="n_Flash September eresMas_Communication définition_Poland KPIs_1" xfId="35392"/>
    <cellStyle name="n_Flash September eresMas_Communication définition_Reporting Valeur_Mobile_2010_10" xfId="35400"/>
    <cellStyle name="n_Flash September eresMas_Communication définition_Reporting Valeur_Mobile_2010_10_Group" xfId="35401"/>
    <cellStyle name="n_Flash September eresMas_Communication définition_Reporting Valeur_Mobile_2010_10_ROW" xfId="35402"/>
    <cellStyle name="n_Flash September eresMas_Communication définition_Reporting Valeur_Mobile_2010_10_ROW ARPU" xfId="35403"/>
    <cellStyle name="n_Flash September eresMas_Communication définition_Reporting Valeur_Mobile_2010_10_ROW_Group" xfId="35404"/>
    <cellStyle name="n_Flash September eresMas_Communication définition_Reporting Valeur_Mobile_2010_10_ROW_ROW ARPU" xfId="35405"/>
    <cellStyle name="n_Flash September eresMas_Communication définition_ROW" xfId="35406"/>
    <cellStyle name="n_Flash September eresMas_Communication définition_ROW ARPU" xfId="35407"/>
    <cellStyle name="n_Flash September eresMas_Communication définition_RoW KPIs" xfId="9258"/>
    <cellStyle name="n_Flash September eresMas_Communication définition_ROW_1" xfId="35408"/>
    <cellStyle name="n_Flash September eresMas_Communication définition_ROW_1_Group" xfId="35409"/>
    <cellStyle name="n_Flash September eresMas_Communication définition_ROW_1_ROW ARPU" xfId="35410"/>
    <cellStyle name="n_Flash September eresMas_Communication définition_ROW_Group" xfId="35411"/>
    <cellStyle name="n_Flash September eresMas_Communication définition_ROW_ROW ARPU" xfId="35412"/>
    <cellStyle name="n_Flash September eresMas_Communication définition_Spain ARPU + AUPU" xfId="35413"/>
    <cellStyle name="n_Flash September eresMas_Communication définition_Spain ARPU + AUPU_Group" xfId="35414"/>
    <cellStyle name="n_Flash September eresMas_Communication définition_Spain ARPU + AUPU_ROW ARPU" xfId="35415"/>
    <cellStyle name="n_Flash September eresMas_Communication définition_Spain KPIs" xfId="7065"/>
    <cellStyle name="n_Flash September eresMas_Communication définition_Spain KPIs 2" xfId="16432"/>
    <cellStyle name="n_Flash September eresMas_Communication définition_Spain KPIs_1" xfId="51881"/>
    <cellStyle name="n_Flash September eresMas_Communication définition_Telecoms - Operational KPIs" xfId="50184"/>
    <cellStyle name="n_Flash September eresMas_Copie de 01-Synthèse Home" xfId="2374"/>
    <cellStyle name="n_Flash September eresMas_Copie de 01-Synthèse Home_A&amp;ME KPIs" xfId="53661"/>
    <cellStyle name="n_Flash September eresMas_Copie de 01-Synthèse Home_DATA KPI Personal" xfId="35417"/>
    <cellStyle name="n_Flash September eresMas_Copie de 01-Synthèse Home_DATA KPI Personal_Group" xfId="35418"/>
    <cellStyle name="n_Flash September eresMas_Copie de 01-Synthèse Home_DATA KPI Personal_ROW ARPU" xfId="35419"/>
    <cellStyle name="n_Flash September eresMas_Copie de 01-Synthèse Home_EE_CoA_BS - mapped V4" xfId="35420"/>
    <cellStyle name="n_Flash September eresMas_Copie de 01-Synthèse Home_EE_CoA_BS - mapped V4_Group" xfId="35421"/>
    <cellStyle name="n_Flash September eresMas_Copie de 01-Synthèse Home_EE_CoA_BS - mapped V4_ROW ARPU" xfId="35422"/>
    <cellStyle name="n_Flash September eresMas_Copie de 01-Synthèse Home_France financials" xfId="24027"/>
    <cellStyle name="n_Flash September eresMas_Copie de 01-Synthèse Home_France KPIs" xfId="5235"/>
    <cellStyle name="n_Flash September eresMas_Copie de 01-Synthèse Home_France KPIs 2" xfId="14653"/>
    <cellStyle name="n_Flash September eresMas_Copie de 01-Synthèse Home_France KPIs_1" xfId="12478"/>
    <cellStyle name="n_Flash September eresMas_Copie de 01-Synthèse Home_Group" xfId="35423"/>
    <cellStyle name="n_Flash September eresMas_Copie de 01-Synthèse Home_Group - financial KPIs" xfId="22283"/>
    <cellStyle name="n_Flash September eresMas_Copie de 01-Synthèse Home_Group - operational KPIs" xfId="10724"/>
    <cellStyle name="n_Flash September eresMas_Copie de 01-Synthèse Home_Group - operational KPIs 2" xfId="18423"/>
    <cellStyle name="n_Flash September eresMas_Copie de 01-Synthèse Home_Group - operational KPIs_1" xfId="20540"/>
    <cellStyle name="n_Flash September eresMas_Copie de 01-Synthèse Home_Poland KPIs" xfId="35416"/>
    <cellStyle name="n_Flash September eresMas_Copie de 01-Synthèse Home_Reporting Valeur_Mobile_2010_10" xfId="35424"/>
    <cellStyle name="n_Flash September eresMas_Copie de 01-Synthèse Home_Reporting Valeur_Mobile_2010_10_Group" xfId="35425"/>
    <cellStyle name="n_Flash September eresMas_Copie de 01-Synthèse Home_Reporting Valeur_Mobile_2010_10_ROW" xfId="35426"/>
    <cellStyle name="n_Flash September eresMas_Copie de 01-Synthèse Home_Reporting Valeur_Mobile_2010_10_ROW ARPU" xfId="35427"/>
    <cellStyle name="n_Flash September eresMas_Copie de 01-Synthèse Home_Reporting Valeur_Mobile_2010_10_ROW_Group" xfId="35428"/>
    <cellStyle name="n_Flash September eresMas_Copie de 01-Synthèse Home_Reporting Valeur_Mobile_2010_10_ROW_ROW ARPU" xfId="35429"/>
    <cellStyle name="n_Flash September eresMas_Copie de 01-Synthèse Home_ROW" xfId="35430"/>
    <cellStyle name="n_Flash September eresMas_Copie de 01-Synthèse Home_ROW ARPU" xfId="35431"/>
    <cellStyle name="n_Flash September eresMas_Copie de 01-Synthèse Home_ROW_1" xfId="35432"/>
    <cellStyle name="n_Flash September eresMas_Copie de 01-Synthèse Home_ROW_1_Group" xfId="35433"/>
    <cellStyle name="n_Flash September eresMas_Copie de 01-Synthèse Home_ROW_1_ROW ARPU" xfId="35434"/>
    <cellStyle name="n_Flash September eresMas_Copie de 01-Synthèse Home_ROW_Group" xfId="35435"/>
    <cellStyle name="n_Flash September eresMas_Copie de 01-Synthèse Home_ROW_ROW ARPU" xfId="35436"/>
    <cellStyle name="n_Flash September eresMas_Copie de 01-Synthèse Home_Spain ARPU + AUPU" xfId="35437"/>
    <cellStyle name="n_Flash September eresMas_Copie de 01-Synthèse Home_Spain ARPU + AUPU_Group" xfId="35438"/>
    <cellStyle name="n_Flash September eresMas_Copie de 01-Synthèse Home_Spain ARPU + AUPU_ROW ARPU" xfId="35439"/>
    <cellStyle name="n_Flash September eresMas_Copie de 01-Synthèse Home_Spain KPIs" xfId="7066"/>
    <cellStyle name="n_Flash September eresMas_Copie de 01-Synthèse Home_Spain KPIs 2" xfId="16433"/>
    <cellStyle name="n_Flash September eresMas_Copie de 01-Synthèse Home_Spain KPIs_1" xfId="51882"/>
    <cellStyle name="n_Flash September eresMas_Copie de 01-Synthèse Home_Telecoms - Operational KPIs" xfId="50185"/>
    <cellStyle name="n_Flash September eresMas_Copie de 0610 EDA Flash oct 06 V4" xfId="2375"/>
    <cellStyle name="n_Flash September eresMas_Copie de 0610 EDA Flash oct 06 V4_A&amp;ME KPIs" xfId="53662"/>
    <cellStyle name="n_Flash September eresMas_Copie de 0610 EDA Flash oct 06 V4_France financials" xfId="24028"/>
    <cellStyle name="n_Flash September eresMas_Copie de 0610 EDA Flash oct 06 V4_France KPIs" xfId="5236"/>
    <cellStyle name="n_Flash September eresMas_Copie de 0610 EDA Flash oct 06 V4_France KPIs 2" xfId="14654"/>
    <cellStyle name="n_Flash September eresMas_Copie de 0610 EDA Flash oct 06 V4_France KPIs_1" xfId="12479"/>
    <cellStyle name="n_Flash September eresMas_Copie de 0610 EDA Flash oct 06 V4_Group" xfId="35441"/>
    <cellStyle name="n_Flash September eresMas_Copie de 0610 EDA Flash oct 06 V4_Group - financial KPIs" xfId="22284"/>
    <cellStyle name="n_Flash September eresMas_Copie de 0610 EDA Flash oct 06 V4_Group - operational KPIs" xfId="10725"/>
    <cellStyle name="n_Flash September eresMas_Copie de 0610 EDA Flash oct 06 V4_Group - operational KPIs 2" xfId="18424"/>
    <cellStyle name="n_Flash September eresMas_Copie de 0610 EDA Flash oct 06 V4_Group - operational KPIs_1" xfId="20541"/>
    <cellStyle name="n_Flash September eresMas_Copie de 0610 EDA Flash oct 06 V4_Poland KPIs" xfId="35440"/>
    <cellStyle name="n_Flash September eresMas_Copie de 0610 EDA Flash oct 06 V4_ROW" xfId="35442"/>
    <cellStyle name="n_Flash September eresMas_Copie de 0610 EDA Flash oct 06 V4_ROW ARPU" xfId="35443"/>
    <cellStyle name="n_Flash September eresMas_Copie de 0610 EDA Flash oct 06 V4_ROW_1" xfId="35444"/>
    <cellStyle name="n_Flash September eresMas_Copie de 0610 EDA Flash oct 06 V4_ROW_1_Group" xfId="35445"/>
    <cellStyle name="n_Flash September eresMas_Copie de 0610 EDA Flash oct 06 V4_ROW_1_ROW ARPU" xfId="35446"/>
    <cellStyle name="n_Flash September eresMas_Copie de 0610 EDA Flash oct 06 V4_ROW_Group" xfId="35447"/>
    <cellStyle name="n_Flash September eresMas_Copie de 0610 EDA Flash oct 06 V4_ROW_ROW ARPU" xfId="35448"/>
    <cellStyle name="n_Flash September eresMas_Copie de 0610 EDA Flash oct 06 V4_Spain ARPU + AUPU" xfId="35449"/>
    <cellStyle name="n_Flash September eresMas_Copie de 0610 EDA Flash oct 06 V4_Spain ARPU + AUPU_Group" xfId="35450"/>
    <cellStyle name="n_Flash September eresMas_Copie de 0610 EDA Flash oct 06 V4_Spain ARPU + AUPU_ROW ARPU" xfId="35451"/>
    <cellStyle name="n_Flash September eresMas_Copie de 0610 EDA Flash oct 06 V4_Spain KPIs" xfId="7067"/>
    <cellStyle name="n_Flash September eresMas_Copie de 0610 EDA Flash oct 06 V4_Spain KPIs 2" xfId="16434"/>
    <cellStyle name="n_Flash September eresMas_Copie de 0610 EDA Flash oct 06 V4_Spain KPIs_1" xfId="51883"/>
    <cellStyle name="n_Flash September eresMas_Copie de 0610 EDA Flash oct 06 V4_Telecoms - Operational KPIs" xfId="50186"/>
    <cellStyle name="n_Flash September eresMas_Cumul" xfId="2376"/>
    <cellStyle name="n_Flash September eresMas_Cumul FY (REP)" xfId="2377"/>
    <cellStyle name="n_Flash September eresMas_Cumul FY (REP)_A&amp;ME KPIs" xfId="53664"/>
    <cellStyle name="n_Flash September eresMas_Cumul FY (REP)_Enterprise" xfId="9828"/>
    <cellStyle name="n_Flash September eresMas_Cumul FY (REP)_France financials" xfId="24030"/>
    <cellStyle name="n_Flash September eresMas_Cumul FY (REP)_France financials_1" xfId="25418"/>
    <cellStyle name="n_Flash September eresMas_Cumul FY (REP)_France KPIs" xfId="5238"/>
    <cellStyle name="n_Flash September eresMas_Cumul FY (REP)_France KPIs 2" xfId="14656"/>
    <cellStyle name="n_Flash September eresMas_Cumul FY (REP)_France KPIs_1" xfId="12481"/>
    <cellStyle name="n_Flash September eresMas_Cumul FY (REP)_Group" xfId="35454"/>
    <cellStyle name="n_Flash September eresMas_Cumul FY (REP)_Group - financial KPIs" xfId="22286"/>
    <cellStyle name="n_Flash September eresMas_Cumul FY (REP)_Group - operational KPIs" xfId="3294"/>
    <cellStyle name="n_Flash September eresMas_Cumul FY (REP)_Group - operational KPIs_1" xfId="10727"/>
    <cellStyle name="n_Flash September eresMas_Cumul FY (REP)_Group - operational KPIs_1 2" xfId="18426"/>
    <cellStyle name="n_Flash September eresMas_Cumul FY (REP)_Group - operational KPIs_2" xfId="20543"/>
    <cellStyle name="n_Flash September eresMas_Cumul FY (REP)_IC&amp;SS" xfId="19754"/>
    <cellStyle name="n_Flash September eresMas_Cumul FY (REP)_Poland KPIs" xfId="8548"/>
    <cellStyle name="n_Flash September eresMas_Cumul FY (REP)_Poland KPIs_1" xfId="35453"/>
    <cellStyle name="n_Flash September eresMas_Cumul FY (REP)_ROW" xfId="35455"/>
    <cellStyle name="n_Flash September eresMas_Cumul FY (REP)_ROW ARPU" xfId="35456"/>
    <cellStyle name="n_Flash September eresMas_Cumul FY (REP)_RoW KPIs" xfId="9260"/>
    <cellStyle name="n_Flash September eresMas_Cumul FY (REP)_ROW_1" xfId="35457"/>
    <cellStyle name="n_Flash September eresMas_Cumul FY (REP)_ROW_1_Group" xfId="35458"/>
    <cellStyle name="n_Flash September eresMas_Cumul FY (REP)_ROW_1_ROW ARPU" xfId="35459"/>
    <cellStyle name="n_Flash September eresMas_Cumul FY (REP)_ROW_Group" xfId="35460"/>
    <cellStyle name="n_Flash September eresMas_Cumul FY (REP)_ROW_ROW ARPU" xfId="35461"/>
    <cellStyle name="n_Flash September eresMas_Cumul FY (REP)_Spain ARPU + AUPU" xfId="35462"/>
    <cellStyle name="n_Flash September eresMas_Cumul FY (REP)_Spain ARPU + AUPU_Group" xfId="35463"/>
    <cellStyle name="n_Flash September eresMas_Cumul FY (REP)_Spain ARPU + AUPU_ROW ARPU" xfId="35464"/>
    <cellStyle name="n_Flash September eresMas_Cumul FY (REP)_Spain KPIs" xfId="7069"/>
    <cellStyle name="n_Flash September eresMas_Cumul FY (REP)_Spain KPIs 2" xfId="16436"/>
    <cellStyle name="n_Flash September eresMas_Cumul FY (REP)_Spain KPIs_1" xfId="51885"/>
    <cellStyle name="n_Flash September eresMas_Cumul FY (REP)_Telecoms - Operational KPIs" xfId="50188"/>
    <cellStyle name="n_Flash September eresMas_Cumul_01 Synthèse DM pour modèle" xfId="2378"/>
    <cellStyle name="n_Flash September eresMas_Cumul_01 Synthèse DM pour modèle_A&amp;ME KPIs" xfId="53665"/>
    <cellStyle name="n_Flash September eresMas_Cumul_01 Synthèse DM pour modèle_France financials" xfId="24031"/>
    <cellStyle name="n_Flash September eresMas_Cumul_01 Synthèse DM pour modèle_France KPIs" xfId="5239"/>
    <cellStyle name="n_Flash September eresMas_Cumul_01 Synthèse DM pour modèle_France KPIs 2" xfId="14657"/>
    <cellStyle name="n_Flash September eresMas_Cumul_01 Synthèse DM pour modèle_France KPIs_1" xfId="12482"/>
    <cellStyle name="n_Flash September eresMas_Cumul_01 Synthèse DM pour modèle_Group" xfId="35466"/>
    <cellStyle name="n_Flash September eresMas_Cumul_01 Synthèse DM pour modèle_Group - financial KPIs" xfId="22287"/>
    <cellStyle name="n_Flash September eresMas_Cumul_01 Synthèse DM pour modèle_Group - operational KPIs" xfId="10728"/>
    <cellStyle name="n_Flash September eresMas_Cumul_01 Synthèse DM pour modèle_Group - operational KPIs 2" xfId="18427"/>
    <cellStyle name="n_Flash September eresMas_Cumul_01 Synthèse DM pour modèle_Group - operational KPIs_1" xfId="20544"/>
    <cellStyle name="n_Flash September eresMas_Cumul_01 Synthèse DM pour modèle_Poland KPIs" xfId="35465"/>
    <cellStyle name="n_Flash September eresMas_Cumul_01 Synthèse DM pour modèle_ROW" xfId="35467"/>
    <cellStyle name="n_Flash September eresMas_Cumul_01 Synthèse DM pour modèle_ROW ARPU" xfId="35468"/>
    <cellStyle name="n_Flash September eresMas_Cumul_01 Synthèse DM pour modèle_ROW_1" xfId="35469"/>
    <cellStyle name="n_Flash September eresMas_Cumul_01 Synthèse DM pour modèle_ROW_1_Group" xfId="35470"/>
    <cellStyle name="n_Flash September eresMas_Cumul_01 Synthèse DM pour modèle_ROW_1_ROW ARPU" xfId="35471"/>
    <cellStyle name="n_Flash September eresMas_Cumul_01 Synthèse DM pour modèle_ROW_Group" xfId="35472"/>
    <cellStyle name="n_Flash September eresMas_Cumul_01 Synthèse DM pour modèle_ROW_ROW ARPU" xfId="35473"/>
    <cellStyle name="n_Flash September eresMas_Cumul_01 Synthèse DM pour modèle_Spain ARPU + AUPU" xfId="35474"/>
    <cellStyle name="n_Flash September eresMas_Cumul_01 Synthèse DM pour modèle_Spain ARPU + AUPU_Group" xfId="35475"/>
    <cellStyle name="n_Flash September eresMas_Cumul_01 Synthèse DM pour modèle_Spain ARPU + AUPU_ROW ARPU" xfId="35476"/>
    <cellStyle name="n_Flash September eresMas_Cumul_01 Synthèse DM pour modèle_Spain KPIs" xfId="7070"/>
    <cellStyle name="n_Flash September eresMas_Cumul_01 Synthèse DM pour modèle_Spain KPIs 2" xfId="16437"/>
    <cellStyle name="n_Flash September eresMas_Cumul_01 Synthèse DM pour modèle_Spain KPIs_1" xfId="51886"/>
    <cellStyle name="n_Flash September eresMas_Cumul_01 Synthèse DM pour modèle_Telecoms - Operational KPIs" xfId="50189"/>
    <cellStyle name="n_Flash September eresMas_Cumul_0703 Préflashde L23 Analyse CA trafic 07-03 (07-04-03)" xfId="2379"/>
    <cellStyle name="n_Flash September eresMas_Cumul_0703 Préflashde L23 Analyse CA trafic 07-03 (07-04-03)_A&amp;ME KPIs" xfId="53666"/>
    <cellStyle name="n_Flash September eresMas_Cumul_0703 Préflashde L23 Analyse CA trafic 07-03 (07-04-03)_Enterprise" xfId="9829"/>
    <cellStyle name="n_Flash September eresMas_Cumul_0703 Préflashde L23 Analyse CA trafic 07-03 (07-04-03)_France financials" xfId="24032"/>
    <cellStyle name="n_Flash September eresMas_Cumul_0703 Préflashde L23 Analyse CA trafic 07-03 (07-04-03)_France financials_1" xfId="25419"/>
    <cellStyle name="n_Flash September eresMas_Cumul_0703 Préflashde L23 Analyse CA trafic 07-03 (07-04-03)_France KPIs" xfId="5240"/>
    <cellStyle name="n_Flash September eresMas_Cumul_0703 Préflashde L23 Analyse CA trafic 07-03 (07-04-03)_France KPIs 2" xfId="14658"/>
    <cellStyle name="n_Flash September eresMas_Cumul_0703 Préflashde L23 Analyse CA trafic 07-03 (07-04-03)_France KPIs_1" xfId="12483"/>
    <cellStyle name="n_Flash September eresMas_Cumul_0703 Préflashde L23 Analyse CA trafic 07-03 (07-04-03)_Group" xfId="35478"/>
    <cellStyle name="n_Flash September eresMas_Cumul_0703 Préflashde L23 Analyse CA trafic 07-03 (07-04-03)_Group - financial KPIs" xfId="22288"/>
    <cellStyle name="n_Flash September eresMas_Cumul_0703 Préflashde L23 Analyse CA trafic 07-03 (07-04-03)_Group - operational KPIs" xfId="3295"/>
    <cellStyle name="n_Flash September eresMas_Cumul_0703 Préflashde L23 Analyse CA trafic 07-03 (07-04-03)_Group - operational KPIs_1" xfId="10729"/>
    <cellStyle name="n_Flash September eresMas_Cumul_0703 Préflashde L23 Analyse CA trafic 07-03 (07-04-03)_Group - operational KPIs_1 2" xfId="18428"/>
    <cellStyle name="n_Flash September eresMas_Cumul_0703 Préflashde L23 Analyse CA trafic 07-03 (07-04-03)_Group - operational KPIs_2" xfId="20545"/>
    <cellStyle name="n_Flash September eresMas_Cumul_0703 Préflashde L23 Analyse CA trafic 07-03 (07-04-03)_IC&amp;SS" xfId="17621"/>
    <cellStyle name="n_Flash September eresMas_Cumul_0703 Préflashde L23 Analyse CA trafic 07-03 (07-04-03)_Poland KPIs" xfId="8549"/>
    <cellStyle name="n_Flash September eresMas_Cumul_0703 Préflashde L23 Analyse CA trafic 07-03 (07-04-03)_Poland KPIs_1" xfId="35477"/>
    <cellStyle name="n_Flash September eresMas_Cumul_0703 Préflashde L23 Analyse CA trafic 07-03 (07-04-03)_ROW" xfId="35479"/>
    <cellStyle name="n_Flash September eresMas_Cumul_0703 Préflashde L23 Analyse CA trafic 07-03 (07-04-03)_ROW ARPU" xfId="35480"/>
    <cellStyle name="n_Flash September eresMas_Cumul_0703 Préflashde L23 Analyse CA trafic 07-03 (07-04-03)_RoW KPIs" xfId="9261"/>
    <cellStyle name="n_Flash September eresMas_Cumul_0703 Préflashde L23 Analyse CA trafic 07-03 (07-04-03)_ROW_1" xfId="35481"/>
    <cellStyle name="n_Flash September eresMas_Cumul_0703 Préflashde L23 Analyse CA trafic 07-03 (07-04-03)_ROW_1_Group" xfId="35482"/>
    <cellStyle name="n_Flash September eresMas_Cumul_0703 Préflashde L23 Analyse CA trafic 07-03 (07-04-03)_ROW_1_ROW ARPU" xfId="35483"/>
    <cellStyle name="n_Flash September eresMas_Cumul_0703 Préflashde L23 Analyse CA trafic 07-03 (07-04-03)_ROW_Group" xfId="35484"/>
    <cellStyle name="n_Flash September eresMas_Cumul_0703 Préflashde L23 Analyse CA trafic 07-03 (07-04-03)_ROW_ROW ARPU" xfId="35485"/>
    <cellStyle name="n_Flash September eresMas_Cumul_0703 Préflashde L23 Analyse CA trafic 07-03 (07-04-03)_Spain ARPU + AUPU" xfId="35486"/>
    <cellStyle name="n_Flash September eresMas_Cumul_0703 Préflashde L23 Analyse CA trafic 07-03 (07-04-03)_Spain ARPU + AUPU_Group" xfId="35487"/>
    <cellStyle name="n_Flash September eresMas_Cumul_0703 Préflashde L23 Analyse CA trafic 07-03 (07-04-03)_Spain ARPU + AUPU_ROW ARPU" xfId="35488"/>
    <cellStyle name="n_Flash September eresMas_Cumul_0703 Préflashde L23 Analyse CA trafic 07-03 (07-04-03)_Spain KPIs" xfId="7071"/>
    <cellStyle name="n_Flash September eresMas_Cumul_0703 Préflashde L23 Analyse CA trafic 07-03 (07-04-03)_Spain KPIs 2" xfId="16438"/>
    <cellStyle name="n_Flash September eresMas_Cumul_0703 Préflashde L23 Analyse CA trafic 07-03 (07-04-03)_Spain KPIs_1" xfId="51887"/>
    <cellStyle name="n_Flash September eresMas_Cumul_0703 Préflashde L23 Analyse CA trafic 07-03 (07-04-03)_Telecoms - Operational KPIs" xfId="50190"/>
    <cellStyle name="n_Flash September eresMas_Cumul_A&amp;ME KPIs" xfId="53663"/>
    <cellStyle name="n_Flash September eresMas_Cumul_Base Forfaits 06-07" xfId="2380"/>
    <cellStyle name="n_Flash September eresMas_Cumul_Base Forfaits 06-07_A&amp;ME KPIs" xfId="53667"/>
    <cellStyle name="n_Flash September eresMas_Cumul_Base Forfaits 06-07_Enterprise" xfId="9830"/>
    <cellStyle name="n_Flash September eresMas_Cumul_Base Forfaits 06-07_France financials" xfId="24033"/>
    <cellStyle name="n_Flash September eresMas_Cumul_Base Forfaits 06-07_France financials_1" xfId="25420"/>
    <cellStyle name="n_Flash September eresMas_Cumul_Base Forfaits 06-07_France KPIs" xfId="5241"/>
    <cellStyle name="n_Flash September eresMas_Cumul_Base Forfaits 06-07_France KPIs 2" xfId="14659"/>
    <cellStyle name="n_Flash September eresMas_Cumul_Base Forfaits 06-07_France KPIs_1" xfId="12484"/>
    <cellStyle name="n_Flash September eresMas_Cumul_Base Forfaits 06-07_Group" xfId="35490"/>
    <cellStyle name="n_Flash September eresMas_Cumul_Base Forfaits 06-07_Group - financial KPIs" xfId="22289"/>
    <cellStyle name="n_Flash September eresMas_Cumul_Base Forfaits 06-07_Group - operational KPIs" xfId="3296"/>
    <cellStyle name="n_Flash September eresMas_Cumul_Base Forfaits 06-07_Group - operational KPIs_1" xfId="10730"/>
    <cellStyle name="n_Flash September eresMas_Cumul_Base Forfaits 06-07_Group - operational KPIs_1 2" xfId="18429"/>
    <cellStyle name="n_Flash September eresMas_Cumul_Base Forfaits 06-07_Group - operational KPIs_2" xfId="20546"/>
    <cellStyle name="n_Flash September eresMas_Cumul_Base Forfaits 06-07_IC&amp;SS" xfId="13891"/>
    <cellStyle name="n_Flash September eresMas_Cumul_Base Forfaits 06-07_Poland KPIs" xfId="8550"/>
    <cellStyle name="n_Flash September eresMas_Cumul_Base Forfaits 06-07_Poland KPIs_1" xfId="35489"/>
    <cellStyle name="n_Flash September eresMas_Cumul_Base Forfaits 06-07_ROW" xfId="35491"/>
    <cellStyle name="n_Flash September eresMas_Cumul_Base Forfaits 06-07_ROW ARPU" xfId="35492"/>
    <cellStyle name="n_Flash September eresMas_Cumul_Base Forfaits 06-07_RoW KPIs" xfId="9262"/>
    <cellStyle name="n_Flash September eresMas_Cumul_Base Forfaits 06-07_ROW_1" xfId="35493"/>
    <cellStyle name="n_Flash September eresMas_Cumul_Base Forfaits 06-07_ROW_1_Group" xfId="35494"/>
    <cellStyle name="n_Flash September eresMas_Cumul_Base Forfaits 06-07_ROW_1_ROW ARPU" xfId="35495"/>
    <cellStyle name="n_Flash September eresMas_Cumul_Base Forfaits 06-07_ROW_Group" xfId="35496"/>
    <cellStyle name="n_Flash September eresMas_Cumul_Base Forfaits 06-07_ROW_ROW ARPU" xfId="35497"/>
    <cellStyle name="n_Flash September eresMas_Cumul_Base Forfaits 06-07_Spain ARPU + AUPU" xfId="35498"/>
    <cellStyle name="n_Flash September eresMas_Cumul_Base Forfaits 06-07_Spain ARPU + AUPU_Group" xfId="35499"/>
    <cellStyle name="n_Flash September eresMas_Cumul_Base Forfaits 06-07_Spain ARPU + AUPU_ROW ARPU" xfId="35500"/>
    <cellStyle name="n_Flash September eresMas_Cumul_Base Forfaits 06-07_Spain KPIs" xfId="7072"/>
    <cellStyle name="n_Flash September eresMas_Cumul_Base Forfaits 06-07_Spain KPIs 2" xfId="16439"/>
    <cellStyle name="n_Flash September eresMas_Cumul_Base Forfaits 06-07_Spain KPIs_1" xfId="51888"/>
    <cellStyle name="n_Flash September eresMas_Cumul_Base Forfaits 06-07_Telecoms - Operational KPIs" xfId="50191"/>
    <cellStyle name="n_Flash September eresMas_Cumul_CA BAC SCR-VM 06-07 (31-07-06)" xfId="2381"/>
    <cellStyle name="n_Flash September eresMas_Cumul_CA BAC SCR-VM 06-07 (31-07-06)_A&amp;ME KPIs" xfId="53668"/>
    <cellStyle name="n_Flash September eresMas_Cumul_CA BAC SCR-VM 06-07 (31-07-06)_Enterprise" xfId="9831"/>
    <cellStyle name="n_Flash September eresMas_Cumul_CA BAC SCR-VM 06-07 (31-07-06)_France financials" xfId="24034"/>
    <cellStyle name="n_Flash September eresMas_Cumul_CA BAC SCR-VM 06-07 (31-07-06)_France financials_1" xfId="25421"/>
    <cellStyle name="n_Flash September eresMas_Cumul_CA BAC SCR-VM 06-07 (31-07-06)_France KPIs" xfId="5242"/>
    <cellStyle name="n_Flash September eresMas_Cumul_CA BAC SCR-VM 06-07 (31-07-06)_France KPIs 2" xfId="14660"/>
    <cellStyle name="n_Flash September eresMas_Cumul_CA BAC SCR-VM 06-07 (31-07-06)_France KPIs_1" xfId="12485"/>
    <cellStyle name="n_Flash September eresMas_Cumul_CA BAC SCR-VM 06-07 (31-07-06)_Group" xfId="35502"/>
    <cellStyle name="n_Flash September eresMas_Cumul_CA BAC SCR-VM 06-07 (31-07-06)_Group - financial KPIs" xfId="22290"/>
    <cellStyle name="n_Flash September eresMas_Cumul_CA BAC SCR-VM 06-07 (31-07-06)_Group - operational KPIs" xfId="3297"/>
    <cellStyle name="n_Flash September eresMas_Cumul_CA BAC SCR-VM 06-07 (31-07-06)_Group - operational KPIs_1" xfId="10731"/>
    <cellStyle name="n_Flash September eresMas_Cumul_CA BAC SCR-VM 06-07 (31-07-06)_Group - operational KPIs_1 2" xfId="18430"/>
    <cellStyle name="n_Flash September eresMas_Cumul_CA BAC SCR-VM 06-07 (31-07-06)_Group - operational KPIs_2" xfId="20547"/>
    <cellStyle name="n_Flash September eresMas_Cumul_CA BAC SCR-VM 06-07 (31-07-06)_IC&amp;SS" xfId="19553"/>
    <cellStyle name="n_Flash September eresMas_Cumul_CA BAC SCR-VM 06-07 (31-07-06)_Poland KPIs" xfId="8551"/>
    <cellStyle name="n_Flash September eresMas_Cumul_CA BAC SCR-VM 06-07 (31-07-06)_Poland KPIs_1" xfId="35501"/>
    <cellStyle name="n_Flash September eresMas_Cumul_CA BAC SCR-VM 06-07 (31-07-06)_ROW" xfId="35503"/>
    <cellStyle name="n_Flash September eresMas_Cumul_CA BAC SCR-VM 06-07 (31-07-06)_ROW ARPU" xfId="35504"/>
    <cellStyle name="n_Flash September eresMas_Cumul_CA BAC SCR-VM 06-07 (31-07-06)_RoW KPIs" xfId="9263"/>
    <cellStyle name="n_Flash September eresMas_Cumul_CA BAC SCR-VM 06-07 (31-07-06)_ROW_1" xfId="35505"/>
    <cellStyle name="n_Flash September eresMas_Cumul_CA BAC SCR-VM 06-07 (31-07-06)_ROW_1_Group" xfId="35506"/>
    <cellStyle name="n_Flash September eresMas_Cumul_CA BAC SCR-VM 06-07 (31-07-06)_ROW_1_ROW ARPU" xfId="35507"/>
    <cellStyle name="n_Flash September eresMas_Cumul_CA BAC SCR-VM 06-07 (31-07-06)_ROW_Group" xfId="35508"/>
    <cellStyle name="n_Flash September eresMas_Cumul_CA BAC SCR-VM 06-07 (31-07-06)_ROW_ROW ARPU" xfId="35509"/>
    <cellStyle name="n_Flash September eresMas_Cumul_CA BAC SCR-VM 06-07 (31-07-06)_Spain ARPU + AUPU" xfId="35510"/>
    <cellStyle name="n_Flash September eresMas_Cumul_CA BAC SCR-VM 06-07 (31-07-06)_Spain ARPU + AUPU_Group" xfId="35511"/>
    <cellStyle name="n_Flash September eresMas_Cumul_CA BAC SCR-VM 06-07 (31-07-06)_Spain ARPU + AUPU_ROW ARPU" xfId="35512"/>
    <cellStyle name="n_Flash September eresMas_Cumul_CA BAC SCR-VM 06-07 (31-07-06)_Spain KPIs" xfId="7073"/>
    <cellStyle name="n_Flash September eresMas_Cumul_CA BAC SCR-VM 06-07 (31-07-06)_Spain KPIs 2" xfId="16440"/>
    <cellStyle name="n_Flash September eresMas_Cumul_CA BAC SCR-VM 06-07 (31-07-06)_Spain KPIs_1" xfId="51889"/>
    <cellStyle name="n_Flash September eresMas_Cumul_CA BAC SCR-VM 06-07 (31-07-06)_Telecoms - Operational KPIs" xfId="50192"/>
    <cellStyle name="n_Flash September eresMas_Cumul_CA forfaits 0607 (06-08-14)" xfId="2382"/>
    <cellStyle name="n_Flash September eresMas_Cumul_CA forfaits 0607 (06-08-14)_A&amp;ME KPIs" xfId="53669"/>
    <cellStyle name="n_Flash September eresMas_Cumul_CA forfaits 0607 (06-08-14)_France financials" xfId="24035"/>
    <cellStyle name="n_Flash September eresMas_Cumul_CA forfaits 0607 (06-08-14)_France KPIs" xfId="5243"/>
    <cellStyle name="n_Flash September eresMas_Cumul_CA forfaits 0607 (06-08-14)_France KPIs 2" xfId="14661"/>
    <cellStyle name="n_Flash September eresMas_Cumul_CA forfaits 0607 (06-08-14)_France KPIs_1" xfId="12486"/>
    <cellStyle name="n_Flash September eresMas_Cumul_CA forfaits 0607 (06-08-14)_Group" xfId="35514"/>
    <cellStyle name="n_Flash September eresMas_Cumul_CA forfaits 0607 (06-08-14)_Group - financial KPIs" xfId="22291"/>
    <cellStyle name="n_Flash September eresMas_Cumul_CA forfaits 0607 (06-08-14)_Group - operational KPIs" xfId="10732"/>
    <cellStyle name="n_Flash September eresMas_Cumul_CA forfaits 0607 (06-08-14)_Group - operational KPIs 2" xfId="18431"/>
    <cellStyle name="n_Flash September eresMas_Cumul_CA forfaits 0607 (06-08-14)_Group - operational KPIs_1" xfId="20548"/>
    <cellStyle name="n_Flash September eresMas_Cumul_CA forfaits 0607 (06-08-14)_Poland KPIs" xfId="35513"/>
    <cellStyle name="n_Flash September eresMas_Cumul_CA forfaits 0607 (06-08-14)_ROW" xfId="35515"/>
    <cellStyle name="n_Flash September eresMas_Cumul_CA forfaits 0607 (06-08-14)_ROW ARPU" xfId="35516"/>
    <cellStyle name="n_Flash September eresMas_Cumul_CA forfaits 0607 (06-08-14)_ROW_1" xfId="35517"/>
    <cellStyle name="n_Flash September eresMas_Cumul_CA forfaits 0607 (06-08-14)_ROW_1_Group" xfId="35518"/>
    <cellStyle name="n_Flash September eresMas_Cumul_CA forfaits 0607 (06-08-14)_ROW_1_ROW ARPU" xfId="35519"/>
    <cellStyle name="n_Flash September eresMas_Cumul_CA forfaits 0607 (06-08-14)_ROW_Group" xfId="35520"/>
    <cellStyle name="n_Flash September eresMas_Cumul_CA forfaits 0607 (06-08-14)_ROW_ROW ARPU" xfId="35521"/>
    <cellStyle name="n_Flash September eresMas_Cumul_CA forfaits 0607 (06-08-14)_Spain ARPU + AUPU" xfId="35522"/>
    <cellStyle name="n_Flash September eresMas_Cumul_CA forfaits 0607 (06-08-14)_Spain ARPU + AUPU_Group" xfId="35523"/>
    <cellStyle name="n_Flash September eresMas_Cumul_CA forfaits 0607 (06-08-14)_Spain ARPU + AUPU_ROW ARPU" xfId="35524"/>
    <cellStyle name="n_Flash September eresMas_Cumul_CA forfaits 0607 (06-08-14)_Spain KPIs" xfId="7074"/>
    <cellStyle name="n_Flash September eresMas_Cumul_CA forfaits 0607 (06-08-14)_Spain KPIs 2" xfId="16441"/>
    <cellStyle name="n_Flash September eresMas_Cumul_CA forfaits 0607 (06-08-14)_Spain KPIs_1" xfId="51890"/>
    <cellStyle name="n_Flash September eresMas_Cumul_CA forfaits 0607 (06-08-14)_Telecoms - Operational KPIs" xfId="50193"/>
    <cellStyle name="n_Flash September eresMas_Cumul_Classeur2" xfId="2383"/>
    <cellStyle name="n_Flash September eresMas_Cumul_Classeur2_A&amp;ME KPIs" xfId="53670"/>
    <cellStyle name="n_Flash September eresMas_Cumul_Classeur2_France financials" xfId="24036"/>
    <cellStyle name="n_Flash September eresMas_Cumul_Classeur2_France KPIs" xfId="5244"/>
    <cellStyle name="n_Flash September eresMas_Cumul_Classeur2_France KPIs 2" xfId="14662"/>
    <cellStyle name="n_Flash September eresMas_Cumul_Classeur2_France KPIs_1" xfId="12487"/>
    <cellStyle name="n_Flash September eresMas_Cumul_Classeur2_Group" xfId="35526"/>
    <cellStyle name="n_Flash September eresMas_Cumul_Classeur2_Group - financial KPIs" xfId="22292"/>
    <cellStyle name="n_Flash September eresMas_Cumul_Classeur2_Group - operational KPIs" xfId="10733"/>
    <cellStyle name="n_Flash September eresMas_Cumul_Classeur2_Group - operational KPIs 2" xfId="18432"/>
    <cellStyle name="n_Flash September eresMas_Cumul_Classeur2_Group - operational KPIs_1" xfId="20549"/>
    <cellStyle name="n_Flash September eresMas_Cumul_Classeur2_Poland KPIs" xfId="35525"/>
    <cellStyle name="n_Flash September eresMas_Cumul_Classeur2_ROW" xfId="35527"/>
    <cellStyle name="n_Flash September eresMas_Cumul_Classeur2_ROW ARPU" xfId="35528"/>
    <cellStyle name="n_Flash September eresMas_Cumul_Classeur2_ROW_1" xfId="35529"/>
    <cellStyle name="n_Flash September eresMas_Cumul_Classeur2_ROW_1_Group" xfId="35530"/>
    <cellStyle name="n_Flash September eresMas_Cumul_Classeur2_ROW_1_ROW ARPU" xfId="35531"/>
    <cellStyle name="n_Flash September eresMas_Cumul_Classeur2_ROW_Group" xfId="35532"/>
    <cellStyle name="n_Flash September eresMas_Cumul_Classeur2_ROW_ROW ARPU" xfId="35533"/>
    <cellStyle name="n_Flash September eresMas_Cumul_Classeur2_Spain ARPU + AUPU" xfId="35534"/>
    <cellStyle name="n_Flash September eresMas_Cumul_Classeur2_Spain ARPU + AUPU_Group" xfId="35535"/>
    <cellStyle name="n_Flash September eresMas_Cumul_Classeur2_Spain ARPU + AUPU_ROW ARPU" xfId="35536"/>
    <cellStyle name="n_Flash September eresMas_Cumul_Classeur2_Spain KPIs" xfId="7075"/>
    <cellStyle name="n_Flash September eresMas_Cumul_Classeur2_Spain KPIs 2" xfId="16442"/>
    <cellStyle name="n_Flash September eresMas_Cumul_Classeur2_Spain KPIs_1" xfId="51891"/>
    <cellStyle name="n_Flash September eresMas_Cumul_Classeur2_Telecoms - Operational KPIs" xfId="50194"/>
    <cellStyle name="n_Flash September eresMas_Cumul_Classeur5" xfId="2384"/>
    <cellStyle name="n_Flash September eresMas_Cumul_Classeur5_A&amp;ME KPIs" xfId="53671"/>
    <cellStyle name="n_Flash September eresMas_Cumul_Classeur5_Enterprise" xfId="9832"/>
    <cellStyle name="n_Flash September eresMas_Cumul_Classeur5_France financials" xfId="24037"/>
    <cellStyle name="n_Flash September eresMas_Cumul_Classeur5_France financials_1" xfId="25422"/>
    <cellStyle name="n_Flash September eresMas_Cumul_Classeur5_France KPIs" xfId="5245"/>
    <cellStyle name="n_Flash September eresMas_Cumul_Classeur5_France KPIs 2" xfId="14663"/>
    <cellStyle name="n_Flash September eresMas_Cumul_Classeur5_France KPIs_1" xfId="12488"/>
    <cellStyle name="n_Flash September eresMas_Cumul_Classeur5_Group" xfId="35538"/>
    <cellStyle name="n_Flash September eresMas_Cumul_Classeur5_Group - financial KPIs" xfId="22293"/>
    <cellStyle name="n_Flash September eresMas_Cumul_Classeur5_Group - operational KPIs" xfId="3298"/>
    <cellStyle name="n_Flash September eresMas_Cumul_Classeur5_Group - operational KPIs_1" xfId="10734"/>
    <cellStyle name="n_Flash September eresMas_Cumul_Classeur5_Group - operational KPIs_1 2" xfId="18433"/>
    <cellStyle name="n_Flash September eresMas_Cumul_Classeur5_Group - operational KPIs_2" xfId="20550"/>
    <cellStyle name="n_Flash September eresMas_Cumul_Classeur5_IC&amp;SS" xfId="19753"/>
    <cellStyle name="n_Flash September eresMas_Cumul_Classeur5_Poland KPIs" xfId="8552"/>
    <cellStyle name="n_Flash September eresMas_Cumul_Classeur5_Poland KPIs_1" xfId="35537"/>
    <cellStyle name="n_Flash September eresMas_Cumul_Classeur5_ROW" xfId="35539"/>
    <cellStyle name="n_Flash September eresMas_Cumul_Classeur5_ROW ARPU" xfId="35540"/>
    <cellStyle name="n_Flash September eresMas_Cumul_Classeur5_RoW KPIs" xfId="9264"/>
    <cellStyle name="n_Flash September eresMas_Cumul_Classeur5_ROW_1" xfId="35541"/>
    <cellStyle name="n_Flash September eresMas_Cumul_Classeur5_ROW_1_Group" xfId="35542"/>
    <cellStyle name="n_Flash September eresMas_Cumul_Classeur5_ROW_1_ROW ARPU" xfId="35543"/>
    <cellStyle name="n_Flash September eresMas_Cumul_Classeur5_ROW_Group" xfId="35544"/>
    <cellStyle name="n_Flash September eresMas_Cumul_Classeur5_ROW_ROW ARPU" xfId="35545"/>
    <cellStyle name="n_Flash September eresMas_Cumul_Classeur5_Spain ARPU + AUPU" xfId="35546"/>
    <cellStyle name="n_Flash September eresMas_Cumul_Classeur5_Spain ARPU + AUPU_Group" xfId="35547"/>
    <cellStyle name="n_Flash September eresMas_Cumul_Classeur5_Spain ARPU + AUPU_ROW ARPU" xfId="35548"/>
    <cellStyle name="n_Flash September eresMas_Cumul_Classeur5_Spain KPIs" xfId="7076"/>
    <cellStyle name="n_Flash September eresMas_Cumul_Classeur5_Spain KPIs 2" xfId="16443"/>
    <cellStyle name="n_Flash September eresMas_Cumul_Classeur5_Spain KPIs_1" xfId="51892"/>
    <cellStyle name="n_Flash September eresMas_Cumul_Classeur5_Telecoms - Operational KPIs" xfId="50195"/>
    <cellStyle name="n_Flash September eresMas_Cumul_DATA KPI Personal" xfId="35549"/>
    <cellStyle name="n_Flash September eresMas_Cumul_DATA KPI Personal_Group" xfId="35550"/>
    <cellStyle name="n_Flash September eresMas_Cumul_DATA KPI Personal_ROW ARPU" xfId="35551"/>
    <cellStyle name="n_Flash September eresMas_Cumul_EE_CoA_BS - mapped V4" xfId="35552"/>
    <cellStyle name="n_Flash September eresMas_Cumul_EE_CoA_BS - mapped V4_Group" xfId="35553"/>
    <cellStyle name="n_Flash September eresMas_Cumul_EE_CoA_BS - mapped V4_ROW ARPU" xfId="35554"/>
    <cellStyle name="n_Flash September eresMas_Cumul_Enterprise" xfId="9827"/>
    <cellStyle name="n_Flash September eresMas_Cumul_France financials" xfId="24029"/>
    <cellStyle name="n_Flash September eresMas_Cumul_France financials_1" xfId="25417"/>
    <cellStyle name="n_Flash September eresMas_Cumul_France KPIs" xfId="5237"/>
    <cellStyle name="n_Flash September eresMas_Cumul_France KPIs 2" xfId="14655"/>
    <cellStyle name="n_Flash September eresMas_Cumul_France KPIs_1" xfId="12480"/>
    <cellStyle name="n_Flash September eresMas_Cumul_Group" xfId="35555"/>
    <cellStyle name="n_Flash September eresMas_Cumul_Group - financial KPIs" xfId="22285"/>
    <cellStyle name="n_Flash September eresMas_Cumul_Group - operational KPIs" xfId="3293"/>
    <cellStyle name="n_Flash September eresMas_Cumul_Group - operational KPIs_1" xfId="10726"/>
    <cellStyle name="n_Flash September eresMas_Cumul_Group - operational KPIs_1 2" xfId="18425"/>
    <cellStyle name="n_Flash September eresMas_Cumul_Group - operational KPIs_2" xfId="20542"/>
    <cellStyle name="n_Flash September eresMas_Cumul_IC&amp;SS" xfId="19554"/>
    <cellStyle name="n_Flash September eresMas_Cumul_PFA_Mn MTV_060413" xfId="2385"/>
    <cellStyle name="n_Flash September eresMas_Cumul_PFA_Mn MTV_060413_A&amp;ME KPIs" xfId="53672"/>
    <cellStyle name="n_Flash September eresMas_Cumul_PFA_Mn MTV_060413_France financials" xfId="24038"/>
    <cellStyle name="n_Flash September eresMas_Cumul_PFA_Mn MTV_060413_France KPIs" xfId="5246"/>
    <cellStyle name="n_Flash September eresMas_Cumul_PFA_Mn MTV_060413_France KPIs 2" xfId="14664"/>
    <cellStyle name="n_Flash September eresMas_Cumul_PFA_Mn MTV_060413_France KPIs_1" xfId="12489"/>
    <cellStyle name="n_Flash September eresMas_Cumul_PFA_Mn MTV_060413_Group" xfId="35557"/>
    <cellStyle name="n_Flash September eresMas_Cumul_PFA_Mn MTV_060413_Group - financial KPIs" xfId="22294"/>
    <cellStyle name="n_Flash September eresMas_Cumul_PFA_Mn MTV_060413_Group - operational KPIs" xfId="10735"/>
    <cellStyle name="n_Flash September eresMas_Cumul_PFA_Mn MTV_060413_Group - operational KPIs 2" xfId="18434"/>
    <cellStyle name="n_Flash September eresMas_Cumul_PFA_Mn MTV_060413_Group - operational KPIs_1" xfId="20551"/>
    <cellStyle name="n_Flash September eresMas_Cumul_PFA_Mn MTV_060413_Poland KPIs" xfId="35556"/>
    <cellStyle name="n_Flash September eresMas_Cumul_PFA_Mn MTV_060413_ROW" xfId="35558"/>
    <cellStyle name="n_Flash September eresMas_Cumul_PFA_Mn MTV_060413_ROW ARPU" xfId="35559"/>
    <cellStyle name="n_Flash September eresMas_Cumul_PFA_Mn MTV_060413_ROW_1" xfId="35560"/>
    <cellStyle name="n_Flash September eresMas_Cumul_PFA_Mn MTV_060413_ROW_1_Group" xfId="35561"/>
    <cellStyle name="n_Flash September eresMas_Cumul_PFA_Mn MTV_060413_ROW_1_ROW ARPU" xfId="35562"/>
    <cellStyle name="n_Flash September eresMas_Cumul_PFA_Mn MTV_060413_ROW_Group" xfId="35563"/>
    <cellStyle name="n_Flash September eresMas_Cumul_PFA_Mn MTV_060413_ROW_ROW ARPU" xfId="35564"/>
    <cellStyle name="n_Flash September eresMas_Cumul_PFA_Mn MTV_060413_Spain ARPU + AUPU" xfId="35565"/>
    <cellStyle name="n_Flash September eresMas_Cumul_PFA_Mn MTV_060413_Spain ARPU + AUPU_Group" xfId="35566"/>
    <cellStyle name="n_Flash September eresMas_Cumul_PFA_Mn MTV_060413_Spain ARPU + AUPU_ROW ARPU" xfId="35567"/>
    <cellStyle name="n_Flash September eresMas_Cumul_PFA_Mn MTV_060413_Spain KPIs" xfId="7077"/>
    <cellStyle name="n_Flash September eresMas_Cumul_PFA_Mn MTV_060413_Spain KPIs 2" xfId="16444"/>
    <cellStyle name="n_Flash September eresMas_Cumul_PFA_Mn MTV_060413_Spain KPIs_1" xfId="51893"/>
    <cellStyle name="n_Flash September eresMas_Cumul_PFA_Mn MTV_060413_Telecoms - Operational KPIs" xfId="50196"/>
    <cellStyle name="n_Flash September eresMas_Cumul_PFA_Mn_0603_V0 0" xfId="2386"/>
    <cellStyle name="n_Flash September eresMas_Cumul_PFA_Mn_0603_V0 0_A&amp;ME KPIs" xfId="53673"/>
    <cellStyle name="n_Flash September eresMas_Cumul_PFA_Mn_0603_V0 0_France financials" xfId="24039"/>
    <cellStyle name="n_Flash September eresMas_Cumul_PFA_Mn_0603_V0 0_France KPIs" xfId="5247"/>
    <cellStyle name="n_Flash September eresMas_Cumul_PFA_Mn_0603_V0 0_France KPIs 2" xfId="14665"/>
    <cellStyle name="n_Flash September eresMas_Cumul_PFA_Mn_0603_V0 0_France KPIs_1" xfId="12490"/>
    <cellStyle name="n_Flash September eresMas_Cumul_PFA_Mn_0603_V0 0_Group" xfId="35569"/>
    <cellStyle name="n_Flash September eresMas_Cumul_PFA_Mn_0603_V0 0_Group - financial KPIs" xfId="22295"/>
    <cellStyle name="n_Flash September eresMas_Cumul_PFA_Mn_0603_V0 0_Group - operational KPIs" xfId="10736"/>
    <cellStyle name="n_Flash September eresMas_Cumul_PFA_Mn_0603_V0 0_Group - operational KPIs 2" xfId="18435"/>
    <cellStyle name="n_Flash September eresMas_Cumul_PFA_Mn_0603_V0 0_Group - operational KPIs_1" xfId="20552"/>
    <cellStyle name="n_Flash September eresMas_Cumul_PFA_Mn_0603_V0 0_Poland KPIs" xfId="35568"/>
    <cellStyle name="n_Flash September eresMas_Cumul_PFA_Mn_0603_V0 0_ROW" xfId="35570"/>
    <cellStyle name="n_Flash September eresMas_Cumul_PFA_Mn_0603_V0 0_ROW ARPU" xfId="35571"/>
    <cellStyle name="n_Flash September eresMas_Cumul_PFA_Mn_0603_V0 0_ROW_1" xfId="35572"/>
    <cellStyle name="n_Flash September eresMas_Cumul_PFA_Mn_0603_V0 0_ROW_1_Group" xfId="35573"/>
    <cellStyle name="n_Flash September eresMas_Cumul_PFA_Mn_0603_V0 0_ROW_1_ROW ARPU" xfId="35574"/>
    <cellStyle name="n_Flash September eresMas_Cumul_PFA_Mn_0603_V0 0_ROW_Group" xfId="35575"/>
    <cellStyle name="n_Flash September eresMas_Cumul_PFA_Mn_0603_V0 0_ROW_ROW ARPU" xfId="35576"/>
    <cellStyle name="n_Flash September eresMas_Cumul_PFA_Mn_0603_V0 0_Spain ARPU + AUPU" xfId="35577"/>
    <cellStyle name="n_Flash September eresMas_Cumul_PFA_Mn_0603_V0 0_Spain ARPU + AUPU_Group" xfId="35578"/>
    <cellStyle name="n_Flash September eresMas_Cumul_PFA_Mn_0603_V0 0_Spain ARPU + AUPU_ROW ARPU" xfId="35579"/>
    <cellStyle name="n_Flash September eresMas_Cumul_PFA_Mn_0603_V0 0_Spain KPIs" xfId="7078"/>
    <cellStyle name="n_Flash September eresMas_Cumul_PFA_Mn_0603_V0 0_Spain KPIs 2" xfId="16445"/>
    <cellStyle name="n_Flash September eresMas_Cumul_PFA_Mn_0603_V0 0_Spain KPIs_1" xfId="51894"/>
    <cellStyle name="n_Flash September eresMas_Cumul_PFA_Mn_0603_V0 0_Telecoms - Operational KPIs" xfId="50197"/>
    <cellStyle name="n_Flash September eresMas_Cumul_PFA_Parcs_0600706" xfId="2387"/>
    <cellStyle name="n_Flash September eresMas_Cumul_PFA_Parcs_0600706_A&amp;ME KPIs" xfId="53674"/>
    <cellStyle name="n_Flash September eresMas_Cumul_PFA_Parcs_0600706_France financials" xfId="24040"/>
    <cellStyle name="n_Flash September eresMas_Cumul_PFA_Parcs_0600706_France KPIs" xfId="5248"/>
    <cellStyle name="n_Flash September eresMas_Cumul_PFA_Parcs_0600706_France KPIs 2" xfId="14666"/>
    <cellStyle name="n_Flash September eresMas_Cumul_PFA_Parcs_0600706_France KPIs_1" xfId="12491"/>
    <cellStyle name="n_Flash September eresMas_Cumul_PFA_Parcs_0600706_Group" xfId="35581"/>
    <cellStyle name="n_Flash September eresMas_Cumul_PFA_Parcs_0600706_Group - financial KPIs" xfId="22296"/>
    <cellStyle name="n_Flash September eresMas_Cumul_PFA_Parcs_0600706_Group - operational KPIs" xfId="10737"/>
    <cellStyle name="n_Flash September eresMas_Cumul_PFA_Parcs_0600706_Group - operational KPIs 2" xfId="18436"/>
    <cellStyle name="n_Flash September eresMas_Cumul_PFA_Parcs_0600706_Group - operational KPIs_1" xfId="20553"/>
    <cellStyle name="n_Flash September eresMas_Cumul_PFA_Parcs_0600706_Poland KPIs" xfId="35580"/>
    <cellStyle name="n_Flash September eresMas_Cumul_PFA_Parcs_0600706_ROW" xfId="35582"/>
    <cellStyle name="n_Flash September eresMas_Cumul_PFA_Parcs_0600706_ROW ARPU" xfId="35583"/>
    <cellStyle name="n_Flash September eresMas_Cumul_PFA_Parcs_0600706_ROW_1" xfId="35584"/>
    <cellStyle name="n_Flash September eresMas_Cumul_PFA_Parcs_0600706_ROW_1_Group" xfId="35585"/>
    <cellStyle name="n_Flash September eresMas_Cumul_PFA_Parcs_0600706_ROW_1_ROW ARPU" xfId="35586"/>
    <cellStyle name="n_Flash September eresMas_Cumul_PFA_Parcs_0600706_ROW_Group" xfId="35587"/>
    <cellStyle name="n_Flash September eresMas_Cumul_PFA_Parcs_0600706_ROW_ROW ARPU" xfId="35588"/>
    <cellStyle name="n_Flash September eresMas_Cumul_PFA_Parcs_0600706_Spain ARPU + AUPU" xfId="35589"/>
    <cellStyle name="n_Flash September eresMas_Cumul_PFA_Parcs_0600706_Spain ARPU + AUPU_Group" xfId="35590"/>
    <cellStyle name="n_Flash September eresMas_Cumul_PFA_Parcs_0600706_Spain ARPU + AUPU_ROW ARPU" xfId="35591"/>
    <cellStyle name="n_Flash September eresMas_Cumul_PFA_Parcs_0600706_Spain KPIs" xfId="7079"/>
    <cellStyle name="n_Flash September eresMas_Cumul_PFA_Parcs_0600706_Spain KPIs 2" xfId="16446"/>
    <cellStyle name="n_Flash September eresMas_Cumul_PFA_Parcs_0600706_Spain KPIs_1" xfId="51895"/>
    <cellStyle name="n_Flash September eresMas_Cumul_PFA_Parcs_0600706_Telecoms - Operational KPIs" xfId="50198"/>
    <cellStyle name="n_Flash September eresMas_Cumul_Poland KPIs" xfId="8547"/>
    <cellStyle name="n_Flash September eresMas_Cumul_Poland KPIs_1" xfId="35452"/>
    <cellStyle name="n_Flash September eresMas_Cumul_Reporting Valeur_Mobile_2010_10" xfId="35592"/>
    <cellStyle name="n_Flash September eresMas_Cumul_Reporting Valeur_Mobile_2010_10_Group" xfId="35593"/>
    <cellStyle name="n_Flash September eresMas_Cumul_Reporting Valeur_Mobile_2010_10_ROW" xfId="35594"/>
    <cellStyle name="n_Flash September eresMas_Cumul_Reporting Valeur_Mobile_2010_10_ROW ARPU" xfId="35595"/>
    <cellStyle name="n_Flash September eresMas_Cumul_Reporting Valeur_Mobile_2010_10_ROW_Group" xfId="35596"/>
    <cellStyle name="n_Flash September eresMas_Cumul_Reporting Valeur_Mobile_2010_10_ROW_ROW ARPU" xfId="35597"/>
    <cellStyle name="n_Flash September eresMas_Cumul_ROW" xfId="35598"/>
    <cellStyle name="n_Flash September eresMas_Cumul_ROW ARPU" xfId="35599"/>
    <cellStyle name="n_Flash September eresMas_Cumul_RoW KPIs" xfId="9259"/>
    <cellStyle name="n_Flash September eresMas_Cumul_ROW_1" xfId="35600"/>
    <cellStyle name="n_Flash September eresMas_Cumul_ROW_1_Group" xfId="35601"/>
    <cellStyle name="n_Flash September eresMas_Cumul_ROW_1_ROW ARPU" xfId="35602"/>
    <cellStyle name="n_Flash September eresMas_Cumul_ROW_Group" xfId="35603"/>
    <cellStyle name="n_Flash September eresMas_Cumul_ROW_ROW ARPU" xfId="35604"/>
    <cellStyle name="n_Flash September eresMas_Cumul_Spain ARPU + AUPU" xfId="35605"/>
    <cellStyle name="n_Flash September eresMas_Cumul_Spain ARPU + AUPU_Group" xfId="35606"/>
    <cellStyle name="n_Flash September eresMas_Cumul_Spain ARPU + AUPU_ROW ARPU" xfId="35607"/>
    <cellStyle name="n_Flash September eresMas_Cumul_Spain KPIs" xfId="7068"/>
    <cellStyle name="n_Flash September eresMas_Cumul_Spain KPIs 2" xfId="16435"/>
    <cellStyle name="n_Flash September eresMas_Cumul_Spain KPIs_1" xfId="51884"/>
    <cellStyle name="n_Flash September eresMas_Cumul_Telecoms - Operational KPIs" xfId="50187"/>
    <cellStyle name="n_Flash September eresMas_Cumul_UAG_report_CA 06-09 (06-09-28)" xfId="2388"/>
    <cellStyle name="n_Flash September eresMas_Cumul_UAG_report_CA 06-09 (06-09-28)_A&amp;ME KPIs" xfId="53675"/>
    <cellStyle name="n_Flash September eresMas_Cumul_UAG_report_CA 06-09 (06-09-28)_Enterprise" xfId="9833"/>
    <cellStyle name="n_Flash September eresMas_Cumul_UAG_report_CA 06-09 (06-09-28)_France financials" xfId="24041"/>
    <cellStyle name="n_Flash September eresMas_Cumul_UAG_report_CA 06-09 (06-09-28)_France financials_1" xfId="25423"/>
    <cellStyle name="n_Flash September eresMas_Cumul_UAG_report_CA 06-09 (06-09-28)_France KPIs" xfId="5249"/>
    <cellStyle name="n_Flash September eresMas_Cumul_UAG_report_CA 06-09 (06-09-28)_France KPIs 2" xfId="14667"/>
    <cellStyle name="n_Flash September eresMas_Cumul_UAG_report_CA 06-09 (06-09-28)_France KPIs_1" xfId="12492"/>
    <cellStyle name="n_Flash September eresMas_Cumul_UAG_report_CA 06-09 (06-09-28)_Group" xfId="35609"/>
    <cellStyle name="n_Flash September eresMas_Cumul_UAG_report_CA 06-09 (06-09-28)_Group - financial KPIs" xfId="22297"/>
    <cellStyle name="n_Flash September eresMas_Cumul_UAG_report_CA 06-09 (06-09-28)_Group - operational KPIs" xfId="3299"/>
    <cellStyle name="n_Flash September eresMas_Cumul_UAG_report_CA 06-09 (06-09-28)_Group - operational KPIs_1" xfId="10738"/>
    <cellStyle name="n_Flash September eresMas_Cumul_UAG_report_CA 06-09 (06-09-28)_Group - operational KPIs_1 2" xfId="18437"/>
    <cellStyle name="n_Flash September eresMas_Cumul_UAG_report_CA 06-09 (06-09-28)_Group - operational KPIs_2" xfId="20554"/>
    <cellStyle name="n_Flash September eresMas_Cumul_UAG_report_CA 06-09 (06-09-28)_IC&amp;SS" xfId="17622"/>
    <cellStyle name="n_Flash September eresMas_Cumul_UAG_report_CA 06-09 (06-09-28)_Poland KPIs" xfId="8553"/>
    <cellStyle name="n_Flash September eresMas_Cumul_UAG_report_CA 06-09 (06-09-28)_Poland KPIs_1" xfId="35608"/>
    <cellStyle name="n_Flash September eresMas_Cumul_UAG_report_CA 06-09 (06-09-28)_ROW" xfId="35610"/>
    <cellStyle name="n_Flash September eresMas_Cumul_UAG_report_CA 06-09 (06-09-28)_ROW ARPU" xfId="35611"/>
    <cellStyle name="n_Flash September eresMas_Cumul_UAG_report_CA 06-09 (06-09-28)_RoW KPIs" xfId="9265"/>
    <cellStyle name="n_Flash September eresMas_Cumul_UAG_report_CA 06-09 (06-09-28)_ROW_1" xfId="35612"/>
    <cellStyle name="n_Flash September eresMas_Cumul_UAG_report_CA 06-09 (06-09-28)_ROW_1_Group" xfId="35613"/>
    <cellStyle name="n_Flash September eresMas_Cumul_UAG_report_CA 06-09 (06-09-28)_ROW_1_ROW ARPU" xfId="35614"/>
    <cellStyle name="n_Flash September eresMas_Cumul_UAG_report_CA 06-09 (06-09-28)_ROW_Group" xfId="35615"/>
    <cellStyle name="n_Flash September eresMas_Cumul_UAG_report_CA 06-09 (06-09-28)_ROW_ROW ARPU" xfId="35616"/>
    <cellStyle name="n_Flash September eresMas_Cumul_UAG_report_CA 06-09 (06-09-28)_Spain ARPU + AUPU" xfId="35617"/>
    <cellStyle name="n_Flash September eresMas_Cumul_UAG_report_CA 06-09 (06-09-28)_Spain ARPU + AUPU_Group" xfId="35618"/>
    <cellStyle name="n_Flash September eresMas_Cumul_UAG_report_CA 06-09 (06-09-28)_Spain ARPU + AUPU_ROW ARPU" xfId="35619"/>
    <cellStyle name="n_Flash September eresMas_Cumul_UAG_report_CA 06-09 (06-09-28)_Spain KPIs" xfId="7080"/>
    <cellStyle name="n_Flash September eresMas_Cumul_UAG_report_CA 06-09 (06-09-28)_Spain KPIs 2" xfId="16447"/>
    <cellStyle name="n_Flash September eresMas_Cumul_UAG_report_CA 06-09 (06-09-28)_Spain KPIs_1" xfId="51896"/>
    <cellStyle name="n_Flash September eresMas_Cumul_UAG_report_CA 06-09 (06-09-28)_Telecoms - Operational KPIs" xfId="50199"/>
    <cellStyle name="n_Flash September eresMas_Cumul_UAG_report_CA 06-10 (06-11-06)" xfId="2389"/>
    <cellStyle name="n_Flash September eresMas_Cumul_UAG_report_CA 06-10 (06-11-06)_A&amp;ME KPIs" xfId="53676"/>
    <cellStyle name="n_Flash September eresMas_Cumul_UAG_report_CA 06-10 (06-11-06)_Enterprise" xfId="9834"/>
    <cellStyle name="n_Flash September eresMas_Cumul_UAG_report_CA 06-10 (06-11-06)_France financials" xfId="24042"/>
    <cellStyle name="n_Flash September eresMas_Cumul_UAG_report_CA 06-10 (06-11-06)_France financials_1" xfId="25424"/>
    <cellStyle name="n_Flash September eresMas_Cumul_UAG_report_CA 06-10 (06-11-06)_France KPIs" xfId="5250"/>
    <cellStyle name="n_Flash September eresMas_Cumul_UAG_report_CA 06-10 (06-11-06)_France KPIs 2" xfId="14668"/>
    <cellStyle name="n_Flash September eresMas_Cumul_UAG_report_CA 06-10 (06-11-06)_France KPIs_1" xfId="12493"/>
    <cellStyle name="n_Flash September eresMas_Cumul_UAG_report_CA 06-10 (06-11-06)_Group" xfId="35621"/>
    <cellStyle name="n_Flash September eresMas_Cumul_UAG_report_CA 06-10 (06-11-06)_Group - financial KPIs" xfId="22298"/>
    <cellStyle name="n_Flash September eresMas_Cumul_UAG_report_CA 06-10 (06-11-06)_Group - operational KPIs" xfId="3300"/>
    <cellStyle name="n_Flash September eresMas_Cumul_UAG_report_CA 06-10 (06-11-06)_Group - operational KPIs_1" xfId="10739"/>
    <cellStyle name="n_Flash September eresMas_Cumul_UAG_report_CA 06-10 (06-11-06)_Group - operational KPIs_1 2" xfId="18438"/>
    <cellStyle name="n_Flash September eresMas_Cumul_UAG_report_CA 06-10 (06-11-06)_Group - operational KPIs_2" xfId="20555"/>
    <cellStyle name="n_Flash September eresMas_Cumul_UAG_report_CA 06-10 (06-11-06)_IC&amp;SS" xfId="17540"/>
    <cellStyle name="n_Flash September eresMas_Cumul_UAG_report_CA 06-10 (06-11-06)_Poland KPIs" xfId="8554"/>
    <cellStyle name="n_Flash September eresMas_Cumul_UAG_report_CA 06-10 (06-11-06)_Poland KPIs_1" xfId="35620"/>
    <cellStyle name="n_Flash September eresMas_Cumul_UAG_report_CA 06-10 (06-11-06)_ROW" xfId="35622"/>
    <cellStyle name="n_Flash September eresMas_Cumul_UAG_report_CA 06-10 (06-11-06)_ROW ARPU" xfId="35623"/>
    <cellStyle name="n_Flash September eresMas_Cumul_UAG_report_CA 06-10 (06-11-06)_RoW KPIs" xfId="9266"/>
    <cellStyle name="n_Flash September eresMas_Cumul_UAG_report_CA 06-10 (06-11-06)_ROW_1" xfId="35624"/>
    <cellStyle name="n_Flash September eresMas_Cumul_UAG_report_CA 06-10 (06-11-06)_ROW_1_Group" xfId="35625"/>
    <cellStyle name="n_Flash September eresMas_Cumul_UAG_report_CA 06-10 (06-11-06)_ROW_1_ROW ARPU" xfId="35626"/>
    <cellStyle name="n_Flash September eresMas_Cumul_UAG_report_CA 06-10 (06-11-06)_ROW_Group" xfId="35627"/>
    <cellStyle name="n_Flash September eresMas_Cumul_UAG_report_CA 06-10 (06-11-06)_ROW_ROW ARPU" xfId="35628"/>
    <cellStyle name="n_Flash September eresMas_Cumul_UAG_report_CA 06-10 (06-11-06)_Spain ARPU + AUPU" xfId="35629"/>
    <cellStyle name="n_Flash September eresMas_Cumul_UAG_report_CA 06-10 (06-11-06)_Spain ARPU + AUPU_Group" xfId="35630"/>
    <cellStyle name="n_Flash September eresMas_Cumul_UAG_report_CA 06-10 (06-11-06)_Spain ARPU + AUPU_ROW ARPU" xfId="35631"/>
    <cellStyle name="n_Flash September eresMas_Cumul_UAG_report_CA 06-10 (06-11-06)_Spain KPIs" xfId="7081"/>
    <cellStyle name="n_Flash September eresMas_Cumul_UAG_report_CA 06-10 (06-11-06)_Spain KPIs 2" xfId="16448"/>
    <cellStyle name="n_Flash September eresMas_Cumul_UAG_report_CA 06-10 (06-11-06)_Spain KPIs_1" xfId="51897"/>
    <cellStyle name="n_Flash September eresMas_Cumul_UAG_report_CA 06-10 (06-11-06)_Telecoms - Operational KPIs" xfId="50200"/>
    <cellStyle name="n_Flash September eresMas_Cumul_V&amp;M trajectoires V1 (06-08-11)" xfId="2390"/>
    <cellStyle name="n_Flash September eresMas_Cumul_V&amp;M trajectoires V1 (06-08-11)_A&amp;ME KPIs" xfId="53677"/>
    <cellStyle name="n_Flash September eresMas_Cumul_V&amp;M trajectoires V1 (06-08-11)_Enterprise" xfId="9835"/>
    <cellStyle name="n_Flash September eresMas_Cumul_V&amp;M trajectoires V1 (06-08-11)_France financials" xfId="24043"/>
    <cellStyle name="n_Flash September eresMas_Cumul_V&amp;M trajectoires V1 (06-08-11)_France financials_1" xfId="25425"/>
    <cellStyle name="n_Flash September eresMas_Cumul_V&amp;M trajectoires V1 (06-08-11)_France KPIs" xfId="5251"/>
    <cellStyle name="n_Flash September eresMas_Cumul_V&amp;M trajectoires V1 (06-08-11)_France KPIs 2" xfId="14669"/>
    <cellStyle name="n_Flash September eresMas_Cumul_V&amp;M trajectoires V1 (06-08-11)_France KPIs_1" xfId="12494"/>
    <cellStyle name="n_Flash September eresMas_Cumul_V&amp;M trajectoires V1 (06-08-11)_Group" xfId="35633"/>
    <cellStyle name="n_Flash September eresMas_Cumul_V&amp;M trajectoires V1 (06-08-11)_Group - financial KPIs" xfId="22299"/>
    <cellStyle name="n_Flash September eresMas_Cumul_V&amp;M trajectoires V1 (06-08-11)_Group - operational KPIs" xfId="3301"/>
    <cellStyle name="n_Flash September eresMas_Cumul_V&amp;M trajectoires V1 (06-08-11)_Group - operational KPIs_1" xfId="10740"/>
    <cellStyle name="n_Flash September eresMas_Cumul_V&amp;M trajectoires V1 (06-08-11)_Group - operational KPIs_1 2" xfId="18439"/>
    <cellStyle name="n_Flash September eresMas_Cumul_V&amp;M trajectoires V1 (06-08-11)_Group - operational KPIs_2" xfId="20556"/>
    <cellStyle name="n_Flash September eresMas_Cumul_V&amp;M trajectoires V1 (06-08-11)_IC&amp;SS" xfId="19552"/>
    <cellStyle name="n_Flash September eresMas_Cumul_V&amp;M trajectoires V1 (06-08-11)_Poland KPIs" xfId="8555"/>
    <cellStyle name="n_Flash September eresMas_Cumul_V&amp;M trajectoires V1 (06-08-11)_Poland KPIs_1" xfId="35632"/>
    <cellStyle name="n_Flash September eresMas_Cumul_V&amp;M trajectoires V1 (06-08-11)_ROW" xfId="35634"/>
    <cellStyle name="n_Flash September eresMas_Cumul_V&amp;M trajectoires V1 (06-08-11)_ROW ARPU" xfId="35635"/>
    <cellStyle name="n_Flash September eresMas_Cumul_V&amp;M trajectoires V1 (06-08-11)_RoW KPIs" xfId="9267"/>
    <cellStyle name="n_Flash September eresMas_Cumul_V&amp;M trajectoires V1 (06-08-11)_ROW_1" xfId="35636"/>
    <cellStyle name="n_Flash September eresMas_Cumul_V&amp;M trajectoires V1 (06-08-11)_ROW_1_Group" xfId="35637"/>
    <cellStyle name="n_Flash September eresMas_Cumul_V&amp;M trajectoires V1 (06-08-11)_ROW_1_ROW ARPU" xfId="35638"/>
    <cellStyle name="n_Flash September eresMas_Cumul_V&amp;M trajectoires V1 (06-08-11)_ROW_Group" xfId="35639"/>
    <cellStyle name="n_Flash September eresMas_Cumul_V&amp;M trajectoires V1 (06-08-11)_ROW_ROW ARPU" xfId="35640"/>
    <cellStyle name="n_Flash September eresMas_Cumul_V&amp;M trajectoires V1 (06-08-11)_Spain ARPU + AUPU" xfId="35641"/>
    <cellStyle name="n_Flash September eresMas_Cumul_V&amp;M trajectoires V1 (06-08-11)_Spain ARPU + AUPU_Group" xfId="35642"/>
    <cellStyle name="n_Flash September eresMas_Cumul_V&amp;M trajectoires V1 (06-08-11)_Spain ARPU + AUPU_ROW ARPU" xfId="35643"/>
    <cellStyle name="n_Flash September eresMas_Cumul_V&amp;M trajectoires V1 (06-08-11)_Spain KPIs" xfId="7082"/>
    <cellStyle name="n_Flash September eresMas_Cumul_V&amp;M trajectoires V1 (06-08-11)_Spain KPIs 2" xfId="16449"/>
    <cellStyle name="n_Flash September eresMas_Cumul_V&amp;M trajectoires V1 (06-08-11)_Spain KPIs_1" xfId="51898"/>
    <cellStyle name="n_Flash September eresMas_Cumul_V&amp;M trajectoires V1 (06-08-11)_Telecoms - Operational KPIs" xfId="50201"/>
    <cellStyle name="n_Flash September eresMas_DATA KPI Personal" xfId="35644"/>
    <cellStyle name="n_Flash September eresMas_DATA KPI Personal_Group" xfId="35645"/>
    <cellStyle name="n_Flash September eresMas_DATA KPI Personal_ROW ARPU" xfId="35646"/>
    <cellStyle name="n_Flash September eresMas_DBR2005_04" xfId="2391"/>
    <cellStyle name="n_Flash September eresMas_DBR2005_04_A&amp;ME KPIs" xfId="53678"/>
    <cellStyle name="n_Flash September eresMas_DBR2005_04_DATA KPI Personal" xfId="35648"/>
    <cellStyle name="n_Flash September eresMas_DBR2005_04_DATA KPI Personal_Group" xfId="35649"/>
    <cellStyle name="n_Flash September eresMas_DBR2005_04_DATA KPI Personal_ROW ARPU" xfId="35650"/>
    <cellStyle name="n_Flash September eresMas_DBR2005_04_EE_CoA_BS - mapped V4" xfId="35651"/>
    <cellStyle name="n_Flash September eresMas_DBR2005_04_EE_CoA_BS - mapped V4_Group" xfId="35652"/>
    <cellStyle name="n_Flash September eresMas_DBR2005_04_EE_CoA_BS - mapped V4_ROW ARPU" xfId="35653"/>
    <cellStyle name="n_Flash September eresMas_DBR2005_04_Enterprise" xfId="9836"/>
    <cellStyle name="n_Flash September eresMas_DBR2005_04_France financials" xfId="24044"/>
    <cellStyle name="n_Flash September eresMas_DBR2005_04_France financials_1" xfId="25426"/>
    <cellStyle name="n_Flash September eresMas_DBR2005_04_France KPIs" xfId="5252"/>
    <cellStyle name="n_Flash September eresMas_DBR2005_04_France KPIs 2" xfId="14670"/>
    <cellStyle name="n_Flash September eresMas_DBR2005_04_France KPIs_1" xfId="12495"/>
    <cellStyle name="n_Flash September eresMas_DBR2005_04_Group" xfId="35654"/>
    <cellStyle name="n_Flash September eresMas_DBR2005_04_Group - financial KPIs" xfId="22300"/>
    <cellStyle name="n_Flash September eresMas_DBR2005_04_Group - operational KPIs" xfId="3302"/>
    <cellStyle name="n_Flash September eresMas_DBR2005_04_Group - operational KPIs_1" xfId="10741"/>
    <cellStyle name="n_Flash September eresMas_DBR2005_04_Group - operational KPIs_1 2" xfId="18440"/>
    <cellStyle name="n_Flash September eresMas_DBR2005_04_Group - operational KPIs_2" xfId="20557"/>
    <cellStyle name="n_Flash September eresMas_DBR2005_04_IC&amp;SS" xfId="19752"/>
    <cellStyle name="n_Flash September eresMas_DBR2005_04_Poland KPIs" xfId="8556"/>
    <cellStyle name="n_Flash September eresMas_DBR2005_04_Poland KPIs_1" xfId="35647"/>
    <cellStyle name="n_Flash September eresMas_DBR2005_04_Reporting Valeur_Mobile_2010_10" xfId="35655"/>
    <cellStyle name="n_Flash September eresMas_DBR2005_04_Reporting Valeur_Mobile_2010_10_Group" xfId="35656"/>
    <cellStyle name="n_Flash September eresMas_DBR2005_04_Reporting Valeur_Mobile_2010_10_ROW" xfId="35657"/>
    <cellStyle name="n_Flash September eresMas_DBR2005_04_Reporting Valeur_Mobile_2010_10_ROW ARPU" xfId="35658"/>
    <cellStyle name="n_Flash September eresMas_DBR2005_04_Reporting Valeur_Mobile_2010_10_ROW_Group" xfId="35659"/>
    <cellStyle name="n_Flash September eresMas_DBR2005_04_Reporting Valeur_Mobile_2010_10_ROW_ROW ARPU" xfId="35660"/>
    <cellStyle name="n_Flash September eresMas_DBR2005_04_ROW" xfId="35661"/>
    <cellStyle name="n_Flash September eresMas_DBR2005_04_ROW ARPU" xfId="35662"/>
    <cellStyle name="n_Flash September eresMas_DBR2005_04_RoW KPIs" xfId="9268"/>
    <cellStyle name="n_Flash September eresMas_DBR2005_04_ROW_1" xfId="35663"/>
    <cellStyle name="n_Flash September eresMas_DBR2005_04_ROW_1_Group" xfId="35664"/>
    <cellStyle name="n_Flash September eresMas_DBR2005_04_ROW_1_ROW ARPU" xfId="35665"/>
    <cellStyle name="n_Flash September eresMas_DBR2005_04_ROW_Group" xfId="35666"/>
    <cellStyle name="n_Flash September eresMas_DBR2005_04_ROW_ROW ARPU" xfId="35667"/>
    <cellStyle name="n_Flash September eresMas_DBR2005_04_Spain ARPU + AUPU" xfId="35668"/>
    <cellStyle name="n_Flash September eresMas_DBR2005_04_Spain ARPU + AUPU_Group" xfId="35669"/>
    <cellStyle name="n_Flash September eresMas_DBR2005_04_Spain ARPU + AUPU_ROW ARPU" xfId="35670"/>
    <cellStyle name="n_Flash September eresMas_DBR2005_04_Spain KPIs" xfId="7083"/>
    <cellStyle name="n_Flash September eresMas_DBR2005_04_Spain KPIs 2" xfId="16450"/>
    <cellStyle name="n_Flash September eresMas_DBR2005_04_Spain KPIs_1" xfId="51899"/>
    <cellStyle name="n_Flash September eresMas_DBR2005_04_Telecoms - Operational KPIs" xfId="50202"/>
    <cellStyle name="n_Flash September eresMas_DBR2005_05" xfId="2392"/>
    <cellStyle name="n_Flash September eresMas_DBR2005_05_A&amp;ME KPIs" xfId="53679"/>
    <cellStyle name="n_Flash September eresMas_DBR2005_05_DATA KPI Personal" xfId="35672"/>
    <cellStyle name="n_Flash September eresMas_DBR2005_05_DATA KPI Personal_Group" xfId="35673"/>
    <cellStyle name="n_Flash September eresMas_DBR2005_05_DATA KPI Personal_ROW ARPU" xfId="35674"/>
    <cellStyle name="n_Flash September eresMas_DBR2005_05_EE_CoA_BS - mapped V4" xfId="35675"/>
    <cellStyle name="n_Flash September eresMas_DBR2005_05_EE_CoA_BS - mapped V4_Group" xfId="35676"/>
    <cellStyle name="n_Flash September eresMas_DBR2005_05_EE_CoA_BS - mapped V4_ROW ARPU" xfId="35677"/>
    <cellStyle name="n_Flash September eresMas_DBR2005_05_Enterprise" xfId="9837"/>
    <cellStyle name="n_Flash September eresMas_DBR2005_05_France financials" xfId="24045"/>
    <cellStyle name="n_Flash September eresMas_DBR2005_05_France financials_1" xfId="25427"/>
    <cellStyle name="n_Flash September eresMas_DBR2005_05_France KPIs" xfId="5253"/>
    <cellStyle name="n_Flash September eresMas_DBR2005_05_France KPIs 2" xfId="14671"/>
    <cellStyle name="n_Flash September eresMas_DBR2005_05_France KPIs_1" xfId="12496"/>
    <cellStyle name="n_Flash September eresMas_DBR2005_05_Group" xfId="35678"/>
    <cellStyle name="n_Flash September eresMas_DBR2005_05_Group - financial KPIs" xfId="22301"/>
    <cellStyle name="n_Flash September eresMas_DBR2005_05_Group - operational KPIs" xfId="3303"/>
    <cellStyle name="n_Flash September eresMas_DBR2005_05_Group - operational KPIs_1" xfId="10742"/>
    <cellStyle name="n_Flash September eresMas_DBR2005_05_Group - operational KPIs_1 2" xfId="18441"/>
    <cellStyle name="n_Flash September eresMas_DBR2005_05_Group - operational KPIs_2" xfId="20558"/>
    <cellStyle name="n_Flash September eresMas_DBR2005_05_IC&amp;SS" xfId="17623"/>
    <cellStyle name="n_Flash September eresMas_DBR2005_05_Poland KPIs" xfId="8557"/>
    <cellStyle name="n_Flash September eresMas_DBR2005_05_Poland KPIs_1" xfId="35671"/>
    <cellStyle name="n_Flash September eresMas_DBR2005_05_Reporting Valeur_Mobile_2010_10" xfId="35679"/>
    <cellStyle name="n_Flash September eresMas_DBR2005_05_Reporting Valeur_Mobile_2010_10_Group" xfId="35680"/>
    <cellStyle name="n_Flash September eresMas_DBR2005_05_Reporting Valeur_Mobile_2010_10_ROW" xfId="35681"/>
    <cellStyle name="n_Flash September eresMas_DBR2005_05_Reporting Valeur_Mobile_2010_10_ROW ARPU" xfId="35682"/>
    <cellStyle name="n_Flash September eresMas_DBR2005_05_Reporting Valeur_Mobile_2010_10_ROW_Group" xfId="35683"/>
    <cellStyle name="n_Flash September eresMas_DBR2005_05_Reporting Valeur_Mobile_2010_10_ROW_ROW ARPU" xfId="35684"/>
    <cellStyle name="n_Flash September eresMas_DBR2005_05_ROW" xfId="35685"/>
    <cellStyle name="n_Flash September eresMas_DBR2005_05_ROW ARPU" xfId="35686"/>
    <cellStyle name="n_Flash September eresMas_DBR2005_05_RoW KPIs" xfId="9269"/>
    <cellStyle name="n_Flash September eresMas_DBR2005_05_ROW_1" xfId="35687"/>
    <cellStyle name="n_Flash September eresMas_DBR2005_05_ROW_1_Group" xfId="35688"/>
    <cellStyle name="n_Flash September eresMas_DBR2005_05_ROW_1_ROW ARPU" xfId="35689"/>
    <cellStyle name="n_Flash September eresMas_DBR2005_05_ROW_Group" xfId="35690"/>
    <cellStyle name="n_Flash September eresMas_DBR2005_05_ROW_ROW ARPU" xfId="35691"/>
    <cellStyle name="n_Flash September eresMas_DBR2005_05_Spain ARPU + AUPU" xfId="35692"/>
    <cellStyle name="n_Flash September eresMas_DBR2005_05_Spain ARPU + AUPU_Group" xfId="35693"/>
    <cellStyle name="n_Flash September eresMas_DBR2005_05_Spain ARPU + AUPU_ROW ARPU" xfId="35694"/>
    <cellStyle name="n_Flash September eresMas_DBR2005_05_Spain KPIs" xfId="7084"/>
    <cellStyle name="n_Flash September eresMas_DBR2005_05_Spain KPIs 2" xfId="16451"/>
    <cellStyle name="n_Flash September eresMas_DBR2005_05_Spain KPIs_1" xfId="51900"/>
    <cellStyle name="n_Flash September eresMas_DBR2005_05_Telecoms - Operational KPIs" xfId="50203"/>
    <cellStyle name="n_Flash September eresMas_Delta parc" xfId="2393"/>
    <cellStyle name="n_Flash September eresMas_Delta parc_01 Synthèse DM pour modèle" xfId="2394"/>
    <cellStyle name="n_Flash September eresMas_Delta parc_01 Synthèse DM pour modèle_A&amp;ME KPIs" xfId="53681"/>
    <cellStyle name="n_Flash September eresMas_Delta parc_01 Synthèse DM pour modèle_France financials" xfId="24047"/>
    <cellStyle name="n_Flash September eresMas_Delta parc_01 Synthèse DM pour modèle_France KPIs" xfId="5255"/>
    <cellStyle name="n_Flash September eresMas_Delta parc_01 Synthèse DM pour modèle_France KPIs 2" xfId="14673"/>
    <cellStyle name="n_Flash September eresMas_Delta parc_01 Synthèse DM pour modèle_France KPIs_1" xfId="12498"/>
    <cellStyle name="n_Flash September eresMas_Delta parc_01 Synthèse DM pour modèle_Group" xfId="35697"/>
    <cellStyle name="n_Flash September eresMas_Delta parc_01 Synthèse DM pour modèle_Group - financial KPIs" xfId="22303"/>
    <cellStyle name="n_Flash September eresMas_Delta parc_01 Synthèse DM pour modèle_Group - operational KPIs" xfId="10744"/>
    <cellStyle name="n_Flash September eresMas_Delta parc_01 Synthèse DM pour modèle_Group - operational KPIs 2" xfId="18443"/>
    <cellStyle name="n_Flash September eresMas_Delta parc_01 Synthèse DM pour modèle_Group - operational KPIs_1" xfId="20560"/>
    <cellStyle name="n_Flash September eresMas_Delta parc_01 Synthèse DM pour modèle_Poland KPIs" xfId="35696"/>
    <cellStyle name="n_Flash September eresMas_Delta parc_01 Synthèse DM pour modèle_ROW" xfId="35698"/>
    <cellStyle name="n_Flash September eresMas_Delta parc_01 Synthèse DM pour modèle_ROW ARPU" xfId="35699"/>
    <cellStyle name="n_Flash September eresMas_Delta parc_01 Synthèse DM pour modèle_ROW_1" xfId="35700"/>
    <cellStyle name="n_Flash September eresMas_Delta parc_01 Synthèse DM pour modèle_ROW_1_Group" xfId="35701"/>
    <cellStyle name="n_Flash September eresMas_Delta parc_01 Synthèse DM pour modèle_ROW_1_ROW ARPU" xfId="35702"/>
    <cellStyle name="n_Flash September eresMas_Delta parc_01 Synthèse DM pour modèle_ROW_Group" xfId="35703"/>
    <cellStyle name="n_Flash September eresMas_Delta parc_01 Synthèse DM pour modèle_ROW_ROW ARPU" xfId="35704"/>
    <cellStyle name="n_Flash September eresMas_Delta parc_01 Synthèse DM pour modèle_Spain ARPU + AUPU" xfId="35705"/>
    <cellStyle name="n_Flash September eresMas_Delta parc_01 Synthèse DM pour modèle_Spain ARPU + AUPU_Group" xfId="35706"/>
    <cellStyle name="n_Flash September eresMas_Delta parc_01 Synthèse DM pour modèle_Spain ARPU + AUPU_ROW ARPU" xfId="35707"/>
    <cellStyle name="n_Flash September eresMas_Delta parc_01 Synthèse DM pour modèle_Spain KPIs" xfId="7086"/>
    <cellStyle name="n_Flash September eresMas_Delta parc_01 Synthèse DM pour modèle_Spain KPIs 2" xfId="16453"/>
    <cellStyle name="n_Flash September eresMas_Delta parc_01 Synthèse DM pour modèle_Spain KPIs_1" xfId="51902"/>
    <cellStyle name="n_Flash September eresMas_Delta parc_01 Synthèse DM pour modèle_Telecoms - Operational KPIs" xfId="50205"/>
    <cellStyle name="n_Flash September eresMas_Delta parc_0703 Préflashde L23 Analyse CA trafic 07-03 (07-04-03)" xfId="2395"/>
    <cellStyle name="n_Flash September eresMas_Delta parc_0703 Préflashde L23 Analyse CA trafic 07-03 (07-04-03)_A&amp;ME KPIs" xfId="53682"/>
    <cellStyle name="n_Flash September eresMas_Delta parc_0703 Préflashde L23 Analyse CA trafic 07-03 (07-04-03)_Enterprise" xfId="9839"/>
    <cellStyle name="n_Flash September eresMas_Delta parc_0703 Préflashde L23 Analyse CA trafic 07-03 (07-04-03)_France financials" xfId="24048"/>
    <cellStyle name="n_Flash September eresMas_Delta parc_0703 Préflashde L23 Analyse CA trafic 07-03 (07-04-03)_France financials_1" xfId="25429"/>
    <cellStyle name="n_Flash September eresMas_Delta parc_0703 Préflashde L23 Analyse CA trafic 07-03 (07-04-03)_France KPIs" xfId="5256"/>
    <cellStyle name="n_Flash September eresMas_Delta parc_0703 Préflashde L23 Analyse CA trafic 07-03 (07-04-03)_France KPIs 2" xfId="14674"/>
    <cellStyle name="n_Flash September eresMas_Delta parc_0703 Préflashde L23 Analyse CA trafic 07-03 (07-04-03)_France KPIs_1" xfId="12499"/>
    <cellStyle name="n_Flash September eresMas_Delta parc_0703 Préflashde L23 Analyse CA trafic 07-03 (07-04-03)_Group" xfId="35709"/>
    <cellStyle name="n_Flash September eresMas_Delta parc_0703 Préflashde L23 Analyse CA trafic 07-03 (07-04-03)_Group - financial KPIs" xfId="22304"/>
    <cellStyle name="n_Flash September eresMas_Delta parc_0703 Préflashde L23 Analyse CA trafic 07-03 (07-04-03)_Group - operational KPIs" xfId="3305"/>
    <cellStyle name="n_Flash September eresMas_Delta parc_0703 Préflashde L23 Analyse CA trafic 07-03 (07-04-03)_Group - operational KPIs_1" xfId="10745"/>
    <cellStyle name="n_Flash September eresMas_Delta parc_0703 Préflashde L23 Analyse CA trafic 07-03 (07-04-03)_Group - operational KPIs_1 2" xfId="18444"/>
    <cellStyle name="n_Flash September eresMas_Delta parc_0703 Préflashde L23 Analyse CA trafic 07-03 (07-04-03)_Group - operational KPIs_2" xfId="20561"/>
    <cellStyle name="n_Flash September eresMas_Delta parc_0703 Préflashde L23 Analyse CA trafic 07-03 (07-04-03)_IC&amp;SS" xfId="19551"/>
    <cellStyle name="n_Flash September eresMas_Delta parc_0703 Préflashde L23 Analyse CA trafic 07-03 (07-04-03)_Poland KPIs" xfId="8559"/>
    <cellStyle name="n_Flash September eresMas_Delta parc_0703 Préflashde L23 Analyse CA trafic 07-03 (07-04-03)_Poland KPIs_1" xfId="35708"/>
    <cellStyle name="n_Flash September eresMas_Delta parc_0703 Préflashde L23 Analyse CA trafic 07-03 (07-04-03)_ROW" xfId="35710"/>
    <cellStyle name="n_Flash September eresMas_Delta parc_0703 Préflashde L23 Analyse CA trafic 07-03 (07-04-03)_ROW ARPU" xfId="35711"/>
    <cellStyle name="n_Flash September eresMas_Delta parc_0703 Préflashde L23 Analyse CA trafic 07-03 (07-04-03)_RoW KPIs" xfId="9271"/>
    <cellStyle name="n_Flash September eresMas_Delta parc_0703 Préflashde L23 Analyse CA trafic 07-03 (07-04-03)_ROW_1" xfId="35712"/>
    <cellStyle name="n_Flash September eresMas_Delta parc_0703 Préflashde L23 Analyse CA trafic 07-03 (07-04-03)_ROW_1_Group" xfId="35713"/>
    <cellStyle name="n_Flash September eresMas_Delta parc_0703 Préflashde L23 Analyse CA trafic 07-03 (07-04-03)_ROW_1_ROW ARPU" xfId="35714"/>
    <cellStyle name="n_Flash September eresMas_Delta parc_0703 Préflashde L23 Analyse CA trafic 07-03 (07-04-03)_ROW_Group" xfId="35715"/>
    <cellStyle name="n_Flash September eresMas_Delta parc_0703 Préflashde L23 Analyse CA trafic 07-03 (07-04-03)_ROW_ROW ARPU" xfId="35716"/>
    <cellStyle name="n_Flash September eresMas_Delta parc_0703 Préflashde L23 Analyse CA trafic 07-03 (07-04-03)_Spain ARPU + AUPU" xfId="35717"/>
    <cellStyle name="n_Flash September eresMas_Delta parc_0703 Préflashde L23 Analyse CA trafic 07-03 (07-04-03)_Spain ARPU + AUPU_Group" xfId="35718"/>
    <cellStyle name="n_Flash September eresMas_Delta parc_0703 Préflashde L23 Analyse CA trafic 07-03 (07-04-03)_Spain ARPU + AUPU_ROW ARPU" xfId="35719"/>
    <cellStyle name="n_Flash September eresMas_Delta parc_0703 Préflashde L23 Analyse CA trafic 07-03 (07-04-03)_Spain KPIs" xfId="7087"/>
    <cellStyle name="n_Flash September eresMas_Delta parc_0703 Préflashde L23 Analyse CA trafic 07-03 (07-04-03)_Spain KPIs 2" xfId="16454"/>
    <cellStyle name="n_Flash September eresMas_Delta parc_0703 Préflashde L23 Analyse CA trafic 07-03 (07-04-03)_Spain KPIs_1" xfId="51903"/>
    <cellStyle name="n_Flash September eresMas_Delta parc_0703 Préflashde L23 Analyse CA trafic 07-03 (07-04-03)_Telecoms - Operational KPIs" xfId="50206"/>
    <cellStyle name="n_Flash September eresMas_Delta parc_A&amp;ME KPIs" xfId="53680"/>
    <cellStyle name="n_Flash September eresMas_Delta parc_Base Forfaits 06-07" xfId="2396"/>
    <cellStyle name="n_Flash September eresMas_Delta parc_Base Forfaits 06-07_A&amp;ME KPIs" xfId="53683"/>
    <cellStyle name="n_Flash September eresMas_Delta parc_Base Forfaits 06-07_Enterprise" xfId="9840"/>
    <cellStyle name="n_Flash September eresMas_Delta parc_Base Forfaits 06-07_France financials" xfId="24049"/>
    <cellStyle name="n_Flash September eresMas_Delta parc_Base Forfaits 06-07_France financials_1" xfId="25430"/>
    <cellStyle name="n_Flash September eresMas_Delta parc_Base Forfaits 06-07_France KPIs" xfId="5257"/>
    <cellStyle name="n_Flash September eresMas_Delta parc_Base Forfaits 06-07_France KPIs 2" xfId="14675"/>
    <cellStyle name="n_Flash September eresMas_Delta parc_Base Forfaits 06-07_France KPIs_1" xfId="12500"/>
    <cellStyle name="n_Flash September eresMas_Delta parc_Base Forfaits 06-07_Group" xfId="35721"/>
    <cellStyle name="n_Flash September eresMas_Delta parc_Base Forfaits 06-07_Group - financial KPIs" xfId="22305"/>
    <cellStyle name="n_Flash September eresMas_Delta parc_Base Forfaits 06-07_Group - operational KPIs" xfId="3306"/>
    <cellStyle name="n_Flash September eresMas_Delta parc_Base Forfaits 06-07_Group - operational KPIs_1" xfId="10746"/>
    <cellStyle name="n_Flash September eresMas_Delta parc_Base Forfaits 06-07_Group - operational KPIs_1 2" xfId="18445"/>
    <cellStyle name="n_Flash September eresMas_Delta parc_Base Forfaits 06-07_Group - operational KPIs_2" xfId="20562"/>
    <cellStyle name="n_Flash September eresMas_Delta parc_Base Forfaits 06-07_IC&amp;SS" xfId="19751"/>
    <cellStyle name="n_Flash September eresMas_Delta parc_Base Forfaits 06-07_Poland KPIs" xfId="8560"/>
    <cellStyle name="n_Flash September eresMas_Delta parc_Base Forfaits 06-07_Poland KPIs_1" xfId="35720"/>
    <cellStyle name="n_Flash September eresMas_Delta parc_Base Forfaits 06-07_ROW" xfId="35722"/>
    <cellStyle name="n_Flash September eresMas_Delta parc_Base Forfaits 06-07_ROW ARPU" xfId="35723"/>
    <cellStyle name="n_Flash September eresMas_Delta parc_Base Forfaits 06-07_RoW KPIs" xfId="9272"/>
    <cellStyle name="n_Flash September eresMas_Delta parc_Base Forfaits 06-07_ROW_1" xfId="35724"/>
    <cellStyle name="n_Flash September eresMas_Delta parc_Base Forfaits 06-07_ROW_1_Group" xfId="35725"/>
    <cellStyle name="n_Flash September eresMas_Delta parc_Base Forfaits 06-07_ROW_1_ROW ARPU" xfId="35726"/>
    <cellStyle name="n_Flash September eresMas_Delta parc_Base Forfaits 06-07_ROW_Group" xfId="35727"/>
    <cellStyle name="n_Flash September eresMas_Delta parc_Base Forfaits 06-07_ROW_ROW ARPU" xfId="35728"/>
    <cellStyle name="n_Flash September eresMas_Delta parc_Base Forfaits 06-07_Spain ARPU + AUPU" xfId="35729"/>
    <cellStyle name="n_Flash September eresMas_Delta parc_Base Forfaits 06-07_Spain ARPU + AUPU_Group" xfId="35730"/>
    <cellStyle name="n_Flash September eresMas_Delta parc_Base Forfaits 06-07_Spain ARPU + AUPU_ROW ARPU" xfId="35731"/>
    <cellStyle name="n_Flash September eresMas_Delta parc_Base Forfaits 06-07_Spain KPIs" xfId="7088"/>
    <cellStyle name="n_Flash September eresMas_Delta parc_Base Forfaits 06-07_Spain KPIs 2" xfId="16455"/>
    <cellStyle name="n_Flash September eresMas_Delta parc_Base Forfaits 06-07_Spain KPIs_1" xfId="51904"/>
    <cellStyle name="n_Flash September eresMas_Delta parc_Base Forfaits 06-07_Telecoms - Operational KPIs" xfId="50207"/>
    <cellStyle name="n_Flash September eresMas_Delta parc_CA BAC SCR-VM 06-07 (31-07-06)" xfId="2397"/>
    <cellStyle name="n_Flash September eresMas_Delta parc_CA BAC SCR-VM 06-07 (31-07-06)_A&amp;ME KPIs" xfId="53684"/>
    <cellStyle name="n_Flash September eresMas_Delta parc_CA BAC SCR-VM 06-07 (31-07-06)_Enterprise" xfId="9841"/>
    <cellStyle name="n_Flash September eresMas_Delta parc_CA BAC SCR-VM 06-07 (31-07-06)_France financials" xfId="24050"/>
    <cellStyle name="n_Flash September eresMas_Delta parc_CA BAC SCR-VM 06-07 (31-07-06)_France financials_1" xfId="25431"/>
    <cellStyle name="n_Flash September eresMas_Delta parc_CA BAC SCR-VM 06-07 (31-07-06)_France KPIs" xfId="5258"/>
    <cellStyle name="n_Flash September eresMas_Delta parc_CA BAC SCR-VM 06-07 (31-07-06)_France KPIs 2" xfId="14676"/>
    <cellStyle name="n_Flash September eresMas_Delta parc_CA BAC SCR-VM 06-07 (31-07-06)_France KPIs_1" xfId="12501"/>
    <cellStyle name="n_Flash September eresMas_Delta parc_CA BAC SCR-VM 06-07 (31-07-06)_Group" xfId="35733"/>
    <cellStyle name="n_Flash September eresMas_Delta parc_CA BAC SCR-VM 06-07 (31-07-06)_Group - financial KPIs" xfId="22306"/>
    <cellStyle name="n_Flash September eresMas_Delta parc_CA BAC SCR-VM 06-07 (31-07-06)_Group - operational KPIs" xfId="3307"/>
    <cellStyle name="n_Flash September eresMas_Delta parc_CA BAC SCR-VM 06-07 (31-07-06)_Group - operational KPIs_1" xfId="10747"/>
    <cellStyle name="n_Flash September eresMas_Delta parc_CA BAC SCR-VM 06-07 (31-07-06)_Group - operational KPIs_1 2" xfId="18446"/>
    <cellStyle name="n_Flash September eresMas_Delta parc_CA BAC SCR-VM 06-07 (31-07-06)_Group - operational KPIs_2" xfId="20563"/>
    <cellStyle name="n_Flash September eresMas_Delta parc_CA BAC SCR-VM 06-07 (31-07-06)_IC&amp;SS" xfId="17624"/>
    <cellStyle name="n_Flash September eresMas_Delta parc_CA BAC SCR-VM 06-07 (31-07-06)_Poland KPIs" xfId="8561"/>
    <cellStyle name="n_Flash September eresMas_Delta parc_CA BAC SCR-VM 06-07 (31-07-06)_Poland KPIs_1" xfId="35732"/>
    <cellStyle name="n_Flash September eresMas_Delta parc_CA BAC SCR-VM 06-07 (31-07-06)_ROW" xfId="35734"/>
    <cellStyle name="n_Flash September eresMas_Delta parc_CA BAC SCR-VM 06-07 (31-07-06)_ROW ARPU" xfId="35735"/>
    <cellStyle name="n_Flash September eresMas_Delta parc_CA BAC SCR-VM 06-07 (31-07-06)_RoW KPIs" xfId="9273"/>
    <cellStyle name="n_Flash September eresMas_Delta parc_CA BAC SCR-VM 06-07 (31-07-06)_ROW_1" xfId="35736"/>
    <cellStyle name="n_Flash September eresMas_Delta parc_CA BAC SCR-VM 06-07 (31-07-06)_ROW_1_Group" xfId="35737"/>
    <cellStyle name="n_Flash September eresMas_Delta parc_CA BAC SCR-VM 06-07 (31-07-06)_ROW_1_ROW ARPU" xfId="35738"/>
    <cellStyle name="n_Flash September eresMas_Delta parc_CA BAC SCR-VM 06-07 (31-07-06)_ROW_Group" xfId="35739"/>
    <cellStyle name="n_Flash September eresMas_Delta parc_CA BAC SCR-VM 06-07 (31-07-06)_ROW_ROW ARPU" xfId="35740"/>
    <cellStyle name="n_Flash September eresMas_Delta parc_CA BAC SCR-VM 06-07 (31-07-06)_Spain ARPU + AUPU" xfId="35741"/>
    <cellStyle name="n_Flash September eresMas_Delta parc_CA BAC SCR-VM 06-07 (31-07-06)_Spain ARPU + AUPU_Group" xfId="35742"/>
    <cellStyle name="n_Flash September eresMas_Delta parc_CA BAC SCR-VM 06-07 (31-07-06)_Spain ARPU + AUPU_ROW ARPU" xfId="35743"/>
    <cellStyle name="n_Flash September eresMas_Delta parc_CA BAC SCR-VM 06-07 (31-07-06)_Spain KPIs" xfId="7089"/>
    <cellStyle name="n_Flash September eresMas_Delta parc_CA BAC SCR-VM 06-07 (31-07-06)_Spain KPIs 2" xfId="16456"/>
    <cellStyle name="n_Flash September eresMas_Delta parc_CA BAC SCR-VM 06-07 (31-07-06)_Spain KPIs_1" xfId="51905"/>
    <cellStyle name="n_Flash September eresMas_Delta parc_CA BAC SCR-VM 06-07 (31-07-06)_Telecoms - Operational KPIs" xfId="50208"/>
    <cellStyle name="n_Flash September eresMas_Delta parc_CA forfaits 0607 (06-08-14)" xfId="2398"/>
    <cellStyle name="n_Flash September eresMas_Delta parc_CA forfaits 0607 (06-08-14)_A&amp;ME KPIs" xfId="53685"/>
    <cellStyle name="n_Flash September eresMas_Delta parc_CA forfaits 0607 (06-08-14)_France financials" xfId="24051"/>
    <cellStyle name="n_Flash September eresMas_Delta parc_CA forfaits 0607 (06-08-14)_France KPIs" xfId="5259"/>
    <cellStyle name="n_Flash September eresMas_Delta parc_CA forfaits 0607 (06-08-14)_France KPIs 2" xfId="14677"/>
    <cellStyle name="n_Flash September eresMas_Delta parc_CA forfaits 0607 (06-08-14)_France KPIs_1" xfId="12502"/>
    <cellStyle name="n_Flash September eresMas_Delta parc_CA forfaits 0607 (06-08-14)_Group" xfId="35745"/>
    <cellStyle name="n_Flash September eresMas_Delta parc_CA forfaits 0607 (06-08-14)_Group - financial KPIs" xfId="22307"/>
    <cellStyle name="n_Flash September eresMas_Delta parc_CA forfaits 0607 (06-08-14)_Group - operational KPIs" xfId="10748"/>
    <cellStyle name="n_Flash September eresMas_Delta parc_CA forfaits 0607 (06-08-14)_Group - operational KPIs 2" xfId="18447"/>
    <cellStyle name="n_Flash September eresMas_Delta parc_CA forfaits 0607 (06-08-14)_Group - operational KPIs_1" xfId="20564"/>
    <cellStyle name="n_Flash September eresMas_Delta parc_CA forfaits 0607 (06-08-14)_Poland KPIs" xfId="35744"/>
    <cellStyle name="n_Flash September eresMas_Delta parc_CA forfaits 0607 (06-08-14)_ROW" xfId="35746"/>
    <cellStyle name="n_Flash September eresMas_Delta parc_CA forfaits 0607 (06-08-14)_ROW ARPU" xfId="35747"/>
    <cellStyle name="n_Flash September eresMas_Delta parc_CA forfaits 0607 (06-08-14)_ROW_1" xfId="35748"/>
    <cellStyle name="n_Flash September eresMas_Delta parc_CA forfaits 0607 (06-08-14)_ROW_1_Group" xfId="35749"/>
    <cellStyle name="n_Flash September eresMas_Delta parc_CA forfaits 0607 (06-08-14)_ROW_1_ROW ARPU" xfId="35750"/>
    <cellStyle name="n_Flash September eresMas_Delta parc_CA forfaits 0607 (06-08-14)_ROW_Group" xfId="35751"/>
    <cellStyle name="n_Flash September eresMas_Delta parc_CA forfaits 0607 (06-08-14)_ROW_ROW ARPU" xfId="35752"/>
    <cellStyle name="n_Flash September eresMas_Delta parc_CA forfaits 0607 (06-08-14)_Spain ARPU + AUPU" xfId="35753"/>
    <cellStyle name="n_Flash September eresMas_Delta parc_CA forfaits 0607 (06-08-14)_Spain ARPU + AUPU_Group" xfId="35754"/>
    <cellStyle name="n_Flash September eresMas_Delta parc_CA forfaits 0607 (06-08-14)_Spain ARPU + AUPU_ROW ARPU" xfId="35755"/>
    <cellStyle name="n_Flash September eresMas_Delta parc_CA forfaits 0607 (06-08-14)_Spain KPIs" xfId="7090"/>
    <cellStyle name="n_Flash September eresMas_Delta parc_CA forfaits 0607 (06-08-14)_Spain KPIs 2" xfId="16457"/>
    <cellStyle name="n_Flash September eresMas_Delta parc_CA forfaits 0607 (06-08-14)_Spain KPIs_1" xfId="51906"/>
    <cellStyle name="n_Flash September eresMas_Delta parc_CA forfaits 0607 (06-08-14)_Telecoms - Operational KPIs" xfId="50209"/>
    <cellStyle name="n_Flash September eresMas_Delta parc_Classeur2" xfId="2399"/>
    <cellStyle name="n_Flash September eresMas_Delta parc_Classeur2_A&amp;ME KPIs" xfId="53686"/>
    <cellStyle name="n_Flash September eresMas_Delta parc_Classeur2_France financials" xfId="24052"/>
    <cellStyle name="n_Flash September eresMas_Delta parc_Classeur2_France KPIs" xfId="5260"/>
    <cellStyle name="n_Flash September eresMas_Delta parc_Classeur2_France KPIs 2" xfId="14678"/>
    <cellStyle name="n_Flash September eresMas_Delta parc_Classeur2_France KPIs_1" xfId="12503"/>
    <cellStyle name="n_Flash September eresMas_Delta parc_Classeur2_Group" xfId="35757"/>
    <cellStyle name="n_Flash September eresMas_Delta parc_Classeur2_Group - financial KPIs" xfId="22308"/>
    <cellStyle name="n_Flash September eresMas_Delta parc_Classeur2_Group - operational KPIs" xfId="10749"/>
    <cellStyle name="n_Flash September eresMas_Delta parc_Classeur2_Group - operational KPIs 2" xfId="18448"/>
    <cellStyle name="n_Flash September eresMas_Delta parc_Classeur2_Group - operational KPIs_1" xfId="20565"/>
    <cellStyle name="n_Flash September eresMas_Delta parc_Classeur2_Poland KPIs" xfId="35756"/>
    <cellStyle name="n_Flash September eresMas_Delta parc_Classeur2_ROW" xfId="35758"/>
    <cellStyle name="n_Flash September eresMas_Delta parc_Classeur2_ROW ARPU" xfId="35759"/>
    <cellStyle name="n_Flash September eresMas_Delta parc_Classeur2_ROW_1" xfId="35760"/>
    <cellStyle name="n_Flash September eresMas_Delta parc_Classeur2_ROW_1_Group" xfId="35761"/>
    <cellStyle name="n_Flash September eresMas_Delta parc_Classeur2_ROW_1_ROW ARPU" xfId="35762"/>
    <cellStyle name="n_Flash September eresMas_Delta parc_Classeur2_ROW_Group" xfId="35763"/>
    <cellStyle name="n_Flash September eresMas_Delta parc_Classeur2_ROW_ROW ARPU" xfId="35764"/>
    <cellStyle name="n_Flash September eresMas_Delta parc_Classeur2_Spain ARPU + AUPU" xfId="35765"/>
    <cellStyle name="n_Flash September eresMas_Delta parc_Classeur2_Spain ARPU + AUPU_Group" xfId="35766"/>
    <cellStyle name="n_Flash September eresMas_Delta parc_Classeur2_Spain ARPU + AUPU_ROW ARPU" xfId="35767"/>
    <cellStyle name="n_Flash September eresMas_Delta parc_Classeur2_Spain KPIs" xfId="7091"/>
    <cellStyle name="n_Flash September eresMas_Delta parc_Classeur2_Spain KPIs 2" xfId="16458"/>
    <cellStyle name="n_Flash September eresMas_Delta parc_Classeur2_Spain KPIs_1" xfId="51907"/>
    <cellStyle name="n_Flash September eresMas_Delta parc_Classeur2_Telecoms - Operational KPIs" xfId="50210"/>
    <cellStyle name="n_Flash September eresMas_Delta parc_Classeur5" xfId="2400"/>
    <cellStyle name="n_Flash September eresMas_Delta parc_Classeur5_A&amp;ME KPIs" xfId="53687"/>
    <cellStyle name="n_Flash September eresMas_Delta parc_Classeur5_Enterprise" xfId="9842"/>
    <cellStyle name="n_Flash September eresMas_Delta parc_Classeur5_France financials" xfId="24053"/>
    <cellStyle name="n_Flash September eresMas_Delta parc_Classeur5_France financials_1" xfId="25432"/>
    <cellStyle name="n_Flash September eresMas_Delta parc_Classeur5_France KPIs" xfId="5261"/>
    <cellStyle name="n_Flash September eresMas_Delta parc_Classeur5_France KPIs 2" xfId="14679"/>
    <cellStyle name="n_Flash September eresMas_Delta parc_Classeur5_France KPIs_1" xfId="12504"/>
    <cellStyle name="n_Flash September eresMas_Delta parc_Classeur5_Group" xfId="35769"/>
    <cellStyle name="n_Flash September eresMas_Delta parc_Classeur5_Group - financial KPIs" xfId="22309"/>
    <cellStyle name="n_Flash September eresMas_Delta parc_Classeur5_Group - operational KPIs" xfId="3308"/>
    <cellStyle name="n_Flash September eresMas_Delta parc_Classeur5_Group - operational KPIs_1" xfId="10750"/>
    <cellStyle name="n_Flash September eresMas_Delta parc_Classeur5_Group - operational KPIs_1 2" xfId="18449"/>
    <cellStyle name="n_Flash September eresMas_Delta parc_Classeur5_Group - operational KPIs_2" xfId="20566"/>
    <cellStyle name="n_Flash September eresMas_Delta parc_Classeur5_IC&amp;SS" xfId="13801"/>
    <cellStyle name="n_Flash September eresMas_Delta parc_Classeur5_Poland KPIs" xfId="8562"/>
    <cellStyle name="n_Flash September eresMas_Delta parc_Classeur5_Poland KPIs_1" xfId="35768"/>
    <cellStyle name="n_Flash September eresMas_Delta parc_Classeur5_ROW" xfId="35770"/>
    <cellStyle name="n_Flash September eresMas_Delta parc_Classeur5_ROW ARPU" xfId="35771"/>
    <cellStyle name="n_Flash September eresMas_Delta parc_Classeur5_RoW KPIs" xfId="9274"/>
    <cellStyle name="n_Flash September eresMas_Delta parc_Classeur5_ROW_1" xfId="35772"/>
    <cellStyle name="n_Flash September eresMas_Delta parc_Classeur5_ROW_1_Group" xfId="35773"/>
    <cellStyle name="n_Flash September eresMas_Delta parc_Classeur5_ROW_1_ROW ARPU" xfId="35774"/>
    <cellStyle name="n_Flash September eresMas_Delta parc_Classeur5_ROW_Group" xfId="35775"/>
    <cellStyle name="n_Flash September eresMas_Delta parc_Classeur5_ROW_ROW ARPU" xfId="35776"/>
    <cellStyle name="n_Flash September eresMas_Delta parc_Classeur5_Spain ARPU + AUPU" xfId="35777"/>
    <cellStyle name="n_Flash September eresMas_Delta parc_Classeur5_Spain ARPU + AUPU_Group" xfId="35778"/>
    <cellStyle name="n_Flash September eresMas_Delta parc_Classeur5_Spain ARPU + AUPU_ROW ARPU" xfId="35779"/>
    <cellStyle name="n_Flash September eresMas_Delta parc_Classeur5_Spain KPIs" xfId="7092"/>
    <cellStyle name="n_Flash September eresMas_Delta parc_Classeur5_Spain KPIs 2" xfId="16459"/>
    <cellStyle name="n_Flash September eresMas_Delta parc_Classeur5_Spain KPIs_1" xfId="51908"/>
    <cellStyle name="n_Flash September eresMas_Delta parc_Classeur5_Telecoms - Operational KPIs" xfId="50211"/>
    <cellStyle name="n_Flash September eresMas_Delta parc_DATA KPI Personal" xfId="35780"/>
    <cellStyle name="n_Flash September eresMas_Delta parc_DATA KPI Personal_Group" xfId="35781"/>
    <cellStyle name="n_Flash September eresMas_Delta parc_DATA KPI Personal_ROW ARPU" xfId="35782"/>
    <cellStyle name="n_Flash September eresMas_Delta parc_EE_CoA_BS - mapped V4" xfId="35783"/>
    <cellStyle name="n_Flash September eresMas_Delta parc_EE_CoA_BS - mapped V4_Group" xfId="35784"/>
    <cellStyle name="n_Flash September eresMas_Delta parc_EE_CoA_BS - mapped V4_ROW ARPU" xfId="35785"/>
    <cellStyle name="n_Flash September eresMas_Delta parc_Enterprise" xfId="9838"/>
    <cellStyle name="n_Flash September eresMas_Delta parc_France financials" xfId="24046"/>
    <cellStyle name="n_Flash September eresMas_Delta parc_France financials_1" xfId="25428"/>
    <cellStyle name="n_Flash September eresMas_Delta parc_France KPIs" xfId="5254"/>
    <cellStyle name="n_Flash September eresMas_Delta parc_France KPIs 2" xfId="14672"/>
    <cellStyle name="n_Flash September eresMas_Delta parc_France KPIs_1" xfId="12497"/>
    <cellStyle name="n_Flash September eresMas_Delta parc_Group" xfId="35786"/>
    <cellStyle name="n_Flash September eresMas_Delta parc_Group - financial KPIs" xfId="22302"/>
    <cellStyle name="n_Flash September eresMas_Delta parc_Group - operational KPIs" xfId="3304"/>
    <cellStyle name="n_Flash September eresMas_Delta parc_Group - operational KPIs_1" xfId="10743"/>
    <cellStyle name="n_Flash September eresMas_Delta parc_Group - operational KPIs_1 2" xfId="18442"/>
    <cellStyle name="n_Flash September eresMas_Delta parc_Group - operational KPIs_2" xfId="20559"/>
    <cellStyle name="n_Flash September eresMas_Delta parc_IC&amp;SS" xfId="17670"/>
    <cellStyle name="n_Flash September eresMas_Delta parc_PFA_Mn MTV_060413" xfId="2401"/>
    <cellStyle name="n_Flash September eresMas_Delta parc_PFA_Mn MTV_060413_A&amp;ME KPIs" xfId="53688"/>
    <cellStyle name="n_Flash September eresMas_Delta parc_PFA_Mn MTV_060413_France financials" xfId="24054"/>
    <cellStyle name="n_Flash September eresMas_Delta parc_PFA_Mn MTV_060413_France KPIs" xfId="5262"/>
    <cellStyle name="n_Flash September eresMas_Delta parc_PFA_Mn MTV_060413_France KPIs 2" xfId="14680"/>
    <cellStyle name="n_Flash September eresMas_Delta parc_PFA_Mn MTV_060413_France KPIs_1" xfId="12505"/>
    <cellStyle name="n_Flash September eresMas_Delta parc_PFA_Mn MTV_060413_Group" xfId="35788"/>
    <cellStyle name="n_Flash September eresMas_Delta parc_PFA_Mn MTV_060413_Group - financial KPIs" xfId="22310"/>
    <cellStyle name="n_Flash September eresMas_Delta parc_PFA_Mn MTV_060413_Group - operational KPIs" xfId="10751"/>
    <cellStyle name="n_Flash September eresMas_Delta parc_PFA_Mn MTV_060413_Group - operational KPIs 2" xfId="18450"/>
    <cellStyle name="n_Flash September eresMas_Delta parc_PFA_Mn MTV_060413_Group - operational KPIs_1" xfId="20567"/>
    <cellStyle name="n_Flash September eresMas_Delta parc_PFA_Mn MTV_060413_Poland KPIs" xfId="35787"/>
    <cellStyle name="n_Flash September eresMas_Delta parc_PFA_Mn MTV_060413_ROW" xfId="35789"/>
    <cellStyle name="n_Flash September eresMas_Delta parc_PFA_Mn MTV_060413_ROW ARPU" xfId="35790"/>
    <cellStyle name="n_Flash September eresMas_Delta parc_PFA_Mn MTV_060413_ROW_1" xfId="35791"/>
    <cellStyle name="n_Flash September eresMas_Delta parc_PFA_Mn MTV_060413_ROW_1_Group" xfId="35792"/>
    <cellStyle name="n_Flash September eresMas_Delta parc_PFA_Mn MTV_060413_ROW_1_ROW ARPU" xfId="35793"/>
    <cellStyle name="n_Flash September eresMas_Delta parc_PFA_Mn MTV_060413_ROW_Group" xfId="35794"/>
    <cellStyle name="n_Flash September eresMas_Delta parc_PFA_Mn MTV_060413_ROW_ROW ARPU" xfId="35795"/>
    <cellStyle name="n_Flash September eresMas_Delta parc_PFA_Mn MTV_060413_Spain ARPU + AUPU" xfId="35796"/>
    <cellStyle name="n_Flash September eresMas_Delta parc_PFA_Mn MTV_060413_Spain ARPU + AUPU_Group" xfId="35797"/>
    <cellStyle name="n_Flash September eresMas_Delta parc_PFA_Mn MTV_060413_Spain ARPU + AUPU_ROW ARPU" xfId="35798"/>
    <cellStyle name="n_Flash September eresMas_Delta parc_PFA_Mn MTV_060413_Spain KPIs" xfId="7093"/>
    <cellStyle name="n_Flash September eresMas_Delta parc_PFA_Mn MTV_060413_Spain KPIs 2" xfId="16460"/>
    <cellStyle name="n_Flash September eresMas_Delta parc_PFA_Mn MTV_060413_Spain KPIs_1" xfId="51909"/>
    <cellStyle name="n_Flash September eresMas_Delta parc_PFA_Mn MTV_060413_Telecoms - Operational KPIs" xfId="50212"/>
    <cellStyle name="n_Flash September eresMas_Delta parc_PFA_Mn_0603_V0 0" xfId="2402"/>
    <cellStyle name="n_Flash September eresMas_Delta parc_PFA_Mn_0603_V0 0_A&amp;ME KPIs" xfId="53689"/>
    <cellStyle name="n_Flash September eresMas_Delta parc_PFA_Mn_0603_V0 0_France financials" xfId="24055"/>
    <cellStyle name="n_Flash September eresMas_Delta parc_PFA_Mn_0603_V0 0_France KPIs" xfId="5263"/>
    <cellStyle name="n_Flash September eresMas_Delta parc_PFA_Mn_0603_V0 0_France KPIs 2" xfId="14681"/>
    <cellStyle name="n_Flash September eresMas_Delta parc_PFA_Mn_0603_V0 0_France KPIs_1" xfId="12506"/>
    <cellStyle name="n_Flash September eresMas_Delta parc_PFA_Mn_0603_V0 0_Group" xfId="35800"/>
    <cellStyle name="n_Flash September eresMas_Delta parc_PFA_Mn_0603_V0 0_Group - financial KPIs" xfId="22311"/>
    <cellStyle name="n_Flash September eresMas_Delta parc_PFA_Mn_0603_V0 0_Group - operational KPIs" xfId="10752"/>
    <cellStyle name="n_Flash September eresMas_Delta parc_PFA_Mn_0603_V0 0_Group - operational KPIs 2" xfId="18451"/>
    <cellStyle name="n_Flash September eresMas_Delta parc_PFA_Mn_0603_V0 0_Group - operational KPIs_1" xfId="20568"/>
    <cellStyle name="n_Flash September eresMas_Delta parc_PFA_Mn_0603_V0 0_Poland KPIs" xfId="35799"/>
    <cellStyle name="n_Flash September eresMas_Delta parc_PFA_Mn_0603_V0 0_ROW" xfId="35801"/>
    <cellStyle name="n_Flash September eresMas_Delta parc_PFA_Mn_0603_V0 0_ROW ARPU" xfId="35802"/>
    <cellStyle name="n_Flash September eresMas_Delta parc_PFA_Mn_0603_V0 0_ROW_1" xfId="35803"/>
    <cellStyle name="n_Flash September eresMas_Delta parc_PFA_Mn_0603_V0 0_ROW_1_Group" xfId="35804"/>
    <cellStyle name="n_Flash September eresMas_Delta parc_PFA_Mn_0603_V0 0_ROW_1_ROW ARPU" xfId="35805"/>
    <cellStyle name="n_Flash September eresMas_Delta parc_PFA_Mn_0603_V0 0_ROW_Group" xfId="35806"/>
    <cellStyle name="n_Flash September eresMas_Delta parc_PFA_Mn_0603_V0 0_ROW_ROW ARPU" xfId="35807"/>
    <cellStyle name="n_Flash September eresMas_Delta parc_PFA_Mn_0603_V0 0_Spain ARPU + AUPU" xfId="35808"/>
    <cellStyle name="n_Flash September eresMas_Delta parc_PFA_Mn_0603_V0 0_Spain ARPU + AUPU_Group" xfId="35809"/>
    <cellStyle name="n_Flash September eresMas_Delta parc_PFA_Mn_0603_V0 0_Spain ARPU + AUPU_ROW ARPU" xfId="35810"/>
    <cellStyle name="n_Flash September eresMas_Delta parc_PFA_Mn_0603_V0 0_Spain KPIs" xfId="7094"/>
    <cellStyle name="n_Flash September eresMas_Delta parc_PFA_Mn_0603_V0 0_Spain KPIs 2" xfId="16461"/>
    <cellStyle name="n_Flash September eresMas_Delta parc_PFA_Mn_0603_V0 0_Spain KPIs_1" xfId="51910"/>
    <cellStyle name="n_Flash September eresMas_Delta parc_PFA_Mn_0603_V0 0_Telecoms - Operational KPIs" xfId="50213"/>
    <cellStyle name="n_Flash September eresMas_Delta parc_PFA_Parcs_0600706" xfId="2403"/>
    <cellStyle name="n_Flash September eresMas_Delta parc_PFA_Parcs_0600706_A&amp;ME KPIs" xfId="53690"/>
    <cellStyle name="n_Flash September eresMas_Delta parc_PFA_Parcs_0600706_France financials" xfId="24056"/>
    <cellStyle name="n_Flash September eresMas_Delta parc_PFA_Parcs_0600706_France KPIs" xfId="5264"/>
    <cellStyle name="n_Flash September eresMas_Delta parc_PFA_Parcs_0600706_France KPIs 2" xfId="14682"/>
    <cellStyle name="n_Flash September eresMas_Delta parc_PFA_Parcs_0600706_France KPIs_1" xfId="12507"/>
    <cellStyle name="n_Flash September eresMas_Delta parc_PFA_Parcs_0600706_Group" xfId="35812"/>
    <cellStyle name="n_Flash September eresMas_Delta parc_PFA_Parcs_0600706_Group - financial KPIs" xfId="22312"/>
    <cellStyle name="n_Flash September eresMas_Delta parc_PFA_Parcs_0600706_Group - operational KPIs" xfId="10753"/>
    <cellStyle name="n_Flash September eresMas_Delta parc_PFA_Parcs_0600706_Group - operational KPIs 2" xfId="18452"/>
    <cellStyle name="n_Flash September eresMas_Delta parc_PFA_Parcs_0600706_Group - operational KPIs_1" xfId="20569"/>
    <cellStyle name="n_Flash September eresMas_Delta parc_PFA_Parcs_0600706_Poland KPIs" xfId="35811"/>
    <cellStyle name="n_Flash September eresMas_Delta parc_PFA_Parcs_0600706_ROW" xfId="35813"/>
    <cellStyle name="n_Flash September eresMas_Delta parc_PFA_Parcs_0600706_ROW ARPU" xfId="35814"/>
    <cellStyle name="n_Flash September eresMas_Delta parc_PFA_Parcs_0600706_ROW_1" xfId="35815"/>
    <cellStyle name="n_Flash September eresMas_Delta parc_PFA_Parcs_0600706_ROW_1_Group" xfId="35816"/>
    <cellStyle name="n_Flash September eresMas_Delta parc_PFA_Parcs_0600706_ROW_1_ROW ARPU" xfId="35817"/>
    <cellStyle name="n_Flash September eresMas_Delta parc_PFA_Parcs_0600706_ROW_Group" xfId="35818"/>
    <cellStyle name="n_Flash September eresMas_Delta parc_PFA_Parcs_0600706_ROW_ROW ARPU" xfId="35819"/>
    <cellStyle name="n_Flash September eresMas_Delta parc_PFA_Parcs_0600706_Spain ARPU + AUPU" xfId="35820"/>
    <cellStyle name="n_Flash September eresMas_Delta parc_PFA_Parcs_0600706_Spain ARPU + AUPU_Group" xfId="35821"/>
    <cellStyle name="n_Flash September eresMas_Delta parc_PFA_Parcs_0600706_Spain ARPU + AUPU_ROW ARPU" xfId="35822"/>
    <cellStyle name="n_Flash September eresMas_Delta parc_PFA_Parcs_0600706_Spain KPIs" xfId="7095"/>
    <cellStyle name="n_Flash September eresMas_Delta parc_PFA_Parcs_0600706_Spain KPIs 2" xfId="16462"/>
    <cellStyle name="n_Flash September eresMas_Delta parc_PFA_Parcs_0600706_Spain KPIs_1" xfId="51911"/>
    <cellStyle name="n_Flash September eresMas_Delta parc_PFA_Parcs_0600706_Telecoms - Operational KPIs" xfId="50214"/>
    <cellStyle name="n_Flash September eresMas_Delta parc_Poland KPIs" xfId="8558"/>
    <cellStyle name="n_Flash September eresMas_Delta parc_Poland KPIs_1" xfId="35695"/>
    <cellStyle name="n_Flash September eresMas_Delta parc_Reporting Valeur_Mobile_2010_10" xfId="35823"/>
    <cellStyle name="n_Flash September eresMas_Delta parc_Reporting Valeur_Mobile_2010_10_Group" xfId="35824"/>
    <cellStyle name="n_Flash September eresMas_Delta parc_Reporting Valeur_Mobile_2010_10_ROW" xfId="35825"/>
    <cellStyle name="n_Flash September eresMas_Delta parc_Reporting Valeur_Mobile_2010_10_ROW ARPU" xfId="35826"/>
    <cellStyle name="n_Flash September eresMas_Delta parc_Reporting Valeur_Mobile_2010_10_ROW_Group" xfId="35827"/>
    <cellStyle name="n_Flash September eresMas_Delta parc_Reporting Valeur_Mobile_2010_10_ROW_ROW ARPU" xfId="35828"/>
    <cellStyle name="n_Flash September eresMas_Delta parc_ROW" xfId="35829"/>
    <cellStyle name="n_Flash September eresMas_Delta parc_ROW ARPU" xfId="35830"/>
    <cellStyle name="n_Flash September eresMas_Delta parc_RoW KPIs" xfId="9270"/>
    <cellStyle name="n_Flash September eresMas_Delta parc_ROW_1" xfId="35831"/>
    <cellStyle name="n_Flash September eresMas_Delta parc_ROW_1_Group" xfId="35832"/>
    <cellStyle name="n_Flash September eresMas_Delta parc_ROW_1_ROW ARPU" xfId="35833"/>
    <cellStyle name="n_Flash September eresMas_Delta parc_ROW_Group" xfId="35834"/>
    <cellStyle name="n_Flash September eresMas_Delta parc_ROW_ROW ARPU" xfId="35835"/>
    <cellStyle name="n_Flash September eresMas_Delta parc_Spain ARPU + AUPU" xfId="35836"/>
    <cellStyle name="n_Flash September eresMas_Delta parc_Spain ARPU + AUPU_Group" xfId="35837"/>
    <cellStyle name="n_Flash September eresMas_Delta parc_Spain ARPU + AUPU_ROW ARPU" xfId="35838"/>
    <cellStyle name="n_Flash September eresMas_Delta parc_Spain KPIs" xfId="7085"/>
    <cellStyle name="n_Flash September eresMas_Delta parc_Spain KPIs 2" xfId="16452"/>
    <cellStyle name="n_Flash September eresMas_Delta parc_Spain KPIs_1" xfId="51901"/>
    <cellStyle name="n_Flash September eresMas_Delta parc_Telecoms - Operational KPIs" xfId="50204"/>
    <cellStyle name="n_Flash September eresMas_Delta parc_UAG_report_CA 06-09 (06-09-28)" xfId="2404"/>
    <cellStyle name="n_Flash September eresMas_Delta parc_UAG_report_CA 06-09 (06-09-28)_A&amp;ME KPIs" xfId="53691"/>
    <cellStyle name="n_Flash September eresMas_Delta parc_UAG_report_CA 06-09 (06-09-28)_Enterprise" xfId="9843"/>
    <cellStyle name="n_Flash September eresMas_Delta parc_UAG_report_CA 06-09 (06-09-28)_France financials" xfId="24057"/>
    <cellStyle name="n_Flash September eresMas_Delta parc_UAG_report_CA 06-09 (06-09-28)_France financials_1" xfId="25433"/>
    <cellStyle name="n_Flash September eresMas_Delta parc_UAG_report_CA 06-09 (06-09-28)_France KPIs" xfId="5265"/>
    <cellStyle name="n_Flash September eresMas_Delta parc_UAG_report_CA 06-09 (06-09-28)_France KPIs 2" xfId="14683"/>
    <cellStyle name="n_Flash September eresMas_Delta parc_UAG_report_CA 06-09 (06-09-28)_France KPIs_1" xfId="12508"/>
    <cellStyle name="n_Flash September eresMas_Delta parc_UAG_report_CA 06-09 (06-09-28)_Group" xfId="35840"/>
    <cellStyle name="n_Flash September eresMas_Delta parc_UAG_report_CA 06-09 (06-09-28)_Group - financial KPIs" xfId="22313"/>
    <cellStyle name="n_Flash September eresMas_Delta parc_UAG_report_CA 06-09 (06-09-28)_Group - operational KPIs" xfId="3309"/>
    <cellStyle name="n_Flash September eresMas_Delta parc_UAG_report_CA 06-09 (06-09-28)_Group - operational KPIs_1" xfId="10754"/>
    <cellStyle name="n_Flash September eresMas_Delta parc_UAG_report_CA 06-09 (06-09-28)_Group - operational KPIs_1 2" xfId="18453"/>
    <cellStyle name="n_Flash September eresMas_Delta parc_UAG_report_CA 06-09 (06-09-28)_Group - operational KPIs_2" xfId="20570"/>
    <cellStyle name="n_Flash September eresMas_Delta parc_UAG_report_CA 06-09 (06-09-28)_IC&amp;SS" xfId="19743"/>
    <cellStyle name="n_Flash September eresMas_Delta parc_UAG_report_CA 06-09 (06-09-28)_Poland KPIs" xfId="8563"/>
    <cellStyle name="n_Flash September eresMas_Delta parc_UAG_report_CA 06-09 (06-09-28)_Poland KPIs_1" xfId="35839"/>
    <cellStyle name="n_Flash September eresMas_Delta parc_UAG_report_CA 06-09 (06-09-28)_ROW" xfId="35841"/>
    <cellStyle name="n_Flash September eresMas_Delta parc_UAG_report_CA 06-09 (06-09-28)_ROW ARPU" xfId="35842"/>
    <cellStyle name="n_Flash September eresMas_Delta parc_UAG_report_CA 06-09 (06-09-28)_RoW KPIs" xfId="9275"/>
    <cellStyle name="n_Flash September eresMas_Delta parc_UAG_report_CA 06-09 (06-09-28)_ROW_1" xfId="35843"/>
    <cellStyle name="n_Flash September eresMas_Delta parc_UAG_report_CA 06-09 (06-09-28)_ROW_1_Group" xfId="35844"/>
    <cellStyle name="n_Flash September eresMas_Delta parc_UAG_report_CA 06-09 (06-09-28)_ROW_1_ROW ARPU" xfId="35845"/>
    <cellStyle name="n_Flash September eresMas_Delta parc_UAG_report_CA 06-09 (06-09-28)_ROW_Group" xfId="35846"/>
    <cellStyle name="n_Flash September eresMas_Delta parc_UAG_report_CA 06-09 (06-09-28)_ROW_ROW ARPU" xfId="35847"/>
    <cellStyle name="n_Flash September eresMas_Delta parc_UAG_report_CA 06-09 (06-09-28)_Spain ARPU + AUPU" xfId="35848"/>
    <cellStyle name="n_Flash September eresMas_Delta parc_UAG_report_CA 06-09 (06-09-28)_Spain ARPU + AUPU_Group" xfId="35849"/>
    <cellStyle name="n_Flash September eresMas_Delta parc_UAG_report_CA 06-09 (06-09-28)_Spain ARPU + AUPU_ROW ARPU" xfId="35850"/>
    <cellStyle name="n_Flash September eresMas_Delta parc_UAG_report_CA 06-09 (06-09-28)_Spain KPIs" xfId="7096"/>
    <cellStyle name="n_Flash September eresMas_Delta parc_UAG_report_CA 06-09 (06-09-28)_Spain KPIs 2" xfId="16463"/>
    <cellStyle name="n_Flash September eresMas_Delta parc_UAG_report_CA 06-09 (06-09-28)_Spain KPIs_1" xfId="51912"/>
    <cellStyle name="n_Flash September eresMas_Delta parc_UAG_report_CA 06-09 (06-09-28)_Telecoms - Operational KPIs" xfId="50215"/>
    <cellStyle name="n_Flash September eresMas_Delta parc_UAG_report_CA 06-10 (06-11-06)" xfId="2405"/>
    <cellStyle name="n_Flash September eresMas_Delta parc_UAG_report_CA 06-10 (06-11-06)_A&amp;ME KPIs" xfId="53692"/>
    <cellStyle name="n_Flash September eresMas_Delta parc_UAG_report_CA 06-10 (06-11-06)_Enterprise" xfId="9844"/>
    <cellStyle name="n_Flash September eresMas_Delta parc_UAG_report_CA 06-10 (06-11-06)_France financials" xfId="24058"/>
    <cellStyle name="n_Flash September eresMas_Delta parc_UAG_report_CA 06-10 (06-11-06)_France financials_1" xfId="25434"/>
    <cellStyle name="n_Flash September eresMas_Delta parc_UAG_report_CA 06-10 (06-11-06)_France KPIs" xfId="5266"/>
    <cellStyle name="n_Flash September eresMas_Delta parc_UAG_report_CA 06-10 (06-11-06)_France KPIs 2" xfId="14684"/>
    <cellStyle name="n_Flash September eresMas_Delta parc_UAG_report_CA 06-10 (06-11-06)_France KPIs_1" xfId="12509"/>
    <cellStyle name="n_Flash September eresMas_Delta parc_UAG_report_CA 06-10 (06-11-06)_Group" xfId="35852"/>
    <cellStyle name="n_Flash September eresMas_Delta parc_UAG_report_CA 06-10 (06-11-06)_Group - financial KPIs" xfId="22314"/>
    <cellStyle name="n_Flash September eresMas_Delta parc_UAG_report_CA 06-10 (06-11-06)_Group - operational KPIs" xfId="3310"/>
    <cellStyle name="n_Flash September eresMas_Delta parc_UAG_report_CA 06-10 (06-11-06)_Group - operational KPIs_1" xfId="10755"/>
    <cellStyle name="n_Flash September eresMas_Delta parc_UAG_report_CA 06-10 (06-11-06)_Group - operational KPIs_1 2" xfId="18454"/>
    <cellStyle name="n_Flash September eresMas_Delta parc_UAG_report_CA 06-10 (06-11-06)_Group - operational KPIs_2" xfId="20571"/>
    <cellStyle name="n_Flash September eresMas_Delta parc_UAG_report_CA 06-10 (06-11-06)_IC&amp;SS" xfId="15708"/>
    <cellStyle name="n_Flash September eresMas_Delta parc_UAG_report_CA 06-10 (06-11-06)_Poland KPIs" xfId="8564"/>
    <cellStyle name="n_Flash September eresMas_Delta parc_UAG_report_CA 06-10 (06-11-06)_Poland KPIs_1" xfId="35851"/>
    <cellStyle name="n_Flash September eresMas_Delta parc_UAG_report_CA 06-10 (06-11-06)_ROW" xfId="35853"/>
    <cellStyle name="n_Flash September eresMas_Delta parc_UAG_report_CA 06-10 (06-11-06)_ROW ARPU" xfId="35854"/>
    <cellStyle name="n_Flash September eresMas_Delta parc_UAG_report_CA 06-10 (06-11-06)_RoW KPIs" xfId="9276"/>
    <cellStyle name="n_Flash September eresMas_Delta parc_UAG_report_CA 06-10 (06-11-06)_ROW_1" xfId="35855"/>
    <cellStyle name="n_Flash September eresMas_Delta parc_UAG_report_CA 06-10 (06-11-06)_ROW_1_Group" xfId="35856"/>
    <cellStyle name="n_Flash September eresMas_Delta parc_UAG_report_CA 06-10 (06-11-06)_ROW_1_ROW ARPU" xfId="35857"/>
    <cellStyle name="n_Flash September eresMas_Delta parc_UAG_report_CA 06-10 (06-11-06)_ROW_Group" xfId="35858"/>
    <cellStyle name="n_Flash September eresMas_Delta parc_UAG_report_CA 06-10 (06-11-06)_ROW_ROW ARPU" xfId="35859"/>
    <cellStyle name="n_Flash September eresMas_Delta parc_UAG_report_CA 06-10 (06-11-06)_Spain ARPU + AUPU" xfId="35860"/>
    <cellStyle name="n_Flash September eresMas_Delta parc_UAG_report_CA 06-10 (06-11-06)_Spain ARPU + AUPU_Group" xfId="35861"/>
    <cellStyle name="n_Flash September eresMas_Delta parc_UAG_report_CA 06-10 (06-11-06)_Spain ARPU + AUPU_ROW ARPU" xfId="35862"/>
    <cellStyle name="n_Flash September eresMas_Delta parc_UAG_report_CA 06-10 (06-11-06)_Spain KPIs" xfId="7097"/>
    <cellStyle name="n_Flash September eresMas_Delta parc_UAG_report_CA 06-10 (06-11-06)_Spain KPIs 2" xfId="16464"/>
    <cellStyle name="n_Flash September eresMas_Delta parc_UAG_report_CA 06-10 (06-11-06)_Spain KPIs_1" xfId="51913"/>
    <cellStyle name="n_Flash September eresMas_Delta parc_UAG_report_CA 06-10 (06-11-06)_Telecoms - Operational KPIs" xfId="50216"/>
    <cellStyle name="n_Flash September eresMas_Delta parc_V&amp;M trajectoires V1 (06-08-11)" xfId="2406"/>
    <cellStyle name="n_Flash September eresMas_Delta parc_V&amp;M trajectoires V1 (06-08-11)_A&amp;ME KPIs" xfId="53693"/>
    <cellStyle name="n_Flash September eresMas_Delta parc_V&amp;M trajectoires V1 (06-08-11)_Enterprise" xfId="9845"/>
    <cellStyle name="n_Flash September eresMas_Delta parc_V&amp;M trajectoires V1 (06-08-11)_France financials" xfId="24059"/>
    <cellStyle name="n_Flash September eresMas_Delta parc_V&amp;M trajectoires V1 (06-08-11)_France financials_1" xfId="25435"/>
    <cellStyle name="n_Flash September eresMas_Delta parc_V&amp;M trajectoires V1 (06-08-11)_France KPIs" xfId="5267"/>
    <cellStyle name="n_Flash September eresMas_Delta parc_V&amp;M trajectoires V1 (06-08-11)_France KPIs 2" xfId="14685"/>
    <cellStyle name="n_Flash September eresMas_Delta parc_V&amp;M trajectoires V1 (06-08-11)_France KPIs_1" xfId="12510"/>
    <cellStyle name="n_Flash September eresMas_Delta parc_V&amp;M trajectoires V1 (06-08-11)_Group" xfId="35864"/>
    <cellStyle name="n_Flash September eresMas_Delta parc_V&amp;M trajectoires V1 (06-08-11)_Group - financial KPIs" xfId="22315"/>
    <cellStyle name="n_Flash September eresMas_Delta parc_V&amp;M trajectoires V1 (06-08-11)_Group - operational KPIs" xfId="3311"/>
    <cellStyle name="n_Flash September eresMas_Delta parc_V&amp;M trajectoires V1 (06-08-11)_Group - operational KPIs_1" xfId="10756"/>
    <cellStyle name="n_Flash September eresMas_Delta parc_V&amp;M trajectoires V1 (06-08-11)_Group - operational KPIs_1 2" xfId="18455"/>
    <cellStyle name="n_Flash September eresMas_Delta parc_V&amp;M trajectoires V1 (06-08-11)_Group - operational KPIs_2" xfId="20572"/>
    <cellStyle name="n_Flash September eresMas_Delta parc_V&amp;M trajectoires V1 (06-08-11)_IC&amp;SS" xfId="19550"/>
    <cellStyle name="n_Flash September eresMas_Delta parc_V&amp;M trajectoires V1 (06-08-11)_Poland KPIs" xfId="8565"/>
    <cellStyle name="n_Flash September eresMas_Delta parc_V&amp;M trajectoires V1 (06-08-11)_Poland KPIs_1" xfId="35863"/>
    <cellStyle name="n_Flash September eresMas_Delta parc_V&amp;M trajectoires V1 (06-08-11)_ROW" xfId="35865"/>
    <cellStyle name="n_Flash September eresMas_Delta parc_V&amp;M trajectoires V1 (06-08-11)_ROW ARPU" xfId="35866"/>
    <cellStyle name="n_Flash September eresMas_Delta parc_V&amp;M trajectoires V1 (06-08-11)_RoW KPIs" xfId="9277"/>
    <cellStyle name="n_Flash September eresMas_Delta parc_V&amp;M trajectoires V1 (06-08-11)_ROW_1" xfId="35867"/>
    <cellStyle name="n_Flash September eresMas_Delta parc_V&amp;M trajectoires V1 (06-08-11)_ROW_1_Group" xfId="35868"/>
    <cellStyle name="n_Flash September eresMas_Delta parc_V&amp;M trajectoires V1 (06-08-11)_ROW_1_ROW ARPU" xfId="35869"/>
    <cellStyle name="n_Flash September eresMas_Delta parc_V&amp;M trajectoires V1 (06-08-11)_ROW_Group" xfId="35870"/>
    <cellStyle name="n_Flash September eresMas_Delta parc_V&amp;M trajectoires V1 (06-08-11)_ROW_ROW ARPU" xfId="35871"/>
    <cellStyle name="n_Flash September eresMas_Delta parc_V&amp;M trajectoires V1 (06-08-11)_Spain ARPU + AUPU" xfId="35872"/>
    <cellStyle name="n_Flash September eresMas_Delta parc_V&amp;M trajectoires V1 (06-08-11)_Spain ARPU + AUPU_Group" xfId="35873"/>
    <cellStyle name="n_Flash September eresMas_Delta parc_V&amp;M trajectoires V1 (06-08-11)_Spain ARPU + AUPU_ROW ARPU" xfId="35874"/>
    <cellStyle name="n_Flash September eresMas_Delta parc_V&amp;M trajectoires V1 (06-08-11)_Spain KPIs" xfId="7098"/>
    <cellStyle name="n_Flash September eresMas_Delta parc_V&amp;M trajectoires V1 (06-08-11)_Spain KPIs 2" xfId="16465"/>
    <cellStyle name="n_Flash September eresMas_Delta parc_V&amp;M trajectoires V1 (06-08-11)_Spain KPIs_1" xfId="51914"/>
    <cellStyle name="n_Flash September eresMas_Delta parc_V&amp;M trajectoires V1 (06-08-11)_Telecoms - Operational KPIs" xfId="50217"/>
    <cellStyle name="n_Flash September eresMas_Docs CODIR" xfId="2407"/>
    <cellStyle name="n_Flash September eresMas_Docs CODIR_A&amp;ME KPIs" xfId="53694"/>
    <cellStyle name="n_Flash September eresMas_Docs CODIR_DATA KPI Personal" xfId="35876"/>
    <cellStyle name="n_Flash September eresMas_Docs CODIR_DATA KPI Personal_Group" xfId="35877"/>
    <cellStyle name="n_Flash September eresMas_Docs CODIR_DATA KPI Personal_ROW ARPU" xfId="35878"/>
    <cellStyle name="n_Flash September eresMas_Docs CODIR_EE_CoA_BS - mapped V4" xfId="35879"/>
    <cellStyle name="n_Flash September eresMas_Docs CODIR_EE_CoA_BS - mapped V4_Group" xfId="35880"/>
    <cellStyle name="n_Flash September eresMas_Docs CODIR_EE_CoA_BS - mapped V4_ROW ARPU" xfId="35881"/>
    <cellStyle name="n_Flash September eresMas_Docs CODIR_France financials" xfId="24060"/>
    <cellStyle name="n_Flash September eresMas_Docs CODIR_France KPIs" xfId="5268"/>
    <cellStyle name="n_Flash September eresMas_Docs CODIR_France KPIs 2" xfId="14686"/>
    <cellStyle name="n_Flash September eresMas_Docs CODIR_France KPIs_1" xfId="12511"/>
    <cellStyle name="n_Flash September eresMas_Docs CODIR_Group" xfId="35882"/>
    <cellStyle name="n_Flash September eresMas_Docs CODIR_Group - financial KPIs" xfId="22316"/>
    <cellStyle name="n_Flash September eresMas_Docs CODIR_Group - operational KPIs" xfId="10757"/>
    <cellStyle name="n_Flash September eresMas_Docs CODIR_Group - operational KPIs 2" xfId="18456"/>
    <cellStyle name="n_Flash September eresMas_Docs CODIR_Group - operational KPIs_1" xfId="20573"/>
    <cellStyle name="n_Flash September eresMas_Docs CODIR_Poland KPIs" xfId="35875"/>
    <cellStyle name="n_Flash September eresMas_Docs CODIR_Reporting Valeur_Mobile_2010_10" xfId="35883"/>
    <cellStyle name="n_Flash September eresMas_Docs CODIR_Reporting Valeur_Mobile_2010_10_Group" xfId="35884"/>
    <cellStyle name="n_Flash September eresMas_Docs CODIR_Reporting Valeur_Mobile_2010_10_ROW" xfId="35885"/>
    <cellStyle name="n_Flash September eresMas_Docs CODIR_Reporting Valeur_Mobile_2010_10_ROW ARPU" xfId="35886"/>
    <cellStyle name="n_Flash September eresMas_Docs CODIR_Reporting Valeur_Mobile_2010_10_ROW_Group" xfId="35887"/>
    <cellStyle name="n_Flash September eresMas_Docs CODIR_Reporting Valeur_Mobile_2010_10_ROW_ROW ARPU" xfId="35888"/>
    <cellStyle name="n_Flash September eresMas_Docs CODIR_ROW" xfId="35889"/>
    <cellStyle name="n_Flash September eresMas_Docs CODIR_ROW ARPU" xfId="35890"/>
    <cellStyle name="n_Flash September eresMas_Docs CODIR_ROW_1" xfId="35891"/>
    <cellStyle name="n_Flash September eresMas_Docs CODIR_ROW_1_Group" xfId="35892"/>
    <cellStyle name="n_Flash September eresMas_Docs CODIR_ROW_1_ROW ARPU" xfId="35893"/>
    <cellStyle name="n_Flash September eresMas_Docs CODIR_ROW_Group" xfId="35894"/>
    <cellStyle name="n_Flash September eresMas_Docs CODIR_ROW_ROW ARPU" xfId="35895"/>
    <cellStyle name="n_Flash September eresMas_Docs CODIR_Spain ARPU + AUPU" xfId="35896"/>
    <cellStyle name="n_Flash September eresMas_Docs CODIR_Spain ARPU + AUPU_Group" xfId="35897"/>
    <cellStyle name="n_Flash September eresMas_Docs CODIR_Spain ARPU + AUPU_ROW ARPU" xfId="35898"/>
    <cellStyle name="n_Flash September eresMas_Docs CODIR_Spain KPIs" xfId="7099"/>
    <cellStyle name="n_Flash September eresMas_Docs CODIR_Spain KPIs 2" xfId="16466"/>
    <cellStyle name="n_Flash September eresMas_Docs CODIR_Spain KPIs_1" xfId="51915"/>
    <cellStyle name="n_Flash September eresMas_Docs CODIR_Telecoms - Operational KPIs" xfId="50218"/>
    <cellStyle name="n_Flash September eresMas_EDA" xfId="2408"/>
    <cellStyle name="n_Flash September eresMas_EDA  Flash fév 06" xfId="2409"/>
    <cellStyle name="n_Flash September eresMas_EDA  Flash fév 06_A&amp;ME KPIs" xfId="53696"/>
    <cellStyle name="n_Flash September eresMas_EDA  Flash fév 06_France financials" xfId="24062"/>
    <cellStyle name="n_Flash September eresMas_EDA  Flash fév 06_France KPIs" xfId="5270"/>
    <cellStyle name="n_Flash September eresMas_EDA  Flash fév 06_France KPIs 2" xfId="14688"/>
    <cellStyle name="n_Flash September eresMas_EDA  Flash fév 06_France KPIs_1" xfId="12513"/>
    <cellStyle name="n_Flash September eresMas_EDA  Flash fév 06_Group" xfId="35901"/>
    <cellStyle name="n_Flash September eresMas_EDA  Flash fév 06_Group - financial KPIs" xfId="22318"/>
    <cellStyle name="n_Flash September eresMas_EDA  Flash fév 06_Group - operational KPIs" xfId="10759"/>
    <cellStyle name="n_Flash September eresMas_EDA  Flash fév 06_Group - operational KPIs 2" xfId="18458"/>
    <cellStyle name="n_Flash September eresMas_EDA  Flash fév 06_Group - operational KPIs_1" xfId="20575"/>
    <cellStyle name="n_Flash September eresMas_EDA  Flash fév 06_Poland KPIs" xfId="35900"/>
    <cellStyle name="n_Flash September eresMas_EDA  Flash fév 06_ROW" xfId="35902"/>
    <cellStyle name="n_Flash September eresMas_EDA  Flash fév 06_ROW ARPU" xfId="35903"/>
    <cellStyle name="n_Flash September eresMas_EDA  Flash fév 06_ROW_1" xfId="35904"/>
    <cellStyle name="n_Flash September eresMas_EDA  Flash fév 06_ROW_1_Group" xfId="35905"/>
    <cellStyle name="n_Flash September eresMas_EDA  Flash fév 06_ROW_1_ROW ARPU" xfId="35906"/>
    <cellStyle name="n_Flash September eresMas_EDA  Flash fév 06_ROW_Group" xfId="35907"/>
    <cellStyle name="n_Flash September eresMas_EDA  Flash fév 06_ROW_ROW ARPU" xfId="35908"/>
    <cellStyle name="n_Flash September eresMas_EDA  Flash fév 06_Spain ARPU + AUPU" xfId="35909"/>
    <cellStyle name="n_Flash September eresMas_EDA  Flash fév 06_Spain ARPU + AUPU_Group" xfId="35910"/>
    <cellStyle name="n_Flash September eresMas_EDA  Flash fév 06_Spain ARPU + AUPU_ROW ARPU" xfId="35911"/>
    <cellStyle name="n_Flash September eresMas_EDA  Flash fév 06_Spain KPIs" xfId="7101"/>
    <cellStyle name="n_Flash September eresMas_EDA  Flash fév 06_Spain KPIs 2" xfId="16468"/>
    <cellStyle name="n_Flash September eresMas_EDA  Flash fév 06_Spain KPIs_1" xfId="51917"/>
    <cellStyle name="n_Flash September eresMas_EDA  Flash fév 06_Telecoms - Operational KPIs" xfId="50220"/>
    <cellStyle name="n_Flash September eresMas_EDA  Flash mai 06 (new budget v2)" xfId="2410"/>
    <cellStyle name="n_Flash September eresMas_EDA  Flash mai 06 (new budget v2)_A&amp;ME KPIs" xfId="53697"/>
    <cellStyle name="n_Flash September eresMas_EDA  Flash mai 06 (new budget v2)_France financials" xfId="24063"/>
    <cellStyle name="n_Flash September eresMas_EDA  Flash mai 06 (new budget v2)_France KPIs" xfId="5271"/>
    <cellStyle name="n_Flash September eresMas_EDA  Flash mai 06 (new budget v2)_France KPIs 2" xfId="14689"/>
    <cellStyle name="n_Flash September eresMas_EDA  Flash mai 06 (new budget v2)_France KPIs_1" xfId="12514"/>
    <cellStyle name="n_Flash September eresMas_EDA  Flash mai 06 (new budget v2)_Group" xfId="35913"/>
    <cellStyle name="n_Flash September eresMas_EDA  Flash mai 06 (new budget v2)_Group - financial KPIs" xfId="22319"/>
    <cellStyle name="n_Flash September eresMas_EDA  Flash mai 06 (new budget v2)_Group - operational KPIs" xfId="10760"/>
    <cellStyle name="n_Flash September eresMas_EDA  Flash mai 06 (new budget v2)_Group - operational KPIs 2" xfId="18459"/>
    <cellStyle name="n_Flash September eresMas_EDA  Flash mai 06 (new budget v2)_Group - operational KPIs_1" xfId="20576"/>
    <cellStyle name="n_Flash September eresMas_EDA  Flash mai 06 (new budget v2)_Poland KPIs" xfId="35912"/>
    <cellStyle name="n_Flash September eresMas_EDA  Flash mai 06 (new budget v2)_ROW" xfId="35914"/>
    <cellStyle name="n_Flash September eresMas_EDA  Flash mai 06 (new budget v2)_ROW ARPU" xfId="35915"/>
    <cellStyle name="n_Flash September eresMas_EDA  Flash mai 06 (new budget v2)_ROW_1" xfId="35916"/>
    <cellStyle name="n_Flash September eresMas_EDA  Flash mai 06 (new budget v2)_ROW_1_Group" xfId="35917"/>
    <cellStyle name="n_Flash September eresMas_EDA  Flash mai 06 (new budget v2)_ROW_1_ROW ARPU" xfId="35918"/>
    <cellStyle name="n_Flash September eresMas_EDA  Flash mai 06 (new budget v2)_ROW_Group" xfId="35919"/>
    <cellStyle name="n_Flash September eresMas_EDA  Flash mai 06 (new budget v2)_ROW_ROW ARPU" xfId="35920"/>
    <cellStyle name="n_Flash September eresMas_EDA  Flash mai 06 (new budget v2)_Spain ARPU + AUPU" xfId="35921"/>
    <cellStyle name="n_Flash September eresMas_EDA  Flash mai 06 (new budget v2)_Spain ARPU + AUPU_Group" xfId="35922"/>
    <cellStyle name="n_Flash September eresMas_EDA  Flash mai 06 (new budget v2)_Spain ARPU + AUPU_ROW ARPU" xfId="35923"/>
    <cellStyle name="n_Flash September eresMas_EDA  Flash mai 06 (new budget v2)_Spain KPIs" xfId="7102"/>
    <cellStyle name="n_Flash September eresMas_EDA  Flash mai 06 (new budget v2)_Spain KPIs 2" xfId="16469"/>
    <cellStyle name="n_Flash September eresMas_EDA  Flash mai 06 (new budget v2)_Spain KPIs_1" xfId="51918"/>
    <cellStyle name="n_Flash September eresMas_EDA  Flash mai 06 (new budget v2)_Telecoms - Operational KPIs" xfId="50221"/>
    <cellStyle name="n_Flash September eresMas_EDA - Template Budget 2005 v2" xfId="2411"/>
    <cellStyle name="n_Flash September eresMas_EDA - Template Budget 2005 v2_01 Synthèse DM pour modèle" xfId="2412"/>
    <cellStyle name="n_Flash September eresMas_EDA - Template Budget 2005 v2_01 Synthèse DM pour modèle_A&amp;ME KPIs" xfId="53699"/>
    <cellStyle name="n_Flash September eresMas_EDA - Template Budget 2005 v2_01 Synthèse DM pour modèle_France financials" xfId="24065"/>
    <cellStyle name="n_Flash September eresMas_EDA - Template Budget 2005 v2_01 Synthèse DM pour modèle_France KPIs" xfId="5273"/>
    <cellStyle name="n_Flash September eresMas_EDA - Template Budget 2005 v2_01 Synthèse DM pour modèle_France KPIs 2" xfId="14691"/>
    <cellStyle name="n_Flash September eresMas_EDA - Template Budget 2005 v2_01 Synthèse DM pour modèle_France KPIs_1" xfId="12516"/>
    <cellStyle name="n_Flash September eresMas_EDA - Template Budget 2005 v2_01 Synthèse DM pour modèle_Group" xfId="35926"/>
    <cellStyle name="n_Flash September eresMas_EDA - Template Budget 2005 v2_01 Synthèse DM pour modèle_Group - financial KPIs" xfId="22321"/>
    <cellStyle name="n_Flash September eresMas_EDA - Template Budget 2005 v2_01 Synthèse DM pour modèle_Group - operational KPIs" xfId="10762"/>
    <cellStyle name="n_Flash September eresMas_EDA - Template Budget 2005 v2_01 Synthèse DM pour modèle_Group - operational KPIs 2" xfId="18461"/>
    <cellStyle name="n_Flash September eresMas_EDA - Template Budget 2005 v2_01 Synthèse DM pour modèle_Group - operational KPIs_1" xfId="20578"/>
    <cellStyle name="n_Flash September eresMas_EDA - Template Budget 2005 v2_01 Synthèse DM pour modèle_Poland KPIs" xfId="35925"/>
    <cellStyle name="n_Flash September eresMas_EDA - Template Budget 2005 v2_01 Synthèse DM pour modèle_ROW" xfId="35927"/>
    <cellStyle name="n_Flash September eresMas_EDA - Template Budget 2005 v2_01 Synthèse DM pour modèle_ROW ARPU" xfId="35928"/>
    <cellStyle name="n_Flash September eresMas_EDA - Template Budget 2005 v2_01 Synthèse DM pour modèle_ROW_1" xfId="35929"/>
    <cellStyle name="n_Flash September eresMas_EDA - Template Budget 2005 v2_01 Synthèse DM pour modèle_ROW_1_Group" xfId="35930"/>
    <cellStyle name="n_Flash September eresMas_EDA - Template Budget 2005 v2_01 Synthèse DM pour modèle_ROW_1_ROW ARPU" xfId="35931"/>
    <cellStyle name="n_Flash September eresMas_EDA - Template Budget 2005 v2_01 Synthèse DM pour modèle_ROW_Group" xfId="35932"/>
    <cellStyle name="n_Flash September eresMas_EDA - Template Budget 2005 v2_01 Synthèse DM pour modèle_ROW_ROW ARPU" xfId="35933"/>
    <cellStyle name="n_Flash September eresMas_EDA - Template Budget 2005 v2_01 Synthèse DM pour modèle_Spain ARPU + AUPU" xfId="35934"/>
    <cellStyle name="n_Flash September eresMas_EDA - Template Budget 2005 v2_01 Synthèse DM pour modèle_Spain ARPU + AUPU_Group" xfId="35935"/>
    <cellStyle name="n_Flash September eresMas_EDA - Template Budget 2005 v2_01 Synthèse DM pour modèle_Spain ARPU + AUPU_ROW ARPU" xfId="35936"/>
    <cellStyle name="n_Flash September eresMas_EDA - Template Budget 2005 v2_01 Synthèse DM pour modèle_Spain KPIs" xfId="7104"/>
    <cellStyle name="n_Flash September eresMas_EDA - Template Budget 2005 v2_01 Synthèse DM pour modèle_Spain KPIs 2" xfId="16471"/>
    <cellStyle name="n_Flash September eresMas_EDA - Template Budget 2005 v2_01 Synthèse DM pour modèle_Spain KPIs_1" xfId="51920"/>
    <cellStyle name="n_Flash September eresMas_EDA - Template Budget 2005 v2_01 Synthèse DM pour modèle_Telecoms - Operational KPIs" xfId="50223"/>
    <cellStyle name="n_Flash September eresMas_EDA - Template Budget 2005 v2_0703 Préflashde L23 Analyse CA trafic 07-03 (07-04-03)" xfId="2413"/>
    <cellStyle name="n_Flash September eresMas_EDA - Template Budget 2005 v2_0703 Préflashde L23 Analyse CA trafic 07-03 (07-04-03)_A&amp;ME KPIs" xfId="53700"/>
    <cellStyle name="n_Flash September eresMas_EDA - Template Budget 2005 v2_0703 Préflashde L23 Analyse CA trafic 07-03 (07-04-03)_Enterprise" xfId="9848"/>
    <cellStyle name="n_Flash September eresMas_EDA - Template Budget 2005 v2_0703 Préflashde L23 Analyse CA trafic 07-03 (07-04-03)_France financials" xfId="24066"/>
    <cellStyle name="n_Flash September eresMas_EDA - Template Budget 2005 v2_0703 Préflashde L23 Analyse CA trafic 07-03 (07-04-03)_France financials_1" xfId="25438"/>
    <cellStyle name="n_Flash September eresMas_EDA - Template Budget 2005 v2_0703 Préflashde L23 Analyse CA trafic 07-03 (07-04-03)_France KPIs" xfId="5274"/>
    <cellStyle name="n_Flash September eresMas_EDA - Template Budget 2005 v2_0703 Préflashde L23 Analyse CA trafic 07-03 (07-04-03)_France KPIs 2" xfId="14692"/>
    <cellStyle name="n_Flash September eresMas_EDA - Template Budget 2005 v2_0703 Préflashde L23 Analyse CA trafic 07-03 (07-04-03)_France KPIs_1" xfId="12517"/>
    <cellStyle name="n_Flash September eresMas_EDA - Template Budget 2005 v2_0703 Préflashde L23 Analyse CA trafic 07-03 (07-04-03)_Group" xfId="35938"/>
    <cellStyle name="n_Flash September eresMas_EDA - Template Budget 2005 v2_0703 Préflashde L23 Analyse CA trafic 07-03 (07-04-03)_Group - financial KPIs" xfId="22322"/>
    <cellStyle name="n_Flash September eresMas_EDA - Template Budget 2005 v2_0703 Préflashde L23 Analyse CA trafic 07-03 (07-04-03)_Group - operational KPIs" xfId="3314"/>
    <cellStyle name="n_Flash September eresMas_EDA - Template Budget 2005 v2_0703 Préflashde L23 Analyse CA trafic 07-03 (07-04-03)_Group - operational KPIs_1" xfId="10763"/>
    <cellStyle name="n_Flash September eresMas_EDA - Template Budget 2005 v2_0703 Préflashde L23 Analyse CA trafic 07-03 (07-04-03)_Group - operational KPIs_1 2" xfId="18462"/>
    <cellStyle name="n_Flash September eresMas_EDA - Template Budget 2005 v2_0703 Préflashde L23 Analyse CA trafic 07-03 (07-04-03)_Group - operational KPIs_2" xfId="20579"/>
    <cellStyle name="n_Flash September eresMas_EDA - Template Budget 2005 v2_0703 Préflashde L23 Analyse CA trafic 07-03 (07-04-03)_IC&amp;SS" xfId="17720"/>
    <cellStyle name="n_Flash September eresMas_EDA - Template Budget 2005 v2_0703 Préflashde L23 Analyse CA trafic 07-03 (07-04-03)_Poland KPIs" xfId="8568"/>
    <cellStyle name="n_Flash September eresMas_EDA - Template Budget 2005 v2_0703 Préflashde L23 Analyse CA trafic 07-03 (07-04-03)_Poland KPIs_1" xfId="35937"/>
    <cellStyle name="n_Flash September eresMas_EDA - Template Budget 2005 v2_0703 Préflashde L23 Analyse CA trafic 07-03 (07-04-03)_ROW" xfId="35939"/>
    <cellStyle name="n_Flash September eresMas_EDA - Template Budget 2005 v2_0703 Préflashde L23 Analyse CA trafic 07-03 (07-04-03)_ROW ARPU" xfId="35940"/>
    <cellStyle name="n_Flash September eresMas_EDA - Template Budget 2005 v2_0703 Préflashde L23 Analyse CA trafic 07-03 (07-04-03)_RoW KPIs" xfId="9280"/>
    <cellStyle name="n_Flash September eresMas_EDA - Template Budget 2005 v2_0703 Préflashde L23 Analyse CA trafic 07-03 (07-04-03)_ROW_1" xfId="35941"/>
    <cellStyle name="n_Flash September eresMas_EDA - Template Budget 2005 v2_0703 Préflashde L23 Analyse CA trafic 07-03 (07-04-03)_ROW_1_Group" xfId="35942"/>
    <cellStyle name="n_Flash September eresMas_EDA - Template Budget 2005 v2_0703 Préflashde L23 Analyse CA trafic 07-03 (07-04-03)_ROW_1_ROW ARPU" xfId="35943"/>
    <cellStyle name="n_Flash September eresMas_EDA - Template Budget 2005 v2_0703 Préflashde L23 Analyse CA trafic 07-03 (07-04-03)_ROW_Group" xfId="35944"/>
    <cellStyle name="n_Flash September eresMas_EDA - Template Budget 2005 v2_0703 Préflashde L23 Analyse CA trafic 07-03 (07-04-03)_ROW_ROW ARPU" xfId="35945"/>
    <cellStyle name="n_Flash September eresMas_EDA - Template Budget 2005 v2_0703 Préflashde L23 Analyse CA trafic 07-03 (07-04-03)_Spain ARPU + AUPU" xfId="35946"/>
    <cellStyle name="n_Flash September eresMas_EDA - Template Budget 2005 v2_0703 Préflashde L23 Analyse CA trafic 07-03 (07-04-03)_Spain ARPU + AUPU_Group" xfId="35947"/>
    <cellStyle name="n_Flash September eresMas_EDA - Template Budget 2005 v2_0703 Préflashde L23 Analyse CA trafic 07-03 (07-04-03)_Spain ARPU + AUPU_ROW ARPU" xfId="35948"/>
    <cellStyle name="n_Flash September eresMas_EDA - Template Budget 2005 v2_0703 Préflashde L23 Analyse CA trafic 07-03 (07-04-03)_Spain KPIs" xfId="7105"/>
    <cellStyle name="n_Flash September eresMas_EDA - Template Budget 2005 v2_0703 Préflashde L23 Analyse CA trafic 07-03 (07-04-03)_Spain KPIs 2" xfId="16472"/>
    <cellStyle name="n_Flash September eresMas_EDA - Template Budget 2005 v2_0703 Préflashde L23 Analyse CA trafic 07-03 (07-04-03)_Spain KPIs_1" xfId="51921"/>
    <cellStyle name="n_Flash September eresMas_EDA - Template Budget 2005 v2_0703 Préflashde L23 Analyse CA trafic 07-03 (07-04-03)_Telecoms - Operational KPIs" xfId="50224"/>
    <cellStyle name="n_Flash September eresMas_EDA - Template Budget 2005 v2_A&amp;ME KPIs" xfId="53698"/>
    <cellStyle name="n_Flash September eresMas_EDA - Template Budget 2005 v2_Base Forfaits 06-07" xfId="2414"/>
    <cellStyle name="n_Flash September eresMas_EDA - Template Budget 2005 v2_Base Forfaits 06-07_A&amp;ME KPIs" xfId="53701"/>
    <cellStyle name="n_Flash September eresMas_EDA - Template Budget 2005 v2_Base Forfaits 06-07_Enterprise" xfId="9849"/>
    <cellStyle name="n_Flash September eresMas_EDA - Template Budget 2005 v2_Base Forfaits 06-07_France financials" xfId="24067"/>
    <cellStyle name="n_Flash September eresMas_EDA - Template Budget 2005 v2_Base Forfaits 06-07_France financials_1" xfId="25439"/>
    <cellStyle name="n_Flash September eresMas_EDA - Template Budget 2005 v2_Base Forfaits 06-07_France KPIs" xfId="5275"/>
    <cellStyle name="n_Flash September eresMas_EDA - Template Budget 2005 v2_Base Forfaits 06-07_France KPIs 2" xfId="14693"/>
    <cellStyle name="n_Flash September eresMas_EDA - Template Budget 2005 v2_Base Forfaits 06-07_France KPIs_1" xfId="12518"/>
    <cellStyle name="n_Flash September eresMas_EDA - Template Budget 2005 v2_Base Forfaits 06-07_Group" xfId="35950"/>
    <cellStyle name="n_Flash September eresMas_EDA - Template Budget 2005 v2_Base Forfaits 06-07_Group - financial KPIs" xfId="22323"/>
    <cellStyle name="n_Flash September eresMas_EDA - Template Budget 2005 v2_Base Forfaits 06-07_Group - operational KPIs" xfId="3315"/>
    <cellStyle name="n_Flash September eresMas_EDA - Template Budget 2005 v2_Base Forfaits 06-07_Group - operational KPIs_1" xfId="10764"/>
    <cellStyle name="n_Flash September eresMas_EDA - Template Budget 2005 v2_Base Forfaits 06-07_Group - operational KPIs_1 2" xfId="18463"/>
    <cellStyle name="n_Flash September eresMas_EDA - Template Budget 2005 v2_Base Forfaits 06-07_Group - operational KPIs_2" xfId="20580"/>
    <cellStyle name="n_Flash September eresMas_EDA - Template Budget 2005 v2_Base Forfaits 06-07_IC&amp;SS" xfId="19549"/>
    <cellStyle name="n_Flash September eresMas_EDA - Template Budget 2005 v2_Base Forfaits 06-07_Poland KPIs" xfId="8569"/>
    <cellStyle name="n_Flash September eresMas_EDA - Template Budget 2005 v2_Base Forfaits 06-07_Poland KPIs_1" xfId="35949"/>
    <cellStyle name="n_Flash September eresMas_EDA - Template Budget 2005 v2_Base Forfaits 06-07_ROW" xfId="35951"/>
    <cellStyle name="n_Flash September eresMas_EDA - Template Budget 2005 v2_Base Forfaits 06-07_ROW ARPU" xfId="35952"/>
    <cellStyle name="n_Flash September eresMas_EDA - Template Budget 2005 v2_Base Forfaits 06-07_RoW KPIs" xfId="9281"/>
    <cellStyle name="n_Flash September eresMas_EDA - Template Budget 2005 v2_Base Forfaits 06-07_ROW_1" xfId="35953"/>
    <cellStyle name="n_Flash September eresMas_EDA - Template Budget 2005 v2_Base Forfaits 06-07_ROW_1_Group" xfId="35954"/>
    <cellStyle name="n_Flash September eresMas_EDA - Template Budget 2005 v2_Base Forfaits 06-07_ROW_1_ROW ARPU" xfId="35955"/>
    <cellStyle name="n_Flash September eresMas_EDA - Template Budget 2005 v2_Base Forfaits 06-07_ROW_Group" xfId="35956"/>
    <cellStyle name="n_Flash September eresMas_EDA - Template Budget 2005 v2_Base Forfaits 06-07_ROW_ROW ARPU" xfId="35957"/>
    <cellStyle name="n_Flash September eresMas_EDA - Template Budget 2005 v2_Base Forfaits 06-07_Spain ARPU + AUPU" xfId="35958"/>
    <cellStyle name="n_Flash September eresMas_EDA - Template Budget 2005 v2_Base Forfaits 06-07_Spain ARPU + AUPU_Group" xfId="35959"/>
    <cellStyle name="n_Flash September eresMas_EDA - Template Budget 2005 v2_Base Forfaits 06-07_Spain ARPU + AUPU_ROW ARPU" xfId="35960"/>
    <cellStyle name="n_Flash September eresMas_EDA - Template Budget 2005 v2_Base Forfaits 06-07_Spain KPIs" xfId="7106"/>
    <cellStyle name="n_Flash September eresMas_EDA - Template Budget 2005 v2_Base Forfaits 06-07_Spain KPIs 2" xfId="16473"/>
    <cellStyle name="n_Flash September eresMas_EDA - Template Budget 2005 v2_Base Forfaits 06-07_Spain KPIs_1" xfId="51922"/>
    <cellStyle name="n_Flash September eresMas_EDA - Template Budget 2005 v2_Base Forfaits 06-07_Telecoms - Operational KPIs" xfId="50225"/>
    <cellStyle name="n_Flash September eresMas_EDA - Template Budget 2005 v2_CA BAC SCR-VM 06-07 (31-07-06)" xfId="2415"/>
    <cellStyle name="n_Flash September eresMas_EDA - Template Budget 2005 v2_CA BAC SCR-VM 06-07 (31-07-06)_A&amp;ME KPIs" xfId="53702"/>
    <cellStyle name="n_Flash September eresMas_EDA - Template Budget 2005 v2_CA BAC SCR-VM 06-07 (31-07-06)_Enterprise" xfId="9850"/>
    <cellStyle name="n_Flash September eresMas_EDA - Template Budget 2005 v2_CA BAC SCR-VM 06-07 (31-07-06)_France financials" xfId="24068"/>
    <cellStyle name="n_Flash September eresMas_EDA - Template Budget 2005 v2_CA BAC SCR-VM 06-07 (31-07-06)_France financials_1" xfId="25440"/>
    <cellStyle name="n_Flash September eresMas_EDA - Template Budget 2005 v2_CA BAC SCR-VM 06-07 (31-07-06)_France KPIs" xfId="5276"/>
    <cellStyle name="n_Flash September eresMas_EDA - Template Budget 2005 v2_CA BAC SCR-VM 06-07 (31-07-06)_France KPIs 2" xfId="14694"/>
    <cellStyle name="n_Flash September eresMas_EDA - Template Budget 2005 v2_CA BAC SCR-VM 06-07 (31-07-06)_France KPIs_1" xfId="12519"/>
    <cellStyle name="n_Flash September eresMas_EDA - Template Budget 2005 v2_CA BAC SCR-VM 06-07 (31-07-06)_Group" xfId="35962"/>
    <cellStyle name="n_Flash September eresMas_EDA - Template Budget 2005 v2_CA BAC SCR-VM 06-07 (31-07-06)_Group - financial KPIs" xfId="22324"/>
    <cellStyle name="n_Flash September eresMas_EDA - Template Budget 2005 v2_CA BAC SCR-VM 06-07 (31-07-06)_Group - operational KPIs" xfId="3316"/>
    <cellStyle name="n_Flash September eresMas_EDA - Template Budget 2005 v2_CA BAC SCR-VM 06-07 (31-07-06)_Group - operational KPIs_1" xfId="10765"/>
    <cellStyle name="n_Flash September eresMas_EDA - Template Budget 2005 v2_CA BAC SCR-VM 06-07 (31-07-06)_Group - operational KPIs_1 2" xfId="18464"/>
    <cellStyle name="n_Flash September eresMas_EDA - Template Budget 2005 v2_CA BAC SCR-VM 06-07 (31-07-06)_Group - operational KPIs_2" xfId="20581"/>
    <cellStyle name="n_Flash September eresMas_EDA - Template Budget 2005 v2_CA BAC SCR-VM 06-07 (31-07-06)_IC&amp;SS" xfId="19749"/>
    <cellStyle name="n_Flash September eresMas_EDA - Template Budget 2005 v2_CA BAC SCR-VM 06-07 (31-07-06)_Poland KPIs" xfId="8570"/>
    <cellStyle name="n_Flash September eresMas_EDA - Template Budget 2005 v2_CA BAC SCR-VM 06-07 (31-07-06)_Poland KPIs_1" xfId="35961"/>
    <cellStyle name="n_Flash September eresMas_EDA - Template Budget 2005 v2_CA BAC SCR-VM 06-07 (31-07-06)_ROW" xfId="35963"/>
    <cellStyle name="n_Flash September eresMas_EDA - Template Budget 2005 v2_CA BAC SCR-VM 06-07 (31-07-06)_ROW ARPU" xfId="35964"/>
    <cellStyle name="n_Flash September eresMas_EDA - Template Budget 2005 v2_CA BAC SCR-VM 06-07 (31-07-06)_RoW KPIs" xfId="9282"/>
    <cellStyle name="n_Flash September eresMas_EDA - Template Budget 2005 v2_CA BAC SCR-VM 06-07 (31-07-06)_ROW_1" xfId="35965"/>
    <cellStyle name="n_Flash September eresMas_EDA - Template Budget 2005 v2_CA BAC SCR-VM 06-07 (31-07-06)_ROW_1_Group" xfId="35966"/>
    <cellStyle name="n_Flash September eresMas_EDA - Template Budget 2005 v2_CA BAC SCR-VM 06-07 (31-07-06)_ROW_1_ROW ARPU" xfId="35967"/>
    <cellStyle name="n_Flash September eresMas_EDA - Template Budget 2005 v2_CA BAC SCR-VM 06-07 (31-07-06)_ROW_Group" xfId="35968"/>
    <cellStyle name="n_Flash September eresMas_EDA - Template Budget 2005 v2_CA BAC SCR-VM 06-07 (31-07-06)_ROW_ROW ARPU" xfId="35969"/>
    <cellStyle name="n_Flash September eresMas_EDA - Template Budget 2005 v2_CA BAC SCR-VM 06-07 (31-07-06)_Spain ARPU + AUPU" xfId="35970"/>
    <cellStyle name="n_Flash September eresMas_EDA - Template Budget 2005 v2_CA BAC SCR-VM 06-07 (31-07-06)_Spain ARPU + AUPU_Group" xfId="35971"/>
    <cellStyle name="n_Flash September eresMas_EDA - Template Budget 2005 v2_CA BAC SCR-VM 06-07 (31-07-06)_Spain ARPU + AUPU_ROW ARPU" xfId="35972"/>
    <cellStyle name="n_Flash September eresMas_EDA - Template Budget 2005 v2_CA BAC SCR-VM 06-07 (31-07-06)_Spain KPIs" xfId="7107"/>
    <cellStyle name="n_Flash September eresMas_EDA - Template Budget 2005 v2_CA BAC SCR-VM 06-07 (31-07-06)_Spain KPIs 2" xfId="16474"/>
    <cellStyle name="n_Flash September eresMas_EDA - Template Budget 2005 v2_CA BAC SCR-VM 06-07 (31-07-06)_Spain KPIs_1" xfId="51923"/>
    <cellStyle name="n_Flash September eresMas_EDA - Template Budget 2005 v2_CA BAC SCR-VM 06-07 (31-07-06)_Telecoms - Operational KPIs" xfId="50226"/>
    <cellStyle name="n_Flash September eresMas_EDA - Template Budget 2005 v2_CA forfaits 0607 (06-08-14)" xfId="2416"/>
    <cellStyle name="n_Flash September eresMas_EDA - Template Budget 2005 v2_CA forfaits 0607 (06-08-14)_A&amp;ME KPIs" xfId="53703"/>
    <cellStyle name="n_Flash September eresMas_EDA - Template Budget 2005 v2_CA forfaits 0607 (06-08-14)_France financials" xfId="24069"/>
    <cellStyle name="n_Flash September eresMas_EDA - Template Budget 2005 v2_CA forfaits 0607 (06-08-14)_France KPIs" xfId="5277"/>
    <cellStyle name="n_Flash September eresMas_EDA - Template Budget 2005 v2_CA forfaits 0607 (06-08-14)_France KPIs 2" xfId="14695"/>
    <cellStyle name="n_Flash September eresMas_EDA - Template Budget 2005 v2_CA forfaits 0607 (06-08-14)_France KPIs_1" xfId="12520"/>
    <cellStyle name="n_Flash September eresMas_EDA - Template Budget 2005 v2_CA forfaits 0607 (06-08-14)_Group" xfId="35974"/>
    <cellStyle name="n_Flash September eresMas_EDA - Template Budget 2005 v2_CA forfaits 0607 (06-08-14)_Group - financial KPIs" xfId="22325"/>
    <cellStyle name="n_Flash September eresMas_EDA - Template Budget 2005 v2_CA forfaits 0607 (06-08-14)_Group - operational KPIs" xfId="10766"/>
    <cellStyle name="n_Flash September eresMas_EDA - Template Budget 2005 v2_CA forfaits 0607 (06-08-14)_Group - operational KPIs 2" xfId="18465"/>
    <cellStyle name="n_Flash September eresMas_EDA - Template Budget 2005 v2_CA forfaits 0607 (06-08-14)_Group - operational KPIs_1" xfId="20582"/>
    <cellStyle name="n_Flash September eresMas_EDA - Template Budget 2005 v2_CA forfaits 0607 (06-08-14)_Poland KPIs" xfId="35973"/>
    <cellStyle name="n_Flash September eresMas_EDA - Template Budget 2005 v2_CA forfaits 0607 (06-08-14)_ROW" xfId="35975"/>
    <cellStyle name="n_Flash September eresMas_EDA - Template Budget 2005 v2_CA forfaits 0607 (06-08-14)_ROW ARPU" xfId="35976"/>
    <cellStyle name="n_Flash September eresMas_EDA - Template Budget 2005 v2_CA forfaits 0607 (06-08-14)_ROW_1" xfId="35977"/>
    <cellStyle name="n_Flash September eresMas_EDA - Template Budget 2005 v2_CA forfaits 0607 (06-08-14)_ROW_1_Group" xfId="35978"/>
    <cellStyle name="n_Flash September eresMas_EDA - Template Budget 2005 v2_CA forfaits 0607 (06-08-14)_ROW_1_ROW ARPU" xfId="35979"/>
    <cellStyle name="n_Flash September eresMas_EDA - Template Budget 2005 v2_CA forfaits 0607 (06-08-14)_ROW_Group" xfId="35980"/>
    <cellStyle name="n_Flash September eresMas_EDA - Template Budget 2005 v2_CA forfaits 0607 (06-08-14)_ROW_ROW ARPU" xfId="35981"/>
    <cellStyle name="n_Flash September eresMas_EDA - Template Budget 2005 v2_CA forfaits 0607 (06-08-14)_Spain ARPU + AUPU" xfId="35982"/>
    <cellStyle name="n_Flash September eresMas_EDA - Template Budget 2005 v2_CA forfaits 0607 (06-08-14)_Spain ARPU + AUPU_Group" xfId="35983"/>
    <cellStyle name="n_Flash September eresMas_EDA - Template Budget 2005 v2_CA forfaits 0607 (06-08-14)_Spain ARPU + AUPU_ROW ARPU" xfId="35984"/>
    <cellStyle name="n_Flash September eresMas_EDA - Template Budget 2005 v2_CA forfaits 0607 (06-08-14)_Spain KPIs" xfId="7108"/>
    <cellStyle name="n_Flash September eresMas_EDA - Template Budget 2005 v2_CA forfaits 0607 (06-08-14)_Spain KPIs 2" xfId="16475"/>
    <cellStyle name="n_Flash September eresMas_EDA - Template Budget 2005 v2_CA forfaits 0607 (06-08-14)_Spain KPIs_1" xfId="51924"/>
    <cellStyle name="n_Flash September eresMas_EDA - Template Budget 2005 v2_CA forfaits 0607 (06-08-14)_Telecoms - Operational KPIs" xfId="50227"/>
    <cellStyle name="n_Flash September eresMas_EDA - Template Budget 2005 v2_Classeur2" xfId="2417"/>
    <cellStyle name="n_Flash September eresMas_EDA - Template Budget 2005 v2_Classeur2_A&amp;ME KPIs" xfId="53704"/>
    <cellStyle name="n_Flash September eresMas_EDA - Template Budget 2005 v2_Classeur2_France financials" xfId="24070"/>
    <cellStyle name="n_Flash September eresMas_EDA - Template Budget 2005 v2_Classeur2_France KPIs" xfId="5278"/>
    <cellStyle name="n_Flash September eresMas_EDA - Template Budget 2005 v2_Classeur2_France KPIs 2" xfId="14696"/>
    <cellStyle name="n_Flash September eresMas_EDA - Template Budget 2005 v2_Classeur2_France KPIs_1" xfId="12521"/>
    <cellStyle name="n_Flash September eresMas_EDA - Template Budget 2005 v2_Classeur2_Group" xfId="35986"/>
    <cellStyle name="n_Flash September eresMas_EDA - Template Budget 2005 v2_Classeur2_Group - financial KPIs" xfId="22326"/>
    <cellStyle name="n_Flash September eresMas_EDA - Template Budget 2005 v2_Classeur2_Group - operational KPIs" xfId="10767"/>
    <cellStyle name="n_Flash September eresMas_EDA - Template Budget 2005 v2_Classeur2_Group - operational KPIs 2" xfId="18466"/>
    <cellStyle name="n_Flash September eresMas_EDA - Template Budget 2005 v2_Classeur2_Group - operational KPIs_1" xfId="20583"/>
    <cellStyle name="n_Flash September eresMas_EDA - Template Budget 2005 v2_Classeur2_Poland KPIs" xfId="35985"/>
    <cellStyle name="n_Flash September eresMas_EDA - Template Budget 2005 v2_Classeur2_ROW" xfId="35987"/>
    <cellStyle name="n_Flash September eresMas_EDA - Template Budget 2005 v2_Classeur2_ROW ARPU" xfId="35988"/>
    <cellStyle name="n_Flash September eresMas_EDA - Template Budget 2005 v2_Classeur2_ROW_1" xfId="35989"/>
    <cellStyle name="n_Flash September eresMas_EDA - Template Budget 2005 v2_Classeur2_ROW_1_Group" xfId="35990"/>
    <cellStyle name="n_Flash September eresMas_EDA - Template Budget 2005 v2_Classeur2_ROW_1_ROW ARPU" xfId="35991"/>
    <cellStyle name="n_Flash September eresMas_EDA - Template Budget 2005 v2_Classeur2_ROW_Group" xfId="35992"/>
    <cellStyle name="n_Flash September eresMas_EDA - Template Budget 2005 v2_Classeur2_ROW_ROW ARPU" xfId="35993"/>
    <cellStyle name="n_Flash September eresMas_EDA - Template Budget 2005 v2_Classeur2_Spain ARPU + AUPU" xfId="35994"/>
    <cellStyle name="n_Flash September eresMas_EDA - Template Budget 2005 v2_Classeur2_Spain ARPU + AUPU_Group" xfId="35995"/>
    <cellStyle name="n_Flash September eresMas_EDA - Template Budget 2005 v2_Classeur2_Spain ARPU + AUPU_ROW ARPU" xfId="35996"/>
    <cellStyle name="n_Flash September eresMas_EDA - Template Budget 2005 v2_Classeur2_Spain KPIs" xfId="7109"/>
    <cellStyle name="n_Flash September eresMas_EDA - Template Budget 2005 v2_Classeur2_Spain KPIs 2" xfId="16476"/>
    <cellStyle name="n_Flash September eresMas_EDA - Template Budget 2005 v2_Classeur2_Spain KPIs_1" xfId="51925"/>
    <cellStyle name="n_Flash September eresMas_EDA - Template Budget 2005 v2_Classeur2_Telecoms - Operational KPIs" xfId="50228"/>
    <cellStyle name="n_Flash September eresMas_EDA - Template Budget 2005 v2_Classeur5" xfId="2418"/>
    <cellStyle name="n_Flash September eresMas_EDA - Template Budget 2005 v2_Classeur5_A&amp;ME KPIs" xfId="53705"/>
    <cellStyle name="n_Flash September eresMas_EDA - Template Budget 2005 v2_Classeur5_Enterprise" xfId="9851"/>
    <cellStyle name="n_Flash September eresMas_EDA - Template Budget 2005 v2_Classeur5_France financials" xfId="24071"/>
    <cellStyle name="n_Flash September eresMas_EDA - Template Budget 2005 v2_Classeur5_France financials_1" xfId="25441"/>
    <cellStyle name="n_Flash September eresMas_EDA - Template Budget 2005 v2_Classeur5_France KPIs" xfId="5279"/>
    <cellStyle name="n_Flash September eresMas_EDA - Template Budget 2005 v2_Classeur5_France KPIs 2" xfId="14697"/>
    <cellStyle name="n_Flash September eresMas_EDA - Template Budget 2005 v2_Classeur5_France KPIs_1" xfId="12522"/>
    <cellStyle name="n_Flash September eresMas_EDA - Template Budget 2005 v2_Classeur5_Group" xfId="35998"/>
    <cellStyle name="n_Flash September eresMas_EDA - Template Budget 2005 v2_Classeur5_Group - financial KPIs" xfId="22327"/>
    <cellStyle name="n_Flash September eresMas_EDA - Template Budget 2005 v2_Classeur5_Group - operational KPIs" xfId="3317"/>
    <cellStyle name="n_Flash September eresMas_EDA - Template Budget 2005 v2_Classeur5_Group - operational KPIs_1" xfId="10768"/>
    <cellStyle name="n_Flash September eresMas_EDA - Template Budget 2005 v2_Classeur5_Group - operational KPIs_1 2" xfId="18467"/>
    <cellStyle name="n_Flash September eresMas_EDA - Template Budget 2005 v2_Classeur5_Group - operational KPIs_2" xfId="20584"/>
    <cellStyle name="n_Flash September eresMas_EDA - Template Budget 2005 v2_Classeur5_IC&amp;SS" xfId="17626"/>
    <cellStyle name="n_Flash September eresMas_EDA - Template Budget 2005 v2_Classeur5_Poland KPIs" xfId="8571"/>
    <cellStyle name="n_Flash September eresMas_EDA - Template Budget 2005 v2_Classeur5_Poland KPIs_1" xfId="35997"/>
    <cellStyle name="n_Flash September eresMas_EDA - Template Budget 2005 v2_Classeur5_ROW" xfId="35999"/>
    <cellStyle name="n_Flash September eresMas_EDA - Template Budget 2005 v2_Classeur5_ROW ARPU" xfId="36000"/>
    <cellStyle name="n_Flash September eresMas_EDA - Template Budget 2005 v2_Classeur5_RoW KPIs" xfId="9283"/>
    <cellStyle name="n_Flash September eresMas_EDA - Template Budget 2005 v2_Classeur5_ROW_1" xfId="36001"/>
    <cellStyle name="n_Flash September eresMas_EDA - Template Budget 2005 v2_Classeur5_ROW_1_Group" xfId="36002"/>
    <cellStyle name="n_Flash September eresMas_EDA - Template Budget 2005 v2_Classeur5_ROW_1_ROW ARPU" xfId="36003"/>
    <cellStyle name="n_Flash September eresMas_EDA - Template Budget 2005 v2_Classeur5_ROW_Group" xfId="36004"/>
    <cellStyle name="n_Flash September eresMas_EDA - Template Budget 2005 v2_Classeur5_ROW_ROW ARPU" xfId="36005"/>
    <cellStyle name="n_Flash September eresMas_EDA - Template Budget 2005 v2_Classeur5_Spain ARPU + AUPU" xfId="36006"/>
    <cellStyle name="n_Flash September eresMas_EDA - Template Budget 2005 v2_Classeur5_Spain ARPU + AUPU_Group" xfId="36007"/>
    <cellStyle name="n_Flash September eresMas_EDA - Template Budget 2005 v2_Classeur5_Spain ARPU + AUPU_ROW ARPU" xfId="36008"/>
    <cellStyle name="n_Flash September eresMas_EDA - Template Budget 2005 v2_Classeur5_Spain KPIs" xfId="7110"/>
    <cellStyle name="n_Flash September eresMas_EDA - Template Budget 2005 v2_Classeur5_Spain KPIs 2" xfId="16477"/>
    <cellStyle name="n_Flash September eresMas_EDA - Template Budget 2005 v2_Classeur5_Spain KPIs_1" xfId="51926"/>
    <cellStyle name="n_Flash September eresMas_EDA - Template Budget 2005 v2_Classeur5_Telecoms - Operational KPIs" xfId="50229"/>
    <cellStyle name="n_Flash September eresMas_EDA - Template Budget 2005 v2_DATA KPI Personal" xfId="36009"/>
    <cellStyle name="n_Flash September eresMas_EDA - Template Budget 2005 v2_DATA KPI Personal_Group" xfId="36010"/>
    <cellStyle name="n_Flash September eresMas_EDA - Template Budget 2005 v2_DATA KPI Personal_ROW ARPU" xfId="36011"/>
    <cellStyle name="n_Flash September eresMas_EDA - Template Budget 2005 v2_EE_CoA_BS - mapped V4" xfId="36012"/>
    <cellStyle name="n_Flash September eresMas_EDA - Template Budget 2005 v2_EE_CoA_BS - mapped V4_Group" xfId="36013"/>
    <cellStyle name="n_Flash September eresMas_EDA - Template Budget 2005 v2_EE_CoA_BS - mapped V4_ROW ARPU" xfId="36014"/>
    <cellStyle name="n_Flash September eresMas_EDA - Template Budget 2005 v2_Enterprise" xfId="9847"/>
    <cellStyle name="n_Flash September eresMas_EDA - Template Budget 2005 v2_France financials" xfId="24064"/>
    <cellStyle name="n_Flash September eresMas_EDA - Template Budget 2005 v2_France financials_1" xfId="25437"/>
    <cellStyle name="n_Flash September eresMas_EDA - Template Budget 2005 v2_France KPIs" xfId="5272"/>
    <cellStyle name="n_Flash September eresMas_EDA - Template Budget 2005 v2_France KPIs 2" xfId="14690"/>
    <cellStyle name="n_Flash September eresMas_EDA - Template Budget 2005 v2_France KPIs_1" xfId="12515"/>
    <cellStyle name="n_Flash September eresMas_EDA - Template Budget 2005 v2_Group" xfId="36015"/>
    <cellStyle name="n_Flash September eresMas_EDA - Template Budget 2005 v2_Group - financial KPIs" xfId="22320"/>
    <cellStyle name="n_Flash September eresMas_EDA - Template Budget 2005 v2_Group - operational KPIs" xfId="3313"/>
    <cellStyle name="n_Flash September eresMas_EDA - Template Budget 2005 v2_Group - operational KPIs_1" xfId="10761"/>
    <cellStyle name="n_Flash September eresMas_EDA - Template Budget 2005 v2_Group - operational KPIs_1 2" xfId="18460"/>
    <cellStyle name="n_Flash September eresMas_EDA - Template Budget 2005 v2_Group - operational KPIs_2" xfId="20577"/>
    <cellStyle name="n_Flash September eresMas_EDA - Template Budget 2005 v2_IC&amp;SS" xfId="17625"/>
    <cellStyle name="n_Flash September eresMas_EDA - Template Budget 2005 v2_PFA_Mn MTV_060413" xfId="2419"/>
    <cellStyle name="n_Flash September eresMas_EDA - Template Budget 2005 v2_PFA_Mn MTV_060413_A&amp;ME KPIs" xfId="53706"/>
    <cellStyle name="n_Flash September eresMas_EDA - Template Budget 2005 v2_PFA_Mn MTV_060413_France financials" xfId="24072"/>
    <cellStyle name="n_Flash September eresMas_EDA - Template Budget 2005 v2_PFA_Mn MTV_060413_France KPIs" xfId="5280"/>
    <cellStyle name="n_Flash September eresMas_EDA - Template Budget 2005 v2_PFA_Mn MTV_060413_France KPIs 2" xfId="14698"/>
    <cellStyle name="n_Flash September eresMas_EDA - Template Budget 2005 v2_PFA_Mn MTV_060413_France KPIs_1" xfId="12523"/>
    <cellStyle name="n_Flash September eresMas_EDA - Template Budget 2005 v2_PFA_Mn MTV_060413_Group" xfId="36017"/>
    <cellStyle name="n_Flash September eresMas_EDA - Template Budget 2005 v2_PFA_Mn MTV_060413_Group - financial KPIs" xfId="22328"/>
    <cellStyle name="n_Flash September eresMas_EDA - Template Budget 2005 v2_PFA_Mn MTV_060413_Group - operational KPIs" xfId="10769"/>
    <cellStyle name="n_Flash September eresMas_EDA - Template Budget 2005 v2_PFA_Mn MTV_060413_Group - operational KPIs 2" xfId="18468"/>
    <cellStyle name="n_Flash September eresMas_EDA - Template Budget 2005 v2_PFA_Mn MTV_060413_Group - operational KPIs_1" xfId="20585"/>
    <cellStyle name="n_Flash September eresMas_EDA - Template Budget 2005 v2_PFA_Mn MTV_060413_Poland KPIs" xfId="36016"/>
    <cellStyle name="n_Flash September eresMas_EDA - Template Budget 2005 v2_PFA_Mn MTV_060413_ROW" xfId="36018"/>
    <cellStyle name="n_Flash September eresMas_EDA - Template Budget 2005 v2_PFA_Mn MTV_060413_ROW ARPU" xfId="36019"/>
    <cellStyle name="n_Flash September eresMas_EDA - Template Budget 2005 v2_PFA_Mn MTV_060413_ROW_1" xfId="36020"/>
    <cellStyle name="n_Flash September eresMas_EDA - Template Budget 2005 v2_PFA_Mn MTV_060413_ROW_1_Group" xfId="36021"/>
    <cellStyle name="n_Flash September eresMas_EDA - Template Budget 2005 v2_PFA_Mn MTV_060413_ROW_1_ROW ARPU" xfId="36022"/>
    <cellStyle name="n_Flash September eresMas_EDA - Template Budget 2005 v2_PFA_Mn MTV_060413_ROW_Group" xfId="36023"/>
    <cellStyle name="n_Flash September eresMas_EDA - Template Budget 2005 v2_PFA_Mn MTV_060413_ROW_ROW ARPU" xfId="36024"/>
    <cellStyle name="n_Flash September eresMas_EDA - Template Budget 2005 v2_PFA_Mn MTV_060413_Spain ARPU + AUPU" xfId="36025"/>
    <cellStyle name="n_Flash September eresMas_EDA - Template Budget 2005 v2_PFA_Mn MTV_060413_Spain ARPU + AUPU_Group" xfId="36026"/>
    <cellStyle name="n_Flash September eresMas_EDA - Template Budget 2005 v2_PFA_Mn MTV_060413_Spain ARPU + AUPU_ROW ARPU" xfId="36027"/>
    <cellStyle name="n_Flash September eresMas_EDA - Template Budget 2005 v2_PFA_Mn MTV_060413_Spain KPIs" xfId="7111"/>
    <cellStyle name="n_Flash September eresMas_EDA - Template Budget 2005 v2_PFA_Mn MTV_060413_Spain KPIs 2" xfId="16478"/>
    <cellStyle name="n_Flash September eresMas_EDA - Template Budget 2005 v2_PFA_Mn MTV_060413_Spain KPIs_1" xfId="51927"/>
    <cellStyle name="n_Flash September eresMas_EDA - Template Budget 2005 v2_PFA_Mn MTV_060413_Telecoms - Operational KPIs" xfId="50230"/>
    <cellStyle name="n_Flash September eresMas_EDA - Template Budget 2005 v2_PFA_Mn_0603_V0 0" xfId="2420"/>
    <cellStyle name="n_Flash September eresMas_EDA - Template Budget 2005 v2_PFA_Mn_0603_V0 0_A&amp;ME KPIs" xfId="53707"/>
    <cellStyle name="n_Flash September eresMas_EDA - Template Budget 2005 v2_PFA_Mn_0603_V0 0_France financials" xfId="24073"/>
    <cellStyle name="n_Flash September eresMas_EDA - Template Budget 2005 v2_PFA_Mn_0603_V0 0_France KPIs" xfId="5281"/>
    <cellStyle name="n_Flash September eresMas_EDA - Template Budget 2005 v2_PFA_Mn_0603_V0 0_France KPIs 2" xfId="14699"/>
    <cellStyle name="n_Flash September eresMas_EDA - Template Budget 2005 v2_PFA_Mn_0603_V0 0_France KPIs_1" xfId="12524"/>
    <cellStyle name="n_Flash September eresMas_EDA - Template Budget 2005 v2_PFA_Mn_0603_V0 0_Group" xfId="36029"/>
    <cellStyle name="n_Flash September eresMas_EDA - Template Budget 2005 v2_PFA_Mn_0603_V0 0_Group - financial KPIs" xfId="22329"/>
    <cellStyle name="n_Flash September eresMas_EDA - Template Budget 2005 v2_PFA_Mn_0603_V0 0_Group - operational KPIs" xfId="10770"/>
    <cellStyle name="n_Flash September eresMas_EDA - Template Budget 2005 v2_PFA_Mn_0603_V0 0_Group - operational KPIs 2" xfId="18469"/>
    <cellStyle name="n_Flash September eresMas_EDA - Template Budget 2005 v2_PFA_Mn_0603_V0 0_Group - operational KPIs_1" xfId="20586"/>
    <cellStyle name="n_Flash September eresMas_EDA - Template Budget 2005 v2_PFA_Mn_0603_V0 0_Poland KPIs" xfId="36028"/>
    <cellStyle name="n_Flash September eresMas_EDA - Template Budget 2005 v2_PFA_Mn_0603_V0 0_ROW" xfId="36030"/>
    <cellStyle name="n_Flash September eresMas_EDA - Template Budget 2005 v2_PFA_Mn_0603_V0 0_ROW ARPU" xfId="36031"/>
    <cellStyle name="n_Flash September eresMas_EDA - Template Budget 2005 v2_PFA_Mn_0603_V0 0_ROW_1" xfId="36032"/>
    <cellStyle name="n_Flash September eresMas_EDA - Template Budget 2005 v2_PFA_Mn_0603_V0 0_ROW_1_Group" xfId="36033"/>
    <cellStyle name="n_Flash September eresMas_EDA - Template Budget 2005 v2_PFA_Mn_0603_V0 0_ROW_1_ROW ARPU" xfId="36034"/>
    <cellStyle name="n_Flash September eresMas_EDA - Template Budget 2005 v2_PFA_Mn_0603_V0 0_ROW_Group" xfId="36035"/>
    <cellStyle name="n_Flash September eresMas_EDA - Template Budget 2005 v2_PFA_Mn_0603_V0 0_ROW_ROW ARPU" xfId="36036"/>
    <cellStyle name="n_Flash September eresMas_EDA - Template Budget 2005 v2_PFA_Mn_0603_V0 0_Spain ARPU + AUPU" xfId="36037"/>
    <cellStyle name="n_Flash September eresMas_EDA - Template Budget 2005 v2_PFA_Mn_0603_V0 0_Spain ARPU + AUPU_Group" xfId="36038"/>
    <cellStyle name="n_Flash September eresMas_EDA - Template Budget 2005 v2_PFA_Mn_0603_V0 0_Spain ARPU + AUPU_ROW ARPU" xfId="36039"/>
    <cellStyle name="n_Flash September eresMas_EDA - Template Budget 2005 v2_PFA_Mn_0603_V0 0_Spain KPIs" xfId="7112"/>
    <cellStyle name="n_Flash September eresMas_EDA - Template Budget 2005 v2_PFA_Mn_0603_V0 0_Spain KPIs 2" xfId="16479"/>
    <cellStyle name="n_Flash September eresMas_EDA - Template Budget 2005 v2_PFA_Mn_0603_V0 0_Spain KPIs_1" xfId="51928"/>
    <cellStyle name="n_Flash September eresMas_EDA - Template Budget 2005 v2_PFA_Mn_0603_V0 0_Telecoms - Operational KPIs" xfId="50231"/>
    <cellStyle name="n_Flash September eresMas_EDA - Template Budget 2005 v2_PFA_Parcs_0600706" xfId="2421"/>
    <cellStyle name="n_Flash September eresMas_EDA - Template Budget 2005 v2_PFA_Parcs_0600706_A&amp;ME KPIs" xfId="53708"/>
    <cellStyle name="n_Flash September eresMas_EDA - Template Budget 2005 v2_PFA_Parcs_0600706_France financials" xfId="24074"/>
    <cellStyle name="n_Flash September eresMas_EDA - Template Budget 2005 v2_PFA_Parcs_0600706_France KPIs" xfId="5282"/>
    <cellStyle name="n_Flash September eresMas_EDA - Template Budget 2005 v2_PFA_Parcs_0600706_France KPIs 2" xfId="14700"/>
    <cellStyle name="n_Flash September eresMas_EDA - Template Budget 2005 v2_PFA_Parcs_0600706_France KPIs_1" xfId="12525"/>
    <cellStyle name="n_Flash September eresMas_EDA - Template Budget 2005 v2_PFA_Parcs_0600706_Group" xfId="36041"/>
    <cellStyle name="n_Flash September eresMas_EDA - Template Budget 2005 v2_PFA_Parcs_0600706_Group - financial KPIs" xfId="22330"/>
    <cellStyle name="n_Flash September eresMas_EDA - Template Budget 2005 v2_PFA_Parcs_0600706_Group - operational KPIs" xfId="10771"/>
    <cellStyle name="n_Flash September eresMas_EDA - Template Budget 2005 v2_PFA_Parcs_0600706_Group - operational KPIs 2" xfId="18470"/>
    <cellStyle name="n_Flash September eresMas_EDA - Template Budget 2005 v2_PFA_Parcs_0600706_Group - operational KPIs_1" xfId="20587"/>
    <cellStyle name="n_Flash September eresMas_EDA - Template Budget 2005 v2_PFA_Parcs_0600706_Poland KPIs" xfId="36040"/>
    <cellStyle name="n_Flash September eresMas_EDA - Template Budget 2005 v2_PFA_Parcs_0600706_ROW" xfId="36042"/>
    <cellStyle name="n_Flash September eresMas_EDA - Template Budget 2005 v2_PFA_Parcs_0600706_ROW ARPU" xfId="36043"/>
    <cellStyle name="n_Flash September eresMas_EDA - Template Budget 2005 v2_PFA_Parcs_0600706_ROW_1" xfId="36044"/>
    <cellStyle name="n_Flash September eresMas_EDA - Template Budget 2005 v2_PFA_Parcs_0600706_ROW_1_Group" xfId="36045"/>
    <cellStyle name="n_Flash September eresMas_EDA - Template Budget 2005 v2_PFA_Parcs_0600706_ROW_1_ROW ARPU" xfId="36046"/>
    <cellStyle name="n_Flash September eresMas_EDA - Template Budget 2005 v2_PFA_Parcs_0600706_ROW_Group" xfId="36047"/>
    <cellStyle name="n_Flash September eresMas_EDA - Template Budget 2005 v2_PFA_Parcs_0600706_ROW_ROW ARPU" xfId="36048"/>
    <cellStyle name="n_Flash September eresMas_EDA - Template Budget 2005 v2_PFA_Parcs_0600706_Spain ARPU + AUPU" xfId="36049"/>
    <cellStyle name="n_Flash September eresMas_EDA - Template Budget 2005 v2_PFA_Parcs_0600706_Spain ARPU + AUPU_Group" xfId="36050"/>
    <cellStyle name="n_Flash September eresMas_EDA - Template Budget 2005 v2_PFA_Parcs_0600706_Spain ARPU + AUPU_ROW ARPU" xfId="36051"/>
    <cellStyle name="n_Flash September eresMas_EDA - Template Budget 2005 v2_PFA_Parcs_0600706_Spain KPIs" xfId="7113"/>
    <cellStyle name="n_Flash September eresMas_EDA - Template Budget 2005 v2_PFA_Parcs_0600706_Spain KPIs 2" xfId="16480"/>
    <cellStyle name="n_Flash September eresMas_EDA - Template Budget 2005 v2_PFA_Parcs_0600706_Spain KPIs_1" xfId="51929"/>
    <cellStyle name="n_Flash September eresMas_EDA - Template Budget 2005 v2_PFA_Parcs_0600706_Telecoms - Operational KPIs" xfId="50232"/>
    <cellStyle name="n_Flash September eresMas_EDA - Template Budget 2005 v2_Poland KPIs" xfId="8567"/>
    <cellStyle name="n_Flash September eresMas_EDA - Template Budget 2005 v2_Poland KPIs_1" xfId="35924"/>
    <cellStyle name="n_Flash September eresMas_EDA - Template Budget 2005 v2_Reporting Valeur_Mobile_2010_10" xfId="36052"/>
    <cellStyle name="n_Flash September eresMas_EDA - Template Budget 2005 v2_Reporting Valeur_Mobile_2010_10_Group" xfId="36053"/>
    <cellStyle name="n_Flash September eresMas_EDA - Template Budget 2005 v2_Reporting Valeur_Mobile_2010_10_ROW" xfId="36054"/>
    <cellStyle name="n_Flash September eresMas_EDA - Template Budget 2005 v2_Reporting Valeur_Mobile_2010_10_ROW ARPU" xfId="36055"/>
    <cellStyle name="n_Flash September eresMas_EDA - Template Budget 2005 v2_Reporting Valeur_Mobile_2010_10_ROW_Group" xfId="36056"/>
    <cellStyle name="n_Flash September eresMas_EDA - Template Budget 2005 v2_Reporting Valeur_Mobile_2010_10_ROW_ROW ARPU" xfId="36057"/>
    <cellStyle name="n_Flash September eresMas_EDA - Template Budget 2005 v2_ROW" xfId="36058"/>
    <cellStyle name="n_Flash September eresMas_EDA - Template Budget 2005 v2_ROW ARPU" xfId="36059"/>
    <cellStyle name="n_Flash September eresMas_EDA - Template Budget 2005 v2_RoW KPIs" xfId="9279"/>
    <cellStyle name="n_Flash September eresMas_EDA - Template Budget 2005 v2_ROW_1" xfId="36060"/>
    <cellStyle name="n_Flash September eresMas_EDA - Template Budget 2005 v2_ROW_1_Group" xfId="36061"/>
    <cellStyle name="n_Flash September eresMas_EDA - Template Budget 2005 v2_ROW_1_ROW ARPU" xfId="36062"/>
    <cellStyle name="n_Flash September eresMas_EDA - Template Budget 2005 v2_ROW_Group" xfId="36063"/>
    <cellStyle name="n_Flash September eresMas_EDA - Template Budget 2005 v2_ROW_ROW ARPU" xfId="36064"/>
    <cellStyle name="n_Flash September eresMas_EDA - Template Budget 2005 v2_Spain ARPU + AUPU" xfId="36065"/>
    <cellStyle name="n_Flash September eresMas_EDA - Template Budget 2005 v2_Spain ARPU + AUPU_Group" xfId="36066"/>
    <cellStyle name="n_Flash September eresMas_EDA - Template Budget 2005 v2_Spain ARPU + AUPU_ROW ARPU" xfId="36067"/>
    <cellStyle name="n_Flash September eresMas_EDA - Template Budget 2005 v2_Spain KPIs" xfId="7103"/>
    <cellStyle name="n_Flash September eresMas_EDA - Template Budget 2005 v2_Spain KPIs 2" xfId="16470"/>
    <cellStyle name="n_Flash September eresMas_EDA - Template Budget 2005 v2_Spain KPIs_1" xfId="51919"/>
    <cellStyle name="n_Flash September eresMas_EDA - Template Budget 2005 v2_Telecoms - Operational KPIs" xfId="50222"/>
    <cellStyle name="n_Flash September eresMas_EDA - Template Budget 2005 v2_UAG_report_CA 06-09 (06-09-28)" xfId="2422"/>
    <cellStyle name="n_Flash September eresMas_EDA - Template Budget 2005 v2_UAG_report_CA 06-09 (06-09-28)_A&amp;ME KPIs" xfId="53709"/>
    <cellStyle name="n_Flash September eresMas_EDA - Template Budget 2005 v2_UAG_report_CA 06-09 (06-09-28)_Enterprise" xfId="9852"/>
    <cellStyle name="n_Flash September eresMas_EDA - Template Budget 2005 v2_UAG_report_CA 06-09 (06-09-28)_France financials" xfId="24075"/>
    <cellStyle name="n_Flash September eresMas_EDA - Template Budget 2005 v2_UAG_report_CA 06-09 (06-09-28)_France financials_1" xfId="25442"/>
    <cellStyle name="n_Flash September eresMas_EDA - Template Budget 2005 v2_UAG_report_CA 06-09 (06-09-28)_France KPIs" xfId="5283"/>
    <cellStyle name="n_Flash September eresMas_EDA - Template Budget 2005 v2_UAG_report_CA 06-09 (06-09-28)_France KPIs 2" xfId="14701"/>
    <cellStyle name="n_Flash September eresMas_EDA - Template Budget 2005 v2_UAG_report_CA 06-09 (06-09-28)_France KPIs_1" xfId="12526"/>
    <cellStyle name="n_Flash September eresMas_EDA - Template Budget 2005 v2_UAG_report_CA 06-09 (06-09-28)_Group" xfId="36069"/>
    <cellStyle name="n_Flash September eresMas_EDA - Template Budget 2005 v2_UAG_report_CA 06-09 (06-09-28)_Group - financial KPIs" xfId="22331"/>
    <cellStyle name="n_Flash September eresMas_EDA - Template Budget 2005 v2_UAG_report_CA 06-09 (06-09-28)_Group - operational KPIs" xfId="3318"/>
    <cellStyle name="n_Flash September eresMas_EDA - Template Budget 2005 v2_UAG_report_CA 06-09 (06-09-28)_Group - operational KPIs_1" xfId="10772"/>
    <cellStyle name="n_Flash September eresMas_EDA - Template Budget 2005 v2_UAG_report_CA 06-09 (06-09-28)_Group - operational KPIs_1 2" xfId="18471"/>
    <cellStyle name="n_Flash September eresMas_EDA - Template Budget 2005 v2_UAG_report_CA 06-09 (06-09-28)_Group - operational KPIs_2" xfId="20588"/>
    <cellStyle name="n_Flash September eresMas_EDA - Template Budget 2005 v2_UAG_report_CA 06-09 (06-09-28)_IC&amp;SS" xfId="13892"/>
    <cellStyle name="n_Flash September eresMas_EDA - Template Budget 2005 v2_UAG_report_CA 06-09 (06-09-28)_Poland KPIs" xfId="8572"/>
    <cellStyle name="n_Flash September eresMas_EDA - Template Budget 2005 v2_UAG_report_CA 06-09 (06-09-28)_Poland KPIs_1" xfId="36068"/>
    <cellStyle name="n_Flash September eresMas_EDA - Template Budget 2005 v2_UAG_report_CA 06-09 (06-09-28)_ROW" xfId="36070"/>
    <cellStyle name="n_Flash September eresMas_EDA - Template Budget 2005 v2_UAG_report_CA 06-09 (06-09-28)_ROW ARPU" xfId="36071"/>
    <cellStyle name="n_Flash September eresMas_EDA - Template Budget 2005 v2_UAG_report_CA 06-09 (06-09-28)_RoW KPIs" xfId="9284"/>
    <cellStyle name="n_Flash September eresMas_EDA - Template Budget 2005 v2_UAG_report_CA 06-09 (06-09-28)_ROW_1" xfId="36072"/>
    <cellStyle name="n_Flash September eresMas_EDA - Template Budget 2005 v2_UAG_report_CA 06-09 (06-09-28)_ROW_1_Group" xfId="36073"/>
    <cellStyle name="n_Flash September eresMas_EDA - Template Budget 2005 v2_UAG_report_CA 06-09 (06-09-28)_ROW_1_ROW ARPU" xfId="36074"/>
    <cellStyle name="n_Flash September eresMas_EDA - Template Budget 2005 v2_UAG_report_CA 06-09 (06-09-28)_ROW_Group" xfId="36075"/>
    <cellStyle name="n_Flash September eresMas_EDA - Template Budget 2005 v2_UAG_report_CA 06-09 (06-09-28)_ROW_ROW ARPU" xfId="36076"/>
    <cellStyle name="n_Flash September eresMas_EDA - Template Budget 2005 v2_UAG_report_CA 06-09 (06-09-28)_Spain ARPU + AUPU" xfId="36077"/>
    <cellStyle name="n_Flash September eresMas_EDA - Template Budget 2005 v2_UAG_report_CA 06-09 (06-09-28)_Spain ARPU + AUPU_Group" xfId="36078"/>
    <cellStyle name="n_Flash September eresMas_EDA - Template Budget 2005 v2_UAG_report_CA 06-09 (06-09-28)_Spain ARPU + AUPU_ROW ARPU" xfId="36079"/>
    <cellStyle name="n_Flash September eresMas_EDA - Template Budget 2005 v2_UAG_report_CA 06-09 (06-09-28)_Spain KPIs" xfId="7114"/>
    <cellStyle name="n_Flash September eresMas_EDA - Template Budget 2005 v2_UAG_report_CA 06-09 (06-09-28)_Spain KPIs 2" xfId="16481"/>
    <cellStyle name="n_Flash September eresMas_EDA - Template Budget 2005 v2_UAG_report_CA 06-09 (06-09-28)_Spain KPIs_1" xfId="51930"/>
    <cellStyle name="n_Flash September eresMas_EDA - Template Budget 2005 v2_UAG_report_CA 06-09 (06-09-28)_Telecoms - Operational KPIs" xfId="50233"/>
    <cellStyle name="n_Flash September eresMas_EDA - Template Budget 2005 v2_UAG_report_CA 06-10 (06-11-06)" xfId="2423"/>
    <cellStyle name="n_Flash September eresMas_EDA - Template Budget 2005 v2_UAG_report_CA 06-10 (06-11-06)_A&amp;ME KPIs" xfId="53710"/>
    <cellStyle name="n_Flash September eresMas_EDA - Template Budget 2005 v2_UAG_report_CA 06-10 (06-11-06)_Enterprise" xfId="9853"/>
    <cellStyle name="n_Flash September eresMas_EDA - Template Budget 2005 v2_UAG_report_CA 06-10 (06-11-06)_France financials" xfId="24076"/>
    <cellStyle name="n_Flash September eresMas_EDA - Template Budget 2005 v2_UAG_report_CA 06-10 (06-11-06)_France financials_1" xfId="25443"/>
    <cellStyle name="n_Flash September eresMas_EDA - Template Budget 2005 v2_UAG_report_CA 06-10 (06-11-06)_France KPIs" xfId="5284"/>
    <cellStyle name="n_Flash September eresMas_EDA - Template Budget 2005 v2_UAG_report_CA 06-10 (06-11-06)_France KPIs 2" xfId="14702"/>
    <cellStyle name="n_Flash September eresMas_EDA - Template Budget 2005 v2_UAG_report_CA 06-10 (06-11-06)_France KPIs_1" xfId="12527"/>
    <cellStyle name="n_Flash September eresMas_EDA - Template Budget 2005 v2_UAG_report_CA 06-10 (06-11-06)_Group" xfId="36081"/>
    <cellStyle name="n_Flash September eresMas_EDA - Template Budget 2005 v2_UAG_report_CA 06-10 (06-11-06)_Group - financial KPIs" xfId="22332"/>
    <cellStyle name="n_Flash September eresMas_EDA - Template Budget 2005 v2_UAG_report_CA 06-10 (06-11-06)_Group - operational KPIs" xfId="3319"/>
    <cellStyle name="n_Flash September eresMas_EDA - Template Budget 2005 v2_UAG_report_CA 06-10 (06-11-06)_Group - operational KPIs_1" xfId="10773"/>
    <cellStyle name="n_Flash September eresMas_EDA - Template Budget 2005 v2_UAG_report_CA 06-10 (06-11-06)_Group - operational KPIs_1 2" xfId="18472"/>
    <cellStyle name="n_Flash September eresMas_EDA - Template Budget 2005 v2_UAG_report_CA 06-10 (06-11-06)_Group - operational KPIs_2" xfId="20589"/>
    <cellStyle name="n_Flash September eresMas_EDA - Template Budget 2005 v2_UAG_report_CA 06-10 (06-11-06)_IC&amp;SS" xfId="19548"/>
    <cellStyle name="n_Flash September eresMas_EDA - Template Budget 2005 v2_UAG_report_CA 06-10 (06-11-06)_Poland KPIs" xfId="8573"/>
    <cellStyle name="n_Flash September eresMas_EDA - Template Budget 2005 v2_UAG_report_CA 06-10 (06-11-06)_Poland KPIs_1" xfId="36080"/>
    <cellStyle name="n_Flash September eresMas_EDA - Template Budget 2005 v2_UAG_report_CA 06-10 (06-11-06)_ROW" xfId="36082"/>
    <cellStyle name="n_Flash September eresMas_EDA - Template Budget 2005 v2_UAG_report_CA 06-10 (06-11-06)_ROW ARPU" xfId="36083"/>
    <cellStyle name="n_Flash September eresMas_EDA - Template Budget 2005 v2_UAG_report_CA 06-10 (06-11-06)_RoW KPIs" xfId="9285"/>
    <cellStyle name="n_Flash September eresMas_EDA - Template Budget 2005 v2_UAG_report_CA 06-10 (06-11-06)_ROW_1" xfId="36084"/>
    <cellStyle name="n_Flash September eresMas_EDA - Template Budget 2005 v2_UAG_report_CA 06-10 (06-11-06)_ROW_1_Group" xfId="36085"/>
    <cellStyle name="n_Flash September eresMas_EDA - Template Budget 2005 v2_UAG_report_CA 06-10 (06-11-06)_ROW_1_ROW ARPU" xfId="36086"/>
    <cellStyle name="n_Flash September eresMas_EDA - Template Budget 2005 v2_UAG_report_CA 06-10 (06-11-06)_ROW_Group" xfId="36087"/>
    <cellStyle name="n_Flash September eresMas_EDA - Template Budget 2005 v2_UAG_report_CA 06-10 (06-11-06)_ROW_ROW ARPU" xfId="36088"/>
    <cellStyle name="n_Flash September eresMas_EDA - Template Budget 2005 v2_UAG_report_CA 06-10 (06-11-06)_Spain ARPU + AUPU" xfId="36089"/>
    <cellStyle name="n_Flash September eresMas_EDA - Template Budget 2005 v2_UAG_report_CA 06-10 (06-11-06)_Spain ARPU + AUPU_Group" xfId="36090"/>
    <cellStyle name="n_Flash September eresMas_EDA - Template Budget 2005 v2_UAG_report_CA 06-10 (06-11-06)_Spain ARPU + AUPU_ROW ARPU" xfId="36091"/>
    <cellStyle name="n_Flash September eresMas_EDA - Template Budget 2005 v2_UAG_report_CA 06-10 (06-11-06)_Spain KPIs" xfId="7115"/>
    <cellStyle name="n_Flash September eresMas_EDA - Template Budget 2005 v2_UAG_report_CA 06-10 (06-11-06)_Spain KPIs 2" xfId="16482"/>
    <cellStyle name="n_Flash September eresMas_EDA - Template Budget 2005 v2_UAG_report_CA 06-10 (06-11-06)_Spain KPIs_1" xfId="51931"/>
    <cellStyle name="n_Flash September eresMas_EDA - Template Budget 2005 v2_UAG_report_CA 06-10 (06-11-06)_Telecoms - Operational KPIs" xfId="50234"/>
    <cellStyle name="n_Flash September eresMas_EDA - Template Budget 2005 v2_V&amp;M trajectoires V1 (06-08-11)" xfId="2424"/>
    <cellStyle name="n_Flash September eresMas_EDA - Template Budget 2005 v2_V&amp;M trajectoires V1 (06-08-11)_A&amp;ME KPIs" xfId="53711"/>
    <cellStyle name="n_Flash September eresMas_EDA - Template Budget 2005 v2_V&amp;M trajectoires V1 (06-08-11)_Enterprise" xfId="9854"/>
    <cellStyle name="n_Flash September eresMas_EDA - Template Budget 2005 v2_V&amp;M trajectoires V1 (06-08-11)_France financials" xfId="24077"/>
    <cellStyle name="n_Flash September eresMas_EDA - Template Budget 2005 v2_V&amp;M trajectoires V1 (06-08-11)_France financials_1" xfId="25444"/>
    <cellStyle name="n_Flash September eresMas_EDA - Template Budget 2005 v2_V&amp;M trajectoires V1 (06-08-11)_France KPIs" xfId="5285"/>
    <cellStyle name="n_Flash September eresMas_EDA - Template Budget 2005 v2_V&amp;M trajectoires V1 (06-08-11)_France KPIs 2" xfId="14703"/>
    <cellStyle name="n_Flash September eresMas_EDA - Template Budget 2005 v2_V&amp;M trajectoires V1 (06-08-11)_France KPIs_1" xfId="12528"/>
    <cellStyle name="n_Flash September eresMas_EDA - Template Budget 2005 v2_V&amp;M trajectoires V1 (06-08-11)_Group" xfId="36093"/>
    <cellStyle name="n_Flash September eresMas_EDA - Template Budget 2005 v2_V&amp;M trajectoires V1 (06-08-11)_Group - financial KPIs" xfId="22333"/>
    <cellStyle name="n_Flash September eresMas_EDA - Template Budget 2005 v2_V&amp;M trajectoires V1 (06-08-11)_Group - operational KPIs" xfId="3320"/>
    <cellStyle name="n_Flash September eresMas_EDA - Template Budget 2005 v2_V&amp;M trajectoires V1 (06-08-11)_Group - operational KPIs_1" xfId="10774"/>
    <cellStyle name="n_Flash September eresMas_EDA - Template Budget 2005 v2_V&amp;M trajectoires V1 (06-08-11)_Group - operational KPIs_1 2" xfId="18473"/>
    <cellStyle name="n_Flash September eresMas_EDA - Template Budget 2005 v2_V&amp;M trajectoires V1 (06-08-11)_Group - operational KPIs_2" xfId="20590"/>
    <cellStyle name="n_Flash September eresMas_EDA - Template Budget 2005 v2_V&amp;M trajectoires V1 (06-08-11)_IC&amp;SS" xfId="19748"/>
    <cellStyle name="n_Flash September eresMas_EDA - Template Budget 2005 v2_V&amp;M trajectoires V1 (06-08-11)_Poland KPIs" xfId="8574"/>
    <cellStyle name="n_Flash September eresMas_EDA - Template Budget 2005 v2_V&amp;M trajectoires V1 (06-08-11)_Poland KPIs_1" xfId="36092"/>
    <cellStyle name="n_Flash September eresMas_EDA - Template Budget 2005 v2_V&amp;M trajectoires V1 (06-08-11)_ROW" xfId="36094"/>
    <cellStyle name="n_Flash September eresMas_EDA - Template Budget 2005 v2_V&amp;M trajectoires V1 (06-08-11)_ROW ARPU" xfId="36095"/>
    <cellStyle name="n_Flash September eresMas_EDA - Template Budget 2005 v2_V&amp;M trajectoires V1 (06-08-11)_RoW KPIs" xfId="9286"/>
    <cellStyle name="n_Flash September eresMas_EDA - Template Budget 2005 v2_V&amp;M trajectoires V1 (06-08-11)_ROW_1" xfId="36096"/>
    <cellStyle name="n_Flash September eresMas_EDA - Template Budget 2005 v2_V&amp;M trajectoires V1 (06-08-11)_ROW_1_Group" xfId="36097"/>
    <cellStyle name="n_Flash September eresMas_EDA - Template Budget 2005 v2_V&amp;M trajectoires V1 (06-08-11)_ROW_1_ROW ARPU" xfId="36098"/>
    <cellStyle name="n_Flash September eresMas_EDA - Template Budget 2005 v2_V&amp;M trajectoires V1 (06-08-11)_ROW_Group" xfId="36099"/>
    <cellStyle name="n_Flash September eresMas_EDA - Template Budget 2005 v2_V&amp;M trajectoires V1 (06-08-11)_ROW_ROW ARPU" xfId="36100"/>
    <cellStyle name="n_Flash September eresMas_EDA - Template Budget 2005 v2_V&amp;M trajectoires V1 (06-08-11)_Spain ARPU + AUPU" xfId="36101"/>
    <cellStyle name="n_Flash September eresMas_EDA - Template Budget 2005 v2_V&amp;M trajectoires V1 (06-08-11)_Spain ARPU + AUPU_Group" xfId="36102"/>
    <cellStyle name="n_Flash September eresMas_EDA - Template Budget 2005 v2_V&amp;M trajectoires V1 (06-08-11)_Spain ARPU + AUPU_ROW ARPU" xfId="36103"/>
    <cellStyle name="n_Flash September eresMas_EDA - Template Budget 2005 v2_V&amp;M trajectoires V1 (06-08-11)_Spain KPIs" xfId="7116"/>
    <cellStyle name="n_Flash September eresMas_EDA - Template Budget 2005 v2_V&amp;M trajectoires V1 (06-08-11)_Spain KPIs 2" xfId="16483"/>
    <cellStyle name="n_Flash September eresMas_EDA - Template Budget 2005 v2_V&amp;M trajectoires V1 (06-08-11)_Spain KPIs_1" xfId="51932"/>
    <cellStyle name="n_Flash September eresMas_EDA - Template Budget 2005 v2_V&amp;M trajectoires V1 (06-08-11)_Telecoms - Operational KPIs" xfId="50235"/>
    <cellStyle name="n_Flash September eresMas_EDA_A&amp;ME KPIs" xfId="53695"/>
    <cellStyle name="n_Flash September eresMas_EDA_DATA KPI Personal" xfId="36104"/>
    <cellStyle name="n_Flash September eresMas_EDA_DATA KPI Personal_Group" xfId="36105"/>
    <cellStyle name="n_Flash September eresMas_EDA_DATA KPI Personal_ROW ARPU" xfId="36106"/>
    <cellStyle name="n_Flash September eresMas_EDA_EE_CoA_BS - mapped V4" xfId="36107"/>
    <cellStyle name="n_Flash September eresMas_EDA_EE_CoA_BS - mapped V4_Group" xfId="36108"/>
    <cellStyle name="n_Flash September eresMas_EDA_EE_CoA_BS - mapped V4_ROW ARPU" xfId="36109"/>
    <cellStyle name="n_Flash September eresMas_EDA_Enterprise" xfId="9846"/>
    <cellStyle name="n_Flash September eresMas_EDA_France financials" xfId="24061"/>
    <cellStyle name="n_Flash September eresMas_EDA_France financials_1" xfId="25436"/>
    <cellStyle name="n_Flash September eresMas_EDA_France KPIs" xfId="5269"/>
    <cellStyle name="n_Flash September eresMas_EDA_France KPIs 2" xfId="14687"/>
    <cellStyle name="n_Flash September eresMas_EDA_France KPIs_1" xfId="12512"/>
    <cellStyle name="n_Flash September eresMas_EDA_Group" xfId="36110"/>
    <cellStyle name="n_Flash September eresMas_EDA_Group - financial KPIs" xfId="22317"/>
    <cellStyle name="n_Flash September eresMas_EDA_Group - operational KPIs" xfId="3312"/>
    <cellStyle name="n_Flash September eresMas_EDA_Group - operational KPIs_1" xfId="10758"/>
    <cellStyle name="n_Flash September eresMas_EDA_Group - operational KPIs_1 2" xfId="18457"/>
    <cellStyle name="n_Flash September eresMas_EDA_Group - operational KPIs_2" xfId="20574"/>
    <cellStyle name="n_Flash September eresMas_EDA_IC&amp;SS" xfId="19750"/>
    <cellStyle name="n_Flash September eresMas_EDA_Poland KPIs" xfId="8566"/>
    <cellStyle name="n_Flash September eresMas_EDA_Poland KPIs_1" xfId="35899"/>
    <cellStyle name="n_Flash September eresMas_EDA_Reporting Valeur_Mobile_2010_10" xfId="36111"/>
    <cellStyle name="n_Flash September eresMas_EDA_Reporting Valeur_Mobile_2010_10_Group" xfId="36112"/>
    <cellStyle name="n_Flash September eresMas_EDA_Reporting Valeur_Mobile_2010_10_ROW" xfId="36113"/>
    <cellStyle name="n_Flash September eresMas_EDA_Reporting Valeur_Mobile_2010_10_ROW ARPU" xfId="36114"/>
    <cellStyle name="n_Flash September eresMas_EDA_Reporting Valeur_Mobile_2010_10_ROW_Group" xfId="36115"/>
    <cellStyle name="n_Flash September eresMas_EDA_Reporting Valeur_Mobile_2010_10_ROW_ROW ARPU" xfId="36116"/>
    <cellStyle name="n_Flash September eresMas_EDA_ROW" xfId="36117"/>
    <cellStyle name="n_Flash September eresMas_EDA_ROW ARPU" xfId="36118"/>
    <cellStyle name="n_Flash September eresMas_EDA_RoW KPIs" xfId="9278"/>
    <cellStyle name="n_Flash September eresMas_EDA_ROW_1" xfId="36119"/>
    <cellStyle name="n_Flash September eresMas_EDA_ROW_1_Group" xfId="36120"/>
    <cellStyle name="n_Flash September eresMas_EDA_ROW_1_ROW ARPU" xfId="36121"/>
    <cellStyle name="n_Flash September eresMas_EDA_ROW_Group" xfId="36122"/>
    <cellStyle name="n_Flash September eresMas_EDA_ROW_ROW ARPU" xfId="36123"/>
    <cellStyle name="n_Flash September eresMas_EDA_Spain ARPU + AUPU" xfId="36124"/>
    <cellStyle name="n_Flash September eresMas_EDA_Spain ARPU + AUPU_Group" xfId="36125"/>
    <cellStyle name="n_Flash September eresMas_EDA_Spain ARPU + AUPU_ROW ARPU" xfId="36126"/>
    <cellStyle name="n_Flash September eresMas_EDA_Spain KPIs" xfId="7100"/>
    <cellStyle name="n_Flash September eresMas_EDA_Spain KPIs 2" xfId="16467"/>
    <cellStyle name="n_Flash September eresMas_EDA_Spain KPIs_1" xfId="51916"/>
    <cellStyle name="n_Flash September eresMas_EDA_Telecoms - Operational KPIs" xfId="50219"/>
    <cellStyle name="n_Flash September eresMas_EE_CoA_BS - mapped V4" xfId="36127"/>
    <cellStyle name="n_Flash September eresMas_EE_CoA_BS - mapped V4_Group" xfId="36128"/>
    <cellStyle name="n_Flash September eresMas_EE_CoA_BS - mapped V4_ROW ARPU" xfId="36129"/>
    <cellStyle name="n_Flash September eresMas_Enterprise" xfId="9673"/>
    <cellStyle name="n_Flash September eresMas_Feuil1" xfId="2425"/>
    <cellStyle name="n_Flash September eresMas_Feuil1_A&amp;ME KPIs" xfId="53712"/>
    <cellStyle name="n_Flash September eresMas_Feuil1_France financials" xfId="24078"/>
    <cellStyle name="n_Flash September eresMas_Feuil1_France KPIs" xfId="5286"/>
    <cellStyle name="n_Flash September eresMas_Feuil1_France KPIs 2" xfId="14704"/>
    <cellStyle name="n_Flash September eresMas_Feuil1_France KPIs_1" xfId="12529"/>
    <cellStyle name="n_Flash September eresMas_Feuil1_Group" xfId="36131"/>
    <cellStyle name="n_Flash September eresMas_Feuil1_Group - financial KPIs" xfId="22334"/>
    <cellStyle name="n_Flash September eresMas_Feuil1_Group - operational KPIs" xfId="10775"/>
    <cellStyle name="n_Flash September eresMas_Feuil1_Group - operational KPIs 2" xfId="18474"/>
    <cellStyle name="n_Flash September eresMas_Feuil1_Group - operational KPIs_1" xfId="20591"/>
    <cellStyle name="n_Flash September eresMas_Feuil1_Poland KPIs" xfId="36130"/>
    <cellStyle name="n_Flash September eresMas_Feuil1_ROW" xfId="36132"/>
    <cellStyle name="n_Flash September eresMas_Feuil1_ROW ARPU" xfId="36133"/>
    <cellStyle name="n_Flash September eresMas_Feuil1_ROW_1" xfId="36134"/>
    <cellStyle name="n_Flash September eresMas_Feuil1_ROW_1_Group" xfId="36135"/>
    <cellStyle name="n_Flash September eresMas_Feuil1_ROW_1_ROW ARPU" xfId="36136"/>
    <cellStyle name="n_Flash September eresMas_Feuil1_ROW_Group" xfId="36137"/>
    <cellStyle name="n_Flash September eresMas_Feuil1_ROW_ROW ARPU" xfId="36138"/>
    <cellStyle name="n_Flash September eresMas_Feuil1_Spain ARPU + AUPU" xfId="36139"/>
    <cellStyle name="n_Flash September eresMas_Feuil1_Spain ARPU + AUPU_Group" xfId="36140"/>
    <cellStyle name="n_Flash September eresMas_Feuil1_Spain ARPU + AUPU_ROW ARPU" xfId="36141"/>
    <cellStyle name="n_Flash September eresMas_Feuil1_Spain KPIs" xfId="7117"/>
    <cellStyle name="n_Flash September eresMas_Feuil1_Spain KPIs 2" xfId="16484"/>
    <cellStyle name="n_Flash September eresMas_Feuil1_Spain KPIs_1" xfId="51933"/>
    <cellStyle name="n_Flash September eresMas_Feuil1_Telecoms - Operational KPIs" xfId="50236"/>
    <cellStyle name="n_Flash September eresMas_Flash" xfId="2426"/>
    <cellStyle name="n_Flash September eresMas_Flash Conso 2003-10" xfId="2427"/>
    <cellStyle name="n_Flash September eresMas_Flash Conso 2003-10_A&amp;ME KPIs" xfId="53714"/>
    <cellStyle name="n_Flash September eresMas_Flash Conso 2003-10_DATA KPI Personal" xfId="36144"/>
    <cellStyle name="n_Flash September eresMas_Flash Conso 2003-10_DATA KPI Personal_Group" xfId="36145"/>
    <cellStyle name="n_Flash September eresMas_Flash Conso 2003-10_DATA KPI Personal_ROW ARPU" xfId="36146"/>
    <cellStyle name="n_Flash September eresMas_Flash Conso 2003-10_EE_CoA_BS - mapped V4" xfId="36147"/>
    <cellStyle name="n_Flash September eresMas_Flash Conso 2003-10_EE_CoA_BS - mapped V4_Group" xfId="36148"/>
    <cellStyle name="n_Flash September eresMas_Flash Conso 2003-10_EE_CoA_BS - mapped V4_ROW ARPU" xfId="36149"/>
    <cellStyle name="n_Flash September eresMas_Flash Conso 2003-10_France financials" xfId="24080"/>
    <cellStyle name="n_Flash September eresMas_Flash Conso 2003-10_France KPIs" xfId="5288"/>
    <cellStyle name="n_Flash September eresMas_Flash Conso 2003-10_France KPIs 2" xfId="14706"/>
    <cellStyle name="n_Flash September eresMas_Flash Conso 2003-10_France KPIs_1" xfId="12531"/>
    <cellStyle name="n_Flash September eresMas_Flash Conso 2003-10_Group" xfId="36150"/>
    <cellStyle name="n_Flash September eresMas_Flash Conso 2003-10_Group - financial KPIs" xfId="22336"/>
    <cellStyle name="n_Flash September eresMas_Flash Conso 2003-10_Group - operational KPIs" xfId="10777"/>
    <cellStyle name="n_Flash September eresMas_Flash Conso 2003-10_Group - operational KPIs 2" xfId="18476"/>
    <cellStyle name="n_Flash September eresMas_Flash Conso 2003-10_Group - operational KPIs_1" xfId="20593"/>
    <cellStyle name="n_Flash September eresMas_Flash Conso 2003-10_Poland KPIs" xfId="36143"/>
    <cellStyle name="n_Flash September eresMas_Flash Conso 2003-10_Reporting Valeur_Mobile_2010_10" xfId="36151"/>
    <cellStyle name="n_Flash September eresMas_Flash Conso 2003-10_Reporting Valeur_Mobile_2010_10_Group" xfId="36152"/>
    <cellStyle name="n_Flash September eresMas_Flash Conso 2003-10_Reporting Valeur_Mobile_2010_10_ROW" xfId="36153"/>
    <cellStyle name="n_Flash September eresMas_Flash Conso 2003-10_Reporting Valeur_Mobile_2010_10_ROW ARPU" xfId="36154"/>
    <cellStyle name="n_Flash September eresMas_Flash Conso 2003-10_Reporting Valeur_Mobile_2010_10_ROW_Group" xfId="36155"/>
    <cellStyle name="n_Flash September eresMas_Flash Conso 2003-10_Reporting Valeur_Mobile_2010_10_ROW_ROW ARPU" xfId="36156"/>
    <cellStyle name="n_Flash September eresMas_Flash Conso 2003-10_ROW" xfId="36157"/>
    <cellStyle name="n_Flash September eresMas_Flash Conso 2003-10_ROW ARPU" xfId="36158"/>
    <cellStyle name="n_Flash September eresMas_Flash Conso 2003-10_ROW_1" xfId="36159"/>
    <cellStyle name="n_Flash September eresMas_Flash Conso 2003-10_ROW_1_Group" xfId="36160"/>
    <cellStyle name="n_Flash September eresMas_Flash Conso 2003-10_ROW_1_ROW ARPU" xfId="36161"/>
    <cellStyle name="n_Flash September eresMas_Flash Conso 2003-10_ROW_Group" xfId="36162"/>
    <cellStyle name="n_Flash September eresMas_Flash Conso 2003-10_ROW_ROW ARPU" xfId="36163"/>
    <cellStyle name="n_Flash September eresMas_Flash Conso 2003-10_Spain ARPU + AUPU" xfId="36164"/>
    <cellStyle name="n_Flash September eresMas_Flash Conso 2003-10_Spain ARPU + AUPU_Group" xfId="36165"/>
    <cellStyle name="n_Flash September eresMas_Flash Conso 2003-10_Spain ARPU + AUPU_ROW ARPU" xfId="36166"/>
    <cellStyle name="n_Flash September eresMas_Flash Conso 2003-10_Spain KPIs" xfId="7119"/>
    <cellStyle name="n_Flash September eresMas_Flash Conso 2003-10_Spain KPIs 2" xfId="16486"/>
    <cellStyle name="n_Flash September eresMas_Flash Conso 2003-10_Spain KPIs_1" xfId="51935"/>
    <cellStyle name="n_Flash September eresMas_Flash Conso 2003-10_Telecoms - Operational KPIs" xfId="50238"/>
    <cellStyle name="n_Flash September eresMas_Flash Conso 2004-02" xfId="2428"/>
    <cellStyle name="n_Flash September eresMas_Flash Conso 2004-02_A&amp;ME KPIs" xfId="53715"/>
    <cellStyle name="n_Flash September eresMas_Flash Conso 2004-02_DATA KPI Personal" xfId="36168"/>
    <cellStyle name="n_Flash September eresMas_Flash Conso 2004-02_DATA KPI Personal_Group" xfId="36169"/>
    <cellStyle name="n_Flash September eresMas_Flash Conso 2004-02_DATA KPI Personal_ROW ARPU" xfId="36170"/>
    <cellStyle name="n_Flash September eresMas_Flash Conso 2004-02_EE_CoA_BS - mapped V4" xfId="36171"/>
    <cellStyle name="n_Flash September eresMas_Flash Conso 2004-02_EE_CoA_BS - mapped V4_Group" xfId="36172"/>
    <cellStyle name="n_Flash September eresMas_Flash Conso 2004-02_EE_CoA_BS - mapped V4_ROW ARPU" xfId="36173"/>
    <cellStyle name="n_Flash September eresMas_Flash Conso 2004-02_France financials" xfId="24081"/>
    <cellStyle name="n_Flash September eresMas_Flash Conso 2004-02_France KPIs" xfId="5289"/>
    <cellStyle name="n_Flash September eresMas_Flash Conso 2004-02_France KPIs 2" xfId="14707"/>
    <cellStyle name="n_Flash September eresMas_Flash Conso 2004-02_France KPIs_1" xfId="12532"/>
    <cellStyle name="n_Flash September eresMas_Flash Conso 2004-02_Group" xfId="36174"/>
    <cellStyle name="n_Flash September eresMas_Flash Conso 2004-02_Group - financial KPIs" xfId="22337"/>
    <cellStyle name="n_Flash September eresMas_Flash Conso 2004-02_Group - operational KPIs" xfId="10778"/>
    <cellStyle name="n_Flash September eresMas_Flash Conso 2004-02_Group - operational KPIs 2" xfId="18477"/>
    <cellStyle name="n_Flash September eresMas_Flash Conso 2004-02_Group - operational KPIs_1" xfId="20594"/>
    <cellStyle name="n_Flash September eresMas_Flash Conso 2004-02_Poland KPIs" xfId="36167"/>
    <cellStyle name="n_Flash September eresMas_Flash Conso 2004-02_Reporting Valeur_Mobile_2010_10" xfId="36175"/>
    <cellStyle name="n_Flash September eresMas_Flash Conso 2004-02_Reporting Valeur_Mobile_2010_10_Group" xfId="36176"/>
    <cellStyle name="n_Flash September eresMas_Flash Conso 2004-02_Reporting Valeur_Mobile_2010_10_ROW" xfId="36177"/>
    <cellStyle name="n_Flash September eresMas_Flash Conso 2004-02_Reporting Valeur_Mobile_2010_10_ROW ARPU" xfId="36178"/>
    <cellStyle name="n_Flash September eresMas_Flash Conso 2004-02_Reporting Valeur_Mobile_2010_10_ROW_Group" xfId="36179"/>
    <cellStyle name="n_Flash September eresMas_Flash Conso 2004-02_Reporting Valeur_Mobile_2010_10_ROW_ROW ARPU" xfId="36180"/>
    <cellStyle name="n_Flash September eresMas_Flash Conso 2004-02_ROW" xfId="36181"/>
    <cellStyle name="n_Flash September eresMas_Flash Conso 2004-02_ROW ARPU" xfId="36182"/>
    <cellStyle name="n_Flash September eresMas_Flash Conso 2004-02_ROW_1" xfId="36183"/>
    <cellStyle name="n_Flash September eresMas_Flash Conso 2004-02_ROW_1_Group" xfId="36184"/>
    <cellStyle name="n_Flash September eresMas_Flash Conso 2004-02_ROW_1_ROW ARPU" xfId="36185"/>
    <cellStyle name="n_Flash September eresMas_Flash Conso 2004-02_ROW_Group" xfId="36186"/>
    <cellStyle name="n_Flash September eresMas_Flash Conso 2004-02_ROW_ROW ARPU" xfId="36187"/>
    <cellStyle name="n_Flash September eresMas_Flash Conso 2004-02_Spain ARPU + AUPU" xfId="36188"/>
    <cellStyle name="n_Flash September eresMas_Flash Conso 2004-02_Spain ARPU + AUPU_Group" xfId="36189"/>
    <cellStyle name="n_Flash September eresMas_Flash Conso 2004-02_Spain ARPU + AUPU_ROW ARPU" xfId="36190"/>
    <cellStyle name="n_Flash September eresMas_Flash Conso 2004-02_Spain KPIs" xfId="7120"/>
    <cellStyle name="n_Flash September eresMas_Flash Conso 2004-02_Spain KPIs 2" xfId="16487"/>
    <cellStyle name="n_Flash September eresMas_Flash Conso 2004-02_Spain KPIs_1" xfId="51936"/>
    <cellStyle name="n_Flash September eresMas_Flash Conso 2004-02_Telecoms - Operational KPIs" xfId="50239"/>
    <cellStyle name="n_Flash September eresMas_Flash Conso 2004-03" xfId="2429"/>
    <cellStyle name="n_Flash September eresMas_Flash Conso 2004-03_A&amp;ME KPIs" xfId="53716"/>
    <cellStyle name="n_Flash September eresMas_Flash Conso 2004-03_DATA KPI Personal" xfId="36192"/>
    <cellStyle name="n_Flash September eresMas_Flash Conso 2004-03_DATA KPI Personal_Group" xfId="36193"/>
    <cellStyle name="n_Flash September eresMas_Flash Conso 2004-03_DATA KPI Personal_ROW ARPU" xfId="36194"/>
    <cellStyle name="n_Flash September eresMas_Flash Conso 2004-03_EE_CoA_BS - mapped V4" xfId="36195"/>
    <cellStyle name="n_Flash September eresMas_Flash Conso 2004-03_EE_CoA_BS - mapped V4_Group" xfId="36196"/>
    <cellStyle name="n_Flash September eresMas_Flash Conso 2004-03_EE_CoA_BS - mapped V4_ROW ARPU" xfId="36197"/>
    <cellStyle name="n_Flash September eresMas_Flash Conso 2004-03_France financials" xfId="24082"/>
    <cellStyle name="n_Flash September eresMas_Flash Conso 2004-03_France KPIs" xfId="5290"/>
    <cellStyle name="n_Flash September eresMas_Flash Conso 2004-03_France KPIs 2" xfId="14708"/>
    <cellStyle name="n_Flash September eresMas_Flash Conso 2004-03_France KPIs_1" xfId="12533"/>
    <cellStyle name="n_Flash September eresMas_Flash Conso 2004-03_Group" xfId="36198"/>
    <cellStyle name="n_Flash September eresMas_Flash Conso 2004-03_Group - financial KPIs" xfId="22338"/>
    <cellStyle name="n_Flash September eresMas_Flash Conso 2004-03_Group - operational KPIs" xfId="10779"/>
    <cellStyle name="n_Flash September eresMas_Flash Conso 2004-03_Group - operational KPIs 2" xfId="18478"/>
    <cellStyle name="n_Flash September eresMas_Flash Conso 2004-03_Group - operational KPIs_1" xfId="20595"/>
    <cellStyle name="n_Flash September eresMas_Flash Conso 2004-03_Poland KPIs" xfId="36191"/>
    <cellStyle name="n_Flash September eresMas_Flash Conso 2004-03_Reporting Valeur_Mobile_2010_10" xfId="36199"/>
    <cellStyle name="n_Flash September eresMas_Flash Conso 2004-03_Reporting Valeur_Mobile_2010_10_Group" xfId="36200"/>
    <cellStyle name="n_Flash September eresMas_Flash Conso 2004-03_Reporting Valeur_Mobile_2010_10_ROW" xfId="36201"/>
    <cellStyle name="n_Flash September eresMas_Flash Conso 2004-03_Reporting Valeur_Mobile_2010_10_ROW ARPU" xfId="36202"/>
    <cellStyle name="n_Flash September eresMas_Flash Conso 2004-03_Reporting Valeur_Mobile_2010_10_ROW_Group" xfId="36203"/>
    <cellStyle name="n_Flash September eresMas_Flash Conso 2004-03_Reporting Valeur_Mobile_2010_10_ROW_ROW ARPU" xfId="36204"/>
    <cellStyle name="n_Flash September eresMas_Flash Conso 2004-03_ROW" xfId="36205"/>
    <cellStyle name="n_Flash September eresMas_Flash Conso 2004-03_ROW ARPU" xfId="36206"/>
    <cellStyle name="n_Flash September eresMas_Flash Conso 2004-03_ROW_1" xfId="36207"/>
    <cellStyle name="n_Flash September eresMas_Flash Conso 2004-03_ROW_1_Group" xfId="36208"/>
    <cellStyle name="n_Flash September eresMas_Flash Conso 2004-03_ROW_1_ROW ARPU" xfId="36209"/>
    <cellStyle name="n_Flash September eresMas_Flash Conso 2004-03_ROW_Group" xfId="36210"/>
    <cellStyle name="n_Flash September eresMas_Flash Conso 2004-03_ROW_ROW ARPU" xfId="36211"/>
    <cellStyle name="n_Flash September eresMas_Flash Conso 2004-03_Spain ARPU + AUPU" xfId="36212"/>
    <cellStyle name="n_Flash September eresMas_Flash Conso 2004-03_Spain ARPU + AUPU_Group" xfId="36213"/>
    <cellStyle name="n_Flash September eresMas_Flash Conso 2004-03_Spain ARPU + AUPU_ROW ARPU" xfId="36214"/>
    <cellStyle name="n_Flash September eresMas_Flash Conso 2004-03_Spain KPIs" xfId="7121"/>
    <cellStyle name="n_Flash September eresMas_Flash Conso 2004-03_Spain KPIs 2" xfId="16488"/>
    <cellStyle name="n_Flash September eresMas_Flash Conso 2004-03_Spain KPIs_1" xfId="51937"/>
    <cellStyle name="n_Flash September eresMas_Flash Conso 2004-03_Telecoms - Operational KPIs" xfId="50240"/>
    <cellStyle name="n_Flash September eresMas_Flash Conso 2006_06france_MID" xfId="2430"/>
    <cellStyle name="n_Flash September eresMas_Flash Conso 2006_06france_MID_A&amp;ME KPIs" xfId="53717"/>
    <cellStyle name="n_Flash September eresMas_Flash Conso 2006_06france_MID_France financials" xfId="24083"/>
    <cellStyle name="n_Flash September eresMas_Flash Conso 2006_06france_MID_France KPIs" xfId="5291"/>
    <cellStyle name="n_Flash September eresMas_Flash Conso 2006_06france_MID_France KPIs 2" xfId="14709"/>
    <cellStyle name="n_Flash September eresMas_Flash Conso 2006_06france_MID_France KPIs_1" xfId="12534"/>
    <cellStyle name="n_Flash September eresMas_Flash Conso 2006_06france_MID_Group" xfId="36216"/>
    <cellStyle name="n_Flash September eresMas_Flash Conso 2006_06france_MID_Group - financial KPIs" xfId="22339"/>
    <cellStyle name="n_Flash September eresMas_Flash Conso 2006_06france_MID_Group - operational KPIs" xfId="10780"/>
    <cellStyle name="n_Flash September eresMas_Flash Conso 2006_06france_MID_Group - operational KPIs 2" xfId="18479"/>
    <cellStyle name="n_Flash September eresMas_Flash Conso 2006_06france_MID_Group - operational KPIs_1" xfId="20596"/>
    <cellStyle name="n_Flash September eresMas_Flash Conso 2006_06france_MID_Poland KPIs" xfId="36215"/>
    <cellStyle name="n_Flash September eresMas_Flash Conso 2006_06france_MID_ROW" xfId="36217"/>
    <cellStyle name="n_Flash September eresMas_Flash Conso 2006_06france_MID_ROW ARPU" xfId="36218"/>
    <cellStyle name="n_Flash September eresMas_Flash Conso 2006_06france_MID_ROW_1" xfId="36219"/>
    <cellStyle name="n_Flash September eresMas_Flash Conso 2006_06france_MID_ROW_1_Group" xfId="36220"/>
    <cellStyle name="n_Flash September eresMas_Flash Conso 2006_06france_MID_ROW_1_ROW ARPU" xfId="36221"/>
    <cellStyle name="n_Flash September eresMas_Flash Conso 2006_06france_MID_ROW_Group" xfId="36222"/>
    <cellStyle name="n_Flash September eresMas_Flash Conso 2006_06france_MID_ROW_ROW ARPU" xfId="36223"/>
    <cellStyle name="n_Flash September eresMas_Flash Conso 2006_06france_MID_Spain ARPU + AUPU" xfId="36224"/>
    <cellStyle name="n_Flash September eresMas_Flash Conso 2006_06france_MID_Spain ARPU + AUPU_Group" xfId="36225"/>
    <cellStyle name="n_Flash September eresMas_Flash Conso 2006_06france_MID_Spain ARPU + AUPU_ROW ARPU" xfId="36226"/>
    <cellStyle name="n_Flash September eresMas_Flash Conso 2006_06france_MID_Spain KPIs" xfId="7122"/>
    <cellStyle name="n_Flash September eresMas_Flash Conso 2006_06france_MID_Spain KPIs 2" xfId="16489"/>
    <cellStyle name="n_Flash September eresMas_Flash Conso 2006_06france_MID_Spain KPIs_1" xfId="51938"/>
    <cellStyle name="n_Flash September eresMas_Flash Conso 2006_06france_MID_Telecoms - Operational KPIs" xfId="50241"/>
    <cellStyle name="n_Flash September eresMas_Flash Conso Home 2004-09" xfId="2431"/>
    <cellStyle name="n_Flash September eresMas_Flash Conso Home 2004-09_A&amp;ME KPIs" xfId="53718"/>
    <cellStyle name="n_Flash September eresMas_Flash Conso Home 2004-09_DATA KPI Personal" xfId="36228"/>
    <cellStyle name="n_Flash September eresMas_Flash Conso Home 2004-09_DATA KPI Personal_Group" xfId="36229"/>
    <cellStyle name="n_Flash September eresMas_Flash Conso Home 2004-09_DATA KPI Personal_ROW ARPU" xfId="36230"/>
    <cellStyle name="n_Flash September eresMas_Flash Conso Home 2004-09_EE_CoA_BS - mapped V4" xfId="36231"/>
    <cellStyle name="n_Flash September eresMas_Flash Conso Home 2004-09_EE_CoA_BS - mapped V4_Group" xfId="36232"/>
    <cellStyle name="n_Flash September eresMas_Flash Conso Home 2004-09_EE_CoA_BS - mapped V4_ROW ARPU" xfId="36233"/>
    <cellStyle name="n_Flash September eresMas_Flash Conso Home 2004-09_France financials" xfId="24084"/>
    <cellStyle name="n_Flash September eresMas_Flash Conso Home 2004-09_France KPIs" xfId="5292"/>
    <cellStyle name="n_Flash September eresMas_Flash Conso Home 2004-09_France KPIs 2" xfId="14710"/>
    <cellStyle name="n_Flash September eresMas_Flash Conso Home 2004-09_France KPIs_1" xfId="12535"/>
    <cellStyle name="n_Flash September eresMas_Flash Conso Home 2004-09_Group" xfId="36234"/>
    <cellStyle name="n_Flash September eresMas_Flash Conso Home 2004-09_Group - financial KPIs" xfId="22340"/>
    <cellStyle name="n_Flash September eresMas_Flash Conso Home 2004-09_Group - operational KPIs" xfId="10781"/>
    <cellStyle name="n_Flash September eresMas_Flash Conso Home 2004-09_Group - operational KPIs 2" xfId="18480"/>
    <cellStyle name="n_Flash September eresMas_Flash Conso Home 2004-09_Group - operational KPIs_1" xfId="20597"/>
    <cellStyle name="n_Flash September eresMas_Flash Conso Home 2004-09_Poland KPIs" xfId="36227"/>
    <cellStyle name="n_Flash September eresMas_Flash Conso Home 2004-09_Reporting Valeur_Mobile_2010_10" xfId="36235"/>
    <cellStyle name="n_Flash September eresMas_Flash Conso Home 2004-09_Reporting Valeur_Mobile_2010_10_Group" xfId="36236"/>
    <cellStyle name="n_Flash September eresMas_Flash Conso Home 2004-09_Reporting Valeur_Mobile_2010_10_ROW" xfId="36237"/>
    <cellStyle name="n_Flash September eresMas_Flash Conso Home 2004-09_Reporting Valeur_Mobile_2010_10_ROW ARPU" xfId="36238"/>
    <cellStyle name="n_Flash September eresMas_Flash Conso Home 2004-09_Reporting Valeur_Mobile_2010_10_ROW_Group" xfId="36239"/>
    <cellStyle name="n_Flash September eresMas_Flash Conso Home 2004-09_Reporting Valeur_Mobile_2010_10_ROW_ROW ARPU" xfId="36240"/>
    <cellStyle name="n_Flash September eresMas_Flash Conso Home 2004-09_ROW" xfId="36241"/>
    <cellStyle name="n_Flash September eresMas_Flash Conso Home 2004-09_ROW ARPU" xfId="36242"/>
    <cellStyle name="n_Flash September eresMas_Flash Conso Home 2004-09_ROW_1" xfId="36243"/>
    <cellStyle name="n_Flash September eresMas_Flash Conso Home 2004-09_ROW_1_Group" xfId="36244"/>
    <cellStyle name="n_Flash September eresMas_Flash Conso Home 2004-09_ROW_1_ROW ARPU" xfId="36245"/>
    <cellStyle name="n_Flash September eresMas_Flash Conso Home 2004-09_ROW_Group" xfId="36246"/>
    <cellStyle name="n_Flash September eresMas_Flash Conso Home 2004-09_ROW_ROW ARPU" xfId="36247"/>
    <cellStyle name="n_Flash September eresMas_Flash Conso Home 2004-09_Spain ARPU + AUPU" xfId="36248"/>
    <cellStyle name="n_Flash September eresMas_Flash Conso Home 2004-09_Spain ARPU + AUPU_Group" xfId="36249"/>
    <cellStyle name="n_Flash September eresMas_Flash Conso Home 2004-09_Spain ARPU + AUPU_ROW ARPU" xfId="36250"/>
    <cellStyle name="n_Flash September eresMas_Flash Conso Home 2004-09_Spain KPIs" xfId="7123"/>
    <cellStyle name="n_Flash September eresMas_Flash Conso Home 2004-09_Spain KPIs 2" xfId="16490"/>
    <cellStyle name="n_Flash September eresMas_Flash Conso Home 2004-09_Spain KPIs_1" xfId="51939"/>
    <cellStyle name="n_Flash September eresMas_Flash Conso Home 2004-09_Telecoms - Operational KPIs" xfId="50242"/>
    <cellStyle name="n_Flash September eresMas_Flash Conso Home 2005-02V2" xfId="2432"/>
    <cellStyle name="n_Flash September eresMas_Flash Conso Home 2005-02V2_A&amp;ME KPIs" xfId="53719"/>
    <cellStyle name="n_Flash September eresMas_Flash Conso Home 2005-02V2_DATA KPI Personal" xfId="36252"/>
    <cellStyle name="n_Flash September eresMas_Flash Conso Home 2005-02V2_DATA KPI Personal_Group" xfId="36253"/>
    <cellStyle name="n_Flash September eresMas_Flash Conso Home 2005-02V2_DATA KPI Personal_ROW ARPU" xfId="36254"/>
    <cellStyle name="n_Flash September eresMas_Flash Conso Home 2005-02V2_EE_CoA_BS - mapped V4" xfId="36255"/>
    <cellStyle name="n_Flash September eresMas_Flash Conso Home 2005-02V2_EE_CoA_BS - mapped V4_Group" xfId="36256"/>
    <cellStyle name="n_Flash September eresMas_Flash Conso Home 2005-02V2_EE_CoA_BS - mapped V4_ROW ARPU" xfId="36257"/>
    <cellStyle name="n_Flash September eresMas_Flash Conso Home 2005-02V2_France financials" xfId="24085"/>
    <cellStyle name="n_Flash September eresMas_Flash Conso Home 2005-02V2_France KPIs" xfId="5293"/>
    <cellStyle name="n_Flash September eresMas_Flash Conso Home 2005-02V2_France KPIs 2" xfId="14711"/>
    <cellStyle name="n_Flash September eresMas_Flash Conso Home 2005-02V2_France KPIs_1" xfId="12536"/>
    <cellStyle name="n_Flash September eresMas_Flash Conso Home 2005-02V2_Group" xfId="36258"/>
    <cellStyle name="n_Flash September eresMas_Flash Conso Home 2005-02V2_Group - financial KPIs" xfId="22341"/>
    <cellStyle name="n_Flash September eresMas_Flash Conso Home 2005-02V2_Group - operational KPIs" xfId="10782"/>
    <cellStyle name="n_Flash September eresMas_Flash Conso Home 2005-02V2_Group - operational KPIs 2" xfId="18481"/>
    <cellStyle name="n_Flash September eresMas_Flash Conso Home 2005-02V2_Group - operational KPIs_1" xfId="20598"/>
    <cellStyle name="n_Flash September eresMas_Flash Conso Home 2005-02V2_Poland KPIs" xfId="36251"/>
    <cellStyle name="n_Flash September eresMas_Flash Conso Home 2005-02V2_Reporting Valeur_Mobile_2010_10" xfId="36259"/>
    <cellStyle name="n_Flash September eresMas_Flash Conso Home 2005-02V2_Reporting Valeur_Mobile_2010_10_Group" xfId="36260"/>
    <cellStyle name="n_Flash September eresMas_Flash Conso Home 2005-02V2_Reporting Valeur_Mobile_2010_10_ROW" xfId="36261"/>
    <cellStyle name="n_Flash September eresMas_Flash Conso Home 2005-02V2_Reporting Valeur_Mobile_2010_10_ROW ARPU" xfId="36262"/>
    <cellStyle name="n_Flash September eresMas_Flash Conso Home 2005-02V2_Reporting Valeur_Mobile_2010_10_ROW_Group" xfId="36263"/>
    <cellStyle name="n_Flash September eresMas_Flash Conso Home 2005-02V2_Reporting Valeur_Mobile_2010_10_ROW_ROW ARPU" xfId="36264"/>
    <cellStyle name="n_Flash September eresMas_Flash Conso Home 2005-02V2_ROW" xfId="36265"/>
    <cellStyle name="n_Flash September eresMas_Flash Conso Home 2005-02V2_ROW ARPU" xfId="36266"/>
    <cellStyle name="n_Flash September eresMas_Flash Conso Home 2005-02V2_ROW_1" xfId="36267"/>
    <cellStyle name="n_Flash September eresMas_Flash Conso Home 2005-02V2_ROW_1_Group" xfId="36268"/>
    <cellStyle name="n_Flash September eresMas_Flash Conso Home 2005-02V2_ROW_1_ROW ARPU" xfId="36269"/>
    <cellStyle name="n_Flash September eresMas_Flash Conso Home 2005-02V2_ROW_Group" xfId="36270"/>
    <cellStyle name="n_Flash September eresMas_Flash Conso Home 2005-02V2_ROW_ROW ARPU" xfId="36271"/>
    <cellStyle name="n_Flash September eresMas_Flash Conso Home 2005-02V2_Spain ARPU + AUPU" xfId="36272"/>
    <cellStyle name="n_Flash September eresMas_Flash Conso Home 2005-02V2_Spain ARPU + AUPU_Group" xfId="36273"/>
    <cellStyle name="n_Flash September eresMas_Flash Conso Home 2005-02V2_Spain ARPU + AUPU_ROW ARPU" xfId="36274"/>
    <cellStyle name="n_Flash September eresMas_Flash Conso Home 2005-02V2_Spain KPIs" xfId="7124"/>
    <cellStyle name="n_Flash September eresMas_Flash Conso Home 2005-02V2_Spain KPIs 2" xfId="16491"/>
    <cellStyle name="n_Flash September eresMas_Flash Conso Home 2005-02V2_Spain KPIs_1" xfId="51940"/>
    <cellStyle name="n_Flash September eresMas_Flash Conso Home 2005-02V2_Telecoms - Operational KPIs" xfId="50243"/>
    <cellStyle name="n_Flash September eresMas_Flash Conso Home 2005-03" xfId="2433"/>
    <cellStyle name="n_Flash September eresMas_Flash Conso Home 2005-03_A&amp;ME KPIs" xfId="53720"/>
    <cellStyle name="n_Flash September eresMas_Flash Conso Home 2005-03_DATA KPI Personal" xfId="36276"/>
    <cellStyle name="n_Flash September eresMas_Flash Conso Home 2005-03_DATA KPI Personal_Group" xfId="36277"/>
    <cellStyle name="n_Flash September eresMas_Flash Conso Home 2005-03_DATA KPI Personal_ROW ARPU" xfId="36278"/>
    <cellStyle name="n_Flash September eresMas_Flash Conso Home 2005-03_EE_CoA_BS - mapped V4" xfId="36279"/>
    <cellStyle name="n_Flash September eresMas_Flash Conso Home 2005-03_EE_CoA_BS - mapped V4_Group" xfId="36280"/>
    <cellStyle name="n_Flash September eresMas_Flash Conso Home 2005-03_EE_CoA_BS - mapped V4_ROW ARPU" xfId="36281"/>
    <cellStyle name="n_Flash September eresMas_Flash Conso Home 2005-03_France financials" xfId="24086"/>
    <cellStyle name="n_Flash September eresMas_Flash Conso Home 2005-03_France KPIs" xfId="5294"/>
    <cellStyle name="n_Flash September eresMas_Flash Conso Home 2005-03_France KPIs 2" xfId="14712"/>
    <cellStyle name="n_Flash September eresMas_Flash Conso Home 2005-03_France KPIs_1" xfId="12537"/>
    <cellStyle name="n_Flash September eresMas_Flash Conso Home 2005-03_Group" xfId="36282"/>
    <cellStyle name="n_Flash September eresMas_Flash Conso Home 2005-03_Group - financial KPIs" xfId="22342"/>
    <cellStyle name="n_Flash September eresMas_Flash Conso Home 2005-03_Group - operational KPIs" xfId="10783"/>
    <cellStyle name="n_Flash September eresMas_Flash Conso Home 2005-03_Group - operational KPIs 2" xfId="18482"/>
    <cellStyle name="n_Flash September eresMas_Flash Conso Home 2005-03_Group - operational KPIs_1" xfId="20599"/>
    <cellStyle name="n_Flash September eresMas_Flash Conso Home 2005-03_Poland KPIs" xfId="36275"/>
    <cellStyle name="n_Flash September eresMas_Flash Conso Home 2005-03_Reporting Valeur_Mobile_2010_10" xfId="36283"/>
    <cellStyle name="n_Flash September eresMas_Flash Conso Home 2005-03_Reporting Valeur_Mobile_2010_10_Group" xfId="36284"/>
    <cellStyle name="n_Flash September eresMas_Flash Conso Home 2005-03_Reporting Valeur_Mobile_2010_10_ROW" xfId="36285"/>
    <cellStyle name="n_Flash September eresMas_Flash Conso Home 2005-03_Reporting Valeur_Mobile_2010_10_ROW ARPU" xfId="36286"/>
    <cellStyle name="n_Flash September eresMas_Flash Conso Home 2005-03_Reporting Valeur_Mobile_2010_10_ROW_Group" xfId="36287"/>
    <cellStyle name="n_Flash September eresMas_Flash Conso Home 2005-03_Reporting Valeur_Mobile_2010_10_ROW_ROW ARPU" xfId="36288"/>
    <cellStyle name="n_Flash September eresMas_Flash Conso Home 2005-03_ROW" xfId="36289"/>
    <cellStyle name="n_Flash September eresMas_Flash Conso Home 2005-03_ROW ARPU" xfId="36290"/>
    <cellStyle name="n_Flash September eresMas_Flash Conso Home 2005-03_ROW_1" xfId="36291"/>
    <cellStyle name="n_Flash September eresMas_Flash Conso Home 2005-03_ROW_1_Group" xfId="36292"/>
    <cellStyle name="n_Flash September eresMas_Flash Conso Home 2005-03_ROW_1_ROW ARPU" xfId="36293"/>
    <cellStyle name="n_Flash September eresMas_Flash Conso Home 2005-03_ROW_Group" xfId="36294"/>
    <cellStyle name="n_Flash September eresMas_Flash Conso Home 2005-03_ROW_ROW ARPU" xfId="36295"/>
    <cellStyle name="n_Flash September eresMas_Flash Conso Home 2005-03_Spain ARPU + AUPU" xfId="36296"/>
    <cellStyle name="n_Flash September eresMas_Flash Conso Home 2005-03_Spain ARPU + AUPU_Group" xfId="36297"/>
    <cellStyle name="n_Flash September eresMas_Flash Conso Home 2005-03_Spain ARPU + AUPU_ROW ARPU" xfId="36298"/>
    <cellStyle name="n_Flash September eresMas_Flash Conso Home 2005-03_Spain KPIs" xfId="7125"/>
    <cellStyle name="n_Flash September eresMas_Flash Conso Home 2005-03_Spain KPIs 2" xfId="16492"/>
    <cellStyle name="n_Flash September eresMas_Flash Conso Home 2005-03_Spain KPIs_1" xfId="51941"/>
    <cellStyle name="n_Flash September eresMas_Flash Conso Home 2005-03_Telecoms - Operational KPIs" xfId="50244"/>
    <cellStyle name="n_Flash September eresMas_Flash inter" xfId="2434"/>
    <cellStyle name="n_Flash September eresMas_Flash inter_01 Synthèse DM pour modèle" xfId="2435"/>
    <cellStyle name="n_Flash September eresMas_Flash inter_01 Synthèse DM pour modèle_A&amp;ME KPIs" xfId="53722"/>
    <cellStyle name="n_Flash September eresMas_Flash inter_01 Synthèse DM pour modèle_France financials" xfId="24088"/>
    <cellStyle name="n_Flash September eresMas_Flash inter_01 Synthèse DM pour modèle_France KPIs" xfId="5296"/>
    <cellStyle name="n_Flash September eresMas_Flash inter_01 Synthèse DM pour modèle_France KPIs 2" xfId="14714"/>
    <cellStyle name="n_Flash September eresMas_Flash inter_01 Synthèse DM pour modèle_France KPIs_1" xfId="12539"/>
    <cellStyle name="n_Flash September eresMas_Flash inter_01 Synthèse DM pour modèle_Group" xfId="36301"/>
    <cellStyle name="n_Flash September eresMas_Flash inter_01 Synthèse DM pour modèle_Group - financial KPIs" xfId="22344"/>
    <cellStyle name="n_Flash September eresMas_Flash inter_01 Synthèse DM pour modèle_Group - operational KPIs" xfId="10785"/>
    <cellStyle name="n_Flash September eresMas_Flash inter_01 Synthèse DM pour modèle_Group - operational KPIs 2" xfId="18484"/>
    <cellStyle name="n_Flash September eresMas_Flash inter_01 Synthèse DM pour modèle_Group - operational KPIs_1" xfId="20601"/>
    <cellStyle name="n_Flash September eresMas_Flash inter_01 Synthèse DM pour modèle_Poland KPIs" xfId="36300"/>
    <cellStyle name="n_Flash September eresMas_Flash inter_01 Synthèse DM pour modèle_ROW" xfId="36302"/>
    <cellStyle name="n_Flash September eresMas_Flash inter_01 Synthèse DM pour modèle_ROW ARPU" xfId="36303"/>
    <cellStyle name="n_Flash September eresMas_Flash inter_01 Synthèse DM pour modèle_ROW_1" xfId="36304"/>
    <cellStyle name="n_Flash September eresMas_Flash inter_01 Synthèse DM pour modèle_ROW_1_Group" xfId="36305"/>
    <cellStyle name="n_Flash September eresMas_Flash inter_01 Synthèse DM pour modèle_ROW_1_ROW ARPU" xfId="36306"/>
    <cellStyle name="n_Flash September eresMas_Flash inter_01 Synthèse DM pour modèle_ROW_Group" xfId="36307"/>
    <cellStyle name="n_Flash September eresMas_Flash inter_01 Synthèse DM pour modèle_ROW_ROW ARPU" xfId="36308"/>
    <cellStyle name="n_Flash September eresMas_Flash inter_01 Synthèse DM pour modèle_Spain ARPU + AUPU" xfId="36309"/>
    <cellStyle name="n_Flash September eresMas_Flash inter_01 Synthèse DM pour modèle_Spain ARPU + AUPU_Group" xfId="36310"/>
    <cellStyle name="n_Flash September eresMas_Flash inter_01 Synthèse DM pour modèle_Spain ARPU + AUPU_ROW ARPU" xfId="36311"/>
    <cellStyle name="n_Flash September eresMas_Flash inter_01 Synthèse DM pour modèle_Spain KPIs" xfId="7127"/>
    <cellStyle name="n_Flash September eresMas_Flash inter_01 Synthèse DM pour modèle_Spain KPIs 2" xfId="16494"/>
    <cellStyle name="n_Flash September eresMas_Flash inter_01 Synthèse DM pour modèle_Spain KPIs_1" xfId="51943"/>
    <cellStyle name="n_Flash September eresMas_Flash inter_01 Synthèse DM pour modèle_Telecoms - Operational KPIs" xfId="50246"/>
    <cellStyle name="n_Flash September eresMas_Flash inter_0703 Préflashde L23 Analyse CA trafic 07-03 (07-04-03)" xfId="2436"/>
    <cellStyle name="n_Flash September eresMas_Flash inter_0703 Préflashde L23 Analyse CA trafic 07-03 (07-04-03)_A&amp;ME KPIs" xfId="53723"/>
    <cellStyle name="n_Flash September eresMas_Flash inter_0703 Préflashde L23 Analyse CA trafic 07-03 (07-04-03)_Enterprise" xfId="9857"/>
    <cellStyle name="n_Flash September eresMas_Flash inter_0703 Préflashde L23 Analyse CA trafic 07-03 (07-04-03)_France financials" xfId="24089"/>
    <cellStyle name="n_Flash September eresMas_Flash inter_0703 Préflashde L23 Analyse CA trafic 07-03 (07-04-03)_France financials_1" xfId="25447"/>
    <cellStyle name="n_Flash September eresMas_Flash inter_0703 Préflashde L23 Analyse CA trafic 07-03 (07-04-03)_France KPIs" xfId="5297"/>
    <cellStyle name="n_Flash September eresMas_Flash inter_0703 Préflashde L23 Analyse CA trafic 07-03 (07-04-03)_France KPIs 2" xfId="14715"/>
    <cellStyle name="n_Flash September eresMas_Flash inter_0703 Préflashde L23 Analyse CA trafic 07-03 (07-04-03)_France KPIs_1" xfId="12540"/>
    <cellStyle name="n_Flash September eresMas_Flash inter_0703 Préflashde L23 Analyse CA trafic 07-03 (07-04-03)_Group" xfId="36313"/>
    <cellStyle name="n_Flash September eresMas_Flash inter_0703 Préflashde L23 Analyse CA trafic 07-03 (07-04-03)_Group - financial KPIs" xfId="22345"/>
    <cellStyle name="n_Flash September eresMas_Flash inter_0703 Préflashde L23 Analyse CA trafic 07-03 (07-04-03)_Group - operational KPIs" xfId="3323"/>
    <cellStyle name="n_Flash September eresMas_Flash inter_0703 Préflashde L23 Analyse CA trafic 07-03 (07-04-03)_Group - operational KPIs_1" xfId="10786"/>
    <cellStyle name="n_Flash September eresMas_Flash inter_0703 Préflashde L23 Analyse CA trafic 07-03 (07-04-03)_Group - operational KPIs_1 2" xfId="18485"/>
    <cellStyle name="n_Flash September eresMas_Flash inter_0703 Préflashde L23 Analyse CA trafic 07-03 (07-04-03)_Group - operational KPIs_2" xfId="20602"/>
    <cellStyle name="n_Flash September eresMas_Flash inter_0703 Préflashde L23 Analyse CA trafic 07-03 (07-04-03)_IC&amp;SS" xfId="19547"/>
    <cellStyle name="n_Flash September eresMas_Flash inter_0703 Préflashde L23 Analyse CA trafic 07-03 (07-04-03)_Poland KPIs" xfId="8577"/>
    <cellStyle name="n_Flash September eresMas_Flash inter_0703 Préflashde L23 Analyse CA trafic 07-03 (07-04-03)_Poland KPIs_1" xfId="36312"/>
    <cellStyle name="n_Flash September eresMas_Flash inter_0703 Préflashde L23 Analyse CA trafic 07-03 (07-04-03)_ROW" xfId="36314"/>
    <cellStyle name="n_Flash September eresMas_Flash inter_0703 Préflashde L23 Analyse CA trafic 07-03 (07-04-03)_ROW ARPU" xfId="36315"/>
    <cellStyle name="n_Flash September eresMas_Flash inter_0703 Préflashde L23 Analyse CA trafic 07-03 (07-04-03)_RoW KPIs" xfId="9289"/>
    <cellStyle name="n_Flash September eresMas_Flash inter_0703 Préflashde L23 Analyse CA trafic 07-03 (07-04-03)_ROW_1" xfId="36316"/>
    <cellStyle name="n_Flash September eresMas_Flash inter_0703 Préflashde L23 Analyse CA trafic 07-03 (07-04-03)_ROW_1_Group" xfId="36317"/>
    <cellStyle name="n_Flash September eresMas_Flash inter_0703 Préflashde L23 Analyse CA trafic 07-03 (07-04-03)_ROW_1_ROW ARPU" xfId="36318"/>
    <cellStyle name="n_Flash September eresMas_Flash inter_0703 Préflashde L23 Analyse CA trafic 07-03 (07-04-03)_ROW_Group" xfId="36319"/>
    <cellStyle name="n_Flash September eresMas_Flash inter_0703 Préflashde L23 Analyse CA trafic 07-03 (07-04-03)_ROW_ROW ARPU" xfId="36320"/>
    <cellStyle name="n_Flash September eresMas_Flash inter_0703 Préflashde L23 Analyse CA trafic 07-03 (07-04-03)_Spain ARPU + AUPU" xfId="36321"/>
    <cellStyle name="n_Flash September eresMas_Flash inter_0703 Préflashde L23 Analyse CA trafic 07-03 (07-04-03)_Spain ARPU + AUPU_Group" xfId="36322"/>
    <cellStyle name="n_Flash September eresMas_Flash inter_0703 Préflashde L23 Analyse CA trafic 07-03 (07-04-03)_Spain ARPU + AUPU_ROW ARPU" xfId="36323"/>
    <cellStyle name="n_Flash September eresMas_Flash inter_0703 Préflashde L23 Analyse CA trafic 07-03 (07-04-03)_Spain KPIs" xfId="7128"/>
    <cellStyle name="n_Flash September eresMas_Flash inter_0703 Préflashde L23 Analyse CA trafic 07-03 (07-04-03)_Spain KPIs 2" xfId="16495"/>
    <cellStyle name="n_Flash September eresMas_Flash inter_0703 Préflashde L23 Analyse CA trafic 07-03 (07-04-03)_Spain KPIs_1" xfId="51944"/>
    <cellStyle name="n_Flash September eresMas_Flash inter_0703 Préflashde L23 Analyse CA trafic 07-03 (07-04-03)_Telecoms - Operational KPIs" xfId="50247"/>
    <cellStyle name="n_Flash September eresMas_Flash inter_A&amp;ME KPIs" xfId="53721"/>
    <cellStyle name="n_Flash September eresMas_Flash inter_Base Forfaits 06-07" xfId="2437"/>
    <cellStyle name="n_Flash September eresMas_Flash inter_Base Forfaits 06-07_A&amp;ME KPIs" xfId="53724"/>
    <cellStyle name="n_Flash September eresMas_Flash inter_Base Forfaits 06-07_Enterprise" xfId="9858"/>
    <cellStyle name="n_Flash September eresMas_Flash inter_Base Forfaits 06-07_France financials" xfId="24090"/>
    <cellStyle name="n_Flash September eresMas_Flash inter_Base Forfaits 06-07_France financials_1" xfId="25448"/>
    <cellStyle name="n_Flash September eresMas_Flash inter_Base Forfaits 06-07_France KPIs" xfId="5298"/>
    <cellStyle name="n_Flash September eresMas_Flash inter_Base Forfaits 06-07_France KPIs 2" xfId="14716"/>
    <cellStyle name="n_Flash September eresMas_Flash inter_Base Forfaits 06-07_France KPIs_1" xfId="12541"/>
    <cellStyle name="n_Flash September eresMas_Flash inter_Base Forfaits 06-07_Group" xfId="36325"/>
    <cellStyle name="n_Flash September eresMas_Flash inter_Base Forfaits 06-07_Group - financial KPIs" xfId="22346"/>
    <cellStyle name="n_Flash September eresMas_Flash inter_Base Forfaits 06-07_Group - operational KPIs" xfId="3324"/>
    <cellStyle name="n_Flash September eresMas_Flash inter_Base Forfaits 06-07_Group - operational KPIs_1" xfId="10787"/>
    <cellStyle name="n_Flash September eresMas_Flash inter_Base Forfaits 06-07_Group - operational KPIs_1 2" xfId="18486"/>
    <cellStyle name="n_Flash September eresMas_Flash inter_Base Forfaits 06-07_Group - operational KPIs_2" xfId="20603"/>
    <cellStyle name="n_Flash September eresMas_Flash inter_Base Forfaits 06-07_IC&amp;SS" xfId="19747"/>
    <cellStyle name="n_Flash September eresMas_Flash inter_Base Forfaits 06-07_Poland KPIs" xfId="8578"/>
    <cellStyle name="n_Flash September eresMas_Flash inter_Base Forfaits 06-07_Poland KPIs_1" xfId="36324"/>
    <cellStyle name="n_Flash September eresMas_Flash inter_Base Forfaits 06-07_ROW" xfId="36326"/>
    <cellStyle name="n_Flash September eresMas_Flash inter_Base Forfaits 06-07_ROW ARPU" xfId="36327"/>
    <cellStyle name="n_Flash September eresMas_Flash inter_Base Forfaits 06-07_RoW KPIs" xfId="9290"/>
    <cellStyle name="n_Flash September eresMas_Flash inter_Base Forfaits 06-07_ROW_1" xfId="36328"/>
    <cellStyle name="n_Flash September eresMas_Flash inter_Base Forfaits 06-07_ROW_1_Group" xfId="36329"/>
    <cellStyle name="n_Flash September eresMas_Flash inter_Base Forfaits 06-07_ROW_1_ROW ARPU" xfId="36330"/>
    <cellStyle name="n_Flash September eresMas_Flash inter_Base Forfaits 06-07_ROW_Group" xfId="36331"/>
    <cellStyle name="n_Flash September eresMas_Flash inter_Base Forfaits 06-07_ROW_ROW ARPU" xfId="36332"/>
    <cellStyle name="n_Flash September eresMas_Flash inter_Base Forfaits 06-07_Spain ARPU + AUPU" xfId="36333"/>
    <cellStyle name="n_Flash September eresMas_Flash inter_Base Forfaits 06-07_Spain ARPU + AUPU_Group" xfId="36334"/>
    <cellStyle name="n_Flash September eresMas_Flash inter_Base Forfaits 06-07_Spain ARPU + AUPU_ROW ARPU" xfId="36335"/>
    <cellStyle name="n_Flash September eresMas_Flash inter_Base Forfaits 06-07_Spain KPIs" xfId="7129"/>
    <cellStyle name="n_Flash September eresMas_Flash inter_Base Forfaits 06-07_Spain KPIs 2" xfId="16496"/>
    <cellStyle name="n_Flash September eresMas_Flash inter_Base Forfaits 06-07_Spain KPIs_1" xfId="51945"/>
    <cellStyle name="n_Flash September eresMas_Flash inter_Base Forfaits 06-07_Telecoms - Operational KPIs" xfId="50248"/>
    <cellStyle name="n_Flash September eresMas_Flash inter_CA BAC SCR-VM 06-07 (31-07-06)" xfId="2438"/>
    <cellStyle name="n_Flash September eresMas_Flash inter_CA BAC SCR-VM 06-07 (31-07-06)_A&amp;ME KPIs" xfId="53725"/>
    <cellStyle name="n_Flash September eresMas_Flash inter_CA BAC SCR-VM 06-07 (31-07-06)_Enterprise" xfId="9859"/>
    <cellStyle name="n_Flash September eresMas_Flash inter_CA BAC SCR-VM 06-07 (31-07-06)_France financials" xfId="24091"/>
    <cellStyle name="n_Flash September eresMas_Flash inter_CA BAC SCR-VM 06-07 (31-07-06)_France financials_1" xfId="25449"/>
    <cellStyle name="n_Flash September eresMas_Flash inter_CA BAC SCR-VM 06-07 (31-07-06)_France KPIs" xfId="5299"/>
    <cellStyle name="n_Flash September eresMas_Flash inter_CA BAC SCR-VM 06-07 (31-07-06)_France KPIs 2" xfId="14717"/>
    <cellStyle name="n_Flash September eresMas_Flash inter_CA BAC SCR-VM 06-07 (31-07-06)_France KPIs_1" xfId="12542"/>
    <cellStyle name="n_Flash September eresMas_Flash inter_CA BAC SCR-VM 06-07 (31-07-06)_Group" xfId="36337"/>
    <cellStyle name="n_Flash September eresMas_Flash inter_CA BAC SCR-VM 06-07 (31-07-06)_Group - financial KPIs" xfId="22347"/>
    <cellStyle name="n_Flash September eresMas_Flash inter_CA BAC SCR-VM 06-07 (31-07-06)_Group - operational KPIs" xfId="3325"/>
    <cellStyle name="n_Flash September eresMas_Flash inter_CA BAC SCR-VM 06-07 (31-07-06)_Group - operational KPIs_1" xfId="10788"/>
    <cellStyle name="n_Flash September eresMas_Flash inter_CA BAC SCR-VM 06-07 (31-07-06)_Group - operational KPIs_1 2" xfId="18487"/>
    <cellStyle name="n_Flash September eresMas_Flash inter_CA BAC SCR-VM 06-07 (31-07-06)_Group - operational KPIs_2" xfId="20604"/>
    <cellStyle name="n_Flash September eresMas_Flash inter_CA BAC SCR-VM 06-07 (31-07-06)_IC&amp;SS" xfId="13930"/>
    <cellStyle name="n_Flash September eresMas_Flash inter_CA BAC SCR-VM 06-07 (31-07-06)_Poland KPIs" xfId="8579"/>
    <cellStyle name="n_Flash September eresMas_Flash inter_CA BAC SCR-VM 06-07 (31-07-06)_Poland KPIs_1" xfId="36336"/>
    <cellStyle name="n_Flash September eresMas_Flash inter_CA BAC SCR-VM 06-07 (31-07-06)_ROW" xfId="36338"/>
    <cellStyle name="n_Flash September eresMas_Flash inter_CA BAC SCR-VM 06-07 (31-07-06)_ROW ARPU" xfId="36339"/>
    <cellStyle name="n_Flash September eresMas_Flash inter_CA BAC SCR-VM 06-07 (31-07-06)_RoW KPIs" xfId="9291"/>
    <cellStyle name="n_Flash September eresMas_Flash inter_CA BAC SCR-VM 06-07 (31-07-06)_ROW_1" xfId="36340"/>
    <cellStyle name="n_Flash September eresMas_Flash inter_CA BAC SCR-VM 06-07 (31-07-06)_ROW_1_Group" xfId="36341"/>
    <cellStyle name="n_Flash September eresMas_Flash inter_CA BAC SCR-VM 06-07 (31-07-06)_ROW_1_ROW ARPU" xfId="36342"/>
    <cellStyle name="n_Flash September eresMas_Flash inter_CA BAC SCR-VM 06-07 (31-07-06)_ROW_Group" xfId="36343"/>
    <cellStyle name="n_Flash September eresMas_Flash inter_CA BAC SCR-VM 06-07 (31-07-06)_ROW_ROW ARPU" xfId="36344"/>
    <cellStyle name="n_Flash September eresMas_Flash inter_CA BAC SCR-VM 06-07 (31-07-06)_Spain ARPU + AUPU" xfId="36345"/>
    <cellStyle name="n_Flash September eresMas_Flash inter_CA BAC SCR-VM 06-07 (31-07-06)_Spain ARPU + AUPU_Group" xfId="36346"/>
    <cellStyle name="n_Flash September eresMas_Flash inter_CA BAC SCR-VM 06-07 (31-07-06)_Spain ARPU + AUPU_ROW ARPU" xfId="36347"/>
    <cellStyle name="n_Flash September eresMas_Flash inter_CA BAC SCR-VM 06-07 (31-07-06)_Spain KPIs" xfId="7130"/>
    <cellStyle name="n_Flash September eresMas_Flash inter_CA BAC SCR-VM 06-07 (31-07-06)_Spain KPIs 2" xfId="16497"/>
    <cellStyle name="n_Flash September eresMas_Flash inter_CA BAC SCR-VM 06-07 (31-07-06)_Spain KPIs_1" xfId="51946"/>
    <cellStyle name="n_Flash September eresMas_Flash inter_CA BAC SCR-VM 06-07 (31-07-06)_Telecoms - Operational KPIs" xfId="50249"/>
    <cellStyle name="n_Flash September eresMas_Flash inter_CA forfaits 0607 (06-08-14)" xfId="2439"/>
    <cellStyle name="n_Flash September eresMas_Flash inter_CA forfaits 0607 (06-08-14)_A&amp;ME KPIs" xfId="53726"/>
    <cellStyle name="n_Flash September eresMas_Flash inter_CA forfaits 0607 (06-08-14)_France financials" xfId="24092"/>
    <cellStyle name="n_Flash September eresMas_Flash inter_CA forfaits 0607 (06-08-14)_France KPIs" xfId="5300"/>
    <cellStyle name="n_Flash September eresMas_Flash inter_CA forfaits 0607 (06-08-14)_France KPIs 2" xfId="14718"/>
    <cellStyle name="n_Flash September eresMas_Flash inter_CA forfaits 0607 (06-08-14)_France KPIs_1" xfId="12543"/>
    <cellStyle name="n_Flash September eresMas_Flash inter_CA forfaits 0607 (06-08-14)_Group" xfId="36349"/>
    <cellStyle name="n_Flash September eresMas_Flash inter_CA forfaits 0607 (06-08-14)_Group - financial KPIs" xfId="22348"/>
    <cellStyle name="n_Flash September eresMas_Flash inter_CA forfaits 0607 (06-08-14)_Group - operational KPIs" xfId="10789"/>
    <cellStyle name="n_Flash September eresMas_Flash inter_CA forfaits 0607 (06-08-14)_Group - operational KPIs 2" xfId="18488"/>
    <cellStyle name="n_Flash September eresMas_Flash inter_CA forfaits 0607 (06-08-14)_Group - operational KPIs_1" xfId="20605"/>
    <cellStyle name="n_Flash September eresMas_Flash inter_CA forfaits 0607 (06-08-14)_Poland KPIs" xfId="36348"/>
    <cellStyle name="n_Flash September eresMas_Flash inter_CA forfaits 0607 (06-08-14)_ROW" xfId="36350"/>
    <cellStyle name="n_Flash September eresMas_Flash inter_CA forfaits 0607 (06-08-14)_ROW ARPU" xfId="36351"/>
    <cellStyle name="n_Flash September eresMas_Flash inter_CA forfaits 0607 (06-08-14)_ROW_1" xfId="36352"/>
    <cellStyle name="n_Flash September eresMas_Flash inter_CA forfaits 0607 (06-08-14)_ROW_1_Group" xfId="36353"/>
    <cellStyle name="n_Flash September eresMas_Flash inter_CA forfaits 0607 (06-08-14)_ROW_1_ROW ARPU" xfId="36354"/>
    <cellStyle name="n_Flash September eresMas_Flash inter_CA forfaits 0607 (06-08-14)_ROW_Group" xfId="36355"/>
    <cellStyle name="n_Flash September eresMas_Flash inter_CA forfaits 0607 (06-08-14)_ROW_ROW ARPU" xfId="36356"/>
    <cellStyle name="n_Flash September eresMas_Flash inter_CA forfaits 0607 (06-08-14)_Spain ARPU + AUPU" xfId="36357"/>
    <cellStyle name="n_Flash September eresMas_Flash inter_CA forfaits 0607 (06-08-14)_Spain ARPU + AUPU_Group" xfId="36358"/>
    <cellStyle name="n_Flash September eresMas_Flash inter_CA forfaits 0607 (06-08-14)_Spain ARPU + AUPU_ROW ARPU" xfId="36359"/>
    <cellStyle name="n_Flash September eresMas_Flash inter_CA forfaits 0607 (06-08-14)_Spain KPIs" xfId="7131"/>
    <cellStyle name="n_Flash September eresMas_Flash inter_CA forfaits 0607 (06-08-14)_Spain KPIs 2" xfId="16498"/>
    <cellStyle name="n_Flash September eresMas_Flash inter_CA forfaits 0607 (06-08-14)_Spain KPIs_1" xfId="51947"/>
    <cellStyle name="n_Flash September eresMas_Flash inter_CA forfaits 0607 (06-08-14)_Telecoms - Operational KPIs" xfId="50250"/>
    <cellStyle name="n_Flash September eresMas_Flash inter_Classeur2" xfId="2440"/>
    <cellStyle name="n_Flash September eresMas_Flash inter_Classeur2_A&amp;ME KPIs" xfId="53727"/>
    <cellStyle name="n_Flash September eresMas_Flash inter_Classeur2_France financials" xfId="24093"/>
    <cellStyle name="n_Flash September eresMas_Flash inter_Classeur2_France KPIs" xfId="5301"/>
    <cellStyle name="n_Flash September eresMas_Flash inter_Classeur2_France KPIs 2" xfId="14719"/>
    <cellStyle name="n_Flash September eresMas_Flash inter_Classeur2_France KPIs_1" xfId="12544"/>
    <cellStyle name="n_Flash September eresMas_Flash inter_Classeur2_Group" xfId="36361"/>
    <cellStyle name="n_Flash September eresMas_Flash inter_Classeur2_Group - financial KPIs" xfId="22349"/>
    <cellStyle name="n_Flash September eresMas_Flash inter_Classeur2_Group - operational KPIs" xfId="10790"/>
    <cellStyle name="n_Flash September eresMas_Flash inter_Classeur2_Group - operational KPIs 2" xfId="18489"/>
    <cellStyle name="n_Flash September eresMas_Flash inter_Classeur2_Group - operational KPIs_1" xfId="20606"/>
    <cellStyle name="n_Flash September eresMas_Flash inter_Classeur2_Poland KPIs" xfId="36360"/>
    <cellStyle name="n_Flash September eresMas_Flash inter_Classeur2_ROW" xfId="36362"/>
    <cellStyle name="n_Flash September eresMas_Flash inter_Classeur2_ROW ARPU" xfId="36363"/>
    <cellStyle name="n_Flash September eresMas_Flash inter_Classeur2_ROW_1" xfId="36364"/>
    <cellStyle name="n_Flash September eresMas_Flash inter_Classeur2_ROW_1_Group" xfId="36365"/>
    <cellStyle name="n_Flash September eresMas_Flash inter_Classeur2_ROW_1_ROW ARPU" xfId="36366"/>
    <cellStyle name="n_Flash September eresMas_Flash inter_Classeur2_ROW_Group" xfId="36367"/>
    <cellStyle name="n_Flash September eresMas_Flash inter_Classeur2_ROW_ROW ARPU" xfId="36368"/>
    <cellStyle name="n_Flash September eresMas_Flash inter_Classeur2_Spain ARPU + AUPU" xfId="36369"/>
    <cellStyle name="n_Flash September eresMas_Flash inter_Classeur2_Spain ARPU + AUPU_Group" xfId="36370"/>
    <cellStyle name="n_Flash September eresMas_Flash inter_Classeur2_Spain ARPU + AUPU_ROW ARPU" xfId="36371"/>
    <cellStyle name="n_Flash September eresMas_Flash inter_Classeur2_Spain KPIs" xfId="7132"/>
    <cellStyle name="n_Flash September eresMas_Flash inter_Classeur2_Spain KPIs 2" xfId="16499"/>
    <cellStyle name="n_Flash September eresMas_Flash inter_Classeur2_Spain KPIs_1" xfId="51948"/>
    <cellStyle name="n_Flash September eresMas_Flash inter_Classeur2_Telecoms - Operational KPIs" xfId="50251"/>
    <cellStyle name="n_Flash September eresMas_Flash inter_Classeur5" xfId="2441"/>
    <cellStyle name="n_Flash September eresMas_Flash inter_Classeur5_A&amp;ME KPIs" xfId="53728"/>
    <cellStyle name="n_Flash September eresMas_Flash inter_Classeur5_Enterprise" xfId="9860"/>
    <cellStyle name="n_Flash September eresMas_Flash inter_Classeur5_France financials" xfId="24094"/>
    <cellStyle name="n_Flash September eresMas_Flash inter_Classeur5_France financials_1" xfId="25450"/>
    <cellStyle name="n_Flash September eresMas_Flash inter_Classeur5_France KPIs" xfId="5302"/>
    <cellStyle name="n_Flash September eresMas_Flash inter_Classeur5_France KPIs 2" xfId="14720"/>
    <cellStyle name="n_Flash September eresMas_Flash inter_Classeur5_France KPIs_1" xfId="12545"/>
    <cellStyle name="n_Flash September eresMas_Flash inter_Classeur5_Group" xfId="36373"/>
    <cellStyle name="n_Flash September eresMas_Flash inter_Classeur5_Group - financial KPIs" xfId="22350"/>
    <cellStyle name="n_Flash September eresMas_Flash inter_Classeur5_Group - operational KPIs" xfId="3326"/>
    <cellStyle name="n_Flash September eresMas_Flash inter_Classeur5_Group - operational KPIs_1" xfId="10791"/>
    <cellStyle name="n_Flash September eresMas_Flash inter_Classeur5_Group - operational KPIs_1 2" xfId="18490"/>
    <cellStyle name="n_Flash September eresMas_Flash inter_Classeur5_Group - operational KPIs_2" xfId="20607"/>
    <cellStyle name="n_Flash September eresMas_Flash inter_Classeur5_IC&amp;SS" xfId="17671"/>
    <cellStyle name="n_Flash September eresMas_Flash inter_Classeur5_Poland KPIs" xfId="8580"/>
    <cellStyle name="n_Flash September eresMas_Flash inter_Classeur5_Poland KPIs_1" xfId="36372"/>
    <cellStyle name="n_Flash September eresMas_Flash inter_Classeur5_ROW" xfId="36374"/>
    <cellStyle name="n_Flash September eresMas_Flash inter_Classeur5_ROW ARPU" xfId="36375"/>
    <cellStyle name="n_Flash September eresMas_Flash inter_Classeur5_RoW KPIs" xfId="9292"/>
    <cellStyle name="n_Flash September eresMas_Flash inter_Classeur5_ROW_1" xfId="36376"/>
    <cellStyle name="n_Flash September eresMas_Flash inter_Classeur5_ROW_1_Group" xfId="36377"/>
    <cellStyle name="n_Flash September eresMas_Flash inter_Classeur5_ROW_1_ROW ARPU" xfId="36378"/>
    <cellStyle name="n_Flash September eresMas_Flash inter_Classeur5_ROW_Group" xfId="36379"/>
    <cellStyle name="n_Flash September eresMas_Flash inter_Classeur5_ROW_ROW ARPU" xfId="36380"/>
    <cellStyle name="n_Flash September eresMas_Flash inter_Classeur5_Spain ARPU + AUPU" xfId="36381"/>
    <cellStyle name="n_Flash September eresMas_Flash inter_Classeur5_Spain ARPU + AUPU_Group" xfId="36382"/>
    <cellStyle name="n_Flash September eresMas_Flash inter_Classeur5_Spain ARPU + AUPU_ROW ARPU" xfId="36383"/>
    <cellStyle name="n_Flash September eresMas_Flash inter_Classeur5_Spain KPIs" xfId="7133"/>
    <cellStyle name="n_Flash September eresMas_Flash inter_Classeur5_Spain KPIs 2" xfId="16500"/>
    <cellStyle name="n_Flash September eresMas_Flash inter_Classeur5_Spain KPIs_1" xfId="51949"/>
    <cellStyle name="n_Flash September eresMas_Flash inter_Classeur5_Telecoms - Operational KPIs" xfId="50252"/>
    <cellStyle name="n_Flash September eresMas_Flash inter_DATA KPI Personal" xfId="36384"/>
    <cellStyle name="n_Flash September eresMas_Flash inter_DATA KPI Personal_Group" xfId="36385"/>
    <cellStyle name="n_Flash September eresMas_Flash inter_DATA KPI Personal_ROW ARPU" xfId="36386"/>
    <cellStyle name="n_Flash September eresMas_Flash inter_EE_CoA_BS - mapped V4" xfId="36387"/>
    <cellStyle name="n_Flash September eresMas_Flash inter_EE_CoA_BS - mapped V4_Group" xfId="36388"/>
    <cellStyle name="n_Flash September eresMas_Flash inter_EE_CoA_BS - mapped V4_ROW ARPU" xfId="36389"/>
    <cellStyle name="n_Flash September eresMas_Flash inter_Enterprise" xfId="9856"/>
    <cellStyle name="n_Flash September eresMas_Flash inter_France financials" xfId="24087"/>
    <cellStyle name="n_Flash September eresMas_Flash inter_France financials_1" xfId="25446"/>
    <cellStyle name="n_Flash September eresMas_Flash inter_France KPIs" xfId="5295"/>
    <cellStyle name="n_Flash September eresMas_Flash inter_France KPIs 2" xfId="14713"/>
    <cellStyle name="n_Flash September eresMas_Flash inter_France KPIs_1" xfId="12538"/>
    <cellStyle name="n_Flash September eresMas_Flash inter_GMC 0701 (2)" xfId="7134"/>
    <cellStyle name="n_Flash September eresMas_Flash inter_GMC 0701 (2) 2" xfId="16501"/>
    <cellStyle name="n_Flash September eresMas_Flash inter_GMC 0701 (2)_A&amp;ME KPIs" xfId="53729"/>
    <cellStyle name="n_Flash September eresMas_Flash inter_GMC 0701 (2)_Group" xfId="36391"/>
    <cellStyle name="n_Flash September eresMas_Flash inter_GMC 0701 (2)_Poland KPIs" xfId="36390"/>
    <cellStyle name="n_Flash September eresMas_Flash inter_GMC 0701 (2)_ROW ARPU" xfId="36392"/>
    <cellStyle name="n_Flash September eresMas_Flash inter_GMC 0701 (2)_Spain KPIs" xfId="51950"/>
    <cellStyle name="n_Flash September eresMas_Flash inter_GMC 0701 (2)_Telecoms - Operational KPIs" xfId="50253"/>
    <cellStyle name="n_Flash September eresMas_Flash inter_Group" xfId="36393"/>
    <cellStyle name="n_Flash September eresMas_Flash inter_Group - financial KPIs" xfId="22343"/>
    <cellStyle name="n_Flash September eresMas_Flash inter_Group - operational KPIs" xfId="3322"/>
    <cellStyle name="n_Flash September eresMas_Flash inter_Group - operational KPIs_1" xfId="10784"/>
    <cellStyle name="n_Flash September eresMas_Flash inter_Group - operational KPIs_1 2" xfId="18483"/>
    <cellStyle name="n_Flash September eresMas_Flash inter_Group - operational KPIs_2" xfId="20600"/>
    <cellStyle name="n_Flash September eresMas_Flash inter_Home Mngt PL GMC Business Review backup (4)" xfId="7135"/>
    <cellStyle name="n_Flash September eresMas_Flash inter_Home Mngt PL GMC Business Review backup (4) 2" xfId="16502"/>
    <cellStyle name="n_Flash September eresMas_Flash inter_Home Mngt PL GMC Business Review backup (4)_A&amp;ME KPIs" xfId="53730"/>
    <cellStyle name="n_Flash September eresMas_Flash inter_Home Mngt PL GMC Business Review backup (4)_Group" xfId="36395"/>
    <cellStyle name="n_Flash September eresMas_Flash inter_Home Mngt PL GMC Business Review backup (4)_Poland KPIs" xfId="36394"/>
    <cellStyle name="n_Flash September eresMas_Flash inter_Home Mngt PL GMC Business Review backup (4)_ROW ARPU" xfId="36396"/>
    <cellStyle name="n_Flash September eresMas_Flash inter_Home Mngt PL GMC Business Review backup (4)_Spain KPIs" xfId="51951"/>
    <cellStyle name="n_Flash September eresMas_Flash inter_Home Mngt PL GMC Business Review backup (4)_Telecoms - Operational KPIs" xfId="50254"/>
    <cellStyle name="n_Flash September eresMas_Flash inter_IC&amp;SS" xfId="17541"/>
    <cellStyle name="n_Flash September eresMas_Flash inter_Libro2" xfId="7136"/>
    <cellStyle name="n_Flash September eresMas_Flash inter_Libro2 2" xfId="16503"/>
    <cellStyle name="n_Flash September eresMas_Flash inter_Libro2_A&amp;ME KPIs" xfId="53731"/>
    <cellStyle name="n_Flash September eresMas_Flash inter_Libro2_Group" xfId="36398"/>
    <cellStyle name="n_Flash September eresMas_Flash inter_Libro2_Poland KPIs" xfId="36397"/>
    <cellStyle name="n_Flash September eresMas_Flash inter_Libro2_ROW ARPU" xfId="36399"/>
    <cellStyle name="n_Flash September eresMas_Flash inter_Libro2_Spain KPIs" xfId="51952"/>
    <cellStyle name="n_Flash September eresMas_Flash inter_Libro2_Telecoms - Operational KPIs" xfId="50255"/>
    <cellStyle name="n_Flash September eresMas_Flash inter_NB07 FRANCE Tableau de l'ADSL 032007 v3 hors instances avec déc07 v24-04" xfId="2442"/>
    <cellStyle name="n_Flash September eresMas_Flash inter_NB07 FRANCE Tableau de l'ADSL 032007 v3 hors instances avec déc07 v24-04_A&amp;ME KPIs" xfId="53732"/>
    <cellStyle name="n_Flash September eresMas_Flash inter_NB07 FRANCE Tableau de l'ADSL 032007 v3 hors instances avec déc07 v24-04_Enterprise" xfId="9861"/>
    <cellStyle name="n_Flash September eresMas_Flash inter_NB07 FRANCE Tableau de l'ADSL 032007 v3 hors instances avec déc07 v24-04_France financials" xfId="24095"/>
    <cellStyle name="n_Flash September eresMas_Flash inter_NB07 FRANCE Tableau de l'ADSL 032007 v3 hors instances avec déc07 v24-04_France financials_1" xfId="25451"/>
    <cellStyle name="n_Flash September eresMas_Flash inter_NB07 FRANCE Tableau de l'ADSL 032007 v3 hors instances avec déc07 v24-04_France KPIs" xfId="5303"/>
    <cellStyle name="n_Flash September eresMas_Flash inter_NB07 FRANCE Tableau de l'ADSL 032007 v3 hors instances avec déc07 v24-04_France KPIs 2" xfId="14721"/>
    <cellStyle name="n_Flash September eresMas_Flash inter_NB07 FRANCE Tableau de l'ADSL 032007 v3 hors instances avec déc07 v24-04_France KPIs_1" xfId="12546"/>
    <cellStyle name="n_Flash September eresMas_Flash inter_NB07 FRANCE Tableau de l'ADSL 032007 v3 hors instances avec déc07 v24-04_Group" xfId="36401"/>
    <cellStyle name="n_Flash September eresMas_Flash inter_NB07 FRANCE Tableau de l'ADSL 032007 v3 hors instances avec déc07 v24-04_Group - financial KPIs" xfId="22351"/>
    <cellStyle name="n_Flash September eresMas_Flash inter_NB07 FRANCE Tableau de l'ADSL 032007 v3 hors instances avec déc07 v24-04_Group - operational KPIs" xfId="3327"/>
    <cellStyle name="n_Flash September eresMas_Flash inter_NB07 FRANCE Tableau de l'ADSL 032007 v3 hors instances avec déc07 v24-04_Group - operational KPIs_1" xfId="10792"/>
    <cellStyle name="n_Flash September eresMas_Flash inter_NB07 FRANCE Tableau de l'ADSL 032007 v3 hors instances avec déc07 v24-04_Group - operational KPIs_1 2" xfId="18491"/>
    <cellStyle name="n_Flash September eresMas_Flash inter_NB07 FRANCE Tableau de l'ADSL 032007 v3 hors instances avec déc07 v24-04_Group - operational KPIs_2" xfId="20608"/>
    <cellStyle name="n_Flash September eresMas_Flash inter_NB07 FRANCE Tableau de l'ADSL 032007 v3 hors instances avec déc07 v24-04_IC&amp;SS" xfId="19546"/>
    <cellStyle name="n_Flash September eresMas_Flash inter_NB07 FRANCE Tableau de l'ADSL 032007 v3 hors instances avec déc07 v24-04_Poland KPIs" xfId="8581"/>
    <cellStyle name="n_Flash September eresMas_Flash inter_NB07 FRANCE Tableau de l'ADSL 032007 v3 hors instances avec déc07 v24-04_Poland KPIs_1" xfId="36400"/>
    <cellStyle name="n_Flash September eresMas_Flash inter_NB07 FRANCE Tableau de l'ADSL 032007 v3 hors instances avec déc07 v24-04_ROW" xfId="36402"/>
    <cellStyle name="n_Flash September eresMas_Flash inter_NB07 FRANCE Tableau de l'ADSL 032007 v3 hors instances avec déc07 v24-04_ROW ARPU" xfId="36403"/>
    <cellStyle name="n_Flash September eresMas_Flash inter_NB07 FRANCE Tableau de l'ADSL 032007 v3 hors instances avec déc07 v24-04_RoW KPIs" xfId="9293"/>
    <cellStyle name="n_Flash September eresMas_Flash inter_NB07 FRANCE Tableau de l'ADSL 032007 v3 hors instances avec déc07 v24-04_ROW_1" xfId="36404"/>
    <cellStyle name="n_Flash September eresMas_Flash inter_NB07 FRANCE Tableau de l'ADSL 032007 v3 hors instances avec déc07 v24-04_ROW_1_Group" xfId="36405"/>
    <cellStyle name="n_Flash September eresMas_Flash inter_NB07 FRANCE Tableau de l'ADSL 032007 v3 hors instances avec déc07 v24-04_ROW_1_ROW ARPU" xfId="36406"/>
    <cellStyle name="n_Flash September eresMas_Flash inter_NB07 FRANCE Tableau de l'ADSL 032007 v3 hors instances avec déc07 v24-04_ROW_Group" xfId="36407"/>
    <cellStyle name="n_Flash September eresMas_Flash inter_NB07 FRANCE Tableau de l'ADSL 032007 v3 hors instances avec déc07 v24-04_ROW_ROW ARPU" xfId="36408"/>
    <cellStyle name="n_Flash September eresMas_Flash inter_NB07 FRANCE Tableau de l'ADSL 032007 v3 hors instances avec déc07 v24-04_Spain ARPU + AUPU" xfId="36409"/>
    <cellStyle name="n_Flash September eresMas_Flash inter_NB07 FRANCE Tableau de l'ADSL 032007 v3 hors instances avec déc07 v24-04_Spain ARPU + AUPU_Group" xfId="36410"/>
    <cellStyle name="n_Flash September eresMas_Flash inter_NB07 FRANCE Tableau de l'ADSL 032007 v3 hors instances avec déc07 v24-04_Spain ARPU + AUPU_ROW ARPU" xfId="36411"/>
    <cellStyle name="n_Flash September eresMas_Flash inter_NB07 FRANCE Tableau de l'ADSL 032007 v3 hors instances avec déc07 v24-04_Spain KPIs" xfId="7137"/>
    <cellStyle name="n_Flash September eresMas_Flash inter_NB07 FRANCE Tableau de l'ADSL 032007 v3 hors instances avec déc07 v24-04_Spain KPIs 2" xfId="16504"/>
    <cellStyle name="n_Flash September eresMas_Flash inter_NB07 FRANCE Tableau de l'ADSL 032007 v3 hors instances avec déc07 v24-04_Spain KPIs_1" xfId="51953"/>
    <cellStyle name="n_Flash September eresMas_Flash inter_NB07 FRANCE Tableau de l'ADSL 032007 v3 hors instances avec déc07 v24-04_Telecoms - Operational KPIs" xfId="50256"/>
    <cellStyle name="n_Flash September eresMas_Flash inter_Output Home" xfId="7138"/>
    <cellStyle name="n_Flash September eresMas_Flash inter_Output Home 2" xfId="16505"/>
    <cellStyle name="n_Flash September eresMas_Flash inter_Output Home_A&amp;ME KPIs" xfId="53733"/>
    <cellStyle name="n_Flash September eresMas_Flash inter_Output Home_Group" xfId="36413"/>
    <cellStyle name="n_Flash September eresMas_Flash inter_Output Home_Poland KPIs" xfId="36412"/>
    <cellStyle name="n_Flash September eresMas_Flash inter_Output Home_ROW ARPU" xfId="36414"/>
    <cellStyle name="n_Flash September eresMas_Flash inter_Output Home_Spain KPIs" xfId="51954"/>
    <cellStyle name="n_Flash September eresMas_Flash inter_Output Home_Telecoms - Operational KPIs" xfId="50257"/>
    <cellStyle name="n_Flash September eresMas_Flash inter_PFA_Mn MTV_060413" xfId="2443"/>
    <cellStyle name="n_Flash September eresMas_Flash inter_PFA_Mn MTV_060413_A&amp;ME KPIs" xfId="53734"/>
    <cellStyle name="n_Flash September eresMas_Flash inter_PFA_Mn MTV_060413_France financials" xfId="24096"/>
    <cellStyle name="n_Flash September eresMas_Flash inter_PFA_Mn MTV_060413_France KPIs" xfId="5304"/>
    <cellStyle name="n_Flash September eresMas_Flash inter_PFA_Mn MTV_060413_France KPIs 2" xfId="14722"/>
    <cellStyle name="n_Flash September eresMas_Flash inter_PFA_Mn MTV_060413_France KPIs_1" xfId="12547"/>
    <cellStyle name="n_Flash September eresMas_Flash inter_PFA_Mn MTV_060413_Group" xfId="36416"/>
    <cellStyle name="n_Flash September eresMas_Flash inter_PFA_Mn MTV_060413_Group - financial KPIs" xfId="22352"/>
    <cellStyle name="n_Flash September eresMas_Flash inter_PFA_Mn MTV_060413_Group - operational KPIs" xfId="10793"/>
    <cellStyle name="n_Flash September eresMas_Flash inter_PFA_Mn MTV_060413_Group - operational KPIs 2" xfId="18492"/>
    <cellStyle name="n_Flash September eresMas_Flash inter_PFA_Mn MTV_060413_Group - operational KPIs_1" xfId="20609"/>
    <cellStyle name="n_Flash September eresMas_Flash inter_PFA_Mn MTV_060413_Poland KPIs" xfId="36415"/>
    <cellStyle name="n_Flash September eresMas_Flash inter_PFA_Mn MTV_060413_ROW" xfId="36417"/>
    <cellStyle name="n_Flash September eresMas_Flash inter_PFA_Mn MTV_060413_ROW ARPU" xfId="36418"/>
    <cellStyle name="n_Flash September eresMas_Flash inter_PFA_Mn MTV_060413_ROW_1" xfId="36419"/>
    <cellStyle name="n_Flash September eresMas_Flash inter_PFA_Mn MTV_060413_ROW_1_Group" xfId="36420"/>
    <cellStyle name="n_Flash September eresMas_Flash inter_PFA_Mn MTV_060413_ROW_1_ROW ARPU" xfId="36421"/>
    <cellStyle name="n_Flash September eresMas_Flash inter_PFA_Mn MTV_060413_ROW_Group" xfId="36422"/>
    <cellStyle name="n_Flash September eresMas_Flash inter_PFA_Mn MTV_060413_ROW_ROW ARPU" xfId="36423"/>
    <cellStyle name="n_Flash September eresMas_Flash inter_PFA_Mn MTV_060413_Spain ARPU + AUPU" xfId="36424"/>
    <cellStyle name="n_Flash September eresMas_Flash inter_PFA_Mn MTV_060413_Spain ARPU + AUPU_Group" xfId="36425"/>
    <cellStyle name="n_Flash September eresMas_Flash inter_PFA_Mn MTV_060413_Spain ARPU + AUPU_ROW ARPU" xfId="36426"/>
    <cellStyle name="n_Flash September eresMas_Flash inter_PFA_Mn MTV_060413_Spain KPIs" xfId="7139"/>
    <cellStyle name="n_Flash September eresMas_Flash inter_PFA_Mn MTV_060413_Spain KPIs 2" xfId="16506"/>
    <cellStyle name="n_Flash September eresMas_Flash inter_PFA_Mn MTV_060413_Spain KPIs_1" xfId="51955"/>
    <cellStyle name="n_Flash September eresMas_Flash inter_PFA_Mn MTV_060413_Telecoms - Operational KPIs" xfId="50258"/>
    <cellStyle name="n_Flash September eresMas_Flash inter_PFA_Mn_0603_V0 0" xfId="2444"/>
    <cellStyle name="n_Flash September eresMas_Flash inter_PFA_Mn_0603_V0 0_A&amp;ME KPIs" xfId="53735"/>
    <cellStyle name="n_Flash September eresMas_Flash inter_PFA_Mn_0603_V0 0_France financials" xfId="24097"/>
    <cellStyle name="n_Flash September eresMas_Flash inter_PFA_Mn_0603_V0 0_France KPIs" xfId="5305"/>
    <cellStyle name="n_Flash September eresMas_Flash inter_PFA_Mn_0603_V0 0_France KPIs 2" xfId="14723"/>
    <cellStyle name="n_Flash September eresMas_Flash inter_PFA_Mn_0603_V0 0_France KPIs_1" xfId="12548"/>
    <cellStyle name="n_Flash September eresMas_Flash inter_PFA_Mn_0603_V0 0_Group" xfId="36428"/>
    <cellStyle name="n_Flash September eresMas_Flash inter_PFA_Mn_0603_V0 0_Group - financial KPIs" xfId="22353"/>
    <cellStyle name="n_Flash September eresMas_Flash inter_PFA_Mn_0603_V0 0_Group - operational KPIs" xfId="10794"/>
    <cellStyle name="n_Flash September eresMas_Flash inter_PFA_Mn_0603_V0 0_Group - operational KPIs 2" xfId="18493"/>
    <cellStyle name="n_Flash September eresMas_Flash inter_PFA_Mn_0603_V0 0_Group - operational KPIs_1" xfId="20610"/>
    <cellStyle name="n_Flash September eresMas_Flash inter_PFA_Mn_0603_V0 0_Poland KPIs" xfId="36427"/>
    <cellStyle name="n_Flash September eresMas_Flash inter_PFA_Mn_0603_V0 0_ROW" xfId="36429"/>
    <cellStyle name="n_Flash September eresMas_Flash inter_PFA_Mn_0603_V0 0_ROW ARPU" xfId="36430"/>
    <cellStyle name="n_Flash September eresMas_Flash inter_PFA_Mn_0603_V0 0_ROW_1" xfId="36431"/>
    <cellStyle name="n_Flash September eresMas_Flash inter_PFA_Mn_0603_V0 0_ROW_1_Group" xfId="36432"/>
    <cellStyle name="n_Flash September eresMas_Flash inter_PFA_Mn_0603_V0 0_ROW_1_ROW ARPU" xfId="36433"/>
    <cellStyle name="n_Flash September eresMas_Flash inter_PFA_Mn_0603_V0 0_ROW_Group" xfId="36434"/>
    <cellStyle name="n_Flash September eresMas_Flash inter_PFA_Mn_0603_V0 0_ROW_ROW ARPU" xfId="36435"/>
    <cellStyle name="n_Flash September eresMas_Flash inter_PFA_Mn_0603_V0 0_Spain ARPU + AUPU" xfId="36436"/>
    <cellStyle name="n_Flash September eresMas_Flash inter_PFA_Mn_0603_V0 0_Spain ARPU + AUPU_Group" xfId="36437"/>
    <cellStyle name="n_Flash September eresMas_Flash inter_PFA_Mn_0603_V0 0_Spain ARPU + AUPU_ROW ARPU" xfId="36438"/>
    <cellStyle name="n_Flash September eresMas_Flash inter_PFA_Mn_0603_V0 0_Spain KPIs" xfId="7140"/>
    <cellStyle name="n_Flash September eresMas_Flash inter_PFA_Mn_0603_V0 0_Spain KPIs 2" xfId="16507"/>
    <cellStyle name="n_Flash September eresMas_Flash inter_PFA_Mn_0603_V0 0_Spain KPIs_1" xfId="51956"/>
    <cellStyle name="n_Flash September eresMas_Flash inter_PFA_Mn_0603_V0 0_Telecoms - Operational KPIs" xfId="50259"/>
    <cellStyle name="n_Flash September eresMas_Flash inter_PFA_Parcs_0600706" xfId="2445"/>
    <cellStyle name="n_Flash September eresMas_Flash inter_PFA_Parcs_0600706_A&amp;ME KPIs" xfId="53736"/>
    <cellStyle name="n_Flash September eresMas_Flash inter_PFA_Parcs_0600706_France financials" xfId="24098"/>
    <cellStyle name="n_Flash September eresMas_Flash inter_PFA_Parcs_0600706_France KPIs" xfId="5306"/>
    <cellStyle name="n_Flash September eresMas_Flash inter_PFA_Parcs_0600706_France KPIs 2" xfId="14724"/>
    <cellStyle name="n_Flash September eresMas_Flash inter_PFA_Parcs_0600706_France KPIs_1" xfId="12549"/>
    <cellStyle name="n_Flash September eresMas_Flash inter_PFA_Parcs_0600706_Group" xfId="36440"/>
    <cellStyle name="n_Flash September eresMas_Flash inter_PFA_Parcs_0600706_Group - financial KPIs" xfId="22354"/>
    <cellStyle name="n_Flash September eresMas_Flash inter_PFA_Parcs_0600706_Group - operational KPIs" xfId="10795"/>
    <cellStyle name="n_Flash September eresMas_Flash inter_PFA_Parcs_0600706_Group - operational KPIs 2" xfId="18494"/>
    <cellStyle name="n_Flash September eresMas_Flash inter_PFA_Parcs_0600706_Group - operational KPIs_1" xfId="20611"/>
    <cellStyle name="n_Flash September eresMas_Flash inter_PFA_Parcs_0600706_Poland KPIs" xfId="36439"/>
    <cellStyle name="n_Flash September eresMas_Flash inter_PFA_Parcs_0600706_ROW" xfId="36441"/>
    <cellStyle name="n_Flash September eresMas_Flash inter_PFA_Parcs_0600706_ROW ARPU" xfId="36442"/>
    <cellStyle name="n_Flash September eresMas_Flash inter_PFA_Parcs_0600706_ROW_1" xfId="36443"/>
    <cellStyle name="n_Flash September eresMas_Flash inter_PFA_Parcs_0600706_ROW_1_Group" xfId="36444"/>
    <cellStyle name="n_Flash September eresMas_Flash inter_PFA_Parcs_0600706_ROW_1_ROW ARPU" xfId="36445"/>
    <cellStyle name="n_Flash September eresMas_Flash inter_PFA_Parcs_0600706_ROW_Group" xfId="36446"/>
    <cellStyle name="n_Flash September eresMas_Flash inter_PFA_Parcs_0600706_ROW_ROW ARPU" xfId="36447"/>
    <cellStyle name="n_Flash September eresMas_Flash inter_PFA_Parcs_0600706_Spain ARPU + AUPU" xfId="36448"/>
    <cellStyle name="n_Flash September eresMas_Flash inter_PFA_Parcs_0600706_Spain ARPU + AUPU_Group" xfId="36449"/>
    <cellStyle name="n_Flash September eresMas_Flash inter_PFA_Parcs_0600706_Spain ARPU + AUPU_ROW ARPU" xfId="36450"/>
    <cellStyle name="n_Flash September eresMas_Flash inter_PFA_Parcs_0600706_Spain KPIs" xfId="7141"/>
    <cellStyle name="n_Flash September eresMas_Flash inter_PFA_Parcs_0600706_Spain KPIs 2" xfId="16508"/>
    <cellStyle name="n_Flash September eresMas_Flash inter_PFA_Parcs_0600706_Spain KPIs_1" xfId="51957"/>
    <cellStyle name="n_Flash September eresMas_Flash inter_PFA_Parcs_0600706_Telecoms - Operational KPIs" xfId="50260"/>
    <cellStyle name="n_Flash September eresMas_Flash inter_Poland KPIs" xfId="8576"/>
    <cellStyle name="n_Flash September eresMas_Flash inter_Poland KPIs_1" xfId="36299"/>
    <cellStyle name="n_Flash September eresMas_Flash inter_Reporting Valeur_Mobile_2010_10" xfId="36451"/>
    <cellStyle name="n_Flash September eresMas_Flash inter_Reporting Valeur_Mobile_2010_10_Group" xfId="36452"/>
    <cellStyle name="n_Flash September eresMas_Flash inter_Reporting Valeur_Mobile_2010_10_ROW" xfId="36453"/>
    <cellStyle name="n_Flash September eresMas_Flash inter_Reporting Valeur_Mobile_2010_10_ROW ARPU" xfId="36454"/>
    <cellStyle name="n_Flash September eresMas_Flash inter_Reporting Valeur_Mobile_2010_10_ROW_Group" xfId="36455"/>
    <cellStyle name="n_Flash September eresMas_Flash inter_Reporting Valeur_Mobile_2010_10_ROW_ROW ARPU" xfId="36456"/>
    <cellStyle name="n_Flash September eresMas_Flash inter_ROW" xfId="36457"/>
    <cellStyle name="n_Flash September eresMas_Flash inter_ROW ARPU" xfId="36458"/>
    <cellStyle name="n_Flash September eresMas_Flash inter_RoW KPIs" xfId="9288"/>
    <cellStyle name="n_Flash September eresMas_Flash inter_ROW_1" xfId="36459"/>
    <cellStyle name="n_Flash September eresMas_Flash inter_ROW_1_Group" xfId="36460"/>
    <cellStyle name="n_Flash September eresMas_Flash inter_ROW_1_ROW ARPU" xfId="36461"/>
    <cellStyle name="n_Flash September eresMas_Flash inter_ROW_Group" xfId="36462"/>
    <cellStyle name="n_Flash September eresMas_Flash inter_ROW_ROW ARPU" xfId="36463"/>
    <cellStyle name="n_Flash September eresMas_Flash inter_Spain ARPU + AUPU" xfId="36464"/>
    <cellStyle name="n_Flash September eresMas_Flash inter_Spain ARPU + AUPU_Group" xfId="36465"/>
    <cellStyle name="n_Flash September eresMas_Flash inter_Spain ARPU + AUPU_ROW ARPU" xfId="36466"/>
    <cellStyle name="n_Flash September eresMas_Flash inter_Spain KPIs" xfId="7126"/>
    <cellStyle name="n_Flash September eresMas_Flash inter_Spain KPIs 2" xfId="16493"/>
    <cellStyle name="n_Flash September eresMas_Flash inter_Spain KPIs_1" xfId="51942"/>
    <cellStyle name="n_Flash September eresMas_Flash inter_Telecoms - Operational KPIs" xfId="50245"/>
    <cellStyle name="n_Flash September eresMas_Flash inter_UAG_report_CA 06-09 (06-09-28)" xfId="2446"/>
    <cellStyle name="n_Flash September eresMas_Flash inter_UAG_report_CA 06-09 (06-09-28)_A&amp;ME KPIs" xfId="53737"/>
    <cellStyle name="n_Flash September eresMas_Flash inter_UAG_report_CA 06-09 (06-09-28)_Enterprise" xfId="9862"/>
    <cellStyle name="n_Flash September eresMas_Flash inter_UAG_report_CA 06-09 (06-09-28)_France financials" xfId="24099"/>
    <cellStyle name="n_Flash September eresMas_Flash inter_UAG_report_CA 06-09 (06-09-28)_France financials_1" xfId="25452"/>
    <cellStyle name="n_Flash September eresMas_Flash inter_UAG_report_CA 06-09 (06-09-28)_France KPIs" xfId="5307"/>
    <cellStyle name="n_Flash September eresMas_Flash inter_UAG_report_CA 06-09 (06-09-28)_France KPIs 2" xfId="14725"/>
    <cellStyle name="n_Flash September eresMas_Flash inter_UAG_report_CA 06-09 (06-09-28)_France KPIs_1" xfId="12550"/>
    <cellStyle name="n_Flash September eresMas_Flash inter_UAG_report_CA 06-09 (06-09-28)_Group" xfId="36468"/>
    <cellStyle name="n_Flash September eresMas_Flash inter_UAG_report_CA 06-09 (06-09-28)_Group - financial KPIs" xfId="22355"/>
    <cellStyle name="n_Flash September eresMas_Flash inter_UAG_report_CA 06-09 (06-09-28)_Group - operational KPIs" xfId="3328"/>
    <cellStyle name="n_Flash September eresMas_Flash inter_UAG_report_CA 06-09 (06-09-28)_Group - operational KPIs_1" xfId="10796"/>
    <cellStyle name="n_Flash September eresMas_Flash inter_UAG_report_CA 06-09 (06-09-28)_Group - operational KPIs_1 2" xfId="18495"/>
    <cellStyle name="n_Flash September eresMas_Flash inter_UAG_report_CA 06-09 (06-09-28)_Group - operational KPIs_2" xfId="20612"/>
    <cellStyle name="n_Flash September eresMas_Flash inter_UAG_report_CA 06-09 (06-09-28)_IC&amp;SS" xfId="19746"/>
    <cellStyle name="n_Flash September eresMas_Flash inter_UAG_report_CA 06-09 (06-09-28)_Poland KPIs" xfId="8582"/>
    <cellStyle name="n_Flash September eresMas_Flash inter_UAG_report_CA 06-09 (06-09-28)_Poland KPIs_1" xfId="36467"/>
    <cellStyle name="n_Flash September eresMas_Flash inter_UAG_report_CA 06-09 (06-09-28)_ROW" xfId="36469"/>
    <cellStyle name="n_Flash September eresMas_Flash inter_UAG_report_CA 06-09 (06-09-28)_ROW ARPU" xfId="36470"/>
    <cellStyle name="n_Flash September eresMas_Flash inter_UAG_report_CA 06-09 (06-09-28)_RoW KPIs" xfId="9294"/>
    <cellStyle name="n_Flash September eresMas_Flash inter_UAG_report_CA 06-09 (06-09-28)_ROW_1" xfId="36471"/>
    <cellStyle name="n_Flash September eresMas_Flash inter_UAG_report_CA 06-09 (06-09-28)_ROW_1_Group" xfId="36472"/>
    <cellStyle name="n_Flash September eresMas_Flash inter_UAG_report_CA 06-09 (06-09-28)_ROW_1_ROW ARPU" xfId="36473"/>
    <cellStyle name="n_Flash September eresMas_Flash inter_UAG_report_CA 06-09 (06-09-28)_ROW_Group" xfId="36474"/>
    <cellStyle name="n_Flash September eresMas_Flash inter_UAG_report_CA 06-09 (06-09-28)_ROW_ROW ARPU" xfId="36475"/>
    <cellStyle name="n_Flash September eresMas_Flash inter_UAG_report_CA 06-09 (06-09-28)_Spain ARPU + AUPU" xfId="36476"/>
    <cellStyle name="n_Flash September eresMas_Flash inter_UAG_report_CA 06-09 (06-09-28)_Spain ARPU + AUPU_Group" xfId="36477"/>
    <cellStyle name="n_Flash September eresMas_Flash inter_UAG_report_CA 06-09 (06-09-28)_Spain ARPU + AUPU_ROW ARPU" xfId="36478"/>
    <cellStyle name="n_Flash September eresMas_Flash inter_UAG_report_CA 06-09 (06-09-28)_Spain KPIs" xfId="7142"/>
    <cellStyle name="n_Flash September eresMas_Flash inter_UAG_report_CA 06-09 (06-09-28)_Spain KPIs 2" xfId="16509"/>
    <cellStyle name="n_Flash September eresMas_Flash inter_UAG_report_CA 06-09 (06-09-28)_Spain KPIs_1" xfId="51958"/>
    <cellStyle name="n_Flash September eresMas_Flash inter_UAG_report_CA 06-09 (06-09-28)_Telecoms - Operational KPIs" xfId="50261"/>
    <cellStyle name="n_Flash September eresMas_Flash inter_UAG_report_CA 06-10 (06-11-06)" xfId="2447"/>
    <cellStyle name="n_Flash September eresMas_Flash inter_UAG_report_CA 06-10 (06-11-06)_A&amp;ME KPIs" xfId="53738"/>
    <cellStyle name="n_Flash September eresMas_Flash inter_UAG_report_CA 06-10 (06-11-06)_Enterprise" xfId="9863"/>
    <cellStyle name="n_Flash September eresMas_Flash inter_UAG_report_CA 06-10 (06-11-06)_France financials" xfId="24100"/>
    <cellStyle name="n_Flash September eresMas_Flash inter_UAG_report_CA 06-10 (06-11-06)_France financials_1" xfId="25453"/>
    <cellStyle name="n_Flash September eresMas_Flash inter_UAG_report_CA 06-10 (06-11-06)_France KPIs" xfId="5308"/>
    <cellStyle name="n_Flash September eresMas_Flash inter_UAG_report_CA 06-10 (06-11-06)_France KPIs 2" xfId="14726"/>
    <cellStyle name="n_Flash September eresMas_Flash inter_UAG_report_CA 06-10 (06-11-06)_France KPIs_1" xfId="12551"/>
    <cellStyle name="n_Flash September eresMas_Flash inter_UAG_report_CA 06-10 (06-11-06)_Group" xfId="36480"/>
    <cellStyle name="n_Flash September eresMas_Flash inter_UAG_report_CA 06-10 (06-11-06)_Group - financial KPIs" xfId="22356"/>
    <cellStyle name="n_Flash September eresMas_Flash inter_UAG_report_CA 06-10 (06-11-06)_Group - operational KPIs" xfId="3329"/>
    <cellStyle name="n_Flash September eresMas_Flash inter_UAG_report_CA 06-10 (06-11-06)_Group - operational KPIs_1" xfId="10797"/>
    <cellStyle name="n_Flash September eresMas_Flash inter_UAG_report_CA 06-10 (06-11-06)_Group - operational KPIs_1 2" xfId="18496"/>
    <cellStyle name="n_Flash September eresMas_Flash inter_UAG_report_CA 06-10 (06-11-06)_Group - operational KPIs_2" xfId="20613"/>
    <cellStyle name="n_Flash September eresMas_Flash inter_UAG_report_CA 06-10 (06-11-06)_IC&amp;SS" xfId="13870"/>
    <cellStyle name="n_Flash September eresMas_Flash inter_UAG_report_CA 06-10 (06-11-06)_Poland KPIs" xfId="8583"/>
    <cellStyle name="n_Flash September eresMas_Flash inter_UAG_report_CA 06-10 (06-11-06)_Poland KPIs_1" xfId="36479"/>
    <cellStyle name="n_Flash September eresMas_Flash inter_UAG_report_CA 06-10 (06-11-06)_ROW" xfId="36481"/>
    <cellStyle name="n_Flash September eresMas_Flash inter_UAG_report_CA 06-10 (06-11-06)_ROW ARPU" xfId="36482"/>
    <cellStyle name="n_Flash September eresMas_Flash inter_UAG_report_CA 06-10 (06-11-06)_RoW KPIs" xfId="9295"/>
    <cellStyle name="n_Flash September eresMas_Flash inter_UAG_report_CA 06-10 (06-11-06)_ROW_1" xfId="36483"/>
    <cellStyle name="n_Flash September eresMas_Flash inter_UAG_report_CA 06-10 (06-11-06)_ROW_1_Group" xfId="36484"/>
    <cellStyle name="n_Flash September eresMas_Flash inter_UAG_report_CA 06-10 (06-11-06)_ROW_1_ROW ARPU" xfId="36485"/>
    <cellStyle name="n_Flash September eresMas_Flash inter_UAG_report_CA 06-10 (06-11-06)_ROW_Group" xfId="36486"/>
    <cellStyle name="n_Flash September eresMas_Flash inter_UAG_report_CA 06-10 (06-11-06)_ROW_ROW ARPU" xfId="36487"/>
    <cellStyle name="n_Flash September eresMas_Flash inter_UAG_report_CA 06-10 (06-11-06)_Spain ARPU + AUPU" xfId="36488"/>
    <cellStyle name="n_Flash September eresMas_Flash inter_UAG_report_CA 06-10 (06-11-06)_Spain ARPU + AUPU_Group" xfId="36489"/>
    <cellStyle name="n_Flash September eresMas_Flash inter_UAG_report_CA 06-10 (06-11-06)_Spain ARPU + AUPU_ROW ARPU" xfId="36490"/>
    <cellStyle name="n_Flash September eresMas_Flash inter_UAG_report_CA 06-10 (06-11-06)_Spain KPIs" xfId="7143"/>
    <cellStyle name="n_Flash September eresMas_Flash inter_UAG_report_CA 06-10 (06-11-06)_Spain KPIs 2" xfId="16510"/>
    <cellStyle name="n_Flash September eresMas_Flash inter_UAG_report_CA 06-10 (06-11-06)_Spain KPIs_1" xfId="51959"/>
    <cellStyle name="n_Flash September eresMas_Flash inter_UAG_report_CA 06-10 (06-11-06)_Telecoms - Operational KPIs" xfId="50262"/>
    <cellStyle name="n_Flash September eresMas_Flash inter_V&amp;M trajectoires V1 (06-08-11)" xfId="2448"/>
    <cellStyle name="n_Flash September eresMas_Flash inter_V&amp;M trajectoires V1 (06-08-11)_A&amp;ME KPIs" xfId="53739"/>
    <cellStyle name="n_Flash September eresMas_Flash inter_V&amp;M trajectoires V1 (06-08-11)_Enterprise" xfId="9864"/>
    <cellStyle name="n_Flash September eresMas_Flash inter_V&amp;M trajectoires V1 (06-08-11)_France financials" xfId="24101"/>
    <cellStyle name="n_Flash September eresMas_Flash inter_V&amp;M trajectoires V1 (06-08-11)_France financials_1" xfId="25454"/>
    <cellStyle name="n_Flash September eresMas_Flash inter_V&amp;M trajectoires V1 (06-08-11)_France KPIs" xfId="5309"/>
    <cellStyle name="n_Flash September eresMas_Flash inter_V&amp;M trajectoires V1 (06-08-11)_France KPIs 2" xfId="14727"/>
    <cellStyle name="n_Flash September eresMas_Flash inter_V&amp;M trajectoires V1 (06-08-11)_France KPIs_1" xfId="12552"/>
    <cellStyle name="n_Flash September eresMas_Flash inter_V&amp;M trajectoires V1 (06-08-11)_Group" xfId="36492"/>
    <cellStyle name="n_Flash September eresMas_Flash inter_V&amp;M trajectoires V1 (06-08-11)_Group - financial KPIs" xfId="22357"/>
    <cellStyle name="n_Flash September eresMas_Flash inter_V&amp;M trajectoires V1 (06-08-11)_Group - operational KPIs" xfId="3330"/>
    <cellStyle name="n_Flash September eresMas_Flash inter_V&amp;M trajectoires V1 (06-08-11)_Group - operational KPIs_1" xfId="10798"/>
    <cellStyle name="n_Flash September eresMas_Flash inter_V&amp;M trajectoires V1 (06-08-11)_Group - operational KPIs_1 2" xfId="18497"/>
    <cellStyle name="n_Flash September eresMas_Flash inter_V&amp;M trajectoires V1 (06-08-11)_Group - operational KPIs_2" xfId="20614"/>
    <cellStyle name="n_Flash September eresMas_Flash inter_V&amp;M trajectoires V1 (06-08-11)_IC&amp;SS" xfId="13803"/>
    <cellStyle name="n_Flash September eresMas_Flash inter_V&amp;M trajectoires V1 (06-08-11)_Poland KPIs" xfId="8584"/>
    <cellStyle name="n_Flash September eresMas_Flash inter_V&amp;M trajectoires V1 (06-08-11)_Poland KPIs_1" xfId="36491"/>
    <cellStyle name="n_Flash September eresMas_Flash inter_V&amp;M trajectoires V1 (06-08-11)_ROW" xfId="36493"/>
    <cellStyle name="n_Flash September eresMas_Flash inter_V&amp;M trajectoires V1 (06-08-11)_ROW ARPU" xfId="36494"/>
    <cellStyle name="n_Flash September eresMas_Flash inter_V&amp;M trajectoires V1 (06-08-11)_RoW KPIs" xfId="9296"/>
    <cellStyle name="n_Flash September eresMas_Flash inter_V&amp;M trajectoires V1 (06-08-11)_ROW_1" xfId="36495"/>
    <cellStyle name="n_Flash September eresMas_Flash inter_V&amp;M trajectoires V1 (06-08-11)_ROW_1_Group" xfId="36496"/>
    <cellStyle name="n_Flash September eresMas_Flash inter_V&amp;M trajectoires V1 (06-08-11)_ROW_1_ROW ARPU" xfId="36497"/>
    <cellStyle name="n_Flash September eresMas_Flash inter_V&amp;M trajectoires V1 (06-08-11)_ROW_Group" xfId="36498"/>
    <cellStyle name="n_Flash September eresMas_Flash inter_V&amp;M trajectoires V1 (06-08-11)_ROW_ROW ARPU" xfId="36499"/>
    <cellStyle name="n_Flash September eresMas_Flash inter_V&amp;M trajectoires V1 (06-08-11)_Spain ARPU + AUPU" xfId="36500"/>
    <cellStyle name="n_Flash September eresMas_Flash inter_V&amp;M trajectoires V1 (06-08-11)_Spain ARPU + AUPU_Group" xfId="36501"/>
    <cellStyle name="n_Flash September eresMas_Flash inter_V&amp;M trajectoires V1 (06-08-11)_Spain ARPU + AUPU_ROW ARPU" xfId="36502"/>
    <cellStyle name="n_Flash September eresMas_Flash inter_V&amp;M trajectoires V1 (06-08-11)_Spain KPIs" xfId="7144"/>
    <cellStyle name="n_Flash September eresMas_Flash inter_V&amp;M trajectoires V1 (06-08-11)_Spain KPIs 2" xfId="16511"/>
    <cellStyle name="n_Flash September eresMas_Flash inter_V&amp;M trajectoires V1 (06-08-11)_Spain KPIs_1" xfId="51960"/>
    <cellStyle name="n_Flash September eresMas_Flash inter_V&amp;M trajectoires V1 (06-08-11)_Telecoms - Operational KPIs" xfId="50263"/>
    <cellStyle name="n_Flash September eresMas_Flash_A&amp;ME KPIs" xfId="53713"/>
    <cellStyle name="n_Flash September eresMas_Flash_DATA KPI Personal" xfId="36503"/>
    <cellStyle name="n_Flash September eresMas_Flash_DATA KPI Personal_Group" xfId="36504"/>
    <cellStyle name="n_Flash September eresMas_Flash_DATA KPI Personal_ROW ARPU" xfId="36505"/>
    <cellStyle name="n_Flash September eresMas_Flash_EE_CoA_BS - mapped V4" xfId="36506"/>
    <cellStyle name="n_Flash September eresMas_Flash_EE_CoA_BS - mapped V4_Group" xfId="36507"/>
    <cellStyle name="n_Flash September eresMas_Flash_EE_CoA_BS - mapped V4_ROW ARPU" xfId="36508"/>
    <cellStyle name="n_Flash September eresMas_Flash_Enterprise" xfId="9855"/>
    <cellStyle name="n_Flash September eresMas_Flash_France financials" xfId="24079"/>
    <cellStyle name="n_Flash September eresMas_Flash_France financials_1" xfId="25445"/>
    <cellStyle name="n_Flash September eresMas_Flash_France KPIs" xfId="5287"/>
    <cellStyle name="n_Flash September eresMas_Flash_France KPIs 2" xfId="14705"/>
    <cellStyle name="n_Flash September eresMas_Flash_France KPIs_1" xfId="12530"/>
    <cellStyle name="n_Flash September eresMas_Flash_Group" xfId="36509"/>
    <cellStyle name="n_Flash September eresMas_Flash_Group - financial KPIs" xfId="22335"/>
    <cellStyle name="n_Flash September eresMas_Flash_Group - operational KPIs" xfId="3321"/>
    <cellStyle name="n_Flash September eresMas_Flash_Group - operational KPIs_1" xfId="10776"/>
    <cellStyle name="n_Flash September eresMas_Flash_Group - operational KPIs_1 2" xfId="18475"/>
    <cellStyle name="n_Flash September eresMas_Flash_Group - operational KPIs_2" xfId="20592"/>
    <cellStyle name="n_Flash September eresMas_Flash_IC&amp;SS" xfId="17627"/>
    <cellStyle name="n_Flash September eresMas_Flash_Poland KPIs" xfId="8575"/>
    <cellStyle name="n_Flash September eresMas_Flash_Poland KPIs_1" xfId="36142"/>
    <cellStyle name="n_Flash September eresMas_Flash_Reporting Valeur_Mobile_2010_10" xfId="36510"/>
    <cellStyle name="n_Flash September eresMas_Flash_Reporting Valeur_Mobile_2010_10_Group" xfId="36511"/>
    <cellStyle name="n_Flash September eresMas_Flash_Reporting Valeur_Mobile_2010_10_ROW" xfId="36512"/>
    <cellStyle name="n_Flash September eresMas_Flash_Reporting Valeur_Mobile_2010_10_ROW ARPU" xfId="36513"/>
    <cellStyle name="n_Flash September eresMas_Flash_Reporting Valeur_Mobile_2010_10_ROW_Group" xfId="36514"/>
    <cellStyle name="n_Flash September eresMas_Flash_Reporting Valeur_Mobile_2010_10_ROW_ROW ARPU" xfId="36515"/>
    <cellStyle name="n_Flash September eresMas_Flash_ROW" xfId="36516"/>
    <cellStyle name="n_Flash September eresMas_Flash_ROW ARPU" xfId="36517"/>
    <cellStyle name="n_Flash September eresMas_Flash_RoW KPIs" xfId="9287"/>
    <cellStyle name="n_Flash September eresMas_Flash_ROW_1" xfId="36518"/>
    <cellStyle name="n_Flash September eresMas_Flash_ROW_1_Group" xfId="36519"/>
    <cellStyle name="n_Flash September eresMas_Flash_ROW_1_ROW ARPU" xfId="36520"/>
    <cellStyle name="n_Flash September eresMas_Flash_ROW_Group" xfId="36521"/>
    <cellStyle name="n_Flash September eresMas_Flash_ROW_ROW ARPU" xfId="36522"/>
    <cellStyle name="n_Flash September eresMas_Flash_Spain ARPU + AUPU" xfId="36523"/>
    <cellStyle name="n_Flash September eresMas_Flash_Spain ARPU + AUPU_Group" xfId="36524"/>
    <cellStyle name="n_Flash September eresMas_Flash_Spain ARPU + AUPU_ROW ARPU" xfId="36525"/>
    <cellStyle name="n_Flash September eresMas_Flash_Spain KPIs" xfId="7118"/>
    <cellStyle name="n_Flash September eresMas_Flash_Spain KPIs 2" xfId="16485"/>
    <cellStyle name="n_Flash September eresMas_Flash_Spain KPIs_1" xfId="51934"/>
    <cellStyle name="n_Flash September eresMas_Flash_Telecoms - Operational KPIs" xfId="50237"/>
    <cellStyle name="n_Flash September eresMas_France financials" xfId="23743"/>
    <cellStyle name="n_Flash September eresMas_France financials_1" xfId="25263"/>
    <cellStyle name="n_Flash September eresMas_France KPIs" xfId="4953"/>
    <cellStyle name="n_Flash September eresMas_France KPIs 2" xfId="14371"/>
    <cellStyle name="n_Flash September eresMas_France KPIs_1" xfId="12196"/>
    <cellStyle name="n_Flash September eresMas_Group" xfId="36526"/>
    <cellStyle name="n_Flash September eresMas_Group - financial KPIs" xfId="21999"/>
    <cellStyle name="n_Flash September eresMas_Group - operational KPIs" xfId="3139"/>
    <cellStyle name="n_Flash September eresMas_Group - operational KPIs_1" xfId="10442"/>
    <cellStyle name="n_Flash September eresMas_Group - operational KPIs_1 2" xfId="18141"/>
    <cellStyle name="n_Flash September eresMas_Group - operational KPIs_2" xfId="20258"/>
    <cellStyle name="n_Flash September eresMas_HDI - Template Budget 2005" xfId="2449"/>
    <cellStyle name="n_Flash September eresMas_HDI - Template Budget 2005_01 Synthèse DM pour modèle" xfId="2450"/>
    <cellStyle name="n_Flash September eresMas_HDI - Template Budget 2005_01 Synthèse DM pour modèle_A&amp;ME KPIs" xfId="53741"/>
    <cellStyle name="n_Flash September eresMas_HDI - Template Budget 2005_01 Synthèse DM pour modèle_France financials" xfId="24103"/>
    <cellStyle name="n_Flash September eresMas_HDI - Template Budget 2005_01 Synthèse DM pour modèle_France KPIs" xfId="5311"/>
    <cellStyle name="n_Flash September eresMas_HDI - Template Budget 2005_01 Synthèse DM pour modèle_France KPIs 2" xfId="14729"/>
    <cellStyle name="n_Flash September eresMas_HDI - Template Budget 2005_01 Synthèse DM pour modèle_France KPIs_1" xfId="12554"/>
    <cellStyle name="n_Flash September eresMas_HDI - Template Budget 2005_01 Synthèse DM pour modèle_Group" xfId="36529"/>
    <cellStyle name="n_Flash September eresMas_HDI - Template Budget 2005_01 Synthèse DM pour modèle_Group - financial KPIs" xfId="22359"/>
    <cellStyle name="n_Flash September eresMas_HDI - Template Budget 2005_01 Synthèse DM pour modèle_Group - operational KPIs" xfId="10800"/>
    <cellStyle name="n_Flash September eresMas_HDI - Template Budget 2005_01 Synthèse DM pour modèle_Group - operational KPIs 2" xfId="18499"/>
    <cellStyle name="n_Flash September eresMas_HDI - Template Budget 2005_01 Synthèse DM pour modèle_Group - operational KPIs_1" xfId="20616"/>
    <cellStyle name="n_Flash September eresMas_HDI - Template Budget 2005_01 Synthèse DM pour modèle_Poland KPIs" xfId="36528"/>
    <cellStyle name="n_Flash September eresMas_HDI - Template Budget 2005_01 Synthèse DM pour modèle_ROW" xfId="36530"/>
    <cellStyle name="n_Flash September eresMas_HDI - Template Budget 2005_01 Synthèse DM pour modèle_ROW ARPU" xfId="36531"/>
    <cellStyle name="n_Flash September eresMas_HDI - Template Budget 2005_01 Synthèse DM pour modèle_ROW_1" xfId="36532"/>
    <cellStyle name="n_Flash September eresMas_HDI - Template Budget 2005_01 Synthèse DM pour modèle_ROW_1_Group" xfId="36533"/>
    <cellStyle name="n_Flash September eresMas_HDI - Template Budget 2005_01 Synthèse DM pour modèle_ROW_1_ROW ARPU" xfId="36534"/>
    <cellStyle name="n_Flash September eresMas_HDI - Template Budget 2005_01 Synthèse DM pour modèle_ROW_Group" xfId="36535"/>
    <cellStyle name="n_Flash September eresMas_HDI - Template Budget 2005_01 Synthèse DM pour modèle_ROW_ROW ARPU" xfId="36536"/>
    <cellStyle name="n_Flash September eresMas_HDI - Template Budget 2005_01 Synthèse DM pour modèle_Spain ARPU + AUPU" xfId="36537"/>
    <cellStyle name="n_Flash September eresMas_HDI - Template Budget 2005_01 Synthèse DM pour modèle_Spain ARPU + AUPU_Group" xfId="36538"/>
    <cellStyle name="n_Flash September eresMas_HDI - Template Budget 2005_01 Synthèse DM pour modèle_Spain ARPU + AUPU_ROW ARPU" xfId="36539"/>
    <cellStyle name="n_Flash September eresMas_HDI - Template Budget 2005_01 Synthèse DM pour modèle_Spain KPIs" xfId="7146"/>
    <cellStyle name="n_Flash September eresMas_HDI - Template Budget 2005_01 Synthèse DM pour modèle_Spain KPIs 2" xfId="16513"/>
    <cellStyle name="n_Flash September eresMas_HDI - Template Budget 2005_01 Synthèse DM pour modèle_Spain KPIs_1" xfId="51962"/>
    <cellStyle name="n_Flash September eresMas_HDI - Template Budget 2005_01 Synthèse DM pour modèle_Telecoms - Operational KPIs" xfId="50265"/>
    <cellStyle name="n_Flash September eresMas_HDI - Template Budget 2005_0703 Préflashde L23 Analyse CA trafic 07-03 (07-04-03)" xfId="2451"/>
    <cellStyle name="n_Flash September eresMas_HDI - Template Budget 2005_0703 Préflashde L23 Analyse CA trafic 07-03 (07-04-03)_A&amp;ME KPIs" xfId="53742"/>
    <cellStyle name="n_Flash September eresMas_HDI - Template Budget 2005_0703 Préflashde L23 Analyse CA trafic 07-03 (07-04-03)_Enterprise" xfId="9866"/>
    <cellStyle name="n_Flash September eresMas_HDI - Template Budget 2005_0703 Préflashde L23 Analyse CA trafic 07-03 (07-04-03)_France financials" xfId="24104"/>
    <cellStyle name="n_Flash September eresMas_HDI - Template Budget 2005_0703 Préflashde L23 Analyse CA trafic 07-03 (07-04-03)_France financials_1" xfId="25456"/>
    <cellStyle name="n_Flash September eresMas_HDI - Template Budget 2005_0703 Préflashde L23 Analyse CA trafic 07-03 (07-04-03)_France KPIs" xfId="5312"/>
    <cellStyle name="n_Flash September eresMas_HDI - Template Budget 2005_0703 Préflashde L23 Analyse CA trafic 07-03 (07-04-03)_France KPIs 2" xfId="14730"/>
    <cellStyle name="n_Flash September eresMas_HDI - Template Budget 2005_0703 Préflashde L23 Analyse CA trafic 07-03 (07-04-03)_France KPIs_1" xfId="12555"/>
    <cellStyle name="n_Flash September eresMas_HDI - Template Budget 2005_0703 Préflashde L23 Analyse CA trafic 07-03 (07-04-03)_Group" xfId="36541"/>
    <cellStyle name="n_Flash September eresMas_HDI - Template Budget 2005_0703 Préflashde L23 Analyse CA trafic 07-03 (07-04-03)_Group - financial KPIs" xfId="22360"/>
    <cellStyle name="n_Flash September eresMas_HDI - Template Budget 2005_0703 Préflashde L23 Analyse CA trafic 07-03 (07-04-03)_Group - operational KPIs" xfId="3332"/>
    <cellStyle name="n_Flash September eresMas_HDI - Template Budget 2005_0703 Préflashde L23 Analyse CA trafic 07-03 (07-04-03)_Group - operational KPIs_1" xfId="10801"/>
    <cellStyle name="n_Flash September eresMas_HDI - Template Budget 2005_0703 Préflashde L23 Analyse CA trafic 07-03 (07-04-03)_Group - operational KPIs_1 2" xfId="18500"/>
    <cellStyle name="n_Flash September eresMas_HDI - Template Budget 2005_0703 Préflashde L23 Analyse CA trafic 07-03 (07-04-03)_Group - operational KPIs_2" xfId="20617"/>
    <cellStyle name="n_Flash September eresMas_HDI - Template Budget 2005_0703 Préflashde L23 Analyse CA trafic 07-03 (07-04-03)_IC&amp;SS" xfId="19745"/>
    <cellStyle name="n_Flash September eresMas_HDI - Template Budget 2005_0703 Préflashde L23 Analyse CA trafic 07-03 (07-04-03)_Poland KPIs" xfId="8586"/>
    <cellStyle name="n_Flash September eresMas_HDI - Template Budget 2005_0703 Préflashde L23 Analyse CA trafic 07-03 (07-04-03)_Poland KPIs_1" xfId="36540"/>
    <cellStyle name="n_Flash September eresMas_HDI - Template Budget 2005_0703 Préflashde L23 Analyse CA trafic 07-03 (07-04-03)_ROW" xfId="36542"/>
    <cellStyle name="n_Flash September eresMas_HDI - Template Budget 2005_0703 Préflashde L23 Analyse CA trafic 07-03 (07-04-03)_ROW ARPU" xfId="36543"/>
    <cellStyle name="n_Flash September eresMas_HDI - Template Budget 2005_0703 Préflashde L23 Analyse CA trafic 07-03 (07-04-03)_RoW KPIs" xfId="9298"/>
    <cellStyle name="n_Flash September eresMas_HDI - Template Budget 2005_0703 Préflashde L23 Analyse CA trafic 07-03 (07-04-03)_ROW_1" xfId="36544"/>
    <cellStyle name="n_Flash September eresMas_HDI - Template Budget 2005_0703 Préflashde L23 Analyse CA trafic 07-03 (07-04-03)_ROW_1_Group" xfId="36545"/>
    <cellStyle name="n_Flash September eresMas_HDI - Template Budget 2005_0703 Préflashde L23 Analyse CA trafic 07-03 (07-04-03)_ROW_1_ROW ARPU" xfId="36546"/>
    <cellStyle name="n_Flash September eresMas_HDI - Template Budget 2005_0703 Préflashde L23 Analyse CA trafic 07-03 (07-04-03)_ROW_Group" xfId="36547"/>
    <cellStyle name="n_Flash September eresMas_HDI - Template Budget 2005_0703 Préflashde L23 Analyse CA trafic 07-03 (07-04-03)_ROW_ROW ARPU" xfId="36548"/>
    <cellStyle name="n_Flash September eresMas_HDI - Template Budget 2005_0703 Préflashde L23 Analyse CA trafic 07-03 (07-04-03)_Spain ARPU + AUPU" xfId="36549"/>
    <cellStyle name="n_Flash September eresMas_HDI - Template Budget 2005_0703 Préflashde L23 Analyse CA trafic 07-03 (07-04-03)_Spain ARPU + AUPU_Group" xfId="36550"/>
    <cellStyle name="n_Flash September eresMas_HDI - Template Budget 2005_0703 Préflashde L23 Analyse CA trafic 07-03 (07-04-03)_Spain ARPU + AUPU_ROW ARPU" xfId="36551"/>
    <cellStyle name="n_Flash September eresMas_HDI - Template Budget 2005_0703 Préflashde L23 Analyse CA trafic 07-03 (07-04-03)_Spain KPIs" xfId="7147"/>
    <cellStyle name="n_Flash September eresMas_HDI - Template Budget 2005_0703 Préflashde L23 Analyse CA trafic 07-03 (07-04-03)_Spain KPIs 2" xfId="16514"/>
    <cellStyle name="n_Flash September eresMas_HDI - Template Budget 2005_0703 Préflashde L23 Analyse CA trafic 07-03 (07-04-03)_Spain KPIs_1" xfId="51963"/>
    <cellStyle name="n_Flash September eresMas_HDI - Template Budget 2005_0703 Préflashde L23 Analyse CA trafic 07-03 (07-04-03)_Telecoms - Operational KPIs" xfId="50266"/>
    <cellStyle name="n_Flash September eresMas_HDI - Template Budget 2005_A&amp;ME KPIs" xfId="53740"/>
    <cellStyle name="n_Flash September eresMas_HDI - Template Budget 2005_Base Forfaits 06-07" xfId="2452"/>
    <cellStyle name="n_Flash September eresMas_HDI - Template Budget 2005_Base Forfaits 06-07_A&amp;ME KPIs" xfId="53743"/>
    <cellStyle name="n_Flash September eresMas_HDI - Template Budget 2005_Base Forfaits 06-07_Enterprise" xfId="9867"/>
    <cellStyle name="n_Flash September eresMas_HDI - Template Budget 2005_Base Forfaits 06-07_France financials" xfId="24105"/>
    <cellStyle name="n_Flash September eresMas_HDI - Template Budget 2005_Base Forfaits 06-07_France financials_1" xfId="25457"/>
    <cellStyle name="n_Flash September eresMas_HDI - Template Budget 2005_Base Forfaits 06-07_France KPIs" xfId="5313"/>
    <cellStyle name="n_Flash September eresMas_HDI - Template Budget 2005_Base Forfaits 06-07_France KPIs 2" xfId="14731"/>
    <cellStyle name="n_Flash September eresMas_HDI - Template Budget 2005_Base Forfaits 06-07_France KPIs_1" xfId="12556"/>
    <cellStyle name="n_Flash September eresMas_HDI - Template Budget 2005_Base Forfaits 06-07_Group" xfId="36553"/>
    <cellStyle name="n_Flash September eresMas_HDI - Template Budget 2005_Base Forfaits 06-07_Group - financial KPIs" xfId="22361"/>
    <cellStyle name="n_Flash September eresMas_HDI - Template Budget 2005_Base Forfaits 06-07_Group - operational KPIs" xfId="3333"/>
    <cellStyle name="n_Flash September eresMas_HDI - Template Budget 2005_Base Forfaits 06-07_Group - operational KPIs_1" xfId="10802"/>
    <cellStyle name="n_Flash September eresMas_HDI - Template Budget 2005_Base Forfaits 06-07_Group - operational KPIs_1 2" xfId="18501"/>
    <cellStyle name="n_Flash September eresMas_HDI - Template Budget 2005_Base Forfaits 06-07_Group - operational KPIs_2" xfId="20618"/>
    <cellStyle name="n_Flash September eresMas_HDI - Template Budget 2005_Base Forfaits 06-07_IC&amp;SS" xfId="17513"/>
    <cellStyle name="n_Flash September eresMas_HDI - Template Budget 2005_Base Forfaits 06-07_Poland KPIs" xfId="8587"/>
    <cellStyle name="n_Flash September eresMas_HDI - Template Budget 2005_Base Forfaits 06-07_Poland KPIs_1" xfId="36552"/>
    <cellStyle name="n_Flash September eresMas_HDI - Template Budget 2005_Base Forfaits 06-07_ROW" xfId="36554"/>
    <cellStyle name="n_Flash September eresMas_HDI - Template Budget 2005_Base Forfaits 06-07_ROW ARPU" xfId="36555"/>
    <cellStyle name="n_Flash September eresMas_HDI - Template Budget 2005_Base Forfaits 06-07_RoW KPIs" xfId="9299"/>
    <cellStyle name="n_Flash September eresMas_HDI - Template Budget 2005_Base Forfaits 06-07_ROW_1" xfId="36556"/>
    <cellStyle name="n_Flash September eresMas_HDI - Template Budget 2005_Base Forfaits 06-07_ROW_1_Group" xfId="36557"/>
    <cellStyle name="n_Flash September eresMas_HDI - Template Budget 2005_Base Forfaits 06-07_ROW_1_ROW ARPU" xfId="36558"/>
    <cellStyle name="n_Flash September eresMas_HDI - Template Budget 2005_Base Forfaits 06-07_ROW_Group" xfId="36559"/>
    <cellStyle name="n_Flash September eresMas_HDI - Template Budget 2005_Base Forfaits 06-07_ROW_ROW ARPU" xfId="36560"/>
    <cellStyle name="n_Flash September eresMas_HDI - Template Budget 2005_Base Forfaits 06-07_Spain ARPU + AUPU" xfId="36561"/>
    <cellStyle name="n_Flash September eresMas_HDI - Template Budget 2005_Base Forfaits 06-07_Spain ARPU + AUPU_Group" xfId="36562"/>
    <cellStyle name="n_Flash September eresMas_HDI - Template Budget 2005_Base Forfaits 06-07_Spain ARPU + AUPU_ROW ARPU" xfId="36563"/>
    <cellStyle name="n_Flash September eresMas_HDI - Template Budget 2005_Base Forfaits 06-07_Spain KPIs" xfId="7148"/>
    <cellStyle name="n_Flash September eresMas_HDI - Template Budget 2005_Base Forfaits 06-07_Spain KPIs 2" xfId="16515"/>
    <cellStyle name="n_Flash September eresMas_HDI - Template Budget 2005_Base Forfaits 06-07_Spain KPIs_1" xfId="51964"/>
    <cellStyle name="n_Flash September eresMas_HDI - Template Budget 2005_Base Forfaits 06-07_Telecoms - Operational KPIs" xfId="50267"/>
    <cellStyle name="n_Flash September eresMas_HDI - Template Budget 2005_CA BAC SCR-VM 06-07 (31-07-06)" xfId="2453"/>
    <cellStyle name="n_Flash September eresMas_HDI - Template Budget 2005_CA BAC SCR-VM 06-07 (31-07-06)_A&amp;ME KPIs" xfId="53744"/>
    <cellStyle name="n_Flash September eresMas_HDI - Template Budget 2005_CA BAC SCR-VM 06-07 (31-07-06)_Enterprise" xfId="9868"/>
    <cellStyle name="n_Flash September eresMas_HDI - Template Budget 2005_CA BAC SCR-VM 06-07 (31-07-06)_France financials" xfId="24106"/>
    <cellStyle name="n_Flash September eresMas_HDI - Template Budget 2005_CA BAC SCR-VM 06-07 (31-07-06)_France financials_1" xfId="25458"/>
    <cellStyle name="n_Flash September eresMas_HDI - Template Budget 2005_CA BAC SCR-VM 06-07 (31-07-06)_France KPIs" xfId="5314"/>
    <cellStyle name="n_Flash September eresMas_HDI - Template Budget 2005_CA BAC SCR-VM 06-07 (31-07-06)_France KPIs 2" xfId="14732"/>
    <cellStyle name="n_Flash September eresMas_HDI - Template Budget 2005_CA BAC SCR-VM 06-07 (31-07-06)_France KPIs_1" xfId="12557"/>
    <cellStyle name="n_Flash September eresMas_HDI - Template Budget 2005_CA BAC SCR-VM 06-07 (31-07-06)_Group" xfId="36565"/>
    <cellStyle name="n_Flash September eresMas_HDI - Template Budget 2005_CA BAC SCR-VM 06-07 (31-07-06)_Group - financial KPIs" xfId="22362"/>
    <cellStyle name="n_Flash September eresMas_HDI - Template Budget 2005_CA BAC SCR-VM 06-07 (31-07-06)_Group - operational KPIs" xfId="3334"/>
    <cellStyle name="n_Flash September eresMas_HDI - Template Budget 2005_CA BAC SCR-VM 06-07 (31-07-06)_Group - operational KPIs_1" xfId="10803"/>
    <cellStyle name="n_Flash September eresMas_HDI - Template Budget 2005_CA BAC SCR-VM 06-07 (31-07-06)_Group - operational KPIs_1 2" xfId="18502"/>
    <cellStyle name="n_Flash September eresMas_HDI - Template Budget 2005_CA BAC SCR-VM 06-07 (31-07-06)_Group - operational KPIs_2" xfId="20619"/>
    <cellStyle name="n_Flash September eresMas_HDI - Template Budget 2005_CA BAC SCR-VM 06-07 (31-07-06)_IC&amp;SS" xfId="17721"/>
    <cellStyle name="n_Flash September eresMas_HDI - Template Budget 2005_CA BAC SCR-VM 06-07 (31-07-06)_Poland KPIs" xfId="8588"/>
    <cellStyle name="n_Flash September eresMas_HDI - Template Budget 2005_CA BAC SCR-VM 06-07 (31-07-06)_Poland KPIs_1" xfId="36564"/>
    <cellStyle name="n_Flash September eresMas_HDI - Template Budget 2005_CA BAC SCR-VM 06-07 (31-07-06)_ROW" xfId="36566"/>
    <cellStyle name="n_Flash September eresMas_HDI - Template Budget 2005_CA BAC SCR-VM 06-07 (31-07-06)_ROW ARPU" xfId="36567"/>
    <cellStyle name="n_Flash September eresMas_HDI - Template Budget 2005_CA BAC SCR-VM 06-07 (31-07-06)_RoW KPIs" xfId="9300"/>
    <cellStyle name="n_Flash September eresMas_HDI - Template Budget 2005_CA BAC SCR-VM 06-07 (31-07-06)_ROW_1" xfId="36568"/>
    <cellStyle name="n_Flash September eresMas_HDI - Template Budget 2005_CA BAC SCR-VM 06-07 (31-07-06)_ROW_1_Group" xfId="36569"/>
    <cellStyle name="n_Flash September eresMas_HDI - Template Budget 2005_CA BAC SCR-VM 06-07 (31-07-06)_ROW_1_ROW ARPU" xfId="36570"/>
    <cellStyle name="n_Flash September eresMas_HDI - Template Budget 2005_CA BAC SCR-VM 06-07 (31-07-06)_ROW_Group" xfId="36571"/>
    <cellStyle name="n_Flash September eresMas_HDI - Template Budget 2005_CA BAC SCR-VM 06-07 (31-07-06)_ROW_ROW ARPU" xfId="36572"/>
    <cellStyle name="n_Flash September eresMas_HDI - Template Budget 2005_CA BAC SCR-VM 06-07 (31-07-06)_Spain ARPU + AUPU" xfId="36573"/>
    <cellStyle name="n_Flash September eresMas_HDI - Template Budget 2005_CA BAC SCR-VM 06-07 (31-07-06)_Spain ARPU + AUPU_Group" xfId="36574"/>
    <cellStyle name="n_Flash September eresMas_HDI - Template Budget 2005_CA BAC SCR-VM 06-07 (31-07-06)_Spain ARPU + AUPU_ROW ARPU" xfId="36575"/>
    <cellStyle name="n_Flash September eresMas_HDI - Template Budget 2005_CA BAC SCR-VM 06-07 (31-07-06)_Spain KPIs" xfId="7149"/>
    <cellStyle name="n_Flash September eresMas_HDI - Template Budget 2005_CA BAC SCR-VM 06-07 (31-07-06)_Spain KPIs 2" xfId="16516"/>
    <cellStyle name="n_Flash September eresMas_HDI - Template Budget 2005_CA BAC SCR-VM 06-07 (31-07-06)_Spain KPIs_1" xfId="51965"/>
    <cellStyle name="n_Flash September eresMas_HDI - Template Budget 2005_CA BAC SCR-VM 06-07 (31-07-06)_Telecoms - Operational KPIs" xfId="50268"/>
    <cellStyle name="n_Flash September eresMas_HDI - Template Budget 2005_CA forfaits 0607 (06-08-14)" xfId="2454"/>
    <cellStyle name="n_Flash September eresMas_HDI - Template Budget 2005_CA forfaits 0607 (06-08-14)_A&amp;ME KPIs" xfId="53745"/>
    <cellStyle name="n_Flash September eresMas_HDI - Template Budget 2005_CA forfaits 0607 (06-08-14)_France financials" xfId="24107"/>
    <cellStyle name="n_Flash September eresMas_HDI - Template Budget 2005_CA forfaits 0607 (06-08-14)_France KPIs" xfId="5315"/>
    <cellStyle name="n_Flash September eresMas_HDI - Template Budget 2005_CA forfaits 0607 (06-08-14)_France KPIs 2" xfId="14733"/>
    <cellStyle name="n_Flash September eresMas_HDI - Template Budget 2005_CA forfaits 0607 (06-08-14)_France KPIs_1" xfId="12558"/>
    <cellStyle name="n_Flash September eresMas_HDI - Template Budget 2005_CA forfaits 0607 (06-08-14)_Group" xfId="36577"/>
    <cellStyle name="n_Flash September eresMas_HDI - Template Budget 2005_CA forfaits 0607 (06-08-14)_Group - financial KPIs" xfId="22363"/>
    <cellStyle name="n_Flash September eresMas_HDI - Template Budget 2005_CA forfaits 0607 (06-08-14)_Group - operational KPIs" xfId="10804"/>
    <cellStyle name="n_Flash September eresMas_HDI - Template Budget 2005_CA forfaits 0607 (06-08-14)_Group - operational KPIs 2" xfId="18503"/>
    <cellStyle name="n_Flash September eresMas_HDI - Template Budget 2005_CA forfaits 0607 (06-08-14)_Group - operational KPIs_1" xfId="20620"/>
    <cellStyle name="n_Flash September eresMas_HDI - Template Budget 2005_CA forfaits 0607 (06-08-14)_Poland KPIs" xfId="36576"/>
    <cellStyle name="n_Flash September eresMas_HDI - Template Budget 2005_CA forfaits 0607 (06-08-14)_ROW" xfId="36578"/>
    <cellStyle name="n_Flash September eresMas_HDI - Template Budget 2005_CA forfaits 0607 (06-08-14)_ROW ARPU" xfId="36579"/>
    <cellStyle name="n_Flash September eresMas_HDI - Template Budget 2005_CA forfaits 0607 (06-08-14)_ROW_1" xfId="36580"/>
    <cellStyle name="n_Flash September eresMas_HDI - Template Budget 2005_CA forfaits 0607 (06-08-14)_ROW_1_Group" xfId="36581"/>
    <cellStyle name="n_Flash September eresMas_HDI - Template Budget 2005_CA forfaits 0607 (06-08-14)_ROW_1_ROW ARPU" xfId="36582"/>
    <cellStyle name="n_Flash September eresMas_HDI - Template Budget 2005_CA forfaits 0607 (06-08-14)_ROW_Group" xfId="36583"/>
    <cellStyle name="n_Flash September eresMas_HDI - Template Budget 2005_CA forfaits 0607 (06-08-14)_ROW_ROW ARPU" xfId="36584"/>
    <cellStyle name="n_Flash September eresMas_HDI - Template Budget 2005_CA forfaits 0607 (06-08-14)_Spain ARPU + AUPU" xfId="36585"/>
    <cellStyle name="n_Flash September eresMas_HDI - Template Budget 2005_CA forfaits 0607 (06-08-14)_Spain ARPU + AUPU_Group" xfId="36586"/>
    <cellStyle name="n_Flash September eresMas_HDI - Template Budget 2005_CA forfaits 0607 (06-08-14)_Spain ARPU + AUPU_ROW ARPU" xfId="36587"/>
    <cellStyle name="n_Flash September eresMas_HDI - Template Budget 2005_CA forfaits 0607 (06-08-14)_Spain KPIs" xfId="7150"/>
    <cellStyle name="n_Flash September eresMas_HDI - Template Budget 2005_CA forfaits 0607 (06-08-14)_Spain KPIs 2" xfId="16517"/>
    <cellStyle name="n_Flash September eresMas_HDI - Template Budget 2005_CA forfaits 0607 (06-08-14)_Spain KPIs_1" xfId="51966"/>
    <cellStyle name="n_Flash September eresMas_HDI - Template Budget 2005_CA forfaits 0607 (06-08-14)_Telecoms - Operational KPIs" xfId="50269"/>
    <cellStyle name="n_Flash September eresMas_HDI - Template Budget 2005_Classeur2" xfId="2455"/>
    <cellStyle name="n_Flash September eresMas_HDI - Template Budget 2005_Classeur2_A&amp;ME KPIs" xfId="53746"/>
    <cellStyle name="n_Flash September eresMas_HDI - Template Budget 2005_Classeur2_France financials" xfId="24108"/>
    <cellStyle name="n_Flash September eresMas_HDI - Template Budget 2005_Classeur2_France KPIs" xfId="5316"/>
    <cellStyle name="n_Flash September eresMas_HDI - Template Budget 2005_Classeur2_France KPIs 2" xfId="14734"/>
    <cellStyle name="n_Flash September eresMas_HDI - Template Budget 2005_Classeur2_France KPIs_1" xfId="12559"/>
    <cellStyle name="n_Flash September eresMas_HDI - Template Budget 2005_Classeur2_Group" xfId="36589"/>
    <cellStyle name="n_Flash September eresMas_HDI - Template Budget 2005_Classeur2_Group - financial KPIs" xfId="22364"/>
    <cellStyle name="n_Flash September eresMas_HDI - Template Budget 2005_Classeur2_Group - operational KPIs" xfId="10805"/>
    <cellStyle name="n_Flash September eresMas_HDI - Template Budget 2005_Classeur2_Group - operational KPIs 2" xfId="18504"/>
    <cellStyle name="n_Flash September eresMas_HDI - Template Budget 2005_Classeur2_Group - operational KPIs_1" xfId="20621"/>
    <cellStyle name="n_Flash September eresMas_HDI - Template Budget 2005_Classeur2_Poland KPIs" xfId="36588"/>
    <cellStyle name="n_Flash September eresMas_HDI - Template Budget 2005_Classeur2_ROW" xfId="36590"/>
    <cellStyle name="n_Flash September eresMas_HDI - Template Budget 2005_Classeur2_ROW ARPU" xfId="36591"/>
    <cellStyle name="n_Flash September eresMas_HDI - Template Budget 2005_Classeur2_ROW_1" xfId="36592"/>
    <cellStyle name="n_Flash September eresMas_HDI - Template Budget 2005_Classeur2_ROW_1_Group" xfId="36593"/>
    <cellStyle name="n_Flash September eresMas_HDI - Template Budget 2005_Classeur2_ROW_1_ROW ARPU" xfId="36594"/>
    <cellStyle name="n_Flash September eresMas_HDI - Template Budget 2005_Classeur2_ROW_Group" xfId="36595"/>
    <cellStyle name="n_Flash September eresMas_HDI - Template Budget 2005_Classeur2_ROW_ROW ARPU" xfId="36596"/>
    <cellStyle name="n_Flash September eresMas_HDI - Template Budget 2005_Classeur2_Spain ARPU + AUPU" xfId="36597"/>
    <cellStyle name="n_Flash September eresMas_HDI - Template Budget 2005_Classeur2_Spain ARPU + AUPU_Group" xfId="36598"/>
    <cellStyle name="n_Flash September eresMas_HDI - Template Budget 2005_Classeur2_Spain ARPU + AUPU_ROW ARPU" xfId="36599"/>
    <cellStyle name="n_Flash September eresMas_HDI - Template Budget 2005_Classeur2_Spain KPIs" xfId="7151"/>
    <cellStyle name="n_Flash September eresMas_HDI - Template Budget 2005_Classeur2_Spain KPIs 2" xfId="16518"/>
    <cellStyle name="n_Flash September eresMas_HDI - Template Budget 2005_Classeur2_Spain KPIs_1" xfId="51967"/>
    <cellStyle name="n_Flash September eresMas_HDI - Template Budget 2005_Classeur2_Telecoms - Operational KPIs" xfId="50270"/>
    <cellStyle name="n_Flash September eresMas_HDI - Template Budget 2005_Classeur5" xfId="2456"/>
    <cellStyle name="n_Flash September eresMas_HDI - Template Budget 2005_Classeur5_A&amp;ME KPIs" xfId="53747"/>
    <cellStyle name="n_Flash September eresMas_HDI - Template Budget 2005_Classeur5_Enterprise" xfId="9869"/>
    <cellStyle name="n_Flash September eresMas_HDI - Template Budget 2005_Classeur5_France financials" xfId="24109"/>
    <cellStyle name="n_Flash September eresMas_HDI - Template Budget 2005_Classeur5_France financials_1" xfId="25459"/>
    <cellStyle name="n_Flash September eresMas_HDI - Template Budget 2005_Classeur5_France KPIs" xfId="5317"/>
    <cellStyle name="n_Flash September eresMas_HDI - Template Budget 2005_Classeur5_France KPIs 2" xfId="14735"/>
    <cellStyle name="n_Flash September eresMas_HDI - Template Budget 2005_Classeur5_France KPIs_1" xfId="12560"/>
    <cellStyle name="n_Flash September eresMas_HDI - Template Budget 2005_Classeur5_Group" xfId="36601"/>
    <cellStyle name="n_Flash September eresMas_HDI - Template Budget 2005_Classeur5_Group - financial KPIs" xfId="22365"/>
    <cellStyle name="n_Flash September eresMas_HDI - Template Budget 2005_Classeur5_Group - operational KPIs" xfId="3335"/>
    <cellStyle name="n_Flash September eresMas_HDI - Template Budget 2005_Classeur5_Group - operational KPIs_1" xfId="10806"/>
    <cellStyle name="n_Flash September eresMas_HDI - Template Budget 2005_Classeur5_Group - operational KPIs_1 2" xfId="18505"/>
    <cellStyle name="n_Flash September eresMas_HDI - Template Budget 2005_Classeur5_Group - operational KPIs_2" xfId="20622"/>
    <cellStyle name="n_Flash September eresMas_HDI - Template Budget 2005_Classeur5_IC&amp;SS" xfId="19544"/>
    <cellStyle name="n_Flash September eresMas_HDI - Template Budget 2005_Classeur5_Poland KPIs" xfId="8589"/>
    <cellStyle name="n_Flash September eresMas_HDI - Template Budget 2005_Classeur5_Poland KPIs_1" xfId="36600"/>
    <cellStyle name="n_Flash September eresMas_HDI - Template Budget 2005_Classeur5_ROW" xfId="36602"/>
    <cellStyle name="n_Flash September eresMas_HDI - Template Budget 2005_Classeur5_ROW ARPU" xfId="36603"/>
    <cellStyle name="n_Flash September eresMas_HDI - Template Budget 2005_Classeur5_RoW KPIs" xfId="9301"/>
    <cellStyle name="n_Flash September eresMas_HDI - Template Budget 2005_Classeur5_ROW_1" xfId="36604"/>
    <cellStyle name="n_Flash September eresMas_HDI - Template Budget 2005_Classeur5_ROW_1_Group" xfId="36605"/>
    <cellStyle name="n_Flash September eresMas_HDI - Template Budget 2005_Classeur5_ROW_1_ROW ARPU" xfId="36606"/>
    <cellStyle name="n_Flash September eresMas_HDI - Template Budget 2005_Classeur5_ROW_Group" xfId="36607"/>
    <cellStyle name="n_Flash September eresMas_HDI - Template Budget 2005_Classeur5_ROW_ROW ARPU" xfId="36608"/>
    <cellStyle name="n_Flash September eresMas_HDI - Template Budget 2005_Classeur5_Spain ARPU + AUPU" xfId="36609"/>
    <cellStyle name="n_Flash September eresMas_HDI - Template Budget 2005_Classeur5_Spain ARPU + AUPU_Group" xfId="36610"/>
    <cellStyle name="n_Flash September eresMas_HDI - Template Budget 2005_Classeur5_Spain ARPU + AUPU_ROW ARPU" xfId="36611"/>
    <cellStyle name="n_Flash September eresMas_HDI - Template Budget 2005_Classeur5_Spain KPIs" xfId="7152"/>
    <cellStyle name="n_Flash September eresMas_HDI - Template Budget 2005_Classeur5_Spain KPIs 2" xfId="16519"/>
    <cellStyle name="n_Flash September eresMas_HDI - Template Budget 2005_Classeur5_Spain KPIs_1" xfId="51968"/>
    <cellStyle name="n_Flash September eresMas_HDI - Template Budget 2005_Classeur5_Telecoms - Operational KPIs" xfId="50271"/>
    <cellStyle name="n_Flash September eresMas_HDI - Template Budget 2005_DATA KPI Personal" xfId="36612"/>
    <cellStyle name="n_Flash September eresMas_HDI - Template Budget 2005_DATA KPI Personal_Group" xfId="36613"/>
    <cellStyle name="n_Flash September eresMas_HDI - Template Budget 2005_DATA KPI Personal_ROW ARPU" xfId="36614"/>
    <cellStyle name="n_Flash September eresMas_HDI - Template Budget 2005_EE_CoA_BS - mapped V4" xfId="36615"/>
    <cellStyle name="n_Flash September eresMas_HDI - Template Budget 2005_EE_CoA_BS - mapped V4_Group" xfId="36616"/>
    <cellStyle name="n_Flash September eresMas_HDI - Template Budget 2005_EE_CoA_BS - mapped V4_ROW ARPU" xfId="36617"/>
    <cellStyle name="n_Flash September eresMas_HDI - Template Budget 2005_Enterprise" xfId="9865"/>
    <cellStyle name="n_Flash September eresMas_HDI - Template Budget 2005_France financials" xfId="24102"/>
    <cellStyle name="n_Flash September eresMas_HDI - Template Budget 2005_France financials_1" xfId="25455"/>
    <cellStyle name="n_Flash September eresMas_HDI - Template Budget 2005_France KPIs" xfId="5310"/>
    <cellStyle name="n_Flash September eresMas_HDI - Template Budget 2005_France KPIs 2" xfId="14728"/>
    <cellStyle name="n_Flash September eresMas_HDI - Template Budget 2005_France KPIs_1" xfId="12553"/>
    <cellStyle name="n_Flash September eresMas_HDI - Template Budget 2005_Group" xfId="36618"/>
    <cellStyle name="n_Flash September eresMas_HDI - Template Budget 2005_Group - financial KPIs" xfId="22358"/>
    <cellStyle name="n_Flash September eresMas_HDI - Template Budget 2005_Group - operational KPIs" xfId="3331"/>
    <cellStyle name="n_Flash September eresMas_HDI - Template Budget 2005_Group - operational KPIs_1" xfId="10799"/>
    <cellStyle name="n_Flash September eresMas_HDI - Template Budget 2005_Group - operational KPIs_1 2" xfId="18498"/>
    <cellStyle name="n_Flash September eresMas_HDI - Template Budget 2005_Group - operational KPIs_2" xfId="20615"/>
    <cellStyle name="n_Flash September eresMas_HDI - Template Budget 2005_IC&amp;SS" xfId="19545"/>
    <cellStyle name="n_Flash September eresMas_HDI - Template Budget 2005_PFA_Mn MTV_060413" xfId="2457"/>
    <cellStyle name="n_Flash September eresMas_HDI - Template Budget 2005_PFA_Mn MTV_060413_A&amp;ME KPIs" xfId="53748"/>
    <cellStyle name="n_Flash September eresMas_HDI - Template Budget 2005_PFA_Mn MTV_060413_France financials" xfId="24110"/>
    <cellStyle name="n_Flash September eresMas_HDI - Template Budget 2005_PFA_Mn MTV_060413_France KPIs" xfId="5318"/>
    <cellStyle name="n_Flash September eresMas_HDI - Template Budget 2005_PFA_Mn MTV_060413_France KPIs 2" xfId="14736"/>
    <cellStyle name="n_Flash September eresMas_HDI - Template Budget 2005_PFA_Mn MTV_060413_France KPIs_1" xfId="12561"/>
    <cellStyle name="n_Flash September eresMas_HDI - Template Budget 2005_PFA_Mn MTV_060413_Group" xfId="36620"/>
    <cellStyle name="n_Flash September eresMas_HDI - Template Budget 2005_PFA_Mn MTV_060413_Group - financial KPIs" xfId="22366"/>
    <cellStyle name="n_Flash September eresMas_HDI - Template Budget 2005_PFA_Mn MTV_060413_Group - operational KPIs" xfId="10807"/>
    <cellStyle name="n_Flash September eresMas_HDI - Template Budget 2005_PFA_Mn MTV_060413_Group - operational KPIs 2" xfId="18506"/>
    <cellStyle name="n_Flash September eresMas_HDI - Template Budget 2005_PFA_Mn MTV_060413_Group - operational KPIs_1" xfId="20623"/>
    <cellStyle name="n_Flash September eresMas_HDI - Template Budget 2005_PFA_Mn MTV_060413_Poland KPIs" xfId="36619"/>
    <cellStyle name="n_Flash September eresMas_HDI - Template Budget 2005_PFA_Mn MTV_060413_ROW" xfId="36621"/>
    <cellStyle name="n_Flash September eresMas_HDI - Template Budget 2005_PFA_Mn MTV_060413_ROW ARPU" xfId="36622"/>
    <cellStyle name="n_Flash September eresMas_HDI - Template Budget 2005_PFA_Mn MTV_060413_ROW_1" xfId="36623"/>
    <cellStyle name="n_Flash September eresMas_HDI - Template Budget 2005_PFA_Mn MTV_060413_ROW_1_Group" xfId="36624"/>
    <cellStyle name="n_Flash September eresMas_HDI - Template Budget 2005_PFA_Mn MTV_060413_ROW_1_ROW ARPU" xfId="36625"/>
    <cellStyle name="n_Flash September eresMas_HDI - Template Budget 2005_PFA_Mn MTV_060413_ROW_Group" xfId="36626"/>
    <cellStyle name="n_Flash September eresMas_HDI - Template Budget 2005_PFA_Mn MTV_060413_ROW_ROW ARPU" xfId="36627"/>
    <cellStyle name="n_Flash September eresMas_HDI - Template Budget 2005_PFA_Mn MTV_060413_Spain ARPU + AUPU" xfId="36628"/>
    <cellStyle name="n_Flash September eresMas_HDI - Template Budget 2005_PFA_Mn MTV_060413_Spain ARPU + AUPU_Group" xfId="36629"/>
    <cellStyle name="n_Flash September eresMas_HDI - Template Budget 2005_PFA_Mn MTV_060413_Spain ARPU + AUPU_ROW ARPU" xfId="36630"/>
    <cellStyle name="n_Flash September eresMas_HDI - Template Budget 2005_PFA_Mn MTV_060413_Spain KPIs" xfId="7153"/>
    <cellStyle name="n_Flash September eresMas_HDI - Template Budget 2005_PFA_Mn MTV_060413_Spain KPIs 2" xfId="16520"/>
    <cellStyle name="n_Flash September eresMas_HDI - Template Budget 2005_PFA_Mn MTV_060413_Spain KPIs_1" xfId="51969"/>
    <cellStyle name="n_Flash September eresMas_HDI - Template Budget 2005_PFA_Mn MTV_060413_Telecoms - Operational KPIs" xfId="50272"/>
    <cellStyle name="n_Flash September eresMas_HDI - Template Budget 2005_PFA_Mn_0603_V0 0" xfId="2458"/>
    <cellStyle name="n_Flash September eresMas_HDI - Template Budget 2005_PFA_Mn_0603_V0 0_A&amp;ME KPIs" xfId="53749"/>
    <cellStyle name="n_Flash September eresMas_HDI - Template Budget 2005_PFA_Mn_0603_V0 0_France financials" xfId="24111"/>
    <cellStyle name="n_Flash September eresMas_HDI - Template Budget 2005_PFA_Mn_0603_V0 0_France KPIs" xfId="5319"/>
    <cellStyle name="n_Flash September eresMas_HDI - Template Budget 2005_PFA_Mn_0603_V0 0_France KPIs 2" xfId="14737"/>
    <cellStyle name="n_Flash September eresMas_HDI - Template Budget 2005_PFA_Mn_0603_V0 0_France KPIs_1" xfId="12562"/>
    <cellStyle name="n_Flash September eresMas_HDI - Template Budget 2005_PFA_Mn_0603_V0 0_Group" xfId="36632"/>
    <cellStyle name="n_Flash September eresMas_HDI - Template Budget 2005_PFA_Mn_0603_V0 0_Group - financial KPIs" xfId="22367"/>
    <cellStyle name="n_Flash September eresMas_HDI - Template Budget 2005_PFA_Mn_0603_V0 0_Group - operational KPIs" xfId="10808"/>
    <cellStyle name="n_Flash September eresMas_HDI - Template Budget 2005_PFA_Mn_0603_V0 0_Group - operational KPIs 2" xfId="18507"/>
    <cellStyle name="n_Flash September eresMas_HDI - Template Budget 2005_PFA_Mn_0603_V0 0_Group - operational KPIs_1" xfId="20624"/>
    <cellStyle name="n_Flash September eresMas_HDI - Template Budget 2005_PFA_Mn_0603_V0 0_Poland KPIs" xfId="36631"/>
    <cellStyle name="n_Flash September eresMas_HDI - Template Budget 2005_PFA_Mn_0603_V0 0_ROW" xfId="36633"/>
    <cellStyle name="n_Flash September eresMas_HDI - Template Budget 2005_PFA_Mn_0603_V0 0_ROW ARPU" xfId="36634"/>
    <cellStyle name="n_Flash September eresMas_HDI - Template Budget 2005_PFA_Mn_0603_V0 0_ROW_1" xfId="36635"/>
    <cellStyle name="n_Flash September eresMas_HDI - Template Budget 2005_PFA_Mn_0603_V0 0_ROW_1_Group" xfId="36636"/>
    <cellStyle name="n_Flash September eresMas_HDI - Template Budget 2005_PFA_Mn_0603_V0 0_ROW_1_ROW ARPU" xfId="36637"/>
    <cellStyle name="n_Flash September eresMas_HDI - Template Budget 2005_PFA_Mn_0603_V0 0_ROW_Group" xfId="36638"/>
    <cellStyle name="n_Flash September eresMas_HDI - Template Budget 2005_PFA_Mn_0603_V0 0_ROW_ROW ARPU" xfId="36639"/>
    <cellStyle name="n_Flash September eresMas_HDI - Template Budget 2005_PFA_Mn_0603_V0 0_Spain ARPU + AUPU" xfId="36640"/>
    <cellStyle name="n_Flash September eresMas_HDI - Template Budget 2005_PFA_Mn_0603_V0 0_Spain ARPU + AUPU_Group" xfId="36641"/>
    <cellStyle name="n_Flash September eresMas_HDI - Template Budget 2005_PFA_Mn_0603_V0 0_Spain ARPU + AUPU_ROW ARPU" xfId="36642"/>
    <cellStyle name="n_Flash September eresMas_HDI - Template Budget 2005_PFA_Mn_0603_V0 0_Spain KPIs" xfId="7154"/>
    <cellStyle name="n_Flash September eresMas_HDI - Template Budget 2005_PFA_Mn_0603_V0 0_Spain KPIs 2" xfId="16521"/>
    <cellStyle name="n_Flash September eresMas_HDI - Template Budget 2005_PFA_Mn_0603_V0 0_Spain KPIs_1" xfId="51970"/>
    <cellStyle name="n_Flash September eresMas_HDI - Template Budget 2005_PFA_Mn_0603_V0 0_Telecoms - Operational KPIs" xfId="50273"/>
    <cellStyle name="n_Flash September eresMas_HDI - Template Budget 2005_PFA_Parcs_0600706" xfId="2459"/>
    <cellStyle name="n_Flash September eresMas_HDI - Template Budget 2005_PFA_Parcs_0600706_A&amp;ME KPIs" xfId="53750"/>
    <cellStyle name="n_Flash September eresMas_HDI - Template Budget 2005_PFA_Parcs_0600706_France financials" xfId="24112"/>
    <cellStyle name="n_Flash September eresMas_HDI - Template Budget 2005_PFA_Parcs_0600706_France KPIs" xfId="5320"/>
    <cellStyle name="n_Flash September eresMas_HDI - Template Budget 2005_PFA_Parcs_0600706_France KPIs 2" xfId="14738"/>
    <cellStyle name="n_Flash September eresMas_HDI - Template Budget 2005_PFA_Parcs_0600706_France KPIs_1" xfId="12563"/>
    <cellStyle name="n_Flash September eresMas_HDI - Template Budget 2005_PFA_Parcs_0600706_Group" xfId="36644"/>
    <cellStyle name="n_Flash September eresMas_HDI - Template Budget 2005_PFA_Parcs_0600706_Group - financial KPIs" xfId="22368"/>
    <cellStyle name="n_Flash September eresMas_HDI - Template Budget 2005_PFA_Parcs_0600706_Group - operational KPIs" xfId="10809"/>
    <cellStyle name="n_Flash September eresMas_HDI - Template Budget 2005_PFA_Parcs_0600706_Group - operational KPIs 2" xfId="18508"/>
    <cellStyle name="n_Flash September eresMas_HDI - Template Budget 2005_PFA_Parcs_0600706_Group - operational KPIs_1" xfId="20625"/>
    <cellStyle name="n_Flash September eresMas_HDI - Template Budget 2005_PFA_Parcs_0600706_Poland KPIs" xfId="36643"/>
    <cellStyle name="n_Flash September eresMas_HDI - Template Budget 2005_PFA_Parcs_0600706_ROW" xfId="36645"/>
    <cellStyle name="n_Flash September eresMas_HDI - Template Budget 2005_PFA_Parcs_0600706_ROW ARPU" xfId="36646"/>
    <cellStyle name="n_Flash September eresMas_HDI - Template Budget 2005_PFA_Parcs_0600706_ROW_1" xfId="36647"/>
    <cellStyle name="n_Flash September eresMas_HDI - Template Budget 2005_PFA_Parcs_0600706_ROW_1_Group" xfId="36648"/>
    <cellStyle name="n_Flash September eresMas_HDI - Template Budget 2005_PFA_Parcs_0600706_ROW_1_ROW ARPU" xfId="36649"/>
    <cellStyle name="n_Flash September eresMas_HDI - Template Budget 2005_PFA_Parcs_0600706_ROW_Group" xfId="36650"/>
    <cellStyle name="n_Flash September eresMas_HDI - Template Budget 2005_PFA_Parcs_0600706_ROW_ROW ARPU" xfId="36651"/>
    <cellStyle name="n_Flash September eresMas_HDI - Template Budget 2005_PFA_Parcs_0600706_Spain ARPU + AUPU" xfId="36652"/>
    <cellStyle name="n_Flash September eresMas_HDI - Template Budget 2005_PFA_Parcs_0600706_Spain ARPU + AUPU_Group" xfId="36653"/>
    <cellStyle name="n_Flash September eresMas_HDI - Template Budget 2005_PFA_Parcs_0600706_Spain ARPU + AUPU_ROW ARPU" xfId="36654"/>
    <cellStyle name="n_Flash September eresMas_HDI - Template Budget 2005_PFA_Parcs_0600706_Spain KPIs" xfId="7155"/>
    <cellStyle name="n_Flash September eresMas_HDI - Template Budget 2005_PFA_Parcs_0600706_Spain KPIs 2" xfId="16522"/>
    <cellStyle name="n_Flash September eresMas_HDI - Template Budget 2005_PFA_Parcs_0600706_Spain KPIs_1" xfId="51971"/>
    <cellStyle name="n_Flash September eresMas_HDI - Template Budget 2005_PFA_Parcs_0600706_Telecoms - Operational KPIs" xfId="50274"/>
    <cellStyle name="n_Flash September eresMas_HDI - Template Budget 2005_Poland KPIs" xfId="8585"/>
    <cellStyle name="n_Flash September eresMas_HDI - Template Budget 2005_Poland KPIs_1" xfId="36527"/>
    <cellStyle name="n_Flash September eresMas_HDI - Template Budget 2005_Reporting Valeur_Mobile_2010_10" xfId="36655"/>
    <cellStyle name="n_Flash September eresMas_HDI - Template Budget 2005_Reporting Valeur_Mobile_2010_10_Group" xfId="36656"/>
    <cellStyle name="n_Flash September eresMas_HDI - Template Budget 2005_Reporting Valeur_Mobile_2010_10_ROW" xfId="36657"/>
    <cellStyle name="n_Flash September eresMas_HDI - Template Budget 2005_Reporting Valeur_Mobile_2010_10_ROW ARPU" xfId="36658"/>
    <cellStyle name="n_Flash September eresMas_HDI - Template Budget 2005_Reporting Valeur_Mobile_2010_10_ROW_Group" xfId="36659"/>
    <cellStyle name="n_Flash September eresMas_HDI - Template Budget 2005_Reporting Valeur_Mobile_2010_10_ROW_ROW ARPU" xfId="36660"/>
    <cellStyle name="n_Flash September eresMas_HDI - Template Budget 2005_ROW" xfId="36661"/>
    <cellStyle name="n_Flash September eresMas_HDI - Template Budget 2005_ROW ARPU" xfId="36662"/>
    <cellStyle name="n_Flash September eresMas_HDI - Template Budget 2005_RoW KPIs" xfId="9297"/>
    <cellStyle name="n_Flash September eresMas_HDI - Template Budget 2005_ROW_1" xfId="36663"/>
    <cellStyle name="n_Flash September eresMas_HDI - Template Budget 2005_ROW_1_Group" xfId="36664"/>
    <cellStyle name="n_Flash September eresMas_HDI - Template Budget 2005_ROW_1_ROW ARPU" xfId="36665"/>
    <cellStyle name="n_Flash September eresMas_HDI - Template Budget 2005_ROW_Group" xfId="36666"/>
    <cellStyle name="n_Flash September eresMas_HDI - Template Budget 2005_ROW_ROW ARPU" xfId="36667"/>
    <cellStyle name="n_Flash September eresMas_HDI - Template Budget 2005_Spain ARPU + AUPU" xfId="36668"/>
    <cellStyle name="n_Flash September eresMas_HDI - Template Budget 2005_Spain ARPU + AUPU_Group" xfId="36669"/>
    <cellStyle name="n_Flash September eresMas_HDI - Template Budget 2005_Spain ARPU + AUPU_ROW ARPU" xfId="36670"/>
    <cellStyle name="n_Flash September eresMas_HDI - Template Budget 2005_Spain KPIs" xfId="7145"/>
    <cellStyle name="n_Flash September eresMas_HDI - Template Budget 2005_Spain KPIs 2" xfId="16512"/>
    <cellStyle name="n_Flash September eresMas_HDI - Template Budget 2005_Spain KPIs_1" xfId="51961"/>
    <cellStyle name="n_Flash September eresMas_HDI - Template Budget 2005_Telecoms - Operational KPIs" xfId="50264"/>
    <cellStyle name="n_Flash September eresMas_HDI - Template Budget 2005_UAG_report_CA 06-09 (06-09-28)" xfId="2460"/>
    <cellStyle name="n_Flash September eresMas_HDI - Template Budget 2005_UAG_report_CA 06-09 (06-09-28)_A&amp;ME KPIs" xfId="53751"/>
    <cellStyle name="n_Flash September eresMas_HDI - Template Budget 2005_UAG_report_CA 06-09 (06-09-28)_Enterprise" xfId="9870"/>
    <cellStyle name="n_Flash September eresMas_HDI - Template Budget 2005_UAG_report_CA 06-09 (06-09-28)_France financials" xfId="24113"/>
    <cellStyle name="n_Flash September eresMas_HDI - Template Budget 2005_UAG_report_CA 06-09 (06-09-28)_France financials_1" xfId="25460"/>
    <cellStyle name="n_Flash September eresMas_HDI - Template Budget 2005_UAG_report_CA 06-09 (06-09-28)_France KPIs" xfId="5321"/>
    <cellStyle name="n_Flash September eresMas_HDI - Template Budget 2005_UAG_report_CA 06-09 (06-09-28)_France KPIs 2" xfId="14739"/>
    <cellStyle name="n_Flash September eresMas_HDI - Template Budget 2005_UAG_report_CA 06-09 (06-09-28)_France KPIs_1" xfId="12564"/>
    <cellStyle name="n_Flash September eresMas_HDI - Template Budget 2005_UAG_report_CA 06-09 (06-09-28)_Group" xfId="36672"/>
    <cellStyle name="n_Flash September eresMas_HDI - Template Budget 2005_UAG_report_CA 06-09 (06-09-28)_Group - financial KPIs" xfId="22369"/>
    <cellStyle name="n_Flash September eresMas_HDI - Template Budget 2005_UAG_report_CA 06-09 (06-09-28)_Group - operational KPIs" xfId="3336"/>
    <cellStyle name="n_Flash September eresMas_HDI - Template Budget 2005_UAG_report_CA 06-09 (06-09-28)_Group - operational KPIs_1" xfId="10810"/>
    <cellStyle name="n_Flash September eresMas_HDI - Template Budget 2005_UAG_report_CA 06-09 (06-09-28)_Group - operational KPIs_1 2" xfId="18509"/>
    <cellStyle name="n_Flash September eresMas_HDI - Template Budget 2005_UAG_report_CA 06-09 (06-09-28)_Group - operational KPIs_2" xfId="20626"/>
    <cellStyle name="n_Flash September eresMas_HDI - Template Budget 2005_UAG_report_CA 06-09 (06-09-28)_IC&amp;SS" xfId="19744"/>
    <cellStyle name="n_Flash September eresMas_HDI - Template Budget 2005_UAG_report_CA 06-09 (06-09-28)_Poland KPIs" xfId="8590"/>
    <cellStyle name="n_Flash September eresMas_HDI - Template Budget 2005_UAG_report_CA 06-09 (06-09-28)_Poland KPIs_1" xfId="36671"/>
    <cellStyle name="n_Flash September eresMas_HDI - Template Budget 2005_UAG_report_CA 06-09 (06-09-28)_ROW" xfId="36673"/>
    <cellStyle name="n_Flash September eresMas_HDI - Template Budget 2005_UAG_report_CA 06-09 (06-09-28)_ROW ARPU" xfId="36674"/>
    <cellStyle name="n_Flash September eresMas_HDI - Template Budget 2005_UAG_report_CA 06-09 (06-09-28)_RoW KPIs" xfId="9302"/>
    <cellStyle name="n_Flash September eresMas_HDI - Template Budget 2005_UAG_report_CA 06-09 (06-09-28)_ROW_1" xfId="36675"/>
    <cellStyle name="n_Flash September eresMas_HDI - Template Budget 2005_UAG_report_CA 06-09 (06-09-28)_ROW_1_Group" xfId="36676"/>
    <cellStyle name="n_Flash September eresMas_HDI - Template Budget 2005_UAG_report_CA 06-09 (06-09-28)_ROW_1_ROW ARPU" xfId="36677"/>
    <cellStyle name="n_Flash September eresMas_HDI - Template Budget 2005_UAG_report_CA 06-09 (06-09-28)_ROW_Group" xfId="36678"/>
    <cellStyle name="n_Flash September eresMas_HDI - Template Budget 2005_UAG_report_CA 06-09 (06-09-28)_ROW_ROW ARPU" xfId="36679"/>
    <cellStyle name="n_Flash September eresMas_HDI - Template Budget 2005_UAG_report_CA 06-09 (06-09-28)_Spain ARPU + AUPU" xfId="36680"/>
    <cellStyle name="n_Flash September eresMas_HDI - Template Budget 2005_UAG_report_CA 06-09 (06-09-28)_Spain ARPU + AUPU_Group" xfId="36681"/>
    <cellStyle name="n_Flash September eresMas_HDI - Template Budget 2005_UAG_report_CA 06-09 (06-09-28)_Spain ARPU + AUPU_ROW ARPU" xfId="36682"/>
    <cellStyle name="n_Flash September eresMas_HDI - Template Budget 2005_UAG_report_CA 06-09 (06-09-28)_Spain KPIs" xfId="7156"/>
    <cellStyle name="n_Flash September eresMas_HDI - Template Budget 2005_UAG_report_CA 06-09 (06-09-28)_Spain KPIs 2" xfId="16523"/>
    <cellStyle name="n_Flash September eresMas_HDI - Template Budget 2005_UAG_report_CA 06-09 (06-09-28)_Spain KPIs_1" xfId="51972"/>
    <cellStyle name="n_Flash September eresMas_HDI - Template Budget 2005_UAG_report_CA 06-09 (06-09-28)_Telecoms - Operational KPIs" xfId="50275"/>
    <cellStyle name="n_Flash September eresMas_HDI - Template Budget 2005_UAG_report_CA 06-10 (06-11-06)" xfId="2461"/>
    <cellStyle name="n_Flash September eresMas_HDI - Template Budget 2005_UAG_report_CA 06-10 (06-11-06)_A&amp;ME KPIs" xfId="53752"/>
    <cellStyle name="n_Flash September eresMas_HDI - Template Budget 2005_UAG_report_CA 06-10 (06-11-06)_Enterprise" xfId="9871"/>
    <cellStyle name="n_Flash September eresMas_HDI - Template Budget 2005_UAG_report_CA 06-10 (06-11-06)_France financials" xfId="24114"/>
    <cellStyle name="n_Flash September eresMas_HDI - Template Budget 2005_UAG_report_CA 06-10 (06-11-06)_France financials_1" xfId="25461"/>
    <cellStyle name="n_Flash September eresMas_HDI - Template Budget 2005_UAG_report_CA 06-10 (06-11-06)_France KPIs" xfId="5322"/>
    <cellStyle name="n_Flash September eresMas_HDI - Template Budget 2005_UAG_report_CA 06-10 (06-11-06)_France KPIs 2" xfId="14740"/>
    <cellStyle name="n_Flash September eresMas_HDI - Template Budget 2005_UAG_report_CA 06-10 (06-11-06)_France KPIs_1" xfId="12565"/>
    <cellStyle name="n_Flash September eresMas_HDI - Template Budget 2005_UAG_report_CA 06-10 (06-11-06)_Group" xfId="36684"/>
    <cellStyle name="n_Flash September eresMas_HDI - Template Budget 2005_UAG_report_CA 06-10 (06-11-06)_Group - financial KPIs" xfId="22370"/>
    <cellStyle name="n_Flash September eresMas_HDI - Template Budget 2005_UAG_report_CA 06-10 (06-11-06)_Group - operational KPIs" xfId="3337"/>
    <cellStyle name="n_Flash September eresMas_HDI - Template Budget 2005_UAG_report_CA 06-10 (06-11-06)_Group - operational KPIs_1" xfId="10811"/>
    <cellStyle name="n_Flash September eresMas_HDI - Template Budget 2005_UAG_report_CA 06-10 (06-11-06)_Group - operational KPIs_1 2" xfId="18510"/>
    <cellStyle name="n_Flash September eresMas_HDI - Template Budget 2005_UAG_report_CA 06-10 (06-11-06)_Group - operational KPIs_2" xfId="20627"/>
    <cellStyle name="n_Flash September eresMas_HDI - Template Budget 2005_UAG_report_CA 06-10 (06-11-06)_IC&amp;SS" xfId="17628"/>
    <cellStyle name="n_Flash September eresMas_HDI - Template Budget 2005_UAG_report_CA 06-10 (06-11-06)_Poland KPIs" xfId="8591"/>
    <cellStyle name="n_Flash September eresMas_HDI - Template Budget 2005_UAG_report_CA 06-10 (06-11-06)_Poland KPIs_1" xfId="36683"/>
    <cellStyle name="n_Flash September eresMas_HDI - Template Budget 2005_UAG_report_CA 06-10 (06-11-06)_ROW" xfId="36685"/>
    <cellStyle name="n_Flash September eresMas_HDI - Template Budget 2005_UAG_report_CA 06-10 (06-11-06)_ROW ARPU" xfId="36686"/>
    <cellStyle name="n_Flash September eresMas_HDI - Template Budget 2005_UAG_report_CA 06-10 (06-11-06)_RoW KPIs" xfId="9303"/>
    <cellStyle name="n_Flash September eresMas_HDI - Template Budget 2005_UAG_report_CA 06-10 (06-11-06)_ROW_1" xfId="36687"/>
    <cellStyle name="n_Flash September eresMas_HDI - Template Budget 2005_UAG_report_CA 06-10 (06-11-06)_ROW_1_Group" xfId="36688"/>
    <cellStyle name="n_Flash September eresMas_HDI - Template Budget 2005_UAG_report_CA 06-10 (06-11-06)_ROW_1_ROW ARPU" xfId="36689"/>
    <cellStyle name="n_Flash September eresMas_HDI - Template Budget 2005_UAG_report_CA 06-10 (06-11-06)_ROW_Group" xfId="36690"/>
    <cellStyle name="n_Flash September eresMas_HDI - Template Budget 2005_UAG_report_CA 06-10 (06-11-06)_ROW_ROW ARPU" xfId="36691"/>
    <cellStyle name="n_Flash September eresMas_HDI - Template Budget 2005_UAG_report_CA 06-10 (06-11-06)_Spain ARPU + AUPU" xfId="36692"/>
    <cellStyle name="n_Flash September eresMas_HDI - Template Budget 2005_UAG_report_CA 06-10 (06-11-06)_Spain ARPU + AUPU_Group" xfId="36693"/>
    <cellStyle name="n_Flash September eresMas_HDI - Template Budget 2005_UAG_report_CA 06-10 (06-11-06)_Spain ARPU + AUPU_ROW ARPU" xfId="36694"/>
    <cellStyle name="n_Flash September eresMas_HDI - Template Budget 2005_UAG_report_CA 06-10 (06-11-06)_Spain KPIs" xfId="7157"/>
    <cellStyle name="n_Flash September eresMas_HDI - Template Budget 2005_UAG_report_CA 06-10 (06-11-06)_Spain KPIs 2" xfId="16524"/>
    <cellStyle name="n_Flash September eresMas_HDI - Template Budget 2005_UAG_report_CA 06-10 (06-11-06)_Spain KPIs_1" xfId="51973"/>
    <cellStyle name="n_Flash September eresMas_HDI - Template Budget 2005_UAG_report_CA 06-10 (06-11-06)_Telecoms - Operational KPIs" xfId="50276"/>
    <cellStyle name="n_Flash September eresMas_HDI - Template Budget 2005_V&amp;M trajectoires V1 (06-08-11)" xfId="2462"/>
    <cellStyle name="n_Flash September eresMas_HDI - Template Budget 2005_V&amp;M trajectoires V1 (06-08-11)_A&amp;ME KPIs" xfId="53753"/>
    <cellStyle name="n_Flash September eresMas_HDI - Template Budget 2005_V&amp;M trajectoires V1 (06-08-11)_Enterprise" xfId="9872"/>
    <cellStyle name="n_Flash September eresMas_HDI - Template Budget 2005_V&amp;M trajectoires V1 (06-08-11)_France financials" xfId="24115"/>
    <cellStyle name="n_Flash September eresMas_HDI - Template Budget 2005_V&amp;M trajectoires V1 (06-08-11)_France financials_1" xfId="25462"/>
    <cellStyle name="n_Flash September eresMas_HDI - Template Budget 2005_V&amp;M trajectoires V1 (06-08-11)_France KPIs" xfId="5323"/>
    <cellStyle name="n_Flash September eresMas_HDI - Template Budget 2005_V&amp;M trajectoires V1 (06-08-11)_France KPIs 2" xfId="14741"/>
    <cellStyle name="n_Flash September eresMas_HDI - Template Budget 2005_V&amp;M trajectoires V1 (06-08-11)_France KPIs_1" xfId="12566"/>
    <cellStyle name="n_Flash September eresMas_HDI - Template Budget 2005_V&amp;M trajectoires V1 (06-08-11)_Group" xfId="36696"/>
    <cellStyle name="n_Flash September eresMas_HDI - Template Budget 2005_V&amp;M trajectoires V1 (06-08-11)_Group - financial KPIs" xfId="22371"/>
    <cellStyle name="n_Flash September eresMas_HDI - Template Budget 2005_V&amp;M trajectoires V1 (06-08-11)_Group - operational KPIs" xfId="3338"/>
    <cellStyle name="n_Flash September eresMas_HDI - Template Budget 2005_V&amp;M trajectoires V1 (06-08-11)_Group - operational KPIs_1" xfId="10812"/>
    <cellStyle name="n_Flash September eresMas_HDI - Template Budget 2005_V&amp;M trajectoires V1 (06-08-11)_Group - operational KPIs_1 2" xfId="18511"/>
    <cellStyle name="n_Flash September eresMas_HDI - Template Budget 2005_V&amp;M trajectoires V1 (06-08-11)_Group - operational KPIs_2" xfId="20628"/>
    <cellStyle name="n_Flash September eresMas_HDI - Template Budget 2005_V&amp;M trajectoires V1 (06-08-11)_IC&amp;SS" xfId="13893"/>
    <cellStyle name="n_Flash September eresMas_HDI - Template Budget 2005_V&amp;M trajectoires V1 (06-08-11)_Poland KPIs" xfId="8592"/>
    <cellStyle name="n_Flash September eresMas_HDI - Template Budget 2005_V&amp;M trajectoires V1 (06-08-11)_Poland KPIs_1" xfId="36695"/>
    <cellStyle name="n_Flash September eresMas_HDI - Template Budget 2005_V&amp;M trajectoires V1 (06-08-11)_ROW" xfId="36697"/>
    <cellStyle name="n_Flash September eresMas_HDI - Template Budget 2005_V&amp;M trajectoires V1 (06-08-11)_ROW ARPU" xfId="36698"/>
    <cellStyle name="n_Flash September eresMas_HDI - Template Budget 2005_V&amp;M trajectoires V1 (06-08-11)_RoW KPIs" xfId="9304"/>
    <cellStyle name="n_Flash September eresMas_HDI - Template Budget 2005_V&amp;M trajectoires V1 (06-08-11)_ROW_1" xfId="36699"/>
    <cellStyle name="n_Flash September eresMas_HDI - Template Budget 2005_V&amp;M trajectoires V1 (06-08-11)_ROW_1_Group" xfId="36700"/>
    <cellStyle name="n_Flash September eresMas_HDI - Template Budget 2005_V&amp;M trajectoires V1 (06-08-11)_ROW_1_ROW ARPU" xfId="36701"/>
    <cellStyle name="n_Flash September eresMas_HDI - Template Budget 2005_V&amp;M trajectoires V1 (06-08-11)_ROW_Group" xfId="36702"/>
    <cellStyle name="n_Flash September eresMas_HDI - Template Budget 2005_V&amp;M trajectoires V1 (06-08-11)_ROW_ROW ARPU" xfId="36703"/>
    <cellStyle name="n_Flash September eresMas_HDI - Template Budget 2005_V&amp;M trajectoires V1 (06-08-11)_Spain ARPU + AUPU" xfId="36704"/>
    <cellStyle name="n_Flash September eresMas_HDI - Template Budget 2005_V&amp;M trajectoires V1 (06-08-11)_Spain ARPU + AUPU_Group" xfId="36705"/>
    <cellStyle name="n_Flash September eresMas_HDI - Template Budget 2005_V&amp;M trajectoires V1 (06-08-11)_Spain ARPU + AUPU_ROW ARPU" xfId="36706"/>
    <cellStyle name="n_Flash September eresMas_HDI - Template Budget 2005_V&amp;M trajectoires V1 (06-08-11)_Spain KPIs" xfId="7158"/>
    <cellStyle name="n_Flash September eresMas_HDI - Template Budget 2005_V&amp;M trajectoires V1 (06-08-11)_Spain KPIs 2" xfId="16525"/>
    <cellStyle name="n_Flash September eresMas_HDI - Template Budget 2005_V&amp;M trajectoires V1 (06-08-11)_Spain KPIs_1" xfId="51974"/>
    <cellStyle name="n_Flash September eresMas_HDI - Template Budget 2005_V&amp;M trajectoires V1 (06-08-11)_Telecoms - Operational KPIs" xfId="50277"/>
    <cellStyle name="n_Flash September eresMas_HDI-B2005" xfId="2463"/>
    <cellStyle name="n_Flash September eresMas_HDI-B2005_01 Synthèse DM pour modèle" xfId="2464"/>
    <cellStyle name="n_Flash September eresMas_HDI-B2005_01 Synthèse DM pour modèle_A&amp;ME KPIs" xfId="53755"/>
    <cellStyle name="n_Flash September eresMas_HDI-B2005_01 Synthèse DM pour modèle_France financials" xfId="24117"/>
    <cellStyle name="n_Flash September eresMas_HDI-B2005_01 Synthèse DM pour modèle_France KPIs" xfId="5325"/>
    <cellStyle name="n_Flash September eresMas_HDI-B2005_01 Synthèse DM pour modèle_France KPIs 2" xfId="14743"/>
    <cellStyle name="n_Flash September eresMas_HDI-B2005_01 Synthèse DM pour modèle_France KPIs_1" xfId="12568"/>
    <cellStyle name="n_Flash September eresMas_HDI-B2005_01 Synthèse DM pour modèle_Group" xfId="36709"/>
    <cellStyle name="n_Flash September eresMas_HDI-B2005_01 Synthèse DM pour modèle_Group - financial KPIs" xfId="22373"/>
    <cellStyle name="n_Flash September eresMas_HDI-B2005_01 Synthèse DM pour modèle_Group - operational KPIs" xfId="10814"/>
    <cellStyle name="n_Flash September eresMas_HDI-B2005_01 Synthèse DM pour modèle_Group - operational KPIs 2" xfId="18513"/>
    <cellStyle name="n_Flash September eresMas_HDI-B2005_01 Synthèse DM pour modèle_Group - operational KPIs_1" xfId="20630"/>
    <cellStyle name="n_Flash September eresMas_HDI-B2005_01 Synthèse DM pour modèle_Poland KPIs" xfId="36708"/>
    <cellStyle name="n_Flash September eresMas_HDI-B2005_01 Synthèse DM pour modèle_ROW" xfId="36710"/>
    <cellStyle name="n_Flash September eresMas_HDI-B2005_01 Synthèse DM pour modèle_ROW ARPU" xfId="36711"/>
    <cellStyle name="n_Flash September eresMas_HDI-B2005_01 Synthèse DM pour modèle_ROW_1" xfId="36712"/>
    <cellStyle name="n_Flash September eresMas_HDI-B2005_01 Synthèse DM pour modèle_ROW_1_Group" xfId="36713"/>
    <cellStyle name="n_Flash September eresMas_HDI-B2005_01 Synthèse DM pour modèle_ROW_1_ROW ARPU" xfId="36714"/>
    <cellStyle name="n_Flash September eresMas_HDI-B2005_01 Synthèse DM pour modèle_ROW_Group" xfId="36715"/>
    <cellStyle name="n_Flash September eresMas_HDI-B2005_01 Synthèse DM pour modèle_ROW_ROW ARPU" xfId="36716"/>
    <cellStyle name="n_Flash September eresMas_HDI-B2005_01 Synthèse DM pour modèle_Spain ARPU + AUPU" xfId="36717"/>
    <cellStyle name="n_Flash September eresMas_HDI-B2005_01 Synthèse DM pour modèle_Spain ARPU + AUPU_Group" xfId="36718"/>
    <cellStyle name="n_Flash September eresMas_HDI-B2005_01 Synthèse DM pour modèle_Spain ARPU + AUPU_ROW ARPU" xfId="36719"/>
    <cellStyle name="n_Flash September eresMas_HDI-B2005_01 Synthèse DM pour modèle_Spain KPIs" xfId="7160"/>
    <cellStyle name="n_Flash September eresMas_HDI-B2005_01 Synthèse DM pour modèle_Spain KPIs 2" xfId="16527"/>
    <cellStyle name="n_Flash September eresMas_HDI-B2005_01 Synthèse DM pour modèle_Spain KPIs_1" xfId="51976"/>
    <cellStyle name="n_Flash September eresMas_HDI-B2005_01 Synthèse DM pour modèle_Telecoms - Operational KPIs" xfId="50279"/>
    <cellStyle name="n_Flash September eresMas_HDI-B2005_0703 Préflashde L23 Analyse CA trafic 07-03 (07-04-03)" xfId="2465"/>
    <cellStyle name="n_Flash September eresMas_HDI-B2005_0703 Préflashde L23 Analyse CA trafic 07-03 (07-04-03)_A&amp;ME KPIs" xfId="53756"/>
    <cellStyle name="n_Flash September eresMas_HDI-B2005_0703 Préflashde L23 Analyse CA trafic 07-03 (07-04-03)_Enterprise" xfId="9874"/>
    <cellStyle name="n_Flash September eresMas_HDI-B2005_0703 Préflashde L23 Analyse CA trafic 07-03 (07-04-03)_France financials" xfId="24118"/>
    <cellStyle name="n_Flash September eresMas_HDI-B2005_0703 Préflashde L23 Analyse CA trafic 07-03 (07-04-03)_France financials_1" xfId="25464"/>
    <cellStyle name="n_Flash September eresMas_HDI-B2005_0703 Préflashde L23 Analyse CA trafic 07-03 (07-04-03)_France KPIs" xfId="5326"/>
    <cellStyle name="n_Flash September eresMas_HDI-B2005_0703 Préflashde L23 Analyse CA trafic 07-03 (07-04-03)_France KPIs 2" xfId="14744"/>
    <cellStyle name="n_Flash September eresMas_HDI-B2005_0703 Préflashde L23 Analyse CA trafic 07-03 (07-04-03)_France KPIs_1" xfId="12569"/>
    <cellStyle name="n_Flash September eresMas_HDI-B2005_0703 Préflashde L23 Analyse CA trafic 07-03 (07-04-03)_Group" xfId="36721"/>
    <cellStyle name="n_Flash September eresMas_HDI-B2005_0703 Préflashde L23 Analyse CA trafic 07-03 (07-04-03)_Group - financial KPIs" xfId="22374"/>
    <cellStyle name="n_Flash September eresMas_HDI-B2005_0703 Préflashde L23 Analyse CA trafic 07-03 (07-04-03)_Group - operational KPIs" xfId="3340"/>
    <cellStyle name="n_Flash September eresMas_HDI-B2005_0703 Préflashde L23 Analyse CA trafic 07-03 (07-04-03)_Group - operational KPIs_1" xfId="10815"/>
    <cellStyle name="n_Flash September eresMas_HDI-B2005_0703 Préflashde L23 Analyse CA trafic 07-03 (07-04-03)_Group - operational KPIs_1 2" xfId="18514"/>
    <cellStyle name="n_Flash September eresMas_HDI-B2005_0703 Préflashde L23 Analyse CA trafic 07-03 (07-04-03)_Group - operational KPIs_2" xfId="20631"/>
    <cellStyle name="n_Flash September eresMas_HDI-B2005_0703 Préflashde L23 Analyse CA trafic 07-03 (07-04-03)_IC&amp;SS" xfId="19542"/>
    <cellStyle name="n_Flash September eresMas_HDI-B2005_0703 Préflashde L23 Analyse CA trafic 07-03 (07-04-03)_Poland KPIs" xfId="8594"/>
    <cellStyle name="n_Flash September eresMas_HDI-B2005_0703 Préflashde L23 Analyse CA trafic 07-03 (07-04-03)_Poland KPIs_1" xfId="36720"/>
    <cellStyle name="n_Flash September eresMas_HDI-B2005_0703 Préflashde L23 Analyse CA trafic 07-03 (07-04-03)_ROW" xfId="36722"/>
    <cellStyle name="n_Flash September eresMas_HDI-B2005_0703 Préflashde L23 Analyse CA trafic 07-03 (07-04-03)_ROW ARPU" xfId="36723"/>
    <cellStyle name="n_Flash September eresMas_HDI-B2005_0703 Préflashde L23 Analyse CA trafic 07-03 (07-04-03)_RoW KPIs" xfId="9306"/>
    <cellStyle name="n_Flash September eresMas_HDI-B2005_0703 Préflashde L23 Analyse CA trafic 07-03 (07-04-03)_ROW_1" xfId="36724"/>
    <cellStyle name="n_Flash September eresMas_HDI-B2005_0703 Préflashde L23 Analyse CA trafic 07-03 (07-04-03)_ROW_1_Group" xfId="36725"/>
    <cellStyle name="n_Flash September eresMas_HDI-B2005_0703 Préflashde L23 Analyse CA trafic 07-03 (07-04-03)_ROW_1_ROW ARPU" xfId="36726"/>
    <cellStyle name="n_Flash September eresMas_HDI-B2005_0703 Préflashde L23 Analyse CA trafic 07-03 (07-04-03)_ROW_Group" xfId="36727"/>
    <cellStyle name="n_Flash September eresMas_HDI-B2005_0703 Préflashde L23 Analyse CA trafic 07-03 (07-04-03)_ROW_ROW ARPU" xfId="36728"/>
    <cellStyle name="n_Flash September eresMas_HDI-B2005_0703 Préflashde L23 Analyse CA trafic 07-03 (07-04-03)_Spain ARPU + AUPU" xfId="36729"/>
    <cellStyle name="n_Flash September eresMas_HDI-B2005_0703 Préflashde L23 Analyse CA trafic 07-03 (07-04-03)_Spain ARPU + AUPU_Group" xfId="36730"/>
    <cellStyle name="n_Flash September eresMas_HDI-B2005_0703 Préflashde L23 Analyse CA trafic 07-03 (07-04-03)_Spain ARPU + AUPU_ROW ARPU" xfId="36731"/>
    <cellStyle name="n_Flash September eresMas_HDI-B2005_0703 Préflashde L23 Analyse CA trafic 07-03 (07-04-03)_Spain KPIs" xfId="7161"/>
    <cellStyle name="n_Flash September eresMas_HDI-B2005_0703 Préflashde L23 Analyse CA trafic 07-03 (07-04-03)_Spain KPIs 2" xfId="16528"/>
    <cellStyle name="n_Flash September eresMas_HDI-B2005_0703 Préflashde L23 Analyse CA trafic 07-03 (07-04-03)_Spain KPIs_1" xfId="51977"/>
    <cellStyle name="n_Flash September eresMas_HDI-B2005_0703 Préflashde L23 Analyse CA trafic 07-03 (07-04-03)_Telecoms - Operational KPIs" xfId="50280"/>
    <cellStyle name="n_Flash September eresMas_HDI-B2005_A&amp;ME KPIs" xfId="53754"/>
    <cellStyle name="n_Flash September eresMas_HDI-B2005_Base Forfaits 06-07" xfId="2466"/>
    <cellStyle name="n_Flash September eresMas_HDI-B2005_Base Forfaits 06-07_A&amp;ME KPIs" xfId="53757"/>
    <cellStyle name="n_Flash September eresMas_HDI-B2005_Base Forfaits 06-07_Enterprise" xfId="9875"/>
    <cellStyle name="n_Flash September eresMas_HDI-B2005_Base Forfaits 06-07_France financials" xfId="24119"/>
    <cellStyle name="n_Flash September eresMas_HDI-B2005_Base Forfaits 06-07_France financials_1" xfId="25465"/>
    <cellStyle name="n_Flash September eresMas_HDI-B2005_Base Forfaits 06-07_France KPIs" xfId="5327"/>
    <cellStyle name="n_Flash September eresMas_HDI-B2005_Base Forfaits 06-07_France KPIs 2" xfId="14745"/>
    <cellStyle name="n_Flash September eresMas_HDI-B2005_Base Forfaits 06-07_France KPIs_1" xfId="12570"/>
    <cellStyle name="n_Flash September eresMas_HDI-B2005_Base Forfaits 06-07_Group" xfId="36733"/>
    <cellStyle name="n_Flash September eresMas_HDI-B2005_Base Forfaits 06-07_Group - financial KPIs" xfId="22375"/>
    <cellStyle name="n_Flash September eresMas_HDI-B2005_Base Forfaits 06-07_Group - operational KPIs" xfId="3341"/>
    <cellStyle name="n_Flash September eresMas_HDI-B2005_Base Forfaits 06-07_Group - operational KPIs_1" xfId="10816"/>
    <cellStyle name="n_Flash September eresMas_HDI-B2005_Base Forfaits 06-07_Group - operational KPIs_1 2" xfId="18515"/>
    <cellStyle name="n_Flash September eresMas_HDI-B2005_Base Forfaits 06-07_Group - operational KPIs_2" xfId="20632"/>
    <cellStyle name="n_Flash September eresMas_HDI-B2005_Base Forfaits 06-07_IC&amp;SS" xfId="19742"/>
    <cellStyle name="n_Flash September eresMas_HDI-B2005_Base Forfaits 06-07_Poland KPIs" xfId="8595"/>
    <cellStyle name="n_Flash September eresMas_HDI-B2005_Base Forfaits 06-07_Poland KPIs_1" xfId="36732"/>
    <cellStyle name="n_Flash September eresMas_HDI-B2005_Base Forfaits 06-07_ROW" xfId="36734"/>
    <cellStyle name="n_Flash September eresMas_HDI-B2005_Base Forfaits 06-07_ROW ARPU" xfId="36735"/>
    <cellStyle name="n_Flash September eresMas_HDI-B2005_Base Forfaits 06-07_RoW KPIs" xfId="9307"/>
    <cellStyle name="n_Flash September eresMas_HDI-B2005_Base Forfaits 06-07_ROW_1" xfId="36736"/>
    <cellStyle name="n_Flash September eresMas_HDI-B2005_Base Forfaits 06-07_ROW_1_Group" xfId="36737"/>
    <cellStyle name="n_Flash September eresMas_HDI-B2005_Base Forfaits 06-07_ROW_1_ROW ARPU" xfId="36738"/>
    <cellStyle name="n_Flash September eresMas_HDI-B2005_Base Forfaits 06-07_ROW_Group" xfId="36739"/>
    <cellStyle name="n_Flash September eresMas_HDI-B2005_Base Forfaits 06-07_ROW_ROW ARPU" xfId="36740"/>
    <cellStyle name="n_Flash September eresMas_HDI-B2005_Base Forfaits 06-07_Spain ARPU + AUPU" xfId="36741"/>
    <cellStyle name="n_Flash September eresMas_HDI-B2005_Base Forfaits 06-07_Spain ARPU + AUPU_Group" xfId="36742"/>
    <cellStyle name="n_Flash September eresMas_HDI-B2005_Base Forfaits 06-07_Spain ARPU + AUPU_ROW ARPU" xfId="36743"/>
    <cellStyle name="n_Flash September eresMas_HDI-B2005_Base Forfaits 06-07_Spain KPIs" xfId="7162"/>
    <cellStyle name="n_Flash September eresMas_HDI-B2005_Base Forfaits 06-07_Spain KPIs 2" xfId="16529"/>
    <cellStyle name="n_Flash September eresMas_HDI-B2005_Base Forfaits 06-07_Spain KPIs_1" xfId="51978"/>
    <cellStyle name="n_Flash September eresMas_HDI-B2005_Base Forfaits 06-07_Telecoms - Operational KPIs" xfId="50281"/>
    <cellStyle name="n_Flash September eresMas_HDI-B2005_CA BAC SCR-VM 06-07 (31-07-06)" xfId="2467"/>
    <cellStyle name="n_Flash September eresMas_HDI-B2005_CA BAC SCR-VM 06-07 (31-07-06)_A&amp;ME KPIs" xfId="53758"/>
    <cellStyle name="n_Flash September eresMas_HDI-B2005_CA BAC SCR-VM 06-07 (31-07-06)_Enterprise" xfId="9876"/>
    <cellStyle name="n_Flash September eresMas_HDI-B2005_CA BAC SCR-VM 06-07 (31-07-06)_France financials" xfId="24120"/>
    <cellStyle name="n_Flash September eresMas_HDI-B2005_CA BAC SCR-VM 06-07 (31-07-06)_France financials_1" xfId="25466"/>
    <cellStyle name="n_Flash September eresMas_HDI-B2005_CA BAC SCR-VM 06-07 (31-07-06)_France KPIs" xfId="5328"/>
    <cellStyle name="n_Flash September eresMas_HDI-B2005_CA BAC SCR-VM 06-07 (31-07-06)_France KPIs 2" xfId="14746"/>
    <cellStyle name="n_Flash September eresMas_HDI-B2005_CA BAC SCR-VM 06-07 (31-07-06)_France KPIs_1" xfId="12571"/>
    <cellStyle name="n_Flash September eresMas_HDI-B2005_CA BAC SCR-VM 06-07 (31-07-06)_Group" xfId="36745"/>
    <cellStyle name="n_Flash September eresMas_HDI-B2005_CA BAC SCR-VM 06-07 (31-07-06)_Group - financial KPIs" xfId="22376"/>
    <cellStyle name="n_Flash September eresMas_HDI-B2005_CA BAC SCR-VM 06-07 (31-07-06)_Group - operational KPIs" xfId="3342"/>
    <cellStyle name="n_Flash September eresMas_HDI-B2005_CA BAC SCR-VM 06-07 (31-07-06)_Group - operational KPIs_1" xfId="10817"/>
    <cellStyle name="n_Flash September eresMas_HDI-B2005_CA BAC SCR-VM 06-07 (31-07-06)_Group - operational KPIs_1 2" xfId="18516"/>
    <cellStyle name="n_Flash September eresMas_HDI-B2005_CA BAC SCR-VM 06-07 (31-07-06)_Group - operational KPIs_2" xfId="20633"/>
    <cellStyle name="n_Flash September eresMas_HDI-B2005_CA BAC SCR-VM 06-07 (31-07-06)_IC&amp;SS" xfId="13573"/>
    <cellStyle name="n_Flash September eresMas_HDI-B2005_CA BAC SCR-VM 06-07 (31-07-06)_Poland KPIs" xfId="8596"/>
    <cellStyle name="n_Flash September eresMas_HDI-B2005_CA BAC SCR-VM 06-07 (31-07-06)_Poland KPIs_1" xfId="36744"/>
    <cellStyle name="n_Flash September eresMas_HDI-B2005_CA BAC SCR-VM 06-07 (31-07-06)_ROW" xfId="36746"/>
    <cellStyle name="n_Flash September eresMas_HDI-B2005_CA BAC SCR-VM 06-07 (31-07-06)_ROW ARPU" xfId="36747"/>
    <cellStyle name="n_Flash September eresMas_HDI-B2005_CA BAC SCR-VM 06-07 (31-07-06)_RoW KPIs" xfId="9308"/>
    <cellStyle name="n_Flash September eresMas_HDI-B2005_CA BAC SCR-VM 06-07 (31-07-06)_ROW_1" xfId="36748"/>
    <cellStyle name="n_Flash September eresMas_HDI-B2005_CA BAC SCR-VM 06-07 (31-07-06)_ROW_1_Group" xfId="36749"/>
    <cellStyle name="n_Flash September eresMas_HDI-B2005_CA BAC SCR-VM 06-07 (31-07-06)_ROW_1_ROW ARPU" xfId="36750"/>
    <cellStyle name="n_Flash September eresMas_HDI-B2005_CA BAC SCR-VM 06-07 (31-07-06)_ROW_Group" xfId="36751"/>
    <cellStyle name="n_Flash September eresMas_HDI-B2005_CA BAC SCR-VM 06-07 (31-07-06)_ROW_ROW ARPU" xfId="36752"/>
    <cellStyle name="n_Flash September eresMas_HDI-B2005_CA BAC SCR-VM 06-07 (31-07-06)_Spain ARPU + AUPU" xfId="36753"/>
    <cellStyle name="n_Flash September eresMas_HDI-B2005_CA BAC SCR-VM 06-07 (31-07-06)_Spain ARPU + AUPU_Group" xfId="36754"/>
    <cellStyle name="n_Flash September eresMas_HDI-B2005_CA BAC SCR-VM 06-07 (31-07-06)_Spain ARPU + AUPU_ROW ARPU" xfId="36755"/>
    <cellStyle name="n_Flash September eresMas_HDI-B2005_CA BAC SCR-VM 06-07 (31-07-06)_Spain KPIs" xfId="7163"/>
    <cellStyle name="n_Flash September eresMas_HDI-B2005_CA BAC SCR-VM 06-07 (31-07-06)_Spain KPIs 2" xfId="16530"/>
    <cellStyle name="n_Flash September eresMas_HDI-B2005_CA BAC SCR-VM 06-07 (31-07-06)_Spain KPIs_1" xfId="51979"/>
    <cellStyle name="n_Flash September eresMas_HDI-B2005_CA BAC SCR-VM 06-07 (31-07-06)_Telecoms - Operational KPIs" xfId="50282"/>
    <cellStyle name="n_Flash September eresMas_HDI-B2005_CA forfaits 0607 (06-08-14)" xfId="2468"/>
    <cellStyle name="n_Flash September eresMas_HDI-B2005_CA forfaits 0607 (06-08-14)_A&amp;ME KPIs" xfId="53759"/>
    <cellStyle name="n_Flash September eresMas_HDI-B2005_CA forfaits 0607 (06-08-14)_France financials" xfId="24121"/>
    <cellStyle name="n_Flash September eresMas_HDI-B2005_CA forfaits 0607 (06-08-14)_France KPIs" xfId="5329"/>
    <cellStyle name="n_Flash September eresMas_HDI-B2005_CA forfaits 0607 (06-08-14)_France KPIs 2" xfId="14747"/>
    <cellStyle name="n_Flash September eresMas_HDI-B2005_CA forfaits 0607 (06-08-14)_France KPIs_1" xfId="12572"/>
    <cellStyle name="n_Flash September eresMas_HDI-B2005_CA forfaits 0607 (06-08-14)_Group" xfId="36757"/>
    <cellStyle name="n_Flash September eresMas_HDI-B2005_CA forfaits 0607 (06-08-14)_Group - financial KPIs" xfId="22377"/>
    <cellStyle name="n_Flash September eresMas_HDI-B2005_CA forfaits 0607 (06-08-14)_Group - operational KPIs" xfId="10818"/>
    <cellStyle name="n_Flash September eresMas_HDI-B2005_CA forfaits 0607 (06-08-14)_Group - operational KPIs 2" xfId="18517"/>
    <cellStyle name="n_Flash September eresMas_HDI-B2005_CA forfaits 0607 (06-08-14)_Group - operational KPIs_1" xfId="20634"/>
    <cellStyle name="n_Flash September eresMas_HDI-B2005_CA forfaits 0607 (06-08-14)_Poland KPIs" xfId="36756"/>
    <cellStyle name="n_Flash September eresMas_HDI-B2005_CA forfaits 0607 (06-08-14)_ROW" xfId="36758"/>
    <cellStyle name="n_Flash September eresMas_HDI-B2005_CA forfaits 0607 (06-08-14)_ROW ARPU" xfId="36759"/>
    <cellStyle name="n_Flash September eresMas_HDI-B2005_CA forfaits 0607 (06-08-14)_ROW_1" xfId="36760"/>
    <cellStyle name="n_Flash September eresMas_HDI-B2005_CA forfaits 0607 (06-08-14)_ROW_1_Group" xfId="36761"/>
    <cellStyle name="n_Flash September eresMas_HDI-B2005_CA forfaits 0607 (06-08-14)_ROW_1_ROW ARPU" xfId="36762"/>
    <cellStyle name="n_Flash September eresMas_HDI-B2005_CA forfaits 0607 (06-08-14)_ROW_Group" xfId="36763"/>
    <cellStyle name="n_Flash September eresMas_HDI-B2005_CA forfaits 0607 (06-08-14)_ROW_ROW ARPU" xfId="36764"/>
    <cellStyle name="n_Flash September eresMas_HDI-B2005_CA forfaits 0607 (06-08-14)_Spain ARPU + AUPU" xfId="36765"/>
    <cellStyle name="n_Flash September eresMas_HDI-B2005_CA forfaits 0607 (06-08-14)_Spain ARPU + AUPU_Group" xfId="36766"/>
    <cellStyle name="n_Flash September eresMas_HDI-B2005_CA forfaits 0607 (06-08-14)_Spain ARPU + AUPU_ROW ARPU" xfId="36767"/>
    <cellStyle name="n_Flash September eresMas_HDI-B2005_CA forfaits 0607 (06-08-14)_Spain KPIs" xfId="7164"/>
    <cellStyle name="n_Flash September eresMas_HDI-B2005_CA forfaits 0607 (06-08-14)_Spain KPIs 2" xfId="16531"/>
    <cellStyle name="n_Flash September eresMas_HDI-B2005_CA forfaits 0607 (06-08-14)_Spain KPIs_1" xfId="51980"/>
    <cellStyle name="n_Flash September eresMas_HDI-B2005_CA forfaits 0607 (06-08-14)_Telecoms - Operational KPIs" xfId="50283"/>
    <cellStyle name="n_Flash September eresMas_HDI-B2005_Classeur2" xfId="2469"/>
    <cellStyle name="n_Flash September eresMas_HDI-B2005_Classeur2_A&amp;ME KPIs" xfId="53760"/>
    <cellStyle name="n_Flash September eresMas_HDI-B2005_Classeur2_France financials" xfId="24122"/>
    <cellStyle name="n_Flash September eresMas_HDI-B2005_Classeur2_France KPIs" xfId="5330"/>
    <cellStyle name="n_Flash September eresMas_HDI-B2005_Classeur2_France KPIs 2" xfId="14748"/>
    <cellStyle name="n_Flash September eresMas_HDI-B2005_Classeur2_France KPIs_1" xfId="12573"/>
    <cellStyle name="n_Flash September eresMas_HDI-B2005_Classeur2_Group" xfId="36769"/>
    <cellStyle name="n_Flash September eresMas_HDI-B2005_Classeur2_Group - financial KPIs" xfId="22378"/>
    <cellStyle name="n_Flash September eresMas_HDI-B2005_Classeur2_Group - operational KPIs" xfId="10819"/>
    <cellStyle name="n_Flash September eresMas_HDI-B2005_Classeur2_Group - operational KPIs 2" xfId="18518"/>
    <cellStyle name="n_Flash September eresMas_HDI-B2005_Classeur2_Group - operational KPIs_1" xfId="20635"/>
    <cellStyle name="n_Flash September eresMas_HDI-B2005_Classeur2_Poland KPIs" xfId="36768"/>
    <cellStyle name="n_Flash September eresMas_HDI-B2005_Classeur2_ROW" xfId="36770"/>
    <cellStyle name="n_Flash September eresMas_HDI-B2005_Classeur2_ROW ARPU" xfId="36771"/>
    <cellStyle name="n_Flash September eresMas_HDI-B2005_Classeur2_ROW_1" xfId="36772"/>
    <cellStyle name="n_Flash September eresMas_HDI-B2005_Classeur2_ROW_1_Group" xfId="36773"/>
    <cellStyle name="n_Flash September eresMas_HDI-B2005_Classeur2_ROW_1_ROW ARPU" xfId="36774"/>
    <cellStyle name="n_Flash September eresMas_HDI-B2005_Classeur2_ROW_Group" xfId="36775"/>
    <cellStyle name="n_Flash September eresMas_HDI-B2005_Classeur2_ROW_ROW ARPU" xfId="36776"/>
    <cellStyle name="n_Flash September eresMas_HDI-B2005_Classeur2_Spain ARPU + AUPU" xfId="36777"/>
    <cellStyle name="n_Flash September eresMas_HDI-B2005_Classeur2_Spain ARPU + AUPU_Group" xfId="36778"/>
    <cellStyle name="n_Flash September eresMas_HDI-B2005_Classeur2_Spain ARPU + AUPU_ROW ARPU" xfId="36779"/>
    <cellStyle name="n_Flash September eresMas_HDI-B2005_Classeur2_Spain KPIs" xfId="7165"/>
    <cellStyle name="n_Flash September eresMas_HDI-B2005_Classeur2_Spain KPIs 2" xfId="16532"/>
    <cellStyle name="n_Flash September eresMas_HDI-B2005_Classeur2_Spain KPIs_1" xfId="51981"/>
    <cellStyle name="n_Flash September eresMas_HDI-B2005_Classeur2_Telecoms - Operational KPIs" xfId="50284"/>
    <cellStyle name="n_Flash September eresMas_HDI-B2005_Classeur5" xfId="2470"/>
    <cellStyle name="n_Flash September eresMas_HDI-B2005_Classeur5_A&amp;ME KPIs" xfId="53761"/>
    <cellStyle name="n_Flash September eresMas_HDI-B2005_Classeur5_Enterprise" xfId="9877"/>
    <cellStyle name="n_Flash September eresMas_HDI-B2005_Classeur5_France financials" xfId="24123"/>
    <cellStyle name="n_Flash September eresMas_HDI-B2005_Classeur5_France financials_1" xfId="25467"/>
    <cellStyle name="n_Flash September eresMas_HDI-B2005_Classeur5_France KPIs" xfId="5331"/>
    <cellStyle name="n_Flash September eresMas_HDI-B2005_Classeur5_France KPIs 2" xfId="14749"/>
    <cellStyle name="n_Flash September eresMas_HDI-B2005_Classeur5_France KPIs_1" xfId="12574"/>
    <cellStyle name="n_Flash September eresMas_HDI-B2005_Classeur5_Group" xfId="36781"/>
    <cellStyle name="n_Flash September eresMas_HDI-B2005_Classeur5_Group - financial KPIs" xfId="22379"/>
    <cellStyle name="n_Flash September eresMas_HDI-B2005_Classeur5_Group - operational KPIs" xfId="3343"/>
    <cellStyle name="n_Flash September eresMas_HDI-B2005_Classeur5_Group - operational KPIs_1" xfId="10820"/>
    <cellStyle name="n_Flash September eresMas_HDI-B2005_Classeur5_Group - operational KPIs_1 2" xfId="18519"/>
    <cellStyle name="n_Flash September eresMas_HDI-B2005_Classeur5_Group - operational KPIs_2" xfId="20636"/>
    <cellStyle name="n_Flash September eresMas_HDI-B2005_Classeur5_IC&amp;SS" xfId="17672"/>
    <cellStyle name="n_Flash September eresMas_HDI-B2005_Classeur5_Poland KPIs" xfId="8597"/>
    <cellStyle name="n_Flash September eresMas_HDI-B2005_Classeur5_Poland KPIs_1" xfId="36780"/>
    <cellStyle name="n_Flash September eresMas_HDI-B2005_Classeur5_ROW" xfId="36782"/>
    <cellStyle name="n_Flash September eresMas_HDI-B2005_Classeur5_ROW ARPU" xfId="36783"/>
    <cellStyle name="n_Flash September eresMas_HDI-B2005_Classeur5_RoW KPIs" xfId="9309"/>
    <cellStyle name="n_Flash September eresMas_HDI-B2005_Classeur5_ROW_1" xfId="36784"/>
    <cellStyle name="n_Flash September eresMas_HDI-B2005_Classeur5_ROW_1_Group" xfId="36785"/>
    <cellStyle name="n_Flash September eresMas_HDI-B2005_Classeur5_ROW_1_ROW ARPU" xfId="36786"/>
    <cellStyle name="n_Flash September eresMas_HDI-B2005_Classeur5_ROW_Group" xfId="36787"/>
    <cellStyle name="n_Flash September eresMas_HDI-B2005_Classeur5_ROW_ROW ARPU" xfId="36788"/>
    <cellStyle name="n_Flash September eresMas_HDI-B2005_Classeur5_Spain ARPU + AUPU" xfId="36789"/>
    <cellStyle name="n_Flash September eresMas_HDI-B2005_Classeur5_Spain ARPU + AUPU_Group" xfId="36790"/>
    <cellStyle name="n_Flash September eresMas_HDI-B2005_Classeur5_Spain ARPU + AUPU_ROW ARPU" xfId="36791"/>
    <cellStyle name="n_Flash September eresMas_HDI-B2005_Classeur5_Spain KPIs" xfId="7166"/>
    <cellStyle name="n_Flash September eresMas_HDI-B2005_Classeur5_Spain KPIs 2" xfId="16533"/>
    <cellStyle name="n_Flash September eresMas_HDI-B2005_Classeur5_Spain KPIs_1" xfId="51982"/>
    <cellStyle name="n_Flash September eresMas_HDI-B2005_Classeur5_Telecoms - Operational KPIs" xfId="50285"/>
    <cellStyle name="n_Flash September eresMas_HDI-B2005_DATA KPI Personal" xfId="36792"/>
    <cellStyle name="n_Flash September eresMas_HDI-B2005_DATA KPI Personal_Group" xfId="36793"/>
    <cellStyle name="n_Flash September eresMas_HDI-B2005_DATA KPI Personal_ROW ARPU" xfId="36794"/>
    <cellStyle name="n_Flash September eresMas_HDI-B2005_EE_CoA_BS - mapped V4" xfId="36795"/>
    <cellStyle name="n_Flash September eresMas_HDI-B2005_EE_CoA_BS - mapped V4_Group" xfId="36796"/>
    <cellStyle name="n_Flash September eresMas_HDI-B2005_EE_CoA_BS - mapped V4_ROW ARPU" xfId="36797"/>
    <cellStyle name="n_Flash September eresMas_HDI-B2005_Enterprise" xfId="9873"/>
    <cellStyle name="n_Flash September eresMas_HDI-B2005_France financials" xfId="24116"/>
    <cellStyle name="n_Flash September eresMas_HDI-B2005_France financials_1" xfId="25463"/>
    <cellStyle name="n_Flash September eresMas_HDI-B2005_France KPIs" xfId="5324"/>
    <cellStyle name="n_Flash September eresMas_HDI-B2005_France KPIs 2" xfId="14742"/>
    <cellStyle name="n_Flash September eresMas_HDI-B2005_France KPIs_1" xfId="12567"/>
    <cellStyle name="n_Flash September eresMas_HDI-B2005_Group" xfId="36798"/>
    <cellStyle name="n_Flash September eresMas_HDI-B2005_Group - financial KPIs" xfId="22372"/>
    <cellStyle name="n_Flash September eresMas_HDI-B2005_Group - operational KPIs" xfId="3339"/>
    <cellStyle name="n_Flash September eresMas_HDI-B2005_Group - operational KPIs_1" xfId="10813"/>
    <cellStyle name="n_Flash September eresMas_HDI-B2005_Group - operational KPIs_1 2" xfId="18512"/>
    <cellStyle name="n_Flash September eresMas_HDI-B2005_Group - operational KPIs_2" xfId="20629"/>
    <cellStyle name="n_Flash September eresMas_HDI-B2005_IC&amp;SS" xfId="17542"/>
    <cellStyle name="n_Flash September eresMas_HDI-B2005_PFA_Mn MTV_060413" xfId="2471"/>
    <cellStyle name="n_Flash September eresMas_HDI-B2005_PFA_Mn MTV_060413_A&amp;ME KPIs" xfId="53762"/>
    <cellStyle name="n_Flash September eresMas_HDI-B2005_PFA_Mn MTV_060413_France financials" xfId="24124"/>
    <cellStyle name="n_Flash September eresMas_HDI-B2005_PFA_Mn MTV_060413_France KPIs" xfId="5332"/>
    <cellStyle name="n_Flash September eresMas_HDI-B2005_PFA_Mn MTV_060413_France KPIs 2" xfId="14750"/>
    <cellStyle name="n_Flash September eresMas_HDI-B2005_PFA_Mn MTV_060413_France KPIs_1" xfId="12575"/>
    <cellStyle name="n_Flash September eresMas_HDI-B2005_PFA_Mn MTV_060413_Group" xfId="36800"/>
    <cellStyle name="n_Flash September eresMas_HDI-B2005_PFA_Mn MTV_060413_Group - financial KPIs" xfId="22380"/>
    <cellStyle name="n_Flash September eresMas_HDI-B2005_PFA_Mn MTV_060413_Group - operational KPIs" xfId="10821"/>
    <cellStyle name="n_Flash September eresMas_HDI-B2005_PFA_Mn MTV_060413_Group - operational KPIs 2" xfId="18520"/>
    <cellStyle name="n_Flash September eresMas_HDI-B2005_PFA_Mn MTV_060413_Group - operational KPIs_1" xfId="20637"/>
    <cellStyle name="n_Flash September eresMas_HDI-B2005_PFA_Mn MTV_060413_Poland KPIs" xfId="36799"/>
    <cellStyle name="n_Flash September eresMas_HDI-B2005_PFA_Mn MTV_060413_ROW" xfId="36801"/>
    <cellStyle name="n_Flash September eresMas_HDI-B2005_PFA_Mn MTV_060413_ROW ARPU" xfId="36802"/>
    <cellStyle name="n_Flash September eresMas_HDI-B2005_PFA_Mn MTV_060413_ROW_1" xfId="36803"/>
    <cellStyle name="n_Flash September eresMas_HDI-B2005_PFA_Mn MTV_060413_ROW_1_Group" xfId="36804"/>
    <cellStyle name="n_Flash September eresMas_HDI-B2005_PFA_Mn MTV_060413_ROW_1_ROW ARPU" xfId="36805"/>
    <cellStyle name="n_Flash September eresMas_HDI-B2005_PFA_Mn MTV_060413_ROW_Group" xfId="36806"/>
    <cellStyle name="n_Flash September eresMas_HDI-B2005_PFA_Mn MTV_060413_ROW_ROW ARPU" xfId="36807"/>
    <cellStyle name="n_Flash September eresMas_HDI-B2005_PFA_Mn MTV_060413_Spain ARPU + AUPU" xfId="36808"/>
    <cellStyle name="n_Flash September eresMas_HDI-B2005_PFA_Mn MTV_060413_Spain ARPU + AUPU_Group" xfId="36809"/>
    <cellStyle name="n_Flash September eresMas_HDI-B2005_PFA_Mn MTV_060413_Spain ARPU + AUPU_ROW ARPU" xfId="36810"/>
    <cellStyle name="n_Flash September eresMas_HDI-B2005_PFA_Mn MTV_060413_Spain KPIs" xfId="7167"/>
    <cellStyle name="n_Flash September eresMas_HDI-B2005_PFA_Mn MTV_060413_Spain KPIs 2" xfId="16534"/>
    <cellStyle name="n_Flash September eresMas_HDI-B2005_PFA_Mn MTV_060413_Spain KPIs_1" xfId="51983"/>
    <cellStyle name="n_Flash September eresMas_HDI-B2005_PFA_Mn MTV_060413_Telecoms - Operational KPIs" xfId="50286"/>
    <cellStyle name="n_Flash September eresMas_HDI-B2005_PFA_Mn_0603_V0 0" xfId="2472"/>
    <cellStyle name="n_Flash September eresMas_HDI-B2005_PFA_Mn_0603_V0 0_A&amp;ME KPIs" xfId="53763"/>
    <cellStyle name="n_Flash September eresMas_HDI-B2005_PFA_Mn_0603_V0 0_France financials" xfId="24125"/>
    <cellStyle name="n_Flash September eresMas_HDI-B2005_PFA_Mn_0603_V0 0_France KPIs" xfId="5333"/>
    <cellStyle name="n_Flash September eresMas_HDI-B2005_PFA_Mn_0603_V0 0_France KPIs 2" xfId="14751"/>
    <cellStyle name="n_Flash September eresMas_HDI-B2005_PFA_Mn_0603_V0 0_France KPIs_1" xfId="12576"/>
    <cellStyle name="n_Flash September eresMas_HDI-B2005_PFA_Mn_0603_V0 0_Group" xfId="36812"/>
    <cellStyle name="n_Flash September eresMas_HDI-B2005_PFA_Mn_0603_V0 0_Group - financial KPIs" xfId="22381"/>
    <cellStyle name="n_Flash September eresMas_HDI-B2005_PFA_Mn_0603_V0 0_Group - operational KPIs" xfId="10822"/>
    <cellStyle name="n_Flash September eresMas_HDI-B2005_PFA_Mn_0603_V0 0_Group - operational KPIs 2" xfId="18521"/>
    <cellStyle name="n_Flash September eresMas_HDI-B2005_PFA_Mn_0603_V0 0_Group - operational KPIs_1" xfId="20638"/>
    <cellStyle name="n_Flash September eresMas_HDI-B2005_PFA_Mn_0603_V0 0_Poland KPIs" xfId="36811"/>
    <cellStyle name="n_Flash September eresMas_HDI-B2005_PFA_Mn_0603_V0 0_ROW" xfId="36813"/>
    <cellStyle name="n_Flash September eresMas_HDI-B2005_PFA_Mn_0603_V0 0_ROW ARPU" xfId="36814"/>
    <cellStyle name="n_Flash September eresMas_HDI-B2005_PFA_Mn_0603_V0 0_ROW_1" xfId="36815"/>
    <cellStyle name="n_Flash September eresMas_HDI-B2005_PFA_Mn_0603_V0 0_ROW_1_Group" xfId="36816"/>
    <cellStyle name="n_Flash September eresMas_HDI-B2005_PFA_Mn_0603_V0 0_ROW_1_ROW ARPU" xfId="36817"/>
    <cellStyle name="n_Flash September eresMas_HDI-B2005_PFA_Mn_0603_V0 0_ROW_Group" xfId="36818"/>
    <cellStyle name="n_Flash September eresMas_HDI-B2005_PFA_Mn_0603_V0 0_ROW_ROW ARPU" xfId="36819"/>
    <cellStyle name="n_Flash September eresMas_HDI-B2005_PFA_Mn_0603_V0 0_Spain ARPU + AUPU" xfId="36820"/>
    <cellStyle name="n_Flash September eresMas_HDI-B2005_PFA_Mn_0603_V0 0_Spain ARPU + AUPU_Group" xfId="36821"/>
    <cellStyle name="n_Flash September eresMas_HDI-B2005_PFA_Mn_0603_V0 0_Spain ARPU + AUPU_ROW ARPU" xfId="36822"/>
    <cellStyle name="n_Flash September eresMas_HDI-B2005_PFA_Mn_0603_V0 0_Spain KPIs" xfId="7168"/>
    <cellStyle name="n_Flash September eresMas_HDI-B2005_PFA_Mn_0603_V0 0_Spain KPIs 2" xfId="16535"/>
    <cellStyle name="n_Flash September eresMas_HDI-B2005_PFA_Mn_0603_V0 0_Spain KPIs_1" xfId="51984"/>
    <cellStyle name="n_Flash September eresMas_HDI-B2005_PFA_Mn_0603_V0 0_Telecoms - Operational KPIs" xfId="50287"/>
    <cellStyle name="n_Flash September eresMas_HDI-B2005_PFA_Parcs_0600706" xfId="2473"/>
    <cellStyle name="n_Flash September eresMas_HDI-B2005_PFA_Parcs_0600706_A&amp;ME KPIs" xfId="53764"/>
    <cellStyle name="n_Flash September eresMas_HDI-B2005_PFA_Parcs_0600706_France financials" xfId="24126"/>
    <cellStyle name="n_Flash September eresMas_HDI-B2005_PFA_Parcs_0600706_France KPIs" xfId="5334"/>
    <cellStyle name="n_Flash September eresMas_HDI-B2005_PFA_Parcs_0600706_France KPIs 2" xfId="14752"/>
    <cellStyle name="n_Flash September eresMas_HDI-B2005_PFA_Parcs_0600706_France KPIs_1" xfId="12577"/>
    <cellStyle name="n_Flash September eresMas_HDI-B2005_PFA_Parcs_0600706_Group" xfId="36824"/>
    <cellStyle name="n_Flash September eresMas_HDI-B2005_PFA_Parcs_0600706_Group - financial KPIs" xfId="22382"/>
    <cellStyle name="n_Flash September eresMas_HDI-B2005_PFA_Parcs_0600706_Group - operational KPIs" xfId="10823"/>
    <cellStyle name="n_Flash September eresMas_HDI-B2005_PFA_Parcs_0600706_Group - operational KPIs 2" xfId="18522"/>
    <cellStyle name="n_Flash September eresMas_HDI-B2005_PFA_Parcs_0600706_Group - operational KPIs_1" xfId="20639"/>
    <cellStyle name="n_Flash September eresMas_HDI-B2005_PFA_Parcs_0600706_Poland KPIs" xfId="36823"/>
    <cellStyle name="n_Flash September eresMas_HDI-B2005_PFA_Parcs_0600706_ROW" xfId="36825"/>
    <cellStyle name="n_Flash September eresMas_HDI-B2005_PFA_Parcs_0600706_ROW ARPU" xfId="36826"/>
    <cellStyle name="n_Flash September eresMas_HDI-B2005_PFA_Parcs_0600706_ROW_1" xfId="36827"/>
    <cellStyle name="n_Flash September eresMas_HDI-B2005_PFA_Parcs_0600706_ROW_1_Group" xfId="36828"/>
    <cellStyle name="n_Flash September eresMas_HDI-B2005_PFA_Parcs_0600706_ROW_1_ROW ARPU" xfId="36829"/>
    <cellStyle name="n_Flash September eresMas_HDI-B2005_PFA_Parcs_0600706_ROW_Group" xfId="36830"/>
    <cellStyle name="n_Flash September eresMas_HDI-B2005_PFA_Parcs_0600706_ROW_ROW ARPU" xfId="36831"/>
    <cellStyle name="n_Flash September eresMas_HDI-B2005_PFA_Parcs_0600706_Spain ARPU + AUPU" xfId="36832"/>
    <cellStyle name="n_Flash September eresMas_HDI-B2005_PFA_Parcs_0600706_Spain ARPU + AUPU_Group" xfId="36833"/>
    <cellStyle name="n_Flash September eresMas_HDI-B2005_PFA_Parcs_0600706_Spain ARPU + AUPU_ROW ARPU" xfId="36834"/>
    <cellStyle name="n_Flash September eresMas_HDI-B2005_PFA_Parcs_0600706_Spain KPIs" xfId="7169"/>
    <cellStyle name="n_Flash September eresMas_HDI-B2005_PFA_Parcs_0600706_Spain KPIs 2" xfId="16536"/>
    <cellStyle name="n_Flash September eresMas_HDI-B2005_PFA_Parcs_0600706_Spain KPIs_1" xfId="51985"/>
    <cellStyle name="n_Flash September eresMas_HDI-B2005_PFA_Parcs_0600706_Telecoms - Operational KPIs" xfId="50288"/>
    <cellStyle name="n_Flash September eresMas_HDI-B2005_Poland KPIs" xfId="8593"/>
    <cellStyle name="n_Flash September eresMas_HDI-B2005_Poland KPIs_1" xfId="36707"/>
    <cellStyle name="n_Flash September eresMas_HDI-B2005_Reporting Valeur_Mobile_2010_10" xfId="36835"/>
    <cellStyle name="n_Flash September eresMas_HDI-B2005_Reporting Valeur_Mobile_2010_10_Group" xfId="36836"/>
    <cellStyle name="n_Flash September eresMas_HDI-B2005_Reporting Valeur_Mobile_2010_10_ROW" xfId="36837"/>
    <cellStyle name="n_Flash September eresMas_HDI-B2005_Reporting Valeur_Mobile_2010_10_ROW ARPU" xfId="36838"/>
    <cellStyle name="n_Flash September eresMas_HDI-B2005_Reporting Valeur_Mobile_2010_10_ROW_Group" xfId="36839"/>
    <cellStyle name="n_Flash September eresMas_HDI-B2005_Reporting Valeur_Mobile_2010_10_ROW_ROW ARPU" xfId="36840"/>
    <cellStyle name="n_Flash September eresMas_HDI-B2005_ROW" xfId="36841"/>
    <cellStyle name="n_Flash September eresMas_HDI-B2005_ROW ARPU" xfId="36842"/>
    <cellStyle name="n_Flash September eresMas_HDI-B2005_RoW KPIs" xfId="9305"/>
    <cellStyle name="n_Flash September eresMas_HDI-B2005_ROW_1" xfId="36843"/>
    <cellStyle name="n_Flash September eresMas_HDI-B2005_ROW_1_Group" xfId="36844"/>
    <cellStyle name="n_Flash September eresMas_HDI-B2005_ROW_1_ROW ARPU" xfId="36845"/>
    <cellStyle name="n_Flash September eresMas_HDI-B2005_ROW_Group" xfId="36846"/>
    <cellStyle name="n_Flash September eresMas_HDI-B2005_ROW_ROW ARPU" xfId="36847"/>
    <cellStyle name="n_Flash September eresMas_HDI-B2005_Spain ARPU + AUPU" xfId="36848"/>
    <cellStyle name="n_Flash September eresMas_HDI-B2005_Spain ARPU + AUPU_Group" xfId="36849"/>
    <cellStyle name="n_Flash September eresMas_HDI-B2005_Spain ARPU + AUPU_ROW ARPU" xfId="36850"/>
    <cellStyle name="n_Flash September eresMas_HDI-B2005_Spain KPIs" xfId="7159"/>
    <cellStyle name="n_Flash September eresMas_HDI-B2005_Spain KPIs 2" xfId="16526"/>
    <cellStyle name="n_Flash September eresMas_HDI-B2005_Spain KPIs_1" xfId="51975"/>
    <cellStyle name="n_Flash September eresMas_HDI-B2005_Telecoms - Operational KPIs" xfId="50278"/>
    <cellStyle name="n_Flash September eresMas_HDI-B2005_UAG_report_CA 06-09 (06-09-28)" xfId="2474"/>
    <cellStyle name="n_Flash September eresMas_HDI-B2005_UAG_report_CA 06-09 (06-09-28)_A&amp;ME KPIs" xfId="53765"/>
    <cellStyle name="n_Flash September eresMas_HDI-B2005_UAG_report_CA 06-09 (06-09-28)_Enterprise" xfId="9878"/>
    <cellStyle name="n_Flash September eresMas_HDI-B2005_UAG_report_CA 06-09 (06-09-28)_France financials" xfId="24127"/>
    <cellStyle name="n_Flash September eresMas_HDI-B2005_UAG_report_CA 06-09 (06-09-28)_France financials_1" xfId="25468"/>
    <cellStyle name="n_Flash September eresMas_HDI-B2005_UAG_report_CA 06-09 (06-09-28)_France KPIs" xfId="5335"/>
    <cellStyle name="n_Flash September eresMas_HDI-B2005_UAG_report_CA 06-09 (06-09-28)_France KPIs 2" xfId="14753"/>
    <cellStyle name="n_Flash September eresMas_HDI-B2005_UAG_report_CA 06-09 (06-09-28)_France KPIs_1" xfId="12578"/>
    <cellStyle name="n_Flash September eresMas_HDI-B2005_UAG_report_CA 06-09 (06-09-28)_Group" xfId="36852"/>
    <cellStyle name="n_Flash September eresMas_HDI-B2005_UAG_report_CA 06-09 (06-09-28)_Group - financial KPIs" xfId="22383"/>
    <cellStyle name="n_Flash September eresMas_HDI-B2005_UAG_report_CA 06-09 (06-09-28)_Group - operational KPIs" xfId="3344"/>
    <cellStyle name="n_Flash September eresMas_HDI-B2005_UAG_report_CA 06-09 (06-09-28)_Group - operational KPIs_1" xfId="10824"/>
    <cellStyle name="n_Flash September eresMas_HDI-B2005_UAG_report_CA 06-09 (06-09-28)_Group - operational KPIs_1 2" xfId="18523"/>
    <cellStyle name="n_Flash September eresMas_HDI-B2005_UAG_report_CA 06-09 (06-09-28)_Group - operational KPIs_2" xfId="20640"/>
    <cellStyle name="n_Flash September eresMas_HDI-B2005_UAG_report_CA 06-09 (06-09-28)_IC&amp;SS" xfId="19541"/>
    <cellStyle name="n_Flash September eresMas_HDI-B2005_UAG_report_CA 06-09 (06-09-28)_Poland KPIs" xfId="8598"/>
    <cellStyle name="n_Flash September eresMas_HDI-B2005_UAG_report_CA 06-09 (06-09-28)_Poland KPIs_1" xfId="36851"/>
    <cellStyle name="n_Flash September eresMas_HDI-B2005_UAG_report_CA 06-09 (06-09-28)_ROW" xfId="36853"/>
    <cellStyle name="n_Flash September eresMas_HDI-B2005_UAG_report_CA 06-09 (06-09-28)_ROW ARPU" xfId="36854"/>
    <cellStyle name="n_Flash September eresMas_HDI-B2005_UAG_report_CA 06-09 (06-09-28)_RoW KPIs" xfId="9310"/>
    <cellStyle name="n_Flash September eresMas_HDI-B2005_UAG_report_CA 06-09 (06-09-28)_ROW_1" xfId="36855"/>
    <cellStyle name="n_Flash September eresMas_HDI-B2005_UAG_report_CA 06-09 (06-09-28)_ROW_1_Group" xfId="36856"/>
    <cellStyle name="n_Flash September eresMas_HDI-B2005_UAG_report_CA 06-09 (06-09-28)_ROW_1_ROW ARPU" xfId="36857"/>
    <cellStyle name="n_Flash September eresMas_HDI-B2005_UAG_report_CA 06-09 (06-09-28)_ROW_Group" xfId="36858"/>
    <cellStyle name="n_Flash September eresMas_HDI-B2005_UAG_report_CA 06-09 (06-09-28)_ROW_ROW ARPU" xfId="36859"/>
    <cellStyle name="n_Flash September eresMas_HDI-B2005_UAG_report_CA 06-09 (06-09-28)_Spain ARPU + AUPU" xfId="36860"/>
    <cellStyle name="n_Flash September eresMas_HDI-B2005_UAG_report_CA 06-09 (06-09-28)_Spain ARPU + AUPU_Group" xfId="36861"/>
    <cellStyle name="n_Flash September eresMas_HDI-B2005_UAG_report_CA 06-09 (06-09-28)_Spain ARPU + AUPU_ROW ARPU" xfId="36862"/>
    <cellStyle name="n_Flash September eresMas_HDI-B2005_UAG_report_CA 06-09 (06-09-28)_Spain KPIs" xfId="7170"/>
    <cellStyle name="n_Flash September eresMas_HDI-B2005_UAG_report_CA 06-09 (06-09-28)_Spain KPIs 2" xfId="16537"/>
    <cellStyle name="n_Flash September eresMas_HDI-B2005_UAG_report_CA 06-09 (06-09-28)_Spain KPIs_1" xfId="51986"/>
    <cellStyle name="n_Flash September eresMas_HDI-B2005_UAG_report_CA 06-09 (06-09-28)_Telecoms - Operational KPIs" xfId="50289"/>
    <cellStyle name="n_Flash September eresMas_HDI-B2005_UAG_report_CA 06-10 (06-11-06)" xfId="2475"/>
    <cellStyle name="n_Flash September eresMas_HDI-B2005_UAG_report_CA 06-10 (06-11-06)_A&amp;ME KPIs" xfId="53766"/>
    <cellStyle name="n_Flash September eresMas_HDI-B2005_UAG_report_CA 06-10 (06-11-06)_Enterprise" xfId="9879"/>
    <cellStyle name="n_Flash September eresMas_HDI-B2005_UAG_report_CA 06-10 (06-11-06)_France financials" xfId="24128"/>
    <cellStyle name="n_Flash September eresMas_HDI-B2005_UAG_report_CA 06-10 (06-11-06)_France financials_1" xfId="25469"/>
    <cellStyle name="n_Flash September eresMas_HDI-B2005_UAG_report_CA 06-10 (06-11-06)_France KPIs" xfId="5336"/>
    <cellStyle name="n_Flash September eresMas_HDI-B2005_UAG_report_CA 06-10 (06-11-06)_France KPIs 2" xfId="14754"/>
    <cellStyle name="n_Flash September eresMas_HDI-B2005_UAG_report_CA 06-10 (06-11-06)_France KPIs_1" xfId="12579"/>
    <cellStyle name="n_Flash September eresMas_HDI-B2005_UAG_report_CA 06-10 (06-11-06)_Group" xfId="36864"/>
    <cellStyle name="n_Flash September eresMas_HDI-B2005_UAG_report_CA 06-10 (06-11-06)_Group - financial KPIs" xfId="22384"/>
    <cellStyle name="n_Flash September eresMas_HDI-B2005_UAG_report_CA 06-10 (06-11-06)_Group - operational KPIs" xfId="3345"/>
    <cellStyle name="n_Flash September eresMas_HDI-B2005_UAG_report_CA 06-10 (06-11-06)_Group - operational KPIs_1" xfId="10825"/>
    <cellStyle name="n_Flash September eresMas_HDI-B2005_UAG_report_CA 06-10 (06-11-06)_Group - operational KPIs_1 2" xfId="18524"/>
    <cellStyle name="n_Flash September eresMas_HDI-B2005_UAG_report_CA 06-10 (06-11-06)_Group - operational KPIs_2" xfId="20641"/>
    <cellStyle name="n_Flash September eresMas_HDI-B2005_UAG_report_CA 06-10 (06-11-06)_IC&amp;SS" xfId="19741"/>
    <cellStyle name="n_Flash September eresMas_HDI-B2005_UAG_report_CA 06-10 (06-11-06)_Poland KPIs" xfId="8599"/>
    <cellStyle name="n_Flash September eresMas_HDI-B2005_UAG_report_CA 06-10 (06-11-06)_Poland KPIs_1" xfId="36863"/>
    <cellStyle name="n_Flash September eresMas_HDI-B2005_UAG_report_CA 06-10 (06-11-06)_ROW" xfId="36865"/>
    <cellStyle name="n_Flash September eresMas_HDI-B2005_UAG_report_CA 06-10 (06-11-06)_ROW ARPU" xfId="36866"/>
    <cellStyle name="n_Flash September eresMas_HDI-B2005_UAG_report_CA 06-10 (06-11-06)_RoW KPIs" xfId="9311"/>
    <cellStyle name="n_Flash September eresMas_HDI-B2005_UAG_report_CA 06-10 (06-11-06)_ROW_1" xfId="36867"/>
    <cellStyle name="n_Flash September eresMas_HDI-B2005_UAG_report_CA 06-10 (06-11-06)_ROW_1_Group" xfId="36868"/>
    <cellStyle name="n_Flash September eresMas_HDI-B2005_UAG_report_CA 06-10 (06-11-06)_ROW_1_ROW ARPU" xfId="36869"/>
    <cellStyle name="n_Flash September eresMas_HDI-B2005_UAG_report_CA 06-10 (06-11-06)_ROW_Group" xfId="36870"/>
    <cellStyle name="n_Flash September eresMas_HDI-B2005_UAG_report_CA 06-10 (06-11-06)_ROW_ROW ARPU" xfId="36871"/>
    <cellStyle name="n_Flash September eresMas_HDI-B2005_UAG_report_CA 06-10 (06-11-06)_Spain ARPU + AUPU" xfId="36872"/>
    <cellStyle name="n_Flash September eresMas_HDI-B2005_UAG_report_CA 06-10 (06-11-06)_Spain ARPU + AUPU_Group" xfId="36873"/>
    <cellStyle name="n_Flash September eresMas_HDI-B2005_UAG_report_CA 06-10 (06-11-06)_Spain ARPU + AUPU_ROW ARPU" xfId="36874"/>
    <cellStyle name="n_Flash September eresMas_HDI-B2005_UAG_report_CA 06-10 (06-11-06)_Spain KPIs" xfId="7171"/>
    <cellStyle name="n_Flash September eresMas_HDI-B2005_UAG_report_CA 06-10 (06-11-06)_Spain KPIs 2" xfId="16538"/>
    <cellStyle name="n_Flash September eresMas_HDI-B2005_UAG_report_CA 06-10 (06-11-06)_Spain KPIs_1" xfId="51987"/>
    <cellStyle name="n_Flash September eresMas_HDI-B2005_UAG_report_CA 06-10 (06-11-06)_Telecoms - Operational KPIs" xfId="50290"/>
    <cellStyle name="n_Flash September eresMas_HDI-B2005_V&amp;M trajectoires V1 (06-08-11)" xfId="2476"/>
    <cellStyle name="n_Flash September eresMas_HDI-B2005_V&amp;M trajectoires V1 (06-08-11)_A&amp;ME KPIs" xfId="53767"/>
    <cellStyle name="n_Flash September eresMas_HDI-B2005_V&amp;M trajectoires V1 (06-08-11)_Enterprise" xfId="9880"/>
    <cellStyle name="n_Flash September eresMas_HDI-B2005_V&amp;M trajectoires V1 (06-08-11)_France financials" xfId="24129"/>
    <cellStyle name="n_Flash September eresMas_HDI-B2005_V&amp;M trajectoires V1 (06-08-11)_France financials_1" xfId="25470"/>
    <cellStyle name="n_Flash September eresMas_HDI-B2005_V&amp;M trajectoires V1 (06-08-11)_France KPIs" xfId="5337"/>
    <cellStyle name="n_Flash September eresMas_HDI-B2005_V&amp;M trajectoires V1 (06-08-11)_France KPIs 2" xfId="14755"/>
    <cellStyle name="n_Flash September eresMas_HDI-B2005_V&amp;M trajectoires V1 (06-08-11)_France KPIs_1" xfId="12580"/>
    <cellStyle name="n_Flash September eresMas_HDI-B2005_V&amp;M trajectoires V1 (06-08-11)_Group" xfId="36876"/>
    <cellStyle name="n_Flash September eresMas_HDI-B2005_V&amp;M trajectoires V1 (06-08-11)_Group - financial KPIs" xfId="22385"/>
    <cellStyle name="n_Flash September eresMas_HDI-B2005_V&amp;M trajectoires V1 (06-08-11)_Group - operational KPIs" xfId="3346"/>
    <cellStyle name="n_Flash September eresMas_HDI-B2005_V&amp;M trajectoires V1 (06-08-11)_Group - operational KPIs_1" xfId="10826"/>
    <cellStyle name="n_Flash September eresMas_HDI-B2005_V&amp;M trajectoires V1 (06-08-11)_Group - operational KPIs_1 2" xfId="18525"/>
    <cellStyle name="n_Flash September eresMas_HDI-B2005_V&amp;M trajectoires V1 (06-08-11)_Group - operational KPIs_2" xfId="20642"/>
    <cellStyle name="n_Flash September eresMas_HDI-B2005_V&amp;M trajectoires V1 (06-08-11)_IC&amp;SS" xfId="17629"/>
    <cellStyle name="n_Flash September eresMas_HDI-B2005_V&amp;M trajectoires V1 (06-08-11)_Poland KPIs" xfId="8600"/>
    <cellStyle name="n_Flash September eresMas_HDI-B2005_V&amp;M trajectoires V1 (06-08-11)_Poland KPIs_1" xfId="36875"/>
    <cellStyle name="n_Flash September eresMas_HDI-B2005_V&amp;M trajectoires V1 (06-08-11)_ROW" xfId="36877"/>
    <cellStyle name="n_Flash September eresMas_HDI-B2005_V&amp;M trajectoires V1 (06-08-11)_ROW ARPU" xfId="36878"/>
    <cellStyle name="n_Flash September eresMas_HDI-B2005_V&amp;M trajectoires V1 (06-08-11)_RoW KPIs" xfId="9312"/>
    <cellStyle name="n_Flash September eresMas_HDI-B2005_V&amp;M trajectoires V1 (06-08-11)_ROW_1" xfId="36879"/>
    <cellStyle name="n_Flash September eresMas_HDI-B2005_V&amp;M trajectoires V1 (06-08-11)_ROW_1_Group" xfId="36880"/>
    <cellStyle name="n_Flash September eresMas_HDI-B2005_V&amp;M trajectoires V1 (06-08-11)_ROW_1_ROW ARPU" xfId="36881"/>
    <cellStyle name="n_Flash September eresMas_HDI-B2005_V&amp;M trajectoires V1 (06-08-11)_ROW_Group" xfId="36882"/>
    <cellStyle name="n_Flash September eresMas_HDI-B2005_V&amp;M trajectoires V1 (06-08-11)_ROW_ROW ARPU" xfId="36883"/>
    <cellStyle name="n_Flash September eresMas_HDI-B2005_V&amp;M trajectoires V1 (06-08-11)_Spain ARPU + AUPU" xfId="36884"/>
    <cellStyle name="n_Flash September eresMas_HDI-B2005_V&amp;M trajectoires V1 (06-08-11)_Spain ARPU + AUPU_Group" xfId="36885"/>
    <cellStyle name="n_Flash September eresMas_HDI-B2005_V&amp;M trajectoires V1 (06-08-11)_Spain ARPU + AUPU_ROW ARPU" xfId="36886"/>
    <cellStyle name="n_Flash September eresMas_HDI-B2005_V&amp;M trajectoires V1 (06-08-11)_Spain KPIs" xfId="7172"/>
    <cellStyle name="n_Flash September eresMas_HDI-B2005_V&amp;M trajectoires V1 (06-08-11)_Spain KPIs 2" xfId="16539"/>
    <cellStyle name="n_Flash September eresMas_HDI-B2005_V&amp;M trajectoires V1 (06-08-11)_Spain KPIs_1" xfId="51988"/>
    <cellStyle name="n_Flash September eresMas_HDI-B2005_V&amp;M trajectoires V1 (06-08-11)_Telecoms - Operational KPIs" xfId="50291"/>
    <cellStyle name="n_Flash September eresMas_IC&amp;SS" xfId="17598"/>
    <cellStyle name="n_Flash September eresMas_Input 1 Home" xfId="2477"/>
    <cellStyle name="n_Flash September eresMas_Input 1 Home_A&amp;ME KPIs" xfId="53768"/>
    <cellStyle name="n_Flash September eresMas_Input 1 Home_CA BAC SCR-VM 06-07 (31-07-06)" xfId="2478"/>
    <cellStyle name="n_Flash September eresMas_Input 1 Home_CA BAC SCR-VM 06-07 (31-07-06)_A&amp;ME KPIs" xfId="53769"/>
    <cellStyle name="n_Flash September eresMas_Input 1 Home_CA BAC SCR-VM 06-07 (31-07-06)_Enterprise" xfId="9882"/>
    <cellStyle name="n_Flash September eresMas_Input 1 Home_CA BAC SCR-VM 06-07 (31-07-06)_France financials" xfId="24131"/>
    <cellStyle name="n_Flash September eresMas_Input 1 Home_CA BAC SCR-VM 06-07 (31-07-06)_France financials_1" xfId="25472"/>
    <cellStyle name="n_Flash September eresMas_Input 1 Home_CA BAC SCR-VM 06-07 (31-07-06)_France KPIs" xfId="5339"/>
    <cellStyle name="n_Flash September eresMas_Input 1 Home_CA BAC SCR-VM 06-07 (31-07-06)_France KPIs 2" xfId="14757"/>
    <cellStyle name="n_Flash September eresMas_Input 1 Home_CA BAC SCR-VM 06-07 (31-07-06)_France KPIs_1" xfId="12582"/>
    <cellStyle name="n_Flash September eresMas_Input 1 Home_CA BAC SCR-VM 06-07 (31-07-06)_Group" xfId="36889"/>
    <cellStyle name="n_Flash September eresMas_Input 1 Home_CA BAC SCR-VM 06-07 (31-07-06)_Group - financial KPIs" xfId="22387"/>
    <cellStyle name="n_Flash September eresMas_Input 1 Home_CA BAC SCR-VM 06-07 (31-07-06)_Group - operational KPIs" xfId="3348"/>
    <cellStyle name="n_Flash September eresMas_Input 1 Home_CA BAC SCR-VM 06-07 (31-07-06)_Group - operational KPIs_1" xfId="10828"/>
    <cellStyle name="n_Flash September eresMas_Input 1 Home_CA BAC SCR-VM 06-07 (31-07-06)_Group - operational KPIs_1 2" xfId="18527"/>
    <cellStyle name="n_Flash September eresMas_Input 1 Home_CA BAC SCR-VM 06-07 (31-07-06)_Group - operational KPIs_2" xfId="20644"/>
    <cellStyle name="n_Flash September eresMas_Input 1 Home_CA BAC SCR-VM 06-07 (31-07-06)_IC&amp;SS" xfId="19540"/>
    <cellStyle name="n_Flash September eresMas_Input 1 Home_CA BAC SCR-VM 06-07 (31-07-06)_Poland KPIs" xfId="8602"/>
    <cellStyle name="n_Flash September eresMas_Input 1 Home_CA BAC SCR-VM 06-07 (31-07-06)_Poland KPIs_1" xfId="36888"/>
    <cellStyle name="n_Flash September eresMas_Input 1 Home_CA BAC SCR-VM 06-07 (31-07-06)_ROW" xfId="36890"/>
    <cellStyle name="n_Flash September eresMas_Input 1 Home_CA BAC SCR-VM 06-07 (31-07-06)_ROW ARPU" xfId="36891"/>
    <cellStyle name="n_Flash September eresMas_Input 1 Home_CA BAC SCR-VM 06-07 (31-07-06)_RoW KPIs" xfId="9314"/>
    <cellStyle name="n_Flash September eresMas_Input 1 Home_CA BAC SCR-VM 06-07 (31-07-06)_ROW_1" xfId="36892"/>
    <cellStyle name="n_Flash September eresMas_Input 1 Home_CA BAC SCR-VM 06-07 (31-07-06)_ROW_1_Group" xfId="36893"/>
    <cellStyle name="n_Flash September eresMas_Input 1 Home_CA BAC SCR-VM 06-07 (31-07-06)_ROW_1_ROW ARPU" xfId="36894"/>
    <cellStyle name="n_Flash September eresMas_Input 1 Home_CA BAC SCR-VM 06-07 (31-07-06)_ROW_Group" xfId="36895"/>
    <cellStyle name="n_Flash September eresMas_Input 1 Home_CA BAC SCR-VM 06-07 (31-07-06)_ROW_ROW ARPU" xfId="36896"/>
    <cellStyle name="n_Flash September eresMas_Input 1 Home_CA BAC SCR-VM 06-07 (31-07-06)_Spain ARPU + AUPU" xfId="36897"/>
    <cellStyle name="n_Flash September eresMas_Input 1 Home_CA BAC SCR-VM 06-07 (31-07-06)_Spain ARPU + AUPU_Group" xfId="36898"/>
    <cellStyle name="n_Flash September eresMas_Input 1 Home_CA BAC SCR-VM 06-07 (31-07-06)_Spain ARPU + AUPU_ROW ARPU" xfId="36899"/>
    <cellStyle name="n_Flash September eresMas_Input 1 Home_CA BAC SCR-VM 06-07 (31-07-06)_Spain KPIs" xfId="7174"/>
    <cellStyle name="n_Flash September eresMas_Input 1 Home_CA BAC SCR-VM 06-07 (31-07-06)_Spain KPIs 2" xfId="16541"/>
    <cellStyle name="n_Flash September eresMas_Input 1 Home_CA BAC SCR-VM 06-07 (31-07-06)_Spain KPIs_1" xfId="51990"/>
    <cellStyle name="n_Flash September eresMas_Input 1 Home_CA BAC SCR-VM 06-07 (31-07-06)_Telecoms - Operational KPIs" xfId="50293"/>
    <cellStyle name="n_Flash September eresMas_Input 1 Home_Classeur2" xfId="2479"/>
    <cellStyle name="n_Flash September eresMas_Input 1 Home_Classeur2_A&amp;ME KPIs" xfId="53770"/>
    <cellStyle name="n_Flash September eresMas_Input 1 Home_Classeur2_France financials" xfId="24132"/>
    <cellStyle name="n_Flash September eresMas_Input 1 Home_Classeur2_France KPIs" xfId="5340"/>
    <cellStyle name="n_Flash September eresMas_Input 1 Home_Classeur2_France KPIs 2" xfId="14758"/>
    <cellStyle name="n_Flash September eresMas_Input 1 Home_Classeur2_France KPIs_1" xfId="12583"/>
    <cellStyle name="n_Flash September eresMas_Input 1 Home_Classeur2_Group" xfId="36901"/>
    <cellStyle name="n_Flash September eresMas_Input 1 Home_Classeur2_Group - financial KPIs" xfId="22388"/>
    <cellStyle name="n_Flash September eresMas_Input 1 Home_Classeur2_Group - operational KPIs" xfId="10829"/>
    <cellStyle name="n_Flash September eresMas_Input 1 Home_Classeur2_Group - operational KPIs 2" xfId="18528"/>
    <cellStyle name="n_Flash September eresMas_Input 1 Home_Classeur2_Group - operational KPIs_1" xfId="20645"/>
    <cellStyle name="n_Flash September eresMas_Input 1 Home_Classeur2_Poland KPIs" xfId="36900"/>
    <cellStyle name="n_Flash September eresMas_Input 1 Home_Classeur2_ROW" xfId="36902"/>
    <cellStyle name="n_Flash September eresMas_Input 1 Home_Classeur2_ROW ARPU" xfId="36903"/>
    <cellStyle name="n_Flash September eresMas_Input 1 Home_Classeur2_ROW_1" xfId="36904"/>
    <cellStyle name="n_Flash September eresMas_Input 1 Home_Classeur2_ROW_1_Group" xfId="36905"/>
    <cellStyle name="n_Flash September eresMas_Input 1 Home_Classeur2_ROW_1_ROW ARPU" xfId="36906"/>
    <cellStyle name="n_Flash September eresMas_Input 1 Home_Classeur2_ROW_Group" xfId="36907"/>
    <cellStyle name="n_Flash September eresMas_Input 1 Home_Classeur2_ROW_ROW ARPU" xfId="36908"/>
    <cellStyle name="n_Flash September eresMas_Input 1 Home_Classeur2_Spain ARPU + AUPU" xfId="36909"/>
    <cellStyle name="n_Flash September eresMas_Input 1 Home_Classeur2_Spain ARPU + AUPU_Group" xfId="36910"/>
    <cellStyle name="n_Flash September eresMas_Input 1 Home_Classeur2_Spain ARPU + AUPU_ROW ARPU" xfId="36911"/>
    <cellStyle name="n_Flash September eresMas_Input 1 Home_Classeur2_Spain KPIs" xfId="7175"/>
    <cellStyle name="n_Flash September eresMas_Input 1 Home_Classeur2_Spain KPIs 2" xfId="16542"/>
    <cellStyle name="n_Flash September eresMas_Input 1 Home_Classeur2_Spain KPIs_1" xfId="51991"/>
    <cellStyle name="n_Flash September eresMas_Input 1 Home_Classeur2_Telecoms - Operational KPIs" xfId="50294"/>
    <cellStyle name="n_Flash September eresMas_Input 1 Home_DATA KPI Personal" xfId="36912"/>
    <cellStyle name="n_Flash September eresMas_Input 1 Home_DATA KPI Personal_Group" xfId="36913"/>
    <cellStyle name="n_Flash September eresMas_Input 1 Home_DATA KPI Personal_ROW ARPU" xfId="36914"/>
    <cellStyle name="n_Flash September eresMas_Input 1 Home_EE_CoA_BS - mapped V4" xfId="36915"/>
    <cellStyle name="n_Flash September eresMas_Input 1 Home_EE_CoA_BS - mapped V4_Group" xfId="36916"/>
    <cellStyle name="n_Flash September eresMas_Input 1 Home_EE_CoA_BS - mapped V4_ROW ARPU" xfId="36917"/>
    <cellStyle name="n_Flash September eresMas_Input 1 Home_Enterprise" xfId="9881"/>
    <cellStyle name="n_Flash September eresMas_Input 1 Home_Feuil1" xfId="2480"/>
    <cellStyle name="n_Flash September eresMas_Input 1 Home_Feuil1_A&amp;ME KPIs" xfId="53771"/>
    <cellStyle name="n_Flash September eresMas_Input 1 Home_Feuil1_France financials" xfId="24133"/>
    <cellStyle name="n_Flash September eresMas_Input 1 Home_Feuil1_France KPIs" xfId="5341"/>
    <cellStyle name="n_Flash September eresMas_Input 1 Home_Feuil1_France KPIs 2" xfId="14759"/>
    <cellStyle name="n_Flash September eresMas_Input 1 Home_Feuil1_France KPIs_1" xfId="12584"/>
    <cellStyle name="n_Flash September eresMas_Input 1 Home_Feuil1_Group" xfId="36919"/>
    <cellStyle name="n_Flash September eresMas_Input 1 Home_Feuil1_Group - financial KPIs" xfId="22389"/>
    <cellStyle name="n_Flash September eresMas_Input 1 Home_Feuil1_Group - operational KPIs" xfId="10830"/>
    <cellStyle name="n_Flash September eresMas_Input 1 Home_Feuil1_Group - operational KPIs 2" xfId="18529"/>
    <cellStyle name="n_Flash September eresMas_Input 1 Home_Feuil1_Group - operational KPIs_1" xfId="20646"/>
    <cellStyle name="n_Flash September eresMas_Input 1 Home_Feuil1_Poland KPIs" xfId="36918"/>
    <cellStyle name="n_Flash September eresMas_Input 1 Home_Feuil1_ROW" xfId="36920"/>
    <cellStyle name="n_Flash September eresMas_Input 1 Home_Feuil1_ROW ARPU" xfId="36921"/>
    <cellStyle name="n_Flash September eresMas_Input 1 Home_Feuil1_ROW_1" xfId="36922"/>
    <cellStyle name="n_Flash September eresMas_Input 1 Home_Feuil1_ROW_1_Group" xfId="36923"/>
    <cellStyle name="n_Flash September eresMas_Input 1 Home_Feuil1_ROW_1_ROW ARPU" xfId="36924"/>
    <cellStyle name="n_Flash September eresMas_Input 1 Home_Feuil1_ROW_Group" xfId="36925"/>
    <cellStyle name="n_Flash September eresMas_Input 1 Home_Feuil1_ROW_ROW ARPU" xfId="36926"/>
    <cellStyle name="n_Flash September eresMas_Input 1 Home_Feuil1_Spain ARPU + AUPU" xfId="36927"/>
    <cellStyle name="n_Flash September eresMas_Input 1 Home_Feuil1_Spain ARPU + AUPU_Group" xfId="36928"/>
    <cellStyle name="n_Flash September eresMas_Input 1 Home_Feuil1_Spain ARPU + AUPU_ROW ARPU" xfId="36929"/>
    <cellStyle name="n_Flash September eresMas_Input 1 Home_Feuil1_Spain KPIs" xfId="7176"/>
    <cellStyle name="n_Flash September eresMas_Input 1 Home_Feuil1_Spain KPIs 2" xfId="16543"/>
    <cellStyle name="n_Flash September eresMas_Input 1 Home_Feuil1_Spain KPIs_1" xfId="51992"/>
    <cellStyle name="n_Flash September eresMas_Input 1 Home_Feuil1_Telecoms - Operational KPIs" xfId="50295"/>
    <cellStyle name="n_Flash September eresMas_Input 1 Home_France financials" xfId="24130"/>
    <cellStyle name="n_Flash September eresMas_Input 1 Home_France financials_1" xfId="25471"/>
    <cellStyle name="n_Flash September eresMas_Input 1 Home_France KPIs" xfId="5338"/>
    <cellStyle name="n_Flash September eresMas_Input 1 Home_France KPIs 2" xfId="14756"/>
    <cellStyle name="n_Flash September eresMas_Input 1 Home_France KPIs_1" xfId="12581"/>
    <cellStyle name="n_Flash September eresMas_Input 1 Home_Group" xfId="36930"/>
    <cellStyle name="n_Flash September eresMas_Input 1 Home_Group - financial KPIs" xfId="22386"/>
    <cellStyle name="n_Flash September eresMas_Input 1 Home_Group - operational KPIs" xfId="3347"/>
    <cellStyle name="n_Flash September eresMas_Input 1 Home_Group - operational KPIs_1" xfId="10827"/>
    <cellStyle name="n_Flash September eresMas_Input 1 Home_Group - operational KPIs_1 2" xfId="18526"/>
    <cellStyle name="n_Flash September eresMas_Input 1 Home_Group - operational KPIs_2" xfId="20643"/>
    <cellStyle name="n_Flash September eresMas_Input 1 Home_IC&amp;SS" xfId="13805"/>
    <cellStyle name="n_Flash September eresMas_Input 1 Home_New L23 CA trafic 06-09 (06-10-20)" xfId="2481"/>
    <cellStyle name="n_Flash September eresMas_Input 1 Home_New L23 CA trafic 06-09 (06-10-20)_A&amp;ME KPIs" xfId="53772"/>
    <cellStyle name="n_Flash September eresMas_Input 1 Home_New L23 CA trafic 06-09 (06-10-20)_France financials" xfId="24134"/>
    <cellStyle name="n_Flash September eresMas_Input 1 Home_New L23 CA trafic 06-09 (06-10-20)_France KPIs" xfId="5342"/>
    <cellStyle name="n_Flash September eresMas_Input 1 Home_New L23 CA trafic 06-09 (06-10-20)_France KPIs 2" xfId="14760"/>
    <cellStyle name="n_Flash September eresMas_Input 1 Home_New L23 CA trafic 06-09 (06-10-20)_France KPIs_1" xfId="12585"/>
    <cellStyle name="n_Flash September eresMas_Input 1 Home_New L23 CA trafic 06-09 (06-10-20)_Group" xfId="36932"/>
    <cellStyle name="n_Flash September eresMas_Input 1 Home_New L23 CA trafic 06-09 (06-10-20)_Group - financial KPIs" xfId="22390"/>
    <cellStyle name="n_Flash September eresMas_Input 1 Home_New L23 CA trafic 06-09 (06-10-20)_Group - operational KPIs" xfId="10831"/>
    <cellStyle name="n_Flash September eresMas_Input 1 Home_New L23 CA trafic 06-09 (06-10-20)_Group - operational KPIs 2" xfId="18530"/>
    <cellStyle name="n_Flash September eresMas_Input 1 Home_New L23 CA trafic 06-09 (06-10-20)_Group - operational KPIs_1" xfId="20647"/>
    <cellStyle name="n_Flash September eresMas_Input 1 Home_New L23 CA trafic 06-09 (06-10-20)_Poland KPIs" xfId="36931"/>
    <cellStyle name="n_Flash September eresMas_Input 1 Home_New L23 CA trafic 06-09 (06-10-20)_ROW" xfId="36933"/>
    <cellStyle name="n_Flash September eresMas_Input 1 Home_New L23 CA trafic 06-09 (06-10-20)_ROW ARPU" xfId="36934"/>
    <cellStyle name="n_Flash September eresMas_Input 1 Home_New L23 CA trafic 06-09 (06-10-20)_ROW_1" xfId="36935"/>
    <cellStyle name="n_Flash September eresMas_Input 1 Home_New L23 CA trafic 06-09 (06-10-20)_ROW_1_Group" xfId="36936"/>
    <cellStyle name="n_Flash September eresMas_Input 1 Home_New L23 CA trafic 06-09 (06-10-20)_ROW_1_ROW ARPU" xfId="36937"/>
    <cellStyle name="n_Flash September eresMas_Input 1 Home_New L23 CA trafic 06-09 (06-10-20)_ROW_Group" xfId="36938"/>
    <cellStyle name="n_Flash September eresMas_Input 1 Home_New L23 CA trafic 06-09 (06-10-20)_ROW_ROW ARPU" xfId="36939"/>
    <cellStyle name="n_Flash September eresMas_Input 1 Home_New L23 CA trafic 06-09 (06-10-20)_Spain ARPU + AUPU" xfId="36940"/>
    <cellStyle name="n_Flash September eresMas_Input 1 Home_New L23 CA trafic 06-09 (06-10-20)_Spain ARPU + AUPU_Group" xfId="36941"/>
    <cellStyle name="n_Flash September eresMas_Input 1 Home_New L23 CA trafic 06-09 (06-10-20)_Spain ARPU + AUPU_ROW ARPU" xfId="36942"/>
    <cellStyle name="n_Flash September eresMas_Input 1 Home_New L23 CA trafic 06-09 (06-10-20)_Spain KPIs" xfId="7177"/>
    <cellStyle name="n_Flash September eresMas_Input 1 Home_New L23 CA trafic 06-09 (06-10-20)_Spain KPIs 2" xfId="16544"/>
    <cellStyle name="n_Flash September eresMas_Input 1 Home_New L23 CA trafic 06-09 (06-10-20)_Spain KPIs_1" xfId="51993"/>
    <cellStyle name="n_Flash September eresMas_Input 1 Home_New L23 CA trafic 06-09 (06-10-20)_Telecoms - Operational KPIs" xfId="50296"/>
    <cellStyle name="n_Flash September eresMas_Input 1 Home_PFA_Mn MTV_060413" xfId="2482"/>
    <cellStyle name="n_Flash September eresMas_Input 1 Home_PFA_Mn MTV_060413_A&amp;ME KPIs" xfId="53773"/>
    <cellStyle name="n_Flash September eresMas_Input 1 Home_PFA_Mn MTV_060413_France financials" xfId="24135"/>
    <cellStyle name="n_Flash September eresMas_Input 1 Home_PFA_Mn MTV_060413_France KPIs" xfId="5343"/>
    <cellStyle name="n_Flash September eresMas_Input 1 Home_PFA_Mn MTV_060413_France KPIs 2" xfId="14761"/>
    <cellStyle name="n_Flash September eresMas_Input 1 Home_PFA_Mn MTV_060413_France KPIs_1" xfId="12586"/>
    <cellStyle name="n_Flash September eresMas_Input 1 Home_PFA_Mn MTV_060413_Group" xfId="36944"/>
    <cellStyle name="n_Flash September eresMas_Input 1 Home_PFA_Mn MTV_060413_Group - financial KPIs" xfId="22391"/>
    <cellStyle name="n_Flash September eresMas_Input 1 Home_PFA_Mn MTV_060413_Group - operational KPIs" xfId="10832"/>
    <cellStyle name="n_Flash September eresMas_Input 1 Home_PFA_Mn MTV_060413_Group - operational KPIs 2" xfId="18531"/>
    <cellStyle name="n_Flash September eresMas_Input 1 Home_PFA_Mn MTV_060413_Group - operational KPIs_1" xfId="20648"/>
    <cellStyle name="n_Flash September eresMas_Input 1 Home_PFA_Mn MTV_060413_Poland KPIs" xfId="36943"/>
    <cellStyle name="n_Flash September eresMas_Input 1 Home_PFA_Mn MTV_060413_ROW" xfId="36945"/>
    <cellStyle name="n_Flash September eresMas_Input 1 Home_PFA_Mn MTV_060413_ROW ARPU" xfId="36946"/>
    <cellStyle name="n_Flash September eresMas_Input 1 Home_PFA_Mn MTV_060413_ROW_1" xfId="36947"/>
    <cellStyle name="n_Flash September eresMas_Input 1 Home_PFA_Mn MTV_060413_ROW_1_Group" xfId="36948"/>
    <cellStyle name="n_Flash September eresMas_Input 1 Home_PFA_Mn MTV_060413_ROW_1_ROW ARPU" xfId="36949"/>
    <cellStyle name="n_Flash September eresMas_Input 1 Home_PFA_Mn MTV_060413_ROW_Group" xfId="36950"/>
    <cellStyle name="n_Flash September eresMas_Input 1 Home_PFA_Mn MTV_060413_ROW_ROW ARPU" xfId="36951"/>
    <cellStyle name="n_Flash September eresMas_Input 1 Home_PFA_Mn MTV_060413_Spain ARPU + AUPU" xfId="36952"/>
    <cellStyle name="n_Flash September eresMas_Input 1 Home_PFA_Mn MTV_060413_Spain ARPU + AUPU_Group" xfId="36953"/>
    <cellStyle name="n_Flash September eresMas_Input 1 Home_PFA_Mn MTV_060413_Spain ARPU + AUPU_ROW ARPU" xfId="36954"/>
    <cellStyle name="n_Flash September eresMas_Input 1 Home_PFA_Mn MTV_060413_Spain KPIs" xfId="7178"/>
    <cellStyle name="n_Flash September eresMas_Input 1 Home_PFA_Mn MTV_060413_Spain KPIs 2" xfId="16545"/>
    <cellStyle name="n_Flash September eresMas_Input 1 Home_PFA_Mn MTV_060413_Spain KPIs_1" xfId="51994"/>
    <cellStyle name="n_Flash September eresMas_Input 1 Home_PFA_Mn MTV_060413_Telecoms - Operational KPIs" xfId="50297"/>
    <cellStyle name="n_Flash September eresMas_Input 1 Home_PFA_Mn_0603_V0 0" xfId="2483"/>
    <cellStyle name="n_Flash September eresMas_Input 1 Home_PFA_Mn_0603_V0 0_A&amp;ME KPIs" xfId="53774"/>
    <cellStyle name="n_Flash September eresMas_Input 1 Home_PFA_Mn_0603_V0 0_France financials" xfId="24136"/>
    <cellStyle name="n_Flash September eresMas_Input 1 Home_PFA_Mn_0603_V0 0_France KPIs" xfId="5344"/>
    <cellStyle name="n_Flash September eresMas_Input 1 Home_PFA_Mn_0603_V0 0_France KPIs 2" xfId="14762"/>
    <cellStyle name="n_Flash September eresMas_Input 1 Home_PFA_Mn_0603_V0 0_France KPIs_1" xfId="12587"/>
    <cellStyle name="n_Flash September eresMas_Input 1 Home_PFA_Mn_0603_V0 0_Group" xfId="36956"/>
    <cellStyle name="n_Flash September eresMas_Input 1 Home_PFA_Mn_0603_V0 0_Group - financial KPIs" xfId="22392"/>
    <cellStyle name="n_Flash September eresMas_Input 1 Home_PFA_Mn_0603_V0 0_Group - operational KPIs" xfId="10833"/>
    <cellStyle name="n_Flash September eresMas_Input 1 Home_PFA_Mn_0603_V0 0_Group - operational KPIs 2" xfId="18532"/>
    <cellStyle name="n_Flash September eresMas_Input 1 Home_PFA_Mn_0603_V0 0_Group - operational KPIs_1" xfId="20649"/>
    <cellStyle name="n_Flash September eresMas_Input 1 Home_PFA_Mn_0603_V0 0_Poland KPIs" xfId="36955"/>
    <cellStyle name="n_Flash September eresMas_Input 1 Home_PFA_Mn_0603_V0 0_ROW" xfId="36957"/>
    <cellStyle name="n_Flash September eresMas_Input 1 Home_PFA_Mn_0603_V0 0_ROW ARPU" xfId="36958"/>
    <cellStyle name="n_Flash September eresMas_Input 1 Home_PFA_Mn_0603_V0 0_ROW_1" xfId="36959"/>
    <cellStyle name="n_Flash September eresMas_Input 1 Home_PFA_Mn_0603_V0 0_ROW_1_Group" xfId="36960"/>
    <cellStyle name="n_Flash September eresMas_Input 1 Home_PFA_Mn_0603_V0 0_ROW_1_ROW ARPU" xfId="36961"/>
    <cellStyle name="n_Flash September eresMas_Input 1 Home_PFA_Mn_0603_V0 0_ROW_Group" xfId="36962"/>
    <cellStyle name="n_Flash September eresMas_Input 1 Home_PFA_Mn_0603_V0 0_ROW_ROW ARPU" xfId="36963"/>
    <cellStyle name="n_Flash September eresMas_Input 1 Home_PFA_Mn_0603_V0 0_Spain ARPU + AUPU" xfId="36964"/>
    <cellStyle name="n_Flash September eresMas_Input 1 Home_PFA_Mn_0603_V0 0_Spain ARPU + AUPU_Group" xfId="36965"/>
    <cellStyle name="n_Flash September eresMas_Input 1 Home_PFA_Mn_0603_V0 0_Spain ARPU + AUPU_ROW ARPU" xfId="36966"/>
    <cellStyle name="n_Flash September eresMas_Input 1 Home_PFA_Mn_0603_V0 0_Spain KPIs" xfId="7179"/>
    <cellStyle name="n_Flash September eresMas_Input 1 Home_PFA_Mn_0603_V0 0_Spain KPIs 2" xfId="16546"/>
    <cellStyle name="n_Flash September eresMas_Input 1 Home_PFA_Mn_0603_V0 0_Spain KPIs_1" xfId="51995"/>
    <cellStyle name="n_Flash September eresMas_Input 1 Home_PFA_Mn_0603_V0 0_Telecoms - Operational KPIs" xfId="50298"/>
    <cellStyle name="n_Flash September eresMas_Input 1 Home_Poland KPIs" xfId="8601"/>
    <cellStyle name="n_Flash September eresMas_Input 1 Home_Poland KPIs_1" xfId="36887"/>
    <cellStyle name="n_Flash September eresMas_Input 1 Home_Reporting Valeur_Mobile_2010_10" xfId="36967"/>
    <cellStyle name="n_Flash September eresMas_Input 1 Home_Reporting Valeur_Mobile_2010_10_Group" xfId="36968"/>
    <cellStyle name="n_Flash September eresMas_Input 1 Home_Reporting Valeur_Mobile_2010_10_ROW" xfId="36969"/>
    <cellStyle name="n_Flash September eresMas_Input 1 Home_Reporting Valeur_Mobile_2010_10_ROW ARPU" xfId="36970"/>
    <cellStyle name="n_Flash September eresMas_Input 1 Home_Reporting Valeur_Mobile_2010_10_ROW_Group" xfId="36971"/>
    <cellStyle name="n_Flash September eresMas_Input 1 Home_Reporting Valeur_Mobile_2010_10_ROW_ROW ARPU" xfId="36972"/>
    <cellStyle name="n_Flash September eresMas_Input 1 Home_ROW" xfId="36973"/>
    <cellStyle name="n_Flash September eresMas_Input 1 Home_ROW ARPU" xfId="36974"/>
    <cellStyle name="n_Flash September eresMas_Input 1 Home_RoW KPIs" xfId="9313"/>
    <cellStyle name="n_Flash September eresMas_Input 1 Home_ROW_1" xfId="36975"/>
    <cellStyle name="n_Flash September eresMas_Input 1 Home_ROW_1_Group" xfId="36976"/>
    <cellStyle name="n_Flash September eresMas_Input 1 Home_ROW_1_ROW ARPU" xfId="36977"/>
    <cellStyle name="n_Flash September eresMas_Input 1 Home_ROW_Group" xfId="36978"/>
    <cellStyle name="n_Flash September eresMas_Input 1 Home_ROW_ROW ARPU" xfId="36979"/>
    <cellStyle name="n_Flash September eresMas_Input 1 Home_Spain ARPU + AUPU" xfId="36980"/>
    <cellStyle name="n_Flash September eresMas_Input 1 Home_Spain ARPU + AUPU_Group" xfId="36981"/>
    <cellStyle name="n_Flash September eresMas_Input 1 Home_Spain ARPU + AUPU_ROW ARPU" xfId="36982"/>
    <cellStyle name="n_Flash September eresMas_Input 1 Home_Spain KPIs" xfId="7173"/>
    <cellStyle name="n_Flash September eresMas_Input 1 Home_Spain KPIs 2" xfId="16540"/>
    <cellStyle name="n_Flash September eresMas_Input 1 Home_Spain KPIs_1" xfId="51989"/>
    <cellStyle name="n_Flash September eresMas_Input 1 Home_Telecoms - Operational KPIs" xfId="50292"/>
    <cellStyle name="n_Flash September eresMas_Input 1 Home_UAG_report_CA 06-09 (06-09-28)" xfId="2484"/>
    <cellStyle name="n_Flash September eresMas_Input 1 Home_UAG_report_CA 06-09 (06-09-28)_A&amp;ME KPIs" xfId="53775"/>
    <cellStyle name="n_Flash September eresMas_Input 1 Home_UAG_report_CA 06-09 (06-09-28)_Enterprise" xfId="9883"/>
    <cellStyle name="n_Flash September eresMas_Input 1 Home_UAG_report_CA 06-09 (06-09-28)_France financials" xfId="24137"/>
    <cellStyle name="n_Flash September eresMas_Input 1 Home_UAG_report_CA 06-09 (06-09-28)_France financials_1" xfId="25473"/>
    <cellStyle name="n_Flash September eresMas_Input 1 Home_UAG_report_CA 06-09 (06-09-28)_France KPIs" xfId="5345"/>
    <cellStyle name="n_Flash September eresMas_Input 1 Home_UAG_report_CA 06-09 (06-09-28)_France KPIs 2" xfId="14763"/>
    <cellStyle name="n_Flash September eresMas_Input 1 Home_UAG_report_CA 06-09 (06-09-28)_France KPIs_1" xfId="12588"/>
    <cellStyle name="n_Flash September eresMas_Input 1 Home_UAG_report_CA 06-09 (06-09-28)_Group" xfId="36984"/>
    <cellStyle name="n_Flash September eresMas_Input 1 Home_UAG_report_CA 06-09 (06-09-28)_Group - financial KPIs" xfId="22393"/>
    <cellStyle name="n_Flash September eresMas_Input 1 Home_UAG_report_CA 06-09 (06-09-28)_Group - operational KPIs" xfId="3349"/>
    <cellStyle name="n_Flash September eresMas_Input 1 Home_UAG_report_CA 06-09 (06-09-28)_Group - operational KPIs_1" xfId="10834"/>
    <cellStyle name="n_Flash September eresMas_Input 1 Home_UAG_report_CA 06-09 (06-09-28)_Group - operational KPIs_1 2" xfId="18533"/>
    <cellStyle name="n_Flash September eresMas_Input 1 Home_UAG_report_CA 06-09 (06-09-28)_Group - operational KPIs_2" xfId="20650"/>
    <cellStyle name="n_Flash September eresMas_Input 1 Home_UAG_report_CA 06-09 (06-09-28)_IC&amp;SS" xfId="19740"/>
    <cellStyle name="n_Flash September eresMas_Input 1 Home_UAG_report_CA 06-09 (06-09-28)_Poland KPIs" xfId="8603"/>
    <cellStyle name="n_Flash September eresMas_Input 1 Home_UAG_report_CA 06-09 (06-09-28)_Poland KPIs_1" xfId="36983"/>
    <cellStyle name="n_Flash September eresMas_Input 1 Home_UAG_report_CA 06-09 (06-09-28)_ROW" xfId="36985"/>
    <cellStyle name="n_Flash September eresMas_Input 1 Home_UAG_report_CA 06-09 (06-09-28)_ROW ARPU" xfId="36986"/>
    <cellStyle name="n_Flash September eresMas_Input 1 Home_UAG_report_CA 06-09 (06-09-28)_RoW KPIs" xfId="9315"/>
    <cellStyle name="n_Flash September eresMas_Input 1 Home_UAG_report_CA 06-09 (06-09-28)_ROW_1" xfId="36987"/>
    <cellStyle name="n_Flash September eresMas_Input 1 Home_UAG_report_CA 06-09 (06-09-28)_ROW_1_Group" xfId="36988"/>
    <cellStyle name="n_Flash September eresMas_Input 1 Home_UAG_report_CA 06-09 (06-09-28)_ROW_1_ROW ARPU" xfId="36989"/>
    <cellStyle name="n_Flash September eresMas_Input 1 Home_UAG_report_CA 06-09 (06-09-28)_ROW_Group" xfId="36990"/>
    <cellStyle name="n_Flash September eresMas_Input 1 Home_UAG_report_CA 06-09 (06-09-28)_ROW_ROW ARPU" xfId="36991"/>
    <cellStyle name="n_Flash September eresMas_Input 1 Home_UAG_report_CA 06-09 (06-09-28)_Spain ARPU + AUPU" xfId="36992"/>
    <cellStyle name="n_Flash September eresMas_Input 1 Home_UAG_report_CA 06-09 (06-09-28)_Spain ARPU + AUPU_Group" xfId="36993"/>
    <cellStyle name="n_Flash September eresMas_Input 1 Home_UAG_report_CA 06-09 (06-09-28)_Spain ARPU + AUPU_ROW ARPU" xfId="36994"/>
    <cellStyle name="n_Flash September eresMas_Input 1 Home_UAG_report_CA 06-09 (06-09-28)_Spain KPIs" xfId="7180"/>
    <cellStyle name="n_Flash September eresMas_Input 1 Home_UAG_report_CA 06-09 (06-09-28)_Spain KPIs 2" xfId="16547"/>
    <cellStyle name="n_Flash September eresMas_Input 1 Home_UAG_report_CA 06-09 (06-09-28)_Spain KPIs_1" xfId="51996"/>
    <cellStyle name="n_Flash September eresMas_Input 1 Home_UAG_report_CA 06-09 (06-09-28)_Telecoms - Operational KPIs" xfId="50299"/>
    <cellStyle name="n_Flash September eresMas_Input 1 Home_UAG_report_CA 06-10 (06-11-06)" xfId="2485"/>
    <cellStyle name="n_Flash September eresMas_Input 1 Home_UAG_report_CA 06-10 (06-11-06)_A&amp;ME KPIs" xfId="53776"/>
    <cellStyle name="n_Flash September eresMas_Input 1 Home_UAG_report_CA 06-10 (06-11-06)_Enterprise" xfId="9884"/>
    <cellStyle name="n_Flash September eresMas_Input 1 Home_UAG_report_CA 06-10 (06-11-06)_France financials" xfId="24138"/>
    <cellStyle name="n_Flash September eresMas_Input 1 Home_UAG_report_CA 06-10 (06-11-06)_France financials_1" xfId="25474"/>
    <cellStyle name="n_Flash September eresMas_Input 1 Home_UAG_report_CA 06-10 (06-11-06)_France KPIs" xfId="5346"/>
    <cellStyle name="n_Flash September eresMas_Input 1 Home_UAG_report_CA 06-10 (06-11-06)_France KPIs 2" xfId="14764"/>
    <cellStyle name="n_Flash September eresMas_Input 1 Home_UAG_report_CA 06-10 (06-11-06)_France KPIs_1" xfId="12589"/>
    <cellStyle name="n_Flash September eresMas_Input 1 Home_UAG_report_CA 06-10 (06-11-06)_Group" xfId="36996"/>
    <cellStyle name="n_Flash September eresMas_Input 1 Home_UAG_report_CA 06-10 (06-11-06)_Group - financial KPIs" xfId="22394"/>
    <cellStyle name="n_Flash September eresMas_Input 1 Home_UAG_report_CA 06-10 (06-11-06)_Group - operational KPIs" xfId="3350"/>
    <cellStyle name="n_Flash September eresMas_Input 1 Home_UAG_report_CA 06-10 (06-11-06)_Group - operational KPIs_1" xfId="10835"/>
    <cellStyle name="n_Flash September eresMas_Input 1 Home_UAG_report_CA 06-10 (06-11-06)_Group - operational KPIs_1 2" xfId="18534"/>
    <cellStyle name="n_Flash September eresMas_Input 1 Home_UAG_report_CA 06-10 (06-11-06)_Group - operational KPIs_2" xfId="20651"/>
    <cellStyle name="n_Flash September eresMas_Input 1 Home_UAG_report_CA 06-10 (06-11-06)_IC&amp;SS" xfId="17630"/>
    <cellStyle name="n_Flash September eresMas_Input 1 Home_UAG_report_CA 06-10 (06-11-06)_Poland KPIs" xfId="8604"/>
    <cellStyle name="n_Flash September eresMas_Input 1 Home_UAG_report_CA 06-10 (06-11-06)_Poland KPIs_1" xfId="36995"/>
    <cellStyle name="n_Flash September eresMas_Input 1 Home_UAG_report_CA 06-10 (06-11-06)_ROW" xfId="36997"/>
    <cellStyle name="n_Flash September eresMas_Input 1 Home_UAG_report_CA 06-10 (06-11-06)_ROW ARPU" xfId="36998"/>
    <cellStyle name="n_Flash September eresMas_Input 1 Home_UAG_report_CA 06-10 (06-11-06)_RoW KPIs" xfId="9316"/>
    <cellStyle name="n_Flash September eresMas_Input 1 Home_UAG_report_CA 06-10 (06-11-06)_ROW_1" xfId="36999"/>
    <cellStyle name="n_Flash September eresMas_Input 1 Home_UAG_report_CA 06-10 (06-11-06)_ROW_1_Group" xfId="37000"/>
    <cellStyle name="n_Flash September eresMas_Input 1 Home_UAG_report_CA 06-10 (06-11-06)_ROW_1_ROW ARPU" xfId="37001"/>
    <cellStyle name="n_Flash September eresMas_Input 1 Home_UAG_report_CA 06-10 (06-11-06)_ROW_Group" xfId="37002"/>
    <cellStyle name="n_Flash September eresMas_Input 1 Home_UAG_report_CA 06-10 (06-11-06)_ROW_ROW ARPU" xfId="37003"/>
    <cellStyle name="n_Flash September eresMas_Input 1 Home_UAG_report_CA 06-10 (06-11-06)_Spain ARPU + AUPU" xfId="37004"/>
    <cellStyle name="n_Flash September eresMas_Input 1 Home_UAG_report_CA 06-10 (06-11-06)_Spain ARPU + AUPU_Group" xfId="37005"/>
    <cellStyle name="n_Flash September eresMas_Input 1 Home_UAG_report_CA 06-10 (06-11-06)_Spain ARPU + AUPU_ROW ARPU" xfId="37006"/>
    <cellStyle name="n_Flash September eresMas_Input 1 Home_UAG_report_CA 06-10 (06-11-06)_Spain KPIs" xfId="7181"/>
    <cellStyle name="n_Flash September eresMas_Input 1 Home_UAG_report_CA 06-10 (06-11-06)_Spain KPIs 2" xfId="16548"/>
    <cellStyle name="n_Flash September eresMas_Input 1 Home_UAG_report_CA 06-10 (06-11-06)_Spain KPIs_1" xfId="51997"/>
    <cellStyle name="n_Flash September eresMas_Input 1 Home_UAG_report_CA 06-10 (06-11-06)_Telecoms - Operational KPIs" xfId="50300"/>
    <cellStyle name="n_Flash September eresMas_Input 2 Home" xfId="2486"/>
    <cellStyle name="n_Flash September eresMas_Input 2 Home_A&amp;ME KPIs" xfId="53777"/>
    <cellStyle name="n_Flash September eresMas_Input 2 Home_DATA KPI Personal" xfId="37008"/>
    <cellStyle name="n_Flash September eresMas_Input 2 Home_DATA KPI Personal_Group" xfId="37009"/>
    <cellStyle name="n_Flash September eresMas_Input 2 Home_DATA KPI Personal_ROW ARPU" xfId="37010"/>
    <cellStyle name="n_Flash September eresMas_Input 2 Home_EE_CoA_BS - mapped V4" xfId="37011"/>
    <cellStyle name="n_Flash September eresMas_Input 2 Home_EE_CoA_BS - mapped V4_Group" xfId="37012"/>
    <cellStyle name="n_Flash September eresMas_Input 2 Home_EE_CoA_BS - mapped V4_ROW ARPU" xfId="37013"/>
    <cellStyle name="n_Flash September eresMas_Input 2 Home_Enterprise" xfId="9885"/>
    <cellStyle name="n_Flash September eresMas_Input 2 Home_France financials" xfId="24139"/>
    <cellStyle name="n_Flash September eresMas_Input 2 Home_France financials_1" xfId="25475"/>
    <cellStyle name="n_Flash September eresMas_Input 2 Home_France KPIs" xfId="5347"/>
    <cellStyle name="n_Flash September eresMas_Input 2 Home_France KPIs 2" xfId="14765"/>
    <cellStyle name="n_Flash September eresMas_Input 2 Home_France KPIs_1" xfId="12590"/>
    <cellStyle name="n_Flash September eresMas_Input 2 Home_Group" xfId="37014"/>
    <cellStyle name="n_Flash September eresMas_Input 2 Home_Group - financial KPIs" xfId="22395"/>
    <cellStyle name="n_Flash September eresMas_Input 2 Home_Group - operational KPIs" xfId="3351"/>
    <cellStyle name="n_Flash September eresMas_Input 2 Home_Group - operational KPIs_1" xfId="10836"/>
    <cellStyle name="n_Flash September eresMas_Input 2 Home_Group - operational KPIs_1 2" xfId="18535"/>
    <cellStyle name="n_Flash September eresMas_Input 2 Home_Group - operational KPIs_2" xfId="20652"/>
    <cellStyle name="n_Flash September eresMas_Input 2 Home_IC&amp;SS" xfId="17722"/>
    <cellStyle name="n_Flash September eresMas_Input 2 Home_Poland KPIs" xfId="8605"/>
    <cellStyle name="n_Flash September eresMas_Input 2 Home_Poland KPIs_1" xfId="37007"/>
    <cellStyle name="n_Flash September eresMas_Input 2 Home_Reporting Valeur_Mobile_2010_10" xfId="37015"/>
    <cellStyle name="n_Flash September eresMas_Input 2 Home_Reporting Valeur_Mobile_2010_10_Group" xfId="37016"/>
    <cellStyle name="n_Flash September eresMas_Input 2 Home_Reporting Valeur_Mobile_2010_10_ROW" xfId="37017"/>
    <cellStyle name="n_Flash September eresMas_Input 2 Home_Reporting Valeur_Mobile_2010_10_ROW ARPU" xfId="37018"/>
    <cellStyle name="n_Flash September eresMas_Input 2 Home_Reporting Valeur_Mobile_2010_10_ROW_Group" xfId="37019"/>
    <cellStyle name="n_Flash September eresMas_Input 2 Home_Reporting Valeur_Mobile_2010_10_ROW_ROW ARPU" xfId="37020"/>
    <cellStyle name="n_Flash September eresMas_Input 2 Home_ROW" xfId="37021"/>
    <cellStyle name="n_Flash September eresMas_Input 2 Home_ROW ARPU" xfId="37022"/>
    <cellStyle name="n_Flash September eresMas_Input 2 Home_RoW KPIs" xfId="9317"/>
    <cellStyle name="n_Flash September eresMas_Input 2 Home_ROW_1" xfId="37023"/>
    <cellStyle name="n_Flash September eresMas_Input 2 Home_ROW_1_Group" xfId="37024"/>
    <cellStyle name="n_Flash September eresMas_Input 2 Home_ROW_1_ROW ARPU" xfId="37025"/>
    <cellStyle name="n_Flash September eresMas_Input 2 Home_ROW_Group" xfId="37026"/>
    <cellStyle name="n_Flash September eresMas_Input 2 Home_ROW_ROW ARPU" xfId="37027"/>
    <cellStyle name="n_Flash September eresMas_Input 2 Home_Spain ARPU + AUPU" xfId="37028"/>
    <cellStyle name="n_Flash September eresMas_Input 2 Home_Spain ARPU + AUPU_Group" xfId="37029"/>
    <cellStyle name="n_Flash September eresMas_Input 2 Home_Spain ARPU + AUPU_ROW ARPU" xfId="37030"/>
    <cellStyle name="n_Flash September eresMas_Input 2 Home_Spain KPIs" xfId="7182"/>
    <cellStyle name="n_Flash September eresMas_Input 2 Home_Spain KPIs 2" xfId="16549"/>
    <cellStyle name="n_Flash September eresMas_Input 2 Home_Spain KPIs_1" xfId="51998"/>
    <cellStyle name="n_Flash September eresMas_Input 2 Home_Telecoms - Operational KPIs" xfId="50301"/>
    <cellStyle name="n_Flash September eresMas_input réel - CA" xfId="2487"/>
    <cellStyle name="n_Flash September eresMas_input réel - CA_A&amp;ME KPIs" xfId="53778"/>
    <cellStyle name="n_Flash September eresMas_input réel - CA_Enterprise" xfId="9886"/>
    <cellStyle name="n_Flash September eresMas_input réel - CA_France financials" xfId="24140"/>
    <cellStyle name="n_Flash September eresMas_input réel - CA_France financials_1" xfId="25476"/>
    <cellStyle name="n_Flash September eresMas_input réel - CA_France KPIs" xfId="5348"/>
    <cellStyle name="n_Flash September eresMas_input réel - CA_France KPIs 2" xfId="14766"/>
    <cellStyle name="n_Flash September eresMas_input réel - CA_France KPIs_1" xfId="12591"/>
    <cellStyle name="n_Flash September eresMas_input réel - CA_Group" xfId="37032"/>
    <cellStyle name="n_Flash September eresMas_input réel - CA_Group - financial KPIs" xfId="22396"/>
    <cellStyle name="n_Flash September eresMas_input réel - CA_Group - operational KPIs" xfId="3352"/>
    <cellStyle name="n_Flash September eresMas_input réel - CA_Group - operational KPIs_1" xfId="10837"/>
    <cellStyle name="n_Flash September eresMas_input réel - CA_Group - operational KPIs_1 2" xfId="18536"/>
    <cellStyle name="n_Flash September eresMas_input réel - CA_Group - operational KPIs_2" xfId="20653"/>
    <cellStyle name="n_Flash September eresMas_input réel - CA_IC&amp;SS" xfId="19485"/>
    <cellStyle name="n_Flash September eresMas_input réel - CA_Poland KPIs" xfId="8606"/>
    <cellStyle name="n_Flash September eresMas_input réel - CA_Poland KPIs_1" xfId="37031"/>
    <cellStyle name="n_Flash September eresMas_input réel - CA_ROW" xfId="37033"/>
    <cellStyle name="n_Flash September eresMas_input réel - CA_ROW ARPU" xfId="37034"/>
    <cellStyle name="n_Flash September eresMas_input réel - CA_RoW KPIs" xfId="9318"/>
    <cellStyle name="n_Flash September eresMas_input réel - CA_ROW_1" xfId="37035"/>
    <cellStyle name="n_Flash September eresMas_input réel - CA_ROW_1_Group" xfId="37036"/>
    <cellStyle name="n_Flash September eresMas_input réel - CA_ROW_1_ROW ARPU" xfId="37037"/>
    <cellStyle name="n_Flash September eresMas_input réel - CA_ROW_Group" xfId="37038"/>
    <cellStyle name="n_Flash September eresMas_input réel - CA_ROW_ROW ARPU" xfId="37039"/>
    <cellStyle name="n_Flash September eresMas_input réel - CA_Spain ARPU + AUPU" xfId="37040"/>
    <cellStyle name="n_Flash September eresMas_input réel - CA_Spain ARPU + AUPU_Group" xfId="37041"/>
    <cellStyle name="n_Flash September eresMas_input réel - CA_Spain ARPU + AUPU_ROW ARPU" xfId="37042"/>
    <cellStyle name="n_Flash September eresMas_input réel - CA_Spain KPIs" xfId="7183"/>
    <cellStyle name="n_Flash September eresMas_input réel - CA_Spain KPIs 2" xfId="16550"/>
    <cellStyle name="n_Flash September eresMas_input réel - CA_Spain KPIs_1" xfId="51999"/>
    <cellStyle name="n_Flash September eresMas_input réel - CA_Telecoms - Operational KPIs" xfId="50302"/>
    <cellStyle name="n_Flash September eresMas_input réel MID" xfId="2488"/>
    <cellStyle name="n_Flash September eresMas_input réel MID_A&amp;ME KPIs" xfId="53779"/>
    <cellStyle name="n_Flash September eresMas_input réel MID_Enterprise" xfId="9887"/>
    <cellStyle name="n_Flash September eresMas_input réel MID_France financials" xfId="24141"/>
    <cellStyle name="n_Flash September eresMas_input réel MID_France financials_1" xfId="25477"/>
    <cellStyle name="n_Flash September eresMas_input réel MID_France KPIs" xfId="5349"/>
    <cellStyle name="n_Flash September eresMas_input réel MID_France KPIs 2" xfId="14767"/>
    <cellStyle name="n_Flash September eresMas_input réel MID_France KPIs_1" xfId="12592"/>
    <cellStyle name="n_Flash September eresMas_input réel MID_Group" xfId="37044"/>
    <cellStyle name="n_Flash September eresMas_input réel MID_Group - financial KPIs" xfId="22397"/>
    <cellStyle name="n_Flash September eresMas_input réel MID_Group - operational KPIs" xfId="3353"/>
    <cellStyle name="n_Flash September eresMas_input réel MID_Group - operational KPIs_1" xfId="10838"/>
    <cellStyle name="n_Flash September eresMas_input réel MID_Group - operational KPIs_1 2" xfId="18537"/>
    <cellStyle name="n_Flash September eresMas_input réel MID_Group - operational KPIs_2" xfId="20654"/>
    <cellStyle name="n_Flash September eresMas_input réel MID_IC&amp;SS" xfId="19539"/>
    <cellStyle name="n_Flash September eresMas_input réel MID_Poland KPIs" xfId="8607"/>
    <cellStyle name="n_Flash September eresMas_input réel MID_Poland KPIs_1" xfId="37043"/>
    <cellStyle name="n_Flash September eresMas_input réel MID_ROW" xfId="37045"/>
    <cellStyle name="n_Flash September eresMas_input réel MID_ROW ARPU" xfId="37046"/>
    <cellStyle name="n_Flash September eresMas_input réel MID_RoW KPIs" xfId="9319"/>
    <cellStyle name="n_Flash September eresMas_input réel MID_ROW_1" xfId="37047"/>
    <cellStyle name="n_Flash September eresMas_input réel MID_ROW_1_Group" xfId="37048"/>
    <cellStyle name="n_Flash September eresMas_input réel MID_ROW_1_ROW ARPU" xfId="37049"/>
    <cellStyle name="n_Flash September eresMas_input réel MID_ROW_Group" xfId="37050"/>
    <cellStyle name="n_Flash September eresMas_input réel MID_ROW_ROW ARPU" xfId="37051"/>
    <cellStyle name="n_Flash September eresMas_input réel MID_Spain ARPU + AUPU" xfId="37052"/>
    <cellStyle name="n_Flash September eresMas_input réel MID_Spain ARPU + AUPU_Group" xfId="37053"/>
    <cellStyle name="n_Flash September eresMas_input réel MID_Spain ARPU + AUPU_ROW ARPU" xfId="37054"/>
    <cellStyle name="n_Flash September eresMas_input réel MID_Spain KPIs" xfId="7184"/>
    <cellStyle name="n_Flash September eresMas_input réel MID_Spain KPIs 2" xfId="16551"/>
    <cellStyle name="n_Flash September eresMas_input réel MID_Spain KPIs_1" xfId="52000"/>
    <cellStyle name="n_Flash September eresMas_input réel MID_Telecoms - Operational KPIs" xfId="50303"/>
    <cellStyle name="n_Flash September eresMas_IT Conso 2004 " xfId="2489"/>
    <cellStyle name="n_Flash September eresMas_IT Conso 2004 _01 Synthèse DM pour modèle" xfId="2490"/>
    <cellStyle name="n_Flash September eresMas_IT Conso 2004 _01 Synthèse DM pour modèle_A&amp;ME KPIs" xfId="53781"/>
    <cellStyle name="n_Flash September eresMas_IT Conso 2004 _01 Synthèse DM pour modèle_France financials" xfId="24143"/>
    <cellStyle name="n_Flash September eresMas_IT Conso 2004 _01 Synthèse DM pour modèle_France KPIs" xfId="5351"/>
    <cellStyle name="n_Flash September eresMas_IT Conso 2004 _01 Synthèse DM pour modèle_France KPIs 2" xfId="14769"/>
    <cellStyle name="n_Flash September eresMas_IT Conso 2004 _01 Synthèse DM pour modèle_France KPIs_1" xfId="12594"/>
    <cellStyle name="n_Flash September eresMas_IT Conso 2004 _01 Synthèse DM pour modèle_Group" xfId="37057"/>
    <cellStyle name="n_Flash September eresMas_IT Conso 2004 _01 Synthèse DM pour modèle_Group - financial KPIs" xfId="22399"/>
    <cellStyle name="n_Flash September eresMas_IT Conso 2004 _01 Synthèse DM pour modèle_Group - operational KPIs" xfId="10840"/>
    <cellStyle name="n_Flash September eresMas_IT Conso 2004 _01 Synthèse DM pour modèle_Group - operational KPIs 2" xfId="18539"/>
    <cellStyle name="n_Flash September eresMas_IT Conso 2004 _01 Synthèse DM pour modèle_Group - operational KPIs_1" xfId="20656"/>
    <cellStyle name="n_Flash September eresMas_IT Conso 2004 _01 Synthèse DM pour modèle_Poland KPIs" xfId="37056"/>
    <cellStyle name="n_Flash September eresMas_IT Conso 2004 _01 Synthèse DM pour modèle_ROW" xfId="37058"/>
    <cellStyle name="n_Flash September eresMas_IT Conso 2004 _01 Synthèse DM pour modèle_ROW ARPU" xfId="37059"/>
    <cellStyle name="n_Flash September eresMas_IT Conso 2004 _01 Synthèse DM pour modèle_ROW_1" xfId="37060"/>
    <cellStyle name="n_Flash September eresMas_IT Conso 2004 _01 Synthèse DM pour modèle_ROW_1_Group" xfId="37061"/>
    <cellStyle name="n_Flash September eresMas_IT Conso 2004 _01 Synthèse DM pour modèle_ROW_1_ROW ARPU" xfId="37062"/>
    <cellStyle name="n_Flash September eresMas_IT Conso 2004 _01 Synthèse DM pour modèle_ROW_Group" xfId="37063"/>
    <cellStyle name="n_Flash September eresMas_IT Conso 2004 _01 Synthèse DM pour modèle_ROW_ROW ARPU" xfId="37064"/>
    <cellStyle name="n_Flash September eresMas_IT Conso 2004 _01 Synthèse DM pour modèle_Spain ARPU + AUPU" xfId="37065"/>
    <cellStyle name="n_Flash September eresMas_IT Conso 2004 _01 Synthèse DM pour modèle_Spain ARPU + AUPU_Group" xfId="37066"/>
    <cellStyle name="n_Flash September eresMas_IT Conso 2004 _01 Synthèse DM pour modèle_Spain ARPU + AUPU_ROW ARPU" xfId="37067"/>
    <cellStyle name="n_Flash September eresMas_IT Conso 2004 _01 Synthèse DM pour modèle_Spain KPIs" xfId="7186"/>
    <cellStyle name="n_Flash September eresMas_IT Conso 2004 _01 Synthèse DM pour modèle_Spain KPIs 2" xfId="16553"/>
    <cellStyle name="n_Flash September eresMas_IT Conso 2004 _01 Synthèse DM pour modèle_Spain KPIs_1" xfId="52002"/>
    <cellStyle name="n_Flash September eresMas_IT Conso 2004 _01 Synthèse DM pour modèle_Telecoms - Operational KPIs" xfId="50305"/>
    <cellStyle name="n_Flash September eresMas_IT Conso 2004 _0703 Préflashde L23 Analyse CA trafic 07-03 (07-04-03)" xfId="2491"/>
    <cellStyle name="n_Flash September eresMas_IT Conso 2004 _0703 Préflashde L23 Analyse CA trafic 07-03 (07-04-03)_A&amp;ME KPIs" xfId="53782"/>
    <cellStyle name="n_Flash September eresMas_IT Conso 2004 _0703 Préflashde L23 Analyse CA trafic 07-03 (07-04-03)_Enterprise" xfId="9889"/>
    <cellStyle name="n_Flash September eresMas_IT Conso 2004 _0703 Préflashde L23 Analyse CA trafic 07-03 (07-04-03)_France financials" xfId="24144"/>
    <cellStyle name="n_Flash September eresMas_IT Conso 2004 _0703 Préflashde L23 Analyse CA trafic 07-03 (07-04-03)_France financials_1" xfId="25479"/>
    <cellStyle name="n_Flash September eresMas_IT Conso 2004 _0703 Préflashde L23 Analyse CA trafic 07-03 (07-04-03)_France KPIs" xfId="5352"/>
    <cellStyle name="n_Flash September eresMas_IT Conso 2004 _0703 Préflashde L23 Analyse CA trafic 07-03 (07-04-03)_France KPIs 2" xfId="14770"/>
    <cellStyle name="n_Flash September eresMas_IT Conso 2004 _0703 Préflashde L23 Analyse CA trafic 07-03 (07-04-03)_France KPIs_1" xfId="12595"/>
    <cellStyle name="n_Flash September eresMas_IT Conso 2004 _0703 Préflashde L23 Analyse CA trafic 07-03 (07-04-03)_Group" xfId="37069"/>
    <cellStyle name="n_Flash September eresMas_IT Conso 2004 _0703 Préflashde L23 Analyse CA trafic 07-03 (07-04-03)_Group - financial KPIs" xfId="22400"/>
    <cellStyle name="n_Flash September eresMas_IT Conso 2004 _0703 Préflashde L23 Analyse CA trafic 07-03 (07-04-03)_Group - operational KPIs" xfId="3355"/>
    <cellStyle name="n_Flash September eresMas_IT Conso 2004 _0703 Préflashde L23 Analyse CA trafic 07-03 (07-04-03)_Group - operational KPIs_1" xfId="10841"/>
    <cellStyle name="n_Flash September eresMas_IT Conso 2004 _0703 Préflashde L23 Analyse CA trafic 07-03 (07-04-03)_Group - operational KPIs_1 2" xfId="18540"/>
    <cellStyle name="n_Flash September eresMas_IT Conso 2004 _0703 Préflashde L23 Analyse CA trafic 07-03 (07-04-03)_Group - operational KPIs_2" xfId="20657"/>
    <cellStyle name="n_Flash September eresMas_IT Conso 2004 _0703 Préflashde L23 Analyse CA trafic 07-03 (07-04-03)_IC&amp;SS" xfId="17631"/>
    <cellStyle name="n_Flash September eresMas_IT Conso 2004 _0703 Préflashde L23 Analyse CA trafic 07-03 (07-04-03)_Poland KPIs" xfId="8609"/>
    <cellStyle name="n_Flash September eresMas_IT Conso 2004 _0703 Préflashde L23 Analyse CA trafic 07-03 (07-04-03)_Poland KPIs_1" xfId="37068"/>
    <cellStyle name="n_Flash September eresMas_IT Conso 2004 _0703 Préflashde L23 Analyse CA trafic 07-03 (07-04-03)_ROW" xfId="37070"/>
    <cellStyle name="n_Flash September eresMas_IT Conso 2004 _0703 Préflashde L23 Analyse CA trafic 07-03 (07-04-03)_ROW ARPU" xfId="37071"/>
    <cellStyle name="n_Flash September eresMas_IT Conso 2004 _0703 Préflashde L23 Analyse CA trafic 07-03 (07-04-03)_RoW KPIs" xfId="9321"/>
    <cellStyle name="n_Flash September eresMas_IT Conso 2004 _0703 Préflashde L23 Analyse CA trafic 07-03 (07-04-03)_ROW_1" xfId="37072"/>
    <cellStyle name="n_Flash September eresMas_IT Conso 2004 _0703 Préflashde L23 Analyse CA trafic 07-03 (07-04-03)_ROW_1_Group" xfId="37073"/>
    <cellStyle name="n_Flash September eresMas_IT Conso 2004 _0703 Préflashde L23 Analyse CA trafic 07-03 (07-04-03)_ROW_1_ROW ARPU" xfId="37074"/>
    <cellStyle name="n_Flash September eresMas_IT Conso 2004 _0703 Préflashde L23 Analyse CA trafic 07-03 (07-04-03)_ROW_Group" xfId="37075"/>
    <cellStyle name="n_Flash September eresMas_IT Conso 2004 _0703 Préflashde L23 Analyse CA trafic 07-03 (07-04-03)_ROW_ROW ARPU" xfId="37076"/>
    <cellStyle name="n_Flash September eresMas_IT Conso 2004 _0703 Préflashde L23 Analyse CA trafic 07-03 (07-04-03)_Spain ARPU + AUPU" xfId="37077"/>
    <cellStyle name="n_Flash September eresMas_IT Conso 2004 _0703 Préflashde L23 Analyse CA trafic 07-03 (07-04-03)_Spain ARPU + AUPU_Group" xfId="37078"/>
    <cellStyle name="n_Flash September eresMas_IT Conso 2004 _0703 Préflashde L23 Analyse CA trafic 07-03 (07-04-03)_Spain ARPU + AUPU_ROW ARPU" xfId="37079"/>
    <cellStyle name="n_Flash September eresMas_IT Conso 2004 _0703 Préflashde L23 Analyse CA trafic 07-03 (07-04-03)_Spain KPIs" xfId="7187"/>
    <cellStyle name="n_Flash September eresMas_IT Conso 2004 _0703 Préflashde L23 Analyse CA trafic 07-03 (07-04-03)_Spain KPIs 2" xfId="16554"/>
    <cellStyle name="n_Flash September eresMas_IT Conso 2004 _0703 Préflashde L23 Analyse CA trafic 07-03 (07-04-03)_Spain KPIs_1" xfId="52003"/>
    <cellStyle name="n_Flash September eresMas_IT Conso 2004 _0703 Préflashde L23 Analyse CA trafic 07-03 (07-04-03)_Telecoms - Operational KPIs" xfId="50306"/>
    <cellStyle name="n_Flash September eresMas_IT Conso 2004 _A&amp;ME KPIs" xfId="53780"/>
    <cellStyle name="n_Flash September eresMas_IT Conso 2004 _Base Forfaits 06-07" xfId="2492"/>
    <cellStyle name="n_Flash September eresMas_IT Conso 2004 _Base Forfaits 06-07_A&amp;ME KPIs" xfId="53783"/>
    <cellStyle name="n_Flash September eresMas_IT Conso 2004 _Base Forfaits 06-07_Enterprise" xfId="9890"/>
    <cellStyle name="n_Flash September eresMas_IT Conso 2004 _Base Forfaits 06-07_France financials" xfId="24145"/>
    <cellStyle name="n_Flash September eresMas_IT Conso 2004 _Base Forfaits 06-07_France financials_1" xfId="25480"/>
    <cellStyle name="n_Flash September eresMas_IT Conso 2004 _Base Forfaits 06-07_France KPIs" xfId="5353"/>
    <cellStyle name="n_Flash September eresMas_IT Conso 2004 _Base Forfaits 06-07_France KPIs 2" xfId="14771"/>
    <cellStyle name="n_Flash September eresMas_IT Conso 2004 _Base Forfaits 06-07_France KPIs_1" xfId="12596"/>
    <cellStyle name="n_Flash September eresMas_IT Conso 2004 _Base Forfaits 06-07_Group" xfId="37081"/>
    <cellStyle name="n_Flash September eresMas_IT Conso 2004 _Base Forfaits 06-07_Group - financial KPIs" xfId="22401"/>
    <cellStyle name="n_Flash September eresMas_IT Conso 2004 _Base Forfaits 06-07_Group - operational KPIs" xfId="3356"/>
    <cellStyle name="n_Flash September eresMas_IT Conso 2004 _Base Forfaits 06-07_Group - operational KPIs_1" xfId="10842"/>
    <cellStyle name="n_Flash September eresMas_IT Conso 2004 _Base Forfaits 06-07_Group - operational KPIs_1 2" xfId="18541"/>
    <cellStyle name="n_Flash September eresMas_IT Conso 2004 _Base Forfaits 06-07_Group - operational KPIs_2" xfId="20658"/>
    <cellStyle name="n_Flash September eresMas_IT Conso 2004 _Base Forfaits 06-07_IC&amp;SS" xfId="13894"/>
    <cellStyle name="n_Flash September eresMas_IT Conso 2004 _Base Forfaits 06-07_Poland KPIs" xfId="8610"/>
    <cellStyle name="n_Flash September eresMas_IT Conso 2004 _Base Forfaits 06-07_Poland KPIs_1" xfId="37080"/>
    <cellStyle name="n_Flash September eresMas_IT Conso 2004 _Base Forfaits 06-07_ROW" xfId="37082"/>
    <cellStyle name="n_Flash September eresMas_IT Conso 2004 _Base Forfaits 06-07_ROW ARPU" xfId="37083"/>
    <cellStyle name="n_Flash September eresMas_IT Conso 2004 _Base Forfaits 06-07_RoW KPIs" xfId="9322"/>
    <cellStyle name="n_Flash September eresMas_IT Conso 2004 _Base Forfaits 06-07_ROW_1" xfId="37084"/>
    <cellStyle name="n_Flash September eresMas_IT Conso 2004 _Base Forfaits 06-07_ROW_1_Group" xfId="37085"/>
    <cellStyle name="n_Flash September eresMas_IT Conso 2004 _Base Forfaits 06-07_ROW_1_ROW ARPU" xfId="37086"/>
    <cellStyle name="n_Flash September eresMas_IT Conso 2004 _Base Forfaits 06-07_ROW_Group" xfId="37087"/>
    <cellStyle name="n_Flash September eresMas_IT Conso 2004 _Base Forfaits 06-07_ROW_ROW ARPU" xfId="37088"/>
    <cellStyle name="n_Flash September eresMas_IT Conso 2004 _Base Forfaits 06-07_Spain ARPU + AUPU" xfId="37089"/>
    <cellStyle name="n_Flash September eresMas_IT Conso 2004 _Base Forfaits 06-07_Spain ARPU + AUPU_Group" xfId="37090"/>
    <cellStyle name="n_Flash September eresMas_IT Conso 2004 _Base Forfaits 06-07_Spain ARPU + AUPU_ROW ARPU" xfId="37091"/>
    <cellStyle name="n_Flash September eresMas_IT Conso 2004 _Base Forfaits 06-07_Spain KPIs" xfId="7188"/>
    <cellStyle name="n_Flash September eresMas_IT Conso 2004 _Base Forfaits 06-07_Spain KPIs 2" xfId="16555"/>
    <cellStyle name="n_Flash September eresMas_IT Conso 2004 _Base Forfaits 06-07_Spain KPIs_1" xfId="52004"/>
    <cellStyle name="n_Flash September eresMas_IT Conso 2004 _Base Forfaits 06-07_Telecoms - Operational KPIs" xfId="50307"/>
    <cellStyle name="n_Flash September eresMas_IT Conso 2004 _CA BAC SCR-VM 06-07 (31-07-06)" xfId="2493"/>
    <cellStyle name="n_Flash September eresMas_IT Conso 2004 _CA BAC SCR-VM 06-07 (31-07-06)_A&amp;ME KPIs" xfId="53784"/>
    <cellStyle name="n_Flash September eresMas_IT Conso 2004 _CA BAC SCR-VM 06-07 (31-07-06)_Enterprise" xfId="9891"/>
    <cellStyle name="n_Flash September eresMas_IT Conso 2004 _CA BAC SCR-VM 06-07 (31-07-06)_France financials" xfId="24146"/>
    <cellStyle name="n_Flash September eresMas_IT Conso 2004 _CA BAC SCR-VM 06-07 (31-07-06)_France financials_1" xfId="25481"/>
    <cellStyle name="n_Flash September eresMas_IT Conso 2004 _CA BAC SCR-VM 06-07 (31-07-06)_France KPIs" xfId="5354"/>
    <cellStyle name="n_Flash September eresMas_IT Conso 2004 _CA BAC SCR-VM 06-07 (31-07-06)_France KPIs 2" xfId="14772"/>
    <cellStyle name="n_Flash September eresMas_IT Conso 2004 _CA BAC SCR-VM 06-07 (31-07-06)_France KPIs_1" xfId="12597"/>
    <cellStyle name="n_Flash September eresMas_IT Conso 2004 _CA BAC SCR-VM 06-07 (31-07-06)_Group" xfId="37093"/>
    <cellStyle name="n_Flash September eresMas_IT Conso 2004 _CA BAC SCR-VM 06-07 (31-07-06)_Group - financial KPIs" xfId="22402"/>
    <cellStyle name="n_Flash September eresMas_IT Conso 2004 _CA BAC SCR-VM 06-07 (31-07-06)_Group - operational KPIs" xfId="3357"/>
    <cellStyle name="n_Flash September eresMas_IT Conso 2004 _CA BAC SCR-VM 06-07 (31-07-06)_Group - operational KPIs_1" xfId="10843"/>
    <cellStyle name="n_Flash September eresMas_IT Conso 2004 _CA BAC SCR-VM 06-07 (31-07-06)_Group - operational KPIs_1 2" xfId="18542"/>
    <cellStyle name="n_Flash September eresMas_IT Conso 2004 _CA BAC SCR-VM 06-07 (31-07-06)_Group - operational KPIs_2" xfId="20659"/>
    <cellStyle name="n_Flash September eresMas_IT Conso 2004 _CA BAC SCR-VM 06-07 (31-07-06)_IC&amp;SS" xfId="19538"/>
    <cellStyle name="n_Flash September eresMas_IT Conso 2004 _CA BAC SCR-VM 06-07 (31-07-06)_Poland KPIs" xfId="8611"/>
    <cellStyle name="n_Flash September eresMas_IT Conso 2004 _CA BAC SCR-VM 06-07 (31-07-06)_Poland KPIs_1" xfId="37092"/>
    <cellStyle name="n_Flash September eresMas_IT Conso 2004 _CA BAC SCR-VM 06-07 (31-07-06)_ROW" xfId="37094"/>
    <cellStyle name="n_Flash September eresMas_IT Conso 2004 _CA BAC SCR-VM 06-07 (31-07-06)_ROW ARPU" xfId="37095"/>
    <cellStyle name="n_Flash September eresMas_IT Conso 2004 _CA BAC SCR-VM 06-07 (31-07-06)_RoW KPIs" xfId="9323"/>
    <cellStyle name="n_Flash September eresMas_IT Conso 2004 _CA BAC SCR-VM 06-07 (31-07-06)_ROW_1" xfId="37096"/>
    <cellStyle name="n_Flash September eresMas_IT Conso 2004 _CA BAC SCR-VM 06-07 (31-07-06)_ROW_1_Group" xfId="37097"/>
    <cellStyle name="n_Flash September eresMas_IT Conso 2004 _CA BAC SCR-VM 06-07 (31-07-06)_ROW_1_ROW ARPU" xfId="37098"/>
    <cellStyle name="n_Flash September eresMas_IT Conso 2004 _CA BAC SCR-VM 06-07 (31-07-06)_ROW_Group" xfId="37099"/>
    <cellStyle name="n_Flash September eresMas_IT Conso 2004 _CA BAC SCR-VM 06-07 (31-07-06)_ROW_ROW ARPU" xfId="37100"/>
    <cellStyle name="n_Flash September eresMas_IT Conso 2004 _CA BAC SCR-VM 06-07 (31-07-06)_Spain ARPU + AUPU" xfId="37101"/>
    <cellStyle name="n_Flash September eresMas_IT Conso 2004 _CA BAC SCR-VM 06-07 (31-07-06)_Spain ARPU + AUPU_Group" xfId="37102"/>
    <cellStyle name="n_Flash September eresMas_IT Conso 2004 _CA BAC SCR-VM 06-07 (31-07-06)_Spain ARPU + AUPU_ROW ARPU" xfId="37103"/>
    <cellStyle name="n_Flash September eresMas_IT Conso 2004 _CA BAC SCR-VM 06-07 (31-07-06)_Spain KPIs" xfId="7189"/>
    <cellStyle name="n_Flash September eresMas_IT Conso 2004 _CA BAC SCR-VM 06-07 (31-07-06)_Spain KPIs 2" xfId="16556"/>
    <cellStyle name="n_Flash September eresMas_IT Conso 2004 _CA BAC SCR-VM 06-07 (31-07-06)_Spain KPIs_1" xfId="52005"/>
    <cellStyle name="n_Flash September eresMas_IT Conso 2004 _CA BAC SCR-VM 06-07 (31-07-06)_Telecoms - Operational KPIs" xfId="50308"/>
    <cellStyle name="n_Flash September eresMas_IT Conso 2004 _CA forfaits 0607 (06-08-14)" xfId="2494"/>
    <cellStyle name="n_Flash September eresMas_IT Conso 2004 _CA forfaits 0607 (06-08-14)_A&amp;ME KPIs" xfId="53785"/>
    <cellStyle name="n_Flash September eresMas_IT Conso 2004 _CA forfaits 0607 (06-08-14)_France financials" xfId="24147"/>
    <cellStyle name="n_Flash September eresMas_IT Conso 2004 _CA forfaits 0607 (06-08-14)_France KPIs" xfId="5355"/>
    <cellStyle name="n_Flash September eresMas_IT Conso 2004 _CA forfaits 0607 (06-08-14)_France KPIs 2" xfId="14773"/>
    <cellStyle name="n_Flash September eresMas_IT Conso 2004 _CA forfaits 0607 (06-08-14)_France KPIs_1" xfId="12598"/>
    <cellStyle name="n_Flash September eresMas_IT Conso 2004 _CA forfaits 0607 (06-08-14)_Group" xfId="37105"/>
    <cellStyle name="n_Flash September eresMas_IT Conso 2004 _CA forfaits 0607 (06-08-14)_Group - financial KPIs" xfId="22403"/>
    <cellStyle name="n_Flash September eresMas_IT Conso 2004 _CA forfaits 0607 (06-08-14)_Group - operational KPIs" xfId="10844"/>
    <cellStyle name="n_Flash September eresMas_IT Conso 2004 _CA forfaits 0607 (06-08-14)_Group - operational KPIs 2" xfId="18543"/>
    <cellStyle name="n_Flash September eresMas_IT Conso 2004 _CA forfaits 0607 (06-08-14)_Group - operational KPIs_1" xfId="20660"/>
    <cellStyle name="n_Flash September eresMas_IT Conso 2004 _CA forfaits 0607 (06-08-14)_Poland KPIs" xfId="37104"/>
    <cellStyle name="n_Flash September eresMas_IT Conso 2004 _CA forfaits 0607 (06-08-14)_ROW" xfId="37106"/>
    <cellStyle name="n_Flash September eresMas_IT Conso 2004 _CA forfaits 0607 (06-08-14)_ROW ARPU" xfId="37107"/>
    <cellStyle name="n_Flash September eresMas_IT Conso 2004 _CA forfaits 0607 (06-08-14)_ROW_1" xfId="37108"/>
    <cellStyle name="n_Flash September eresMas_IT Conso 2004 _CA forfaits 0607 (06-08-14)_ROW_1_Group" xfId="37109"/>
    <cellStyle name="n_Flash September eresMas_IT Conso 2004 _CA forfaits 0607 (06-08-14)_ROW_1_ROW ARPU" xfId="37110"/>
    <cellStyle name="n_Flash September eresMas_IT Conso 2004 _CA forfaits 0607 (06-08-14)_ROW_Group" xfId="37111"/>
    <cellStyle name="n_Flash September eresMas_IT Conso 2004 _CA forfaits 0607 (06-08-14)_ROW_ROW ARPU" xfId="37112"/>
    <cellStyle name="n_Flash September eresMas_IT Conso 2004 _CA forfaits 0607 (06-08-14)_Spain ARPU + AUPU" xfId="37113"/>
    <cellStyle name="n_Flash September eresMas_IT Conso 2004 _CA forfaits 0607 (06-08-14)_Spain ARPU + AUPU_Group" xfId="37114"/>
    <cellStyle name="n_Flash September eresMas_IT Conso 2004 _CA forfaits 0607 (06-08-14)_Spain ARPU + AUPU_ROW ARPU" xfId="37115"/>
    <cellStyle name="n_Flash September eresMas_IT Conso 2004 _CA forfaits 0607 (06-08-14)_Spain KPIs" xfId="7190"/>
    <cellStyle name="n_Flash September eresMas_IT Conso 2004 _CA forfaits 0607 (06-08-14)_Spain KPIs 2" xfId="16557"/>
    <cellStyle name="n_Flash September eresMas_IT Conso 2004 _CA forfaits 0607 (06-08-14)_Spain KPIs_1" xfId="52006"/>
    <cellStyle name="n_Flash September eresMas_IT Conso 2004 _CA forfaits 0607 (06-08-14)_Telecoms - Operational KPIs" xfId="50309"/>
    <cellStyle name="n_Flash September eresMas_IT Conso 2004 _Classeur2" xfId="2495"/>
    <cellStyle name="n_Flash September eresMas_IT Conso 2004 _Classeur2_A&amp;ME KPIs" xfId="53786"/>
    <cellStyle name="n_Flash September eresMas_IT Conso 2004 _Classeur2_France financials" xfId="24148"/>
    <cellStyle name="n_Flash September eresMas_IT Conso 2004 _Classeur2_France KPIs" xfId="5356"/>
    <cellStyle name="n_Flash September eresMas_IT Conso 2004 _Classeur2_France KPIs 2" xfId="14774"/>
    <cellStyle name="n_Flash September eresMas_IT Conso 2004 _Classeur2_France KPIs_1" xfId="12599"/>
    <cellStyle name="n_Flash September eresMas_IT Conso 2004 _Classeur2_Group" xfId="37117"/>
    <cellStyle name="n_Flash September eresMas_IT Conso 2004 _Classeur2_Group - financial KPIs" xfId="22404"/>
    <cellStyle name="n_Flash September eresMas_IT Conso 2004 _Classeur2_Group - operational KPIs" xfId="10845"/>
    <cellStyle name="n_Flash September eresMas_IT Conso 2004 _Classeur2_Group - operational KPIs 2" xfId="18544"/>
    <cellStyle name="n_Flash September eresMas_IT Conso 2004 _Classeur2_Group - operational KPIs_1" xfId="20661"/>
    <cellStyle name="n_Flash September eresMas_IT Conso 2004 _Classeur2_Poland KPIs" xfId="37116"/>
    <cellStyle name="n_Flash September eresMas_IT Conso 2004 _Classeur2_ROW" xfId="37118"/>
    <cellStyle name="n_Flash September eresMas_IT Conso 2004 _Classeur2_ROW ARPU" xfId="37119"/>
    <cellStyle name="n_Flash September eresMas_IT Conso 2004 _Classeur2_ROW_1" xfId="37120"/>
    <cellStyle name="n_Flash September eresMas_IT Conso 2004 _Classeur2_ROW_1_Group" xfId="37121"/>
    <cellStyle name="n_Flash September eresMas_IT Conso 2004 _Classeur2_ROW_1_ROW ARPU" xfId="37122"/>
    <cellStyle name="n_Flash September eresMas_IT Conso 2004 _Classeur2_ROW_Group" xfId="37123"/>
    <cellStyle name="n_Flash September eresMas_IT Conso 2004 _Classeur2_ROW_ROW ARPU" xfId="37124"/>
    <cellStyle name="n_Flash September eresMas_IT Conso 2004 _Classeur2_Spain ARPU + AUPU" xfId="37125"/>
    <cellStyle name="n_Flash September eresMas_IT Conso 2004 _Classeur2_Spain ARPU + AUPU_Group" xfId="37126"/>
    <cellStyle name="n_Flash September eresMas_IT Conso 2004 _Classeur2_Spain ARPU + AUPU_ROW ARPU" xfId="37127"/>
    <cellStyle name="n_Flash September eresMas_IT Conso 2004 _Classeur2_Spain KPIs" xfId="7191"/>
    <cellStyle name="n_Flash September eresMas_IT Conso 2004 _Classeur2_Spain KPIs 2" xfId="16558"/>
    <cellStyle name="n_Flash September eresMas_IT Conso 2004 _Classeur2_Spain KPIs_1" xfId="52007"/>
    <cellStyle name="n_Flash September eresMas_IT Conso 2004 _Classeur2_Telecoms - Operational KPIs" xfId="50310"/>
    <cellStyle name="n_Flash September eresMas_IT Conso 2004 _Classeur5" xfId="2496"/>
    <cellStyle name="n_Flash September eresMas_IT Conso 2004 _Classeur5_A&amp;ME KPIs" xfId="53787"/>
    <cellStyle name="n_Flash September eresMas_IT Conso 2004 _Classeur5_Enterprise" xfId="9892"/>
    <cellStyle name="n_Flash September eresMas_IT Conso 2004 _Classeur5_France financials" xfId="24149"/>
    <cellStyle name="n_Flash September eresMas_IT Conso 2004 _Classeur5_France financials_1" xfId="25482"/>
    <cellStyle name="n_Flash September eresMas_IT Conso 2004 _Classeur5_France KPIs" xfId="5357"/>
    <cellStyle name="n_Flash September eresMas_IT Conso 2004 _Classeur5_France KPIs 2" xfId="14775"/>
    <cellStyle name="n_Flash September eresMas_IT Conso 2004 _Classeur5_France KPIs_1" xfId="12600"/>
    <cellStyle name="n_Flash September eresMas_IT Conso 2004 _Classeur5_Group" xfId="37129"/>
    <cellStyle name="n_Flash September eresMas_IT Conso 2004 _Classeur5_Group - financial KPIs" xfId="22405"/>
    <cellStyle name="n_Flash September eresMas_IT Conso 2004 _Classeur5_Group - operational KPIs" xfId="3358"/>
    <cellStyle name="n_Flash September eresMas_IT Conso 2004 _Classeur5_Group - operational KPIs_1" xfId="10846"/>
    <cellStyle name="n_Flash September eresMas_IT Conso 2004 _Classeur5_Group - operational KPIs_1 2" xfId="18545"/>
    <cellStyle name="n_Flash September eresMas_IT Conso 2004 _Classeur5_Group - operational KPIs_2" xfId="20662"/>
    <cellStyle name="n_Flash September eresMas_IT Conso 2004 _Classeur5_IC&amp;SS" xfId="19738"/>
    <cellStyle name="n_Flash September eresMas_IT Conso 2004 _Classeur5_Poland KPIs" xfId="8612"/>
    <cellStyle name="n_Flash September eresMas_IT Conso 2004 _Classeur5_Poland KPIs_1" xfId="37128"/>
    <cellStyle name="n_Flash September eresMas_IT Conso 2004 _Classeur5_ROW" xfId="37130"/>
    <cellStyle name="n_Flash September eresMas_IT Conso 2004 _Classeur5_ROW ARPU" xfId="37131"/>
    <cellStyle name="n_Flash September eresMas_IT Conso 2004 _Classeur5_RoW KPIs" xfId="9324"/>
    <cellStyle name="n_Flash September eresMas_IT Conso 2004 _Classeur5_ROW_1" xfId="37132"/>
    <cellStyle name="n_Flash September eresMas_IT Conso 2004 _Classeur5_ROW_1_Group" xfId="37133"/>
    <cellStyle name="n_Flash September eresMas_IT Conso 2004 _Classeur5_ROW_1_ROW ARPU" xfId="37134"/>
    <cellStyle name="n_Flash September eresMas_IT Conso 2004 _Classeur5_ROW_Group" xfId="37135"/>
    <cellStyle name="n_Flash September eresMas_IT Conso 2004 _Classeur5_ROW_ROW ARPU" xfId="37136"/>
    <cellStyle name="n_Flash September eresMas_IT Conso 2004 _Classeur5_Spain ARPU + AUPU" xfId="37137"/>
    <cellStyle name="n_Flash September eresMas_IT Conso 2004 _Classeur5_Spain ARPU + AUPU_Group" xfId="37138"/>
    <cellStyle name="n_Flash September eresMas_IT Conso 2004 _Classeur5_Spain ARPU + AUPU_ROW ARPU" xfId="37139"/>
    <cellStyle name="n_Flash September eresMas_IT Conso 2004 _Classeur5_Spain KPIs" xfId="7192"/>
    <cellStyle name="n_Flash September eresMas_IT Conso 2004 _Classeur5_Spain KPIs 2" xfId="16559"/>
    <cellStyle name="n_Flash September eresMas_IT Conso 2004 _Classeur5_Spain KPIs_1" xfId="52008"/>
    <cellStyle name="n_Flash September eresMas_IT Conso 2004 _Classeur5_Telecoms - Operational KPIs" xfId="50311"/>
    <cellStyle name="n_Flash September eresMas_IT Conso 2004 _DATA KPI Personal" xfId="37140"/>
    <cellStyle name="n_Flash September eresMas_IT Conso 2004 _DATA KPI Personal_Group" xfId="37141"/>
    <cellStyle name="n_Flash September eresMas_IT Conso 2004 _DATA KPI Personal_ROW ARPU" xfId="37142"/>
    <cellStyle name="n_Flash September eresMas_IT Conso 2004 _EE_CoA_BS - mapped V4" xfId="37143"/>
    <cellStyle name="n_Flash September eresMas_IT Conso 2004 _EE_CoA_BS - mapped V4_Group" xfId="37144"/>
    <cellStyle name="n_Flash September eresMas_IT Conso 2004 _EE_CoA_BS - mapped V4_ROW ARPU" xfId="37145"/>
    <cellStyle name="n_Flash September eresMas_IT Conso 2004 _Enterprise" xfId="9888"/>
    <cellStyle name="n_Flash September eresMas_IT Conso 2004 _France financials" xfId="24142"/>
    <cellStyle name="n_Flash September eresMas_IT Conso 2004 _France financials_1" xfId="25478"/>
    <cellStyle name="n_Flash September eresMas_IT Conso 2004 _France KPIs" xfId="5350"/>
    <cellStyle name="n_Flash September eresMas_IT Conso 2004 _France KPIs 2" xfId="14768"/>
    <cellStyle name="n_Flash September eresMas_IT Conso 2004 _France KPIs_1" xfId="12593"/>
    <cellStyle name="n_Flash September eresMas_IT Conso 2004 _Group" xfId="37146"/>
    <cellStyle name="n_Flash September eresMas_IT Conso 2004 _Group - financial KPIs" xfId="22398"/>
    <cellStyle name="n_Flash September eresMas_IT Conso 2004 _Group - operational KPIs" xfId="3354"/>
    <cellStyle name="n_Flash September eresMas_IT Conso 2004 _Group - operational KPIs_1" xfId="10839"/>
    <cellStyle name="n_Flash September eresMas_IT Conso 2004 _Group - operational KPIs_1 2" xfId="18538"/>
    <cellStyle name="n_Flash September eresMas_IT Conso 2004 _Group - operational KPIs_2" xfId="20655"/>
    <cellStyle name="n_Flash September eresMas_IT Conso 2004 _IC&amp;SS" xfId="19739"/>
    <cellStyle name="n_Flash September eresMas_IT Conso 2004 _PFA_Mn MTV_060413" xfId="2497"/>
    <cellStyle name="n_Flash September eresMas_IT Conso 2004 _PFA_Mn MTV_060413_A&amp;ME KPIs" xfId="53788"/>
    <cellStyle name="n_Flash September eresMas_IT Conso 2004 _PFA_Mn MTV_060413_France financials" xfId="24150"/>
    <cellStyle name="n_Flash September eresMas_IT Conso 2004 _PFA_Mn MTV_060413_France KPIs" xfId="5358"/>
    <cellStyle name="n_Flash September eresMas_IT Conso 2004 _PFA_Mn MTV_060413_France KPIs 2" xfId="14776"/>
    <cellStyle name="n_Flash September eresMas_IT Conso 2004 _PFA_Mn MTV_060413_France KPIs_1" xfId="12601"/>
    <cellStyle name="n_Flash September eresMas_IT Conso 2004 _PFA_Mn MTV_060413_Group" xfId="37148"/>
    <cellStyle name="n_Flash September eresMas_IT Conso 2004 _PFA_Mn MTV_060413_Group - financial KPIs" xfId="22406"/>
    <cellStyle name="n_Flash September eresMas_IT Conso 2004 _PFA_Mn MTV_060413_Group - operational KPIs" xfId="10847"/>
    <cellStyle name="n_Flash September eresMas_IT Conso 2004 _PFA_Mn MTV_060413_Group - operational KPIs 2" xfId="18546"/>
    <cellStyle name="n_Flash September eresMas_IT Conso 2004 _PFA_Mn MTV_060413_Group - operational KPIs_1" xfId="20663"/>
    <cellStyle name="n_Flash September eresMas_IT Conso 2004 _PFA_Mn MTV_060413_Poland KPIs" xfId="37147"/>
    <cellStyle name="n_Flash September eresMas_IT Conso 2004 _PFA_Mn MTV_060413_ROW" xfId="37149"/>
    <cellStyle name="n_Flash September eresMas_IT Conso 2004 _PFA_Mn MTV_060413_ROW ARPU" xfId="37150"/>
    <cellStyle name="n_Flash September eresMas_IT Conso 2004 _PFA_Mn MTV_060413_ROW_1" xfId="37151"/>
    <cellStyle name="n_Flash September eresMas_IT Conso 2004 _PFA_Mn MTV_060413_ROW_1_Group" xfId="37152"/>
    <cellStyle name="n_Flash September eresMas_IT Conso 2004 _PFA_Mn MTV_060413_ROW_1_ROW ARPU" xfId="37153"/>
    <cellStyle name="n_Flash September eresMas_IT Conso 2004 _PFA_Mn MTV_060413_ROW_Group" xfId="37154"/>
    <cellStyle name="n_Flash September eresMas_IT Conso 2004 _PFA_Mn MTV_060413_ROW_ROW ARPU" xfId="37155"/>
    <cellStyle name="n_Flash September eresMas_IT Conso 2004 _PFA_Mn MTV_060413_Spain ARPU + AUPU" xfId="37156"/>
    <cellStyle name="n_Flash September eresMas_IT Conso 2004 _PFA_Mn MTV_060413_Spain ARPU + AUPU_Group" xfId="37157"/>
    <cellStyle name="n_Flash September eresMas_IT Conso 2004 _PFA_Mn MTV_060413_Spain ARPU + AUPU_ROW ARPU" xfId="37158"/>
    <cellStyle name="n_Flash September eresMas_IT Conso 2004 _PFA_Mn MTV_060413_Spain KPIs" xfId="7193"/>
    <cellStyle name="n_Flash September eresMas_IT Conso 2004 _PFA_Mn MTV_060413_Spain KPIs 2" xfId="16560"/>
    <cellStyle name="n_Flash September eresMas_IT Conso 2004 _PFA_Mn MTV_060413_Spain KPIs_1" xfId="52009"/>
    <cellStyle name="n_Flash September eresMas_IT Conso 2004 _PFA_Mn MTV_060413_Telecoms - Operational KPIs" xfId="50312"/>
    <cellStyle name="n_Flash September eresMas_IT Conso 2004 _PFA_Mn_0603_V0 0" xfId="2498"/>
    <cellStyle name="n_Flash September eresMas_IT Conso 2004 _PFA_Mn_0603_V0 0_A&amp;ME KPIs" xfId="53789"/>
    <cellStyle name="n_Flash September eresMas_IT Conso 2004 _PFA_Mn_0603_V0 0_France financials" xfId="24151"/>
    <cellStyle name="n_Flash September eresMas_IT Conso 2004 _PFA_Mn_0603_V0 0_France KPIs" xfId="5359"/>
    <cellStyle name="n_Flash September eresMas_IT Conso 2004 _PFA_Mn_0603_V0 0_France KPIs 2" xfId="14777"/>
    <cellStyle name="n_Flash September eresMas_IT Conso 2004 _PFA_Mn_0603_V0 0_France KPIs_1" xfId="12602"/>
    <cellStyle name="n_Flash September eresMas_IT Conso 2004 _PFA_Mn_0603_V0 0_Group" xfId="37160"/>
    <cellStyle name="n_Flash September eresMas_IT Conso 2004 _PFA_Mn_0603_V0 0_Group - financial KPIs" xfId="22407"/>
    <cellStyle name="n_Flash September eresMas_IT Conso 2004 _PFA_Mn_0603_V0 0_Group - operational KPIs" xfId="10848"/>
    <cellStyle name="n_Flash September eresMas_IT Conso 2004 _PFA_Mn_0603_V0 0_Group - operational KPIs 2" xfId="18547"/>
    <cellStyle name="n_Flash September eresMas_IT Conso 2004 _PFA_Mn_0603_V0 0_Group - operational KPIs_1" xfId="20664"/>
    <cellStyle name="n_Flash September eresMas_IT Conso 2004 _PFA_Mn_0603_V0 0_Poland KPIs" xfId="37159"/>
    <cellStyle name="n_Flash September eresMas_IT Conso 2004 _PFA_Mn_0603_V0 0_ROW" xfId="37161"/>
    <cellStyle name="n_Flash September eresMas_IT Conso 2004 _PFA_Mn_0603_V0 0_ROW ARPU" xfId="37162"/>
    <cellStyle name="n_Flash September eresMas_IT Conso 2004 _PFA_Mn_0603_V0 0_ROW_1" xfId="37163"/>
    <cellStyle name="n_Flash September eresMas_IT Conso 2004 _PFA_Mn_0603_V0 0_ROW_1_Group" xfId="37164"/>
    <cellStyle name="n_Flash September eresMas_IT Conso 2004 _PFA_Mn_0603_V0 0_ROW_1_ROW ARPU" xfId="37165"/>
    <cellStyle name="n_Flash September eresMas_IT Conso 2004 _PFA_Mn_0603_V0 0_ROW_Group" xfId="37166"/>
    <cellStyle name="n_Flash September eresMas_IT Conso 2004 _PFA_Mn_0603_V0 0_ROW_ROW ARPU" xfId="37167"/>
    <cellStyle name="n_Flash September eresMas_IT Conso 2004 _PFA_Mn_0603_V0 0_Spain ARPU + AUPU" xfId="37168"/>
    <cellStyle name="n_Flash September eresMas_IT Conso 2004 _PFA_Mn_0603_V0 0_Spain ARPU + AUPU_Group" xfId="37169"/>
    <cellStyle name="n_Flash September eresMas_IT Conso 2004 _PFA_Mn_0603_V0 0_Spain ARPU + AUPU_ROW ARPU" xfId="37170"/>
    <cellStyle name="n_Flash September eresMas_IT Conso 2004 _PFA_Mn_0603_V0 0_Spain KPIs" xfId="7194"/>
    <cellStyle name="n_Flash September eresMas_IT Conso 2004 _PFA_Mn_0603_V0 0_Spain KPIs 2" xfId="16561"/>
    <cellStyle name="n_Flash September eresMas_IT Conso 2004 _PFA_Mn_0603_V0 0_Spain KPIs_1" xfId="52010"/>
    <cellStyle name="n_Flash September eresMas_IT Conso 2004 _PFA_Mn_0603_V0 0_Telecoms - Operational KPIs" xfId="50313"/>
    <cellStyle name="n_Flash September eresMas_IT Conso 2004 _PFA_Parcs_0600706" xfId="2499"/>
    <cellStyle name="n_Flash September eresMas_IT Conso 2004 _PFA_Parcs_0600706_A&amp;ME KPIs" xfId="53790"/>
    <cellStyle name="n_Flash September eresMas_IT Conso 2004 _PFA_Parcs_0600706_France financials" xfId="24152"/>
    <cellStyle name="n_Flash September eresMas_IT Conso 2004 _PFA_Parcs_0600706_France KPIs" xfId="5360"/>
    <cellStyle name="n_Flash September eresMas_IT Conso 2004 _PFA_Parcs_0600706_France KPIs 2" xfId="14778"/>
    <cellStyle name="n_Flash September eresMas_IT Conso 2004 _PFA_Parcs_0600706_France KPIs_1" xfId="12603"/>
    <cellStyle name="n_Flash September eresMas_IT Conso 2004 _PFA_Parcs_0600706_Group" xfId="37172"/>
    <cellStyle name="n_Flash September eresMas_IT Conso 2004 _PFA_Parcs_0600706_Group - financial KPIs" xfId="22408"/>
    <cellStyle name="n_Flash September eresMas_IT Conso 2004 _PFA_Parcs_0600706_Group - operational KPIs" xfId="10849"/>
    <cellStyle name="n_Flash September eresMas_IT Conso 2004 _PFA_Parcs_0600706_Group - operational KPIs 2" xfId="18548"/>
    <cellStyle name="n_Flash September eresMas_IT Conso 2004 _PFA_Parcs_0600706_Group - operational KPIs_1" xfId="20665"/>
    <cellStyle name="n_Flash September eresMas_IT Conso 2004 _PFA_Parcs_0600706_Poland KPIs" xfId="37171"/>
    <cellStyle name="n_Flash September eresMas_IT Conso 2004 _PFA_Parcs_0600706_ROW" xfId="37173"/>
    <cellStyle name="n_Flash September eresMas_IT Conso 2004 _PFA_Parcs_0600706_ROW ARPU" xfId="37174"/>
    <cellStyle name="n_Flash September eresMas_IT Conso 2004 _PFA_Parcs_0600706_ROW_1" xfId="37175"/>
    <cellStyle name="n_Flash September eresMas_IT Conso 2004 _PFA_Parcs_0600706_ROW_1_Group" xfId="37176"/>
    <cellStyle name="n_Flash September eresMas_IT Conso 2004 _PFA_Parcs_0600706_ROW_1_ROW ARPU" xfId="37177"/>
    <cellStyle name="n_Flash September eresMas_IT Conso 2004 _PFA_Parcs_0600706_ROW_Group" xfId="37178"/>
    <cellStyle name="n_Flash September eresMas_IT Conso 2004 _PFA_Parcs_0600706_ROW_ROW ARPU" xfId="37179"/>
    <cellStyle name="n_Flash September eresMas_IT Conso 2004 _PFA_Parcs_0600706_Spain ARPU + AUPU" xfId="37180"/>
    <cellStyle name="n_Flash September eresMas_IT Conso 2004 _PFA_Parcs_0600706_Spain ARPU + AUPU_Group" xfId="37181"/>
    <cellStyle name="n_Flash September eresMas_IT Conso 2004 _PFA_Parcs_0600706_Spain ARPU + AUPU_ROW ARPU" xfId="37182"/>
    <cellStyle name="n_Flash September eresMas_IT Conso 2004 _PFA_Parcs_0600706_Spain KPIs" xfId="7195"/>
    <cellStyle name="n_Flash September eresMas_IT Conso 2004 _PFA_Parcs_0600706_Spain KPIs 2" xfId="16562"/>
    <cellStyle name="n_Flash September eresMas_IT Conso 2004 _PFA_Parcs_0600706_Spain KPIs_1" xfId="52011"/>
    <cellStyle name="n_Flash September eresMas_IT Conso 2004 _PFA_Parcs_0600706_Telecoms - Operational KPIs" xfId="50314"/>
    <cellStyle name="n_Flash September eresMas_IT Conso 2004 _Poland KPIs" xfId="8608"/>
    <cellStyle name="n_Flash September eresMas_IT Conso 2004 _Poland KPIs_1" xfId="37055"/>
    <cellStyle name="n_Flash September eresMas_IT Conso 2004 _Reporting Valeur_Mobile_2010_10" xfId="37183"/>
    <cellStyle name="n_Flash September eresMas_IT Conso 2004 _Reporting Valeur_Mobile_2010_10_Group" xfId="37184"/>
    <cellStyle name="n_Flash September eresMas_IT Conso 2004 _Reporting Valeur_Mobile_2010_10_ROW" xfId="37185"/>
    <cellStyle name="n_Flash September eresMas_IT Conso 2004 _Reporting Valeur_Mobile_2010_10_ROW ARPU" xfId="37186"/>
    <cellStyle name="n_Flash September eresMas_IT Conso 2004 _Reporting Valeur_Mobile_2010_10_ROW_Group" xfId="37187"/>
    <cellStyle name="n_Flash September eresMas_IT Conso 2004 _Reporting Valeur_Mobile_2010_10_ROW_ROW ARPU" xfId="37188"/>
    <cellStyle name="n_Flash September eresMas_IT Conso 2004 _ROW" xfId="37189"/>
    <cellStyle name="n_Flash September eresMas_IT Conso 2004 _ROW ARPU" xfId="37190"/>
    <cellStyle name="n_Flash September eresMas_IT Conso 2004 _RoW KPIs" xfId="9320"/>
    <cellStyle name="n_Flash September eresMas_IT Conso 2004 _ROW_1" xfId="37191"/>
    <cellStyle name="n_Flash September eresMas_IT Conso 2004 _ROW_1_Group" xfId="37192"/>
    <cellStyle name="n_Flash September eresMas_IT Conso 2004 _ROW_1_ROW ARPU" xfId="37193"/>
    <cellStyle name="n_Flash September eresMas_IT Conso 2004 _ROW_Group" xfId="37194"/>
    <cellStyle name="n_Flash September eresMas_IT Conso 2004 _ROW_ROW ARPU" xfId="37195"/>
    <cellStyle name="n_Flash September eresMas_IT Conso 2004 _Spain ARPU + AUPU" xfId="37196"/>
    <cellStyle name="n_Flash September eresMas_IT Conso 2004 _Spain ARPU + AUPU_Group" xfId="37197"/>
    <cellStyle name="n_Flash September eresMas_IT Conso 2004 _Spain ARPU + AUPU_ROW ARPU" xfId="37198"/>
    <cellStyle name="n_Flash September eresMas_IT Conso 2004 _Spain KPIs" xfId="7185"/>
    <cellStyle name="n_Flash September eresMas_IT Conso 2004 _Spain KPIs 2" xfId="16552"/>
    <cellStyle name="n_Flash September eresMas_IT Conso 2004 _Spain KPIs_1" xfId="52001"/>
    <cellStyle name="n_Flash September eresMas_IT Conso 2004 _Telecoms - Operational KPIs" xfId="50304"/>
    <cellStyle name="n_Flash September eresMas_IT Conso 2004 _UAG_report_CA 06-09 (06-09-28)" xfId="2500"/>
    <cellStyle name="n_Flash September eresMas_IT Conso 2004 _UAG_report_CA 06-09 (06-09-28)_A&amp;ME KPIs" xfId="53791"/>
    <cellStyle name="n_Flash September eresMas_IT Conso 2004 _UAG_report_CA 06-09 (06-09-28)_Enterprise" xfId="9893"/>
    <cellStyle name="n_Flash September eresMas_IT Conso 2004 _UAG_report_CA 06-09 (06-09-28)_France financials" xfId="24153"/>
    <cellStyle name="n_Flash September eresMas_IT Conso 2004 _UAG_report_CA 06-09 (06-09-28)_France financials_1" xfId="25483"/>
    <cellStyle name="n_Flash September eresMas_IT Conso 2004 _UAG_report_CA 06-09 (06-09-28)_France KPIs" xfId="5361"/>
    <cellStyle name="n_Flash September eresMas_IT Conso 2004 _UAG_report_CA 06-09 (06-09-28)_France KPIs 2" xfId="14779"/>
    <cellStyle name="n_Flash September eresMas_IT Conso 2004 _UAG_report_CA 06-09 (06-09-28)_France KPIs_1" xfId="12604"/>
    <cellStyle name="n_Flash September eresMas_IT Conso 2004 _UAG_report_CA 06-09 (06-09-28)_Group" xfId="37200"/>
    <cellStyle name="n_Flash September eresMas_IT Conso 2004 _UAG_report_CA 06-09 (06-09-28)_Group - financial KPIs" xfId="22409"/>
    <cellStyle name="n_Flash September eresMas_IT Conso 2004 _UAG_report_CA 06-09 (06-09-28)_Group - operational KPIs" xfId="3359"/>
    <cellStyle name="n_Flash September eresMas_IT Conso 2004 _UAG_report_CA 06-09 (06-09-28)_Group - operational KPIs_1" xfId="10850"/>
    <cellStyle name="n_Flash September eresMas_IT Conso 2004 _UAG_report_CA 06-09 (06-09-28)_Group - operational KPIs_1 2" xfId="18549"/>
    <cellStyle name="n_Flash September eresMas_IT Conso 2004 _UAG_report_CA 06-09 (06-09-28)_Group - operational KPIs_2" xfId="20666"/>
    <cellStyle name="n_Flash September eresMas_IT Conso 2004 _UAG_report_CA 06-09 (06-09-28)_IC&amp;SS" xfId="17632"/>
    <cellStyle name="n_Flash September eresMas_IT Conso 2004 _UAG_report_CA 06-09 (06-09-28)_Poland KPIs" xfId="8613"/>
    <cellStyle name="n_Flash September eresMas_IT Conso 2004 _UAG_report_CA 06-09 (06-09-28)_Poland KPIs_1" xfId="37199"/>
    <cellStyle name="n_Flash September eresMas_IT Conso 2004 _UAG_report_CA 06-09 (06-09-28)_ROW" xfId="37201"/>
    <cellStyle name="n_Flash September eresMas_IT Conso 2004 _UAG_report_CA 06-09 (06-09-28)_ROW ARPU" xfId="37202"/>
    <cellStyle name="n_Flash September eresMas_IT Conso 2004 _UAG_report_CA 06-09 (06-09-28)_RoW KPIs" xfId="9325"/>
    <cellStyle name="n_Flash September eresMas_IT Conso 2004 _UAG_report_CA 06-09 (06-09-28)_ROW_1" xfId="37203"/>
    <cellStyle name="n_Flash September eresMas_IT Conso 2004 _UAG_report_CA 06-09 (06-09-28)_ROW_1_Group" xfId="37204"/>
    <cellStyle name="n_Flash September eresMas_IT Conso 2004 _UAG_report_CA 06-09 (06-09-28)_ROW_1_ROW ARPU" xfId="37205"/>
    <cellStyle name="n_Flash September eresMas_IT Conso 2004 _UAG_report_CA 06-09 (06-09-28)_ROW_Group" xfId="37206"/>
    <cellStyle name="n_Flash September eresMas_IT Conso 2004 _UAG_report_CA 06-09 (06-09-28)_ROW_ROW ARPU" xfId="37207"/>
    <cellStyle name="n_Flash September eresMas_IT Conso 2004 _UAG_report_CA 06-09 (06-09-28)_Spain ARPU + AUPU" xfId="37208"/>
    <cellStyle name="n_Flash September eresMas_IT Conso 2004 _UAG_report_CA 06-09 (06-09-28)_Spain ARPU + AUPU_Group" xfId="37209"/>
    <cellStyle name="n_Flash September eresMas_IT Conso 2004 _UAG_report_CA 06-09 (06-09-28)_Spain ARPU + AUPU_ROW ARPU" xfId="37210"/>
    <cellStyle name="n_Flash September eresMas_IT Conso 2004 _UAG_report_CA 06-09 (06-09-28)_Spain KPIs" xfId="7196"/>
    <cellStyle name="n_Flash September eresMas_IT Conso 2004 _UAG_report_CA 06-09 (06-09-28)_Spain KPIs 2" xfId="16563"/>
    <cellStyle name="n_Flash September eresMas_IT Conso 2004 _UAG_report_CA 06-09 (06-09-28)_Spain KPIs_1" xfId="52012"/>
    <cellStyle name="n_Flash September eresMas_IT Conso 2004 _UAG_report_CA 06-09 (06-09-28)_Telecoms - Operational KPIs" xfId="50315"/>
    <cellStyle name="n_Flash September eresMas_IT Conso 2004 _UAG_report_CA 06-10 (06-11-06)" xfId="2501"/>
    <cellStyle name="n_Flash September eresMas_IT Conso 2004 _UAG_report_CA 06-10 (06-11-06)_A&amp;ME KPIs" xfId="53792"/>
    <cellStyle name="n_Flash September eresMas_IT Conso 2004 _UAG_report_CA 06-10 (06-11-06)_Enterprise" xfId="9894"/>
    <cellStyle name="n_Flash September eresMas_IT Conso 2004 _UAG_report_CA 06-10 (06-11-06)_France financials" xfId="24154"/>
    <cellStyle name="n_Flash September eresMas_IT Conso 2004 _UAG_report_CA 06-10 (06-11-06)_France financials_1" xfId="25484"/>
    <cellStyle name="n_Flash September eresMas_IT Conso 2004 _UAG_report_CA 06-10 (06-11-06)_France KPIs" xfId="5362"/>
    <cellStyle name="n_Flash September eresMas_IT Conso 2004 _UAG_report_CA 06-10 (06-11-06)_France KPIs 2" xfId="14780"/>
    <cellStyle name="n_Flash September eresMas_IT Conso 2004 _UAG_report_CA 06-10 (06-11-06)_France KPIs_1" xfId="12605"/>
    <cellStyle name="n_Flash September eresMas_IT Conso 2004 _UAG_report_CA 06-10 (06-11-06)_Group" xfId="37212"/>
    <cellStyle name="n_Flash September eresMas_IT Conso 2004 _UAG_report_CA 06-10 (06-11-06)_Group - financial KPIs" xfId="22410"/>
    <cellStyle name="n_Flash September eresMas_IT Conso 2004 _UAG_report_CA 06-10 (06-11-06)_Group - operational KPIs" xfId="3360"/>
    <cellStyle name="n_Flash September eresMas_IT Conso 2004 _UAG_report_CA 06-10 (06-11-06)_Group - operational KPIs_1" xfId="10851"/>
    <cellStyle name="n_Flash September eresMas_IT Conso 2004 _UAG_report_CA 06-10 (06-11-06)_Group - operational KPIs_1 2" xfId="18550"/>
    <cellStyle name="n_Flash September eresMas_IT Conso 2004 _UAG_report_CA 06-10 (06-11-06)_Group - operational KPIs_2" xfId="20667"/>
    <cellStyle name="n_Flash September eresMas_IT Conso 2004 _UAG_report_CA 06-10 (06-11-06)_IC&amp;SS" xfId="17543"/>
    <cellStyle name="n_Flash September eresMas_IT Conso 2004 _UAG_report_CA 06-10 (06-11-06)_Poland KPIs" xfId="8614"/>
    <cellStyle name="n_Flash September eresMas_IT Conso 2004 _UAG_report_CA 06-10 (06-11-06)_Poland KPIs_1" xfId="37211"/>
    <cellStyle name="n_Flash September eresMas_IT Conso 2004 _UAG_report_CA 06-10 (06-11-06)_ROW" xfId="37213"/>
    <cellStyle name="n_Flash September eresMas_IT Conso 2004 _UAG_report_CA 06-10 (06-11-06)_ROW ARPU" xfId="37214"/>
    <cellStyle name="n_Flash September eresMas_IT Conso 2004 _UAG_report_CA 06-10 (06-11-06)_RoW KPIs" xfId="9326"/>
    <cellStyle name="n_Flash September eresMas_IT Conso 2004 _UAG_report_CA 06-10 (06-11-06)_ROW_1" xfId="37215"/>
    <cellStyle name="n_Flash September eresMas_IT Conso 2004 _UAG_report_CA 06-10 (06-11-06)_ROW_1_Group" xfId="37216"/>
    <cellStyle name="n_Flash September eresMas_IT Conso 2004 _UAG_report_CA 06-10 (06-11-06)_ROW_1_ROW ARPU" xfId="37217"/>
    <cellStyle name="n_Flash September eresMas_IT Conso 2004 _UAG_report_CA 06-10 (06-11-06)_ROW_Group" xfId="37218"/>
    <cellStyle name="n_Flash September eresMas_IT Conso 2004 _UAG_report_CA 06-10 (06-11-06)_ROW_ROW ARPU" xfId="37219"/>
    <cellStyle name="n_Flash September eresMas_IT Conso 2004 _UAG_report_CA 06-10 (06-11-06)_Spain ARPU + AUPU" xfId="37220"/>
    <cellStyle name="n_Flash September eresMas_IT Conso 2004 _UAG_report_CA 06-10 (06-11-06)_Spain ARPU + AUPU_Group" xfId="37221"/>
    <cellStyle name="n_Flash September eresMas_IT Conso 2004 _UAG_report_CA 06-10 (06-11-06)_Spain ARPU + AUPU_ROW ARPU" xfId="37222"/>
    <cellStyle name="n_Flash September eresMas_IT Conso 2004 _UAG_report_CA 06-10 (06-11-06)_Spain KPIs" xfId="7197"/>
    <cellStyle name="n_Flash September eresMas_IT Conso 2004 _UAG_report_CA 06-10 (06-11-06)_Spain KPIs 2" xfId="16564"/>
    <cellStyle name="n_Flash September eresMas_IT Conso 2004 _UAG_report_CA 06-10 (06-11-06)_Spain KPIs_1" xfId="52013"/>
    <cellStyle name="n_Flash September eresMas_IT Conso 2004 _UAG_report_CA 06-10 (06-11-06)_Telecoms - Operational KPIs" xfId="50316"/>
    <cellStyle name="n_Flash September eresMas_IT Conso 2004 _V&amp;M trajectoires V1 (06-08-11)" xfId="2502"/>
    <cellStyle name="n_Flash September eresMas_IT Conso 2004 _V&amp;M trajectoires V1 (06-08-11)_A&amp;ME KPIs" xfId="53793"/>
    <cellStyle name="n_Flash September eresMas_IT Conso 2004 _V&amp;M trajectoires V1 (06-08-11)_Enterprise" xfId="9895"/>
    <cellStyle name="n_Flash September eresMas_IT Conso 2004 _V&amp;M trajectoires V1 (06-08-11)_France financials" xfId="24155"/>
    <cellStyle name="n_Flash September eresMas_IT Conso 2004 _V&amp;M trajectoires V1 (06-08-11)_France financials_1" xfId="25485"/>
    <cellStyle name="n_Flash September eresMas_IT Conso 2004 _V&amp;M trajectoires V1 (06-08-11)_France KPIs" xfId="5363"/>
    <cellStyle name="n_Flash September eresMas_IT Conso 2004 _V&amp;M trajectoires V1 (06-08-11)_France KPIs 2" xfId="14781"/>
    <cellStyle name="n_Flash September eresMas_IT Conso 2004 _V&amp;M trajectoires V1 (06-08-11)_France KPIs_1" xfId="12606"/>
    <cellStyle name="n_Flash September eresMas_IT Conso 2004 _V&amp;M trajectoires V1 (06-08-11)_Group" xfId="37224"/>
    <cellStyle name="n_Flash September eresMas_IT Conso 2004 _V&amp;M trajectoires V1 (06-08-11)_Group - financial KPIs" xfId="22411"/>
    <cellStyle name="n_Flash September eresMas_IT Conso 2004 _V&amp;M trajectoires V1 (06-08-11)_Group - operational KPIs" xfId="3361"/>
    <cellStyle name="n_Flash September eresMas_IT Conso 2004 _V&amp;M trajectoires V1 (06-08-11)_Group - operational KPIs_1" xfId="10852"/>
    <cellStyle name="n_Flash September eresMas_IT Conso 2004 _V&amp;M trajectoires V1 (06-08-11)_Group - operational KPIs_1 2" xfId="18551"/>
    <cellStyle name="n_Flash September eresMas_IT Conso 2004 _V&amp;M trajectoires V1 (06-08-11)_Group - operational KPIs_2" xfId="20668"/>
    <cellStyle name="n_Flash September eresMas_IT Conso 2004 _V&amp;M trajectoires V1 (06-08-11)_IC&amp;SS" xfId="19537"/>
    <cellStyle name="n_Flash September eresMas_IT Conso 2004 _V&amp;M trajectoires V1 (06-08-11)_Poland KPIs" xfId="8615"/>
    <cellStyle name="n_Flash September eresMas_IT Conso 2004 _V&amp;M trajectoires V1 (06-08-11)_Poland KPIs_1" xfId="37223"/>
    <cellStyle name="n_Flash September eresMas_IT Conso 2004 _V&amp;M trajectoires V1 (06-08-11)_ROW" xfId="37225"/>
    <cellStyle name="n_Flash September eresMas_IT Conso 2004 _V&amp;M trajectoires V1 (06-08-11)_ROW ARPU" xfId="37226"/>
    <cellStyle name="n_Flash September eresMas_IT Conso 2004 _V&amp;M trajectoires V1 (06-08-11)_RoW KPIs" xfId="9327"/>
    <cellStyle name="n_Flash September eresMas_IT Conso 2004 _V&amp;M trajectoires V1 (06-08-11)_ROW_1" xfId="37227"/>
    <cellStyle name="n_Flash September eresMas_IT Conso 2004 _V&amp;M trajectoires V1 (06-08-11)_ROW_1_Group" xfId="37228"/>
    <cellStyle name="n_Flash September eresMas_IT Conso 2004 _V&amp;M trajectoires V1 (06-08-11)_ROW_1_ROW ARPU" xfId="37229"/>
    <cellStyle name="n_Flash September eresMas_IT Conso 2004 _V&amp;M trajectoires V1 (06-08-11)_ROW_Group" xfId="37230"/>
    <cellStyle name="n_Flash September eresMas_IT Conso 2004 _V&amp;M trajectoires V1 (06-08-11)_ROW_ROW ARPU" xfId="37231"/>
    <cellStyle name="n_Flash September eresMas_IT Conso 2004 _V&amp;M trajectoires V1 (06-08-11)_Spain ARPU + AUPU" xfId="37232"/>
    <cellStyle name="n_Flash September eresMas_IT Conso 2004 _V&amp;M trajectoires V1 (06-08-11)_Spain ARPU + AUPU_Group" xfId="37233"/>
    <cellStyle name="n_Flash September eresMas_IT Conso 2004 _V&amp;M trajectoires V1 (06-08-11)_Spain ARPU + AUPU_ROW ARPU" xfId="37234"/>
    <cellStyle name="n_Flash September eresMas_IT Conso 2004 _V&amp;M trajectoires V1 (06-08-11)_Spain KPIs" xfId="7198"/>
    <cellStyle name="n_Flash September eresMas_IT Conso 2004 _V&amp;M trajectoires V1 (06-08-11)_Spain KPIs 2" xfId="16565"/>
    <cellStyle name="n_Flash September eresMas_IT Conso 2004 _V&amp;M trajectoires V1 (06-08-11)_Spain KPIs_1" xfId="52014"/>
    <cellStyle name="n_Flash September eresMas_IT Conso 2004 _V&amp;M trajectoires V1 (06-08-11)_Telecoms - Operational KPIs" xfId="50317"/>
    <cellStyle name="n_Flash September eresMas_KPI's" xfId="2503"/>
    <cellStyle name="n_Flash September eresMas_KPI's_01 Synthèse DM pour modèle" xfId="2504"/>
    <cellStyle name="n_Flash September eresMas_KPI's_01 Synthèse DM pour modèle_A&amp;ME KPIs" xfId="53795"/>
    <cellStyle name="n_Flash September eresMas_KPI's_01 Synthèse DM pour modèle_France financials" xfId="24157"/>
    <cellStyle name="n_Flash September eresMas_KPI's_01 Synthèse DM pour modèle_France KPIs" xfId="5365"/>
    <cellStyle name="n_Flash September eresMas_KPI's_01 Synthèse DM pour modèle_France KPIs 2" xfId="14783"/>
    <cellStyle name="n_Flash September eresMas_KPI's_01 Synthèse DM pour modèle_France KPIs_1" xfId="12608"/>
    <cellStyle name="n_Flash September eresMas_KPI's_01 Synthèse DM pour modèle_Group" xfId="37237"/>
    <cellStyle name="n_Flash September eresMas_KPI's_01 Synthèse DM pour modèle_Group - financial KPIs" xfId="22413"/>
    <cellStyle name="n_Flash September eresMas_KPI's_01 Synthèse DM pour modèle_Group - operational KPIs" xfId="10854"/>
    <cellStyle name="n_Flash September eresMas_KPI's_01 Synthèse DM pour modèle_Group - operational KPIs 2" xfId="18553"/>
    <cellStyle name="n_Flash September eresMas_KPI's_01 Synthèse DM pour modèle_Group - operational KPIs_1" xfId="20670"/>
    <cellStyle name="n_Flash September eresMas_KPI's_01 Synthèse DM pour modèle_Poland KPIs" xfId="37236"/>
    <cellStyle name="n_Flash September eresMas_KPI's_01 Synthèse DM pour modèle_ROW" xfId="37238"/>
    <cellStyle name="n_Flash September eresMas_KPI's_01 Synthèse DM pour modèle_ROW ARPU" xfId="37239"/>
    <cellStyle name="n_Flash September eresMas_KPI's_01 Synthèse DM pour modèle_ROW_1" xfId="37240"/>
    <cellStyle name="n_Flash September eresMas_KPI's_01 Synthèse DM pour modèle_ROW_1_Group" xfId="37241"/>
    <cellStyle name="n_Flash September eresMas_KPI's_01 Synthèse DM pour modèle_ROW_1_ROW ARPU" xfId="37242"/>
    <cellStyle name="n_Flash September eresMas_KPI's_01 Synthèse DM pour modèle_ROW_Group" xfId="37243"/>
    <cellStyle name="n_Flash September eresMas_KPI's_01 Synthèse DM pour modèle_ROW_ROW ARPU" xfId="37244"/>
    <cellStyle name="n_Flash September eresMas_KPI's_01 Synthèse DM pour modèle_Spain ARPU + AUPU" xfId="37245"/>
    <cellStyle name="n_Flash September eresMas_KPI's_01 Synthèse DM pour modèle_Spain ARPU + AUPU_Group" xfId="37246"/>
    <cellStyle name="n_Flash September eresMas_KPI's_01 Synthèse DM pour modèle_Spain ARPU + AUPU_ROW ARPU" xfId="37247"/>
    <cellStyle name="n_Flash September eresMas_KPI's_01 Synthèse DM pour modèle_Spain KPIs" xfId="7200"/>
    <cellStyle name="n_Flash September eresMas_KPI's_01 Synthèse DM pour modèle_Spain KPIs 2" xfId="16567"/>
    <cellStyle name="n_Flash September eresMas_KPI's_01 Synthèse DM pour modèle_Spain KPIs_1" xfId="52016"/>
    <cellStyle name="n_Flash September eresMas_KPI's_01 Synthèse DM pour modèle_Telecoms - Operational KPIs" xfId="50319"/>
    <cellStyle name="n_Flash September eresMas_KPI's_0703 Préflashde L23 Analyse CA trafic 07-03 (07-04-03)" xfId="2505"/>
    <cellStyle name="n_Flash September eresMas_KPI's_0703 Préflashde L23 Analyse CA trafic 07-03 (07-04-03)_A&amp;ME KPIs" xfId="53796"/>
    <cellStyle name="n_Flash September eresMas_KPI's_0703 Préflashde L23 Analyse CA trafic 07-03 (07-04-03)_Enterprise" xfId="9897"/>
    <cellStyle name="n_Flash September eresMas_KPI's_0703 Préflashde L23 Analyse CA trafic 07-03 (07-04-03)_France financials" xfId="24158"/>
    <cellStyle name="n_Flash September eresMas_KPI's_0703 Préflashde L23 Analyse CA trafic 07-03 (07-04-03)_France financials_1" xfId="25487"/>
    <cellStyle name="n_Flash September eresMas_KPI's_0703 Préflashde L23 Analyse CA trafic 07-03 (07-04-03)_France KPIs" xfId="5366"/>
    <cellStyle name="n_Flash September eresMas_KPI's_0703 Préflashde L23 Analyse CA trafic 07-03 (07-04-03)_France KPIs 2" xfId="14784"/>
    <cellStyle name="n_Flash September eresMas_KPI's_0703 Préflashde L23 Analyse CA trafic 07-03 (07-04-03)_France KPIs_1" xfId="12609"/>
    <cellStyle name="n_Flash September eresMas_KPI's_0703 Préflashde L23 Analyse CA trafic 07-03 (07-04-03)_Group" xfId="37249"/>
    <cellStyle name="n_Flash September eresMas_KPI's_0703 Préflashde L23 Analyse CA trafic 07-03 (07-04-03)_Group - financial KPIs" xfId="22414"/>
    <cellStyle name="n_Flash September eresMas_KPI's_0703 Préflashde L23 Analyse CA trafic 07-03 (07-04-03)_Group - operational KPIs" xfId="3363"/>
    <cellStyle name="n_Flash September eresMas_KPI's_0703 Préflashde L23 Analyse CA trafic 07-03 (07-04-03)_Group - operational KPIs_1" xfId="10855"/>
    <cellStyle name="n_Flash September eresMas_KPI's_0703 Préflashde L23 Analyse CA trafic 07-03 (07-04-03)_Group - operational KPIs_1 2" xfId="18554"/>
    <cellStyle name="n_Flash September eresMas_KPI's_0703 Préflashde L23 Analyse CA trafic 07-03 (07-04-03)_Group - operational KPIs_2" xfId="20671"/>
    <cellStyle name="n_Flash September eresMas_KPI's_0703 Préflashde L23 Analyse CA trafic 07-03 (07-04-03)_IC&amp;SS" xfId="17633"/>
    <cellStyle name="n_Flash September eresMas_KPI's_0703 Préflashde L23 Analyse CA trafic 07-03 (07-04-03)_Poland KPIs" xfId="8617"/>
    <cellStyle name="n_Flash September eresMas_KPI's_0703 Préflashde L23 Analyse CA trafic 07-03 (07-04-03)_Poland KPIs_1" xfId="37248"/>
    <cellStyle name="n_Flash September eresMas_KPI's_0703 Préflashde L23 Analyse CA trafic 07-03 (07-04-03)_ROW" xfId="37250"/>
    <cellStyle name="n_Flash September eresMas_KPI's_0703 Préflashde L23 Analyse CA trafic 07-03 (07-04-03)_ROW ARPU" xfId="37251"/>
    <cellStyle name="n_Flash September eresMas_KPI's_0703 Préflashde L23 Analyse CA trafic 07-03 (07-04-03)_RoW KPIs" xfId="9329"/>
    <cellStyle name="n_Flash September eresMas_KPI's_0703 Préflashde L23 Analyse CA trafic 07-03 (07-04-03)_ROW_1" xfId="37252"/>
    <cellStyle name="n_Flash September eresMas_KPI's_0703 Préflashde L23 Analyse CA trafic 07-03 (07-04-03)_ROW_1_Group" xfId="37253"/>
    <cellStyle name="n_Flash September eresMas_KPI's_0703 Préflashde L23 Analyse CA trafic 07-03 (07-04-03)_ROW_1_ROW ARPU" xfId="37254"/>
    <cellStyle name="n_Flash September eresMas_KPI's_0703 Préflashde L23 Analyse CA trafic 07-03 (07-04-03)_ROW_Group" xfId="37255"/>
    <cellStyle name="n_Flash September eresMas_KPI's_0703 Préflashde L23 Analyse CA trafic 07-03 (07-04-03)_ROW_ROW ARPU" xfId="37256"/>
    <cellStyle name="n_Flash September eresMas_KPI's_0703 Préflashde L23 Analyse CA trafic 07-03 (07-04-03)_Spain ARPU + AUPU" xfId="37257"/>
    <cellStyle name="n_Flash September eresMas_KPI's_0703 Préflashde L23 Analyse CA trafic 07-03 (07-04-03)_Spain ARPU + AUPU_Group" xfId="37258"/>
    <cellStyle name="n_Flash September eresMas_KPI's_0703 Préflashde L23 Analyse CA trafic 07-03 (07-04-03)_Spain ARPU + AUPU_ROW ARPU" xfId="37259"/>
    <cellStyle name="n_Flash September eresMas_KPI's_0703 Préflashde L23 Analyse CA trafic 07-03 (07-04-03)_Spain KPIs" xfId="7201"/>
    <cellStyle name="n_Flash September eresMas_KPI's_0703 Préflashde L23 Analyse CA trafic 07-03 (07-04-03)_Spain KPIs 2" xfId="16568"/>
    <cellStyle name="n_Flash September eresMas_KPI's_0703 Préflashde L23 Analyse CA trafic 07-03 (07-04-03)_Spain KPIs_1" xfId="52017"/>
    <cellStyle name="n_Flash September eresMas_KPI's_0703 Préflashde L23 Analyse CA trafic 07-03 (07-04-03)_Telecoms - Operational KPIs" xfId="50320"/>
    <cellStyle name="n_Flash September eresMas_KPI's_A&amp;ME KPIs" xfId="53794"/>
    <cellStyle name="n_Flash September eresMas_KPI's_Base Forfaits 06-07" xfId="2506"/>
    <cellStyle name="n_Flash September eresMas_KPI's_Base Forfaits 06-07_A&amp;ME KPIs" xfId="53797"/>
    <cellStyle name="n_Flash September eresMas_KPI's_Base Forfaits 06-07_Enterprise" xfId="9898"/>
    <cellStyle name="n_Flash September eresMas_KPI's_Base Forfaits 06-07_France financials" xfId="24159"/>
    <cellStyle name="n_Flash September eresMas_KPI's_Base Forfaits 06-07_France financials_1" xfId="25488"/>
    <cellStyle name="n_Flash September eresMas_KPI's_Base Forfaits 06-07_France KPIs" xfId="5367"/>
    <cellStyle name="n_Flash September eresMas_KPI's_Base Forfaits 06-07_France KPIs 2" xfId="14785"/>
    <cellStyle name="n_Flash September eresMas_KPI's_Base Forfaits 06-07_France KPIs_1" xfId="12610"/>
    <cellStyle name="n_Flash September eresMas_KPI's_Base Forfaits 06-07_Group" xfId="37261"/>
    <cellStyle name="n_Flash September eresMas_KPI's_Base Forfaits 06-07_Group - financial KPIs" xfId="22415"/>
    <cellStyle name="n_Flash September eresMas_KPI's_Base Forfaits 06-07_Group - operational KPIs" xfId="3364"/>
    <cellStyle name="n_Flash September eresMas_KPI's_Base Forfaits 06-07_Group - operational KPIs_1" xfId="10856"/>
    <cellStyle name="n_Flash September eresMas_KPI's_Base Forfaits 06-07_Group - operational KPIs_1 2" xfId="18555"/>
    <cellStyle name="n_Flash September eresMas_KPI's_Base Forfaits 06-07_Group - operational KPIs_2" xfId="20672"/>
    <cellStyle name="n_Flash September eresMas_KPI's_Base Forfaits 06-07_IC&amp;SS" xfId="17673"/>
    <cellStyle name="n_Flash September eresMas_KPI's_Base Forfaits 06-07_Poland KPIs" xfId="8618"/>
    <cellStyle name="n_Flash September eresMas_KPI's_Base Forfaits 06-07_Poland KPIs_1" xfId="37260"/>
    <cellStyle name="n_Flash September eresMas_KPI's_Base Forfaits 06-07_ROW" xfId="37262"/>
    <cellStyle name="n_Flash September eresMas_KPI's_Base Forfaits 06-07_ROW ARPU" xfId="37263"/>
    <cellStyle name="n_Flash September eresMas_KPI's_Base Forfaits 06-07_RoW KPIs" xfId="9330"/>
    <cellStyle name="n_Flash September eresMas_KPI's_Base Forfaits 06-07_ROW_1" xfId="37264"/>
    <cellStyle name="n_Flash September eresMas_KPI's_Base Forfaits 06-07_ROW_1_Group" xfId="37265"/>
    <cellStyle name="n_Flash September eresMas_KPI's_Base Forfaits 06-07_ROW_1_ROW ARPU" xfId="37266"/>
    <cellStyle name="n_Flash September eresMas_KPI's_Base Forfaits 06-07_ROW_Group" xfId="37267"/>
    <cellStyle name="n_Flash September eresMas_KPI's_Base Forfaits 06-07_ROW_ROW ARPU" xfId="37268"/>
    <cellStyle name="n_Flash September eresMas_KPI's_Base Forfaits 06-07_Spain ARPU + AUPU" xfId="37269"/>
    <cellStyle name="n_Flash September eresMas_KPI's_Base Forfaits 06-07_Spain ARPU + AUPU_Group" xfId="37270"/>
    <cellStyle name="n_Flash September eresMas_KPI's_Base Forfaits 06-07_Spain ARPU + AUPU_ROW ARPU" xfId="37271"/>
    <cellStyle name="n_Flash September eresMas_KPI's_Base Forfaits 06-07_Spain KPIs" xfId="7202"/>
    <cellStyle name="n_Flash September eresMas_KPI's_Base Forfaits 06-07_Spain KPIs 2" xfId="16569"/>
    <cellStyle name="n_Flash September eresMas_KPI's_Base Forfaits 06-07_Spain KPIs_1" xfId="52018"/>
    <cellStyle name="n_Flash September eresMas_KPI's_Base Forfaits 06-07_Telecoms - Operational KPIs" xfId="50321"/>
    <cellStyle name="n_Flash September eresMas_KPI's_CA BAC SCR-VM 06-07 (31-07-06)" xfId="2507"/>
    <cellStyle name="n_Flash September eresMas_KPI's_CA BAC SCR-VM 06-07 (31-07-06)_A&amp;ME KPIs" xfId="53798"/>
    <cellStyle name="n_Flash September eresMas_KPI's_CA BAC SCR-VM 06-07 (31-07-06)_Enterprise" xfId="9899"/>
    <cellStyle name="n_Flash September eresMas_KPI's_CA BAC SCR-VM 06-07 (31-07-06)_France financials" xfId="24160"/>
    <cellStyle name="n_Flash September eresMas_KPI's_CA BAC SCR-VM 06-07 (31-07-06)_France financials_1" xfId="25489"/>
    <cellStyle name="n_Flash September eresMas_KPI's_CA BAC SCR-VM 06-07 (31-07-06)_France KPIs" xfId="5368"/>
    <cellStyle name="n_Flash September eresMas_KPI's_CA BAC SCR-VM 06-07 (31-07-06)_France KPIs 2" xfId="14786"/>
    <cellStyle name="n_Flash September eresMas_KPI's_CA BAC SCR-VM 06-07 (31-07-06)_France KPIs_1" xfId="12611"/>
    <cellStyle name="n_Flash September eresMas_KPI's_CA BAC SCR-VM 06-07 (31-07-06)_Group" xfId="37273"/>
    <cellStyle name="n_Flash September eresMas_KPI's_CA BAC SCR-VM 06-07 (31-07-06)_Group - financial KPIs" xfId="22416"/>
    <cellStyle name="n_Flash September eresMas_KPI's_CA BAC SCR-VM 06-07 (31-07-06)_Group - operational KPIs" xfId="3365"/>
    <cellStyle name="n_Flash September eresMas_KPI's_CA BAC SCR-VM 06-07 (31-07-06)_Group - operational KPIs_1" xfId="10857"/>
    <cellStyle name="n_Flash September eresMas_KPI's_CA BAC SCR-VM 06-07 (31-07-06)_Group - operational KPIs_1 2" xfId="18556"/>
    <cellStyle name="n_Flash September eresMas_KPI's_CA BAC SCR-VM 06-07 (31-07-06)_Group - operational KPIs_2" xfId="20673"/>
    <cellStyle name="n_Flash September eresMas_KPI's_CA BAC SCR-VM 06-07 (31-07-06)_IC&amp;SS" xfId="19684"/>
    <cellStyle name="n_Flash September eresMas_KPI's_CA BAC SCR-VM 06-07 (31-07-06)_Poland KPIs" xfId="8619"/>
    <cellStyle name="n_Flash September eresMas_KPI's_CA BAC SCR-VM 06-07 (31-07-06)_Poland KPIs_1" xfId="37272"/>
    <cellStyle name="n_Flash September eresMas_KPI's_CA BAC SCR-VM 06-07 (31-07-06)_ROW" xfId="37274"/>
    <cellStyle name="n_Flash September eresMas_KPI's_CA BAC SCR-VM 06-07 (31-07-06)_ROW ARPU" xfId="37275"/>
    <cellStyle name="n_Flash September eresMas_KPI's_CA BAC SCR-VM 06-07 (31-07-06)_RoW KPIs" xfId="9331"/>
    <cellStyle name="n_Flash September eresMas_KPI's_CA BAC SCR-VM 06-07 (31-07-06)_ROW_1" xfId="37276"/>
    <cellStyle name="n_Flash September eresMas_KPI's_CA BAC SCR-VM 06-07 (31-07-06)_ROW_1_Group" xfId="37277"/>
    <cellStyle name="n_Flash September eresMas_KPI's_CA BAC SCR-VM 06-07 (31-07-06)_ROW_1_ROW ARPU" xfId="37278"/>
    <cellStyle name="n_Flash September eresMas_KPI's_CA BAC SCR-VM 06-07 (31-07-06)_ROW_Group" xfId="37279"/>
    <cellStyle name="n_Flash September eresMas_KPI's_CA BAC SCR-VM 06-07 (31-07-06)_ROW_ROW ARPU" xfId="37280"/>
    <cellStyle name="n_Flash September eresMas_KPI's_CA BAC SCR-VM 06-07 (31-07-06)_Spain ARPU + AUPU" xfId="37281"/>
    <cellStyle name="n_Flash September eresMas_KPI's_CA BAC SCR-VM 06-07 (31-07-06)_Spain ARPU + AUPU_Group" xfId="37282"/>
    <cellStyle name="n_Flash September eresMas_KPI's_CA BAC SCR-VM 06-07 (31-07-06)_Spain ARPU + AUPU_ROW ARPU" xfId="37283"/>
    <cellStyle name="n_Flash September eresMas_KPI's_CA BAC SCR-VM 06-07 (31-07-06)_Spain KPIs" xfId="7203"/>
    <cellStyle name="n_Flash September eresMas_KPI's_CA BAC SCR-VM 06-07 (31-07-06)_Spain KPIs 2" xfId="16570"/>
    <cellStyle name="n_Flash September eresMas_KPI's_CA BAC SCR-VM 06-07 (31-07-06)_Spain KPIs_1" xfId="52019"/>
    <cellStyle name="n_Flash September eresMas_KPI's_CA BAC SCR-VM 06-07 (31-07-06)_Telecoms - Operational KPIs" xfId="50322"/>
    <cellStyle name="n_Flash September eresMas_KPI's_CA forfaits 0607 (06-08-14)" xfId="2508"/>
    <cellStyle name="n_Flash September eresMas_KPI's_CA forfaits 0607 (06-08-14)_A&amp;ME KPIs" xfId="53799"/>
    <cellStyle name="n_Flash September eresMas_KPI's_CA forfaits 0607 (06-08-14)_France financials" xfId="24161"/>
    <cellStyle name="n_Flash September eresMas_KPI's_CA forfaits 0607 (06-08-14)_France KPIs" xfId="5369"/>
    <cellStyle name="n_Flash September eresMas_KPI's_CA forfaits 0607 (06-08-14)_France KPIs 2" xfId="14787"/>
    <cellStyle name="n_Flash September eresMas_KPI's_CA forfaits 0607 (06-08-14)_France KPIs_1" xfId="12612"/>
    <cellStyle name="n_Flash September eresMas_KPI's_CA forfaits 0607 (06-08-14)_Group" xfId="37285"/>
    <cellStyle name="n_Flash September eresMas_KPI's_CA forfaits 0607 (06-08-14)_Group - financial KPIs" xfId="22417"/>
    <cellStyle name="n_Flash September eresMas_KPI's_CA forfaits 0607 (06-08-14)_Group - operational KPIs" xfId="10858"/>
    <cellStyle name="n_Flash September eresMas_KPI's_CA forfaits 0607 (06-08-14)_Group - operational KPIs 2" xfId="18557"/>
    <cellStyle name="n_Flash September eresMas_KPI's_CA forfaits 0607 (06-08-14)_Group - operational KPIs_1" xfId="20674"/>
    <cellStyle name="n_Flash September eresMas_KPI's_CA forfaits 0607 (06-08-14)_Poland KPIs" xfId="37284"/>
    <cellStyle name="n_Flash September eresMas_KPI's_CA forfaits 0607 (06-08-14)_ROW" xfId="37286"/>
    <cellStyle name="n_Flash September eresMas_KPI's_CA forfaits 0607 (06-08-14)_ROW ARPU" xfId="37287"/>
    <cellStyle name="n_Flash September eresMas_KPI's_CA forfaits 0607 (06-08-14)_ROW_1" xfId="37288"/>
    <cellStyle name="n_Flash September eresMas_KPI's_CA forfaits 0607 (06-08-14)_ROW_1_Group" xfId="37289"/>
    <cellStyle name="n_Flash September eresMas_KPI's_CA forfaits 0607 (06-08-14)_ROW_1_ROW ARPU" xfId="37290"/>
    <cellStyle name="n_Flash September eresMas_KPI's_CA forfaits 0607 (06-08-14)_ROW_Group" xfId="37291"/>
    <cellStyle name="n_Flash September eresMas_KPI's_CA forfaits 0607 (06-08-14)_ROW_ROW ARPU" xfId="37292"/>
    <cellStyle name="n_Flash September eresMas_KPI's_CA forfaits 0607 (06-08-14)_Spain ARPU + AUPU" xfId="37293"/>
    <cellStyle name="n_Flash September eresMas_KPI's_CA forfaits 0607 (06-08-14)_Spain ARPU + AUPU_Group" xfId="37294"/>
    <cellStyle name="n_Flash September eresMas_KPI's_CA forfaits 0607 (06-08-14)_Spain ARPU + AUPU_ROW ARPU" xfId="37295"/>
    <cellStyle name="n_Flash September eresMas_KPI's_CA forfaits 0607 (06-08-14)_Spain KPIs" xfId="7204"/>
    <cellStyle name="n_Flash September eresMas_KPI's_CA forfaits 0607 (06-08-14)_Spain KPIs 2" xfId="16571"/>
    <cellStyle name="n_Flash September eresMas_KPI's_CA forfaits 0607 (06-08-14)_Spain KPIs_1" xfId="52020"/>
    <cellStyle name="n_Flash September eresMas_KPI's_CA forfaits 0607 (06-08-14)_Telecoms - Operational KPIs" xfId="50323"/>
    <cellStyle name="n_Flash September eresMas_KPI's_Classeur2" xfId="2509"/>
    <cellStyle name="n_Flash September eresMas_KPI's_Classeur2_A&amp;ME KPIs" xfId="53800"/>
    <cellStyle name="n_Flash September eresMas_KPI's_Classeur2_France financials" xfId="24162"/>
    <cellStyle name="n_Flash September eresMas_KPI's_Classeur2_France KPIs" xfId="5370"/>
    <cellStyle name="n_Flash September eresMas_KPI's_Classeur2_France KPIs 2" xfId="14788"/>
    <cellStyle name="n_Flash September eresMas_KPI's_Classeur2_France KPIs_1" xfId="12613"/>
    <cellStyle name="n_Flash September eresMas_KPI's_Classeur2_Group" xfId="37297"/>
    <cellStyle name="n_Flash September eresMas_KPI's_Classeur2_Group - financial KPIs" xfId="22418"/>
    <cellStyle name="n_Flash September eresMas_KPI's_Classeur2_Group - operational KPIs" xfId="10859"/>
    <cellStyle name="n_Flash September eresMas_KPI's_Classeur2_Group - operational KPIs 2" xfId="18558"/>
    <cellStyle name="n_Flash September eresMas_KPI's_Classeur2_Group - operational KPIs_1" xfId="20675"/>
    <cellStyle name="n_Flash September eresMas_KPI's_Classeur2_Poland KPIs" xfId="37296"/>
    <cellStyle name="n_Flash September eresMas_KPI's_Classeur2_ROW" xfId="37298"/>
    <cellStyle name="n_Flash September eresMas_KPI's_Classeur2_ROW ARPU" xfId="37299"/>
    <cellStyle name="n_Flash September eresMas_KPI's_Classeur2_ROW_1" xfId="37300"/>
    <cellStyle name="n_Flash September eresMas_KPI's_Classeur2_ROW_1_Group" xfId="37301"/>
    <cellStyle name="n_Flash September eresMas_KPI's_Classeur2_ROW_1_ROW ARPU" xfId="37302"/>
    <cellStyle name="n_Flash September eresMas_KPI's_Classeur2_ROW_Group" xfId="37303"/>
    <cellStyle name="n_Flash September eresMas_KPI's_Classeur2_ROW_ROW ARPU" xfId="37304"/>
    <cellStyle name="n_Flash September eresMas_KPI's_Classeur2_Spain ARPU + AUPU" xfId="37305"/>
    <cellStyle name="n_Flash September eresMas_KPI's_Classeur2_Spain ARPU + AUPU_Group" xfId="37306"/>
    <cellStyle name="n_Flash September eresMas_KPI's_Classeur2_Spain ARPU + AUPU_ROW ARPU" xfId="37307"/>
    <cellStyle name="n_Flash September eresMas_KPI's_Classeur2_Spain KPIs" xfId="7205"/>
    <cellStyle name="n_Flash September eresMas_KPI's_Classeur2_Spain KPIs 2" xfId="16572"/>
    <cellStyle name="n_Flash September eresMas_KPI's_Classeur2_Spain KPIs_1" xfId="52021"/>
    <cellStyle name="n_Flash September eresMas_KPI's_Classeur2_Telecoms - Operational KPIs" xfId="50324"/>
    <cellStyle name="n_Flash September eresMas_KPI's_Classeur5" xfId="2510"/>
    <cellStyle name="n_Flash September eresMas_KPI's_Classeur5_A&amp;ME KPIs" xfId="53801"/>
    <cellStyle name="n_Flash September eresMas_KPI's_Classeur5_Enterprise" xfId="9900"/>
    <cellStyle name="n_Flash September eresMas_KPI's_Classeur5_France financials" xfId="24163"/>
    <cellStyle name="n_Flash September eresMas_KPI's_Classeur5_France financials_1" xfId="25490"/>
    <cellStyle name="n_Flash September eresMas_KPI's_Classeur5_France KPIs" xfId="5371"/>
    <cellStyle name="n_Flash September eresMas_KPI's_Classeur5_France KPIs 2" xfId="14789"/>
    <cellStyle name="n_Flash September eresMas_KPI's_Classeur5_France KPIs_1" xfId="12614"/>
    <cellStyle name="n_Flash September eresMas_KPI's_Classeur5_Group" xfId="37309"/>
    <cellStyle name="n_Flash September eresMas_KPI's_Classeur5_Group - financial KPIs" xfId="22419"/>
    <cellStyle name="n_Flash September eresMas_KPI's_Classeur5_Group - operational KPIs" xfId="3366"/>
    <cellStyle name="n_Flash September eresMas_KPI's_Classeur5_Group - operational KPIs_1" xfId="10860"/>
    <cellStyle name="n_Flash September eresMas_KPI's_Classeur5_Group - operational KPIs_1 2" xfId="18559"/>
    <cellStyle name="n_Flash September eresMas_KPI's_Classeur5_Group - operational KPIs_2" xfId="20676"/>
    <cellStyle name="n_Flash September eresMas_KPI's_Classeur5_IC&amp;SS" xfId="13614"/>
    <cellStyle name="n_Flash September eresMas_KPI's_Classeur5_Poland KPIs" xfId="8620"/>
    <cellStyle name="n_Flash September eresMas_KPI's_Classeur5_Poland KPIs_1" xfId="37308"/>
    <cellStyle name="n_Flash September eresMas_KPI's_Classeur5_ROW" xfId="37310"/>
    <cellStyle name="n_Flash September eresMas_KPI's_Classeur5_ROW ARPU" xfId="37311"/>
    <cellStyle name="n_Flash September eresMas_KPI's_Classeur5_RoW KPIs" xfId="9332"/>
    <cellStyle name="n_Flash September eresMas_KPI's_Classeur5_ROW_1" xfId="37312"/>
    <cellStyle name="n_Flash September eresMas_KPI's_Classeur5_ROW_1_Group" xfId="37313"/>
    <cellStyle name="n_Flash September eresMas_KPI's_Classeur5_ROW_1_ROW ARPU" xfId="37314"/>
    <cellStyle name="n_Flash September eresMas_KPI's_Classeur5_ROW_Group" xfId="37315"/>
    <cellStyle name="n_Flash September eresMas_KPI's_Classeur5_ROW_ROW ARPU" xfId="37316"/>
    <cellStyle name="n_Flash September eresMas_KPI's_Classeur5_Spain ARPU + AUPU" xfId="37317"/>
    <cellStyle name="n_Flash September eresMas_KPI's_Classeur5_Spain ARPU + AUPU_Group" xfId="37318"/>
    <cellStyle name="n_Flash September eresMas_KPI's_Classeur5_Spain ARPU + AUPU_ROW ARPU" xfId="37319"/>
    <cellStyle name="n_Flash September eresMas_KPI's_Classeur5_Spain KPIs" xfId="7206"/>
    <cellStyle name="n_Flash September eresMas_KPI's_Classeur5_Spain KPIs 2" xfId="16573"/>
    <cellStyle name="n_Flash September eresMas_KPI's_Classeur5_Spain KPIs_1" xfId="52022"/>
    <cellStyle name="n_Flash September eresMas_KPI's_Classeur5_Telecoms - Operational KPIs" xfId="50325"/>
    <cellStyle name="n_Flash September eresMas_KPI's_DATA KPI Personal" xfId="37320"/>
    <cellStyle name="n_Flash September eresMas_KPI's_DATA KPI Personal_Group" xfId="37321"/>
    <cellStyle name="n_Flash September eresMas_KPI's_DATA KPI Personal_ROW ARPU" xfId="37322"/>
    <cellStyle name="n_Flash September eresMas_KPI's_EE_CoA_BS - mapped V4" xfId="37323"/>
    <cellStyle name="n_Flash September eresMas_KPI's_EE_CoA_BS - mapped V4_Group" xfId="37324"/>
    <cellStyle name="n_Flash September eresMas_KPI's_EE_CoA_BS - mapped V4_ROW ARPU" xfId="37325"/>
    <cellStyle name="n_Flash September eresMas_KPI's_Enterprise" xfId="9896"/>
    <cellStyle name="n_Flash September eresMas_KPI's_France financials" xfId="24156"/>
    <cellStyle name="n_Flash September eresMas_KPI's_France financials_1" xfId="25486"/>
    <cellStyle name="n_Flash September eresMas_KPI's_France KPIs" xfId="5364"/>
    <cellStyle name="n_Flash September eresMas_KPI's_France KPIs 2" xfId="14782"/>
    <cellStyle name="n_Flash September eresMas_KPI's_France KPIs_1" xfId="12607"/>
    <cellStyle name="n_Flash September eresMas_KPI's_Group" xfId="37326"/>
    <cellStyle name="n_Flash September eresMas_KPI's_Group - financial KPIs" xfId="22412"/>
    <cellStyle name="n_Flash September eresMas_KPI's_Group - operational KPIs" xfId="3362"/>
    <cellStyle name="n_Flash September eresMas_KPI's_Group - operational KPIs_1" xfId="10853"/>
    <cellStyle name="n_Flash September eresMas_KPI's_Group - operational KPIs_1 2" xfId="18552"/>
    <cellStyle name="n_Flash September eresMas_KPI's_Group - operational KPIs_2" xfId="20669"/>
    <cellStyle name="n_Flash September eresMas_KPI's_IC&amp;SS" xfId="19737"/>
    <cellStyle name="n_Flash September eresMas_KPI's_PFA_Mn MTV_060413" xfId="2511"/>
    <cellStyle name="n_Flash September eresMas_KPI's_PFA_Mn MTV_060413_A&amp;ME KPIs" xfId="53802"/>
    <cellStyle name="n_Flash September eresMas_KPI's_PFA_Mn MTV_060413_France financials" xfId="24164"/>
    <cellStyle name="n_Flash September eresMas_KPI's_PFA_Mn MTV_060413_France KPIs" xfId="5372"/>
    <cellStyle name="n_Flash September eresMas_KPI's_PFA_Mn MTV_060413_France KPIs 2" xfId="14790"/>
    <cellStyle name="n_Flash September eresMas_KPI's_PFA_Mn MTV_060413_France KPIs_1" xfId="12615"/>
    <cellStyle name="n_Flash September eresMas_KPI's_PFA_Mn MTV_060413_Group" xfId="37328"/>
    <cellStyle name="n_Flash September eresMas_KPI's_PFA_Mn MTV_060413_Group - financial KPIs" xfId="22420"/>
    <cellStyle name="n_Flash September eresMas_KPI's_PFA_Mn MTV_060413_Group - operational KPIs" xfId="10861"/>
    <cellStyle name="n_Flash September eresMas_KPI's_PFA_Mn MTV_060413_Group - operational KPIs 2" xfId="18560"/>
    <cellStyle name="n_Flash September eresMas_KPI's_PFA_Mn MTV_060413_Group - operational KPIs_1" xfId="20677"/>
    <cellStyle name="n_Flash September eresMas_KPI's_PFA_Mn MTV_060413_Poland KPIs" xfId="37327"/>
    <cellStyle name="n_Flash September eresMas_KPI's_PFA_Mn MTV_060413_ROW" xfId="37329"/>
    <cellStyle name="n_Flash September eresMas_KPI's_PFA_Mn MTV_060413_ROW ARPU" xfId="37330"/>
    <cellStyle name="n_Flash September eresMas_KPI's_PFA_Mn MTV_060413_ROW_1" xfId="37331"/>
    <cellStyle name="n_Flash September eresMas_KPI's_PFA_Mn MTV_060413_ROW_1_Group" xfId="37332"/>
    <cellStyle name="n_Flash September eresMas_KPI's_PFA_Mn MTV_060413_ROW_1_ROW ARPU" xfId="37333"/>
    <cellStyle name="n_Flash September eresMas_KPI's_PFA_Mn MTV_060413_ROW_Group" xfId="37334"/>
    <cellStyle name="n_Flash September eresMas_KPI's_PFA_Mn MTV_060413_ROW_ROW ARPU" xfId="37335"/>
    <cellStyle name="n_Flash September eresMas_KPI's_PFA_Mn MTV_060413_Spain ARPU + AUPU" xfId="37336"/>
    <cellStyle name="n_Flash September eresMas_KPI's_PFA_Mn MTV_060413_Spain ARPU + AUPU_Group" xfId="37337"/>
    <cellStyle name="n_Flash September eresMas_KPI's_PFA_Mn MTV_060413_Spain ARPU + AUPU_ROW ARPU" xfId="37338"/>
    <cellStyle name="n_Flash September eresMas_KPI's_PFA_Mn MTV_060413_Spain KPIs" xfId="7207"/>
    <cellStyle name="n_Flash September eresMas_KPI's_PFA_Mn MTV_060413_Spain KPIs 2" xfId="16574"/>
    <cellStyle name="n_Flash September eresMas_KPI's_PFA_Mn MTV_060413_Spain KPIs_1" xfId="52023"/>
    <cellStyle name="n_Flash September eresMas_KPI's_PFA_Mn MTV_060413_Telecoms - Operational KPIs" xfId="50326"/>
    <cellStyle name="n_Flash September eresMas_KPI's_PFA_Mn_0603_V0 0" xfId="2512"/>
    <cellStyle name="n_Flash September eresMas_KPI's_PFA_Mn_0603_V0 0_A&amp;ME KPIs" xfId="53803"/>
    <cellStyle name="n_Flash September eresMas_KPI's_PFA_Mn_0603_V0 0_France financials" xfId="24165"/>
    <cellStyle name="n_Flash September eresMas_KPI's_PFA_Mn_0603_V0 0_France KPIs" xfId="5373"/>
    <cellStyle name="n_Flash September eresMas_KPI's_PFA_Mn_0603_V0 0_France KPIs 2" xfId="14791"/>
    <cellStyle name="n_Flash September eresMas_KPI's_PFA_Mn_0603_V0 0_France KPIs_1" xfId="12616"/>
    <cellStyle name="n_Flash September eresMas_KPI's_PFA_Mn_0603_V0 0_Group" xfId="37340"/>
    <cellStyle name="n_Flash September eresMas_KPI's_PFA_Mn_0603_V0 0_Group - financial KPIs" xfId="22421"/>
    <cellStyle name="n_Flash September eresMas_KPI's_PFA_Mn_0603_V0 0_Group - operational KPIs" xfId="10862"/>
    <cellStyle name="n_Flash September eresMas_KPI's_PFA_Mn_0603_V0 0_Group - operational KPIs 2" xfId="18561"/>
    <cellStyle name="n_Flash September eresMas_KPI's_PFA_Mn_0603_V0 0_Group - operational KPIs_1" xfId="20678"/>
    <cellStyle name="n_Flash September eresMas_KPI's_PFA_Mn_0603_V0 0_Poland KPIs" xfId="37339"/>
    <cellStyle name="n_Flash September eresMas_KPI's_PFA_Mn_0603_V0 0_ROW" xfId="37341"/>
    <cellStyle name="n_Flash September eresMas_KPI's_PFA_Mn_0603_V0 0_ROW ARPU" xfId="37342"/>
    <cellStyle name="n_Flash September eresMas_KPI's_PFA_Mn_0603_V0 0_ROW_1" xfId="37343"/>
    <cellStyle name="n_Flash September eresMas_KPI's_PFA_Mn_0603_V0 0_ROW_1_Group" xfId="37344"/>
    <cellStyle name="n_Flash September eresMas_KPI's_PFA_Mn_0603_V0 0_ROW_1_ROW ARPU" xfId="37345"/>
    <cellStyle name="n_Flash September eresMas_KPI's_PFA_Mn_0603_V0 0_ROW_Group" xfId="37346"/>
    <cellStyle name="n_Flash September eresMas_KPI's_PFA_Mn_0603_V0 0_ROW_ROW ARPU" xfId="37347"/>
    <cellStyle name="n_Flash September eresMas_KPI's_PFA_Mn_0603_V0 0_Spain ARPU + AUPU" xfId="37348"/>
    <cellStyle name="n_Flash September eresMas_KPI's_PFA_Mn_0603_V0 0_Spain ARPU + AUPU_Group" xfId="37349"/>
    <cellStyle name="n_Flash September eresMas_KPI's_PFA_Mn_0603_V0 0_Spain ARPU + AUPU_ROW ARPU" xfId="37350"/>
    <cellStyle name="n_Flash September eresMas_KPI's_PFA_Mn_0603_V0 0_Spain KPIs" xfId="7208"/>
    <cellStyle name="n_Flash September eresMas_KPI's_PFA_Mn_0603_V0 0_Spain KPIs 2" xfId="16575"/>
    <cellStyle name="n_Flash September eresMas_KPI's_PFA_Mn_0603_V0 0_Spain KPIs_1" xfId="52024"/>
    <cellStyle name="n_Flash September eresMas_KPI's_PFA_Mn_0603_V0 0_Telecoms - Operational KPIs" xfId="50327"/>
    <cellStyle name="n_Flash September eresMas_KPI's_PFA_Parcs_0600706" xfId="2513"/>
    <cellStyle name="n_Flash September eresMas_KPI's_PFA_Parcs_0600706_A&amp;ME KPIs" xfId="53804"/>
    <cellStyle name="n_Flash September eresMas_KPI's_PFA_Parcs_0600706_France financials" xfId="24166"/>
    <cellStyle name="n_Flash September eresMas_KPI's_PFA_Parcs_0600706_France KPIs" xfId="5374"/>
    <cellStyle name="n_Flash September eresMas_KPI's_PFA_Parcs_0600706_France KPIs 2" xfId="14792"/>
    <cellStyle name="n_Flash September eresMas_KPI's_PFA_Parcs_0600706_France KPIs_1" xfId="12617"/>
    <cellStyle name="n_Flash September eresMas_KPI's_PFA_Parcs_0600706_Group" xfId="37352"/>
    <cellStyle name="n_Flash September eresMas_KPI's_PFA_Parcs_0600706_Group - financial KPIs" xfId="22422"/>
    <cellStyle name="n_Flash September eresMas_KPI's_PFA_Parcs_0600706_Group - operational KPIs" xfId="10863"/>
    <cellStyle name="n_Flash September eresMas_KPI's_PFA_Parcs_0600706_Group - operational KPIs 2" xfId="18562"/>
    <cellStyle name="n_Flash September eresMas_KPI's_PFA_Parcs_0600706_Group - operational KPIs_1" xfId="20679"/>
    <cellStyle name="n_Flash September eresMas_KPI's_PFA_Parcs_0600706_Poland KPIs" xfId="37351"/>
    <cellStyle name="n_Flash September eresMas_KPI's_PFA_Parcs_0600706_ROW" xfId="37353"/>
    <cellStyle name="n_Flash September eresMas_KPI's_PFA_Parcs_0600706_ROW ARPU" xfId="37354"/>
    <cellStyle name="n_Flash September eresMas_KPI's_PFA_Parcs_0600706_ROW_1" xfId="37355"/>
    <cellStyle name="n_Flash September eresMas_KPI's_PFA_Parcs_0600706_ROW_1_Group" xfId="37356"/>
    <cellStyle name="n_Flash September eresMas_KPI's_PFA_Parcs_0600706_ROW_1_ROW ARPU" xfId="37357"/>
    <cellStyle name="n_Flash September eresMas_KPI's_PFA_Parcs_0600706_ROW_Group" xfId="37358"/>
    <cellStyle name="n_Flash September eresMas_KPI's_PFA_Parcs_0600706_ROW_ROW ARPU" xfId="37359"/>
    <cellStyle name="n_Flash September eresMas_KPI's_PFA_Parcs_0600706_Spain ARPU + AUPU" xfId="37360"/>
    <cellStyle name="n_Flash September eresMas_KPI's_PFA_Parcs_0600706_Spain ARPU + AUPU_Group" xfId="37361"/>
    <cellStyle name="n_Flash September eresMas_KPI's_PFA_Parcs_0600706_Spain ARPU + AUPU_ROW ARPU" xfId="37362"/>
    <cellStyle name="n_Flash September eresMas_KPI's_PFA_Parcs_0600706_Spain KPIs" xfId="7209"/>
    <cellStyle name="n_Flash September eresMas_KPI's_PFA_Parcs_0600706_Spain KPIs 2" xfId="16576"/>
    <cellStyle name="n_Flash September eresMas_KPI's_PFA_Parcs_0600706_Spain KPIs_1" xfId="52025"/>
    <cellStyle name="n_Flash September eresMas_KPI's_PFA_Parcs_0600706_Telecoms - Operational KPIs" xfId="50328"/>
    <cellStyle name="n_Flash September eresMas_KPI's_Poland KPIs" xfId="8616"/>
    <cellStyle name="n_Flash September eresMas_KPI's_Poland KPIs_1" xfId="37235"/>
    <cellStyle name="n_Flash September eresMas_KPI's_Reporting Valeur_Mobile_2010_10" xfId="37363"/>
    <cellStyle name="n_Flash September eresMas_KPI's_Reporting Valeur_Mobile_2010_10_Group" xfId="37364"/>
    <cellStyle name="n_Flash September eresMas_KPI's_Reporting Valeur_Mobile_2010_10_ROW" xfId="37365"/>
    <cellStyle name="n_Flash September eresMas_KPI's_Reporting Valeur_Mobile_2010_10_ROW ARPU" xfId="37366"/>
    <cellStyle name="n_Flash September eresMas_KPI's_Reporting Valeur_Mobile_2010_10_ROW_Group" xfId="37367"/>
    <cellStyle name="n_Flash September eresMas_KPI's_Reporting Valeur_Mobile_2010_10_ROW_ROW ARPU" xfId="37368"/>
    <cellStyle name="n_Flash September eresMas_KPI's_ROW" xfId="37369"/>
    <cellStyle name="n_Flash September eresMas_KPI's_ROW ARPU" xfId="37370"/>
    <cellStyle name="n_Flash September eresMas_KPI's_RoW KPIs" xfId="9328"/>
    <cellStyle name="n_Flash September eresMas_KPI's_ROW_1" xfId="37371"/>
    <cellStyle name="n_Flash September eresMas_KPI's_ROW_1_Group" xfId="37372"/>
    <cellStyle name="n_Flash September eresMas_KPI's_ROW_1_ROW ARPU" xfId="37373"/>
    <cellStyle name="n_Flash September eresMas_KPI's_ROW_Group" xfId="37374"/>
    <cellStyle name="n_Flash September eresMas_KPI's_ROW_ROW ARPU" xfId="37375"/>
    <cellStyle name="n_Flash September eresMas_KPI's_Spain ARPU + AUPU" xfId="37376"/>
    <cellStyle name="n_Flash September eresMas_KPI's_Spain ARPU + AUPU_Group" xfId="37377"/>
    <cellStyle name="n_Flash September eresMas_KPI's_Spain ARPU + AUPU_ROW ARPU" xfId="37378"/>
    <cellStyle name="n_Flash September eresMas_KPI's_Spain KPIs" xfId="7199"/>
    <cellStyle name="n_Flash September eresMas_KPI's_Spain KPIs 2" xfId="16566"/>
    <cellStyle name="n_Flash September eresMas_KPI's_Spain KPIs_1" xfId="52015"/>
    <cellStyle name="n_Flash September eresMas_KPI's_Telecoms - Operational KPIs" xfId="50318"/>
    <cellStyle name="n_Flash September eresMas_KPI's_UAG_report_CA 06-09 (06-09-28)" xfId="2514"/>
    <cellStyle name="n_Flash September eresMas_KPI's_UAG_report_CA 06-09 (06-09-28)_A&amp;ME KPIs" xfId="53805"/>
    <cellStyle name="n_Flash September eresMas_KPI's_UAG_report_CA 06-09 (06-09-28)_Enterprise" xfId="9901"/>
    <cellStyle name="n_Flash September eresMas_KPI's_UAG_report_CA 06-09 (06-09-28)_France financials" xfId="24167"/>
    <cellStyle name="n_Flash September eresMas_KPI's_UAG_report_CA 06-09 (06-09-28)_France financials_1" xfId="25491"/>
    <cellStyle name="n_Flash September eresMas_KPI's_UAG_report_CA 06-09 (06-09-28)_France KPIs" xfId="5375"/>
    <cellStyle name="n_Flash September eresMas_KPI's_UAG_report_CA 06-09 (06-09-28)_France KPIs 2" xfId="14793"/>
    <cellStyle name="n_Flash September eresMas_KPI's_UAG_report_CA 06-09 (06-09-28)_France KPIs_1" xfId="12618"/>
    <cellStyle name="n_Flash September eresMas_KPI's_UAG_report_CA 06-09 (06-09-28)_Group" xfId="37380"/>
    <cellStyle name="n_Flash September eresMas_KPI's_UAG_report_CA 06-09 (06-09-28)_Group - financial KPIs" xfId="22423"/>
    <cellStyle name="n_Flash September eresMas_KPI's_UAG_report_CA 06-09 (06-09-28)_Group - operational KPIs" xfId="3367"/>
    <cellStyle name="n_Flash September eresMas_KPI's_UAG_report_CA 06-09 (06-09-28)_Group - operational KPIs_1" xfId="10864"/>
    <cellStyle name="n_Flash September eresMas_KPI's_UAG_report_CA 06-09 (06-09-28)_Group - operational KPIs_1 2" xfId="18563"/>
    <cellStyle name="n_Flash September eresMas_KPI's_UAG_report_CA 06-09 (06-09-28)_Group - operational KPIs_2" xfId="20680"/>
    <cellStyle name="n_Flash September eresMas_KPI's_UAG_report_CA 06-09 (06-09-28)_IC&amp;SS" xfId="19536"/>
    <cellStyle name="n_Flash September eresMas_KPI's_UAG_report_CA 06-09 (06-09-28)_Poland KPIs" xfId="8621"/>
    <cellStyle name="n_Flash September eresMas_KPI's_UAG_report_CA 06-09 (06-09-28)_Poland KPIs_1" xfId="37379"/>
    <cellStyle name="n_Flash September eresMas_KPI's_UAG_report_CA 06-09 (06-09-28)_ROW" xfId="37381"/>
    <cellStyle name="n_Flash September eresMas_KPI's_UAG_report_CA 06-09 (06-09-28)_ROW ARPU" xfId="37382"/>
    <cellStyle name="n_Flash September eresMas_KPI's_UAG_report_CA 06-09 (06-09-28)_RoW KPIs" xfId="9333"/>
    <cellStyle name="n_Flash September eresMas_KPI's_UAG_report_CA 06-09 (06-09-28)_ROW_1" xfId="37383"/>
    <cellStyle name="n_Flash September eresMas_KPI's_UAG_report_CA 06-09 (06-09-28)_ROW_1_Group" xfId="37384"/>
    <cellStyle name="n_Flash September eresMas_KPI's_UAG_report_CA 06-09 (06-09-28)_ROW_1_ROW ARPU" xfId="37385"/>
    <cellStyle name="n_Flash September eresMas_KPI's_UAG_report_CA 06-09 (06-09-28)_ROW_Group" xfId="37386"/>
    <cellStyle name="n_Flash September eresMas_KPI's_UAG_report_CA 06-09 (06-09-28)_ROW_ROW ARPU" xfId="37387"/>
    <cellStyle name="n_Flash September eresMas_KPI's_UAG_report_CA 06-09 (06-09-28)_Spain ARPU + AUPU" xfId="37388"/>
    <cellStyle name="n_Flash September eresMas_KPI's_UAG_report_CA 06-09 (06-09-28)_Spain ARPU + AUPU_Group" xfId="37389"/>
    <cellStyle name="n_Flash September eresMas_KPI's_UAG_report_CA 06-09 (06-09-28)_Spain ARPU + AUPU_ROW ARPU" xfId="37390"/>
    <cellStyle name="n_Flash September eresMas_KPI's_UAG_report_CA 06-09 (06-09-28)_Spain KPIs" xfId="7210"/>
    <cellStyle name="n_Flash September eresMas_KPI's_UAG_report_CA 06-09 (06-09-28)_Spain KPIs 2" xfId="16577"/>
    <cellStyle name="n_Flash September eresMas_KPI's_UAG_report_CA 06-09 (06-09-28)_Spain KPIs_1" xfId="52026"/>
    <cellStyle name="n_Flash September eresMas_KPI's_UAG_report_CA 06-09 (06-09-28)_Telecoms - Operational KPIs" xfId="50329"/>
    <cellStyle name="n_Flash September eresMas_KPI's_UAG_report_CA 06-10 (06-11-06)" xfId="2515"/>
    <cellStyle name="n_Flash September eresMas_KPI's_UAG_report_CA 06-10 (06-11-06)_A&amp;ME KPIs" xfId="53806"/>
    <cellStyle name="n_Flash September eresMas_KPI's_UAG_report_CA 06-10 (06-11-06)_Enterprise" xfId="9902"/>
    <cellStyle name="n_Flash September eresMas_KPI's_UAG_report_CA 06-10 (06-11-06)_France financials" xfId="24168"/>
    <cellStyle name="n_Flash September eresMas_KPI's_UAG_report_CA 06-10 (06-11-06)_France financials_1" xfId="25492"/>
    <cellStyle name="n_Flash September eresMas_KPI's_UAG_report_CA 06-10 (06-11-06)_France KPIs" xfId="5376"/>
    <cellStyle name="n_Flash September eresMas_KPI's_UAG_report_CA 06-10 (06-11-06)_France KPIs 2" xfId="14794"/>
    <cellStyle name="n_Flash September eresMas_KPI's_UAG_report_CA 06-10 (06-11-06)_France KPIs_1" xfId="12619"/>
    <cellStyle name="n_Flash September eresMas_KPI's_UAG_report_CA 06-10 (06-11-06)_Group" xfId="37392"/>
    <cellStyle name="n_Flash September eresMas_KPI's_UAG_report_CA 06-10 (06-11-06)_Group - financial KPIs" xfId="22424"/>
    <cellStyle name="n_Flash September eresMas_KPI's_UAG_report_CA 06-10 (06-11-06)_Group - operational KPIs" xfId="3368"/>
    <cellStyle name="n_Flash September eresMas_KPI's_UAG_report_CA 06-10 (06-11-06)_Group - operational KPIs_1" xfId="10865"/>
    <cellStyle name="n_Flash September eresMas_KPI's_UAG_report_CA 06-10 (06-11-06)_Group - operational KPIs_1 2" xfId="18564"/>
    <cellStyle name="n_Flash September eresMas_KPI's_UAG_report_CA 06-10 (06-11-06)_Group - operational KPIs_2" xfId="20681"/>
    <cellStyle name="n_Flash September eresMas_KPI's_UAG_report_CA 06-10 (06-11-06)_IC&amp;SS" xfId="19736"/>
    <cellStyle name="n_Flash September eresMas_KPI's_UAG_report_CA 06-10 (06-11-06)_Poland KPIs" xfId="8622"/>
    <cellStyle name="n_Flash September eresMas_KPI's_UAG_report_CA 06-10 (06-11-06)_Poland KPIs_1" xfId="37391"/>
    <cellStyle name="n_Flash September eresMas_KPI's_UAG_report_CA 06-10 (06-11-06)_ROW" xfId="37393"/>
    <cellStyle name="n_Flash September eresMas_KPI's_UAG_report_CA 06-10 (06-11-06)_ROW ARPU" xfId="37394"/>
    <cellStyle name="n_Flash September eresMas_KPI's_UAG_report_CA 06-10 (06-11-06)_RoW KPIs" xfId="9334"/>
    <cellStyle name="n_Flash September eresMas_KPI's_UAG_report_CA 06-10 (06-11-06)_ROW_1" xfId="37395"/>
    <cellStyle name="n_Flash September eresMas_KPI's_UAG_report_CA 06-10 (06-11-06)_ROW_1_Group" xfId="37396"/>
    <cellStyle name="n_Flash September eresMas_KPI's_UAG_report_CA 06-10 (06-11-06)_ROW_1_ROW ARPU" xfId="37397"/>
    <cellStyle name="n_Flash September eresMas_KPI's_UAG_report_CA 06-10 (06-11-06)_ROW_Group" xfId="37398"/>
    <cellStyle name="n_Flash September eresMas_KPI's_UAG_report_CA 06-10 (06-11-06)_ROW_ROW ARPU" xfId="37399"/>
    <cellStyle name="n_Flash September eresMas_KPI's_UAG_report_CA 06-10 (06-11-06)_Spain ARPU + AUPU" xfId="37400"/>
    <cellStyle name="n_Flash September eresMas_KPI's_UAG_report_CA 06-10 (06-11-06)_Spain ARPU + AUPU_Group" xfId="37401"/>
    <cellStyle name="n_Flash September eresMas_KPI's_UAG_report_CA 06-10 (06-11-06)_Spain ARPU + AUPU_ROW ARPU" xfId="37402"/>
    <cellStyle name="n_Flash September eresMas_KPI's_UAG_report_CA 06-10 (06-11-06)_Spain KPIs" xfId="7211"/>
    <cellStyle name="n_Flash September eresMas_KPI's_UAG_report_CA 06-10 (06-11-06)_Spain KPIs 2" xfId="16578"/>
    <cellStyle name="n_Flash September eresMas_KPI's_UAG_report_CA 06-10 (06-11-06)_Spain KPIs_1" xfId="52027"/>
    <cellStyle name="n_Flash September eresMas_KPI's_UAG_report_CA 06-10 (06-11-06)_Telecoms - Operational KPIs" xfId="50330"/>
    <cellStyle name="n_Flash September eresMas_KPI's_V&amp;M trajectoires V1 (06-08-11)" xfId="2516"/>
    <cellStyle name="n_Flash September eresMas_KPI's_V&amp;M trajectoires V1 (06-08-11)_A&amp;ME KPIs" xfId="53807"/>
    <cellStyle name="n_Flash September eresMas_KPI's_V&amp;M trajectoires V1 (06-08-11)_Enterprise" xfId="9903"/>
    <cellStyle name="n_Flash September eresMas_KPI's_V&amp;M trajectoires V1 (06-08-11)_France financials" xfId="24169"/>
    <cellStyle name="n_Flash September eresMas_KPI's_V&amp;M trajectoires V1 (06-08-11)_France financials_1" xfId="25493"/>
    <cellStyle name="n_Flash September eresMas_KPI's_V&amp;M trajectoires V1 (06-08-11)_France KPIs" xfId="5377"/>
    <cellStyle name="n_Flash September eresMas_KPI's_V&amp;M trajectoires V1 (06-08-11)_France KPIs 2" xfId="14795"/>
    <cellStyle name="n_Flash September eresMas_KPI's_V&amp;M trajectoires V1 (06-08-11)_France KPIs_1" xfId="12620"/>
    <cellStyle name="n_Flash September eresMas_KPI's_V&amp;M trajectoires V1 (06-08-11)_Group" xfId="37404"/>
    <cellStyle name="n_Flash September eresMas_KPI's_V&amp;M trajectoires V1 (06-08-11)_Group - financial KPIs" xfId="22425"/>
    <cellStyle name="n_Flash September eresMas_KPI's_V&amp;M trajectoires V1 (06-08-11)_Group - operational KPIs" xfId="3369"/>
    <cellStyle name="n_Flash September eresMas_KPI's_V&amp;M trajectoires V1 (06-08-11)_Group - operational KPIs_1" xfId="10866"/>
    <cellStyle name="n_Flash September eresMas_KPI's_V&amp;M trajectoires V1 (06-08-11)_Group - operational KPIs_1 2" xfId="18565"/>
    <cellStyle name="n_Flash September eresMas_KPI's_V&amp;M trajectoires V1 (06-08-11)_Group - operational KPIs_2" xfId="20682"/>
    <cellStyle name="n_Flash September eresMas_KPI's_V&amp;M trajectoires V1 (06-08-11)_IC&amp;SS" xfId="17634"/>
    <cellStyle name="n_Flash September eresMas_KPI's_V&amp;M trajectoires V1 (06-08-11)_Poland KPIs" xfId="8623"/>
    <cellStyle name="n_Flash September eresMas_KPI's_V&amp;M trajectoires V1 (06-08-11)_Poland KPIs_1" xfId="37403"/>
    <cellStyle name="n_Flash September eresMas_KPI's_V&amp;M trajectoires V1 (06-08-11)_ROW" xfId="37405"/>
    <cellStyle name="n_Flash September eresMas_KPI's_V&amp;M trajectoires V1 (06-08-11)_ROW ARPU" xfId="37406"/>
    <cellStyle name="n_Flash September eresMas_KPI's_V&amp;M trajectoires V1 (06-08-11)_RoW KPIs" xfId="9335"/>
    <cellStyle name="n_Flash September eresMas_KPI's_V&amp;M trajectoires V1 (06-08-11)_ROW_1" xfId="37407"/>
    <cellStyle name="n_Flash September eresMas_KPI's_V&amp;M trajectoires V1 (06-08-11)_ROW_1_Group" xfId="37408"/>
    <cellStyle name="n_Flash September eresMas_KPI's_V&amp;M trajectoires V1 (06-08-11)_ROW_1_ROW ARPU" xfId="37409"/>
    <cellStyle name="n_Flash September eresMas_KPI's_V&amp;M trajectoires V1 (06-08-11)_ROW_Group" xfId="37410"/>
    <cellStyle name="n_Flash September eresMas_KPI's_V&amp;M trajectoires V1 (06-08-11)_ROW_ROW ARPU" xfId="37411"/>
    <cellStyle name="n_Flash September eresMas_KPI's_V&amp;M trajectoires V1 (06-08-11)_Spain ARPU + AUPU" xfId="37412"/>
    <cellStyle name="n_Flash September eresMas_KPI's_V&amp;M trajectoires V1 (06-08-11)_Spain ARPU + AUPU_Group" xfId="37413"/>
    <cellStyle name="n_Flash September eresMas_KPI's_V&amp;M trajectoires V1 (06-08-11)_Spain ARPU + AUPU_ROW ARPU" xfId="37414"/>
    <cellStyle name="n_Flash September eresMas_KPI's_V&amp;M trajectoires V1 (06-08-11)_Spain KPIs" xfId="7212"/>
    <cellStyle name="n_Flash September eresMas_KPI's_V&amp;M trajectoires V1 (06-08-11)_Spain KPIs 2" xfId="16579"/>
    <cellStyle name="n_Flash September eresMas_KPI's_V&amp;M trajectoires V1 (06-08-11)_Spain KPIs_1" xfId="52028"/>
    <cellStyle name="n_Flash September eresMas_KPI's_V&amp;M trajectoires V1 (06-08-11)_Telecoms - Operational KPIs" xfId="50331"/>
    <cellStyle name="n_Flash September eresMas_Maquette_BR" xfId="2517"/>
    <cellStyle name="n_Flash September eresMas_Maquette_BR_A&amp;ME KPIs" xfId="53808"/>
    <cellStyle name="n_Flash September eresMas_Maquette_BR_Enterprise" xfId="9904"/>
    <cellStyle name="n_Flash September eresMas_Maquette_BR_France financials" xfId="24170"/>
    <cellStyle name="n_Flash September eresMas_Maquette_BR_France financials_1" xfId="25494"/>
    <cellStyle name="n_Flash September eresMas_Maquette_BR_France KPIs" xfId="5378"/>
    <cellStyle name="n_Flash September eresMas_Maquette_BR_France KPIs 2" xfId="14796"/>
    <cellStyle name="n_Flash September eresMas_Maquette_BR_France KPIs_1" xfId="12621"/>
    <cellStyle name="n_Flash September eresMas_Maquette_BR_Group" xfId="37416"/>
    <cellStyle name="n_Flash September eresMas_Maquette_BR_Group - financial KPIs" xfId="22426"/>
    <cellStyle name="n_Flash September eresMas_Maquette_BR_Group - operational KPIs" xfId="3370"/>
    <cellStyle name="n_Flash September eresMas_Maquette_BR_Group - operational KPIs_1" xfId="10867"/>
    <cellStyle name="n_Flash September eresMas_Maquette_BR_Group - operational KPIs_1 2" xfId="18566"/>
    <cellStyle name="n_Flash September eresMas_Maquette_BR_Group - operational KPIs_2" xfId="20683"/>
    <cellStyle name="n_Flash September eresMas_Maquette_BR_IC&amp;SS" xfId="13807"/>
    <cellStyle name="n_Flash September eresMas_Maquette_BR_Poland KPIs" xfId="8624"/>
    <cellStyle name="n_Flash September eresMas_Maquette_BR_Poland KPIs_1" xfId="37415"/>
    <cellStyle name="n_Flash September eresMas_Maquette_BR_ROW" xfId="37417"/>
    <cellStyle name="n_Flash September eresMas_Maquette_BR_ROW ARPU" xfId="37418"/>
    <cellStyle name="n_Flash September eresMas_Maquette_BR_RoW KPIs" xfId="9336"/>
    <cellStyle name="n_Flash September eresMas_Maquette_BR_ROW_1" xfId="37419"/>
    <cellStyle name="n_Flash September eresMas_Maquette_BR_ROW_1_Group" xfId="37420"/>
    <cellStyle name="n_Flash September eresMas_Maquette_BR_ROW_1_ROW ARPU" xfId="37421"/>
    <cellStyle name="n_Flash September eresMas_Maquette_BR_ROW_Group" xfId="37422"/>
    <cellStyle name="n_Flash September eresMas_Maquette_BR_ROW_ROW ARPU" xfId="37423"/>
    <cellStyle name="n_Flash September eresMas_Maquette_BR_Spain ARPU + AUPU" xfId="37424"/>
    <cellStyle name="n_Flash September eresMas_Maquette_BR_Spain ARPU + AUPU_Group" xfId="37425"/>
    <cellStyle name="n_Flash September eresMas_Maquette_BR_Spain ARPU + AUPU_ROW ARPU" xfId="37426"/>
    <cellStyle name="n_Flash September eresMas_Maquette_BR_Spain KPIs" xfId="7213"/>
    <cellStyle name="n_Flash September eresMas_Maquette_BR_Spain KPIs 2" xfId="16580"/>
    <cellStyle name="n_Flash September eresMas_Maquette_BR_Spain KPIs_1" xfId="52029"/>
    <cellStyle name="n_Flash September eresMas_Maquette_BR_Telecoms - Operational KPIs" xfId="50332"/>
    <cellStyle name="n_Flash September eresMas_Marketing Wanadoo1" xfId="2518"/>
    <cellStyle name="n_Flash September eresMas_Marketing Wanadoo1_A&amp;ME KPIs" xfId="53809"/>
    <cellStyle name="n_Flash September eresMas_Marketing Wanadoo1_CA BAC SCR-VM 06-07 (31-07-06)" xfId="2519"/>
    <cellStyle name="n_Flash September eresMas_Marketing Wanadoo1_CA BAC SCR-VM 06-07 (31-07-06)_A&amp;ME KPIs" xfId="53810"/>
    <cellStyle name="n_Flash September eresMas_Marketing Wanadoo1_CA BAC SCR-VM 06-07 (31-07-06)_Enterprise" xfId="9906"/>
    <cellStyle name="n_Flash September eresMas_Marketing Wanadoo1_CA BAC SCR-VM 06-07 (31-07-06)_France financials" xfId="24172"/>
    <cellStyle name="n_Flash September eresMas_Marketing Wanadoo1_CA BAC SCR-VM 06-07 (31-07-06)_France financials_1" xfId="25496"/>
    <cellStyle name="n_Flash September eresMas_Marketing Wanadoo1_CA BAC SCR-VM 06-07 (31-07-06)_France KPIs" xfId="5380"/>
    <cellStyle name="n_Flash September eresMas_Marketing Wanadoo1_CA BAC SCR-VM 06-07 (31-07-06)_France KPIs 2" xfId="14798"/>
    <cellStyle name="n_Flash September eresMas_Marketing Wanadoo1_CA BAC SCR-VM 06-07 (31-07-06)_France KPIs_1" xfId="12623"/>
    <cellStyle name="n_Flash September eresMas_Marketing Wanadoo1_CA BAC SCR-VM 06-07 (31-07-06)_Group" xfId="37429"/>
    <cellStyle name="n_Flash September eresMas_Marketing Wanadoo1_CA BAC SCR-VM 06-07 (31-07-06)_Group - financial KPIs" xfId="22428"/>
    <cellStyle name="n_Flash September eresMas_Marketing Wanadoo1_CA BAC SCR-VM 06-07 (31-07-06)_Group - operational KPIs" xfId="3372"/>
    <cellStyle name="n_Flash September eresMas_Marketing Wanadoo1_CA BAC SCR-VM 06-07 (31-07-06)_Group - operational KPIs_1" xfId="10869"/>
    <cellStyle name="n_Flash September eresMas_Marketing Wanadoo1_CA BAC SCR-VM 06-07 (31-07-06)_Group - operational KPIs_1 2" xfId="18568"/>
    <cellStyle name="n_Flash September eresMas_Marketing Wanadoo1_CA BAC SCR-VM 06-07 (31-07-06)_Group - operational KPIs_2" xfId="20685"/>
    <cellStyle name="n_Flash September eresMas_Marketing Wanadoo1_CA BAC SCR-VM 06-07 (31-07-06)_IC&amp;SS" xfId="19735"/>
    <cellStyle name="n_Flash September eresMas_Marketing Wanadoo1_CA BAC SCR-VM 06-07 (31-07-06)_Poland KPIs" xfId="8626"/>
    <cellStyle name="n_Flash September eresMas_Marketing Wanadoo1_CA BAC SCR-VM 06-07 (31-07-06)_Poland KPIs_1" xfId="37428"/>
    <cellStyle name="n_Flash September eresMas_Marketing Wanadoo1_CA BAC SCR-VM 06-07 (31-07-06)_ROW" xfId="37430"/>
    <cellStyle name="n_Flash September eresMas_Marketing Wanadoo1_CA BAC SCR-VM 06-07 (31-07-06)_ROW ARPU" xfId="37431"/>
    <cellStyle name="n_Flash September eresMas_Marketing Wanadoo1_CA BAC SCR-VM 06-07 (31-07-06)_RoW KPIs" xfId="9338"/>
    <cellStyle name="n_Flash September eresMas_Marketing Wanadoo1_CA BAC SCR-VM 06-07 (31-07-06)_ROW_1" xfId="37432"/>
    <cellStyle name="n_Flash September eresMas_Marketing Wanadoo1_CA BAC SCR-VM 06-07 (31-07-06)_ROW_1_Group" xfId="37433"/>
    <cellStyle name="n_Flash September eresMas_Marketing Wanadoo1_CA BAC SCR-VM 06-07 (31-07-06)_ROW_1_ROW ARPU" xfId="37434"/>
    <cellStyle name="n_Flash September eresMas_Marketing Wanadoo1_CA BAC SCR-VM 06-07 (31-07-06)_ROW_Group" xfId="37435"/>
    <cellStyle name="n_Flash September eresMas_Marketing Wanadoo1_CA BAC SCR-VM 06-07 (31-07-06)_ROW_ROW ARPU" xfId="37436"/>
    <cellStyle name="n_Flash September eresMas_Marketing Wanadoo1_CA BAC SCR-VM 06-07 (31-07-06)_Spain ARPU + AUPU" xfId="37437"/>
    <cellStyle name="n_Flash September eresMas_Marketing Wanadoo1_CA BAC SCR-VM 06-07 (31-07-06)_Spain ARPU + AUPU_Group" xfId="37438"/>
    <cellStyle name="n_Flash September eresMas_Marketing Wanadoo1_CA BAC SCR-VM 06-07 (31-07-06)_Spain ARPU + AUPU_ROW ARPU" xfId="37439"/>
    <cellStyle name="n_Flash September eresMas_Marketing Wanadoo1_CA BAC SCR-VM 06-07 (31-07-06)_Spain KPIs" xfId="7215"/>
    <cellStyle name="n_Flash September eresMas_Marketing Wanadoo1_CA BAC SCR-VM 06-07 (31-07-06)_Spain KPIs 2" xfId="16582"/>
    <cellStyle name="n_Flash September eresMas_Marketing Wanadoo1_CA BAC SCR-VM 06-07 (31-07-06)_Spain KPIs_1" xfId="52031"/>
    <cellStyle name="n_Flash September eresMas_Marketing Wanadoo1_CA BAC SCR-VM 06-07 (31-07-06)_Telecoms - Operational KPIs" xfId="50334"/>
    <cellStyle name="n_Flash September eresMas_Marketing Wanadoo1_Classeur2" xfId="2520"/>
    <cellStyle name="n_Flash September eresMas_Marketing Wanadoo1_Classeur2_A&amp;ME KPIs" xfId="53811"/>
    <cellStyle name="n_Flash September eresMas_Marketing Wanadoo1_Classeur2_France financials" xfId="24173"/>
    <cellStyle name="n_Flash September eresMas_Marketing Wanadoo1_Classeur2_France KPIs" xfId="5381"/>
    <cellStyle name="n_Flash September eresMas_Marketing Wanadoo1_Classeur2_France KPIs 2" xfId="14799"/>
    <cellStyle name="n_Flash September eresMas_Marketing Wanadoo1_Classeur2_France KPIs_1" xfId="12624"/>
    <cellStyle name="n_Flash September eresMas_Marketing Wanadoo1_Classeur2_Group" xfId="37441"/>
    <cellStyle name="n_Flash September eresMas_Marketing Wanadoo1_Classeur2_Group - financial KPIs" xfId="22429"/>
    <cellStyle name="n_Flash September eresMas_Marketing Wanadoo1_Classeur2_Group - operational KPIs" xfId="10870"/>
    <cellStyle name="n_Flash September eresMas_Marketing Wanadoo1_Classeur2_Group - operational KPIs 2" xfId="18569"/>
    <cellStyle name="n_Flash September eresMas_Marketing Wanadoo1_Classeur2_Group - operational KPIs_1" xfId="20686"/>
    <cellStyle name="n_Flash September eresMas_Marketing Wanadoo1_Classeur2_Poland KPIs" xfId="37440"/>
    <cellStyle name="n_Flash September eresMas_Marketing Wanadoo1_Classeur2_ROW" xfId="37442"/>
    <cellStyle name="n_Flash September eresMas_Marketing Wanadoo1_Classeur2_ROW ARPU" xfId="37443"/>
    <cellStyle name="n_Flash September eresMas_Marketing Wanadoo1_Classeur2_ROW_1" xfId="37444"/>
    <cellStyle name="n_Flash September eresMas_Marketing Wanadoo1_Classeur2_ROW_1_Group" xfId="37445"/>
    <cellStyle name="n_Flash September eresMas_Marketing Wanadoo1_Classeur2_ROW_1_ROW ARPU" xfId="37446"/>
    <cellStyle name="n_Flash September eresMas_Marketing Wanadoo1_Classeur2_ROW_Group" xfId="37447"/>
    <cellStyle name="n_Flash September eresMas_Marketing Wanadoo1_Classeur2_ROW_ROW ARPU" xfId="37448"/>
    <cellStyle name="n_Flash September eresMas_Marketing Wanadoo1_Classeur2_Spain ARPU + AUPU" xfId="37449"/>
    <cellStyle name="n_Flash September eresMas_Marketing Wanadoo1_Classeur2_Spain ARPU + AUPU_Group" xfId="37450"/>
    <cellStyle name="n_Flash September eresMas_Marketing Wanadoo1_Classeur2_Spain ARPU + AUPU_ROW ARPU" xfId="37451"/>
    <cellStyle name="n_Flash September eresMas_Marketing Wanadoo1_Classeur2_Spain KPIs" xfId="7216"/>
    <cellStyle name="n_Flash September eresMas_Marketing Wanadoo1_Classeur2_Spain KPIs 2" xfId="16583"/>
    <cellStyle name="n_Flash September eresMas_Marketing Wanadoo1_Classeur2_Spain KPIs_1" xfId="52032"/>
    <cellStyle name="n_Flash September eresMas_Marketing Wanadoo1_Classeur2_Telecoms - Operational KPIs" xfId="50335"/>
    <cellStyle name="n_Flash September eresMas_Marketing Wanadoo1_DATA KPI Personal" xfId="37452"/>
    <cellStyle name="n_Flash September eresMas_Marketing Wanadoo1_DATA KPI Personal_Group" xfId="37453"/>
    <cellStyle name="n_Flash September eresMas_Marketing Wanadoo1_DATA KPI Personal_ROW ARPU" xfId="37454"/>
    <cellStyle name="n_Flash September eresMas_Marketing Wanadoo1_EE_CoA_BS - mapped V4" xfId="37455"/>
    <cellStyle name="n_Flash September eresMas_Marketing Wanadoo1_EE_CoA_BS - mapped V4_Group" xfId="37456"/>
    <cellStyle name="n_Flash September eresMas_Marketing Wanadoo1_EE_CoA_BS - mapped V4_ROW ARPU" xfId="37457"/>
    <cellStyle name="n_Flash September eresMas_Marketing Wanadoo1_Enterprise" xfId="9905"/>
    <cellStyle name="n_Flash September eresMas_Marketing Wanadoo1_Feuil1" xfId="2521"/>
    <cellStyle name="n_Flash September eresMas_Marketing Wanadoo1_Feuil1_A&amp;ME KPIs" xfId="53812"/>
    <cellStyle name="n_Flash September eresMas_Marketing Wanadoo1_Feuil1_France financials" xfId="24174"/>
    <cellStyle name="n_Flash September eresMas_Marketing Wanadoo1_Feuil1_France KPIs" xfId="5382"/>
    <cellStyle name="n_Flash September eresMas_Marketing Wanadoo1_Feuil1_France KPIs 2" xfId="14800"/>
    <cellStyle name="n_Flash September eresMas_Marketing Wanadoo1_Feuil1_France KPIs_1" xfId="12625"/>
    <cellStyle name="n_Flash September eresMas_Marketing Wanadoo1_Feuil1_Group" xfId="37459"/>
    <cellStyle name="n_Flash September eresMas_Marketing Wanadoo1_Feuil1_Group - financial KPIs" xfId="22430"/>
    <cellStyle name="n_Flash September eresMas_Marketing Wanadoo1_Feuil1_Group - operational KPIs" xfId="10871"/>
    <cellStyle name="n_Flash September eresMas_Marketing Wanadoo1_Feuil1_Group - operational KPIs 2" xfId="18570"/>
    <cellStyle name="n_Flash September eresMas_Marketing Wanadoo1_Feuil1_Group - operational KPIs_1" xfId="20687"/>
    <cellStyle name="n_Flash September eresMas_Marketing Wanadoo1_Feuil1_Poland KPIs" xfId="37458"/>
    <cellStyle name="n_Flash September eresMas_Marketing Wanadoo1_Feuil1_ROW" xfId="37460"/>
    <cellStyle name="n_Flash September eresMas_Marketing Wanadoo1_Feuil1_ROW ARPU" xfId="37461"/>
    <cellStyle name="n_Flash September eresMas_Marketing Wanadoo1_Feuil1_ROW_1" xfId="37462"/>
    <cellStyle name="n_Flash September eresMas_Marketing Wanadoo1_Feuil1_ROW_1_Group" xfId="37463"/>
    <cellStyle name="n_Flash September eresMas_Marketing Wanadoo1_Feuil1_ROW_1_ROW ARPU" xfId="37464"/>
    <cellStyle name="n_Flash September eresMas_Marketing Wanadoo1_Feuil1_ROW_Group" xfId="37465"/>
    <cellStyle name="n_Flash September eresMas_Marketing Wanadoo1_Feuil1_ROW_ROW ARPU" xfId="37466"/>
    <cellStyle name="n_Flash September eresMas_Marketing Wanadoo1_Feuil1_Spain ARPU + AUPU" xfId="37467"/>
    <cellStyle name="n_Flash September eresMas_Marketing Wanadoo1_Feuil1_Spain ARPU + AUPU_Group" xfId="37468"/>
    <cellStyle name="n_Flash September eresMas_Marketing Wanadoo1_Feuil1_Spain ARPU + AUPU_ROW ARPU" xfId="37469"/>
    <cellStyle name="n_Flash September eresMas_Marketing Wanadoo1_Feuil1_Spain KPIs" xfId="7217"/>
    <cellStyle name="n_Flash September eresMas_Marketing Wanadoo1_Feuil1_Spain KPIs 2" xfId="16584"/>
    <cellStyle name="n_Flash September eresMas_Marketing Wanadoo1_Feuil1_Spain KPIs_1" xfId="52033"/>
    <cellStyle name="n_Flash September eresMas_Marketing Wanadoo1_Feuil1_Telecoms - Operational KPIs" xfId="50336"/>
    <cellStyle name="n_Flash September eresMas_Marketing Wanadoo1_France financials" xfId="24171"/>
    <cellStyle name="n_Flash September eresMas_Marketing Wanadoo1_France financials_1" xfId="25495"/>
    <cellStyle name="n_Flash September eresMas_Marketing Wanadoo1_France KPIs" xfId="5379"/>
    <cellStyle name="n_Flash September eresMas_Marketing Wanadoo1_France KPIs 2" xfId="14797"/>
    <cellStyle name="n_Flash September eresMas_Marketing Wanadoo1_France KPIs_1" xfId="12622"/>
    <cellStyle name="n_Flash September eresMas_Marketing Wanadoo1_Group" xfId="37470"/>
    <cellStyle name="n_Flash September eresMas_Marketing Wanadoo1_Group - financial KPIs" xfId="22427"/>
    <cellStyle name="n_Flash September eresMas_Marketing Wanadoo1_Group - operational KPIs" xfId="3371"/>
    <cellStyle name="n_Flash September eresMas_Marketing Wanadoo1_Group - operational KPIs_1" xfId="10868"/>
    <cellStyle name="n_Flash September eresMas_Marketing Wanadoo1_Group - operational KPIs_1 2" xfId="18567"/>
    <cellStyle name="n_Flash September eresMas_Marketing Wanadoo1_Group - operational KPIs_2" xfId="20684"/>
    <cellStyle name="n_Flash September eresMas_Marketing Wanadoo1_IC&amp;SS" xfId="19535"/>
    <cellStyle name="n_Flash September eresMas_Marketing Wanadoo1_New L23 CA trafic 06-09 (06-10-20)" xfId="2522"/>
    <cellStyle name="n_Flash September eresMas_Marketing Wanadoo1_New L23 CA trafic 06-09 (06-10-20)_A&amp;ME KPIs" xfId="53813"/>
    <cellStyle name="n_Flash September eresMas_Marketing Wanadoo1_New L23 CA trafic 06-09 (06-10-20)_France financials" xfId="24175"/>
    <cellStyle name="n_Flash September eresMas_Marketing Wanadoo1_New L23 CA trafic 06-09 (06-10-20)_France KPIs" xfId="5383"/>
    <cellStyle name="n_Flash September eresMas_Marketing Wanadoo1_New L23 CA trafic 06-09 (06-10-20)_France KPIs 2" xfId="14801"/>
    <cellStyle name="n_Flash September eresMas_Marketing Wanadoo1_New L23 CA trafic 06-09 (06-10-20)_France KPIs_1" xfId="12626"/>
    <cellStyle name="n_Flash September eresMas_Marketing Wanadoo1_New L23 CA trafic 06-09 (06-10-20)_Group" xfId="37472"/>
    <cellStyle name="n_Flash September eresMas_Marketing Wanadoo1_New L23 CA trafic 06-09 (06-10-20)_Group - financial KPIs" xfId="22431"/>
    <cellStyle name="n_Flash September eresMas_Marketing Wanadoo1_New L23 CA trafic 06-09 (06-10-20)_Group - operational KPIs" xfId="10872"/>
    <cellStyle name="n_Flash September eresMas_Marketing Wanadoo1_New L23 CA trafic 06-09 (06-10-20)_Group - operational KPIs 2" xfId="18571"/>
    <cellStyle name="n_Flash September eresMas_Marketing Wanadoo1_New L23 CA trafic 06-09 (06-10-20)_Group - operational KPIs_1" xfId="20688"/>
    <cellStyle name="n_Flash September eresMas_Marketing Wanadoo1_New L23 CA trafic 06-09 (06-10-20)_Poland KPIs" xfId="37471"/>
    <cellStyle name="n_Flash September eresMas_Marketing Wanadoo1_New L23 CA trafic 06-09 (06-10-20)_ROW" xfId="37473"/>
    <cellStyle name="n_Flash September eresMas_Marketing Wanadoo1_New L23 CA trafic 06-09 (06-10-20)_ROW ARPU" xfId="37474"/>
    <cellStyle name="n_Flash September eresMas_Marketing Wanadoo1_New L23 CA trafic 06-09 (06-10-20)_ROW_1" xfId="37475"/>
    <cellStyle name="n_Flash September eresMas_Marketing Wanadoo1_New L23 CA trafic 06-09 (06-10-20)_ROW_1_Group" xfId="37476"/>
    <cellStyle name="n_Flash September eresMas_Marketing Wanadoo1_New L23 CA trafic 06-09 (06-10-20)_ROW_1_ROW ARPU" xfId="37477"/>
    <cellStyle name="n_Flash September eresMas_Marketing Wanadoo1_New L23 CA trafic 06-09 (06-10-20)_ROW_Group" xfId="37478"/>
    <cellStyle name="n_Flash September eresMas_Marketing Wanadoo1_New L23 CA trafic 06-09 (06-10-20)_ROW_ROW ARPU" xfId="37479"/>
    <cellStyle name="n_Flash September eresMas_Marketing Wanadoo1_New L23 CA trafic 06-09 (06-10-20)_Spain ARPU + AUPU" xfId="37480"/>
    <cellStyle name="n_Flash September eresMas_Marketing Wanadoo1_New L23 CA trafic 06-09 (06-10-20)_Spain ARPU + AUPU_Group" xfId="37481"/>
    <cellStyle name="n_Flash September eresMas_Marketing Wanadoo1_New L23 CA trafic 06-09 (06-10-20)_Spain ARPU + AUPU_ROW ARPU" xfId="37482"/>
    <cellStyle name="n_Flash September eresMas_Marketing Wanadoo1_New L23 CA trafic 06-09 (06-10-20)_Spain KPIs" xfId="7218"/>
    <cellStyle name="n_Flash September eresMas_Marketing Wanadoo1_New L23 CA trafic 06-09 (06-10-20)_Spain KPIs 2" xfId="16585"/>
    <cellStyle name="n_Flash September eresMas_Marketing Wanadoo1_New L23 CA trafic 06-09 (06-10-20)_Spain KPIs_1" xfId="52034"/>
    <cellStyle name="n_Flash September eresMas_Marketing Wanadoo1_New L23 CA trafic 06-09 (06-10-20)_Telecoms - Operational KPIs" xfId="50337"/>
    <cellStyle name="n_Flash September eresMas_Marketing Wanadoo1_PFA_Mn MTV_060413" xfId="2523"/>
    <cellStyle name="n_Flash September eresMas_Marketing Wanadoo1_PFA_Mn MTV_060413_A&amp;ME KPIs" xfId="53814"/>
    <cellStyle name="n_Flash September eresMas_Marketing Wanadoo1_PFA_Mn MTV_060413_France financials" xfId="24176"/>
    <cellStyle name="n_Flash September eresMas_Marketing Wanadoo1_PFA_Mn MTV_060413_France KPIs" xfId="5384"/>
    <cellStyle name="n_Flash September eresMas_Marketing Wanadoo1_PFA_Mn MTV_060413_France KPIs 2" xfId="14802"/>
    <cellStyle name="n_Flash September eresMas_Marketing Wanadoo1_PFA_Mn MTV_060413_France KPIs_1" xfId="12627"/>
    <cellStyle name="n_Flash September eresMas_Marketing Wanadoo1_PFA_Mn MTV_060413_Group" xfId="37484"/>
    <cellStyle name="n_Flash September eresMas_Marketing Wanadoo1_PFA_Mn MTV_060413_Group - financial KPIs" xfId="22432"/>
    <cellStyle name="n_Flash September eresMas_Marketing Wanadoo1_PFA_Mn MTV_060413_Group - operational KPIs" xfId="10873"/>
    <cellStyle name="n_Flash September eresMas_Marketing Wanadoo1_PFA_Mn MTV_060413_Group - operational KPIs 2" xfId="18572"/>
    <cellStyle name="n_Flash September eresMas_Marketing Wanadoo1_PFA_Mn MTV_060413_Group - operational KPIs_1" xfId="20689"/>
    <cellStyle name="n_Flash September eresMas_Marketing Wanadoo1_PFA_Mn MTV_060413_Poland KPIs" xfId="37483"/>
    <cellStyle name="n_Flash September eresMas_Marketing Wanadoo1_PFA_Mn MTV_060413_ROW" xfId="37485"/>
    <cellStyle name="n_Flash September eresMas_Marketing Wanadoo1_PFA_Mn MTV_060413_ROW ARPU" xfId="37486"/>
    <cellStyle name="n_Flash September eresMas_Marketing Wanadoo1_PFA_Mn MTV_060413_ROW_1" xfId="37487"/>
    <cellStyle name="n_Flash September eresMas_Marketing Wanadoo1_PFA_Mn MTV_060413_ROW_1_Group" xfId="37488"/>
    <cellStyle name="n_Flash September eresMas_Marketing Wanadoo1_PFA_Mn MTV_060413_ROW_1_ROW ARPU" xfId="37489"/>
    <cellStyle name="n_Flash September eresMas_Marketing Wanadoo1_PFA_Mn MTV_060413_ROW_Group" xfId="37490"/>
    <cellStyle name="n_Flash September eresMas_Marketing Wanadoo1_PFA_Mn MTV_060413_ROW_ROW ARPU" xfId="37491"/>
    <cellStyle name="n_Flash September eresMas_Marketing Wanadoo1_PFA_Mn MTV_060413_Spain ARPU + AUPU" xfId="37492"/>
    <cellStyle name="n_Flash September eresMas_Marketing Wanadoo1_PFA_Mn MTV_060413_Spain ARPU + AUPU_Group" xfId="37493"/>
    <cellStyle name="n_Flash September eresMas_Marketing Wanadoo1_PFA_Mn MTV_060413_Spain ARPU + AUPU_ROW ARPU" xfId="37494"/>
    <cellStyle name="n_Flash September eresMas_Marketing Wanadoo1_PFA_Mn MTV_060413_Spain KPIs" xfId="7219"/>
    <cellStyle name="n_Flash September eresMas_Marketing Wanadoo1_PFA_Mn MTV_060413_Spain KPIs 2" xfId="16586"/>
    <cellStyle name="n_Flash September eresMas_Marketing Wanadoo1_PFA_Mn MTV_060413_Spain KPIs_1" xfId="52035"/>
    <cellStyle name="n_Flash September eresMas_Marketing Wanadoo1_PFA_Mn MTV_060413_Telecoms - Operational KPIs" xfId="50338"/>
    <cellStyle name="n_Flash September eresMas_Marketing Wanadoo1_PFA_Mn_0603_V0 0" xfId="2524"/>
    <cellStyle name="n_Flash September eresMas_Marketing Wanadoo1_PFA_Mn_0603_V0 0_A&amp;ME KPIs" xfId="53815"/>
    <cellStyle name="n_Flash September eresMas_Marketing Wanadoo1_PFA_Mn_0603_V0 0_France financials" xfId="24177"/>
    <cellStyle name="n_Flash September eresMas_Marketing Wanadoo1_PFA_Mn_0603_V0 0_France KPIs" xfId="5385"/>
    <cellStyle name="n_Flash September eresMas_Marketing Wanadoo1_PFA_Mn_0603_V0 0_France KPIs 2" xfId="14803"/>
    <cellStyle name="n_Flash September eresMas_Marketing Wanadoo1_PFA_Mn_0603_V0 0_France KPIs_1" xfId="12628"/>
    <cellStyle name="n_Flash September eresMas_Marketing Wanadoo1_PFA_Mn_0603_V0 0_Group" xfId="37496"/>
    <cellStyle name="n_Flash September eresMas_Marketing Wanadoo1_PFA_Mn_0603_V0 0_Group - financial KPIs" xfId="22433"/>
    <cellStyle name="n_Flash September eresMas_Marketing Wanadoo1_PFA_Mn_0603_V0 0_Group - operational KPIs" xfId="10874"/>
    <cellStyle name="n_Flash September eresMas_Marketing Wanadoo1_PFA_Mn_0603_V0 0_Group - operational KPIs 2" xfId="18573"/>
    <cellStyle name="n_Flash September eresMas_Marketing Wanadoo1_PFA_Mn_0603_V0 0_Group - operational KPIs_1" xfId="20690"/>
    <cellStyle name="n_Flash September eresMas_Marketing Wanadoo1_PFA_Mn_0603_V0 0_Poland KPIs" xfId="37495"/>
    <cellStyle name="n_Flash September eresMas_Marketing Wanadoo1_PFA_Mn_0603_V0 0_ROW" xfId="37497"/>
    <cellStyle name="n_Flash September eresMas_Marketing Wanadoo1_PFA_Mn_0603_V0 0_ROW ARPU" xfId="37498"/>
    <cellStyle name="n_Flash September eresMas_Marketing Wanadoo1_PFA_Mn_0603_V0 0_ROW_1" xfId="37499"/>
    <cellStyle name="n_Flash September eresMas_Marketing Wanadoo1_PFA_Mn_0603_V0 0_ROW_1_Group" xfId="37500"/>
    <cellStyle name="n_Flash September eresMas_Marketing Wanadoo1_PFA_Mn_0603_V0 0_ROW_1_ROW ARPU" xfId="37501"/>
    <cellStyle name="n_Flash September eresMas_Marketing Wanadoo1_PFA_Mn_0603_V0 0_ROW_Group" xfId="37502"/>
    <cellStyle name="n_Flash September eresMas_Marketing Wanadoo1_PFA_Mn_0603_V0 0_ROW_ROW ARPU" xfId="37503"/>
    <cellStyle name="n_Flash September eresMas_Marketing Wanadoo1_PFA_Mn_0603_V0 0_Spain ARPU + AUPU" xfId="37504"/>
    <cellStyle name="n_Flash September eresMas_Marketing Wanadoo1_PFA_Mn_0603_V0 0_Spain ARPU + AUPU_Group" xfId="37505"/>
    <cellStyle name="n_Flash September eresMas_Marketing Wanadoo1_PFA_Mn_0603_V0 0_Spain ARPU + AUPU_ROW ARPU" xfId="37506"/>
    <cellStyle name="n_Flash September eresMas_Marketing Wanadoo1_PFA_Mn_0603_V0 0_Spain KPIs" xfId="7220"/>
    <cellStyle name="n_Flash September eresMas_Marketing Wanadoo1_PFA_Mn_0603_V0 0_Spain KPIs 2" xfId="16587"/>
    <cellStyle name="n_Flash September eresMas_Marketing Wanadoo1_PFA_Mn_0603_V0 0_Spain KPIs_1" xfId="52036"/>
    <cellStyle name="n_Flash September eresMas_Marketing Wanadoo1_PFA_Mn_0603_V0 0_Telecoms - Operational KPIs" xfId="50339"/>
    <cellStyle name="n_Flash September eresMas_Marketing Wanadoo1_Poland KPIs" xfId="8625"/>
    <cellStyle name="n_Flash September eresMas_Marketing Wanadoo1_Poland KPIs_1" xfId="37427"/>
    <cellStyle name="n_Flash September eresMas_Marketing Wanadoo1_Reporting Valeur_Mobile_2010_10" xfId="37507"/>
    <cellStyle name="n_Flash September eresMas_Marketing Wanadoo1_Reporting Valeur_Mobile_2010_10_Group" xfId="37508"/>
    <cellStyle name="n_Flash September eresMas_Marketing Wanadoo1_Reporting Valeur_Mobile_2010_10_ROW" xfId="37509"/>
    <cellStyle name="n_Flash September eresMas_Marketing Wanadoo1_Reporting Valeur_Mobile_2010_10_ROW ARPU" xfId="37510"/>
    <cellStyle name="n_Flash September eresMas_Marketing Wanadoo1_Reporting Valeur_Mobile_2010_10_ROW_Group" xfId="37511"/>
    <cellStyle name="n_Flash September eresMas_Marketing Wanadoo1_Reporting Valeur_Mobile_2010_10_ROW_ROW ARPU" xfId="37512"/>
    <cellStyle name="n_Flash September eresMas_Marketing Wanadoo1_ROW" xfId="37513"/>
    <cellStyle name="n_Flash September eresMas_Marketing Wanadoo1_ROW ARPU" xfId="37514"/>
    <cellStyle name="n_Flash September eresMas_Marketing Wanadoo1_RoW KPIs" xfId="9337"/>
    <cellStyle name="n_Flash September eresMas_Marketing Wanadoo1_ROW_1" xfId="37515"/>
    <cellStyle name="n_Flash September eresMas_Marketing Wanadoo1_ROW_1_Group" xfId="37516"/>
    <cellStyle name="n_Flash September eresMas_Marketing Wanadoo1_ROW_1_ROW ARPU" xfId="37517"/>
    <cellStyle name="n_Flash September eresMas_Marketing Wanadoo1_ROW_Group" xfId="37518"/>
    <cellStyle name="n_Flash September eresMas_Marketing Wanadoo1_ROW_ROW ARPU" xfId="37519"/>
    <cellStyle name="n_Flash September eresMas_Marketing Wanadoo1_Spain ARPU + AUPU" xfId="37520"/>
    <cellStyle name="n_Flash September eresMas_Marketing Wanadoo1_Spain ARPU + AUPU_Group" xfId="37521"/>
    <cellStyle name="n_Flash September eresMas_Marketing Wanadoo1_Spain ARPU + AUPU_ROW ARPU" xfId="37522"/>
    <cellStyle name="n_Flash September eresMas_Marketing Wanadoo1_Spain KPIs" xfId="7214"/>
    <cellStyle name="n_Flash September eresMas_Marketing Wanadoo1_Spain KPIs 2" xfId="16581"/>
    <cellStyle name="n_Flash September eresMas_Marketing Wanadoo1_Spain KPIs_1" xfId="52030"/>
    <cellStyle name="n_Flash September eresMas_Marketing Wanadoo1_Telecoms - Operational KPIs" xfId="50333"/>
    <cellStyle name="n_Flash September eresMas_Marketing Wanadoo1_UAG_report_CA 06-09 (06-09-28)" xfId="2525"/>
    <cellStyle name="n_Flash September eresMas_Marketing Wanadoo1_UAG_report_CA 06-09 (06-09-28)_A&amp;ME KPIs" xfId="53816"/>
    <cellStyle name="n_Flash September eresMas_Marketing Wanadoo1_UAG_report_CA 06-09 (06-09-28)_Enterprise" xfId="9907"/>
    <cellStyle name="n_Flash September eresMas_Marketing Wanadoo1_UAG_report_CA 06-09 (06-09-28)_France financials" xfId="24178"/>
    <cellStyle name="n_Flash September eresMas_Marketing Wanadoo1_UAG_report_CA 06-09 (06-09-28)_France financials_1" xfId="25497"/>
    <cellStyle name="n_Flash September eresMas_Marketing Wanadoo1_UAG_report_CA 06-09 (06-09-28)_France KPIs" xfId="5386"/>
    <cellStyle name="n_Flash September eresMas_Marketing Wanadoo1_UAG_report_CA 06-09 (06-09-28)_France KPIs 2" xfId="14804"/>
    <cellStyle name="n_Flash September eresMas_Marketing Wanadoo1_UAG_report_CA 06-09 (06-09-28)_France KPIs_1" xfId="12629"/>
    <cellStyle name="n_Flash September eresMas_Marketing Wanadoo1_UAG_report_CA 06-09 (06-09-28)_Group" xfId="37524"/>
    <cellStyle name="n_Flash September eresMas_Marketing Wanadoo1_UAG_report_CA 06-09 (06-09-28)_Group - financial KPIs" xfId="22434"/>
    <cellStyle name="n_Flash September eresMas_Marketing Wanadoo1_UAG_report_CA 06-09 (06-09-28)_Group - operational KPIs" xfId="3373"/>
    <cellStyle name="n_Flash September eresMas_Marketing Wanadoo1_UAG_report_CA 06-09 (06-09-28)_Group - operational KPIs_1" xfId="10875"/>
    <cellStyle name="n_Flash September eresMas_Marketing Wanadoo1_UAG_report_CA 06-09 (06-09-28)_Group - operational KPIs_1 2" xfId="18574"/>
    <cellStyle name="n_Flash September eresMas_Marketing Wanadoo1_UAG_report_CA 06-09 (06-09-28)_Group - operational KPIs_2" xfId="20691"/>
    <cellStyle name="n_Flash September eresMas_Marketing Wanadoo1_UAG_report_CA 06-09 (06-09-28)_IC&amp;SS" xfId="17635"/>
    <cellStyle name="n_Flash September eresMas_Marketing Wanadoo1_UAG_report_CA 06-09 (06-09-28)_Poland KPIs" xfId="8627"/>
    <cellStyle name="n_Flash September eresMas_Marketing Wanadoo1_UAG_report_CA 06-09 (06-09-28)_Poland KPIs_1" xfId="37523"/>
    <cellStyle name="n_Flash September eresMas_Marketing Wanadoo1_UAG_report_CA 06-09 (06-09-28)_ROW" xfId="37525"/>
    <cellStyle name="n_Flash September eresMas_Marketing Wanadoo1_UAG_report_CA 06-09 (06-09-28)_ROW ARPU" xfId="37526"/>
    <cellStyle name="n_Flash September eresMas_Marketing Wanadoo1_UAG_report_CA 06-09 (06-09-28)_RoW KPIs" xfId="9339"/>
    <cellStyle name="n_Flash September eresMas_Marketing Wanadoo1_UAG_report_CA 06-09 (06-09-28)_ROW_1" xfId="37527"/>
    <cellStyle name="n_Flash September eresMas_Marketing Wanadoo1_UAG_report_CA 06-09 (06-09-28)_ROW_1_Group" xfId="37528"/>
    <cellStyle name="n_Flash September eresMas_Marketing Wanadoo1_UAG_report_CA 06-09 (06-09-28)_ROW_1_ROW ARPU" xfId="37529"/>
    <cellStyle name="n_Flash September eresMas_Marketing Wanadoo1_UAG_report_CA 06-09 (06-09-28)_ROW_Group" xfId="37530"/>
    <cellStyle name="n_Flash September eresMas_Marketing Wanadoo1_UAG_report_CA 06-09 (06-09-28)_ROW_ROW ARPU" xfId="37531"/>
    <cellStyle name="n_Flash September eresMas_Marketing Wanadoo1_UAG_report_CA 06-09 (06-09-28)_Spain ARPU + AUPU" xfId="37532"/>
    <cellStyle name="n_Flash September eresMas_Marketing Wanadoo1_UAG_report_CA 06-09 (06-09-28)_Spain ARPU + AUPU_Group" xfId="37533"/>
    <cellStyle name="n_Flash September eresMas_Marketing Wanadoo1_UAG_report_CA 06-09 (06-09-28)_Spain ARPU + AUPU_ROW ARPU" xfId="37534"/>
    <cellStyle name="n_Flash September eresMas_Marketing Wanadoo1_UAG_report_CA 06-09 (06-09-28)_Spain KPIs" xfId="7221"/>
    <cellStyle name="n_Flash September eresMas_Marketing Wanadoo1_UAG_report_CA 06-09 (06-09-28)_Spain KPIs 2" xfId="16588"/>
    <cellStyle name="n_Flash September eresMas_Marketing Wanadoo1_UAG_report_CA 06-09 (06-09-28)_Spain KPIs_1" xfId="52037"/>
    <cellStyle name="n_Flash September eresMas_Marketing Wanadoo1_UAG_report_CA 06-09 (06-09-28)_Telecoms - Operational KPIs" xfId="50340"/>
    <cellStyle name="n_Flash September eresMas_Marketing Wanadoo1_UAG_report_CA 06-10 (06-11-06)" xfId="2526"/>
    <cellStyle name="n_Flash September eresMas_Marketing Wanadoo1_UAG_report_CA 06-10 (06-11-06)_A&amp;ME KPIs" xfId="53817"/>
    <cellStyle name="n_Flash September eresMas_Marketing Wanadoo1_UAG_report_CA 06-10 (06-11-06)_Enterprise" xfId="9908"/>
    <cellStyle name="n_Flash September eresMas_Marketing Wanadoo1_UAG_report_CA 06-10 (06-11-06)_France financials" xfId="24179"/>
    <cellStyle name="n_Flash September eresMas_Marketing Wanadoo1_UAG_report_CA 06-10 (06-11-06)_France financials_1" xfId="25498"/>
    <cellStyle name="n_Flash September eresMas_Marketing Wanadoo1_UAG_report_CA 06-10 (06-11-06)_France KPIs" xfId="5387"/>
    <cellStyle name="n_Flash September eresMas_Marketing Wanadoo1_UAG_report_CA 06-10 (06-11-06)_France KPIs 2" xfId="14805"/>
    <cellStyle name="n_Flash September eresMas_Marketing Wanadoo1_UAG_report_CA 06-10 (06-11-06)_France KPIs_1" xfId="12630"/>
    <cellStyle name="n_Flash September eresMas_Marketing Wanadoo1_UAG_report_CA 06-10 (06-11-06)_Group" xfId="37536"/>
    <cellStyle name="n_Flash September eresMas_Marketing Wanadoo1_UAG_report_CA 06-10 (06-11-06)_Group - financial KPIs" xfId="22435"/>
    <cellStyle name="n_Flash September eresMas_Marketing Wanadoo1_UAG_report_CA 06-10 (06-11-06)_Group - operational KPIs" xfId="3374"/>
    <cellStyle name="n_Flash September eresMas_Marketing Wanadoo1_UAG_report_CA 06-10 (06-11-06)_Group - operational KPIs_1" xfId="10876"/>
    <cellStyle name="n_Flash September eresMas_Marketing Wanadoo1_UAG_report_CA 06-10 (06-11-06)_Group - operational KPIs_1 2" xfId="18575"/>
    <cellStyle name="n_Flash September eresMas_Marketing Wanadoo1_UAG_report_CA 06-10 (06-11-06)_Group - operational KPIs_2" xfId="20692"/>
    <cellStyle name="n_Flash September eresMas_Marketing Wanadoo1_UAG_report_CA 06-10 (06-11-06)_IC&amp;SS" xfId="17723"/>
    <cellStyle name="n_Flash September eresMas_Marketing Wanadoo1_UAG_report_CA 06-10 (06-11-06)_Poland KPIs" xfId="8628"/>
    <cellStyle name="n_Flash September eresMas_Marketing Wanadoo1_UAG_report_CA 06-10 (06-11-06)_Poland KPIs_1" xfId="37535"/>
    <cellStyle name="n_Flash September eresMas_Marketing Wanadoo1_UAG_report_CA 06-10 (06-11-06)_ROW" xfId="37537"/>
    <cellStyle name="n_Flash September eresMas_Marketing Wanadoo1_UAG_report_CA 06-10 (06-11-06)_ROW ARPU" xfId="37538"/>
    <cellStyle name="n_Flash September eresMas_Marketing Wanadoo1_UAG_report_CA 06-10 (06-11-06)_RoW KPIs" xfId="9340"/>
    <cellStyle name="n_Flash September eresMas_Marketing Wanadoo1_UAG_report_CA 06-10 (06-11-06)_ROW_1" xfId="37539"/>
    <cellStyle name="n_Flash September eresMas_Marketing Wanadoo1_UAG_report_CA 06-10 (06-11-06)_ROW_1_Group" xfId="37540"/>
    <cellStyle name="n_Flash September eresMas_Marketing Wanadoo1_UAG_report_CA 06-10 (06-11-06)_ROW_1_ROW ARPU" xfId="37541"/>
    <cellStyle name="n_Flash September eresMas_Marketing Wanadoo1_UAG_report_CA 06-10 (06-11-06)_ROW_Group" xfId="37542"/>
    <cellStyle name="n_Flash September eresMas_Marketing Wanadoo1_UAG_report_CA 06-10 (06-11-06)_ROW_ROW ARPU" xfId="37543"/>
    <cellStyle name="n_Flash September eresMas_Marketing Wanadoo1_UAG_report_CA 06-10 (06-11-06)_Spain ARPU + AUPU" xfId="37544"/>
    <cellStyle name="n_Flash September eresMas_Marketing Wanadoo1_UAG_report_CA 06-10 (06-11-06)_Spain ARPU + AUPU_Group" xfId="37545"/>
    <cellStyle name="n_Flash September eresMas_Marketing Wanadoo1_UAG_report_CA 06-10 (06-11-06)_Spain ARPU + AUPU_ROW ARPU" xfId="37546"/>
    <cellStyle name="n_Flash September eresMas_Marketing Wanadoo1_UAG_report_CA 06-10 (06-11-06)_Spain KPIs" xfId="7222"/>
    <cellStyle name="n_Flash September eresMas_Marketing Wanadoo1_UAG_report_CA 06-10 (06-11-06)_Spain KPIs 2" xfId="16589"/>
    <cellStyle name="n_Flash September eresMas_Marketing Wanadoo1_UAG_report_CA 06-10 (06-11-06)_Spain KPIs_1" xfId="52038"/>
    <cellStyle name="n_Flash September eresMas_Marketing Wanadoo1_UAG_report_CA 06-10 (06-11-06)_Telecoms - Operational KPIs" xfId="50341"/>
    <cellStyle name="n_Flash September eresMas_MGRH Home" xfId="2527"/>
    <cellStyle name="n_Flash September eresMas_MGRH Home_A&amp;ME KPIs" xfId="53818"/>
    <cellStyle name="n_Flash September eresMas_MGRH Home_DATA KPI Personal" xfId="37548"/>
    <cellStyle name="n_Flash September eresMas_MGRH Home_DATA KPI Personal_Group" xfId="37549"/>
    <cellStyle name="n_Flash September eresMas_MGRH Home_DATA KPI Personal_ROW ARPU" xfId="37550"/>
    <cellStyle name="n_Flash September eresMas_MGRH Home_EE_CoA_BS - mapped V4" xfId="37551"/>
    <cellStyle name="n_Flash September eresMas_MGRH Home_EE_CoA_BS - mapped V4_Group" xfId="37552"/>
    <cellStyle name="n_Flash September eresMas_MGRH Home_EE_CoA_BS - mapped V4_ROW ARPU" xfId="37553"/>
    <cellStyle name="n_Flash September eresMas_MGRH Home_France financials" xfId="24180"/>
    <cellStyle name="n_Flash September eresMas_MGRH Home_France KPIs" xfId="5388"/>
    <cellStyle name="n_Flash September eresMas_MGRH Home_France KPIs 2" xfId="14806"/>
    <cellStyle name="n_Flash September eresMas_MGRH Home_France KPIs_1" xfId="12631"/>
    <cellStyle name="n_Flash September eresMas_MGRH Home_Group" xfId="37554"/>
    <cellStyle name="n_Flash September eresMas_MGRH Home_Group - financial KPIs" xfId="22436"/>
    <cellStyle name="n_Flash September eresMas_MGRH Home_Group - operational KPIs" xfId="10877"/>
    <cellStyle name="n_Flash September eresMas_MGRH Home_Group - operational KPIs 2" xfId="18576"/>
    <cellStyle name="n_Flash September eresMas_MGRH Home_Group - operational KPIs_1" xfId="20693"/>
    <cellStyle name="n_Flash September eresMas_MGRH Home_Poland KPIs" xfId="37547"/>
    <cellStyle name="n_Flash September eresMas_MGRH Home_Reporting Valeur_Mobile_2010_10" xfId="37555"/>
    <cellStyle name="n_Flash September eresMas_MGRH Home_Reporting Valeur_Mobile_2010_10_Group" xfId="37556"/>
    <cellStyle name="n_Flash September eresMas_MGRH Home_Reporting Valeur_Mobile_2010_10_ROW" xfId="37557"/>
    <cellStyle name="n_Flash September eresMas_MGRH Home_Reporting Valeur_Mobile_2010_10_ROW ARPU" xfId="37558"/>
    <cellStyle name="n_Flash September eresMas_MGRH Home_Reporting Valeur_Mobile_2010_10_ROW_Group" xfId="37559"/>
    <cellStyle name="n_Flash September eresMas_MGRH Home_Reporting Valeur_Mobile_2010_10_ROW_ROW ARPU" xfId="37560"/>
    <cellStyle name="n_Flash September eresMas_MGRH Home_ROW" xfId="37561"/>
    <cellStyle name="n_Flash September eresMas_MGRH Home_ROW ARPU" xfId="37562"/>
    <cellStyle name="n_Flash September eresMas_MGRH Home_ROW_1" xfId="37563"/>
    <cellStyle name="n_Flash September eresMas_MGRH Home_ROW_1_Group" xfId="37564"/>
    <cellStyle name="n_Flash September eresMas_MGRH Home_ROW_1_ROW ARPU" xfId="37565"/>
    <cellStyle name="n_Flash September eresMas_MGRH Home_ROW_Group" xfId="37566"/>
    <cellStyle name="n_Flash September eresMas_MGRH Home_ROW_ROW ARPU" xfId="37567"/>
    <cellStyle name="n_Flash September eresMas_MGRH Home_Spain ARPU + AUPU" xfId="37568"/>
    <cellStyle name="n_Flash September eresMas_MGRH Home_Spain ARPU + AUPU_Group" xfId="37569"/>
    <cellStyle name="n_Flash September eresMas_MGRH Home_Spain ARPU + AUPU_ROW ARPU" xfId="37570"/>
    <cellStyle name="n_Flash September eresMas_MGRH Home_Spain KPIs" xfId="7223"/>
    <cellStyle name="n_Flash September eresMas_MGRH Home_Spain KPIs 2" xfId="16590"/>
    <cellStyle name="n_Flash September eresMas_MGRH Home_Spain KPIs_1" xfId="52039"/>
    <cellStyle name="n_Flash September eresMas_MGRH Home_Telecoms - Operational KPIs" xfId="50342"/>
    <cellStyle name="n_Flash September eresMas_MHGP_Excel tool Reporting 200703" xfId="19534"/>
    <cellStyle name="n_Flash September eresMas_MHGP_Excel tool Reporting 200703_France financials" xfId="24181"/>
    <cellStyle name="n_Flash September eresMas_MHGP_Excel tool Reporting 200703_Group - financial KPIs" xfId="22437"/>
    <cellStyle name="n_Flash September eresMas_MILESTONES_MARCH" xfId="2528"/>
    <cellStyle name="n_Flash September eresMas_MILESTONES_MARCH_A&amp;ME KPIs" xfId="53819"/>
    <cellStyle name="n_Flash September eresMas_MILESTONES_MARCH_CA BAC SCR-VM 06-07 (31-07-06)" xfId="2529"/>
    <cellStyle name="n_Flash September eresMas_MILESTONES_MARCH_CA BAC SCR-VM 06-07 (31-07-06)_A&amp;ME KPIs" xfId="53820"/>
    <cellStyle name="n_Flash September eresMas_MILESTONES_MARCH_CA BAC SCR-VM 06-07 (31-07-06)_Enterprise" xfId="9910"/>
    <cellStyle name="n_Flash September eresMas_MILESTONES_MARCH_CA BAC SCR-VM 06-07 (31-07-06)_France financials" xfId="24183"/>
    <cellStyle name="n_Flash September eresMas_MILESTONES_MARCH_CA BAC SCR-VM 06-07 (31-07-06)_France financials_1" xfId="25500"/>
    <cellStyle name="n_Flash September eresMas_MILESTONES_MARCH_CA BAC SCR-VM 06-07 (31-07-06)_France KPIs" xfId="5390"/>
    <cellStyle name="n_Flash September eresMas_MILESTONES_MARCH_CA BAC SCR-VM 06-07 (31-07-06)_France KPIs 2" xfId="14808"/>
    <cellStyle name="n_Flash September eresMas_MILESTONES_MARCH_CA BAC SCR-VM 06-07 (31-07-06)_France KPIs_1" xfId="12633"/>
    <cellStyle name="n_Flash September eresMas_MILESTONES_MARCH_CA BAC SCR-VM 06-07 (31-07-06)_Group" xfId="37573"/>
    <cellStyle name="n_Flash September eresMas_MILESTONES_MARCH_CA BAC SCR-VM 06-07 (31-07-06)_Group - financial KPIs" xfId="22439"/>
    <cellStyle name="n_Flash September eresMas_MILESTONES_MARCH_CA BAC SCR-VM 06-07 (31-07-06)_Group - operational KPIs" xfId="3376"/>
    <cellStyle name="n_Flash September eresMas_MILESTONES_MARCH_CA BAC SCR-VM 06-07 (31-07-06)_Group - operational KPIs_1" xfId="10879"/>
    <cellStyle name="n_Flash September eresMas_MILESTONES_MARCH_CA BAC SCR-VM 06-07 (31-07-06)_Group - operational KPIs_1 2" xfId="18578"/>
    <cellStyle name="n_Flash September eresMas_MILESTONES_MARCH_CA BAC SCR-VM 06-07 (31-07-06)_Group - operational KPIs_2" xfId="20695"/>
    <cellStyle name="n_Flash September eresMas_MILESTONES_MARCH_CA BAC SCR-VM 06-07 (31-07-06)_IC&amp;SS" xfId="17636"/>
    <cellStyle name="n_Flash September eresMas_MILESTONES_MARCH_CA BAC SCR-VM 06-07 (31-07-06)_Poland KPIs" xfId="8630"/>
    <cellStyle name="n_Flash September eresMas_MILESTONES_MARCH_CA BAC SCR-VM 06-07 (31-07-06)_Poland KPIs_1" xfId="37572"/>
    <cellStyle name="n_Flash September eresMas_MILESTONES_MARCH_CA BAC SCR-VM 06-07 (31-07-06)_ROW" xfId="37574"/>
    <cellStyle name="n_Flash September eresMas_MILESTONES_MARCH_CA BAC SCR-VM 06-07 (31-07-06)_ROW ARPU" xfId="37575"/>
    <cellStyle name="n_Flash September eresMas_MILESTONES_MARCH_CA BAC SCR-VM 06-07 (31-07-06)_RoW KPIs" xfId="9342"/>
    <cellStyle name="n_Flash September eresMas_MILESTONES_MARCH_CA BAC SCR-VM 06-07 (31-07-06)_ROW_1" xfId="37576"/>
    <cellStyle name="n_Flash September eresMas_MILESTONES_MARCH_CA BAC SCR-VM 06-07 (31-07-06)_ROW_1_Group" xfId="37577"/>
    <cellStyle name="n_Flash September eresMas_MILESTONES_MARCH_CA BAC SCR-VM 06-07 (31-07-06)_ROW_1_ROW ARPU" xfId="37578"/>
    <cellStyle name="n_Flash September eresMas_MILESTONES_MARCH_CA BAC SCR-VM 06-07 (31-07-06)_ROW_Group" xfId="37579"/>
    <cellStyle name="n_Flash September eresMas_MILESTONES_MARCH_CA BAC SCR-VM 06-07 (31-07-06)_ROW_ROW ARPU" xfId="37580"/>
    <cellStyle name="n_Flash September eresMas_MILESTONES_MARCH_CA BAC SCR-VM 06-07 (31-07-06)_Spain ARPU + AUPU" xfId="37581"/>
    <cellStyle name="n_Flash September eresMas_MILESTONES_MARCH_CA BAC SCR-VM 06-07 (31-07-06)_Spain ARPU + AUPU_Group" xfId="37582"/>
    <cellStyle name="n_Flash September eresMas_MILESTONES_MARCH_CA BAC SCR-VM 06-07 (31-07-06)_Spain ARPU + AUPU_ROW ARPU" xfId="37583"/>
    <cellStyle name="n_Flash September eresMas_MILESTONES_MARCH_CA BAC SCR-VM 06-07 (31-07-06)_Spain KPIs" xfId="7225"/>
    <cellStyle name="n_Flash September eresMas_MILESTONES_MARCH_CA BAC SCR-VM 06-07 (31-07-06)_Spain KPIs 2" xfId="16592"/>
    <cellStyle name="n_Flash September eresMas_MILESTONES_MARCH_CA BAC SCR-VM 06-07 (31-07-06)_Spain KPIs_1" xfId="52041"/>
    <cellStyle name="n_Flash September eresMas_MILESTONES_MARCH_CA BAC SCR-VM 06-07 (31-07-06)_Telecoms - Operational KPIs" xfId="50344"/>
    <cellStyle name="n_Flash September eresMas_MILESTONES_MARCH_Classeur2" xfId="2530"/>
    <cellStyle name="n_Flash September eresMas_MILESTONES_MARCH_Classeur2_A&amp;ME KPIs" xfId="53821"/>
    <cellStyle name="n_Flash September eresMas_MILESTONES_MARCH_Classeur2_France financials" xfId="24184"/>
    <cellStyle name="n_Flash September eresMas_MILESTONES_MARCH_Classeur2_France KPIs" xfId="5391"/>
    <cellStyle name="n_Flash September eresMas_MILESTONES_MARCH_Classeur2_France KPIs 2" xfId="14809"/>
    <cellStyle name="n_Flash September eresMas_MILESTONES_MARCH_Classeur2_France KPIs_1" xfId="12634"/>
    <cellStyle name="n_Flash September eresMas_MILESTONES_MARCH_Classeur2_Group" xfId="37585"/>
    <cellStyle name="n_Flash September eresMas_MILESTONES_MARCH_Classeur2_Group - financial KPIs" xfId="22440"/>
    <cellStyle name="n_Flash September eresMas_MILESTONES_MARCH_Classeur2_Group - operational KPIs" xfId="10880"/>
    <cellStyle name="n_Flash September eresMas_MILESTONES_MARCH_Classeur2_Group - operational KPIs 2" xfId="18579"/>
    <cellStyle name="n_Flash September eresMas_MILESTONES_MARCH_Classeur2_Group - operational KPIs_1" xfId="20696"/>
    <cellStyle name="n_Flash September eresMas_MILESTONES_MARCH_Classeur2_Poland KPIs" xfId="37584"/>
    <cellStyle name="n_Flash September eresMas_MILESTONES_MARCH_Classeur2_ROW" xfId="37586"/>
    <cellStyle name="n_Flash September eresMas_MILESTONES_MARCH_Classeur2_ROW ARPU" xfId="37587"/>
    <cellStyle name="n_Flash September eresMas_MILESTONES_MARCH_Classeur2_ROW_1" xfId="37588"/>
    <cellStyle name="n_Flash September eresMas_MILESTONES_MARCH_Classeur2_ROW_1_Group" xfId="37589"/>
    <cellStyle name="n_Flash September eresMas_MILESTONES_MARCH_Classeur2_ROW_1_ROW ARPU" xfId="37590"/>
    <cellStyle name="n_Flash September eresMas_MILESTONES_MARCH_Classeur2_ROW_Group" xfId="37591"/>
    <cellStyle name="n_Flash September eresMas_MILESTONES_MARCH_Classeur2_ROW_ROW ARPU" xfId="37592"/>
    <cellStyle name="n_Flash September eresMas_MILESTONES_MARCH_Classeur2_Spain ARPU + AUPU" xfId="37593"/>
    <cellStyle name="n_Flash September eresMas_MILESTONES_MARCH_Classeur2_Spain ARPU + AUPU_Group" xfId="37594"/>
    <cellStyle name="n_Flash September eresMas_MILESTONES_MARCH_Classeur2_Spain ARPU + AUPU_ROW ARPU" xfId="37595"/>
    <cellStyle name="n_Flash September eresMas_MILESTONES_MARCH_Classeur2_Spain KPIs" xfId="7226"/>
    <cellStyle name="n_Flash September eresMas_MILESTONES_MARCH_Classeur2_Spain KPIs 2" xfId="16593"/>
    <cellStyle name="n_Flash September eresMas_MILESTONES_MARCH_Classeur2_Spain KPIs_1" xfId="52042"/>
    <cellStyle name="n_Flash September eresMas_MILESTONES_MARCH_Classeur2_Telecoms - Operational KPIs" xfId="50345"/>
    <cellStyle name="n_Flash September eresMas_MILESTONES_MARCH_DATA KPI Personal" xfId="37596"/>
    <cellStyle name="n_Flash September eresMas_MILESTONES_MARCH_DATA KPI Personal_Group" xfId="37597"/>
    <cellStyle name="n_Flash September eresMas_MILESTONES_MARCH_DATA KPI Personal_ROW ARPU" xfId="37598"/>
    <cellStyle name="n_Flash September eresMas_MILESTONES_MARCH_EE_CoA_BS - mapped V4" xfId="37599"/>
    <cellStyle name="n_Flash September eresMas_MILESTONES_MARCH_EE_CoA_BS - mapped V4_Group" xfId="37600"/>
    <cellStyle name="n_Flash September eresMas_MILESTONES_MARCH_EE_CoA_BS - mapped V4_ROW ARPU" xfId="37601"/>
    <cellStyle name="n_Flash September eresMas_MILESTONES_MARCH_Enterprise" xfId="9909"/>
    <cellStyle name="n_Flash September eresMas_MILESTONES_MARCH_Feuil1" xfId="2531"/>
    <cellStyle name="n_Flash September eresMas_MILESTONES_MARCH_Feuil1_A&amp;ME KPIs" xfId="53822"/>
    <cellStyle name="n_Flash September eresMas_MILESTONES_MARCH_Feuil1_France financials" xfId="24185"/>
    <cellStyle name="n_Flash September eresMas_MILESTONES_MARCH_Feuil1_France KPIs" xfId="5392"/>
    <cellStyle name="n_Flash September eresMas_MILESTONES_MARCH_Feuil1_France KPIs 2" xfId="14810"/>
    <cellStyle name="n_Flash September eresMas_MILESTONES_MARCH_Feuil1_France KPIs_1" xfId="12635"/>
    <cellStyle name="n_Flash September eresMas_MILESTONES_MARCH_Feuil1_Group" xfId="37603"/>
    <cellStyle name="n_Flash September eresMas_MILESTONES_MARCH_Feuil1_Group - financial KPIs" xfId="22441"/>
    <cellStyle name="n_Flash September eresMas_MILESTONES_MARCH_Feuil1_Group - operational KPIs" xfId="10881"/>
    <cellStyle name="n_Flash September eresMas_MILESTONES_MARCH_Feuil1_Group - operational KPIs 2" xfId="18580"/>
    <cellStyle name="n_Flash September eresMas_MILESTONES_MARCH_Feuil1_Group - operational KPIs_1" xfId="20697"/>
    <cellStyle name="n_Flash September eresMas_MILESTONES_MARCH_Feuil1_Poland KPIs" xfId="37602"/>
    <cellStyle name="n_Flash September eresMas_MILESTONES_MARCH_Feuil1_ROW" xfId="37604"/>
    <cellStyle name="n_Flash September eresMas_MILESTONES_MARCH_Feuil1_ROW ARPU" xfId="37605"/>
    <cellStyle name="n_Flash September eresMas_MILESTONES_MARCH_Feuil1_ROW_1" xfId="37606"/>
    <cellStyle name="n_Flash September eresMas_MILESTONES_MARCH_Feuil1_ROW_1_Group" xfId="37607"/>
    <cellStyle name="n_Flash September eresMas_MILESTONES_MARCH_Feuil1_ROW_1_ROW ARPU" xfId="37608"/>
    <cellStyle name="n_Flash September eresMas_MILESTONES_MARCH_Feuil1_ROW_Group" xfId="37609"/>
    <cellStyle name="n_Flash September eresMas_MILESTONES_MARCH_Feuil1_ROW_ROW ARPU" xfId="37610"/>
    <cellStyle name="n_Flash September eresMas_MILESTONES_MARCH_Feuil1_Spain ARPU + AUPU" xfId="37611"/>
    <cellStyle name="n_Flash September eresMas_MILESTONES_MARCH_Feuil1_Spain ARPU + AUPU_Group" xfId="37612"/>
    <cellStyle name="n_Flash September eresMas_MILESTONES_MARCH_Feuil1_Spain ARPU + AUPU_ROW ARPU" xfId="37613"/>
    <cellStyle name="n_Flash September eresMas_MILESTONES_MARCH_Feuil1_Spain KPIs" xfId="7227"/>
    <cellStyle name="n_Flash September eresMas_MILESTONES_MARCH_Feuil1_Spain KPIs 2" xfId="16594"/>
    <cellStyle name="n_Flash September eresMas_MILESTONES_MARCH_Feuil1_Spain KPIs_1" xfId="52043"/>
    <cellStyle name="n_Flash September eresMas_MILESTONES_MARCH_Feuil1_Telecoms - Operational KPIs" xfId="50346"/>
    <cellStyle name="n_Flash September eresMas_MILESTONES_MARCH_France financials" xfId="24182"/>
    <cellStyle name="n_Flash September eresMas_MILESTONES_MARCH_France financials_1" xfId="25499"/>
    <cellStyle name="n_Flash September eresMas_MILESTONES_MARCH_France KPIs" xfId="5389"/>
    <cellStyle name="n_Flash September eresMas_MILESTONES_MARCH_France KPIs 2" xfId="14807"/>
    <cellStyle name="n_Flash September eresMas_MILESTONES_MARCH_France KPIs_1" xfId="12632"/>
    <cellStyle name="n_Flash September eresMas_MILESTONES_MARCH_GMC 0701 (2)" xfId="7228"/>
    <cellStyle name="n_Flash September eresMas_MILESTONES_MARCH_GMC 0701 (2) 2" xfId="16595"/>
    <cellStyle name="n_Flash September eresMas_MILESTONES_MARCH_GMC 0701 (2)_A&amp;ME KPIs" xfId="53823"/>
    <cellStyle name="n_Flash September eresMas_MILESTONES_MARCH_GMC 0701 (2)_Group" xfId="37615"/>
    <cellStyle name="n_Flash September eresMas_MILESTONES_MARCH_GMC 0701 (2)_Poland KPIs" xfId="37614"/>
    <cellStyle name="n_Flash September eresMas_MILESTONES_MARCH_GMC 0701 (2)_ROW ARPU" xfId="37616"/>
    <cellStyle name="n_Flash September eresMas_MILESTONES_MARCH_GMC 0701 (2)_Spain KPIs" xfId="52044"/>
    <cellStyle name="n_Flash September eresMas_MILESTONES_MARCH_GMC 0701 (2)_Telecoms - Operational KPIs" xfId="50347"/>
    <cellStyle name="n_Flash September eresMas_MILESTONES_MARCH_Group" xfId="37617"/>
    <cellStyle name="n_Flash September eresMas_MILESTONES_MARCH_Group - financial KPIs" xfId="22438"/>
    <cellStyle name="n_Flash September eresMas_MILESTONES_MARCH_Group - operational KPIs" xfId="3375"/>
    <cellStyle name="n_Flash September eresMas_MILESTONES_MARCH_Group - operational KPIs_1" xfId="10878"/>
    <cellStyle name="n_Flash September eresMas_MILESTONES_MARCH_Group - operational KPIs_1 2" xfId="18577"/>
    <cellStyle name="n_Flash September eresMas_MILESTONES_MARCH_Group - operational KPIs_2" xfId="20694"/>
    <cellStyle name="n_Flash September eresMas_MILESTONES_MARCH_Home Mngt PL GMC Business Review backup (4)" xfId="7229"/>
    <cellStyle name="n_Flash September eresMas_MILESTONES_MARCH_Home Mngt PL GMC Business Review backup (4) 2" xfId="16596"/>
    <cellStyle name="n_Flash September eresMas_MILESTONES_MARCH_Home Mngt PL GMC Business Review backup (4)_A&amp;ME KPIs" xfId="53824"/>
    <cellStyle name="n_Flash September eresMas_MILESTONES_MARCH_Home Mngt PL GMC Business Review backup (4)_Group" xfId="37619"/>
    <cellStyle name="n_Flash September eresMas_MILESTONES_MARCH_Home Mngt PL GMC Business Review backup (4)_Poland KPIs" xfId="37618"/>
    <cellStyle name="n_Flash September eresMas_MILESTONES_MARCH_Home Mngt PL GMC Business Review backup (4)_ROW ARPU" xfId="37620"/>
    <cellStyle name="n_Flash September eresMas_MILESTONES_MARCH_Home Mngt PL GMC Business Review backup (4)_Spain KPIs" xfId="52045"/>
    <cellStyle name="n_Flash September eresMas_MILESTONES_MARCH_Home Mngt PL GMC Business Review backup (4)_Telecoms - Operational KPIs" xfId="50348"/>
    <cellStyle name="n_Flash September eresMas_MILESTONES_MARCH_IC&amp;SS" xfId="19734"/>
    <cellStyle name="n_Flash September eresMas_MILESTONES_MARCH_Libro2" xfId="7230"/>
    <cellStyle name="n_Flash September eresMas_MILESTONES_MARCH_Libro2 2" xfId="16597"/>
    <cellStyle name="n_Flash September eresMas_MILESTONES_MARCH_Libro2_A&amp;ME KPIs" xfId="53825"/>
    <cellStyle name="n_Flash September eresMas_MILESTONES_MARCH_Libro2_Group" xfId="37622"/>
    <cellStyle name="n_Flash September eresMas_MILESTONES_MARCH_Libro2_Poland KPIs" xfId="37621"/>
    <cellStyle name="n_Flash September eresMas_MILESTONES_MARCH_Libro2_ROW ARPU" xfId="37623"/>
    <cellStyle name="n_Flash September eresMas_MILESTONES_MARCH_Libro2_Spain KPIs" xfId="52046"/>
    <cellStyle name="n_Flash September eresMas_MILESTONES_MARCH_Libro2_Telecoms - Operational KPIs" xfId="50349"/>
    <cellStyle name="n_Flash September eresMas_MILESTONES_MARCH_NB07 FRANCE Tableau de l'ADSL 032007 v3 hors instances avec déc07 v24-04" xfId="2532"/>
    <cellStyle name="n_Flash September eresMas_MILESTONES_MARCH_NB07 FRANCE Tableau de l'ADSL 032007 v3 hors instances avec déc07 v24-04_A&amp;ME KPIs" xfId="53826"/>
    <cellStyle name="n_Flash September eresMas_MILESTONES_MARCH_NB07 FRANCE Tableau de l'ADSL 032007 v3 hors instances avec déc07 v24-04_Enterprise" xfId="9911"/>
    <cellStyle name="n_Flash September eresMas_MILESTONES_MARCH_NB07 FRANCE Tableau de l'ADSL 032007 v3 hors instances avec déc07 v24-04_France financials" xfId="24186"/>
    <cellStyle name="n_Flash September eresMas_MILESTONES_MARCH_NB07 FRANCE Tableau de l'ADSL 032007 v3 hors instances avec déc07 v24-04_France financials_1" xfId="25501"/>
    <cellStyle name="n_Flash September eresMas_MILESTONES_MARCH_NB07 FRANCE Tableau de l'ADSL 032007 v3 hors instances avec déc07 v24-04_France KPIs" xfId="5393"/>
    <cellStyle name="n_Flash September eresMas_MILESTONES_MARCH_NB07 FRANCE Tableau de l'ADSL 032007 v3 hors instances avec déc07 v24-04_France KPIs 2" xfId="14811"/>
    <cellStyle name="n_Flash September eresMas_MILESTONES_MARCH_NB07 FRANCE Tableau de l'ADSL 032007 v3 hors instances avec déc07 v24-04_France KPIs_1" xfId="12636"/>
    <cellStyle name="n_Flash September eresMas_MILESTONES_MARCH_NB07 FRANCE Tableau de l'ADSL 032007 v3 hors instances avec déc07 v24-04_Group" xfId="37625"/>
    <cellStyle name="n_Flash September eresMas_MILESTONES_MARCH_NB07 FRANCE Tableau de l'ADSL 032007 v3 hors instances avec déc07 v24-04_Group - financial KPIs" xfId="22442"/>
    <cellStyle name="n_Flash September eresMas_MILESTONES_MARCH_NB07 FRANCE Tableau de l'ADSL 032007 v3 hors instances avec déc07 v24-04_Group - operational KPIs" xfId="3377"/>
    <cellStyle name="n_Flash September eresMas_MILESTONES_MARCH_NB07 FRANCE Tableau de l'ADSL 032007 v3 hors instances avec déc07 v24-04_Group - operational KPIs_1" xfId="10882"/>
    <cellStyle name="n_Flash September eresMas_MILESTONES_MARCH_NB07 FRANCE Tableau de l'ADSL 032007 v3 hors instances avec déc07 v24-04_Group - operational KPIs_1 2" xfId="18581"/>
    <cellStyle name="n_Flash September eresMas_MILESTONES_MARCH_NB07 FRANCE Tableau de l'ADSL 032007 v3 hors instances avec déc07 v24-04_Group - operational KPIs_2" xfId="20698"/>
    <cellStyle name="n_Flash September eresMas_MILESTONES_MARCH_NB07 FRANCE Tableau de l'ADSL 032007 v3 hors instances avec déc07 v24-04_IC&amp;SS" xfId="13895"/>
    <cellStyle name="n_Flash September eresMas_MILESTONES_MARCH_NB07 FRANCE Tableau de l'ADSL 032007 v3 hors instances avec déc07 v24-04_Poland KPIs" xfId="8631"/>
    <cellStyle name="n_Flash September eresMas_MILESTONES_MARCH_NB07 FRANCE Tableau de l'ADSL 032007 v3 hors instances avec déc07 v24-04_Poland KPIs_1" xfId="37624"/>
    <cellStyle name="n_Flash September eresMas_MILESTONES_MARCH_NB07 FRANCE Tableau de l'ADSL 032007 v3 hors instances avec déc07 v24-04_ROW" xfId="37626"/>
    <cellStyle name="n_Flash September eresMas_MILESTONES_MARCH_NB07 FRANCE Tableau de l'ADSL 032007 v3 hors instances avec déc07 v24-04_ROW ARPU" xfId="37627"/>
    <cellStyle name="n_Flash September eresMas_MILESTONES_MARCH_NB07 FRANCE Tableau de l'ADSL 032007 v3 hors instances avec déc07 v24-04_RoW KPIs" xfId="9343"/>
    <cellStyle name="n_Flash September eresMas_MILESTONES_MARCH_NB07 FRANCE Tableau de l'ADSL 032007 v3 hors instances avec déc07 v24-04_ROW_1" xfId="37628"/>
    <cellStyle name="n_Flash September eresMas_MILESTONES_MARCH_NB07 FRANCE Tableau de l'ADSL 032007 v3 hors instances avec déc07 v24-04_ROW_1_Group" xfId="37629"/>
    <cellStyle name="n_Flash September eresMas_MILESTONES_MARCH_NB07 FRANCE Tableau de l'ADSL 032007 v3 hors instances avec déc07 v24-04_ROW_1_ROW ARPU" xfId="37630"/>
    <cellStyle name="n_Flash September eresMas_MILESTONES_MARCH_NB07 FRANCE Tableau de l'ADSL 032007 v3 hors instances avec déc07 v24-04_ROW_Group" xfId="37631"/>
    <cellStyle name="n_Flash September eresMas_MILESTONES_MARCH_NB07 FRANCE Tableau de l'ADSL 032007 v3 hors instances avec déc07 v24-04_ROW_ROW ARPU" xfId="37632"/>
    <cellStyle name="n_Flash September eresMas_MILESTONES_MARCH_NB07 FRANCE Tableau de l'ADSL 032007 v3 hors instances avec déc07 v24-04_Spain ARPU + AUPU" xfId="37633"/>
    <cellStyle name="n_Flash September eresMas_MILESTONES_MARCH_NB07 FRANCE Tableau de l'ADSL 032007 v3 hors instances avec déc07 v24-04_Spain ARPU + AUPU_Group" xfId="37634"/>
    <cellStyle name="n_Flash September eresMas_MILESTONES_MARCH_NB07 FRANCE Tableau de l'ADSL 032007 v3 hors instances avec déc07 v24-04_Spain ARPU + AUPU_ROW ARPU" xfId="37635"/>
    <cellStyle name="n_Flash September eresMas_MILESTONES_MARCH_NB07 FRANCE Tableau de l'ADSL 032007 v3 hors instances avec déc07 v24-04_Spain KPIs" xfId="7231"/>
    <cellStyle name="n_Flash September eresMas_MILESTONES_MARCH_NB07 FRANCE Tableau de l'ADSL 032007 v3 hors instances avec déc07 v24-04_Spain KPIs 2" xfId="16598"/>
    <cellStyle name="n_Flash September eresMas_MILESTONES_MARCH_NB07 FRANCE Tableau de l'ADSL 032007 v3 hors instances avec déc07 v24-04_Spain KPIs_1" xfId="52047"/>
    <cellStyle name="n_Flash September eresMas_MILESTONES_MARCH_NB07 FRANCE Tableau de l'ADSL 032007 v3 hors instances avec déc07 v24-04_Telecoms - Operational KPIs" xfId="50350"/>
    <cellStyle name="n_Flash September eresMas_MILESTONES_MARCH_New L23 CA trafic 06-09 (06-10-20)" xfId="2533"/>
    <cellStyle name="n_Flash September eresMas_MILESTONES_MARCH_New L23 CA trafic 06-09 (06-10-20)_A&amp;ME KPIs" xfId="53827"/>
    <cellStyle name="n_Flash September eresMas_MILESTONES_MARCH_New L23 CA trafic 06-09 (06-10-20)_France financials" xfId="24187"/>
    <cellStyle name="n_Flash September eresMas_MILESTONES_MARCH_New L23 CA trafic 06-09 (06-10-20)_France KPIs" xfId="5394"/>
    <cellStyle name="n_Flash September eresMas_MILESTONES_MARCH_New L23 CA trafic 06-09 (06-10-20)_France KPIs 2" xfId="14812"/>
    <cellStyle name="n_Flash September eresMas_MILESTONES_MARCH_New L23 CA trafic 06-09 (06-10-20)_France KPIs_1" xfId="12637"/>
    <cellStyle name="n_Flash September eresMas_MILESTONES_MARCH_New L23 CA trafic 06-09 (06-10-20)_Group" xfId="37637"/>
    <cellStyle name="n_Flash September eresMas_MILESTONES_MARCH_New L23 CA trafic 06-09 (06-10-20)_Group - financial KPIs" xfId="22443"/>
    <cellStyle name="n_Flash September eresMas_MILESTONES_MARCH_New L23 CA trafic 06-09 (06-10-20)_Group - operational KPIs" xfId="10883"/>
    <cellStyle name="n_Flash September eresMas_MILESTONES_MARCH_New L23 CA trafic 06-09 (06-10-20)_Group - operational KPIs 2" xfId="18582"/>
    <cellStyle name="n_Flash September eresMas_MILESTONES_MARCH_New L23 CA trafic 06-09 (06-10-20)_Group - operational KPIs_1" xfId="20699"/>
    <cellStyle name="n_Flash September eresMas_MILESTONES_MARCH_New L23 CA trafic 06-09 (06-10-20)_Poland KPIs" xfId="37636"/>
    <cellStyle name="n_Flash September eresMas_MILESTONES_MARCH_New L23 CA trafic 06-09 (06-10-20)_ROW" xfId="37638"/>
    <cellStyle name="n_Flash September eresMas_MILESTONES_MARCH_New L23 CA trafic 06-09 (06-10-20)_ROW ARPU" xfId="37639"/>
    <cellStyle name="n_Flash September eresMas_MILESTONES_MARCH_New L23 CA trafic 06-09 (06-10-20)_ROW_1" xfId="37640"/>
    <cellStyle name="n_Flash September eresMas_MILESTONES_MARCH_New L23 CA trafic 06-09 (06-10-20)_ROW_1_Group" xfId="37641"/>
    <cellStyle name="n_Flash September eresMas_MILESTONES_MARCH_New L23 CA trafic 06-09 (06-10-20)_ROW_1_ROW ARPU" xfId="37642"/>
    <cellStyle name="n_Flash September eresMas_MILESTONES_MARCH_New L23 CA trafic 06-09 (06-10-20)_ROW_Group" xfId="37643"/>
    <cellStyle name="n_Flash September eresMas_MILESTONES_MARCH_New L23 CA trafic 06-09 (06-10-20)_ROW_ROW ARPU" xfId="37644"/>
    <cellStyle name="n_Flash September eresMas_MILESTONES_MARCH_New L23 CA trafic 06-09 (06-10-20)_Spain ARPU + AUPU" xfId="37645"/>
    <cellStyle name="n_Flash September eresMas_MILESTONES_MARCH_New L23 CA trafic 06-09 (06-10-20)_Spain ARPU + AUPU_Group" xfId="37646"/>
    <cellStyle name="n_Flash September eresMas_MILESTONES_MARCH_New L23 CA trafic 06-09 (06-10-20)_Spain ARPU + AUPU_ROW ARPU" xfId="37647"/>
    <cellStyle name="n_Flash September eresMas_MILESTONES_MARCH_New L23 CA trafic 06-09 (06-10-20)_Spain KPIs" xfId="7232"/>
    <cellStyle name="n_Flash September eresMas_MILESTONES_MARCH_New L23 CA trafic 06-09 (06-10-20)_Spain KPIs 2" xfId="16599"/>
    <cellStyle name="n_Flash September eresMas_MILESTONES_MARCH_New L23 CA trafic 06-09 (06-10-20)_Spain KPIs_1" xfId="52048"/>
    <cellStyle name="n_Flash September eresMas_MILESTONES_MARCH_New L23 CA trafic 06-09 (06-10-20)_Telecoms - Operational KPIs" xfId="50351"/>
    <cellStyle name="n_Flash September eresMas_MILESTONES_MARCH_Output Home" xfId="7233"/>
    <cellStyle name="n_Flash September eresMas_MILESTONES_MARCH_Output Home 2" xfId="16600"/>
    <cellStyle name="n_Flash September eresMas_MILESTONES_MARCH_Output Home_A&amp;ME KPIs" xfId="53828"/>
    <cellStyle name="n_Flash September eresMas_MILESTONES_MARCH_Output Home_Group" xfId="37649"/>
    <cellStyle name="n_Flash September eresMas_MILESTONES_MARCH_Output Home_Poland KPIs" xfId="37648"/>
    <cellStyle name="n_Flash September eresMas_MILESTONES_MARCH_Output Home_ROW ARPU" xfId="37650"/>
    <cellStyle name="n_Flash September eresMas_MILESTONES_MARCH_Output Home_Spain KPIs" xfId="52049"/>
    <cellStyle name="n_Flash September eresMas_MILESTONES_MARCH_Output Home_Telecoms - Operational KPIs" xfId="50352"/>
    <cellStyle name="n_Flash September eresMas_MILESTONES_MARCH_PFA_Mn MTV_060413" xfId="2534"/>
    <cellStyle name="n_Flash September eresMas_MILESTONES_MARCH_PFA_Mn MTV_060413_A&amp;ME KPIs" xfId="53829"/>
    <cellStyle name="n_Flash September eresMas_MILESTONES_MARCH_PFA_Mn MTV_060413_France financials" xfId="24188"/>
    <cellStyle name="n_Flash September eresMas_MILESTONES_MARCH_PFA_Mn MTV_060413_France KPIs" xfId="5395"/>
    <cellStyle name="n_Flash September eresMas_MILESTONES_MARCH_PFA_Mn MTV_060413_France KPIs 2" xfId="14813"/>
    <cellStyle name="n_Flash September eresMas_MILESTONES_MARCH_PFA_Mn MTV_060413_France KPIs_1" xfId="12638"/>
    <cellStyle name="n_Flash September eresMas_MILESTONES_MARCH_PFA_Mn MTV_060413_Group" xfId="37652"/>
    <cellStyle name="n_Flash September eresMas_MILESTONES_MARCH_PFA_Mn MTV_060413_Group - financial KPIs" xfId="22444"/>
    <cellStyle name="n_Flash September eresMas_MILESTONES_MARCH_PFA_Mn MTV_060413_Group - operational KPIs" xfId="10884"/>
    <cellStyle name="n_Flash September eresMas_MILESTONES_MARCH_PFA_Mn MTV_060413_Group - operational KPIs 2" xfId="18583"/>
    <cellStyle name="n_Flash September eresMas_MILESTONES_MARCH_PFA_Mn MTV_060413_Group - operational KPIs_1" xfId="20700"/>
    <cellStyle name="n_Flash September eresMas_MILESTONES_MARCH_PFA_Mn MTV_060413_Poland KPIs" xfId="37651"/>
    <cellStyle name="n_Flash September eresMas_MILESTONES_MARCH_PFA_Mn MTV_060413_ROW" xfId="37653"/>
    <cellStyle name="n_Flash September eresMas_MILESTONES_MARCH_PFA_Mn MTV_060413_ROW ARPU" xfId="37654"/>
    <cellStyle name="n_Flash September eresMas_MILESTONES_MARCH_PFA_Mn MTV_060413_ROW_1" xfId="37655"/>
    <cellStyle name="n_Flash September eresMas_MILESTONES_MARCH_PFA_Mn MTV_060413_ROW_1_Group" xfId="37656"/>
    <cellStyle name="n_Flash September eresMas_MILESTONES_MARCH_PFA_Mn MTV_060413_ROW_1_ROW ARPU" xfId="37657"/>
    <cellStyle name="n_Flash September eresMas_MILESTONES_MARCH_PFA_Mn MTV_060413_ROW_Group" xfId="37658"/>
    <cellStyle name="n_Flash September eresMas_MILESTONES_MARCH_PFA_Mn MTV_060413_ROW_ROW ARPU" xfId="37659"/>
    <cellStyle name="n_Flash September eresMas_MILESTONES_MARCH_PFA_Mn MTV_060413_Spain ARPU + AUPU" xfId="37660"/>
    <cellStyle name="n_Flash September eresMas_MILESTONES_MARCH_PFA_Mn MTV_060413_Spain ARPU + AUPU_Group" xfId="37661"/>
    <cellStyle name="n_Flash September eresMas_MILESTONES_MARCH_PFA_Mn MTV_060413_Spain ARPU + AUPU_ROW ARPU" xfId="37662"/>
    <cellStyle name="n_Flash September eresMas_MILESTONES_MARCH_PFA_Mn MTV_060413_Spain KPIs" xfId="7234"/>
    <cellStyle name="n_Flash September eresMas_MILESTONES_MARCH_PFA_Mn MTV_060413_Spain KPIs 2" xfId="16601"/>
    <cellStyle name="n_Flash September eresMas_MILESTONES_MARCH_PFA_Mn MTV_060413_Spain KPIs_1" xfId="52050"/>
    <cellStyle name="n_Flash September eresMas_MILESTONES_MARCH_PFA_Mn MTV_060413_Telecoms - Operational KPIs" xfId="50353"/>
    <cellStyle name="n_Flash September eresMas_MILESTONES_MARCH_PFA_Mn_0603_V0 0" xfId="2535"/>
    <cellStyle name="n_Flash September eresMas_MILESTONES_MARCH_PFA_Mn_0603_V0 0_A&amp;ME KPIs" xfId="53830"/>
    <cellStyle name="n_Flash September eresMas_MILESTONES_MARCH_PFA_Mn_0603_V0 0_France financials" xfId="24189"/>
    <cellStyle name="n_Flash September eresMas_MILESTONES_MARCH_PFA_Mn_0603_V0 0_France KPIs" xfId="5396"/>
    <cellStyle name="n_Flash September eresMas_MILESTONES_MARCH_PFA_Mn_0603_V0 0_France KPIs 2" xfId="14814"/>
    <cellStyle name="n_Flash September eresMas_MILESTONES_MARCH_PFA_Mn_0603_V0 0_France KPIs_1" xfId="12639"/>
    <cellStyle name="n_Flash September eresMas_MILESTONES_MARCH_PFA_Mn_0603_V0 0_Group" xfId="37664"/>
    <cellStyle name="n_Flash September eresMas_MILESTONES_MARCH_PFA_Mn_0603_V0 0_Group - financial KPIs" xfId="22445"/>
    <cellStyle name="n_Flash September eresMas_MILESTONES_MARCH_PFA_Mn_0603_V0 0_Group - operational KPIs" xfId="10885"/>
    <cellStyle name="n_Flash September eresMas_MILESTONES_MARCH_PFA_Mn_0603_V0 0_Group - operational KPIs 2" xfId="18584"/>
    <cellStyle name="n_Flash September eresMas_MILESTONES_MARCH_PFA_Mn_0603_V0 0_Group - operational KPIs_1" xfId="20701"/>
    <cellStyle name="n_Flash September eresMas_MILESTONES_MARCH_PFA_Mn_0603_V0 0_Poland KPIs" xfId="37663"/>
    <cellStyle name="n_Flash September eresMas_MILESTONES_MARCH_PFA_Mn_0603_V0 0_ROW" xfId="37665"/>
    <cellStyle name="n_Flash September eresMas_MILESTONES_MARCH_PFA_Mn_0603_V0 0_ROW ARPU" xfId="37666"/>
    <cellStyle name="n_Flash September eresMas_MILESTONES_MARCH_PFA_Mn_0603_V0 0_ROW_1" xfId="37667"/>
    <cellStyle name="n_Flash September eresMas_MILESTONES_MARCH_PFA_Mn_0603_V0 0_ROW_1_Group" xfId="37668"/>
    <cellStyle name="n_Flash September eresMas_MILESTONES_MARCH_PFA_Mn_0603_V0 0_ROW_1_ROW ARPU" xfId="37669"/>
    <cellStyle name="n_Flash September eresMas_MILESTONES_MARCH_PFA_Mn_0603_V0 0_ROW_Group" xfId="37670"/>
    <cellStyle name="n_Flash September eresMas_MILESTONES_MARCH_PFA_Mn_0603_V0 0_ROW_ROW ARPU" xfId="37671"/>
    <cellStyle name="n_Flash September eresMas_MILESTONES_MARCH_PFA_Mn_0603_V0 0_Spain ARPU + AUPU" xfId="37672"/>
    <cellStyle name="n_Flash September eresMas_MILESTONES_MARCH_PFA_Mn_0603_V0 0_Spain ARPU + AUPU_Group" xfId="37673"/>
    <cellStyle name="n_Flash September eresMas_MILESTONES_MARCH_PFA_Mn_0603_V0 0_Spain ARPU + AUPU_ROW ARPU" xfId="37674"/>
    <cellStyle name="n_Flash September eresMas_MILESTONES_MARCH_PFA_Mn_0603_V0 0_Spain KPIs" xfId="7235"/>
    <cellStyle name="n_Flash September eresMas_MILESTONES_MARCH_PFA_Mn_0603_V0 0_Spain KPIs 2" xfId="16602"/>
    <cellStyle name="n_Flash September eresMas_MILESTONES_MARCH_PFA_Mn_0603_V0 0_Spain KPIs_1" xfId="52051"/>
    <cellStyle name="n_Flash September eresMas_MILESTONES_MARCH_PFA_Mn_0603_V0 0_Telecoms - Operational KPIs" xfId="50354"/>
    <cellStyle name="n_Flash September eresMas_MILESTONES_MARCH_Poland KPIs" xfId="8629"/>
    <cellStyle name="n_Flash September eresMas_MILESTONES_MARCH_Poland KPIs_1" xfId="37571"/>
    <cellStyle name="n_Flash September eresMas_MILESTONES_MARCH_Reporting Valeur_Mobile_2010_10" xfId="37675"/>
    <cellStyle name="n_Flash September eresMas_MILESTONES_MARCH_Reporting Valeur_Mobile_2010_10_Group" xfId="37676"/>
    <cellStyle name="n_Flash September eresMas_MILESTONES_MARCH_Reporting Valeur_Mobile_2010_10_ROW" xfId="37677"/>
    <cellStyle name="n_Flash September eresMas_MILESTONES_MARCH_Reporting Valeur_Mobile_2010_10_ROW ARPU" xfId="37678"/>
    <cellStyle name="n_Flash September eresMas_MILESTONES_MARCH_Reporting Valeur_Mobile_2010_10_ROW_Group" xfId="37679"/>
    <cellStyle name="n_Flash September eresMas_MILESTONES_MARCH_Reporting Valeur_Mobile_2010_10_ROW_ROW ARPU" xfId="37680"/>
    <cellStyle name="n_Flash September eresMas_MILESTONES_MARCH_ROW" xfId="37681"/>
    <cellStyle name="n_Flash September eresMas_MILESTONES_MARCH_ROW ARPU" xfId="37682"/>
    <cellStyle name="n_Flash September eresMas_MILESTONES_MARCH_RoW KPIs" xfId="9341"/>
    <cellStyle name="n_Flash September eresMas_MILESTONES_MARCH_ROW_1" xfId="37683"/>
    <cellStyle name="n_Flash September eresMas_MILESTONES_MARCH_ROW_1_Group" xfId="37684"/>
    <cellStyle name="n_Flash September eresMas_MILESTONES_MARCH_ROW_1_ROW ARPU" xfId="37685"/>
    <cellStyle name="n_Flash September eresMas_MILESTONES_MARCH_ROW_Group" xfId="37686"/>
    <cellStyle name="n_Flash September eresMas_MILESTONES_MARCH_ROW_ROW ARPU" xfId="37687"/>
    <cellStyle name="n_Flash September eresMas_MILESTONES_MARCH_Spain ARPU + AUPU" xfId="37688"/>
    <cellStyle name="n_Flash September eresMas_MILESTONES_MARCH_Spain ARPU + AUPU_Group" xfId="37689"/>
    <cellStyle name="n_Flash September eresMas_MILESTONES_MARCH_Spain ARPU + AUPU_ROW ARPU" xfId="37690"/>
    <cellStyle name="n_Flash September eresMas_MILESTONES_MARCH_Spain KPIs" xfId="7224"/>
    <cellStyle name="n_Flash September eresMas_MILESTONES_MARCH_Spain KPIs 2" xfId="16591"/>
    <cellStyle name="n_Flash September eresMas_MILESTONES_MARCH_Spain KPIs_1" xfId="52040"/>
    <cellStyle name="n_Flash September eresMas_MILESTONES_MARCH_Telecoms - Operational KPIs" xfId="50343"/>
    <cellStyle name="n_Flash September eresMas_MILESTONES_MARCH_UAG_report_CA 06-09 (06-09-28)" xfId="2536"/>
    <cellStyle name="n_Flash September eresMas_MILESTONES_MARCH_UAG_report_CA 06-09 (06-09-28)_A&amp;ME KPIs" xfId="53831"/>
    <cellStyle name="n_Flash September eresMas_MILESTONES_MARCH_UAG_report_CA 06-09 (06-09-28)_Enterprise" xfId="9912"/>
    <cellStyle name="n_Flash September eresMas_MILESTONES_MARCH_UAG_report_CA 06-09 (06-09-28)_France financials" xfId="24190"/>
    <cellStyle name="n_Flash September eresMas_MILESTONES_MARCH_UAG_report_CA 06-09 (06-09-28)_France financials_1" xfId="25502"/>
    <cellStyle name="n_Flash September eresMas_MILESTONES_MARCH_UAG_report_CA 06-09 (06-09-28)_France KPIs" xfId="5397"/>
    <cellStyle name="n_Flash September eresMas_MILESTONES_MARCH_UAG_report_CA 06-09 (06-09-28)_France KPIs 2" xfId="14815"/>
    <cellStyle name="n_Flash September eresMas_MILESTONES_MARCH_UAG_report_CA 06-09 (06-09-28)_France KPIs_1" xfId="12640"/>
    <cellStyle name="n_Flash September eresMas_MILESTONES_MARCH_UAG_report_CA 06-09 (06-09-28)_Group" xfId="37692"/>
    <cellStyle name="n_Flash September eresMas_MILESTONES_MARCH_UAG_report_CA 06-09 (06-09-28)_Group - financial KPIs" xfId="22446"/>
    <cellStyle name="n_Flash September eresMas_MILESTONES_MARCH_UAG_report_CA 06-09 (06-09-28)_Group - operational KPIs" xfId="3378"/>
    <cellStyle name="n_Flash September eresMas_MILESTONES_MARCH_UAG_report_CA 06-09 (06-09-28)_Group - operational KPIs_1" xfId="10886"/>
    <cellStyle name="n_Flash September eresMas_MILESTONES_MARCH_UAG_report_CA 06-09 (06-09-28)_Group - operational KPIs_1 2" xfId="18585"/>
    <cellStyle name="n_Flash September eresMas_MILESTONES_MARCH_UAG_report_CA 06-09 (06-09-28)_Group - operational KPIs_2" xfId="20702"/>
    <cellStyle name="n_Flash September eresMas_MILESTONES_MARCH_UAG_report_CA 06-09 (06-09-28)_IC&amp;SS" xfId="19533"/>
    <cellStyle name="n_Flash September eresMas_MILESTONES_MARCH_UAG_report_CA 06-09 (06-09-28)_Poland KPIs" xfId="8632"/>
    <cellStyle name="n_Flash September eresMas_MILESTONES_MARCH_UAG_report_CA 06-09 (06-09-28)_Poland KPIs_1" xfId="37691"/>
    <cellStyle name="n_Flash September eresMas_MILESTONES_MARCH_UAG_report_CA 06-09 (06-09-28)_ROW" xfId="37693"/>
    <cellStyle name="n_Flash September eresMas_MILESTONES_MARCH_UAG_report_CA 06-09 (06-09-28)_ROW ARPU" xfId="37694"/>
    <cellStyle name="n_Flash September eresMas_MILESTONES_MARCH_UAG_report_CA 06-09 (06-09-28)_RoW KPIs" xfId="9344"/>
    <cellStyle name="n_Flash September eresMas_MILESTONES_MARCH_UAG_report_CA 06-09 (06-09-28)_ROW_1" xfId="37695"/>
    <cellStyle name="n_Flash September eresMas_MILESTONES_MARCH_UAG_report_CA 06-09 (06-09-28)_ROW_1_Group" xfId="37696"/>
    <cellStyle name="n_Flash September eresMas_MILESTONES_MARCH_UAG_report_CA 06-09 (06-09-28)_ROW_1_ROW ARPU" xfId="37697"/>
    <cellStyle name="n_Flash September eresMas_MILESTONES_MARCH_UAG_report_CA 06-09 (06-09-28)_ROW_Group" xfId="37698"/>
    <cellStyle name="n_Flash September eresMas_MILESTONES_MARCH_UAG_report_CA 06-09 (06-09-28)_ROW_ROW ARPU" xfId="37699"/>
    <cellStyle name="n_Flash September eresMas_MILESTONES_MARCH_UAG_report_CA 06-09 (06-09-28)_Spain ARPU + AUPU" xfId="37700"/>
    <cellStyle name="n_Flash September eresMas_MILESTONES_MARCH_UAG_report_CA 06-09 (06-09-28)_Spain ARPU + AUPU_Group" xfId="37701"/>
    <cellStyle name="n_Flash September eresMas_MILESTONES_MARCH_UAG_report_CA 06-09 (06-09-28)_Spain ARPU + AUPU_ROW ARPU" xfId="37702"/>
    <cellStyle name="n_Flash September eresMas_MILESTONES_MARCH_UAG_report_CA 06-09 (06-09-28)_Spain KPIs" xfId="7236"/>
    <cellStyle name="n_Flash September eresMas_MILESTONES_MARCH_UAG_report_CA 06-09 (06-09-28)_Spain KPIs 2" xfId="16603"/>
    <cellStyle name="n_Flash September eresMas_MILESTONES_MARCH_UAG_report_CA 06-09 (06-09-28)_Spain KPIs_1" xfId="52052"/>
    <cellStyle name="n_Flash September eresMas_MILESTONES_MARCH_UAG_report_CA 06-09 (06-09-28)_Telecoms - Operational KPIs" xfId="50355"/>
    <cellStyle name="n_Flash September eresMas_MILESTONES_MARCH_UAG_report_CA 06-10 (06-11-06)" xfId="2537"/>
    <cellStyle name="n_Flash September eresMas_MILESTONES_MARCH_UAG_report_CA 06-10 (06-11-06)_A&amp;ME KPIs" xfId="53832"/>
    <cellStyle name="n_Flash September eresMas_MILESTONES_MARCH_UAG_report_CA 06-10 (06-11-06)_Enterprise" xfId="9913"/>
    <cellStyle name="n_Flash September eresMas_MILESTONES_MARCH_UAG_report_CA 06-10 (06-11-06)_France financials" xfId="24191"/>
    <cellStyle name="n_Flash September eresMas_MILESTONES_MARCH_UAG_report_CA 06-10 (06-11-06)_France financials_1" xfId="25503"/>
    <cellStyle name="n_Flash September eresMas_MILESTONES_MARCH_UAG_report_CA 06-10 (06-11-06)_France KPIs" xfId="5398"/>
    <cellStyle name="n_Flash September eresMas_MILESTONES_MARCH_UAG_report_CA 06-10 (06-11-06)_France KPIs 2" xfId="14816"/>
    <cellStyle name="n_Flash September eresMas_MILESTONES_MARCH_UAG_report_CA 06-10 (06-11-06)_France KPIs_1" xfId="12641"/>
    <cellStyle name="n_Flash September eresMas_MILESTONES_MARCH_UAG_report_CA 06-10 (06-11-06)_Group" xfId="37704"/>
    <cellStyle name="n_Flash September eresMas_MILESTONES_MARCH_UAG_report_CA 06-10 (06-11-06)_Group - financial KPIs" xfId="22447"/>
    <cellStyle name="n_Flash September eresMas_MILESTONES_MARCH_UAG_report_CA 06-10 (06-11-06)_Group - operational KPIs" xfId="3379"/>
    <cellStyle name="n_Flash September eresMas_MILESTONES_MARCH_UAG_report_CA 06-10 (06-11-06)_Group - operational KPIs_1" xfId="10887"/>
    <cellStyle name="n_Flash September eresMas_MILESTONES_MARCH_UAG_report_CA 06-10 (06-11-06)_Group - operational KPIs_1 2" xfId="18586"/>
    <cellStyle name="n_Flash September eresMas_MILESTONES_MARCH_UAG_report_CA 06-10 (06-11-06)_Group - operational KPIs_2" xfId="20703"/>
    <cellStyle name="n_Flash September eresMas_MILESTONES_MARCH_UAG_report_CA 06-10 (06-11-06)_IC&amp;SS" xfId="19733"/>
    <cellStyle name="n_Flash September eresMas_MILESTONES_MARCH_UAG_report_CA 06-10 (06-11-06)_Poland KPIs" xfId="8633"/>
    <cellStyle name="n_Flash September eresMas_MILESTONES_MARCH_UAG_report_CA 06-10 (06-11-06)_Poland KPIs_1" xfId="37703"/>
    <cellStyle name="n_Flash September eresMas_MILESTONES_MARCH_UAG_report_CA 06-10 (06-11-06)_ROW" xfId="37705"/>
    <cellStyle name="n_Flash September eresMas_MILESTONES_MARCH_UAG_report_CA 06-10 (06-11-06)_ROW ARPU" xfId="37706"/>
    <cellStyle name="n_Flash September eresMas_MILESTONES_MARCH_UAG_report_CA 06-10 (06-11-06)_RoW KPIs" xfId="9345"/>
    <cellStyle name="n_Flash September eresMas_MILESTONES_MARCH_UAG_report_CA 06-10 (06-11-06)_ROW_1" xfId="37707"/>
    <cellStyle name="n_Flash September eresMas_MILESTONES_MARCH_UAG_report_CA 06-10 (06-11-06)_ROW_1_Group" xfId="37708"/>
    <cellStyle name="n_Flash September eresMas_MILESTONES_MARCH_UAG_report_CA 06-10 (06-11-06)_ROW_1_ROW ARPU" xfId="37709"/>
    <cellStyle name="n_Flash September eresMas_MILESTONES_MARCH_UAG_report_CA 06-10 (06-11-06)_ROW_Group" xfId="37710"/>
    <cellStyle name="n_Flash September eresMas_MILESTONES_MARCH_UAG_report_CA 06-10 (06-11-06)_ROW_ROW ARPU" xfId="37711"/>
    <cellStyle name="n_Flash September eresMas_MILESTONES_MARCH_UAG_report_CA 06-10 (06-11-06)_Spain ARPU + AUPU" xfId="37712"/>
    <cellStyle name="n_Flash September eresMas_MILESTONES_MARCH_UAG_report_CA 06-10 (06-11-06)_Spain ARPU + AUPU_Group" xfId="37713"/>
    <cellStyle name="n_Flash September eresMas_MILESTONES_MARCH_UAG_report_CA 06-10 (06-11-06)_Spain ARPU + AUPU_ROW ARPU" xfId="37714"/>
    <cellStyle name="n_Flash September eresMas_MILESTONES_MARCH_UAG_report_CA 06-10 (06-11-06)_Spain KPIs" xfId="7237"/>
    <cellStyle name="n_Flash September eresMas_MILESTONES_MARCH_UAG_report_CA 06-10 (06-11-06)_Spain KPIs 2" xfId="16604"/>
    <cellStyle name="n_Flash September eresMas_MILESTONES_MARCH_UAG_report_CA 06-10 (06-11-06)_Spain KPIs_1" xfId="52053"/>
    <cellStyle name="n_Flash September eresMas_MILESTONES_MARCH_UAG_report_CA 06-10 (06-11-06)_Telecoms - Operational KPIs" xfId="50356"/>
    <cellStyle name="n_Flash September eresMas_NB07 FRANCE Tableau de l'ADSL 032007 v3 hors instances avec déc07 v24-04" xfId="2538"/>
    <cellStyle name="n_Flash September eresMas_NB07 FRANCE Tableau de l'ADSL 032007 v3 hors instances avec déc07 v24-04_A&amp;ME KPIs" xfId="53833"/>
    <cellStyle name="n_Flash September eresMas_NB07 FRANCE Tableau de l'ADSL 032007 v3 hors instances avec déc07 v24-04_Enterprise" xfId="9914"/>
    <cellStyle name="n_Flash September eresMas_NB07 FRANCE Tableau de l'ADSL 032007 v3 hors instances avec déc07 v24-04_France financials" xfId="24192"/>
    <cellStyle name="n_Flash September eresMas_NB07 FRANCE Tableau de l'ADSL 032007 v3 hors instances avec déc07 v24-04_France financials_1" xfId="25504"/>
    <cellStyle name="n_Flash September eresMas_NB07 FRANCE Tableau de l'ADSL 032007 v3 hors instances avec déc07 v24-04_France KPIs" xfId="5399"/>
    <cellStyle name="n_Flash September eresMas_NB07 FRANCE Tableau de l'ADSL 032007 v3 hors instances avec déc07 v24-04_France KPIs 2" xfId="14817"/>
    <cellStyle name="n_Flash September eresMas_NB07 FRANCE Tableau de l'ADSL 032007 v3 hors instances avec déc07 v24-04_France KPIs_1" xfId="12642"/>
    <cellStyle name="n_Flash September eresMas_NB07 FRANCE Tableau de l'ADSL 032007 v3 hors instances avec déc07 v24-04_Group" xfId="37716"/>
    <cellStyle name="n_Flash September eresMas_NB07 FRANCE Tableau de l'ADSL 032007 v3 hors instances avec déc07 v24-04_Group - financial KPIs" xfId="22448"/>
    <cellStyle name="n_Flash September eresMas_NB07 FRANCE Tableau de l'ADSL 032007 v3 hors instances avec déc07 v24-04_Group - operational KPIs" xfId="3380"/>
    <cellStyle name="n_Flash September eresMas_NB07 FRANCE Tableau de l'ADSL 032007 v3 hors instances avec déc07 v24-04_Group - operational KPIs_1" xfId="10888"/>
    <cellStyle name="n_Flash September eresMas_NB07 FRANCE Tableau de l'ADSL 032007 v3 hors instances avec déc07 v24-04_Group - operational KPIs_1 2" xfId="18587"/>
    <cellStyle name="n_Flash September eresMas_NB07 FRANCE Tableau de l'ADSL 032007 v3 hors instances avec déc07 v24-04_Group - operational KPIs_2" xfId="20704"/>
    <cellStyle name="n_Flash September eresMas_NB07 FRANCE Tableau de l'ADSL 032007 v3 hors instances avec déc07 v24-04_IC&amp;SS" xfId="17637"/>
    <cellStyle name="n_Flash September eresMas_NB07 FRANCE Tableau de l'ADSL 032007 v3 hors instances avec déc07 v24-04_Poland KPIs" xfId="8634"/>
    <cellStyle name="n_Flash September eresMas_NB07 FRANCE Tableau de l'ADSL 032007 v3 hors instances avec déc07 v24-04_Poland KPIs_1" xfId="37715"/>
    <cellStyle name="n_Flash September eresMas_NB07 FRANCE Tableau de l'ADSL 032007 v3 hors instances avec déc07 v24-04_ROW" xfId="37717"/>
    <cellStyle name="n_Flash September eresMas_NB07 FRANCE Tableau de l'ADSL 032007 v3 hors instances avec déc07 v24-04_ROW ARPU" xfId="37718"/>
    <cellStyle name="n_Flash September eresMas_NB07 FRANCE Tableau de l'ADSL 032007 v3 hors instances avec déc07 v24-04_RoW KPIs" xfId="9346"/>
    <cellStyle name="n_Flash September eresMas_NB07 FRANCE Tableau de l'ADSL 032007 v3 hors instances avec déc07 v24-04_ROW_1" xfId="37719"/>
    <cellStyle name="n_Flash September eresMas_NB07 FRANCE Tableau de l'ADSL 032007 v3 hors instances avec déc07 v24-04_ROW_1_Group" xfId="37720"/>
    <cellStyle name="n_Flash September eresMas_NB07 FRANCE Tableau de l'ADSL 032007 v3 hors instances avec déc07 v24-04_ROW_1_ROW ARPU" xfId="37721"/>
    <cellStyle name="n_Flash September eresMas_NB07 FRANCE Tableau de l'ADSL 032007 v3 hors instances avec déc07 v24-04_ROW_Group" xfId="37722"/>
    <cellStyle name="n_Flash September eresMas_NB07 FRANCE Tableau de l'ADSL 032007 v3 hors instances avec déc07 v24-04_ROW_ROW ARPU" xfId="37723"/>
    <cellStyle name="n_Flash September eresMas_NB07 FRANCE Tableau de l'ADSL 032007 v3 hors instances avec déc07 v24-04_Spain ARPU + AUPU" xfId="37724"/>
    <cellStyle name="n_Flash September eresMas_NB07 FRANCE Tableau de l'ADSL 032007 v3 hors instances avec déc07 v24-04_Spain ARPU + AUPU_Group" xfId="37725"/>
    <cellStyle name="n_Flash September eresMas_NB07 FRANCE Tableau de l'ADSL 032007 v3 hors instances avec déc07 v24-04_Spain ARPU + AUPU_ROW ARPU" xfId="37726"/>
    <cellStyle name="n_Flash September eresMas_NB07 FRANCE Tableau de l'ADSL 032007 v3 hors instances avec déc07 v24-04_Spain KPIs" xfId="7238"/>
    <cellStyle name="n_Flash September eresMas_NB07 FRANCE Tableau de l'ADSL 032007 v3 hors instances avec déc07 v24-04_Spain KPIs 2" xfId="16605"/>
    <cellStyle name="n_Flash September eresMas_NB07 FRANCE Tableau de l'ADSL 032007 v3 hors instances avec déc07 v24-04_Spain KPIs_1" xfId="52054"/>
    <cellStyle name="n_Flash September eresMas_NB07 FRANCE Tableau de l'ADSL 032007 v3 hors instances avec déc07 v24-04_Telecoms - Operational KPIs" xfId="50357"/>
    <cellStyle name="n_Flash September eresMas_OPEX " xfId="2539"/>
    <cellStyle name="n_Flash September eresMas_OPEX _A&amp;ME KPIs" xfId="53834"/>
    <cellStyle name="n_Flash September eresMas_OPEX _DATA KPI Personal" xfId="37728"/>
    <cellStyle name="n_Flash September eresMas_OPEX _DATA KPI Personal_Group" xfId="37729"/>
    <cellStyle name="n_Flash September eresMas_OPEX _DATA KPI Personal_ROW ARPU" xfId="37730"/>
    <cellStyle name="n_Flash September eresMas_OPEX _EE_CoA_BS - mapped V4" xfId="37731"/>
    <cellStyle name="n_Flash September eresMas_OPEX _EE_CoA_BS - mapped V4_Group" xfId="37732"/>
    <cellStyle name="n_Flash September eresMas_OPEX _EE_CoA_BS - mapped V4_ROW ARPU" xfId="37733"/>
    <cellStyle name="n_Flash September eresMas_OPEX _France financials" xfId="24193"/>
    <cellStyle name="n_Flash September eresMas_OPEX _France KPIs" xfId="5400"/>
    <cellStyle name="n_Flash September eresMas_OPEX _France KPIs 2" xfId="14818"/>
    <cellStyle name="n_Flash September eresMas_OPEX _France KPIs_1" xfId="12643"/>
    <cellStyle name="n_Flash September eresMas_OPEX _Group" xfId="37734"/>
    <cellStyle name="n_Flash September eresMas_OPEX _Group - financial KPIs" xfId="22449"/>
    <cellStyle name="n_Flash September eresMas_OPEX _Group - operational KPIs" xfId="10889"/>
    <cellStyle name="n_Flash September eresMas_OPEX _Group - operational KPIs 2" xfId="18588"/>
    <cellStyle name="n_Flash September eresMas_OPEX _Group - operational KPIs_1" xfId="20705"/>
    <cellStyle name="n_Flash September eresMas_OPEX _Poland KPIs" xfId="37727"/>
    <cellStyle name="n_Flash September eresMas_OPEX _Reporting Valeur_Mobile_2010_10" xfId="37735"/>
    <cellStyle name="n_Flash September eresMas_OPEX _Reporting Valeur_Mobile_2010_10_Group" xfId="37736"/>
    <cellStyle name="n_Flash September eresMas_OPEX _Reporting Valeur_Mobile_2010_10_ROW" xfId="37737"/>
    <cellStyle name="n_Flash September eresMas_OPEX _Reporting Valeur_Mobile_2010_10_ROW ARPU" xfId="37738"/>
    <cellStyle name="n_Flash September eresMas_OPEX _Reporting Valeur_Mobile_2010_10_ROW_Group" xfId="37739"/>
    <cellStyle name="n_Flash September eresMas_OPEX _Reporting Valeur_Mobile_2010_10_ROW_ROW ARPU" xfId="37740"/>
    <cellStyle name="n_Flash September eresMas_OPEX _ROW" xfId="37741"/>
    <cellStyle name="n_Flash September eresMas_OPEX _ROW ARPU" xfId="37742"/>
    <cellStyle name="n_Flash September eresMas_OPEX _ROW_1" xfId="37743"/>
    <cellStyle name="n_Flash September eresMas_OPEX _ROW_1_Group" xfId="37744"/>
    <cellStyle name="n_Flash September eresMas_OPEX _ROW_1_ROW ARPU" xfId="37745"/>
    <cellStyle name="n_Flash September eresMas_OPEX _ROW_Group" xfId="37746"/>
    <cellStyle name="n_Flash September eresMas_OPEX _ROW_ROW ARPU" xfId="37747"/>
    <cellStyle name="n_Flash September eresMas_OPEX _Spain ARPU + AUPU" xfId="37748"/>
    <cellStyle name="n_Flash September eresMas_OPEX _Spain ARPU + AUPU_Group" xfId="37749"/>
    <cellStyle name="n_Flash September eresMas_OPEX _Spain ARPU + AUPU_ROW ARPU" xfId="37750"/>
    <cellStyle name="n_Flash September eresMas_OPEX _Spain KPIs" xfId="7239"/>
    <cellStyle name="n_Flash September eresMas_OPEX _Spain KPIs 2" xfId="16606"/>
    <cellStyle name="n_Flash September eresMas_OPEX _Spain KPIs_1" xfId="52055"/>
    <cellStyle name="n_Flash September eresMas_OPEX _Telecoms - Operational KPIs" xfId="50358"/>
    <cellStyle name="n_Flash September eresMas_P&amp;L - Home SP" xfId="2540"/>
    <cellStyle name="n_Flash September eresMas_P&amp;L - Home SP_A&amp;ME KPIs" xfId="53835"/>
    <cellStyle name="n_Flash September eresMas_P&amp;L - Home SP_France financials" xfId="24194"/>
    <cellStyle name="n_Flash September eresMas_P&amp;L - Home SP_France KPIs" xfId="5401"/>
    <cellStyle name="n_Flash September eresMas_P&amp;L - Home SP_France KPIs 2" xfId="14819"/>
    <cellStyle name="n_Flash September eresMas_P&amp;L - Home SP_France KPIs_1" xfId="12644"/>
    <cellStyle name="n_Flash September eresMas_P&amp;L - Home SP_Group" xfId="37752"/>
    <cellStyle name="n_Flash September eresMas_P&amp;L - Home SP_Group - financial KPIs" xfId="22450"/>
    <cellStyle name="n_Flash September eresMas_P&amp;L - Home SP_Group - operational KPIs" xfId="10890"/>
    <cellStyle name="n_Flash September eresMas_P&amp;L - Home SP_Group - operational KPIs 2" xfId="18589"/>
    <cellStyle name="n_Flash September eresMas_P&amp;L - Home SP_Group - operational KPIs_1" xfId="20706"/>
    <cellStyle name="n_Flash September eresMas_P&amp;L - Home SP_Poland KPIs" xfId="37751"/>
    <cellStyle name="n_Flash September eresMas_P&amp;L - Home SP_ROW" xfId="37753"/>
    <cellStyle name="n_Flash September eresMas_P&amp;L - Home SP_ROW ARPU" xfId="37754"/>
    <cellStyle name="n_Flash September eresMas_P&amp;L - Home SP_ROW_1" xfId="37755"/>
    <cellStyle name="n_Flash September eresMas_P&amp;L - Home SP_ROW_1_Group" xfId="37756"/>
    <cellStyle name="n_Flash September eresMas_P&amp;L - Home SP_ROW_1_ROW ARPU" xfId="37757"/>
    <cellStyle name="n_Flash September eresMas_P&amp;L - Home SP_ROW_Group" xfId="37758"/>
    <cellStyle name="n_Flash September eresMas_P&amp;L - Home SP_ROW_ROW ARPU" xfId="37759"/>
    <cellStyle name="n_Flash September eresMas_P&amp;L - Home SP_Spain ARPU + AUPU" xfId="37760"/>
    <cellStyle name="n_Flash September eresMas_P&amp;L - Home SP_Spain ARPU + AUPU_Group" xfId="37761"/>
    <cellStyle name="n_Flash September eresMas_P&amp;L - Home SP_Spain ARPU + AUPU_ROW ARPU" xfId="37762"/>
    <cellStyle name="n_Flash September eresMas_P&amp;L - Home SP_Spain KPIs" xfId="7240"/>
    <cellStyle name="n_Flash September eresMas_P&amp;L - Home SP_Spain KPIs 2" xfId="16607"/>
    <cellStyle name="n_Flash September eresMas_P&amp;L - Home SP_Spain KPIs_1" xfId="52056"/>
    <cellStyle name="n_Flash September eresMas_P&amp;L - Home SP_Telecoms - Operational KPIs" xfId="50359"/>
    <cellStyle name="n_Flash September eresMas_PDM" xfId="2541"/>
    <cellStyle name="n_Flash September eresMas_PDM_A&amp;ME KPIs" xfId="53836"/>
    <cellStyle name="n_Flash September eresMas_PDM_DATA KPI Personal" xfId="37764"/>
    <cellStyle name="n_Flash September eresMas_PDM_DATA KPI Personal_Group" xfId="37765"/>
    <cellStyle name="n_Flash September eresMas_PDM_DATA KPI Personal_ROW ARPU" xfId="37766"/>
    <cellStyle name="n_Flash September eresMas_PDM_EE_CoA_BS - mapped V4" xfId="37767"/>
    <cellStyle name="n_Flash September eresMas_PDM_EE_CoA_BS - mapped V4_Group" xfId="37768"/>
    <cellStyle name="n_Flash September eresMas_PDM_EE_CoA_BS - mapped V4_ROW ARPU" xfId="37769"/>
    <cellStyle name="n_Flash September eresMas_PDM_Enterprise" xfId="9915"/>
    <cellStyle name="n_Flash September eresMas_PDM_France financials" xfId="24195"/>
    <cellStyle name="n_Flash September eresMas_PDM_France financials_1" xfId="25505"/>
    <cellStyle name="n_Flash September eresMas_PDM_France KPIs" xfId="5402"/>
    <cellStyle name="n_Flash September eresMas_PDM_France KPIs 2" xfId="14820"/>
    <cellStyle name="n_Flash September eresMas_PDM_France KPIs_1" xfId="12645"/>
    <cellStyle name="n_Flash September eresMas_PDM_Group" xfId="37770"/>
    <cellStyle name="n_Flash September eresMas_PDM_Group - financial KPIs" xfId="22451"/>
    <cellStyle name="n_Flash September eresMas_PDM_Group - operational KPIs" xfId="3381"/>
    <cellStyle name="n_Flash September eresMas_PDM_Group - operational KPIs_1" xfId="10891"/>
    <cellStyle name="n_Flash September eresMas_PDM_Group - operational KPIs_1 2" xfId="18590"/>
    <cellStyle name="n_Flash September eresMas_PDM_Group - operational KPIs_2" xfId="20707"/>
    <cellStyle name="n_Flash September eresMas_PDM_IC&amp;SS" xfId="17544"/>
    <cellStyle name="n_Flash September eresMas_PDM_Poland KPIs" xfId="8635"/>
    <cellStyle name="n_Flash September eresMas_PDM_Poland KPIs_1" xfId="37763"/>
    <cellStyle name="n_Flash September eresMas_PDM_Reporting Valeur_Mobile_2010_10" xfId="37771"/>
    <cellStyle name="n_Flash September eresMas_PDM_Reporting Valeur_Mobile_2010_10_Group" xfId="37772"/>
    <cellStyle name="n_Flash September eresMas_PDM_Reporting Valeur_Mobile_2010_10_ROW" xfId="37773"/>
    <cellStyle name="n_Flash September eresMas_PDM_Reporting Valeur_Mobile_2010_10_ROW ARPU" xfId="37774"/>
    <cellStyle name="n_Flash September eresMas_PDM_Reporting Valeur_Mobile_2010_10_ROW_Group" xfId="37775"/>
    <cellStyle name="n_Flash September eresMas_PDM_Reporting Valeur_Mobile_2010_10_ROW_ROW ARPU" xfId="37776"/>
    <cellStyle name="n_Flash September eresMas_PDM_ROW" xfId="37777"/>
    <cellStyle name="n_Flash September eresMas_PDM_ROW ARPU" xfId="37778"/>
    <cellStyle name="n_Flash September eresMas_PDM_RoW KPIs" xfId="9347"/>
    <cellStyle name="n_Flash September eresMas_PDM_ROW_1" xfId="37779"/>
    <cellStyle name="n_Flash September eresMas_PDM_ROW_1_Group" xfId="37780"/>
    <cellStyle name="n_Flash September eresMas_PDM_ROW_1_ROW ARPU" xfId="37781"/>
    <cellStyle name="n_Flash September eresMas_PDM_ROW_Group" xfId="37782"/>
    <cellStyle name="n_Flash September eresMas_PDM_ROW_ROW ARPU" xfId="37783"/>
    <cellStyle name="n_Flash September eresMas_PDM_Spain ARPU + AUPU" xfId="37784"/>
    <cellStyle name="n_Flash September eresMas_PDM_Spain ARPU + AUPU_Group" xfId="37785"/>
    <cellStyle name="n_Flash September eresMas_PDM_Spain ARPU + AUPU_ROW ARPU" xfId="37786"/>
    <cellStyle name="n_Flash September eresMas_PDM_Spain KPIs" xfId="7241"/>
    <cellStyle name="n_Flash September eresMas_PDM_Spain KPIs 2" xfId="16608"/>
    <cellStyle name="n_Flash September eresMas_PDM_Spain KPIs_1" xfId="52057"/>
    <cellStyle name="n_Flash September eresMas_PDM_Telecoms - Operational KPIs" xfId="50360"/>
    <cellStyle name="n_Flash September eresMas_PFA 04-2003 Wanadoo" xfId="2542"/>
    <cellStyle name="n_Flash September eresMas_PFA 04-2003 Wanadoo FT" xfId="2543"/>
    <cellStyle name="n_Flash September eresMas_PFA 04-2003 Wanadoo FT_01 Synthèse DM pour modèle" xfId="2544"/>
    <cellStyle name="n_Flash September eresMas_PFA 04-2003 Wanadoo FT_01 Synthèse DM pour modèle_A&amp;ME KPIs" xfId="53839"/>
    <cellStyle name="n_Flash September eresMas_PFA 04-2003 Wanadoo FT_01 Synthèse DM pour modèle_France financials" xfId="24198"/>
    <cellStyle name="n_Flash September eresMas_PFA 04-2003 Wanadoo FT_01 Synthèse DM pour modèle_France KPIs" xfId="5405"/>
    <cellStyle name="n_Flash September eresMas_PFA 04-2003 Wanadoo FT_01 Synthèse DM pour modèle_France KPIs 2" xfId="14823"/>
    <cellStyle name="n_Flash September eresMas_PFA 04-2003 Wanadoo FT_01 Synthèse DM pour modèle_France KPIs_1" xfId="12648"/>
    <cellStyle name="n_Flash September eresMas_PFA 04-2003 Wanadoo FT_01 Synthèse DM pour modèle_Group" xfId="37790"/>
    <cellStyle name="n_Flash September eresMas_PFA 04-2003 Wanadoo FT_01 Synthèse DM pour modèle_Group - financial KPIs" xfId="22454"/>
    <cellStyle name="n_Flash September eresMas_PFA 04-2003 Wanadoo FT_01 Synthèse DM pour modèle_Group - operational KPIs" xfId="10894"/>
    <cellStyle name="n_Flash September eresMas_PFA 04-2003 Wanadoo FT_01 Synthèse DM pour modèle_Group - operational KPIs 2" xfId="18593"/>
    <cellStyle name="n_Flash September eresMas_PFA 04-2003 Wanadoo FT_01 Synthèse DM pour modèle_Group - operational KPIs_1" xfId="20710"/>
    <cellStyle name="n_Flash September eresMas_PFA 04-2003 Wanadoo FT_01 Synthèse DM pour modèle_Poland KPIs" xfId="37789"/>
    <cellStyle name="n_Flash September eresMas_PFA 04-2003 Wanadoo FT_01 Synthèse DM pour modèle_ROW" xfId="37791"/>
    <cellStyle name="n_Flash September eresMas_PFA 04-2003 Wanadoo FT_01 Synthèse DM pour modèle_ROW ARPU" xfId="37792"/>
    <cellStyle name="n_Flash September eresMas_PFA 04-2003 Wanadoo FT_01 Synthèse DM pour modèle_ROW_1" xfId="37793"/>
    <cellStyle name="n_Flash September eresMas_PFA 04-2003 Wanadoo FT_01 Synthèse DM pour modèle_ROW_1_Group" xfId="37794"/>
    <cellStyle name="n_Flash September eresMas_PFA 04-2003 Wanadoo FT_01 Synthèse DM pour modèle_ROW_1_ROW ARPU" xfId="37795"/>
    <cellStyle name="n_Flash September eresMas_PFA 04-2003 Wanadoo FT_01 Synthèse DM pour modèle_ROW_Group" xfId="37796"/>
    <cellStyle name="n_Flash September eresMas_PFA 04-2003 Wanadoo FT_01 Synthèse DM pour modèle_ROW_ROW ARPU" xfId="37797"/>
    <cellStyle name="n_Flash September eresMas_PFA 04-2003 Wanadoo FT_01 Synthèse DM pour modèle_Spain ARPU + AUPU" xfId="37798"/>
    <cellStyle name="n_Flash September eresMas_PFA 04-2003 Wanadoo FT_01 Synthèse DM pour modèle_Spain ARPU + AUPU_Group" xfId="37799"/>
    <cellStyle name="n_Flash September eresMas_PFA 04-2003 Wanadoo FT_01 Synthèse DM pour modèle_Spain ARPU + AUPU_ROW ARPU" xfId="37800"/>
    <cellStyle name="n_Flash September eresMas_PFA 04-2003 Wanadoo FT_01 Synthèse DM pour modèle_Spain KPIs" xfId="7244"/>
    <cellStyle name="n_Flash September eresMas_PFA 04-2003 Wanadoo FT_01 Synthèse DM pour modèle_Spain KPIs 2" xfId="16611"/>
    <cellStyle name="n_Flash September eresMas_PFA 04-2003 Wanadoo FT_01 Synthèse DM pour modèle_Spain KPIs_1" xfId="52060"/>
    <cellStyle name="n_Flash September eresMas_PFA 04-2003 Wanadoo FT_01 Synthèse DM pour modèle_Telecoms - Operational KPIs" xfId="50363"/>
    <cellStyle name="n_Flash September eresMas_PFA 04-2003 Wanadoo FT_0703 Préflashde L23 Analyse CA trafic 07-03 (07-04-03)" xfId="2545"/>
    <cellStyle name="n_Flash September eresMas_PFA 04-2003 Wanadoo FT_0703 Préflashde L23 Analyse CA trafic 07-03 (07-04-03)_A&amp;ME KPIs" xfId="53840"/>
    <cellStyle name="n_Flash September eresMas_PFA 04-2003 Wanadoo FT_0703 Préflashde L23 Analyse CA trafic 07-03 (07-04-03)_Enterprise" xfId="9918"/>
    <cellStyle name="n_Flash September eresMas_PFA 04-2003 Wanadoo FT_0703 Préflashde L23 Analyse CA trafic 07-03 (07-04-03)_France financials" xfId="24199"/>
    <cellStyle name="n_Flash September eresMas_PFA 04-2003 Wanadoo FT_0703 Préflashde L23 Analyse CA trafic 07-03 (07-04-03)_France financials_1" xfId="25508"/>
    <cellStyle name="n_Flash September eresMas_PFA 04-2003 Wanadoo FT_0703 Préflashde L23 Analyse CA trafic 07-03 (07-04-03)_France KPIs" xfId="5406"/>
    <cellStyle name="n_Flash September eresMas_PFA 04-2003 Wanadoo FT_0703 Préflashde L23 Analyse CA trafic 07-03 (07-04-03)_France KPIs 2" xfId="14824"/>
    <cellStyle name="n_Flash September eresMas_PFA 04-2003 Wanadoo FT_0703 Préflashde L23 Analyse CA trafic 07-03 (07-04-03)_France KPIs_1" xfId="12649"/>
    <cellStyle name="n_Flash September eresMas_PFA 04-2003 Wanadoo FT_0703 Préflashde L23 Analyse CA trafic 07-03 (07-04-03)_Group" xfId="37802"/>
    <cellStyle name="n_Flash September eresMas_PFA 04-2003 Wanadoo FT_0703 Préflashde L23 Analyse CA trafic 07-03 (07-04-03)_Group - financial KPIs" xfId="22455"/>
    <cellStyle name="n_Flash September eresMas_PFA 04-2003 Wanadoo FT_0703 Préflashde L23 Analyse CA trafic 07-03 (07-04-03)_Group - operational KPIs" xfId="3384"/>
    <cellStyle name="n_Flash September eresMas_PFA 04-2003 Wanadoo FT_0703 Préflashde L23 Analyse CA trafic 07-03 (07-04-03)_Group - operational KPIs_1" xfId="10895"/>
    <cellStyle name="n_Flash September eresMas_PFA 04-2003 Wanadoo FT_0703 Préflashde L23 Analyse CA trafic 07-03 (07-04-03)_Group - operational KPIs_1 2" xfId="18594"/>
    <cellStyle name="n_Flash September eresMas_PFA 04-2003 Wanadoo FT_0703 Préflashde L23 Analyse CA trafic 07-03 (07-04-03)_Group - operational KPIs_2" xfId="20711"/>
    <cellStyle name="n_Flash September eresMas_PFA 04-2003 Wanadoo FT_0703 Préflashde L23 Analyse CA trafic 07-03 (07-04-03)_IC&amp;SS" xfId="17638"/>
    <cellStyle name="n_Flash September eresMas_PFA 04-2003 Wanadoo FT_0703 Préflashde L23 Analyse CA trafic 07-03 (07-04-03)_Poland KPIs" xfId="8638"/>
    <cellStyle name="n_Flash September eresMas_PFA 04-2003 Wanadoo FT_0703 Préflashde L23 Analyse CA trafic 07-03 (07-04-03)_Poland KPIs_1" xfId="37801"/>
    <cellStyle name="n_Flash September eresMas_PFA 04-2003 Wanadoo FT_0703 Préflashde L23 Analyse CA trafic 07-03 (07-04-03)_ROW" xfId="37803"/>
    <cellStyle name="n_Flash September eresMas_PFA 04-2003 Wanadoo FT_0703 Préflashde L23 Analyse CA trafic 07-03 (07-04-03)_ROW ARPU" xfId="37804"/>
    <cellStyle name="n_Flash September eresMas_PFA 04-2003 Wanadoo FT_0703 Préflashde L23 Analyse CA trafic 07-03 (07-04-03)_RoW KPIs" xfId="9350"/>
    <cellStyle name="n_Flash September eresMas_PFA 04-2003 Wanadoo FT_0703 Préflashde L23 Analyse CA trafic 07-03 (07-04-03)_ROW_1" xfId="37805"/>
    <cellStyle name="n_Flash September eresMas_PFA 04-2003 Wanadoo FT_0703 Préflashde L23 Analyse CA trafic 07-03 (07-04-03)_ROW_1_Group" xfId="37806"/>
    <cellStyle name="n_Flash September eresMas_PFA 04-2003 Wanadoo FT_0703 Préflashde L23 Analyse CA trafic 07-03 (07-04-03)_ROW_1_ROW ARPU" xfId="37807"/>
    <cellStyle name="n_Flash September eresMas_PFA 04-2003 Wanadoo FT_0703 Préflashde L23 Analyse CA trafic 07-03 (07-04-03)_ROW_Group" xfId="37808"/>
    <cellStyle name="n_Flash September eresMas_PFA 04-2003 Wanadoo FT_0703 Préflashde L23 Analyse CA trafic 07-03 (07-04-03)_ROW_ROW ARPU" xfId="37809"/>
    <cellStyle name="n_Flash September eresMas_PFA 04-2003 Wanadoo FT_0703 Préflashde L23 Analyse CA trafic 07-03 (07-04-03)_Spain ARPU + AUPU" xfId="37810"/>
    <cellStyle name="n_Flash September eresMas_PFA 04-2003 Wanadoo FT_0703 Préflashde L23 Analyse CA trafic 07-03 (07-04-03)_Spain ARPU + AUPU_Group" xfId="37811"/>
    <cellStyle name="n_Flash September eresMas_PFA 04-2003 Wanadoo FT_0703 Préflashde L23 Analyse CA trafic 07-03 (07-04-03)_Spain ARPU + AUPU_ROW ARPU" xfId="37812"/>
    <cellStyle name="n_Flash September eresMas_PFA 04-2003 Wanadoo FT_0703 Préflashde L23 Analyse CA trafic 07-03 (07-04-03)_Spain KPIs" xfId="7245"/>
    <cellStyle name="n_Flash September eresMas_PFA 04-2003 Wanadoo FT_0703 Préflashde L23 Analyse CA trafic 07-03 (07-04-03)_Spain KPIs 2" xfId="16612"/>
    <cellStyle name="n_Flash September eresMas_PFA 04-2003 Wanadoo FT_0703 Préflashde L23 Analyse CA trafic 07-03 (07-04-03)_Spain KPIs_1" xfId="52061"/>
    <cellStyle name="n_Flash September eresMas_PFA 04-2003 Wanadoo FT_0703 Préflashde L23 Analyse CA trafic 07-03 (07-04-03)_Telecoms - Operational KPIs" xfId="50364"/>
    <cellStyle name="n_Flash September eresMas_PFA 04-2003 Wanadoo FT_A&amp;ME KPIs" xfId="53838"/>
    <cellStyle name="n_Flash September eresMas_PFA 04-2003 Wanadoo FT_Base Forfaits 06-07" xfId="2546"/>
    <cellStyle name="n_Flash September eresMas_PFA 04-2003 Wanadoo FT_Base Forfaits 06-07_A&amp;ME KPIs" xfId="53841"/>
    <cellStyle name="n_Flash September eresMas_PFA 04-2003 Wanadoo FT_Base Forfaits 06-07_Enterprise" xfId="9919"/>
    <cellStyle name="n_Flash September eresMas_PFA 04-2003 Wanadoo FT_Base Forfaits 06-07_France financials" xfId="24200"/>
    <cellStyle name="n_Flash September eresMas_PFA 04-2003 Wanadoo FT_Base Forfaits 06-07_France financials_1" xfId="25509"/>
    <cellStyle name="n_Flash September eresMas_PFA 04-2003 Wanadoo FT_Base Forfaits 06-07_France KPIs" xfId="5407"/>
    <cellStyle name="n_Flash September eresMas_PFA 04-2003 Wanadoo FT_Base Forfaits 06-07_France KPIs 2" xfId="14825"/>
    <cellStyle name="n_Flash September eresMas_PFA 04-2003 Wanadoo FT_Base Forfaits 06-07_France KPIs_1" xfId="12650"/>
    <cellStyle name="n_Flash September eresMas_PFA 04-2003 Wanadoo FT_Base Forfaits 06-07_Group" xfId="37814"/>
    <cellStyle name="n_Flash September eresMas_PFA 04-2003 Wanadoo FT_Base Forfaits 06-07_Group - financial KPIs" xfId="22456"/>
    <cellStyle name="n_Flash September eresMas_PFA 04-2003 Wanadoo FT_Base Forfaits 06-07_Group - operational KPIs" xfId="3385"/>
    <cellStyle name="n_Flash September eresMas_PFA 04-2003 Wanadoo FT_Base Forfaits 06-07_Group - operational KPIs_1" xfId="10896"/>
    <cellStyle name="n_Flash September eresMas_PFA 04-2003 Wanadoo FT_Base Forfaits 06-07_Group - operational KPIs_1 2" xfId="18595"/>
    <cellStyle name="n_Flash September eresMas_PFA 04-2003 Wanadoo FT_Base Forfaits 06-07_Group - operational KPIs_2" xfId="20712"/>
    <cellStyle name="n_Flash September eresMas_PFA 04-2003 Wanadoo FT_Base Forfaits 06-07_IC&amp;SS" xfId="17674"/>
    <cellStyle name="n_Flash September eresMas_PFA 04-2003 Wanadoo FT_Base Forfaits 06-07_Poland KPIs" xfId="8639"/>
    <cellStyle name="n_Flash September eresMas_PFA 04-2003 Wanadoo FT_Base Forfaits 06-07_Poland KPIs_1" xfId="37813"/>
    <cellStyle name="n_Flash September eresMas_PFA 04-2003 Wanadoo FT_Base Forfaits 06-07_ROW" xfId="37815"/>
    <cellStyle name="n_Flash September eresMas_PFA 04-2003 Wanadoo FT_Base Forfaits 06-07_ROW ARPU" xfId="37816"/>
    <cellStyle name="n_Flash September eresMas_PFA 04-2003 Wanadoo FT_Base Forfaits 06-07_RoW KPIs" xfId="9351"/>
    <cellStyle name="n_Flash September eresMas_PFA 04-2003 Wanadoo FT_Base Forfaits 06-07_ROW_1" xfId="37817"/>
    <cellStyle name="n_Flash September eresMas_PFA 04-2003 Wanadoo FT_Base Forfaits 06-07_ROW_1_Group" xfId="37818"/>
    <cellStyle name="n_Flash September eresMas_PFA 04-2003 Wanadoo FT_Base Forfaits 06-07_ROW_1_ROW ARPU" xfId="37819"/>
    <cellStyle name="n_Flash September eresMas_PFA 04-2003 Wanadoo FT_Base Forfaits 06-07_ROW_Group" xfId="37820"/>
    <cellStyle name="n_Flash September eresMas_PFA 04-2003 Wanadoo FT_Base Forfaits 06-07_ROW_ROW ARPU" xfId="37821"/>
    <cellStyle name="n_Flash September eresMas_PFA 04-2003 Wanadoo FT_Base Forfaits 06-07_Spain ARPU + AUPU" xfId="37822"/>
    <cellStyle name="n_Flash September eresMas_PFA 04-2003 Wanadoo FT_Base Forfaits 06-07_Spain ARPU + AUPU_Group" xfId="37823"/>
    <cellStyle name="n_Flash September eresMas_PFA 04-2003 Wanadoo FT_Base Forfaits 06-07_Spain ARPU + AUPU_ROW ARPU" xfId="37824"/>
    <cellStyle name="n_Flash September eresMas_PFA 04-2003 Wanadoo FT_Base Forfaits 06-07_Spain KPIs" xfId="7246"/>
    <cellStyle name="n_Flash September eresMas_PFA 04-2003 Wanadoo FT_Base Forfaits 06-07_Spain KPIs 2" xfId="16613"/>
    <cellStyle name="n_Flash September eresMas_PFA 04-2003 Wanadoo FT_Base Forfaits 06-07_Spain KPIs_1" xfId="52062"/>
    <cellStyle name="n_Flash September eresMas_PFA 04-2003 Wanadoo FT_Base Forfaits 06-07_Telecoms - Operational KPIs" xfId="50365"/>
    <cellStyle name="n_Flash September eresMas_PFA 04-2003 Wanadoo FT_CA BAC SCR-VM 06-07 (31-07-06)" xfId="2547"/>
    <cellStyle name="n_Flash September eresMas_PFA 04-2003 Wanadoo FT_CA BAC SCR-VM 06-07 (31-07-06)_A&amp;ME KPIs" xfId="53842"/>
    <cellStyle name="n_Flash September eresMas_PFA 04-2003 Wanadoo FT_CA BAC SCR-VM 06-07 (31-07-06)_Enterprise" xfId="9920"/>
    <cellStyle name="n_Flash September eresMas_PFA 04-2003 Wanadoo FT_CA BAC SCR-VM 06-07 (31-07-06)_France financials" xfId="24201"/>
    <cellStyle name="n_Flash September eresMas_PFA 04-2003 Wanadoo FT_CA BAC SCR-VM 06-07 (31-07-06)_France financials_1" xfId="25510"/>
    <cellStyle name="n_Flash September eresMas_PFA 04-2003 Wanadoo FT_CA BAC SCR-VM 06-07 (31-07-06)_France KPIs" xfId="5408"/>
    <cellStyle name="n_Flash September eresMas_PFA 04-2003 Wanadoo FT_CA BAC SCR-VM 06-07 (31-07-06)_France KPIs 2" xfId="14826"/>
    <cellStyle name="n_Flash September eresMas_PFA 04-2003 Wanadoo FT_CA BAC SCR-VM 06-07 (31-07-06)_France KPIs_1" xfId="12651"/>
    <cellStyle name="n_Flash September eresMas_PFA 04-2003 Wanadoo FT_CA BAC SCR-VM 06-07 (31-07-06)_Group" xfId="37826"/>
    <cellStyle name="n_Flash September eresMas_PFA 04-2003 Wanadoo FT_CA BAC SCR-VM 06-07 (31-07-06)_Group - financial KPIs" xfId="22457"/>
    <cellStyle name="n_Flash September eresMas_PFA 04-2003 Wanadoo FT_CA BAC SCR-VM 06-07 (31-07-06)_Group - operational KPIs" xfId="3386"/>
    <cellStyle name="n_Flash September eresMas_PFA 04-2003 Wanadoo FT_CA BAC SCR-VM 06-07 (31-07-06)_Group - operational KPIs_1" xfId="10897"/>
    <cellStyle name="n_Flash September eresMas_PFA 04-2003 Wanadoo FT_CA BAC SCR-VM 06-07 (31-07-06)_Group - operational KPIs_1 2" xfId="18596"/>
    <cellStyle name="n_Flash September eresMas_PFA 04-2003 Wanadoo FT_CA BAC SCR-VM 06-07 (31-07-06)_Group - operational KPIs_2" xfId="20713"/>
    <cellStyle name="n_Flash September eresMas_PFA 04-2003 Wanadoo FT_CA BAC SCR-VM 06-07 (31-07-06)_IC&amp;SS" xfId="19531"/>
    <cellStyle name="n_Flash September eresMas_PFA 04-2003 Wanadoo FT_CA BAC SCR-VM 06-07 (31-07-06)_Poland KPIs" xfId="8640"/>
    <cellStyle name="n_Flash September eresMas_PFA 04-2003 Wanadoo FT_CA BAC SCR-VM 06-07 (31-07-06)_Poland KPIs_1" xfId="37825"/>
    <cellStyle name="n_Flash September eresMas_PFA 04-2003 Wanadoo FT_CA BAC SCR-VM 06-07 (31-07-06)_ROW" xfId="37827"/>
    <cellStyle name="n_Flash September eresMas_PFA 04-2003 Wanadoo FT_CA BAC SCR-VM 06-07 (31-07-06)_ROW ARPU" xfId="37828"/>
    <cellStyle name="n_Flash September eresMas_PFA 04-2003 Wanadoo FT_CA BAC SCR-VM 06-07 (31-07-06)_RoW KPIs" xfId="9352"/>
    <cellStyle name="n_Flash September eresMas_PFA 04-2003 Wanadoo FT_CA BAC SCR-VM 06-07 (31-07-06)_ROW_1" xfId="37829"/>
    <cellStyle name="n_Flash September eresMas_PFA 04-2003 Wanadoo FT_CA BAC SCR-VM 06-07 (31-07-06)_ROW_1_Group" xfId="37830"/>
    <cellStyle name="n_Flash September eresMas_PFA 04-2003 Wanadoo FT_CA BAC SCR-VM 06-07 (31-07-06)_ROW_1_ROW ARPU" xfId="37831"/>
    <cellStyle name="n_Flash September eresMas_PFA 04-2003 Wanadoo FT_CA BAC SCR-VM 06-07 (31-07-06)_ROW_Group" xfId="37832"/>
    <cellStyle name="n_Flash September eresMas_PFA 04-2003 Wanadoo FT_CA BAC SCR-VM 06-07 (31-07-06)_ROW_ROW ARPU" xfId="37833"/>
    <cellStyle name="n_Flash September eresMas_PFA 04-2003 Wanadoo FT_CA BAC SCR-VM 06-07 (31-07-06)_Spain ARPU + AUPU" xfId="37834"/>
    <cellStyle name="n_Flash September eresMas_PFA 04-2003 Wanadoo FT_CA BAC SCR-VM 06-07 (31-07-06)_Spain ARPU + AUPU_Group" xfId="37835"/>
    <cellStyle name="n_Flash September eresMas_PFA 04-2003 Wanadoo FT_CA BAC SCR-VM 06-07 (31-07-06)_Spain ARPU + AUPU_ROW ARPU" xfId="37836"/>
    <cellStyle name="n_Flash September eresMas_PFA 04-2003 Wanadoo FT_CA BAC SCR-VM 06-07 (31-07-06)_Spain KPIs" xfId="7247"/>
    <cellStyle name="n_Flash September eresMas_PFA 04-2003 Wanadoo FT_CA BAC SCR-VM 06-07 (31-07-06)_Spain KPIs 2" xfId="16614"/>
    <cellStyle name="n_Flash September eresMas_PFA 04-2003 Wanadoo FT_CA BAC SCR-VM 06-07 (31-07-06)_Spain KPIs_1" xfId="52063"/>
    <cellStyle name="n_Flash September eresMas_PFA 04-2003 Wanadoo FT_CA BAC SCR-VM 06-07 (31-07-06)_Telecoms - Operational KPIs" xfId="50366"/>
    <cellStyle name="n_Flash September eresMas_PFA 04-2003 Wanadoo FT_CA forfaits 0607 (06-08-14)" xfId="2548"/>
    <cellStyle name="n_Flash September eresMas_PFA 04-2003 Wanadoo FT_CA forfaits 0607 (06-08-14)_A&amp;ME KPIs" xfId="53843"/>
    <cellStyle name="n_Flash September eresMas_PFA 04-2003 Wanadoo FT_CA forfaits 0607 (06-08-14)_France financials" xfId="24202"/>
    <cellStyle name="n_Flash September eresMas_PFA 04-2003 Wanadoo FT_CA forfaits 0607 (06-08-14)_France KPIs" xfId="5409"/>
    <cellStyle name="n_Flash September eresMas_PFA 04-2003 Wanadoo FT_CA forfaits 0607 (06-08-14)_France KPIs 2" xfId="14827"/>
    <cellStyle name="n_Flash September eresMas_PFA 04-2003 Wanadoo FT_CA forfaits 0607 (06-08-14)_France KPIs_1" xfId="12652"/>
    <cellStyle name="n_Flash September eresMas_PFA 04-2003 Wanadoo FT_CA forfaits 0607 (06-08-14)_Group" xfId="37838"/>
    <cellStyle name="n_Flash September eresMas_PFA 04-2003 Wanadoo FT_CA forfaits 0607 (06-08-14)_Group - financial KPIs" xfId="22458"/>
    <cellStyle name="n_Flash September eresMas_PFA 04-2003 Wanadoo FT_CA forfaits 0607 (06-08-14)_Group - operational KPIs" xfId="10898"/>
    <cellStyle name="n_Flash September eresMas_PFA 04-2003 Wanadoo FT_CA forfaits 0607 (06-08-14)_Group - operational KPIs 2" xfId="18597"/>
    <cellStyle name="n_Flash September eresMas_PFA 04-2003 Wanadoo FT_CA forfaits 0607 (06-08-14)_Group - operational KPIs_1" xfId="20714"/>
    <cellStyle name="n_Flash September eresMas_PFA 04-2003 Wanadoo FT_CA forfaits 0607 (06-08-14)_Poland KPIs" xfId="37837"/>
    <cellStyle name="n_Flash September eresMas_PFA 04-2003 Wanadoo FT_CA forfaits 0607 (06-08-14)_ROW" xfId="37839"/>
    <cellStyle name="n_Flash September eresMas_PFA 04-2003 Wanadoo FT_CA forfaits 0607 (06-08-14)_ROW ARPU" xfId="37840"/>
    <cellStyle name="n_Flash September eresMas_PFA 04-2003 Wanadoo FT_CA forfaits 0607 (06-08-14)_ROW_1" xfId="37841"/>
    <cellStyle name="n_Flash September eresMas_PFA 04-2003 Wanadoo FT_CA forfaits 0607 (06-08-14)_ROW_1_Group" xfId="37842"/>
    <cellStyle name="n_Flash September eresMas_PFA 04-2003 Wanadoo FT_CA forfaits 0607 (06-08-14)_ROW_1_ROW ARPU" xfId="37843"/>
    <cellStyle name="n_Flash September eresMas_PFA 04-2003 Wanadoo FT_CA forfaits 0607 (06-08-14)_ROW_Group" xfId="37844"/>
    <cellStyle name="n_Flash September eresMas_PFA 04-2003 Wanadoo FT_CA forfaits 0607 (06-08-14)_ROW_ROW ARPU" xfId="37845"/>
    <cellStyle name="n_Flash September eresMas_PFA 04-2003 Wanadoo FT_CA forfaits 0607 (06-08-14)_Spain ARPU + AUPU" xfId="37846"/>
    <cellStyle name="n_Flash September eresMas_PFA 04-2003 Wanadoo FT_CA forfaits 0607 (06-08-14)_Spain ARPU + AUPU_Group" xfId="37847"/>
    <cellStyle name="n_Flash September eresMas_PFA 04-2003 Wanadoo FT_CA forfaits 0607 (06-08-14)_Spain ARPU + AUPU_ROW ARPU" xfId="37848"/>
    <cellStyle name="n_Flash September eresMas_PFA 04-2003 Wanadoo FT_CA forfaits 0607 (06-08-14)_Spain KPIs" xfId="7248"/>
    <cellStyle name="n_Flash September eresMas_PFA 04-2003 Wanadoo FT_CA forfaits 0607 (06-08-14)_Spain KPIs 2" xfId="16615"/>
    <cellStyle name="n_Flash September eresMas_PFA 04-2003 Wanadoo FT_CA forfaits 0607 (06-08-14)_Spain KPIs_1" xfId="52064"/>
    <cellStyle name="n_Flash September eresMas_PFA 04-2003 Wanadoo FT_CA forfaits 0607 (06-08-14)_Telecoms - Operational KPIs" xfId="50367"/>
    <cellStyle name="n_Flash September eresMas_PFA 04-2003 Wanadoo FT_Classeur2" xfId="2549"/>
    <cellStyle name="n_Flash September eresMas_PFA 04-2003 Wanadoo FT_Classeur2_A&amp;ME KPIs" xfId="53844"/>
    <cellStyle name="n_Flash September eresMas_PFA 04-2003 Wanadoo FT_Classeur2_France financials" xfId="24203"/>
    <cellStyle name="n_Flash September eresMas_PFA 04-2003 Wanadoo FT_Classeur2_France KPIs" xfId="5410"/>
    <cellStyle name="n_Flash September eresMas_PFA 04-2003 Wanadoo FT_Classeur2_France KPIs 2" xfId="14828"/>
    <cellStyle name="n_Flash September eresMas_PFA 04-2003 Wanadoo FT_Classeur2_France KPIs_1" xfId="12653"/>
    <cellStyle name="n_Flash September eresMas_PFA 04-2003 Wanadoo FT_Classeur2_Group" xfId="37850"/>
    <cellStyle name="n_Flash September eresMas_PFA 04-2003 Wanadoo FT_Classeur2_Group - financial KPIs" xfId="22459"/>
    <cellStyle name="n_Flash September eresMas_PFA 04-2003 Wanadoo FT_Classeur2_Group - operational KPIs" xfId="10899"/>
    <cellStyle name="n_Flash September eresMas_PFA 04-2003 Wanadoo FT_Classeur2_Group - operational KPIs 2" xfId="18598"/>
    <cellStyle name="n_Flash September eresMas_PFA 04-2003 Wanadoo FT_Classeur2_Group - operational KPIs_1" xfId="20715"/>
    <cellStyle name="n_Flash September eresMas_PFA 04-2003 Wanadoo FT_Classeur2_Poland KPIs" xfId="37849"/>
    <cellStyle name="n_Flash September eresMas_PFA 04-2003 Wanadoo FT_Classeur2_ROW" xfId="37851"/>
    <cellStyle name="n_Flash September eresMas_PFA 04-2003 Wanadoo FT_Classeur2_ROW ARPU" xfId="37852"/>
    <cellStyle name="n_Flash September eresMas_PFA 04-2003 Wanadoo FT_Classeur2_ROW_1" xfId="37853"/>
    <cellStyle name="n_Flash September eresMas_PFA 04-2003 Wanadoo FT_Classeur2_ROW_1_Group" xfId="37854"/>
    <cellStyle name="n_Flash September eresMas_PFA 04-2003 Wanadoo FT_Classeur2_ROW_1_ROW ARPU" xfId="37855"/>
    <cellStyle name="n_Flash September eresMas_PFA 04-2003 Wanadoo FT_Classeur2_ROW_Group" xfId="37856"/>
    <cellStyle name="n_Flash September eresMas_PFA 04-2003 Wanadoo FT_Classeur2_ROW_ROW ARPU" xfId="37857"/>
    <cellStyle name="n_Flash September eresMas_PFA 04-2003 Wanadoo FT_Classeur2_Spain ARPU + AUPU" xfId="37858"/>
    <cellStyle name="n_Flash September eresMas_PFA 04-2003 Wanadoo FT_Classeur2_Spain ARPU + AUPU_Group" xfId="37859"/>
    <cellStyle name="n_Flash September eresMas_PFA 04-2003 Wanadoo FT_Classeur2_Spain ARPU + AUPU_ROW ARPU" xfId="37860"/>
    <cellStyle name="n_Flash September eresMas_PFA 04-2003 Wanadoo FT_Classeur2_Spain KPIs" xfId="7249"/>
    <cellStyle name="n_Flash September eresMas_PFA 04-2003 Wanadoo FT_Classeur2_Spain KPIs 2" xfId="16616"/>
    <cellStyle name="n_Flash September eresMas_PFA 04-2003 Wanadoo FT_Classeur2_Spain KPIs_1" xfId="52065"/>
    <cellStyle name="n_Flash September eresMas_PFA 04-2003 Wanadoo FT_Classeur2_Telecoms - Operational KPIs" xfId="50368"/>
    <cellStyle name="n_Flash September eresMas_PFA 04-2003 Wanadoo FT_Classeur5" xfId="2550"/>
    <cellStyle name="n_Flash September eresMas_PFA 04-2003 Wanadoo FT_Classeur5_A&amp;ME KPIs" xfId="53845"/>
    <cellStyle name="n_Flash September eresMas_PFA 04-2003 Wanadoo FT_Classeur5_Enterprise" xfId="9921"/>
    <cellStyle name="n_Flash September eresMas_PFA 04-2003 Wanadoo FT_Classeur5_France financials" xfId="24204"/>
    <cellStyle name="n_Flash September eresMas_PFA 04-2003 Wanadoo FT_Classeur5_France financials_1" xfId="25511"/>
    <cellStyle name="n_Flash September eresMas_PFA 04-2003 Wanadoo FT_Classeur5_France KPIs" xfId="5411"/>
    <cellStyle name="n_Flash September eresMas_PFA 04-2003 Wanadoo FT_Classeur5_France KPIs 2" xfId="14829"/>
    <cellStyle name="n_Flash September eresMas_PFA 04-2003 Wanadoo FT_Classeur5_France KPIs_1" xfId="12654"/>
    <cellStyle name="n_Flash September eresMas_PFA 04-2003 Wanadoo FT_Classeur5_Group" xfId="37862"/>
    <cellStyle name="n_Flash September eresMas_PFA 04-2003 Wanadoo FT_Classeur5_Group - financial KPIs" xfId="22460"/>
    <cellStyle name="n_Flash September eresMas_PFA 04-2003 Wanadoo FT_Classeur5_Group - operational KPIs" xfId="3387"/>
    <cellStyle name="n_Flash September eresMas_PFA 04-2003 Wanadoo FT_Classeur5_Group - operational KPIs_1" xfId="10900"/>
    <cellStyle name="n_Flash September eresMas_PFA 04-2003 Wanadoo FT_Classeur5_Group - operational KPIs_1 2" xfId="18599"/>
    <cellStyle name="n_Flash September eresMas_PFA 04-2003 Wanadoo FT_Classeur5_Group - operational KPIs_2" xfId="20716"/>
    <cellStyle name="n_Flash September eresMas_PFA 04-2003 Wanadoo FT_Classeur5_IC&amp;SS" xfId="19731"/>
    <cellStyle name="n_Flash September eresMas_PFA 04-2003 Wanadoo FT_Classeur5_Poland KPIs" xfId="8641"/>
    <cellStyle name="n_Flash September eresMas_PFA 04-2003 Wanadoo FT_Classeur5_Poland KPIs_1" xfId="37861"/>
    <cellStyle name="n_Flash September eresMas_PFA 04-2003 Wanadoo FT_Classeur5_ROW" xfId="37863"/>
    <cellStyle name="n_Flash September eresMas_PFA 04-2003 Wanadoo FT_Classeur5_ROW ARPU" xfId="37864"/>
    <cellStyle name="n_Flash September eresMas_PFA 04-2003 Wanadoo FT_Classeur5_RoW KPIs" xfId="9353"/>
    <cellStyle name="n_Flash September eresMas_PFA 04-2003 Wanadoo FT_Classeur5_ROW_1" xfId="37865"/>
    <cellStyle name="n_Flash September eresMas_PFA 04-2003 Wanadoo FT_Classeur5_ROW_1_Group" xfId="37866"/>
    <cellStyle name="n_Flash September eresMas_PFA 04-2003 Wanadoo FT_Classeur5_ROW_1_ROW ARPU" xfId="37867"/>
    <cellStyle name="n_Flash September eresMas_PFA 04-2003 Wanadoo FT_Classeur5_ROW_Group" xfId="37868"/>
    <cellStyle name="n_Flash September eresMas_PFA 04-2003 Wanadoo FT_Classeur5_ROW_ROW ARPU" xfId="37869"/>
    <cellStyle name="n_Flash September eresMas_PFA 04-2003 Wanadoo FT_Classeur5_Spain ARPU + AUPU" xfId="37870"/>
    <cellStyle name="n_Flash September eresMas_PFA 04-2003 Wanadoo FT_Classeur5_Spain ARPU + AUPU_Group" xfId="37871"/>
    <cellStyle name="n_Flash September eresMas_PFA 04-2003 Wanadoo FT_Classeur5_Spain ARPU + AUPU_ROW ARPU" xfId="37872"/>
    <cellStyle name="n_Flash September eresMas_PFA 04-2003 Wanadoo FT_Classeur5_Spain KPIs" xfId="7250"/>
    <cellStyle name="n_Flash September eresMas_PFA 04-2003 Wanadoo FT_Classeur5_Spain KPIs 2" xfId="16617"/>
    <cellStyle name="n_Flash September eresMas_PFA 04-2003 Wanadoo FT_Classeur5_Spain KPIs_1" xfId="52066"/>
    <cellStyle name="n_Flash September eresMas_PFA 04-2003 Wanadoo FT_Classeur5_Telecoms - Operational KPIs" xfId="50369"/>
    <cellStyle name="n_Flash September eresMas_PFA 04-2003 Wanadoo FT_DATA KPI Personal" xfId="37873"/>
    <cellStyle name="n_Flash September eresMas_PFA 04-2003 Wanadoo FT_DATA KPI Personal_Group" xfId="37874"/>
    <cellStyle name="n_Flash September eresMas_PFA 04-2003 Wanadoo FT_DATA KPI Personal_ROW ARPU" xfId="37875"/>
    <cellStyle name="n_Flash September eresMas_PFA 04-2003 Wanadoo FT_EE_CoA_BS - mapped V4" xfId="37876"/>
    <cellStyle name="n_Flash September eresMas_PFA 04-2003 Wanadoo FT_EE_CoA_BS - mapped V4_Group" xfId="37877"/>
    <cellStyle name="n_Flash September eresMas_PFA 04-2003 Wanadoo FT_EE_CoA_BS - mapped V4_ROW ARPU" xfId="37878"/>
    <cellStyle name="n_Flash September eresMas_PFA 04-2003 Wanadoo FT_Enterprise" xfId="9917"/>
    <cellStyle name="n_Flash September eresMas_PFA 04-2003 Wanadoo FT_France financials" xfId="24197"/>
    <cellStyle name="n_Flash September eresMas_PFA 04-2003 Wanadoo FT_France financials_1" xfId="25507"/>
    <cellStyle name="n_Flash September eresMas_PFA 04-2003 Wanadoo FT_France KPIs" xfId="5404"/>
    <cellStyle name="n_Flash September eresMas_PFA 04-2003 Wanadoo FT_France KPIs 2" xfId="14822"/>
    <cellStyle name="n_Flash September eresMas_PFA 04-2003 Wanadoo FT_France KPIs_1" xfId="12647"/>
    <cellStyle name="n_Flash September eresMas_PFA 04-2003 Wanadoo FT_GMC 0701 (2)" xfId="7251"/>
    <cellStyle name="n_Flash September eresMas_PFA 04-2003 Wanadoo FT_GMC 0701 (2) 2" xfId="16618"/>
    <cellStyle name="n_Flash September eresMas_PFA 04-2003 Wanadoo FT_GMC 0701 (2)_A&amp;ME KPIs" xfId="53846"/>
    <cellStyle name="n_Flash September eresMas_PFA 04-2003 Wanadoo FT_GMC 0701 (2)_Group" xfId="37880"/>
    <cellStyle name="n_Flash September eresMas_PFA 04-2003 Wanadoo FT_GMC 0701 (2)_Poland KPIs" xfId="37879"/>
    <cellStyle name="n_Flash September eresMas_PFA 04-2003 Wanadoo FT_GMC 0701 (2)_ROW ARPU" xfId="37881"/>
    <cellStyle name="n_Flash September eresMas_PFA 04-2003 Wanadoo FT_GMC 0701 (2)_Spain KPIs" xfId="52067"/>
    <cellStyle name="n_Flash September eresMas_PFA 04-2003 Wanadoo FT_GMC 0701 (2)_Telecoms - Operational KPIs" xfId="50370"/>
    <cellStyle name="n_Flash September eresMas_PFA 04-2003 Wanadoo FT_Group" xfId="37882"/>
    <cellStyle name="n_Flash September eresMas_PFA 04-2003 Wanadoo FT_Group - financial KPIs" xfId="22453"/>
    <cellStyle name="n_Flash September eresMas_PFA 04-2003 Wanadoo FT_Group - operational KPIs" xfId="3383"/>
    <cellStyle name="n_Flash September eresMas_PFA 04-2003 Wanadoo FT_Group - operational KPIs_1" xfId="10893"/>
    <cellStyle name="n_Flash September eresMas_PFA 04-2003 Wanadoo FT_Group - operational KPIs_1 2" xfId="18592"/>
    <cellStyle name="n_Flash September eresMas_PFA 04-2003 Wanadoo FT_Group - operational KPIs_2" xfId="20709"/>
    <cellStyle name="n_Flash September eresMas_PFA 04-2003 Wanadoo FT_Home Mngt PL GMC Business Review backup (4)" xfId="7252"/>
    <cellStyle name="n_Flash September eresMas_PFA 04-2003 Wanadoo FT_Home Mngt PL GMC Business Review backup (4) 2" xfId="16619"/>
    <cellStyle name="n_Flash September eresMas_PFA 04-2003 Wanadoo FT_Home Mngt PL GMC Business Review backup (4)_A&amp;ME KPIs" xfId="53847"/>
    <cellStyle name="n_Flash September eresMas_PFA 04-2003 Wanadoo FT_Home Mngt PL GMC Business Review backup (4)_Group" xfId="37884"/>
    <cellStyle name="n_Flash September eresMas_PFA 04-2003 Wanadoo FT_Home Mngt PL GMC Business Review backup (4)_Poland KPIs" xfId="37883"/>
    <cellStyle name="n_Flash September eresMas_PFA 04-2003 Wanadoo FT_Home Mngt PL GMC Business Review backup (4)_ROW ARPU" xfId="37885"/>
    <cellStyle name="n_Flash September eresMas_PFA 04-2003 Wanadoo FT_Home Mngt PL GMC Business Review backup (4)_Spain KPIs" xfId="52068"/>
    <cellStyle name="n_Flash September eresMas_PFA 04-2003 Wanadoo FT_Home Mngt PL GMC Business Review backup (4)_Telecoms - Operational KPIs" xfId="50371"/>
    <cellStyle name="n_Flash September eresMas_PFA 04-2003 Wanadoo FT_IC&amp;SS" xfId="19732"/>
    <cellStyle name="n_Flash September eresMas_PFA 04-2003 Wanadoo FT_Libro2" xfId="7253"/>
    <cellStyle name="n_Flash September eresMas_PFA 04-2003 Wanadoo FT_Libro2 2" xfId="16620"/>
    <cellStyle name="n_Flash September eresMas_PFA 04-2003 Wanadoo FT_Libro2_A&amp;ME KPIs" xfId="53848"/>
    <cellStyle name="n_Flash September eresMas_PFA 04-2003 Wanadoo FT_Libro2_Group" xfId="37887"/>
    <cellStyle name="n_Flash September eresMas_PFA 04-2003 Wanadoo FT_Libro2_Poland KPIs" xfId="37886"/>
    <cellStyle name="n_Flash September eresMas_PFA 04-2003 Wanadoo FT_Libro2_ROW ARPU" xfId="37888"/>
    <cellStyle name="n_Flash September eresMas_PFA 04-2003 Wanadoo FT_Libro2_Spain KPIs" xfId="52069"/>
    <cellStyle name="n_Flash September eresMas_PFA 04-2003 Wanadoo FT_Libro2_Telecoms - Operational KPIs" xfId="50372"/>
    <cellStyle name="n_Flash September eresMas_PFA 04-2003 Wanadoo FT_NB07 FRANCE Tableau de l'ADSL 032007 v3 hors instances avec déc07 v24-04" xfId="2551"/>
    <cellStyle name="n_Flash September eresMas_PFA 04-2003 Wanadoo FT_NB07 FRANCE Tableau de l'ADSL 032007 v3 hors instances avec déc07 v24-04_A&amp;ME KPIs" xfId="53849"/>
    <cellStyle name="n_Flash September eresMas_PFA 04-2003 Wanadoo FT_NB07 FRANCE Tableau de l'ADSL 032007 v3 hors instances avec déc07 v24-04_Enterprise" xfId="9922"/>
    <cellStyle name="n_Flash September eresMas_PFA 04-2003 Wanadoo FT_NB07 FRANCE Tableau de l'ADSL 032007 v3 hors instances avec déc07 v24-04_France financials" xfId="24205"/>
    <cellStyle name="n_Flash September eresMas_PFA 04-2003 Wanadoo FT_NB07 FRANCE Tableau de l'ADSL 032007 v3 hors instances avec déc07 v24-04_France financials_1" xfId="25512"/>
    <cellStyle name="n_Flash September eresMas_PFA 04-2003 Wanadoo FT_NB07 FRANCE Tableau de l'ADSL 032007 v3 hors instances avec déc07 v24-04_France KPIs" xfId="5412"/>
    <cellStyle name="n_Flash September eresMas_PFA 04-2003 Wanadoo FT_NB07 FRANCE Tableau de l'ADSL 032007 v3 hors instances avec déc07 v24-04_France KPIs 2" xfId="14830"/>
    <cellStyle name="n_Flash September eresMas_PFA 04-2003 Wanadoo FT_NB07 FRANCE Tableau de l'ADSL 032007 v3 hors instances avec déc07 v24-04_France KPIs_1" xfId="12655"/>
    <cellStyle name="n_Flash September eresMas_PFA 04-2003 Wanadoo FT_NB07 FRANCE Tableau de l'ADSL 032007 v3 hors instances avec déc07 v24-04_Group" xfId="37890"/>
    <cellStyle name="n_Flash September eresMas_PFA 04-2003 Wanadoo FT_NB07 FRANCE Tableau de l'ADSL 032007 v3 hors instances avec déc07 v24-04_Group - financial KPIs" xfId="22461"/>
    <cellStyle name="n_Flash September eresMas_PFA 04-2003 Wanadoo FT_NB07 FRANCE Tableau de l'ADSL 032007 v3 hors instances avec déc07 v24-04_Group - operational KPIs" xfId="3388"/>
    <cellStyle name="n_Flash September eresMas_PFA 04-2003 Wanadoo FT_NB07 FRANCE Tableau de l'ADSL 032007 v3 hors instances avec déc07 v24-04_Group - operational KPIs_1" xfId="10901"/>
    <cellStyle name="n_Flash September eresMas_PFA 04-2003 Wanadoo FT_NB07 FRANCE Tableau de l'ADSL 032007 v3 hors instances avec déc07 v24-04_Group - operational KPIs_1 2" xfId="18600"/>
    <cellStyle name="n_Flash September eresMas_PFA 04-2003 Wanadoo FT_NB07 FRANCE Tableau de l'ADSL 032007 v3 hors instances avec déc07 v24-04_Group - operational KPIs_2" xfId="20717"/>
    <cellStyle name="n_Flash September eresMas_PFA 04-2003 Wanadoo FT_NB07 FRANCE Tableau de l'ADSL 032007 v3 hors instances avec déc07 v24-04_IC&amp;SS" xfId="17639"/>
    <cellStyle name="n_Flash September eresMas_PFA 04-2003 Wanadoo FT_NB07 FRANCE Tableau de l'ADSL 032007 v3 hors instances avec déc07 v24-04_Poland KPIs" xfId="8642"/>
    <cellStyle name="n_Flash September eresMas_PFA 04-2003 Wanadoo FT_NB07 FRANCE Tableau de l'ADSL 032007 v3 hors instances avec déc07 v24-04_Poland KPIs_1" xfId="37889"/>
    <cellStyle name="n_Flash September eresMas_PFA 04-2003 Wanadoo FT_NB07 FRANCE Tableau de l'ADSL 032007 v3 hors instances avec déc07 v24-04_ROW" xfId="37891"/>
    <cellStyle name="n_Flash September eresMas_PFA 04-2003 Wanadoo FT_NB07 FRANCE Tableau de l'ADSL 032007 v3 hors instances avec déc07 v24-04_ROW ARPU" xfId="37892"/>
    <cellStyle name="n_Flash September eresMas_PFA 04-2003 Wanadoo FT_NB07 FRANCE Tableau de l'ADSL 032007 v3 hors instances avec déc07 v24-04_RoW KPIs" xfId="9354"/>
    <cellStyle name="n_Flash September eresMas_PFA 04-2003 Wanadoo FT_NB07 FRANCE Tableau de l'ADSL 032007 v3 hors instances avec déc07 v24-04_ROW_1" xfId="37893"/>
    <cellStyle name="n_Flash September eresMas_PFA 04-2003 Wanadoo FT_NB07 FRANCE Tableau de l'ADSL 032007 v3 hors instances avec déc07 v24-04_ROW_1_Group" xfId="37894"/>
    <cellStyle name="n_Flash September eresMas_PFA 04-2003 Wanadoo FT_NB07 FRANCE Tableau de l'ADSL 032007 v3 hors instances avec déc07 v24-04_ROW_1_ROW ARPU" xfId="37895"/>
    <cellStyle name="n_Flash September eresMas_PFA 04-2003 Wanadoo FT_NB07 FRANCE Tableau de l'ADSL 032007 v3 hors instances avec déc07 v24-04_ROW_Group" xfId="37896"/>
    <cellStyle name="n_Flash September eresMas_PFA 04-2003 Wanadoo FT_NB07 FRANCE Tableau de l'ADSL 032007 v3 hors instances avec déc07 v24-04_ROW_ROW ARPU" xfId="37897"/>
    <cellStyle name="n_Flash September eresMas_PFA 04-2003 Wanadoo FT_NB07 FRANCE Tableau de l'ADSL 032007 v3 hors instances avec déc07 v24-04_Spain ARPU + AUPU" xfId="37898"/>
    <cellStyle name="n_Flash September eresMas_PFA 04-2003 Wanadoo FT_NB07 FRANCE Tableau de l'ADSL 032007 v3 hors instances avec déc07 v24-04_Spain ARPU + AUPU_Group" xfId="37899"/>
    <cellStyle name="n_Flash September eresMas_PFA 04-2003 Wanadoo FT_NB07 FRANCE Tableau de l'ADSL 032007 v3 hors instances avec déc07 v24-04_Spain ARPU + AUPU_ROW ARPU" xfId="37900"/>
    <cellStyle name="n_Flash September eresMas_PFA 04-2003 Wanadoo FT_NB07 FRANCE Tableau de l'ADSL 032007 v3 hors instances avec déc07 v24-04_Spain KPIs" xfId="7254"/>
    <cellStyle name="n_Flash September eresMas_PFA 04-2003 Wanadoo FT_NB07 FRANCE Tableau de l'ADSL 032007 v3 hors instances avec déc07 v24-04_Spain KPIs 2" xfId="16621"/>
    <cellStyle name="n_Flash September eresMas_PFA 04-2003 Wanadoo FT_NB07 FRANCE Tableau de l'ADSL 032007 v3 hors instances avec déc07 v24-04_Spain KPIs_1" xfId="52070"/>
    <cellStyle name="n_Flash September eresMas_PFA 04-2003 Wanadoo FT_NB07 FRANCE Tableau de l'ADSL 032007 v3 hors instances avec déc07 v24-04_Telecoms - Operational KPIs" xfId="50373"/>
    <cellStyle name="n_Flash September eresMas_PFA 04-2003 Wanadoo FT_Output Home" xfId="7255"/>
    <cellStyle name="n_Flash September eresMas_PFA 04-2003 Wanadoo FT_Output Home 2" xfId="16622"/>
    <cellStyle name="n_Flash September eresMas_PFA 04-2003 Wanadoo FT_Output Home_A&amp;ME KPIs" xfId="53850"/>
    <cellStyle name="n_Flash September eresMas_PFA 04-2003 Wanadoo FT_Output Home_Group" xfId="37902"/>
    <cellStyle name="n_Flash September eresMas_PFA 04-2003 Wanadoo FT_Output Home_Poland KPIs" xfId="37901"/>
    <cellStyle name="n_Flash September eresMas_PFA 04-2003 Wanadoo FT_Output Home_ROW ARPU" xfId="37903"/>
    <cellStyle name="n_Flash September eresMas_PFA 04-2003 Wanadoo FT_Output Home_Spain KPIs" xfId="52071"/>
    <cellStyle name="n_Flash September eresMas_PFA 04-2003 Wanadoo FT_Output Home_Telecoms - Operational KPIs" xfId="50374"/>
    <cellStyle name="n_Flash September eresMas_PFA 04-2003 Wanadoo FT_PFA_Mn MTV_060413" xfId="2552"/>
    <cellStyle name="n_Flash September eresMas_PFA 04-2003 Wanadoo FT_PFA_Mn MTV_060413_A&amp;ME KPIs" xfId="53851"/>
    <cellStyle name="n_Flash September eresMas_PFA 04-2003 Wanadoo FT_PFA_Mn MTV_060413_France financials" xfId="24206"/>
    <cellStyle name="n_Flash September eresMas_PFA 04-2003 Wanadoo FT_PFA_Mn MTV_060413_France KPIs" xfId="5413"/>
    <cellStyle name="n_Flash September eresMas_PFA 04-2003 Wanadoo FT_PFA_Mn MTV_060413_France KPIs 2" xfId="14831"/>
    <cellStyle name="n_Flash September eresMas_PFA 04-2003 Wanadoo FT_PFA_Mn MTV_060413_France KPIs_1" xfId="12656"/>
    <cellStyle name="n_Flash September eresMas_PFA 04-2003 Wanadoo FT_PFA_Mn MTV_060413_Group" xfId="37905"/>
    <cellStyle name="n_Flash September eresMas_PFA 04-2003 Wanadoo FT_PFA_Mn MTV_060413_Group - financial KPIs" xfId="22462"/>
    <cellStyle name="n_Flash September eresMas_PFA 04-2003 Wanadoo FT_PFA_Mn MTV_060413_Group - operational KPIs" xfId="10902"/>
    <cellStyle name="n_Flash September eresMas_PFA 04-2003 Wanadoo FT_PFA_Mn MTV_060413_Group - operational KPIs 2" xfId="18601"/>
    <cellStyle name="n_Flash September eresMas_PFA 04-2003 Wanadoo FT_PFA_Mn MTV_060413_Group - operational KPIs_1" xfId="20718"/>
    <cellStyle name="n_Flash September eresMas_PFA 04-2003 Wanadoo FT_PFA_Mn MTV_060413_Poland KPIs" xfId="37904"/>
    <cellStyle name="n_Flash September eresMas_PFA 04-2003 Wanadoo FT_PFA_Mn MTV_060413_ROW" xfId="37906"/>
    <cellStyle name="n_Flash September eresMas_PFA 04-2003 Wanadoo FT_PFA_Mn MTV_060413_ROW ARPU" xfId="37907"/>
    <cellStyle name="n_Flash September eresMas_PFA 04-2003 Wanadoo FT_PFA_Mn MTV_060413_ROW_1" xfId="37908"/>
    <cellStyle name="n_Flash September eresMas_PFA 04-2003 Wanadoo FT_PFA_Mn MTV_060413_ROW_1_Group" xfId="37909"/>
    <cellStyle name="n_Flash September eresMas_PFA 04-2003 Wanadoo FT_PFA_Mn MTV_060413_ROW_1_ROW ARPU" xfId="37910"/>
    <cellStyle name="n_Flash September eresMas_PFA 04-2003 Wanadoo FT_PFA_Mn MTV_060413_ROW_Group" xfId="37911"/>
    <cellStyle name="n_Flash September eresMas_PFA 04-2003 Wanadoo FT_PFA_Mn MTV_060413_ROW_ROW ARPU" xfId="37912"/>
    <cellStyle name="n_Flash September eresMas_PFA 04-2003 Wanadoo FT_PFA_Mn MTV_060413_Spain ARPU + AUPU" xfId="37913"/>
    <cellStyle name="n_Flash September eresMas_PFA 04-2003 Wanadoo FT_PFA_Mn MTV_060413_Spain ARPU + AUPU_Group" xfId="37914"/>
    <cellStyle name="n_Flash September eresMas_PFA 04-2003 Wanadoo FT_PFA_Mn MTV_060413_Spain ARPU + AUPU_ROW ARPU" xfId="37915"/>
    <cellStyle name="n_Flash September eresMas_PFA 04-2003 Wanadoo FT_PFA_Mn MTV_060413_Spain KPIs" xfId="7256"/>
    <cellStyle name="n_Flash September eresMas_PFA 04-2003 Wanadoo FT_PFA_Mn MTV_060413_Spain KPIs 2" xfId="16623"/>
    <cellStyle name="n_Flash September eresMas_PFA 04-2003 Wanadoo FT_PFA_Mn MTV_060413_Spain KPIs_1" xfId="52072"/>
    <cellStyle name="n_Flash September eresMas_PFA 04-2003 Wanadoo FT_PFA_Mn MTV_060413_Telecoms - Operational KPIs" xfId="50375"/>
    <cellStyle name="n_Flash September eresMas_PFA 04-2003 Wanadoo FT_PFA_Mn_0603_V0 0" xfId="2553"/>
    <cellStyle name="n_Flash September eresMas_PFA 04-2003 Wanadoo FT_PFA_Mn_0603_V0 0_A&amp;ME KPIs" xfId="53852"/>
    <cellStyle name="n_Flash September eresMas_PFA 04-2003 Wanadoo FT_PFA_Mn_0603_V0 0_France financials" xfId="24207"/>
    <cellStyle name="n_Flash September eresMas_PFA 04-2003 Wanadoo FT_PFA_Mn_0603_V0 0_France KPIs" xfId="5414"/>
    <cellStyle name="n_Flash September eresMas_PFA 04-2003 Wanadoo FT_PFA_Mn_0603_V0 0_France KPIs 2" xfId="14832"/>
    <cellStyle name="n_Flash September eresMas_PFA 04-2003 Wanadoo FT_PFA_Mn_0603_V0 0_France KPIs_1" xfId="12657"/>
    <cellStyle name="n_Flash September eresMas_PFA 04-2003 Wanadoo FT_PFA_Mn_0603_V0 0_Group" xfId="37917"/>
    <cellStyle name="n_Flash September eresMas_PFA 04-2003 Wanadoo FT_PFA_Mn_0603_V0 0_Group - financial KPIs" xfId="22463"/>
    <cellStyle name="n_Flash September eresMas_PFA 04-2003 Wanadoo FT_PFA_Mn_0603_V0 0_Group - operational KPIs" xfId="10903"/>
    <cellStyle name="n_Flash September eresMas_PFA 04-2003 Wanadoo FT_PFA_Mn_0603_V0 0_Group - operational KPIs 2" xfId="18602"/>
    <cellStyle name="n_Flash September eresMas_PFA 04-2003 Wanadoo FT_PFA_Mn_0603_V0 0_Group - operational KPIs_1" xfId="20719"/>
    <cellStyle name="n_Flash September eresMas_PFA 04-2003 Wanadoo FT_PFA_Mn_0603_V0 0_Poland KPIs" xfId="37916"/>
    <cellStyle name="n_Flash September eresMas_PFA 04-2003 Wanadoo FT_PFA_Mn_0603_V0 0_ROW" xfId="37918"/>
    <cellStyle name="n_Flash September eresMas_PFA 04-2003 Wanadoo FT_PFA_Mn_0603_V0 0_ROW ARPU" xfId="37919"/>
    <cellStyle name="n_Flash September eresMas_PFA 04-2003 Wanadoo FT_PFA_Mn_0603_V0 0_ROW_1" xfId="37920"/>
    <cellStyle name="n_Flash September eresMas_PFA 04-2003 Wanadoo FT_PFA_Mn_0603_V0 0_ROW_1_Group" xfId="37921"/>
    <cellStyle name="n_Flash September eresMas_PFA 04-2003 Wanadoo FT_PFA_Mn_0603_V0 0_ROW_1_ROW ARPU" xfId="37922"/>
    <cellStyle name="n_Flash September eresMas_PFA 04-2003 Wanadoo FT_PFA_Mn_0603_V0 0_ROW_Group" xfId="37923"/>
    <cellStyle name="n_Flash September eresMas_PFA 04-2003 Wanadoo FT_PFA_Mn_0603_V0 0_ROW_ROW ARPU" xfId="37924"/>
    <cellStyle name="n_Flash September eresMas_PFA 04-2003 Wanadoo FT_PFA_Mn_0603_V0 0_Spain ARPU + AUPU" xfId="37925"/>
    <cellStyle name="n_Flash September eresMas_PFA 04-2003 Wanadoo FT_PFA_Mn_0603_V0 0_Spain ARPU + AUPU_Group" xfId="37926"/>
    <cellStyle name="n_Flash September eresMas_PFA 04-2003 Wanadoo FT_PFA_Mn_0603_V0 0_Spain ARPU + AUPU_ROW ARPU" xfId="37927"/>
    <cellStyle name="n_Flash September eresMas_PFA 04-2003 Wanadoo FT_PFA_Mn_0603_V0 0_Spain KPIs" xfId="7257"/>
    <cellStyle name="n_Flash September eresMas_PFA 04-2003 Wanadoo FT_PFA_Mn_0603_V0 0_Spain KPIs 2" xfId="16624"/>
    <cellStyle name="n_Flash September eresMas_PFA 04-2003 Wanadoo FT_PFA_Mn_0603_V0 0_Spain KPIs_1" xfId="52073"/>
    <cellStyle name="n_Flash September eresMas_PFA 04-2003 Wanadoo FT_PFA_Mn_0603_V0 0_Telecoms - Operational KPIs" xfId="50376"/>
    <cellStyle name="n_Flash September eresMas_PFA 04-2003 Wanadoo FT_PFA_Parcs_0600706" xfId="2554"/>
    <cellStyle name="n_Flash September eresMas_PFA 04-2003 Wanadoo FT_PFA_Parcs_0600706_A&amp;ME KPIs" xfId="53853"/>
    <cellStyle name="n_Flash September eresMas_PFA 04-2003 Wanadoo FT_PFA_Parcs_0600706_France financials" xfId="24208"/>
    <cellStyle name="n_Flash September eresMas_PFA 04-2003 Wanadoo FT_PFA_Parcs_0600706_France KPIs" xfId="5415"/>
    <cellStyle name="n_Flash September eresMas_PFA 04-2003 Wanadoo FT_PFA_Parcs_0600706_France KPIs 2" xfId="14833"/>
    <cellStyle name="n_Flash September eresMas_PFA 04-2003 Wanadoo FT_PFA_Parcs_0600706_France KPIs_1" xfId="12658"/>
    <cellStyle name="n_Flash September eresMas_PFA 04-2003 Wanadoo FT_PFA_Parcs_0600706_Group" xfId="37929"/>
    <cellStyle name="n_Flash September eresMas_PFA 04-2003 Wanadoo FT_PFA_Parcs_0600706_Group - financial KPIs" xfId="22464"/>
    <cellStyle name="n_Flash September eresMas_PFA 04-2003 Wanadoo FT_PFA_Parcs_0600706_Group - operational KPIs" xfId="10904"/>
    <cellStyle name="n_Flash September eresMas_PFA 04-2003 Wanadoo FT_PFA_Parcs_0600706_Group - operational KPIs 2" xfId="18603"/>
    <cellStyle name="n_Flash September eresMas_PFA 04-2003 Wanadoo FT_PFA_Parcs_0600706_Group - operational KPIs_1" xfId="20720"/>
    <cellStyle name="n_Flash September eresMas_PFA 04-2003 Wanadoo FT_PFA_Parcs_0600706_Poland KPIs" xfId="37928"/>
    <cellStyle name="n_Flash September eresMas_PFA 04-2003 Wanadoo FT_PFA_Parcs_0600706_ROW" xfId="37930"/>
    <cellStyle name="n_Flash September eresMas_PFA 04-2003 Wanadoo FT_PFA_Parcs_0600706_ROW ARPU" xfId="37931"/>
    <cellStyle name="n_Flash September eresMas_PFA 04-2003 Wanadoo FT_PFA_Parcs_0600706_ROW_1" xfId="37932"/>
    <cellStyle name="n_Flash September eresMas_PFA 04-2003 Wanadoo FT_PFA_Parcs_0600706_ROW_1_Group" xfId="37933"/>
    <cellStyle name="n_Flash September eresMas_PFA 04-2003 Wanadoo FT_PFA_Parcs_0600706_ROW_1_ROW ARPU" xfId="37934"/>
    <cellStyle name="n_Flash September eresMas_PFA 04-2003 Wanadoo FT_PFA_Parcs_0600706_ROW_Group" xfId="37935"/>
    <cellStyle name="n_Flash September eresMas_PFA 04-2003 Wanadoo FT_PFA_Parcs_0600706_ROW_ROW ARPU" xfId="37936"/>
    <cellStyle name="n_Flash September eresMas_PFA 04-2003 Wanadoo FT_PFA_Parcs_0600706_Spain ARPU + AUPU" xfId="37937"/>
    <cellStyle name="n_Flash September eresMas_PFA 04-2003 Wanadoo FT_PFA_Parcs_0600706_Spain ARPU + AUPU_Group" xfId="37938"/>
    <cellStyle name="n_Flash September eresMas_PFA 04-2003 Wanadoo FT_PFA_Parcs_0600706_Spain ARPU + AUPU_ROW ARPU" xfId="37939"/>
    <cellStyle name="n_Flash September eresMas_PFA 04-2003 Wanadoo FT_PFA_Parcs_0600706_Spain KPIs" xfId="7258"/>
    <cellStyle name="n_Flash September eresMas_PFA 04-2003 Wanadoo FT_PFA_Parcs_0600706_Spain KPIs 2" xfId="16625"/>
    <cellStyle name="n_Flash September eresMas_PFA 04-2003 Wanadoo FT_PFA_Parcs_0600706_Spain KPIs_1" xfId="52074"/>
    <cellStyle name="n_Flash September eresMas_PFA 04-2003 Wanadoo FT_PFA_Parcs_0600706_Telecoms - Operational KPIs" xfId="50377"/>
    <cellStyle name="n_Flash September eresMas_PFA 04-2003 Wanadoo FT_Poland KPIs" xfId="8637"/>
    <cellStyle name="n_Flash September eresMas_PFA 04-2003 Wanadoo FT_Poland KPIs_1" xfId="37788"/>
    <cellStyle name="n_Flash September eresMas_PFA 04-2003 Wanadoo FT_Reporting Valeur_Mobile_2010_10" xfId="37940"/>
    <cellStyle name="n_Flash September eresMas_PFA 04-2003 Wanadoo FT_Reporting Valeur_Mobile_2010_10_Group" xfId="37941"/>
    <cellStyle name="n_Flash September eresMas_PFA 04-2003 Wanadoo FT_Reporting Valeur_Mobile_2010_10_ROW" xfId="37942"/>
    <cellStyle name="n_Flash September eresMas_PFA 04-2003 Wanadoo FT_Reporting Valeur_Mobile_2010_10_ROW ARPU" xfId="37943"/>
    <cellStyle name="n_Flash September eresMas_PFA 04-2003 Wanadoo FT_Reporting Valeur_Mobile_2010_10_ROW_Group" xfId="37944"/>
    <cellStyle name="n_Flash September eresMas_PFA 04-2003 Wanadoo FT_Reporting Valeur_Mobile_2010_10_ROW_ROW ARPU" xfId="37945"/>
    <cellStyle name="n_Flash September eresMas_PFA 04-2003 Wanadoo FT_ROW" xfId="37946"/>
    <cellStyle name="n_Flash September eresMas_PFA 04-2003 Wanadoo FT_ROW ARPU" xfId="37947"/>
    <cellStyle name="n_Flash September eresMas_PFA 04-2003 Wanadoo FT_RoW KPIs" xfId="9349"/>
    <cellStyle name="n_Flash September eresMas_PFA 04-2003 Wanadoo FT_ROW_1" xfId="37948"/>
    <cellStyle name="n_Flash September eresMas_PFA 04-2003 Wanadoo FT_ROW_1_Group" xfId="37949"/>
    <cellStyle name="n_Flash September eresMas_PFA 04-2003 Wanadoo FT_ROW_1_ROW ARPU" xfId="37950"/>
    <cellStyle name="n_Flash September eresMas_PFA 04-2003 Wanadoo FT_ROW_Group" xfId="37951"/>
    <cellStyle name="n_Flash September eresMas_PFA 04-2003 Wanadoo FT_ROW_ROW ARPU" xfId="37952"/>
    <cellStyle name="n_Flash September eresMas_PFA 04-2003 Wanadoo FT_Spain ARPU + AUPU" xfId="37953"/>
    <cellStyle name="n_Flash September eresMas_PFA 04-2003 Wanadoo FT_Spain ARPU + AUPU_Group" xfId="37954"/>
    <cellStyle name="n_Flash September eresMas_PFA 04-2003 Wanadoo FT_Spain ARPU + AUPU_ROW ARPU" xfId="37955"/>
    <cellStyle name="n_Flash September eresMas_PFA 04-2003 Wanadoo FT_Spain KPIs" xfId="7243"/>
    <cellStyle name="n_Flash September eresMas_PFA 04-2003 Wanadoo FT_Spain KPIs 2" xfId="16610"/>
    <cellStyle name="n_Flash September eresMas_PFA 04-2003 Wanadoo FT_Spain KPIs_1" xfId="52059"/>
    <cellStyle name="n_Flash September eresMas_PFA 04-2003 Wanadoo FT_Telecoms - Operational KPIs" xfId="50362"/>
    <cellStyle name="n_Flash September eresMas_PFA 04-2003 Wanadoo FT_UAG_report_CA 06-09 (06-09-28)" xfId="2555"/>
    <cellStyle name="n_Flash September eresMas_PFA 04-2003 Wanadoo FT_UAG_report_CA 06-09 (06-09-28)_A&amp;ME KPIs" xfId="53854"/>
    <cellStyle name="n_Flash September eresMas_PFA 04-2003 Wanadoo FT_UAG_report_CA 06-09 (06-09-28)_Enterprise" xfId="9923"/>
    <cellStyle name="n_Flash September eresMas_PFA 04-2003 Wanadoo FT_UAG_report_CA 06-09 (06-09-28)_France financials" xfId="24209"/>
    <cellStyle name="n_Flash September eresMas_PFA 04-2003 Wanadoo FT_UAG_report_CA 06-09 (06-09-28)_France financials_1" xfId="25513"/>
    <cellStyle name="n_Flash September eresMas_PFA 04-2003 Wanadoo FT_UAG_report_CA 06-09 (06-09-28)_France KPIs" xfId="5416"/>
    <cellStyle name="n_Flash September eresMas_PFA 04-2003 Wanadoo FT_UAG_report_CA 06-09 (06-09-28)_France KPIs 2" xfId="14834"/>
    <cellStyle name="n_Flash September eresMas_PFA 04-2003 Wanadoo FT_UAG_report_CA 06-09 (06-09-28)_France KPIs_1" xfId="12659"/>
    <cellStyle name="n_Flash September eresMas_PFA 04-2003 Wanadoo FT_UAG_report_CA 06-09 (06-09-28)_Group" xfId="37957"/>
    <cellStyle name="n_Flash September eresMas_PFA 04-2003 Wanadoo FT_UAG_report_CA 06-09 (06-09-28)_Group - financial KPIs" xfId="22465"/>
    <cellStyle name="n_Flash September eresMas_PFA 04-2003 Wanadoo FT_UAG_report_CA 06-09 (06-09-28)_Group - operational KPIs" xfId="3389"/>
    <cellStyle name="n_Flash September eresMas_PFA 04-2003 Wanadoo FT_UAG_report_CA 06-09 (06-09-28)_Group - operational KPIs_1" xfId="10905"/>
    <cellStyle name="n_Flash September eresMas_PFA 04-2003 Wanadoo FT_UAG_report_CA 06-09 (06-09-28)_Group - operational KPIs_1 2" xfId="18604"/>
    <cellStyle name="n_Flash September eresMas_PFA 04-2003 Wanadoo FT_UAG_report_CA 06-09 (06-09-28)_Group - operational KPIs_2" xfId="20721"/>
    <cellStyle name="n_Flash September eresMas_PFA 04-2003 Wanadoo FT_UAG_report_CA 06-09 (06-09-28)_IC&amp;SS" xfId="17715"/>
    <cellStyle name="n_Flash September eresMas_PFA 04-2003 Wanadoo FT_UAG_report_CA 06-09 (06-09-28)_Poland KPIs" xfId="8643"/>
    <cellStyle name="n_Flash September eresMas_PFA 04-2003 Wanadoo FT_UAG_report_CA 06-09 (06-09-28)_Poland KPIs_1" xfId="37956"/>
    <cellStyle name="n_Flash September eresMas_PFA 04-2003 Wanadoo FT_UAG_report_CA 06-09 (06-09-28)_ROW" xfId="37958"/>
    <cellStyle name="n_Flash September eresMas_PFA 04-2003 Wanadoo FT_UAG_report_CA 06-09 (06-09-28)_ROW ARPU" xfId="37959"/>
    <cellStyle name="n_Flash September eresMas_PFA 04-2003 Wanadoo FT_UAG_report_CA 06-09 (06-09-28)_RoW KPIs" xfId="9355"/>
    <cellStyle name="n_Flash September eresMas_PFA 04-2003 Wanadoo FT_UAG_report_CA 06-09 (06-09-28)_ROW_1" xfId="37960"/>
    <cellStyle name="n_Flash September eresMas_PFA 04-2003 Wanadoo FT_UAG_report_CA 06-09 (06-09-28)_ROW_1_Group" xfId="37961"/>
    <cellStyle name="n_Flash September eresMas_PFA 04-2003 Wanadoo FT_UAG_report_CA 06-09 (06-09-28)_ROW_1_ROW ARPU" xfId="37962"/>
    <cellStyle name="n_Flash September eresMas_PFA 04-2003 Wanadoo FT_UAG_report_CA 06-09 (06-09-28)_ROW_Group" xfId="37963"/>
    <cellStyle name="n_Flash September eresMas_PFA 04-2003 Wanadoo FT_UAG_report_CA 06-09 (06-09-28)_ROW_ROW ARPU" xfId="37964"/>
    <cellStyle name="n_Flash September eresMas_PFA 04-2003 Wanadoo FT_UAG_report_CA 06-09 (06-09-28)_Spain ARPU + AUPU" xfId="37965"/>
    <cellStyle name="n_Flash September eresMas_PFA 04-2003 Wanadoo FT_UAG_report_CA 06-09 (06-09-28)_Spain ARPU + AUPU_Group" xfId="37966"/>
    <cellStyle name="n_Flash September eresMas_PFA 04-2003 Wanadoo FT_UAG_report_CA 06-09 (06-09-28)_Spain ARPU + AUPU_ROW ARPU" xfId="37967"/>
    <cellStyle name="n_Flash September eresMas_PFA 04-2003 Wanadoo FT_UAG_report_CA 06-09 (06-09-28)_Spain KPIs" xfId="7259"/>
    <cellStyle name="n_Flash September eresMas_PFA 04-2003 Wanadoo FT_UAG_report_CA 06-09 (06-09-28)_Spain KPIs 2" xfId="16626"/>
    <cellStyle name="n_Flash September eresMas_PFA 04-2003 Wanadoo FT_UAG_report_CA 06-09 (06-09-28)_Spain KPIs_1" xfId="52075"/>
    <cellStyle name="n_Flash September eresMas_PFA 04-2003 Wanadoo FT_UAG_report_CA 06-09 (06-09-28)_Telecoms - Operational KPIs" xfId="50378"/>
    <cellStyle name="n_Flash September eresMas_PFA 04-2003 Wanadoo FT_UAG_report_CA 06-10 (06-11-06)" xfId="2556"/>
    <cellStyle name="n_Flash September eresMas_PFA 04-2003 Wanadoo FT_UAG_report_CA 06-10 (06-11-06)_A&amp;ME KPIs" xfId="53855"/>
    <cellStyle name="n_Flash September eresMas_PFA 04-2003 Wanadoo FT_UAG_report_CA 06-10 (06-11-06)_Enterprise" xfId="9924"/>
    <cellStyle name="n_Flash September eresMas_PFA 04-2003 Wanadoo FT_UAG_report_CA 06-10 (06-11-06)_France financials" xfId="24210"/>
    <cellStyle name="n_Flash September eresMas_PFA 04-2003 Wanadoo FT_UAG_report_CA 06-10 (06-11-06)_France financials_1" xfId="25514"/>
    <cellStyle name="n_Flash September eresMas_PFA 04-2003 Wanadoo FT_UAG_report_CA 06-10 (06-11-06)_France KPIs" xfId="5417"/>
    <cellStyle name="n_Flash September eresMas_PFA 04-2003 Wanadoo FT_UAG_report_CA 06-10 (06-11-06)_France KPIs 2" xfId="14835"/>
    <cellStyle name="n_Flash September eresMas_PFA 04-2003 Wanadoo FT_UAG_report_CA 06-10 (06-11-06)_France KPIs_1" xfId="12660"/>
    <cellStyle name="n_Flash September eresMas_PFA 04-2003 Wanadoo FT_UAG_report_CA 06-10 (06-11-06)_Group" xfId="37969"/>
    <cellStyle name="n_Flash September eresMas_PFA 04-2003 Wanadoo FT_UAG_report_CA 06-10 (06-11-06)_Group - financial KPIs" xfId="22466"/>
    <cellStyle name="n_Flash September eresMas_PFA 04-2003 Wanadoo FT_UAG_report_CA 06-10 (06-11-06)_Group - operational KPIs" xfId="3390"/>
    <cellStyle name="n_Flash September eresMas_PFA 04-2003 Wanadoo FT_UAG_report_CA 06-10 (06-11-06)_Group - operational KPIs_1" xfId="10906"/>
    <cellStyle name="n_Flash September eresMas_PFA 04-2003 Wanadoo FT_UAG_report_CA 06-10 (06-11-06)_Group - operational KPIs_1 2" xfId="18605"/>
    <cellStyle name="n_Flash September eresMas_PFA 04-2003 Wanadoo FT_UAG_report_CA 06-10 (06-11-06)_Group - operational KPIs_2" xfId="20722"/>
    <cellStyle name="n_Flash September eresMas_PFA 04-2003 Wanadoo FT_UAG_report_CA 06-10 (06-11-06)_IC&amp;SS" xfId="19530"/>
    <cellStyle name="n_Flash September eresMas_PFA 04-2003 Wanadoo FT_UAG_report_CA 06-10 (06-11-06)_Poland KPIs" xfId="8644"/>
    <cellStyle name="n_Flash September eresMas_PFA 04-2003 Wanadoo FT_UAG_report_CA 06-10 (06-11-06)_Poland KPIs_1" xfId="37968"/>
    <cellStyle name="n_Flash September eresMas_PFA 04-2003 Wanadoo FT_UAG_report_CA 06-10 (06-11-06)_ROW" xfId="37970"/>
    <cellStyle name="n_Flash September eresMas_PFA 04-2003 Wanadoo FT_UAG_report_CA 06-10 (06-11-06)_ROW ARPU" xfId="37971"/>
    <cellStyle name="n_Flash September eresMas_PFA 04-2003 Wanadoo FT_UAG_report_CA 06-10 (06-11-06)_RoW KPIs" xfId="9356"/>
    <cellStyle name="n_Flash September eresMas_PFA 04-2003 Wanadoo FT_UAG_report_CA 06-10 (06-11-06)_ROW_1" xfId="37972"/>
    <cellStyle name="n_Flash September eresMas_PFA 04-2003 Wanadoo FT_UAG_report_CA 06-10 (06-11-06)_ROW_1_Group" xfId="37973"/>
    <cellStyle name="n_Flash September eresMas_PFA 04-2003 Wanadoo FT_UAG_report_CA 06-10 (06-11-06)_ROW_1_ROW ARPU" xfId="37974"/>
    <cellStyle name="n_Flash September eresMas_PFA 04-2003 Wanadoo FT_UAG_report_CA 06-10 (06-11-06)_ROW_Group" xfId="37975"/>
    <cellStyle name="n_Flash September eresMas_PFA 04-2003 Wanadoo FT_UAG_report_CA 06-10 (06-11-06)_ROW_ROW ARPU" xfId="37976"/>
    <cellStyle name="n_Flash September eresMas_PFA 04-2003 Wanadoo FT_UAG_report_CA 06-10 (06-11-06)_Spain ARPU + AUPU" xfId="37977"/>
    <cellStyle name="n_Flash September eresMas_PFA 04-2003 Wanadoo FT_UAG_report_CA 06-10 (06-11-06)_Spain ARPU + AUPU_Group" xfId="37978"/>
    <cellStyle name="n_Flash September eresMas_PFA 04-2003 Wanadoo FT_UAG_report_CA 06-10 (06-11-06)_Spain ARPU + AUPU_ROW ARPU" xfId="37979"/>
    <cellStyle name="n_Flash September eresMas_PFA 04-2003 Wanadoo FT_UAG_report_CA 06-10 (06-11-06)_Spain KPIs" xfId="7260"/>
    <cellStyle name="n_Flash September eresMas_PFA 04-2003 Wanadoo FT_UAG_report_CA 06-10 (06-11-06)_Spain KPIs 2" xfId="16627"/>
    <cellStyle name="n_Flash September eresMas_PFA 04-2003 Wanadoo FT_UAG_report_CA 06-10 (06-11-06)_Spain KPIs_1" xfId="52076"/>
    <cellStyle name="n_Flash September eresMas_PFA 04-2003 Wanadoo FT_UAG_report_CA 06-10 (06-11-06)_Telecoms - Operational KPIs" xfId="50379"/>
    <cellStyle name="n_Flash September eresMas_PFA 04-2003 Wanadoo FT_V&amp;M trajectoires V1 (06-08-11)" xfId="2557"/>
    <cellStyle name="n_Flash September eresMas_PFA 04-2003 Wanadoo FT_V&amp;M trajectoires V1 (06-08-11)_A&amp;ME KPIs" xfId="53856"/>
    <cellStyle name="n_Flash September eresMas_PFA 04-2003 Wanadoo FT_V&amp;M trajectoires V1 (06-08-11)_Enterprise" xfId="9925"/>
    <cellStyle name="n_Flash September eresMas_PFA 04-2003 Wanadoo FT_V&amp;M trajectoires V1 (06-08-11)_France financials" xfId="24211"/>
    <cellStyle name="n_Flash September eresMas_PFA 04-2003 Wanadoo FT_V&amp;M trajectoires V1 (06-08-11)_France financials_1" xfId="25515"/>
    <cellStyle name="n_Flash September eresMas_PFA 04-2003 Wanadoo FT_V&amp;M trajectoires V1 (06-08-11)_France KPIs" xfId="5418"/>
    <cellStyle name="n_Flash September eresMas_PFA 04-2003 Wanadoo FT_V&amp;M trajectoires V1 (06-08-11)_France KPIs 2" xfId="14836"/>
    <cellStyle name="n_Flash September eresMas_PFA 04-2003 Wanadoo FT_V&amp;M trajectoires V1 (06-08-11)_France KPIs_1" xfId="12661"/>
    <cellStyle name="n_Flash September eresMas_PFA 04-2003 Wanadoo FT_V&amp;M trajectoires V1 (06-08-11)_Group" xfId="37981"/>
    <cellStyle name="n_Flash September eresMas_PFA 04-2003 Wanadoo FT_V&amp;M trajectoires V1 (06-08-11)_Group - financial KPIs" xfId="22467"/>
    <cellStyle name="n_Flash September eresMas_PFA 04-2003 Wanadoo FT_V&amp;M trajectoires V1 (06-08-11)_Group - operational KPIs" xfId="3391"/>
    <cellStyle name="n_Flash September eresMas_PFA 04-2003 Wanadoo FT_V&amp;M trajectoires V1 (06-08-11)_Group - operational KPIs_1" xfId="10907"/>
    <cellStyle name="n_Flash September eresMas_PFA 04-2003 Wanadoo FT_V&amp;M trajectoires V1 (06-08-11)_Group - operational KPIs_1 2" xfId="18606"/>
    <cellStyle name="n_Flash September eresMas_PFA 04-2003 Wanadoo FT_V&amp;M trajectoires V1 (06-08-11)_Group - operational KPIs_2" xfId="20723"/>
    <cellStyle name="n_Flash September eresMas_PFA 04-2003 Wanadoo FT_V&amp;M trajectoires V1 (06-08-11)_IC&amp;SS" xfId="19730"/>
    <cellStyle name="n_Flash September eresMas_PFA 04-2003 Wanadoo FT_V&amp;M trajectoires V1 (06-08-11)_Poland KPIs" xfId="8645"/>
    <cellStyle name="n_Flash September eresMas_PFA 04-2003 Wanadoo FT_V&amp;M trajectoires V1 (06-08-11)_Poland KPIs_1" xfId="37980"/>
    <cellStyle name="n_Flash September eresMas_PFA 04-2003 Wanadoo FT_V&amp;M trajectoires V1 (06-08-11)_ROW" xfId="37982"/>
    <cellStyle name="n_Flash September eresMas_PFA 04-2003 Wanadoo FT_V&amp;M trajectoires V1 (06-08-11)_ROW ARPU" xfId="37983"/>
    <cellStyle name="n_Flash September eresMas_PFA 04-2003 Wanadoo FT_V&amp;M trajectoires V1 (06-08-11)_RoW KPIs" xfId="9357"/>
    <cellStyle name="n_Flash September eresMas_PFA 04-2003 Wanadoo FT_V&amp;M trajectoires V1 (06-08-11)_ROW_1" xfId="37984"/>
    <cellStyle name="n_Flash September eresMas_PFA 04-2003 Wanadoo FT_V&amp;M trajectoires V1 (06-08-11)_ROW_1_Group" xfId="37985"/>
    <cellStyle name="n_Flash September eresMas_PFA 04-2003 Wanadoo FT_V&amp;M trajectoires V1 (06-08-11)_ROW_1_ROW ARPU" xfId="37986"/>
    <cellStyle name="n_Flash September eresMas_PFA 04-2003 Wanadoo FT_V&amp;M trajectoires V1 (06-08-11)_ROW_Group" xfId="37987"/>
    <cellStyle name="n_Flash September eresMas_PFA 04-2003 Wanadoo FT_V&amp;M trajectoires V1 (06-08-11)_ROW_ROW ARPU" xfId="37988"/>
    <cellStyle name="n_Flash September eresMas_PFA 04-2003 Wanadoo FT_V&amp;M trajectoires V1 (06-08-11)_Spain ARPU + AUPU" xfId="37989"/>
    <cellStyle name="n_Flash September eresMas_PFA 04-2003 Wanadoo FT_V&amp;M trajectoires V1 (06-08-11)_Spain ARPU + AUPU_Group" xfId="37990"/>
    <cellStyle name="n_Flash September eresMas_PFA 04-2003 Wanadoo FT_V&amp;M trajectoires V1 (06-08-11)_Spain ARPU + AUPU_ROW ARPU" xfId="37991"/>
    <cellStyle name="n_Flash September eresMas_PFA 04-2003 Wanadoo FT_V&amp;M trajectoires V1 (06-08-11)_Spain KPIs" xfId="7261"/>
    <cellStyle name="n_Flash September eresMas_PFA 04-2003 Wanadoo FT_V&amp;M trajectoires V1 (06-08-11)_Spain KPIs 2" xfId="16628"/>
    <cellStyle name="n_Flash September eresMas_PFA 04-2003 Wanadoo FT_V&amp;M trajectoires V1 (06-08-11)_Spain KPIs_1" xfId="52077"/>
    <cellStyle name="n_Flash September eresMas_PFA 04-2003 Wanadoo FT_V&amp;M trajectoires V1 (06-08-11)_Telecoms - Operational KPIs" xfId="50380"/>
    <cellStyle name="n_Flash September eresMas_PFA 04-2003 Wanadoo_01 Synthèse DM pour modèle" xfId="2558"/>
    <cellStyle name="n_Flash September eresMas_PFA 04-2003 Wanadoo_01 Synthèse DM pour modèle_A&amp;ME KPIs" xfId="53857"/>
    <cellStyle name="n_Flash September eresMas_PFA 04-2003 Wanadoo_01 Synthèse DM pour modèle_France financials" xfId="24212"/>
    <cellStyle name="n_Flash September eresMas_PFA 04-2003 Wanadoo_01 Synthèse DM pour modèle_France KPIs" xfId="5419"/>
    <cellStyle name="n_Flash September eresMas_PFA 04-2003 Wanadoo_01 Synthèse DM pour modèle_France KPIs 2" xfId="14837"/>
    <cellStyle name="n_Flash September eresMas_PFA 04-2003 Wanadoo_01 Synthèse DM pour modèle_France KPIs_1" xfId="12662"/>
    <cellStyle name="n_Flash September eresMas_PFA 04-2003 Wanadoo_01 Synthèse DM pour modèle_Group" xfId="37993"/>
    <cellStyle name="n_Flash September eresMas_PFA 04-2003 Wanadoo_01 Synthèse DM pour modèle_Group - financial KPIs" xfId="22468"/>
    <cellStyle name="n_Flash September eresMas_PFA 04-2003 Wanadoo_01 Synthèse DM pour modèle_Group - operational KPIs" xfId="10908"/>
    <cellStyle name="n_Flash September eresMas_PFA 04-2003 Wanadoo_01 Synthèse DM pour modèle_Group - operational KPIs 2" xfId="18607"/>
    <cellStyle name="n_Flash September eresMas_PFA 04-2003 Wanadoo_01 Synthèse DM pour modèle_Group - operational KPIs_1" xfId="20724"/>
    <cellStyle name="n_Flash September eresMas_PFA 04-2003 Wanadoo_01 Synthèse DM pour modèle_Poland KPIs" xfId="37992"/>
    <cellStyle name="n_Flash September eresMas_PFA 04-2003 Wanadoo_01 Synthèse DM pour modèle_ROW" xfId="37994"/>
    <cellStyle name="n_Flash September eresMas_PFA 04-2003 Wanadoo_01 Synthèse DM pour modèle_ROW ARPU" xfId="37995"/>
    <cellStyle name="n_Flash September eresMas_PFA 04-2003 Wanadoo_01 Synthèse DM pour modèle_ROW_1" xfId="37996"/>
    <cellStyle name="n_Flash September eresMas_PFA 04-2003 Wanadoo_01 Synthèse DM pour modèle_ROW_1_Group" xfId="37997"/>
    <cellStyle name="n_Flash September eresMas_PFA 04-2003 Wanadoo_01 Synthèse DM pour modèle_ROW_1_ROW ARPU" xfId="37998"/>
    <cellStyle name="n_Flash September eresMas_PFA 04-2003 Wanadoo_01 Synthèse DM pour modèle_ROW_Group" xfId="37999"/>
    <cellStyle name="n_Flash September eresMas_PFA 04-2003 Wanadoo_01 Synthèse DM pour modèle_ROW_ROW ARPU" xfId="38000"/>
    <cellStyle name="n_Flash September eresMas_PFA 04-2003 Wanadoo_01 Synthèse DM pour modèle_Spain ARPU + AUPU" xfId="38001"/>
    <cellStyle name="n_Flash September eresMas_PFA 04-2003 Wanadoo_01 Synthèse DM pour modèle_Spain ARPU + AUPU_Group" xfId="38002"/>
    <cellStyle name="n_Flash September eresMas_PFA 04-2003 Wanadoo_01 Synthèse DM pour modèle_Spain ARPU + AUPU_ROW ARPU" xfId="38003"/>
    <cellStyle name="n_Flash September eresMas_PFA 04-2003 Wanadoo_01 Synthèse DM pour modèle_Spain KPIs" xfId="7262"/>
    <cellStyle name="n_Flash September eresMas_PFA 04-2003 Wanadoo_01 Synthèse DM pour modèle_Spain KPIs 2" xfId="16629"/>
    <cellStyle name="n_Flash September eresMas_PFA 04-2003 Wanadoo_01 Synthèse DM pour modèle_Spain KPIs_1" xfId="52078"/>
    <cellStyle name="n_Flash September eresMas_PFA 04-2003 Wanadoo_01 Synthèse DM pour modèle_Telecoms - Operational KPIs" xfId="50381"/>
    <cellStyle name="n_Flash September eresMas_PFA 04-2003 Wanadoo_0703 Préflashde L23 Analyse CA trafic 07-03 (07-04-03)" xfId="2559"/>
    <cellStyle name="n_Flash September eresMas_PFA 04-2003 Wanadoo_0703 Préflashde L23 Analyse CA trafic 07-03 (07-04-03)_A&amp;ME KPIs" xfId="53858"/>
    <cellStyle name="n_Flash September eresMas_PFA 04-2003 Wanadoo_0703 Préflashde L23 Analyse CA trafic 07-03 (07-04-03)_Enterprise" xfId="9926"/>
    <cellStyle name="n_Flash September eresMas_PFA 04-2003 Wanadoo_0703 Préflashde L23 Analyse CA trafic 07-03 (07-04-03)_France financials" xfId="24213"/>
    <cellStyle name="n_Flash September eresMas_PFA 04-2003 Wanadoo_0703 Préflashde L23 Analyse CA trafic 07-03 (07-04-03)_France financials_1" xfId="25516"/>
    <cellStyle name="n_Flash September eresMas_PFA 04-2003 Wanadoo_0703 Préflashde L23 Analyse CA trafic 07-03 (07-04-03)_France KPIs" xfId="5420"/>
    <cellStyle name="n_Flash September eresMas_PFA 04-2003 Wanadoo_0703 Préflashde L23 Analyse CA trafic 07-03 (07-04-03)_France KPIs 2" xfId="14838"/>
    <cellStyle name="n_Flash September eresMas_PFA 04-2003 Wanadoo_0703 Préflashde L23 Analyse CA trafic 07-03 (07-04-03)_France KPIs_1" xfId="12663"/>
    <cellStyle name="n_Flash September eresMas_PFA 04-2003 Wanadoo_0703 Préflashde L23 Analyse CA trafic 07-03 (07-04-03)_Group" xfId="38005"/>
    <cellStyle name="n_Flash September eresMas_PFA 04-2003 Wanadoo_0703 Préflashde L23 Analyse CA trafic 07-03 (07-04-03)_Group - financial KPIs" xfId="22469"/>
    <cellStyle name="n_Flash September eresMas_PFA 04-2003 Wanadoo_0703 Préflashde L23 Analyse CA trafic 07-03 (07-04-03)_Group - operational KPIs" xfId="3392"/>
    <cellStyle name="n_Flash September eresMas_PFA 04-2003 Wanadoo_0703 Préflashde L23 Analyse CA trafic 07-03 (07-04-03)_Group - operational KPIs_1" xfId="10909"/>
    <cellStyle name="n_Flash September eresMas_PFA 04-2003 Wanadoo_0703 Préflashde L23 Analyse CA trafic 07-03 (07-04-03)_Group - operational KPIs_1 2" xfId="18608"/>
    <cellStyle name="n_Flash September eresMas_PFA 04-2003 Wanadoo_0703 Préflashde L23 Analyse CA trafic 07-03 (07-04-03)_Group - operational KPIs_2" xfId="20725"/>
    <cellStyle name="n_Flash September eresMas_PFA 04-2003 Wanadoo_0703 Préflashde L23 Analyse CA trafic 07-03 (07-04-03)_IC&amp;SS" xfId="17640"/>
    <cellStyle name="n_Flash September eresMas_PFA 04-2003 Wanadoo_0703 Préflashde L23 Analyse CA trafic 07-03 (07-04-03)_Poland KPIs" xfId="8646"/>
    <cellStyle name="n_Flash September eresMas_PFA 04-2003 Wanadoo_0703 Préflashde L23 Analyse CA trafic 07-03 (07-04-03)_Poland KPIs_1" xfId="38004"/>
    <cellStyle name="n_Flash September eresMas_PFA 04-2003 Wanadoo_0703 Préflashde L23 Analyse CA trafic 07-03 (07-04-03)_ROW" xfId="38006"/>
    <cellStyle name="n_Flash September eresMas_PFA 04-2003 Wanadoo_0703 Préflashde L23 Analyse CA trafic 07-03 (07-04-03)_ROW ARPU" xfId="38007"/>
    <cellStyle name="n_Flash September eresMas_PFA 04-2003 Wanadoo_0703 Préflashde L23 Analyse CA trafic 07-03 (07-04-03)_RoW KPIs" xfId="9358"/>
    <cellStyle name="n_Flash September eresMas_PFA 04-2003 Wanadoo_0703 Préflashde L23 Analyse CA trafic 07-03 (07-04-03)_ROW_1" xfId="38008"/>
    <cellStyle name="n_Flash September eresMas_PFA 04-2003 Wanadoo_0703 Préflashde L23 Analyse CA trafic 07-03 (07-04-03)_ROW_1_Group" xfId="38009"/>
    <cellStyle name="n_Flash September eresMas_PFA 04-2003 Wanadoo_0703 Préflashde L23 Analyse CA trafic 07-03 (07-04-03)_ROW_1_ROW ARPU" xfId="38010"/>
    <cellStyle name="n_Flash September eresMas_PFA 04-2003 Wanadoo_0703 Préflashde L23 Analyse CA trafic 07-03 (07-04-03)_ROW_Group" xfId="38011"/>
    <cellStyle name="n_Flash September eresMas_PFA 04-2003 Wanadoo_0703 Préflashde L23 Analyse CA trafic 07-03 (07-04-03)_ROW_ROW ARPU" xfId="38012"/>
    <cellStyle name="n_Flash September eresMas_PFA 04-2003 Wanadoo_0703 Préflashde L23 Analyse CA trafic 07-03 (07-04-03)_Spain ARPU + AUPU" xfId="38013"/>
    <cellStyle name="n_Flash September eresMas_PFA 04-2003 Wanadoo_0703 Préflashde L23 Analyse CA trafic 07-03 (07-04-03)_Spain ARPU + AUPU_Group" xfId="38014"/>
    <cellStyle name="n_Flash September eresMas_PFA 04-2003 Wanadoo_0703 Préflashde L23 Analyse CA trafic 07-03 (07-04-03)_Spain ARPU + AUPU_ROW ARPU" xfId="38015"/>
    <cellStyle name="n_Flash September eresMas_PFA 04-2003 Wanadoo_0703 Préflashde L23 Analyse CA trafic 07-03 (07-04-03)_Spain KPIs" xfId="7263"/>
    <cellStyle name="n_Flash September eresMas_PFA 04-2003 Wanadoo_0703 Préflashde L23 Analyse CA trafic 07-03 (07-04-03)_Spain KPIs 2" xfId="16630"/>
    <cellStyle name="n_Flash September eresMas_PFA 04-2003 Wanadoo_0703 Préflashde L23 Analyse CA trafic 07-03 (07-04-03)_Spain KPIs_1" xfId="52079"/>
    <cellStyle name="n_Flash September eresMas_PFA 04-2003 Wanadoo_0703 Préflashde L23 Analyse CA trafic 07-03 (07-04-03)_Telecoms - Operational KPIs" xfId="50382"/>
    <cellStyle name="n_Flash September eresMas_PFA 04-2003 Wanadoo_A&amp;ME KPIs" xfId="53837"/>
    <cellStyle name="n_Flash September eresMas_PFA 04-2003 Wanadoo_Base Forfaits 06-07" xfId="2560"/>
    <cellStyle name="n_Flash September eresMas_PFA 04-2003 Wanadoo_Base Forfaits 06-07_A&amp;ME KPIs" xfId="53859"/>
    <cellStyle name="n_Flash September eresMas_PFA 04-2003 Wanadoo_Base Forfaits 06-07_Enterprise" xfId="9927"/>
    <cellStyle name="n_Flash September eresMas_PFA 04-2003 Wanadoo_Base Forfaits 06-07_France financials" xfId="24214"/>
    <cellStyle name="n_Flash September eresMas_PFA 04-2003 Wanadoo_Base Forfaits 06-07_France financials_1" xfId="25517"/>
    <cellStyle name="n_Flash September eresMas_PFA 04-2003 Wanadoo_Base Forfaits 06-07_France KPIs" xfId="5421"/>
    <cellStyle name="n_Flash September eresMas_PFA 04-2003 Wanadoo_Base Forfaits 06-07_France KPIs 2" xfId="14839"/>
    <cellStyle name="n_Flash September eresMas_PFA 04-2003 Wanadoo_Base Forfaits 06-07_France KPIs_1" xfId="12664"/>
    <cellStyle name="n_Flash September eresMas_PFA 04-2003 Wanadoo_Base Forfaits 06-07_Group" xfId="38017"/>
    <cellStyle name="n_Flash September eresMas_PFA 04-2003 Wanadoo_Base Forfaits 06-07_Group - financial KPIs" xfId="22470"/>
    <cellStyle name="n_Flash September eresMas_PFA 04-2003 Wanadoo_Base Forfaits 06-07_Group - operational KPIs" xfId="3393"/>
    <cellStyle name="n_Flash September eresMas_PFA 04-2003 Wanadoo_Base Forfaits 06-07_Group - operational KPIs_1" xfId="10910"/>
    <cellStyle name="n_Flash September eresMas_PFA 04-2003 Wanadoo_Base Forfaits 06-07_Group - operational KPIs_1 2" xfId="18609"/>
    <cellStyle name="n_Flash September eresMas_PFA 04-2003 Wanadoo_Base Forfaits 06-07_Group - operational KPIs_2" xfId="20726"/>
    <cellStyle name="n_Flash September eresMas_PFA 04-2003 Wanadoo_Base Forfaits 06-07_IC&amp;SS" xfId="13887"/>
    <cellStyle name="n_Flash September eresMas_PFA 04-2003 Wanadoo_Base Forfaits 06-07_Poland KPIs" xfId="8647"/>
    <cellStyle name="n_Flash September eresMas_PFA 04-2003 Wanadoo_Base Forfaits 06-07_Poland KPIs_1" xfId="38016"/>
    <cellStyle name="n_Flash September eresMas_PFA 04-2003 Wanadoo_Base Forfaits 06-07_ROW" xfId="38018"/>
    <cellStyle name="n_Flash September eresMas_PFA 04-2003 Wanadoo_Base Forfaits 06-07_ROW ARPU" xfId="38019"/>
    <cellStyle name="n_Flash September eresMas_PFA 04-2003 Wanadoo_Base Forfaits 06-07_RoW KPIs" xfId="9359"/>
    <cellStyle name="n_Flash September eresMas_PFA 04-2003 Wanadoo_Base Forfaits 06-07_ROW_1" xfId="38020"/>
    <cellStyle name="n_Flash September eresMas_PFA 04-2003 Wanadoo_Base Forfaits 06-07_ROW_1_Group" xfId="38021"/>
    <cellStyle name="n_Flash September eresMas_PFA 04-2003 Wanadoo_Base Forfaits 06-07_ROW_1_ROW ARPU" xfId="38022"/>
    <cellStyle name="n_Flash September eresMas_PFA 04-2003 Wanadoo_Base Forfaits 06-07_ROW_Group" xfId="38023"/>
    <cellStyle name="n_Flash September eresMas_PFA 04-2003 Wanadoo_Base Forfaits 06-07_ROW_ROW ARPU" xfId="38024"/>
    <cellStyle name="n_Flash September eresMas_PFA 04-2003 Wanadoo_Base Forfaits 06-07_Spain ARPU + AUPU" xfId="38025"/>
    <cellStyle name="n_Flash September eresMas_PFA 04-2003 Wanadoo_Base Forfaits 06-07_Spain ARPU + AUPU_Group" xfId="38026"/>
    <cellStyle name="n_Flash September eresMas_PFA 04-2003 Wanadoo_Base Forfaits 06-07_Spain ARPU + AUPU_ROW ARPU" xfId="38027"/>
    <cellStyle name="n_Flash September eresMas_PFA 04-2003 Wanadoo_Base Forfaits 06-07_Spain KPIs" xfId="7264"/>
    <cellStyle name="n_Flash September eresMas_PFA 04-2003 Wanadoo_Base Forfaits 06-07_Spain KPIs 2" xfId="16631"/>
    <cellStyle name="n_Flash September eresMas_PFA 04-2003 Wanadoo_Base Forfaits 06-07_Spain KPIs_1" xfId="52080"/>
    <cellStyle name="n_Flash September eresMas_PFA 04-2003 Wanadoo_Base Forfaits 06-07_Telecoms - Operational KPIs" xfId="50383"/>
    <cellStyle name="n_Flash September eresMas_PFA 04-2003 Wanadoo_CA BAC SCR-VM 06-07 (31-07-06)" xfId="2561"/>
    <cellStyle name="n_Flash September eresMas_PFA 04-2003 Wanadoo_CA BAC SCR-VM 06-07 (31-07-06)_A&amp;ME KPIs" xfId="53860"/>
    <cellStyle name="n_Flash September eresMas_PFA 04-2003 Wanadoo_CA BAC SCR-VM 06-07 (31-07-06)_Enterprise" xfId="9928"/>
    <cellStyle name="n_Flash September eresMas_PFA 04-2003 Wanadoo_CA BAC SCR-VM 06-07 (31-07-06)_France financials" xfId="24215"/>
    <cellStyle name="n_Flash September eresMas_PFA 04-2003 Wanadoo_CA BAC SCR-VM 06-07 (31-07-06)_France financials_1" xfId="25518"/>
    <cellStyle name="n_Flash September eresMas_PFA 04-2003 Wanadoo_CA BAC SCR-VM 06-07 (31-07-06)_France KPIs" xfId="5422"/>
    <cellStyle name="n_Flash September eresMas_PFA 04-2003 Wanadoo_CA BAC SCR-VM 06-07 (31-07-06)_France KPIs 2" xfId="14840"/>
    <cellStyle name="n_Flash September eresMas_PFA 04-2003 Wanadoo_CA BAC SCR-VM 06-07 (31-07-06)_France KPIs_1" xfId="12665"/>
    <cellStyle name="n_Flash September eresMas_PFA 04-2003 Wanadoo_CA BAC SCR-VM 06-07 (31-07-06)_Group" xfId="38029"/>
    <cellStyle name="n_Flash September eresMas_PFA 04-2003 Wanadoo_CA BAC SCR-VM 06-07 (31-07-06)_Group - financial KPIs" xfId="22471"/>
    <cellStyle name="n_Flash September eresMas_PFA 04-2003 Wanadoo_CA BAC SCR-VM 06-07 (31-07-06)_Group - operational KPIs" xfId="3394"/>
    <cellStyle name="n_Flash September eresMas_PFA 04-2003 Wanadoo_CA BAC SCR-VM 06-07 (31-07-06)_Group - operational KPIs_1" xfId="10911"/>
    <cellStyle name="n_Flash September eresMas_PFA 04-2003 Wanadoo_CA BAC SCR-VM 06-07 (31-07-06)_Group - operational KPIs_1 2" xfId="18610"/>
    <cellStyle name="n_Flash September eresMas_PFA 04-2003 Wanadoo_CA BAC SCR-VM 06-07 (31-07-06)_Group - operational KPIs_2" xfId="20727"/>
    <cellStyle name="n_Flash September eresMas_PFA 04-2003 Wanadoo_CA BAC SCR-VM 06-07 (31-07-06)_IC&amp;SS" xfId="13810"/>
    <cellStyle name="n_Flash September eresMas_PFA 04-2003 Wanadoo_CA BAC SCR-VM 06-07 (31-07-06)_Poland KPIs" xfId="8648"/>
    <cellStyle name="n_Flash September eresMas_PFA 04-2003 Wanadoo_CA BAC SCR-VM 06-07 (31-07-06)_Poland KPIs_1" xfId="38028"/>
    <cellStyle name="n_Flash September eresMas_PFA 04-2003 Wanadoo_CA BAC SCR-VM 06-07 (31-07-06)_ROW" xfId="38030"/>
    <cellStyle name="n_Flash September eresMas_PFA 04-2003 Wanadoo_CA BAC SCR-VM 06-07 (31-07-06)_ROW ARPU" xfId="38031"/>
    <cellStyle name="n_Flash September eresMas_PFA 04-2003 Wanadoo_CA BAC SCR-VM 06-07 (31-07-06)_RoW KPIs" xfId="9360"/>
    <cellStyle name="n_Flash September eresMas_PFA 04-2003 Wanadoo_CA BAC SCR-VM 06-07 (31-07-06)_ROW_1" xfId="38032"/>
    <cellStyle name="n_Flash September eresMas_PFA 04-2003 Wanadoo_CA BAC SCR-VM 06-07 (31-07-06)_ROW_1_Group" xfId="38033"/>
    <cellStyle name="n_Flash September eresMas_PFA 04-2003 Wanadoo_CA BAC SCR-VM 06-07 (31-07-06)_ROW_1_ROW ARPU" xfId="38034"/>
    <cellStyle name="n_Flash September eresMas_PFA 04-2003 Wanadoo_CA BAC SCR-VM 06-07 (31-07-06)_ROW_Group" xfId="38035"/>
    <cellStyle name="n_Flash September eresMas_PFA 04-2003 Wanadoo_CA BAC SCR-VM 06-07 (31-07-06)_ROW_ROW ARPU" xfId="38036"/>
    <cellStyle name="n_Flash September eresMas_PFA 04-2003 Wanadoo_CA BAC SCR-VM 06-07 (31-07-06)_Spain ARPU + AUPU" xfId="38037"/>
    <cellStyle name="n_Flash September eresMas_PFA 04-2003 Wanadoo_CA BAC SCR-VM 06-07 (31-07-06)_Spain ARPU + AUPU_Group" xfId="38038"/>
    <cellStyle name="n_Flash September eresMas_PFA 04-2003 Wanadoo_CA BAC SCR-VM 06-07 (31-07-06)_Spain ARPU + AUPU_ROW ARPU" xfId="38039"/>
    <cellStyle name="n_Flash September eresMas_PFA 04-2003 Wanadoo_CA BAC SCR-VM 06-07 (31-07-06)_Spain KPIs" xfId="7265"/>
    <cellStyle name="n_Flash September eresMas_PFA 04-2003 Wanadoo_CA BAC SCR-VM 06-07 (31-07-06)_Spain KPIs 2" xfId="16632"/>
    <cellStyle name="n_Flash September eresMas_PFA 04-2003 Wanadoo_CA BAC SCR-VM 06-07 (31-07-06)_Spain KPIs_1" xfId="52081"/>
    <cellStyle name="n_Flash September eresMas_PFA 04-2003 Wanadoo_CA BAC SCR-VM 06-07 (31-07-06)_Telecoms - Operational KPIs" xfId="50384"/>
    <cellStyle name="n_Flash September eresMas_PFA 04-2003 Wanadoo_CA forfaits 0607 (06-08-14)" xfId="2562"/>
    <cellStyle name="n_Flash September eresMas_PFA 04-2003 Wanadoo_CA forfaits 0607 (06-08-14)_A&amp;ME KPIs" xfId="53861"/>
    <cellStyle name="n_Flash September eresMas_PFA 04-2003 Wanadoo_CA forfaits 0607 (06-08-14)_France financials" xfId="24216"/>
    <cellStyle name="n_Flash September eresMas_PFA 04-2003 Wanadoo_CA forfaits 0607 (06-08-14)_France KPIs" xfId="5423"/>
    <cellStyle name="n_Flash September eresMas_PFA 04-2003 Wanadoo_CA forfaits 0607 (06-08-14)_France KPIs 2" xfId="14841"/>
    <cellStyle name="n_Flash September eresMas_PFA 04-2003 Wanadoo_CA forfaits 0607 (06-08-14)_France KPIs_1" xfId="12666"/>
    <cellStyle name="n_Flash September eresMas_PFA 04-2003 Wanadoo_CA forfaits 0607 (06-08-14)_Group" xfId="38041"/>
    <cellStyle name="n_Flash September eresMas_PFA 04-2003 Wanadoo_CA forfaits 0607 (06-08-14)_Group - financial KPIs" xfId="22472"/>
    <cellStyle name="n_Flash September eresMas_PFA 04-2003 Wanadoo_CA forfaits 0607 (06-08-14)_Group - operational KPIs" xfId="10912"/>
    <cellStyle name="n_Flash September eresMas_PFA 04-2003 Wanadoo_CA forfaits 0607 (06-08-14)_Group - operational KPIs 2" xfId="18611"/>
    <cellStyle name="n_Flash September eresMas_PFA 04-2003 Wanadoo_CA forfaits 0607 (06-08-14)_Group - operational KPIs_1" xfId="20728"/>
    <cellStyle name="n_Flash September eresMas_PFA 04-2003 Wanadoo_CA forfaits 0607 (06-08-14)_Poland KPIs" xfId="38040"/>
    <cellStyle name="n_Flash September eresMas_PFA 04-2003 Wanadoo_CA forfaits 0607 (06-08-14)_ROW" xfId="38042"/>
    <cellStyle name="n_Flash September eresMas_PFA 04-2003 Wanadoo_CA forfaits 0607 (06-08-14)_ROW ARPU" xfId="38043"/>
    <cellStyle name="n_Flash September eresMas_PFA 04-2003 Wanadoo_CA forfaits 0607 (06-08-14)_ROW_1" xfId="38044"/>
    <cellStyle name="n_Flash September eresMas_PFA 04-2003 Wanadoo_CA forfaits 0607 (06-08-14)_ROW_1_Group" xfId="38045"/>
    <cellStyle name="n_Flash September eresMas_PFA 04-2003 Wanadoo_CA forfaits 0607 (06-08-14)_ROW_1_ROW ARPU" xfId="38046"/>
    <cellStyle name="n_Flash September eresMas_PFA 04-2003 Wanadoo_CA forfaits 0607 (06-08-14)_ROW_Group" xfId="38047"/>
    <cellStyle name="n_Flash September eresMas_PFA 04-2003 Wanadoo_CA forfaits 0607 (06-08-14)_ROW_ROW ARPU" xfId="38048"/>
    <cellStyle name="n_Flash September eresMas_PFA 04-2003 Wanadoo_CA forfaits 0607 (06-08-14)_Spain ARPU + AUPU" xfId="38049"/>
    <cellStyle name="n_Flash September eresMas_PFA 04-2003 Wanadoo_CA forfaits 0607 (06-08-14)_Spain ARPU + AUPU_Group" xfId="38050"/>
    <cellStyle name="n_Flash September eresMas_PFA 04-2003 Wanadoo_CA forfaits 0607 (06-08-14)_Spain ARPU + AUPU_ROW ARPU" xfId="38051"/>
    <cellStyle name="n_Flash September eresMas_PFA 04-2003 Wanadoo_CA forfaits 0607 (06-08-14)_Spain KPIs" xfId="7266"/>
    <cellStyle name="n_Flash September eresMas_PFA 04-2003 Wanadoo_CA forfaits 0607 (06-08-14)_Spain KPIs 2" xfId="16633"/>
    <cellStyle name="n_Flash September eresMas_PFA 04-2003 Wanadoo_CA forfaits 0607 (06-08-14)_Spain KPIs_1" xfId="52082"/>
    <cellStyle name="n_Flash September eresMas_PFA 04-2003 Wanadoo_CA forfaits 0607 (06-08-14)_Telecoms - Operational KPIs" xfId="50385"/>
    <cellStyle name="n_Flash September eresMas_PFA 04-2003 Wanadoo_Classeur2" xfId="2563"/>
    <cellStyle name="n_Flash September eresMas_PFA 04-2003 Wanadoo_Classeur2_A&amp;ME KPIs" xfId="53862"/>
    <cellStyle name="n_Flash September eresMas_PFA 04-2003 Wanadoo_Classeur2_France financials" xfId="24217"/>
    <cellStyle name="n_Flash September eresMas_PFA 04-2003 Wanadoo_Classeur2_France KPIs" xfId="5424"/>
    <cellStyle name="n_Flash September eresMas_PFA 04-2003 Wanadoo_Classeur2_France KPIs 2" xfId="14842"/>
    <cellStyle name="n_Flash September eresMas_PFA 04-2003 Wanadoo_Classeur2_France KPIs_1" xfId="12667"/>
    <cellStyle name="n_Flash September eresMas_PFA 04-2003 Wanadoo_Classeur2_Group" xfId="38053"/>
    <cellStyle name="n_Flash September eresMas_PFA 04-2003 Wanadoo_Classeur2_Group - financial KPIs" xfId="22473"/>
    <cellStyle name="n_Flash September eresMas_PFA 04-2003 Wanadoo_Classeur2_Group - operational KPIs" xfId="10913"/>
    <cellStyle name="n_Flash September eresMas_PFA 04-2003 Wanadoo_Classeur2_Group - operational KPIs 2" xfId="18612"/>
    <cellStyle name="n_Flash September eresMas_PFA 04-2003 Wanadoo_Classeur2_Group - operational KPIs_1" xfId="20729"/>
    <cellStyle name="n_Flash September eresMas_PFA 04-2003 Wanadoo_Classeur2_Poland KPIs" xfId="38052"/>
    <cellStyle name="n_Flash September eresMas_PFA 04-2003 Wanadoo_Classeur2_ROW" xfId="38054"/>
    <cellStyle name="n_Flash September eresMas_PFA 04-2003 Wanadoo_Classeur2_ROW ARPU" xfId="38055"/>
    <cellStyle name="n_Flash September eresMas_PFA 04-2003 Wanadoo_Classeur2_ROW_1" xfId="38056"/>
    <cellStyle name="n_Flash September eresMas_PFA 04-2003 Wanadoo_Classeur2_ROW_1_Group" xfId="38057"/>
    <cellStyle name="n_Flash September eresMas_PFA 04-2003 Wanadoo_Classeur2_ROW_1_ROW ARPU" xfId="38058"/>
    <cellStyle name="n_Flash September eresMas_PFA 04-2003 Wanadoo_Classeur2_ROW_Group" xfId="38059"/>
    <cellStyle name="n_Flash September eresMas_PFA 04-2003 Wanadoo_Classeur2_ROW_ROW ARPU" xfId="38060"/>
    <cellStyle name="n_Flash September eresMas_PFA 04-2003 Wanadoo_Classeur2_Spain ARPU + AUPU" xfId="38061"/>
    <cellStyle name="n_Flash September eresMas_PFA 04-2003 Wanadoo_Classeur2_Spain ARPU + AUPU_Group" xfId="38062"/>
    <cellStyle name="n_Flash September eresMas_PFA 04-2003 Wanadoo_Classeur2_Spain ARPU + AUPU_ROW ARPU" xfId="38063"/>
    <cellStyle name="n_Flash September eresMas_PFA 04-2003 Wanadoo_Classeur2_Spain KPIs" xfId="7267"/>
    <cellStyle name="n_Flash September eresMas_PFA 04-2003 Wanadoo_Classeur2_Spain KPIs 2" xfId="16634"/>
    <cellStyle name="n_Flash September eresMas_PFA 04-2003 Wanadoo_Classeur2_Spain KPIs_1" xfId="52083"/>
    <cellStyle name="n_Flash September eresMas_PFA 04-2003 Wanadoo_Classeur2_Telecoms - Operational KPIs" xfId="50386"/>
    <cellStyle name="n_Flash September eresMas_PFA 04-2003 Wanadoo_Classeur5" xfId="2564"/>
    <cellStyle name="n_Flash September eresMas_PFA 04-2003 Wanadoo_Classeur5_A&amp;ME KPIs" xfId="53863"/>
    <cellStyle name="n_Flash September eresMas_PFA 04-2003 Wanadoo_Classeur5_Enterprise" xfId="9929"/>
    <cellStyle name="n_Flash September eresMas_PFA 04-2003 Wanadoo_Classeur5_France financials" xfId="24218"/>
    <cellStyle name="n_Flash September eresMas_PFA 04-2003 Wanadoo_Classeur5_France financials_1" xfId="25519"/>
    <cellStyle name="n_Flash September eresMas_PFA 04-2003 Wanadoo_Classeur5_France KPIs" xfId="5425"/>
    <cellStyle name="n_Flash September eresMas_PFA 04-2003 Wanadoo_Classeur5_France KPIs 2" xfId="14843"/>
    <cellStyle name="n_Flash September eresMas_PFA 04-2003 Wanadoo_Classeur5_France KPIs_1" xfId="12668"/>
    <cellStyle name="n_Flash September eresMas_PFA 04-2003 Wanadoo_Classeur5_Group" xfId="38065"/>
    <cellStyle name="n_Flash September eresMas_PFA 04-2003 Wanadoo_Classeur5_Group - financial KPIs" xfId="22474"/>
    <cellStyle name="n_Flash September eresMas_PFA 04-2003 Wanadoo_Classeur5_Group - operational KPIs" xfId="3395"/>
    <cellStyle name="n_Flash September eresMas_PFA 04-2003 Wanadoo_Classeur5_Group - operational KPIs_1" xfId="10914"/>
    <cellStyle name="n_Flash September eresMas_PFA 04-2003 Wanadoo_Classeur5_Group - operational KPIs_1 2" xfId="18613"/>
    <cellStyle name="n_Flash September eresMas_PFA 04-2003 Wanadoo_Classeur5_Group - operational KPIs_2" xfId="20730"/>
    <cellStyle name="n_Flash September eresMas_PFA 04-2003 Wanadoo_Classeur5_IC&amp;SS" xfId="17724"/>
    <cellStyle name="n_Flash September eresMas_PFA 04-2003 Wanadoo_Classeur5_Poland KPIs" xfId="8649"/>
    <cellStyle name="n_Flash September eresMas_PFA 04-2003 Wanadoo_Classeur5_Poland KPIs_1" xfId="38064"/>
    <cellStyle name="n_Flash September eresMas_PFA 04-2003 Wanadoo_Classeur5_ROW" xfId="38066"/>
    <cellStyle name="n_Flash September eresMas_PFA 04-2003 Wanadoo_Classeur5_ROW ARPU" xfId="38067"/>
    <cellStyle name="n_Flash September eresMas_PFA 04-2003 Wanadoo_Classeur5_RoW KPIs" xfId="9361"/>
    <cellStyle name="n_Flash September eresMas_PFA 04-2003 Wanadoo_Classeur5_ROW_1" xfId="38068"/>
    <cellStyle name="n_Flash September eresMas_PFA 04-2003 Wanadoo_Classeur5_ROW_1_Group" xfId="38069"/>
    <cellStyle name="n_Flash September eresMas_PFA 04-2003 Wanadoo_Classeur5_ROW_1_ROW ARPU" xfId="38070"/>
    <cellStyle name="n_Flash September eresMas_PFA 04-2003 Wanadoo_Classeur5_ROW_Group" xfId="38071"/>
    <cellStyle name="n_Flash September eresMas_PFA 04-2003 Wanadoo_Classeur5_ROW_ROW ARPU" xfId="38072"/>
    <cellStyle name="n_Flash September eresMas_PFA 04-2003 Wanadoo_Classeur5_Spain ARPU + AUPU" xfId="38073"/>
    <cellStyle name="n_Flash September eresMas_PFA 04-2003 Wanadoo_Classeur5_Spain ARPU + AUPU_Group" xfId="38074"/>
    <cellStyle name="n_Flash September eresMas_PFA 04-2003 Wanadoo_Classeur5_Spain ARPU + AUPU_ROW ARPU" xfId="38075"/>
    <cellStyle name="n_Flash September eresMas_PFA 04-2003 Wanadoo_Classeur5_Spain KPIs" xfId="7268"/>
    <cellStyle name="n_Flash September eresMas_PFA 04-2003 Wanadoo_Classeur5_Spain KPIs 2" xfId="16635"/>
    <cellStyle name="n_Flash September eresMas_PFA 04-2003 Wanadoo_Classeur5_Spain KPIs_1" xfId="52084"/>
    <cellStyle name="n_Flash September eresMas_PFA 04-2003 Wanadoo_Classeur5_Telecoms - Operational KPIs" xfId="50387"/>
    <cellStyle name="n_Flash September eresMas_PFA 04-2003 Wanadoo_DATA KPI Personal" xfId="38076"/>
    <cellStyle name="n_Flash September eresMas_PFA 04-2003 Wanadoo_DATA KPI Personal_Group" xfId="38077"/>
    <cellStyle name="n_Flash September eresMas_PFA 04-2003 Wanadoo_DATA KPI Personal_ROW ARPU" xfId="38078"/>
    <cellStyle name="n_Flash September eresMas_PFA 04-2003 Wanadoo_EE_CoA_BS - mapped V4" xfId="38079"/>
    <cellStyle name="n_Flash September eresMas_PFA 04-2003 Wanadoo_EE_CoA_BS - mapped V4_Group" xfId="38080"/>
    <cellStyle name="n_Flash September eresMas_PFA 04-2003 Wanadoo_EE_CoA_BS - mapped V4_ROW ARPU" xfId="38081"/>
    <cellStyle name="n_Flash September eresMas_PFA 04-2003 Wanadoo_Enterprise" xfId="9916"/>
    <cellStyle name="n_Flash September eresMas_PFA 04-2003 Wanadoo_France financials" xfId="24196"/>
    <cellStyle name="n_Flash September eresMas_PFA 04-2003 Wanadoo_France financials_1" xfId="25506"/>
    <cellStyle name="n_Flash September eresMas_PFA 04-2003 Wanadoo_France KPIs" xfId="5403"/>
    <cellStyle name="n_Flash September eresMas_PFA 04-2003 Wanadoo_France KPIs 2" xfId="14821"/>
    <cellStyle name="n_Flash September eresMas_PFA 04-2003 Wanadoo_France KPIs_1" xfId="12646"/>
    <cellStyle name="n_Flash September eresMas_PFA 04-2003 Wanadoo_GMC 0701 (2)" xfId="7269"/>
    <cellStyle name="n_Flash September eresMas_PFA 04-2003 Wanadoo_GMC 0701 (2) 2" xfId="16636"/>
    <cellStyle name="n_Flash September eresMas_PFA 04-2003 Wanadoo_GMC 0701 (2)_A&amp;ME KPIs" xfId="53864"/>
    <cellStyle name="n_Flash September eresMas_PFA 04-2003 Wanadoo_GMC 0701 (2)_Group" xfId="38083"/>
    <cellStyle name="n_Flash September eresMas_PFA 04-2003 Wanadoo_GMC 0701 (2)_Poland KPIs" xfId="38082"/>
    <cellStyle name="n_Flash September eresMas_PFA 04-2003 Wanadoo_GMC 0701 (2)_ROW ARPU" xfId="38084"/>
    <cellStyle name="n_Flash September eresMas_PFA 04-2003 Wanadoo_GMC 0701 (2)_Spain KPIs" xfId="52085"/>
    <cellStyle name="n_Flash September eresMas_PFA 04-2003 Wanadoo_GMC 0701 (2)_Telecoms - Operational KPIs" xfId="50388"/>
    <cellStyle name="n_Flash September eresMas_PFA 04-2003 Wanadoo_Group" xfId="38085"/>
    <cellStyle name="n_Flash September eresMas_PFA 04-2003 Wanadoo_Group - financial KPIs" xfId="22452"/>
    <cellStyle name="n_Flash September eresMas_PFA 04-2003 Wanadoo_Group - operational KPIs" xfId="3382"/>
    <cellStyle name="n_Flash September eresMas_PFA 04-2003 Wanadoo_Group - operational KPIs_1" xfId="10892"/>
    <cellStyle name="n_Flash September eresMas_PFA 04-2003 Wanadoo_Group - operational KPIs_1 2" xfId="18591"/>
    <cellStyle name="n_Flash September eresMas_PFA 04-2003 Wanadoo_Group - operational KPIs_2" xfId="20708"/>
    <cellStyle name="n_Flash September eresMas_PFA 04-2003 Wanadoo_Home Mngt PL GMC Business Review backup (4)" xfId="7270"/>
    <cellStyle name="n_Flash September eresMas_PFA 04-2003 Wanadoo_Home Mngt PL GMC Business Review backup (4) 2" xfId="16637"/>
    <cellStyle name="n_Flash September eresMas_PFA 04-2003 Wanadoo_Home Mngt PL GMC Business Review backup (4)_A&amp;ME KPIs" xfId="53865"/>
    <cellStyle name="n_Flash September eresMas_PFA 04-2003 Wanadoo_Home Mngt PL GMC Business Review backup (4)_Group" xfId="38087"/>
    <cellStyle name="n_Flash September eresMas_PFA 04-2003 Wanadoo_Home Mngt PL GMC Business Review backup (4)_Poland KPIs" xfId="38086"/>
    <cellStyle name="n_Flash September eresMas_PFA 04-2003 Wanadoo_Home Mngt PL GMC Business Review backup (4)_ROW ARPU" xfId="38088"/>
    <cellStyle name="n_Flash September eresMas_PFA 04-2003 Wanadoo_Home Mngt PL GMC Business Review backup (4)_Spain KPIs" xfId="52086"/>
    <cellStyle name="n_Flash September eresMas_PFA 04-2003 Wanadoo_Home Mngt PL GMC Business Review backup (4)_Telecoms - Operational KPIs" xfId="50389"/>
    <cellStyle name="n_Flash September eresMas_PFA 04-2003 Wanadoo_IC&amp;SS" xfId="19532"/>
    <cellStyle name="n_Flash September eresMas_PFA 04-2003 Wanadoo_Libro2" xfId="7271"/>
    <cellStyle name="n_Flash September eresMas_PFA 04-2003 Wanadoo_Libro2 2" xfId="16638"/>
    <cellStyle name="n_Flash September eresMas_PFA 04-2003 Wanadoo_Libro2_A&amp;ME KPIs" xfId="53866"/>
    <cellStyle name="n_Flash September eresMas_PFA 04-2003 Wanadoo_Libro2_Group" xfId="38090"/>
    <cellStyle name="n_Flash September eresMas_PFA 04-2003 Wanadoo_Libro2_Poland KPIs" xfId="38089"/>
    <cellStyle name="n_Flash September eresMas_PFA 04-2003 Wanadoo_Libro2_ROW ARPU" xfId="38091"/>
    <cellStyle name="n_Flash September eresMas_PFA 04-2003 Wanadoo_Libro2_Spain KPIs" xfId="52087"/>
    <cellStyle name="n_Flash September eresMas_PFA 04-2003 Wanadoo_Libro2_Telecoms - Operational KPIs" xfId="50390"/>
    <cellStyle name="n_Flash September eresMas_PFA 04-2003 Wanadoo_NB07 FRANCE Tableau de l'ADSL 032007 v3 hors instances avec déc07 v24-04" xfId="2565"/>
    <cellStyle name="n_Flash September eresMas_PFA 04-2003 Wanadoo_NB07 FRANCE Tableau de l'ADSL 032007 v3 hors instances avec déc07 v24-04_A&amp;ME KPIs" xfId="53867"/>
    <cellStyle name="n_Flash September eresMas_PFA 04-2003 Wanadoo_NB07 FRANCE Tableau de l'ADSL 032007 v3 hors instances avec déc07 v24-04_Enterprise" xfId="9930"/>
    <cellStyle name="n_Flash September eresMas_PFA 04-2003 Wanadoo_NB07 FRANCE Tableau de l'ADSL 032007 v3 hors instances avec déc07 v24-04_France financials" xfId="24219"/>
    <cellStyle name="n_Flash September eresMas_PFA 04-2003 Wanadoo_NB07 FRANCE Tableau de l'ADSL 032007 v3 hors instances avec déc07 v24-04_France financials_1" xfId="25520"/>
    <cellStyle name="n_Flash September eresMas_PFA 04-2003 Wanadoo_NB07 FRANCE Tableau de l'ADSL 032007 v3 hors instances avec déc07 v24-04_France KPIs" xfId="5426"/>
    <cellStyle name="n_Flash September eresMas_PFA 04-2003 Wanadoo_NB07 FRANCE Tableau de l'ADSL 032007 v3 hors instances avec déc07 v24-04_France KPIs 2" xfId="14844"/>
    <cellStyle name="n_Flash September eresMas_PFA 04-2003 Wanadoo_NB07 FRANCE Tableau de l'ADSL 032007 v3 hors instances avec déc07 v24-04_France KPIs_1" xfId="12669"/>
    <cellStyle name="n_Flash September eresMas_PFA 04-2003 Wanadoo_NB07 FRANCE Tableau de l'ADSL 032007 v3 hors instances avec déc07 v24-04_Group" xfId="38093"/>
    <cellStyle name="n_Flash September eresMas_PFA 04-2003 Wanadoo_NB07 FRANCE Tableau de l'ADSL 032007 v3 hors instances avec déc07 v24-04_Group - financial KPIs" xfId="22475"/>
    <cellStyle name="n_Flash September eresMas_PFA 04-2003 Wanadoo_NB07 FRANCE Tableau de l'ADSL 032007 v3 hors instances avec déc07 v24-04_Group - operational KPIs" xfId="3396"/>
    <cellStyle name="n_Flash September eresMas_PFA 04-2003 Wanadoo_NB07 FRANCE Tableau de l'ADSL 032007 v3 hors instances avec déc07 v24-04_Group - operational KPIs_1" xfId="10915"/>
    <cellStyle name="n_Flash September eresMas_PFA 04-2003 Wanadoo_NB07 FRANCE Tableau de l'ADSL 032007 v3 hors instances avec déc07 v24-04_Group - operational KPIs_1 2" xfId="18614"/>
    <cellStyle name="n_Flash September eresMas_PFA 04-2003 Wanadoo_NB07 FRANCE Tableau de l'ADSL 032007 v3 hors instances avec déc07 v24-04_Group - operational KPIs_2" xfId="20731"/>
    <cellStyle name="n_Flash September eresMas_PFA 04-2003 Wanadoo_NB07 FRANCE Tableau de l'ADSL 032007 v3 hors instances avec déc07 v24-04_IC&amp;SS" xfId="13896"/>
    <cellStyle name="n_Flash September eresMas_PFA 04-2003 Wanadoo_NB07 FRANCE Tableau de l'ADSL 032007 v3 hors instances avec déc07 v24-04_Poland KPIs" xfId="8650"/>
    <cellStyle name="n_Flash September eresMas_PFA 04-2003 Wanadoo_NB07 FRANCE Tableau de l'ADSL 032007 v3 hors instances avec déc07 v24-04_Poland KPIs_1" xfId="38092"/>
    <cellStyle name="n_Flash September eresMas_PFA 04-2003 Wanadoo_NB07 FRANCE Tableau de l'ADSL 032007 v3 hors instances avec déc07 v24-04_ROW" xfId="38094"/>
    <cellStyle name="n_Flash September eresMas_PFA 04-2003 Wanadoo_NB07 FRANCE Tableau de l'ADSL 032007 v3 hors instances avec déc07 v24-04_ROW ARPU" xfId="38095"/>
    <cellStyle name="n_Flash September eresMas_PFA 04-2003 Wanadoo_NB07 FRANCE Tableau de l'ADSL 032007 v3 hors instances avec déc07 v24-04_RoW KPIs" xfId="9362"/>
    <cellStyle name="n_Flash September eresMas_PFA 04-2003 Wanadoo_NB07 FRANCE Tableau de l'ADSL 032007 v3 hors instances avec déc07 v24-04_ROW_1" xfId="38096"/>
    <cellStyle name="n_Flash September eresMas_PFA 04-2003 Wanadoo_NB07 FRANCE Tableau de l'ADSL 032007 v3 hors instances avec déc07 v24-04_ROW_1_Group" xfId="38097"/>
    <cellStyle name="n_Flash September eresMas_PFA 04-2003 Wanadoo_NB07 FRANCE Tableau de l'ADSL 032007 v3 hors instances avec déc07 v24-04_ROW_1_ROW ARPU" xfId="38098"/>
    <cellStyle name="n_Flash September eresMas_PFA 04-2003 Wanadoo_NB07 FRANCE Tableau de l'ADSL 032007 v3 hors instances avec déc07 v24-04_ROW_Group" xfId="38099"/>
    <cellStyle name="n_Flash September eresMas_PFA 04-2003 Wanadoo_NB07 FRANCE Tableau de l'ADSL 032007 v3 hors instances avec déc07 v24-04_ROW_ROW ARPU" xfId="38100"/>
    <cellStyle name="n_Flash September eresMas_PFA 04-2003 Wanadoo_NB07 FRANCE Tableau de l'ADSL 032007 v3 hors instances avec déc07 v24-04_Spain ARPU + AUPU" xfId="38101"/>
    <cellStyle name="n_Flash September eresMas_PFA 04-2003 Wanadoo_NB07 FRANCE Tableau de l'ADSL 032007 v3 hors instances avec déc07 v24-04_Spain ARPU + AUPU_Group" xfId="38102"/>
    <cellStyle name="n_Flash September eresMas_PFA 04-2003 Wanadoo_NB07 FRANCE Tableau de l'ADSL 032007 v3 hors instances avec déc07 v24-04_Spain ARPU + AUPU_ROW ARPU" xfId="38103"/>
    <cellStyle name="n_Flash September eresMas_PFA 04-2003 Wanadoo_NB07 FRANCE Tableau de l'ADSL 032007 v3 hors instances avec déc07 v24-04_Spain KPIs" xfId="7272"/>
    <cellStyle name="n_Flash September eresMas_PFA 04-2003 Wanadoo_NB07 FRANCE Tableau de l'ADSL 032007 v3 hors instances avec déc07 v24-04_Spain KPIs 2" xfId="16639"/>
    <cellStyle name="n_Flash September eresMas_PFA 04-2003 Wanadoo_NB07 FRANCE Tableau de l'ADSL 032007 v3 hors instances avec déc07 v24-04_Spain KPIs_1" xfId="52088"/>
    <cellStyle name="n_Flash September eresMas_PFA 04-2003 Wanadoo_NB07 FRANCE Tableau de l'ADSL 032007 v3 hors instances avec déc07 v24-04_Telecoms - Operational KPIs" xfId="50391"/>
    <cellStyle name="n_Flash September eresMas_PFA 04-2003 Wanadoo_Output Home" xfId="7273"/>
    <cellStyle name="n_Flash September eresMas_PFA 04-2003 Wanadoo_Output Home 2" xfId="16640"/>
    <cellStyle name="n_Flash September eresMas_PFA 04-2003 Wanadoo_Output Home_A&amp;ME KPIs" xfId="53868"/>
    <cellStyle name="n_Flash September eresMas_PFA 04-2003 Wanadoo_Output Home_Group" xfId="38105"/>
    <cellStyle name="n_Flash September eresMas_PFA 04-2003 Wanadoo_Output Home_Poland KPIs" xfId="38104"/>
    <cellStyle name="n_Flash September eresMas_PFA 04-2003 Wanadoo_Output Home_ROW ARPU" xfId="38106"/>
    <cellStyle name="n_Flash September eresMas_PFA 04-2003 Wanadoo_Output Home_Spain KPIs" xfId="52089"/>
    <cellStyle name="n_Flash September eresMas_PFA 04-2003 Wanadoo_Output Home_Telecoms - Operational KPIs" xfId="50392"/>
    <cellStyle name="n_Flash September eresMas_PFA 04-2003 Wanadoo_PFA_Mn MTV_060413" xfId="2566"/>
    <cellStyle name="n_Flash September eresMas_PFA 04-2003 Wanadoo_PFA_Mn MTV_060413_A&amp;ME KPIs" xfId="53869"/>
    <cellStyle name="n_Flash September eresMas_PFA 04-2003 Wanadoo_PFA_Mn MTV_060413_France financials" xfId="24220"/>
    <cellStyle name="n_Flash September eresMas_PFA 04-2003 Wanadoo_PFA_Mn MTV_060413_France KPIs" xfId="5427"/>
    <cellStyle name="n_Flash September eresMas_PFA 04-2003 Wanadoo_PFA_Mn MTV_060413_France KPIs 2" xfId="14845"/>
    <cellStyle name="n_Flash September eresMas_PFA 04-2003 Wanadoo_PFA_Mn MTV_060413_France KPIs_1" xfId="12670"/>
    <cellStyle name="n_Flash September eresMas_PFA 04-2003 Wanadoo_PFA_Mn MTV_060413_Group" xfId="38108"/>
    <cellStyle name="n_Flash September eresMas_PFA 04-2003 Wanadoo_PFA_Mn MTV_060413_Group - financial KPIs" xfId="22476"/>
    <cellStyle name="n_Flash September eresMas_PFA 04-2003 Wanadoo_PFA_Mn MTV_060413_Group - operational KPIs" xfId="10916"/>
    <cellStyle name="n_Flash September eresMas_PFA 04-2003 Wanadoo_PFA_Mn MTV_060413_Group - operational KPIs 2" xfId="18615"/>
    <cellStyle name="n_Flash September eresMas_PFA 04-2003 Wanadoo_PFA_Mn MTV_060413_Group - operational KPIs_1" xfId="20732"/>
    <cellStyle name="n_Flash September eresMas_PFA 04-2003 Wanadoo_PFA_Mn MTV_060413_Poland KPIs" xfId="38107"/>
    <cellStyle name="n_Flash September eresMas_PFA 04-2003 Wanadoo_PFA_Mn MTV_060413_ROW" xfId="38109"/>
    <cellStyle name="n_Flash September eresMas_PFA 04-2003 Wanadoo_PFA_Mn MTV_060413_ROW ARPU" xfId="38110"/>
    <cellStyle name="n_Flash September eresMas_PFA 04-2003 Wanadoo_PFA_Mn MTV_060413_ROW_1" xfId="38111"/>
    <cellStyle name="n_Flash September eresMas_PFA 04-2003 Wanadoo_PFA_Mn MTV_060413_ROW_1_Group" xfId="38112"/>
    <cellStyle name="n_Flash September eresMas_PFA 04-2003 Wanadoo_PFA_Mn MTV_060413_ROW_1_ROW ARPU" xfId="38113"/>
    <cellStyle name="n_Flash September eresMas_PFA 04-2003 Wanadoo_PFA_Mn MTV_060413_ROW_Group" xfId="38114"/>
    <cellStyle name="n_Flash September eresMas_PFA 04-2003 Wanadoo_PFA_Mn MTV_060413_ROW_ROW ARPU" xfId="38115"/>
    <cellStyle name="n_Flash September eresMas_PFA 04-2003 Wanadoo_PFA_Mn MTV_060413_Spain ARPU + AUPU" xfId="38116"/>
    <cellStyle name="n_Flash September eresMas_PFA 04-2003 Wanadoo_PFA_Mn MTV_060413_Spain ARPU + AUPU_Group" xfId="38117"/>
    <cellStyle name="n_Flash September eresMas_PFA 04-2003 Wanadoo_PFA_Mn MTV_060413_Spain ARPU + AUPU_ROW ARPU" xfId="38118"/>
    <cellStyle name="n_Flash September eresMas_PFA 04-2003 Wanadoo_PFA_Mn MTV_060413_Spain KPIs" xfId="7274"/>
    <cellStyle name="n_Flash September eresMas_PFA 04-2003 Wanadoo_PFA_Mn MTV_060413_Spain KPIs 2" xfId="16641"/>
    <cellStyle name="n_Flash September eresMas_PFA 04-2003 Wanadoo_PFA_Mn MTV_060413_Spain KPIs_1" xfId="52090"/>
    <cellStyle name="n_Flash September eresMas_PFA 04-2003 Wanadoo_PFA_Mn MTV_060413_Telecoms - Operational KPIs" xfId="50393"/>
    <cellStyle name="n_Flash September eresMas_PFA 04-2003 Wanadoo_PFA_Mn_0603_V0 0" xfId="2567"/>
    <cellStyle name="n_Flash September eresMas_PFA 04-2003 Wanadoo_PFA_Mn_0603_V0 0_A&amp;ME KPIs" xfId="53870"/>
    <cellStyle name="n_Flash September eresMas_PFA 04-2003 Wanadoo_PFA_Mn_0603_V0 0_France financials" xfId="24221"/>
    <cellStyle name="n_Flash September eresMas_PFA 04-2003 Wanadoo_PFA_Mn_0603_V0 0_France KPIs" xfId="5428"/>
    <cellStyle name="n_Flash September eresMas_PFA 04-2003 Wanadoo_PFA_Mn_0603_V0 0_France KPIs 2" xfId="14846"/>
    <cellStyle name="n_Flash September eresMas_PFA 04-2003 Wanadoo_PFA_Mn_0603_V0 0_France KPIs_1" xfId="12671"/>
    <cellStyle name="n_Flash September eresMas_PFA 04-2003 Wanadoo_PFA_Mn_0603_V0 0_Group" xfId="38120"/>
    <cellStyle name="n_Flash September eresMas_PFA 04-2003 Wanadoo_PFA_Mn_0603_V0 0_Group - financial KPIs" xfId="22477"/>
    <cellStyle name="n_Flash September eresMas_PFA 04-2003 Wanadoo_PFA_Mn_0603_V0 0_Group - operational KPIs" xfId="10917"/>
    <cellStyle name="n_Flash September eresMas_PFA 04-2003 Wanadoo_PFA_Mn_0603_V0 0_Group - operational KPIs 2" xfId="18616"/>
    <cellStyle name="n_Flash September eresMas_PFA 04-2003 Wanadoo_PFA_Mn_0603_V0 0_Group - operational KPIs_1" xfId="20733"/>
    <cellStyle name="n_Flash September eresMas_PFA 04-2003 Wanadoo_PFA_Mn_0603_V0 0_Poland KPIs" xfId="38119"/>
    <cellStyle name="n_Flash September eresMas_PFA 04-2003 Wanadoo_PFA_Mn_0603_V0 0_ROW" xfId="38121"/>
    <cellStyle name="n_Flash September eresMas_PFA 04-2003 Wanadoo_PFA_Mn_0603_V0 0_ROW ARPU" xfId="38122"/>
    <cellStyle name="n_Flash September eresMas_PFA 04-2003 Wanadoo_PFA_Mn_0603_V0 0_ROW_1" xfId="38123"/>
    <cellStyle name="n_Flash September eresMas_PFA 04-2003 Wanadoo_PFA_Mn_0603_V0 0_ROW_1_Group" xfId="38124"/>
    <cellStyle name="n_Flash September eresMas_PFA 04-2003 Wanadoo_PFA_Mn_0603_V0 0_ROW_1_ROW ARPU" xfId="38125"/>
    <cellStyle name="n_Flash September eresMas_PFA 04-2003 Wanadoo_PFA_Mn_0603_V0 0_ROW_Group" xfId="38126"/>
    <cellStyle name="n_Flash September eresMas_PFA 04-2003 Wanadoo_PFA_Mn_0603_V0 0_ROW_ROW ARPU" xfId="38127"/>
    <cellStyle name="n_Flash September eresMas_PFA 04-2003 Wanadoo_PFA_Mn_0603_V0 0_Spain ARPU + AUPU" xfId="38128"/>
    <cellStyle name="n_Flash September eresMas_PFA 04-2003 Wanadoo_PFA_Mn_0603_V0 0_Spain ARPU + AUPU_Group" xfId="38129"/>
    <cellStyle name="n_Flash September eresMas_PFA 04-2003 Wanadoo_PFA_Mn_0603_V0 0_Spain ARPU + AUPU_ROW ARPU" xfId="38130"/>
    <cellStyle name="n_Flash September eresMas_PFA 04-2003 Wanadoo_PFA_Mn_0603_V0 0_Spain KPIs" xfId="7275"/>
    <cellStyle name="n_Flash September eresMas_PFA 04-2003 Wanadoo_PFA_Mn_0603_V0 0_Spain KPIs 2" xfId="16642"/>
    <cellStyle name="n_Flash September eresMas_PFA 04-2003 Wanadoo_PFA_Mn_0603_V0 0_Spain KPIs_1" xfId="52091"/>
    <cellStyle name="n_Flash September eresMas_PFA 04-2003 Wanadoo_PFA_Mn_0603_V0 0_Telecoms - Operational KPIs" xfId="50394"/>
    <cellStyle name="n_Flash September eresMas_PFA 04-2003 Wanadoo_PFA_Parcs_0600706" xfId="2568"/>
    <cellStyle name="n_Flash September eresMas_PFA 04-2003 Wanadoo_PFA_Parcs_0600706_A&amp;ME KPIs" xfId="53871"/>
    <cellStyle name="n_Flash September eresMas_PFA 04-2003 Wanadoo_PFA_Parcs_0600706_France financials" xfId="24222"/>
    <cellStyle name="n_Flash September eresMas_PFA 04-2003 Wanadoo_PFA_Parcs_0600706_France KPIs" xfId="5429"/>
    <cellStyle name="n_Flash September eresMas_PFA 04-2003 Wanadoo_PFA_Parcs_0600706_France KPIs 2" xfId="14847"/>
    <cellStyle name="n_Flash September eresMas_PFA 04-2003 Wanadoo_PFA_Parcs_0600706_France KPIs_1" xfId="12672"/>
    <cellStyle name="n_Flash September eresMas_PFA 04-2003 Wanadoo_PFA_Parcs_0600706_Group" xfId="38132"/>
    <cellStyle name="n_Flash September eresMas_PFA 04-2003 Wanadoo_PFA_Parcs_0600706_Group - financial KPIs" xfId="22478"/>
    <cellStyle name="n_Flash September eresMas_PFA 04-2003 Wanadoo_PFA_Parcs_0600706_Group - operational KPIs" xfId="10918"/>
    <cellStyle name="n_Flash September eresMas_PFA 04-2003 Wanadoo_PFA_Parcs_0600706_Group - operational KPIs 2" xfId="18617"/>
    <cellStyle name="n_Flash September eresMas_PFA 04-2003 Wanadoo_PFA_Parcs_0600706_Group - operational KPIs_1" xfId="20734"/>
    <cellStyle name="n_Flash September eresMas_PFA 04-2003 Wanadoo_PFA_Parcs_0600706_Poland KPIs" xfId="38131"/>
    <cellStyle name="n_Flash September eresMas_PFA 04-2003 Wanadoo_PFA_Parcs_0600706_ROW" xfId="38133"/>
    <cellStyle name="n_Flash September eresMas_PFA 04-2003 Wanadoo_PFA_Parcs_0600706_ROW ARPU" xfId="38134"/>
    <cellStyle name="n_Flash September eresMas_PFA 04-2003 Wanadoo_PFA_Parcs_0600706_ROW_1" xfId="38135"/>
    <cellStyle name="n_Flash September eresMas_PFA 04-2003 Wanadoo_PFA_Parcs_0600706_ROW_1_Group" xfId="38136"/>
    <cellStyle name="n_Flash September eresMas_PFA 04-2003 Wanadoo_PFA_Parcs_0600706_ROW_1_ROW ARPU" xfId="38137"/>
    <cellStyle name="n_Flash September eresMas_PFA 04-2003 Wanadoo_PFA_Parcs_0600706_ROW_Group" xfId="38138"/>
    <cellStyle name="n_Flash September eresMas_PFA 04-2003 Wanadoo_PFA_Parcs_0600706_ROW_ROW ARPU" xfId="38139"/>
    <cellStyle name="n_Flash September eresMas_PFA 04-2003 Wanadoo_PFA_Parcs_0600706_Spain ARPU + AUPU" xfId="38140"/>
    <cellStyle name="n_Flash September eresMas_PFA 04-2003 Wanadoo_PFA_Parcs_0600706_Spain ARPU + AUPU_Group" xfId="38141"/>
    <cellStyle name="n_Flash September eresMas_PFA 04-2003 Wanadoo_PFA_Parcs_0600706_Spain ARPU + AUPU_ROW ARPU" xfId="38142"/>
    <cellStyle name="n_Flash September eresMas_PFA 04-2003 Wanadoo_PFA_Parcs_0600706_Spain KPIs" xfId="7276"/>
    <cellStyle name="n_Flash September eresMas_PFA 04-2003 Wanadoo_PFA_Parcs_0600706_Spain KPIs 2" xfId="16643"/>
    <cellStyle name="n_Flash September eresMas_PFA 04-2003 Wanadoo_PFA_Parcs_0600706_Spain KPIs_1" xfId="52092"/>
    <cellStyle name="n_Flash September eresMas_PFA 04-2003 Wanadoo_PFA_Parcs_0600706_Telecoms - Operational KPIs" xfId="50395"/>
    <cellStyle name="n_Flash September eresMas_PFA 04-2003 Wanadoo_Poland KPIs" xfId="8636"/>
    <cellStyle name="n_Flash September eresMas_PFA 04-2003 Wanadoo_Poland KPIs_1" xfId="37787"/>
    <cellStyle name="n_Flash September eresMas_PFA 04-2003 Wanadoo_Reporting Valeur_Mobile_2010_10" xfId="38143"/>
    <cellStyle name="n_Flash September eresMas_PFA 04-2003 Wanadoo_Reporting Valeur_Mobile_2010_10_Group" xfId="38144"/>
    <cellStyle name="n_Flash September eresMas_PFA 04-2003 Wanadoo_Reporting Valeur_Mobile_2010_10_ROW" xfId="38145"/>
    <cellStyle name="n_Flash September eresMas_PFA 04-2003 Wanadoo_Reporting Valeur_Mobile_2010_10_ROW ARPU" xfId="38146"/>
    <cellStyle name="n_Flash September eresMas_PFA 04-2003 Wanadoo_Reporting Valeur_Mobile_2010_10_ROW_Group" xfId="38147"/>
    <cellStyle name="n_Flash September eresMas_PFA 04-2003 Wanadoo_Reporting Valeur_Mobile_2010_10_ROW_ROW ARPU" xfId="38148"/>
    <cellStyle name="n_Flash September eresMas_PFA 04-2003 Wanadoo_ROW" xfId="38149"/>
    <cellStyle name="n_Flash September eresMas_PFA 04-2003 Wanadoo_ROW ARPU" xfId="38150"/>
    <cellStyle name="n_Flash September eresMas_PFA 04-2003 Wanadoo_RoW KPIs" xfId="9348"/>
    <cellStyle name="n_Flash September eresMas_PFA 04-2003 Wanadoo_ROW_1" xfId="38151"/>
    <cellStyle name="n_Flash September eresMas_PFA 04-2003 Wanadoo_ROW_1_Group" xfId="38152"/>
    <cellStyle name="n_Flash September eresMas_PFA 04-2003 Wanadoo_ROW_1_ROW ARPU" xfId="38153"/>
    <cellStyle name="n_Flash September eresMas_PFA 04-2003 Wanadoo_ROW_Group" xfId="38154"/>
    <cellStyle name="n_Flash September eresMas_PFA 04-2003 Wanadoo_ROW_ROW ARPU" xfId="38155"/>
    <cellStyle name="n_Flash September eresMas_PFA 04-2003 Wanadoo_Spain ARPU + AUPU" xfId="38156"/>
    <cellStyle name="n_Flash September eresMas_PFA 04-2003 Wanadoo_Spain ARPU + AUPU_Group" xfId="38157"/>
    <cellStyle name="n_Flash September eresMas_PFA 04-2003 Wanadoo_Spain ARPU + AUPU_ROW ARPU" xfId="38158"/>
    <cellStyle name="n_Flash September eresMas_PFA 04-2003 Wanadoo_Spain KPIs" xfId="7242"/>
    <cellStyle name="n_Flash September eresMas_PFA 04-2003 Wanadoo_Spain KPIs 2" xfId="16609"/>
    <cellStyle name="n_Flash September eresMas_PFA 04-2003 Wanadoo_Spain KPIs_1" xfId="52058"/>
    <cellStyle name="n_Flash September eresMas_PFA 04-2003 Wanadoo_Telecoms - Operational KPIs" xfId="50361"/>
    <cellStyle name="n_Flash September eresMas_PFA 04-2003 Wanadoo_UAG_report_CA 06-09 (06-09-28)" xfId="2569"/>
    <cellStyle name="n_Flash September eresMas_PFA 04-2003 Wanadoo_UAG_report_CA 06-09 (06-09-28)_A&amp;ME KPIs" xfId="53872"/>
    <cellStyle name="n_Flash September eresMas_PFA 04-2003 Wanadoo_UAG_report_CA 06-09 (06-09-28)_Enterprise" xfId="9931"/>
    <cellStyle name="n_Flash September eresMas_PFA 04-2003 Wanadoo_UAG_report_CA 06-09 (06-09-28)_France financials" xfId="24223"/>
    <cellStyle name="n_Flash September eresMas_PFA 04-2003 Wanadoo_UAG_report_CA 06-09 (06-09-28)_France financials_1" xfId="25521"/>
    <cellStyle name="n_Flash September eresMas_PFA 04-2003 Wanadoo_UAG_report_CA 06-09 (06-09-28)_France KPIs" xfId="5430"/>
    <cellStyle name="n_Flash September eresMas_PFA 04-2003 Wanadoo_UAG_report_CA 06-09 (06-09-28)_France KPIs 2" xfId="14848"/>
    <cellStyle name="n_Flash September eresMas_PFA 04-2003 Wanadoo_UAG_report_CA 06-09 (06-09-28)_France KPIs_1" xfId="12673"/>
    <cellStyle name="n_Flash September eresMas_PFA 04-2003 Wanadoo_UAG_report_CA 06-09 (06-09-28)_Group" xfId="38160"/>
    <cellStyle name="n_Flash September eresMas_PFA 04-2003 Wanadoo_UAG_report_CA 06-09 (06-09-28)_Group - financial KPIs" xfId="22479"/>
    <cellStyle name="n_Flash September eresMas_PFA 04-2003 Wanadoo_UAG_report_CA 06-09 (06-09-28)_Group - operational KPIs" xfId="3397"/>
    <cellStyle name="n_Flash September eresMas_PFA 04-2003 Wanadoo_UAG_report_CA 06-09 (06-09-28)_Group - operational KPIs_1" xfId="10919"/>
    <cellStyle name="n_Flash September eresMas_PFA 04-2003 Wanadoo_UAG_report_CA 06-09 (06-09-28)_Group - operational KPIs_1 2" xfId="18618"/>
    <cellStyle name="n_Flash September eresMas_PFA 04-2003 Wanadoo_UAG_report_CA 06-09 (06-09-28)_Group - operational KPIs_2" xfId="20735"/>
    <cellStyle name="n_Flash September eresMas_PFA 04-2003 Wanadoo_UAG_report_CA 06-09 (06-09-28)_IC&amp;SS" xfId="17545"/>
    <cellStyle name="n_Flash September eresMas_PFA 04-2003 Wanadoo_UAG_report_CA 06-09 (06-09-28)_Poland KPIs" xfId="8651"/>
    <cellStyle name="n_Flash September eresMas_PFA 04-2003 Wanadoo_UAG_report_CA 06-09 (06-09-28)_Poland KPIs_1" xfId="38159"/>
    <cellStyle name="n_Flash September eresMas_PFA 04-2003 Wanadoo_UAG_report_CA 06-09 (06-09-28)_ROW" xfId="38161"/>
    <cellStyle name="n_Flash September eresMas_PFA 04-2003 Wanadoo_UAG_report_CA 06-09 (06-09-28)_ROW ARPU" xfId="38162"/>
    <cellStyle name="n_Flash September eresMas_PFA 04-2003 Wanadoo_UAG_report_CA 06-09 (06-09-28)_RoW KPIs" xfId="9363"/>
    <cellStyle name="n_Flash September eresMas_PFA 04-2003 Wanadoo_UAG_report_CA 06-09 (06-09-28)_ROW_1" xfId="38163"/>
    <cellStyle name="n_Flash September eresMas_PFA 04-2003 Wanadoo_UAG_report_CA 06-09 (06-09-28)_ROW_1_Group" xfId="38164"/>
    <cellStyle name="n_Flash September eresMas_PFA 04-2003 Wanadoo_UAG_report_CA 06-09 (06-09-28)_ROW_1_ROW ARPU" xfId="38165"/>
    <cellStyle name="n_Flash September eresMas_PFA 04-2003 Wanadoo_UAG_report_CA 06-09 (06-09-28)_ROW_Group" xfId="38166"/>
    <cellStyle name="n_Flash September eresMas_PFA 04-2003 Wanadoo_UAG_report_CA 06-09 (06-09-28)_ROW_ROW ARPU" xfId="38167"/>
    <cellStyle name="n_Flash September eresMas_PFA 04-2003 Wanadoo_UAG_report_CA 06-09 (06-09-28)_Spain ARPU + AUPU" xfId="38168"/>
    <cellStyle name="n_Flash September eresMas_PFA 04-2003 Wanadoo_UAG_report_CA 06-09 (06-09-28)_Spain ARPU + AUPU_Group" xfId="38169"/>
    <cellStyle name="n_Flash September eresMas_PFA 04-2003 Wanadoo_UAG_report_CA 06-09 (06-09-28)_Spain ARPU + AUPU_ROW ARPU" xfId="38170"/>
    <cellStyle name="n_Flash September eresMas_PFA 04-2003 Wanadoo_UAG_report_CA 06-09 (06-09-28)_Spain KPIs" xfId="7277"/>
    <cellStyle name="n_Flash September eresMas_PFA 04-2003 Wanadoo_UAG_report_CA 06-09 (06-09-28)_Spain KPIs 2" xfId="16644"/>
    <cellStyle name="n_Flash September eresMas_PFA 04-2003 Wanadoo_UAG_report_CA 06-09 (06-09-28)_Spain KPIs_1" xfId="52093"/>
    <cellStyle name="n_Flash September eresMas_PFA 04-2003 Wanadoo_UAG_report_CA 06-09 (06-09-28)_Telecoms - Operational KPIs" xfId="50396"/>
    <cellStyle name="n_Flash September eresMas_PFA 04-2003 Wanadoo_UAG_report_CA 06-10 (06-11-06)" xfId="2570"/>
    <cellStyle name="n_Flash September eresMas_PFA 04-2003 Wanadoo_UAG_report_CA 06-10 (06-11-06)_A&amp;ME KPIs" xfId="53873"/>
    <cellStyle name="n_Flash September eresMas_PFA 04-2003 Wanadoo_UAG_report_CA 06-10 (06-11-06)_Enterprise" xfId="9932"/>
    <cellStyle name="n_Flash September eresMas_PFA 04-2003 Wanadoo_UAG_report_CA 06-10 (06-11-06)_France financials" xfId="24224"/>
    <cellStyle name="n_Flash September eresMas_PFA 04-2003 Wanadoo_UAG_report_CA 06-10 (06-11-06)_France financials_1" xfId="25522"/>
    <cellStyle name="n_Flash September eresMas_PFA 04-2003 Wanadoo_UAG_report_CA 06-10 (06-11-06)_France KPIs" xfId="5431"/>
    <cellStyle name="n_Flash September eresMas_PFA 04-2003 Wanadoo_UAG_report_CA 06-10 (06-11-06)_France KPIs 2" xfId="14849"/>
    <cellStyle name="n_Flash September eresMas_PFA 04-2003 Wanadoo_UAG_report_CA 06-10 (06-11-06)_France KPIs_1" xfId="12674"/>
    <cellStyle name="n_Flash September eresMas_PFA 04-2003 Wanadoo_UAG_report_CA 06-10 (06-11-06)_Group" xfId="38172"/>
    <cellStyle name="n_Flash September eresMas_PFA 04-2003 Wanadoo_UAG_report_CA 06-10 (06-11-06)_Group - financial KPIs" xfId="22480"/>
    <cellStyle name="n_Flash September eresMas_PFA 04-2003 Wanadoo_UAG_report_CA 06-10 (06-11-06)_Group - operational KPIs" xfId="3398"/>
    <cellStyle name="n_Flash September eresMas_PFA 04-2003 Wanadoo_UAG_report_CA 06-10 (06-11-06)_Group - operational KPIs_1" xfId="10920"/>
    <cellStyle name="n_Flash September eresMas_PFA 04-2003 Wanadoo_UAG_report_CA 06-10 (06-11-06)_Group - operational KPIs_1 2" xfId="18619"/>
    <cellStyle name="n_Flash September eresMas_PFA 04-2003 Wanadoo_UAG_report_CA 06-10 (06-11-06)_Group - operational KPIs_2" xfId="20736"/>
    <cellStyle name="n_Flash September eresMas_PFA 04-2003 Wanadoo_UAG_report_CA 06-10 (06-11-06)_IC&amp;SS" xfId="17675"/>
    <cellStyle name="n_Flash September eresMas_PFA 04-2003 Wanadoo_UAG_report_CA 06-10 (06-11-06)_Poland KPIs" xfId="8652"/>
    <cellStyle name="n_Flash September eresMas_PFA 04-2003 Wanadoo_UAG_report_CA 06-10 (06-11-06)_Poland KPIs_1" xfId="38171"/>
    <cellStyle name="n_Flash September eresMas_PFA 04-2003 Wanadoo_UAG_report_CA 06-10 (06-11-06)_ROW" xfId="38173"/>
    <cellStyle name="n_Flash September eresMas_PFA 04-2003 Wanadoo_UAG_report_CA 06-10 (06-11-06)_ROW ARPU" xfId="38174"/>
    <cellStyle name="n_Flash September eresMas_PFA 04-2003 Wanadoo_UAG_report_CA 06-10 (06-11-06)_RoW KPIs" xfId="9364"/>
    <cellStyle name="n_Flash September eresMas_PFA 04-2003 Wanadoo_UAG_report_CA 06-10 (06-11-06)_ROW_1" xfId="38175"/>
    <cellStyle name="n_Flash September eresMas_PFA 04-2003 Wanadoo_UAG_report_CA 06-10 (06-11-06)_ROW_1_Group" xfId="38176"/>
    <cellStyle name="n_Flash September eresMas_PFA 04-2003 Wanadoo_UAG_report_CA 06-10 (06-11-06)_ROW_1_ROW ARPU" xfId="38177"/>
    <cellStyle name="n_Flash September eresMas_PFA 04-2003 Wanadoo_UAG_report_CA 06-10 (06-11-06)_ROW_Group" xfId="38178"/>
    <cellStyle name="n_Flash September eresMas_PFA 04-2003 Wanadoo_UAG_report_CA 06-10 (06-11-06)_ROW_ROW ARPU" xfId="38179"/>
    <cellStyle name="n_Flash September eresMas_PFA 04-2003 Wanadoo_UAG_report_CA 06-10 (06-11-06)_Spain ARPU + AUPU" xfId="38180"/>
    <cellStyle name="n_Flash September eresMas_PFA 04-2003 Wanadoo_UAG_report_CA 06-10 (06-11-06)_Spain ARPU + AUPU_Group" xfId="38181"/>
    <cellStyle name="n_Flash September eresMas_PFA 04-2003 Wanadoo_UAG_report_CA 06-10 (06-11-06)_Spain ARPU + AUPU_ROW ARPU" xfId="38182"/>
    <cellStyle name="n_Flash September eresMas_PFA 04-2003 Wanadoo_UAG_report_CA 06-10 (06-11-06)_Spain KPIs" xfId="7278"/>
    <cellStyle name="n_Flash September eresMas_PFA 04-2003 Wanadoo_UAG_report_CA 06-10 (06-11-06)_Spain KPIs 2" xfId="16645"/>
    <cellStyle name="n_Flash September eresMas_PFA 04-2003 Wanadoo_UAG_report_CA 06-10 (06-11-06)_Spain KPIs_1" xfId="52094"/>
    <cellStyle name="n_Flash September eresMas_PFA 04-2003 Wanadoo_UAG_report_CA 06-10 (06-11-06)_Telecoms - Operational KPIs" xfId="50397"/>
    <cellStyle name="n_Flash September eresMas_PFA 04-2003 Wanadoo_V&amp;M trajectoires V1 (06-08-11)" xfId="2571"/>
    <cellStyle name="n_Flash September eresMas_PFA 04-2003 Wanadoo_V&amp;M trajectoires V1 (06-08-11)_A&amp;ME KPIs" xfId="53874"/>
    <cellStyle name="n_Flash September eresMas_PFA 04-2003 Wanadoo_V&amp;M trajectoires V1 (06-08-11)_Enterprise" xfId="9933"/>
    <cellStyle name="n_Flash September eresMas_PFA 04-2003 Wanadoo_V&amp;M trajectoires V1 (06-08-11)_France financials" xfId="24225"/>
    <cellStyle name="n_Flash September eresMas_PFA 04-2003 Wanadoo_V&amp;M trajectoires V1 (06-08-11)_France financials_1" xfId="25523"/>
    <cellStyle name="n_Flash September eresMas_PFA 04-2003 Wanadoo_V&amp;M trajectoires V1 (06-08-11)_France KPIs" xfId="5432"/>
    <cellStyle name="n_Flash September eresMas_PFA 04-2003 Wanadoo_V&amp;M trajectoires V1 (06-08-11)_France KPIs 2" xfId="14850"/>
    <cellStyle name="n_Flash September eresMas_PFA 04-2003 Wanadoo_V&amp;M trajectoires V1 (06-08-11)_France KPIs_1" xfId="12675"/>
    <cellStyle name="n_Flash September eresMas_PFA 04-2003 Wanadoo_V&amp;M trajectoires V1 (06-08-11)_Group" xfId="38184"/>
    <cellStyle name="n_Flash September eresMas_PFA 04-2003 Wanadoo_V&amp;M trajectoires V1 (06-08-11)_Group - financial KPIs" xfId="22481"/>
    <cellStyle name="n_Flash September eresMas_PFA 04-2003 Wanadoo_V&amp;M trajectoires V1 (06-08-11)_Group - operational KPIs" xfId="3399"/>
    <cellStyle name="n_Flash September eresMas_PFA 04-2003 Wanadoo_V&amp;M trajectoires V1 (06-08-11)_Group - operational KPIs_1" xfId="10921"/>
    <cellStyle name="n_Flash September eresMas_PFA 04-2003 Wanadoo_V&amp;M trajectoires V1 (06-08-11)_Group - operational KPIs_1 2" xfId="18620"/>
    <cellStyle name="n_Flash September eresMas_PFA 04-2003 Wanadoo_V&amp;M trajectoires V1 (06-08-11)_Group - operational KPIs_2" xfId="20737"/>
    <cellStyle name="n_Flash September eresMas_PFA 04-2003 Wanadoo_V&amp;M trajectoires V1 (06-08-11)_IC&amp;SS" xfId="13812"/>
    <cellStyle name="n_Flash September eresMas_PFA 04-2003 Wanadoo_V&amp;M trajectoires V1 (06-08-11)_Poland KPIs" xfId="8653"/>
    <cellStyle name="n_Flash September eresMas_PFA 04-2003 Wanadoo_V&amp;M trajectoires V1 (06-08-11)_Poland KPIs_1" xfId="38183"/>
    <cellStyle name="n_Flash September eresMas_PFA 04-2003 Wanadoo_V&amp;M trajectoires V1 (06-08-11)_ROW" xfId="38185"/>
    <cellStyle name="n_Flash September eresMas_PFA 04-2003 Wanadoo_V&amp;M trajectoires V1 (06-08-11)_ROW ARPU" xfId="38186"/>
    <cellStyle name="n_Flash September eresMas_PFA 04-2003 Wanadoo_V&amp;M trajectoires V1 (06-08-11)_RoW KPIs" xfId="9365"/>
    <cellStyle name="n_Flash September eresMas_PFA 04-2003 Wanadoo_V&amp;M trajectoires V1 (06-08-11)_ROW_1" xfId="38187"/>
    <cellStyle name="n_Flash September eresMas_PFA 04-2003 Wanadoo_V&amp;M trajectoires V1 (06-08-11)_ROW_1_Group" xfId="38188"/>
    <cellStyle name="n_Flash September eresMas_PFA 04-2003 Wanadoo_V&amp;M trajectoires V1 (06-08-11)_ROW_1_ROW ARPU" xfId="38189"/>
    <cellStyle name="n_Flash September eresMas_PFA 04-2003 Wanadoo_V&amp;M trajectoires V1 (06-08-11)_ROW_Group" xfId="38190"/>
    <cellStyle name="n_Flash September eresMas_PFA 04-2003 Wanadoo_V&amp;M trajectoires V1 (06-08-11)_ROW_ROW ARPU" xfId="38191"/>
    <cellStyle name="n_Flash September eresMas_PFA 04-2003 Wanadoo_V&amp;M trajectoires V1 (06-08-11)_Spain ARPU + AUPU" xfId="38192"/>
    <cellStyle name="n_Flash September eresMas_PFA 04-2003 Wanadoo_V&amp;M trajectoires V1 (06-08-11)_Spain ARPU + AUPU_Group" xfId="38193"/>
    <cellStyle name="n_Flash September eresMas_PFA 04-2003 Wanadoo_V&amp;M trajectoires V1 (06-08-11)_Spain ARPU + AUPU_ROW ARPU" xfId="38194"/>
    <cellStyle name="n_Flash September eresMas_PFA 04-2003 Wanadoo_V&amp;M trajectoires V1 (06-08-11)_Spain KPIs" xfId="7279"/>
    <cellStyle name="n_Flash September eresMas_PFA 04-2003 Wanadoo_V&amp;M trajectoires V1 (06-08-11)_Spain KPIs 2" xfId="16646"/>
    <cellStyle name="n_Flash September eresMas_PFA 04-2003 Wanadoo_V&amp;M trajectoires V1 (06-08-11)_Spain KPIs_1" xfId="52095"/>
    <cellStyle name="n_Flash September eresMas_PFA 04-2003 Wanadoo_V&amp;M trajectoires V1 (06-08-11)_Telecoms - Operational KPIs" xfId="50398"/>
    <cellStyle name="n_Flash September eresMas_PFA_Mn MTV_060413" xfId="2572"/>
    <cellStyle name="n_Flash September eresMas_PFA_Mn MTV_060413_A&amp;ME KPIs" xfId="53875"/>
    <cellStyle name="n_Flash September eresMas_PFA_Mn MTV_060413_France financials" xfId="24226"/>
    <cellStyle name="n_Flash September eresMas_PFA_Mn MTV_060413_France KPIs" xfId="5433"/>
    <cellStyle name="n_Flash September eresMas_PFA_Mn MTV_060413_France KPIs 2" xfId="14851"/>
    <cellStyle name="n_Flash September eresMas_PFA_Mn MTV_060413_France KPIs_1" xfId="12676"/>
    <cellStyle name="n_Flash September eresMas_PFA_Mn MTV_060413_Group" xfId="38196"/>
    <cellStyle name="n_Flash September eresMas_PFA_Mn MTV_060413_Group - financial KPIs" xfId="22482"/>
    <cellStyle name="n_Flash September eresMas_PFA_Mn MTV_060413_Group - operational KPIs" xfId="10922"/>
    <cellStyle name="n_Flash September eresMas_PFA_Mn MTV_060413_Group - operational KPIs 2" xfId="18621"/>
    <cellStyle name="n_Flash September eresMas_PFA_Mn MTV_060413_Group - operational KPIs_1" xfId="20738"/>
    <cellStyle name="n_Flash September eresMas_PFA_Mn MTV_060413_Poland KPIs" xfId="38195"/>
    <cellStyle name="n_Flash September eresMas_PFA_Mn MTV_060413_ROW" xfId="38197"/>
    <cellStyle name="n_Flash September eresMas_PFA_Mn MTV_060413_ROW ARPU" xfId="38198"/>
    <cellStyle name="n_Flash September eresMas_PFA_Mn MTV_060413_ROW_1" xfId="38199"/>
    <cellStyle name="n_Flash September eresMas_PFA_Mn MTV_060413_ROW_1_Group" xfId="38200"/>
    <cellStyle name="n_Flash September eresMas_PFA_Mn MTV_060413_ROW_1_ROW ARPU" xfId="38201"/>
    <cellStyle name="n_Flash September eresMas_PFA_Mn MTV_060413_ROW_Group" xfId="38202"/>
    <cellStyle name="n_Flash September eresMas_PFA_Mn MTV_060413_ROW_ROW ARPU" xfId="38203"/>
    <cellStyle name="n_Flash September eresMas_PFA_Mn MTV_060413_Spain ARPU + AUPU" xfId="38204"/>
    <cellStyle name="n_Flash September eresMas_PFA_Mn MTV_060413_Spain ARPU + AUPU_Group" xfId="38205"/>
    <cellStyle name="n_Flash September eresMas_PFA_Mn MTV_060413_Spain ARPU + AUPU_ROW ARPU" xfId="38206"/>
    <cellStyle name="n_Flash September eresMas_PFA_Mn MTV_060413_Spain KPIs" xfId="7280"/>
    <cellStyle name="n_Flash September eresMas_PFA_Mn MTV_060413_Spain KPIs 2" xfId="16647"/>
    <cellStyle name="n_Flash September eresMas_PFA_Mn MTV_060413_Spain KPIs_1" xfId="52096"/>
    <cellStyle name="n_Flash September eresMas_PFA_Mn MTV_060413_Telecoms - Operational KPIs" xfId="50399"/>
    <cellStyle name="n_Flash September eresMas_PFA_Mn_0603_V0 0" xfId="2573"/>
    <cellStyle name="n_Flash September eresMas_PFA_Mn_0603_V0 0_A&amp;ME KPIs" xfId="53876"/>
    <cellStyle name="n_Flash September eresMas_PFA_Mn_0603_V0 0_France financials" xfId="24227"/>
    <cellStyle name="n_Flash September eresMas_PFA_Mn_0603_V0 0_France KPIs" xfId="5434"/>
    <cellStyle name="n_Flash September eresMas_PFA_Mn_0603_V0 0_France KPIs 2" xfId="14852"/>
    <cellStyle name="n_Flash September eresMas_PFA_Mn_0603_V0 0_France KPIs_1" xfId="12677"/>
    <cellStyle name="n_Flash September eresMas_PFA_Mn_0603_V0 0_Group" xfId="38208"/>
    <cellStyle name="n_Flash September eresMas_PFA_Mn_0603_V0 0_Group - financial KPIs" xfId="22483"/>
    <cellStyle name="n_Flash September eresMas_PFA_Mn_0603_V0 0_Group - operational KPIs" xfId="10923"/>
    <cellStyle name="n_Flash September eresMas_PFA_Mn_0603_V0 0_Group - operational KPIs 2" xfId="18622"/>
    <cellStyle name="n_Flash September eresMas_PFA_Mn_0603_V0 0_Group - operational KPIs_1" xfId="20739"/>
    <cellStyle name="n_Flash September eresMas_PFA_Mn_0603_V0 0_Poland KPIs" xfId="38207"/>
    <cellStyle name="n_Flash September eresMas_PFA_Mn_0603_V0 0_ROW" xfId="38209"/>
    <cellStyle name="n_Flash September eresMas_PFA_Mn_0603_V0 0_ROW ARPU" xfId="38210"/>
    <cellStyle name="n_Flash September eresMas_PFA_Mn_0603_V0 0_ROW_1" xfId="38211"/>
    <cellStyle name="n_Flash September eresMas_PFA_Mn_0603_V0 0_ROW_1_Group" xfId="38212"/>
    <cellStyle name="n_Flash September eresMas_PFA_Mn_0603_V0 0_ROW_1_ROW ARPU" xfId="38213"/>
    <cellStyle name="n_Flash September eresMas_PFA_Mn_0603_V0 0_ROW_Group" xfId="38214"/>
    <cellStyle name="n_Flash September eresMas_PFA_Mn_0603_V0 0_ROW_ROW ARPU" xfId="38215"/>
    <cellStyle name="n_Flash September eresMas_PFA_Mn_0603_V0 0_Spain ARPU + AUPU" xfId="38216"/>
    <cellStyle name="n_Flash September eresMas_PFA_Mn_0603_V0 0_Spain ARPU + AUPU_Group" xfId="38217"/>
    <cellStyle name="n_Flash September eresMas_PFA_Mn_0603_V0 0_Spain ARPU + AUPU_ROW ARPU" xfId="38218"/>
    <cellStyle name="n_Flash September eresMas_PFA_Mn_0603_V0 0_Spain KPIs" xfId="7281"/>
    <cellStyle name="n_Flash September eresMas_PFA_Mn_0603_V0 0_Spain KPIs 2" xfId="16648"/>
    <cellStyle name="n_Flash September eresMas_PFA_Mn_0603_V0 0_Spain KPIs_1" xfId="52097"/>
    <cellStyle name="n_Flash September eresMas_PFA_Mn_0603_V0 0_Telecoms - Operational KPIs" xfId="50400"/>
    <cellStyle name="n_Flash September eresMas_PFA_Parcs_0600706" xfId="2574"/>
    <cellStyle name="n_Flash September eresMas_PFA_Parcs_0600706_A&amp;ME KPIs" xfId="53877"/>
    <cellStyle name="n_Flash September eresMas_PFA_Parcs_0600706_France financials" xfId="24228"/>
    <cellStyle name="n_Flash September eresMas_PFA_Parcs_0600706_France KPIs" xfId="5435"/>
    <cellStyle name="n_Flash September eresMas_PFA_Parcs_0600706_France KPIs 2" xfId="14853"/>
    <cellStyle name="n_Flash September eresMas_PFA_Parcs_0600706_France KPIs_1" xfId="12678"/>
    <cellStyle name="n_Flash September eresMas_PFA_Parcs_0600706_Group" xfId="38220"/>
    <cellStyle name="n_Flash September eresMas_PFA_Parcs_0600706_Group - financial KPIs" xfId="22484"/>
    <cellStyle name="n_Flash September eresMas_PFA_Parcs_0600706_Group - operational KPIs" xfId="10924"/>
    <cellStyle name="n_Flash September eresMas_PFA_Parcs_0600706_Group - operational KPIs 2" xfId="18623"/>
    <cellStyle name="n_Flash September eresMas_PFA_Parcs_0600706_Group - operational KPIs_1" xfId="20740"/>
    <cellStyle name="n_Flash September eresMas_PFA_Parcs_0600706_Poland KPIs" xfId="38219"/>
    <cellStyle name="n_Flash September eresMas_PFA_Parcs_0600706_ROW" xfId="38221"/>
    <cellStyle name="n_Flash September eresMas_PFA_Parcs_0600706_ROW ARPU" xfId="38222"/>
    <cellStyle name="n_Flash September eresMas_PFA_Parcs_0600706_ROW_1" xfId="38223"/>
    <cellStyle name="n_Flash September eresMas_PFA_Parcs_0600706_ROW_1_Group" xfId="38224"/>
    <cellStyle name="n_Flash September eresMas_PFA_Parcs_0600706_ROW_1_ROW ARPU" xfId="38225"/>
    <cellStyle name="n_Flash September eresMas_PFA_Parcs_0600706_ROW_Group" xfId="38226"/>
    <cellStyle name="n_Flash September eresMas_PFA_Parcs_0600706_ROW_ROW ARPU" xfId="38227"/>
    <cellStyle name="n_Flash September eresMas_PFA_Parcs_0600706_Spain ARPU + AUPU" xfId="38228"/>
    <cellStyle name="n_Flash September eresMas_PFA_Parcs_0600706_Spain ARPU + AUPU_Group" xfId="38229"/>
    <cellStyle name="n_Flash September eresMas_PFA_Parcs_0600706_Spain ARPU + AUPU_ROW ARPU" xfId="38230"/>
    <cellStyle name="n_Flash September eresMas_PFA_Parcs_0600706_Spain KPIs" xfId="7282"/>
    <cellStyle name="n_Flash September eresMas_PFA_Parcs_0600706_Spain KPIs 2" xfId="16649"/>
    <cellStyle name="n_Flash September eresMas_PFA_Parcs_0600706_Spain KPIs_1" xfId="52098"/>
    <cellStyle name="n_Flash September eresMas_PFA_Parcs_0600706_Telecoms - Operational KPIs" xfId="50401"/>
    <cellStyle name="n_Flash September eresMas_PJ Template BR 01-2004" xfId="2575"/>
    <cellStyle name="n_Flash September eresMas_PJ Template BR 01-2004_01 Synthèse DM pour modèle" xfId="2576"/>
    <cellStyle name="n_Flash September eresMas_PJ Template BR 01-2004_01 Synthèse DM pour modèle_A&amp;ME KPIs" xfId="53879"/>
    <cellStyle name="n_Flash September eresMas_PJ Template BR 01-2004_01 Synthèse DM pour modèle_France financials" xfId="24230"/>
    <cellStyle name="n_Flash September eresMas_PJ Template BR 01-2004_01 Synthèse DM pour modèle_France KPIs" xfId="5437"/>
    <cellStyle name="n_Flash September eresMas_PJ Template BR 01-2004_01 Synthèse DM pour modèle_France KPIs 2" xfId="14855"/>
    <cellStyle name="n_Flash September eresMas_PJ Template BR 01-2004_01 Synthèse DM pour modèle_France KPIs_1" xfId="12680"/>
    <cellStyle name="n_Flash September eresMas_PJ Template BR 01-2004_01 Synthèse DM pour modèle_Group" xfId="38233"/>
    <cellStyle name="n_Flash September eresMas_PJ Template BR 01-2004_01 Synthèse DM pour modèle_Group - financial KPIs" xfId="22486"/>
    <cellStyle name="n_Flash September eresMas_PJ Template BR 01-2004_01 Synthèse DM pour modèle_Group - operational KPIs" xfId="10926"/>
    <cellStyle name="n_Flash September eresMas_PJ Template BR 01-2004_01 Synthèse DM pour modèle_Group - operational KPIs 2" xfId="18625"/>
    <cellStyle name="n_Flash September eresMas_PJ Template BR 01-2004_01 Synthèse DM pour modèle_Group - operational KPIs_1" xfId="20742"/>
    <cellStyle name="n_Flash September eresMas_PJ Template BR 01-2004_01 Synthèse DM pour modèle_Poland KPIs" xfId="38232"/>
    <cellStyle name="n_Flash September eresMas_PJ Template BR 01-2004_01 Synthèse DM pour modèle_ROW" xfId="38234"/>
    <cellStyle name="n_Flash September eresMas_PJ Template BR 01-2004_01 Synthèse DM pour modèle_ROW ARPU" xfId="38235"/>
    <cellStyle name="n_Flash September eresMas_PJ Template BR 01-2004_01 Synthèse DM pour modèle_ROW_1" xfId="38236"/>
    <cellStyle name="n_Flash September eresMas_PJ Template BR 01-2004_01 Synthèse DM pour modèle_ROW_1_Group" xfId="38237"/>
    <cellStyle name="n_Flash September eresMas_PJ Template BR 01-2004_01 Synthèse DM pour modèle_ROW_1_ROW ARPU" xfId="38238"/>
    <cellStyle name="n_Flash September eresMas_PJ Template BR 01-2004_01 Synthèse DM pour modèle_ROW_Group" xfId="38239"/>
    <cellStyle name="n_Flash September eresMas_PJ Template BR 01-2004_01 Synthèse DM pour modèle_ROW_ROW ARPU" xfId="38240"/>
    <cellStyle name="n_Flash September eresMas_PJ Template BR 01-2004_01 Synthèse DM pour modèle_Spain ARPU + AUPU" xfId="38241"/>
    <cellStyle name="n_Flash September eresMas_PJ Template BR 01-2004_01 Synthèse DM pour modèle_Spain ARPU + AUPU_Group" xfId="38242"/>
    <cellStyle name="n_Flash September eresMas_PJ Template BR 01-2004_01 Synthèse DM pour modèle_Spain ARPU + AUPU_ROW ARPU" xfId="38243"/>
    <cellStyle name="n_Flash September eresMas_PJ Template BR 01-2004_01 Synthèse DM pour modèle_Spain KPIs" xfId="7284"/>
    <cellStyle name="n_Flash September eresMas_PJ Template BR 01-2004_01 Synthèse DM pour modèle_Spain KPIs 2" xfId="16651"/>
    <cellStyle name="n_Flash September eresMas_PJ Template BR 01-2004_01 Synthèse DM pour modèle_Spain KPIs_1" xfId="52100"/>
    <cellStyle name="n_Flash September eresMas_PJ Template BR 01-2004_01 Synthèse DM pour modèle_Telecoms - Operational KPIs" xfId="50403"/>
    <cellStyle name="n_Flash September eresMas_PJ Template BR 01-2004_0703 Préflashde L23 Analyse CA trafic 07-03 (07-04-03)" xfId="2577"/>
    <cellStyle name="n_Flash September eresMas_PJ Template BR 01-2004_0703 Préflashde L23 Analyse CA trafic 07-03 (07-04-03)_A&amp;ME KPIs" xfId="53880"/>
    <cellStyle name="n_Flash September eresMas_PJ Template BR 01-2004_0703 Préflashde L23 Analyse CA trafic 07-03 (07-04-03)_Enterprise" xfId="9935"/>
    <cellStyle name="n_Flash September eresMas_PJ Template BR 01-2004_0703 Préflashde L23 Analyse CA trafic 07-03 (07-04-03)_France financials" xfId="24231"/>
    <cellStyle name="n_Flash September eresMas_PJ Template BR 01-2004_0703 Préflashde L23 Analyse CA trafic 07-03 (07-04-03)_France financials_1" xfId="25525"/>
    <cellStyle name="n_Flash September eresMas_PJ Template BR 01-2004_0703 Préflashde L23 Analyse CA trafic 07-03 (07-04-03)_France KPIs" xfId="5438"/>
    <cellStyle name="n_Flash September eresMas_PJ Template BR 01-2004_0703 Préflashde L23 Analyse CA trafic 07-03 (07-04-03)_France KPIs 2" xfId="14856"/>
    <cellStyle name="n_Flash September eresMas_PJ Template BR 01-2004_0703 Préflashde L23 Analyse CA trafic 07-03 (07-04-03)_France KPIs_1" xfId="12681"/>
    <cellStyle name="n_Flash September eresMas_PJ Template BR 01-2004_0703 Préflashde L23 Analyse CA trafic 07-03 (07-04-03)_Group" xfId="38245"/>
    <cellStyle name="n_Flash September eresMas_PJ Template BR 01-2004_0703 Préflashde L23 Analyse CA trafic 07-03 (07-04-03)_Group - financial KPIs" xfId="22487"/>
    <cellStyle name="n_Flash September eresMas_PJ Template BR 01-2004_0703 Préflashde L23 Analyse CA trafic 07-03 (07-04-03)_Group - operational KPIs" xfId="3401"/>
    <cellStyle name="n_Flash September eresMas_PJ Template BR 01-2004_0703 Préflashde L23 Analyse CA trafic 07-03 (07-04-03)_Group - operational KPIs_1" xfId="10927"/>
    <cellStyle name="n_Flash September eresMas_PJ Template BR 01-2004_0703 Préflashde L23 Analyse CA trafic 07-03 (07-04-03)_Group - operational KPIs_1 2" xfId="18626"/>
    <cellStyle name="n_Flash September eresMas_PJ Template BR 01-2004_0703 Préflashde L23 Analyse CA trafic 07-03 (07-04-03)_Group - operational KPIs_2" xfId="20743"/>
    <cellStyle name="n_Flash September eresMas_PJ Template BR 01-2004_0703 Préflashde L23 Analyse CA trafic 07-03 (07-04-03)_IC&amp;SS" xfId="13816"/>
    <cellStyle name="n_Flash September eresMas_PJ Template BR 01-2004_0703 Préflashde L23 Analyse CA trafic 07-03 (07-04-03)_Poland KPIs" xfId="8655"/>
    <cellStyle name="n_Flash September eresMas_PJ Template BR 01-2004_0703 Préflashde L23 Analyse CA trafic 07-03 (07-04-03)_Poland KPIs_1" xfId="38244"/>
    <cellStyle name="n_Flash September eresMas_PJ Template BR 01-2004_0703 Préflashde L23 Analyse CA trafic 07-03 (07-04-03)_ROW" xfId="38246"/>
    <cellStyle name="n_Flash September eresMas_PJ Template BR 01-2004_0703 Préflashde L23 Analyse CA trafic 07-03 (07-04-03)_ROW ARPU" xfId="38247"/>
    <cellStyle name="n_Flash September eresMas_PJ Template BR 01-2004_0703 Préflashde L23 Analyse CA trafic 07-03 (07-04-03)_RoW KPIs" xfId="9367"/>
    <cellStyle name="n_Flash September eresMas_PJ Template BR 01-2004_0703 Préflashde L23 Analyse CA trafic 07-03 (07-04-03)_ROW_1" xfId="38248"/>
    <cellStyle name="n_Flash September eresMas_PJ Template BR 01-2004_0703 Préflashde L23 Analyse CA trafic 07-03 (07-04-03)_ROW_1_Group" xfId="38249"/>
    <cellStyle name="n_Flash September eresMas_PJ Template BR 01-2004_0703 Préflashde L23 Analyse CA trafic 07-03 (07-04-03)_ROW_1_ROW ARPU" xfId="38250"/>
    <cellStyle name="n_Flash September eresMas_PJ Template BR 01-2004_0703 Préflashde L23 Analyse CA trafic 07-03 (07-04-03)_ROW_Group" xfId="38251"/>
    <cellStyle name="n_Flash September eresMas_PJ Template BR 01-2004_0703 Préflashde L23 Analyse CA trafic 07-03 (07-04-03)_ROW_ROW ARPU" xfId="38252"/>
    <cellStyle name="n_Flash September eresMas_PJ Template BR 01-2004_0703 Préflashde L23 Analyse CA trafic 07-03 (07-04-03)_Spain ARPU + AUPU" xfId="38253"/>
    <cellStyle name="n_Flash September eresMas_PJ Template BR 01-2004_0703 Préflashde L23 Analyse CA trafic 07-03 (07-04-03)_Spain ARPU + AUPU_Group" xfId="38254"/>
    <cellStyle name="n_Flash September eresMas_PJ Template BR 01-2004_0703 Préflashde L23 Analyse CA trafic 07-03 (07-04-03)_Spain ARPU + AUPU_ROW ARPU" xfId="38255"/>
    <cellStyle name="n_Flash September eresMas_PJ Template BR 01-2004_0703 Préflashde L23 Analyse CA trafic 07-03 (07-04-03)_Spain KPIs" xfId="7285"/>
    <cellStyle name="n_Flash September eresMas_PJ Template BR 01-2004_0703 Préflashde L23 Analyse CA trafic 07-03 (07-04-03)_Spain KPIs 2" xfId="16652"/>
    <cellStyle name="n_Flash September eresMas_PJ Template BR 01-2004_0703 Préflashde L23 Analyse CA trafic 07-03 (07-04-03)_Spain KPIs_1" xfId="52101"/>
    <cellStyle name="n_Flash September eresMas_PJ Template BR 01-2004_0703 Préflashde L23 Analyse CA trafic 07-03 (07-04-03)_Telecoms - Operational KPIs" xfId="50404"/>
    <cellStyle name="n_Flash September eresMas_PJ Template BR 01-2004_A&amp;ME KPIs" xfId="53878"/>
    <cellStyle name="n_Flash September eresMas_PJ Template BR 01-2004_Base Forfaits 06-07" xfId="2578"/>
    <cellStyle name="n_Flash September eresMas_PJ Template BR 01-2004_Base Forfaits 06-07_A&amp;ME KPIs" xfId="53881"/>
    <cellStyle name="n_Flash September eresMas_PJ Template BR 01-2004_Base Forfaits 06-07_Enterprise" xfId="9936"/>
    <cellStyle name="n_Flash September eresMas_PJ Template BR 01-2004_Base Forfaits 06-07_France financials" xfId="24232"/>
    <cellStyle name="n_Flash September eresMas_PJ Template BR 01-2004_Base Forfaits 06-07_France financials_1" xfId="25526"/>
    <cellStyle name="n_Flash September eresMas_PJ Template BR 01-2004_Base Forfaits 06-07_France KPIs" xfId="5439"/>
    <cellStyle name="n_Flash September eresMas_PJ Template BR 01-2004_Base Forfaits 06-07_France KPIs 2" xfId="14857"/>
    <cellStyle name="n_Flash September eresMas_PJ Template BR 01-2004_Base Forfaits 06-07_France KPIs_1" xfId="12682"/>
    <cellStyle name="n_Flash September eresMas_PJ Template BR 01-2004_Base Forfaits 06-07_Group" xfId="38257"/>
    <cellStyle name="n_Flash September eresMas_PJ Template BR 01-2004_Base Forfaits 06-07_Group - financial KPIs" xfId="22488"/>
    <cellStyle name="n_Flash September eresMas_PJ Template BR 01-2004_Base Forfaits 06-07_Group - operational KPIs" xfId="3402"/>
    <cellStyle name="n_Flash September eresMas_PJ Template BR 01-2004_Base Forfaits 06-07_Group - operational KPIs_1" xfId="10928"/>
    <cellStyle name="n_Flash September eresMas_PJ Template BR 01-2004_Base Forfaits 06-07_Group - operational KPIs_1 2" xfId="18627"/>
    <cellStyle name="n_Flash September eresMas_PJ Template BR 01-2004_Base Forfaits 06-07_Group - operational KPIs_2" xfId="20744"/>
    <cellStyle name="n_Flash September eresMas_PJ Template BR 01-2004_Base Forfaits 06-07_IC&amp;SS" xfId="17536"/>
    <cellStyle name="n_Flash September eresMas_PJ Template BR 01-2004_Base Forfaits 06-07_Poland KPIs" xfId="8656"/>
    <cellStyle name="n_Flash September eresMas_PJ Template BR 01-2004_Base Forfaits 06-07_Poland KPIs_1" xfId="38256"/>
    <cellStyle name="n_Flash September eresMas_PJ Template BR 01-2004_Base Forfaits 06-07_ROW" xfId="38258"/>
    <cellStyle name="n_Flash September eresMas_PJ Template BR 01-2004_Base Forfaits 06-07_ROW ARPU" xfId="38259"/>
    <cellStyle name="n_Flash September eresMas_PJ Template BR 01-2004_Base Forfaits 06-07_RoW KPIs" xfId="9368"/>
    <cellStyle name="n_Flash September eresMas_PJ Template BR 01-2004_Base Forfaits 06-07_ROW_1" xfId="38260"/>
    <cellStyle name="n_Flash September eresMas_PJ Template BR 01-2004_Base Forfaits 06-07_ROW_1_Group" xfId="38261"/>
    <cellStyle name="n_Flash September eresMas_PJ Template BR 01-2004_Base Forfaits 06-07_ROW_1_ROW ARPU" xfId="38262"/>
    <cellStyle name="n_Flash September eresMas_PJ Template BR 01-2004_Base Forfaits 06-07_ROW_Group" xfId="38263"/>
    <cellStyle name="n_Flash September eresMas_PJ Template BR 01-2004_Base Forfaits 06-07_ROW_ROW ARPU" xfId="38264"/>
    <cellStyle name="n_Flash September eresMas_PJ Template BR 01-2004_Base Forfaits 06-07_Spain ARPU + AUPU" xfId="38265"/>
    <cellStyle name="n_Flash September eresMas_PJ Template BR 01-2004_Base Forfaits 06-07_Spain ARPU + AUPU_Group" xfId="38266"/>
    <cellStyle name="n_Flash September eresMas_PJ Template BR 01-2004_Base Forfaits 06-07_Spain ARPU + AUPU_ROW ARPU" xfId="38267"/>
    <cellStyle name="n_Flash September eresMas_PJ Template BR 01-2004_Base Forfaits 06-07_Spain KPIs" xfId="7286"/>
    <cellStyle name="n_Flash September eresMas_PJ Template BR 01-2004_Base Forfaits 06-07_Spain KPIs 2" xfId="16653"/>
    <cellStyle name="n_Flash September eresMas_PJ Template BR 01-2004_Base Forfaits 06-07_Spain KPIs_1" xfId="52102"/>
    <cellStyle name="n_Flash September eresMas_PJ Template BR 01-2004_Base Forfaits 06-07_Telecoms - Operational KPIs" xfId="50405"/>
    <cellStyle name="n_Flash September eresMas_PJ Template BR 01-2004_CA BAC SCR-VM 06-07 (31-07-06)" xfId="2579"/>
    <cellStyle name="n_Flash September eresMas_PJ Template BR 01-2004_CA BAC SCR-VM 06-07 (31-07-06)_A&amp;ME KPIs" xfId="53882"/>
    <cellStyle name="n_Flash September eresMas_PJ Template BR 01-2004_CA BAC SCR-VM 06-07 (31-07-06)_Enterprise" xfId="9937"/>
    <cellStyle name="n_Flash September eresMas_PJ Template BR 01-2004_CA BAC SCR-VM 06-07 (31-07-06)_France financials" xfId="24233"/>
    <cellStyle name="n_Flash September eresMas_PJ Template BR 01-2004_CA BAC SCR-VM 06-07 (31-07-06)_France financials_1" xfId="25527"/>
    <cellStyle name="n_Flash September eresMas_PJ Template BR 01-2004_CA BAC SCR-VM 06-07 (31-07-06)_France KPIs" xfId="5440"/>
    <cellStyle name="n_Flash September eresMas_PJ Template BR 01-2004_CA BAC SCR-VM 06-07 (31-07-06)_France KPIs 2" xfId="14858"/>
    <cellStyle name="n_Flash September eresMas_PJ Template BR 01-2004_CA BAC SCR-VM 06-07 (31-07-06)_France KPIs_1" xfId="12683"/>
    <cellStyle name="n_Flash September eresMas_PJ Template BR 01-2004_CA BAC SCR-VM 06-07 (31-07-06)_Group" xfId="38269"/>
    <cellStyle name="n_Flash September eresMas_PJ Template BR 01-2004_CA BAC SCR-VM 06-07 (31-07-06)_Group - financial KPIs" xfId="22489"/>
    <cellStyle name="n_Flash September eresMas_PJ Template BR 01-2004_CA BAC SCR-VM 06-07 (31-07-06)_Group - operational KPIs" xfId="3403"/>
    <cellStyle name="n_Flash September eresMas_PJ Template BR 01-2004_CA BAC SCR-VM 06-07 (31-07-06)_Group - operational KPIs_1" xfId="10929"/>
    <cellStyle name="n_Flash September eresMas_PJ Template BR 01-2004_CA BAC SCR-VM 06-07 (31-07-06)_Group - operational KPIs_1 2" xfId="18628"/>
    <cellStyle name="n_Flash September eresMas_PJ Template BR 01-2004_CA BAC SCR-VM 06-07 (31-07-06)_Group - operational KPIs_2" xfId="20745"/>
    <cellStyle name="n_Flash September eresMas_PJ Template BR 01-2004_CA BAC SCR-VM 06-07 (31-07-06)_IC&amp;SS" xfId="17666"/>
    <cellStyle name="n_Flash September eresMas_PJ Template BR 01-2004_CA BAC SCR-VM 06-07 (31-07-06)_Poland KPIs" xfId="8657"/>
    <cellStyle name="n_Flash September eresMas_PJ Template BR 01-2004_CA BAC SCR-VM 06-07 (31-07-06)_Poland KPIs_1" xfId="38268"/>
    <cellStyle name="n_Flash September eresMas_PJ Template BR 01-2004_CA BAC SCR-VM 06-07 (31-07-06)_ROW" xfId="38270"/>
    <cellStyle name="n_Flash September eresMas_PJ Template BR 01-2004_CA BAC SCR-VM 06-07 (31-07-06)_ROW ARPU" xfId="38271"/>
    <cellStyle name="n_Flash September eresMas_PJ Template BR 01-2004_CA BAC SCR-VM 06-07 (31-07-06)_RoW KPIs" xfId="9369"/>
    <cellStyle name="n_Flash September eresMas_PJ Template BR 01-2004_CA BAC SCR-VM 06-07 (31-07-06)_ROW_1" xfId="38272"/>
    <cellStyle name="n_Flash September eresMas_PJ Template BR 01-2004_CA BAC SCR-VM 06-07 (31-07-06)_ROW_1_Group" xfId="38273"/>
    <cellStyle name="n_Flash September eresMas_PJ Template BR 01-2004_CA BAC SCR-VM 06-07 (31-07-06)_ROW_1_ROW ARPU" xfId="38274"/>
    <cellStyle name="n_Flash September eresMas_PJ Template BR 01-2004_CA BAC SCR-VM 06-07 (31-07-06)_ROW_Group" xfId="38275"/>
    <cellStyle name="n_Flash September eresMas_PJ Template BR 01-2004_CA BAC SCR-VM 06-07 (31-07-06)_ROW_ROW ARPU" xfId="38276"/>
    <cellStyle name="n_Flash September eresMas_PJ Template BR 01-2004_CA BAC SCR-VM 06-07 (31-07-06)_Spain ARPU + AUPU" xfId="38277"/>
    <cellStyle name="n_Flash September eresMas_PJ Template BR 01-2004_CA BAC SCR-VM 06-07 (31-07-06)_Spain ARPU + AUPU_Group" xfId="38278"/>
    <cellStyle name="n_Flash September eresMas_PJ Template BR 01-2004_CA BAC SCR-VM 06-07 (31-07-06)_Spain ARPU + AUPU_ROW ARPU" xfId="38279"/>
    <cellStyle name="n_Flash September eresMas_PJ Template BR 01-2004_CA BAC SCR-VM 06-07 (31-07-06)_Spain KPIs" xfId="7287"/>
    <cellStyle name="n_Flash September eresMas_PJ Template BR 01-2004_CA BAC SCR-VM 06-07 (31-07-06)_Spain KPIs 2" xfId="16654"/>
    <cellStyle name="n_Flash September eresMas_PJ Template BR 01-2004_CA BAC SCR-VM 06-07 (31-07-06)_Spain KPIs_1" xfId="52103"/>
    <cellStyle name="n_Flash September eresMas_PJ Template BR 01-2004_CA BAC SCR-VM 06-07 (31-07-06)_Telecoms - Operational KPIs" xfId="50406"/>
    <cellStyle name="n_Flash September eresMas_PJ Template BR 01-2004_CA forfaits 0607 (06-08-14)" xfId="2580"/>
    <cellStyle name="n_Flash September eresMas_PJ Template BR 01-2004_CA forfaits 0607 (06-08-14)_A&amp;ME KPIs" xfId="53883"/>
    <cellStyle name="n_Flash September eresMas_PJ Template BR 01-2004_CA forfaits 0607 (06-08-14)_France financials" xfId="24234"/>
    <cellStyle name="n_Flash September eresMas_PJ Template BR 01-2004_CA forfaits 0607 (06-08-14)_France KPIs" xfId="5441"/>
    <cellStyle name="n_Flash September eresMas_PJ Template BR 01-2004_CA forfaits 0607 (06-08-14)_France KPIs 2" xfId="14859"/>
    <cellStyle name="n_Flash September eresMas_PJ Template BR 01-2004_CA forfaits 0607 (06-08-14)_France KPIs_1" xfId="12684"/>
    <cellStyle name="n_Flash September eresMas_PJ Template BR 01-2004_CA forfaits 0607 (06-08-14)_Group" xfId="38281"/>
    <cellStyle name="n_Flash September eresMas_PJ Template BR 01-2004_CA forfaits 0607 (06-08-14)_Group - financial KPIs" xfId="22490"/>
    <cellStyle name="n_Flash September eresMas_PJ Template BR 01-2004_CA forfaits 0607 (06-08-14)_Group - operational KPIs" xfId="10930"/>
    <cellStyle name="n_Flash September eresMas_PJ Template BR 01-2004_CA forfaits 0607 (06-08-14)_Group - operational KPIs 2" xfId="18629"/>
    <cellStyle name="n_Flash September eresMas_PJ Template BR 01-2004_CA forfaits 0607 (06-08-14)_Group - operational KPIs_1" xfId="20746"/>
    <cellStyle name="n_Flash September eresMas_PJ Template BR 01-2004_CA forfaits 0607 (06-08-14)_Poland KPIs" xfId="38280"/>
    <cellStyle name="n_Flash September eresMas_PJ Template BR 01-2004_CA forfaits 0607 (06-08-14)_ROW" xfId="38282"/>
    <cellStyle name="n_Flash September eresMas_PJ Template BR 01-2004_CA forfaits 0607 (06-08-14)_ROW ARPU" xfId="38283"/>
    <cellStyle name="n_Flash September eresMas_PJ Template BR 01-2004_CA forfaits 0607 (06-08-14)_ROW_1" xfId="38284"/>
    <cellStyle name="n_Flash September eresMas_PJ Template BR 01-2004_CA forfaits 0607 (06-08-14)_ROW_1_Group" xfId="38285"/>
    <cellStyle name="n_Flash September eresMas_PJ Template BR 01-2004_CA forfaits 0607 (06-08-14)_ROW_1_ROW ARPU" xfId="38286"/>
    <cellStyle name="n_Flash September eresMas_PJ Template BR 01-2004_CA forfaits 0607 (06-08-14)_ROW_Group" xfId="38287"/>
    <cellStyle name="n_Flash September eresMas_PJ Template BR 01-2004_CA forfaits 0607 (06-08-14)_ROW_ROW ARPU" xfId="38288"/>
    <cellStyle name="n_Flash September eresMas_PJ Template BR 01-2004_CA forfaits 0607 (06-08-14)_Spain ARPU + AUPU" xfId="38289"/>
    <cellStyle name="n_Flash September eresMas_PJ Template BR 01-2004_CA forfaits 0607 (06-08-14)_Spain ARPU + AUPU_Group" xfId="38290"/>
    <cellStyle name="n_Flash September eresMas_PJ Template BR 01-2004_CA forfaits 0607 (06-08-14)_Spain ARPU + AUPU_ROW ARPU" xfId="38291"/>
    <cellStyle name="n_Flash September eresMas_PJ Template BR 01-2004_CA forfaits 0607 (06-08-14)_Spain KPIs" xfId="7288"/>
    <cellStyle name="n_Flash September eresMas_PJ Template BR 01-2004_CA forfaits 0607 (06-08-14)_Spain KPIs 2" xfId="16655"/>
    <cellStyle name="n_Flash September eresMas_PJ Template BR 01-2004_CA forfaits 0607 (06-08-14)_Spain KPIs_1" xfId="52104"/>
    <cellStyle name="n_Flash September eresMas_PJ Template BR 01-2004_CA forfaits 0607 (06-08-14)_Telecoms - Operational KPIs" xfId="50407"/>
    <cellStyle name="n_Flash September eresMas_PJ Template BR 01-2004_Classeur2" xfId="2581"/>
    <cellStyle name="n_Flash September eresMas_PJ Template BR 01-2004_Classeur2_A&amp;ME KPIs" xfId="53884"/>
    <cellStyle name="n_Flash September eresMas_PJ Template BR 01-2004_Classeur2_France financials" xfId="24235"/>
    <cellStyle name="n_Flash September eresMas_PJ Template BR 01-2004_Classeur2_France KPIs" xfId="5442"/>
    <cellStyle name="n_Flash September eresMas_PJ Template BR 01-2004_Classeur2_France KPIs 2" xfId="14860"/>
    <cellStyle name="n_Flash September eresMas_PJ Template BR 01-2004_Classeur2_France KPIs_1" xfId="12685"/>
    <cellStyle name="n_Flash September eresMas_PJ Template BR 01-2004_Classeur2_Group" xfId="38293"/>
    <cellStyle name="n_Flash September eresMas_PJ Template BR 01-2004_Classeur2_Group - financial KPIs" xfId="22491"/>
    <cellStyle name="n_Flash September eresMas_PJ Template BR 01-2004_Classeur2_Group - operational KPIs" xfId="10931"/>
    <cellStyle name="n_Flash September eresMas_PJ Template BR 01-2004_Classeur2_Group - operational KPIs 2" xfId="18630"/>
    <cellStyle name="n_Flash September eresMas_PJ Template BR 01-2004_Classeur2_Group - operational KPIs_1" xfId="20747"/>
    <cellStyle name="n_Flash September eresMas_PJ Template BR 01-2004_Classeur2_Poland KPIs" xfId="38292"/>
    <cellStyle name="n_Flash September eresMas_PJ Template BR 01-2004_Classeur2_ROW" xfId="38294"/>
    <cellStyle name="n_Flash September eresMas_PJ Template BR 01-2004_Classeur2_ROW ARPU" xfId="38295"/>
    <cellStyle name="n_Flash September eresMas_PJ Template BR 01-2004_Classeur2_ROW_1" xfId="38296"/>
    <cellStyle name="n_Flash September eresMas_PJ Template BR 01-2004_Classeur2_ROW_1_Group" xfId="38297"/>
    <cellStyle name="n_Flash September eresMas_PJ Template BR 01-2004_Classeur2_ROW_1_ROW ARPU" xfId="38298"/>
    <cellStyle name="n_Flash September eresMas_PJ Template BR 01-2004_Classeur2_ROW_Group" xfId="38299"/>
    <cellStyle name="n_Flash September eresMas_PJ Template BR 01-2004_Classeur2_ROW_ROW ARPU" xfId="38300"/>
    <cellStyle name="n_Flash September eresMas_PJ Template BR 01-2004_Classeur2_Spain ARPU + AUPU" xfId="38301"/>
    <cellStyle name="n_Flash September eresMas_PJ Template BR 01-2004_Classeur2_Spain ARPU + AUPU_Group" xfId="38302"/>
    <cellStyle name="n_Flash September eresMas_PJ Template BR 01-2004_Classeur2_Spain ARPU + AUPU_ROW ARPU" xfId="38303"/>
    <cellStyle name="n_Flash September eresMas_PJ Template BR 01-2004_Classeur2_Spain KPIs" xfId="7289"/>
    <cellStyle name="n_Flash September eresMas_PJ Template BR 01-2004_Classeur2_Spain KPIs 2" xfId="16656"/>
    <cellStyle name="n_Flash September eresMas_PJ Template BR 01-2004_Classeur2_Spain KPIs_1" xfId="52105"/>
    <cellStyle name="n_Flash September eresMas_PJ Template BR 01-2004_Classeur2_Telecoms - Operational KPIs" xfId="50408"/>
    <cellStyle name="n_Flash September eresMas_PJ Template BR 01-2004_Classeur5" xfId="2582"/>
    <cellStyle name="n_Flash September eresMas_PJ Template BR 01-2004_Classeur5_A&amp;ME KPIs" xfId="53885"/>
    <cellStyle name="n_Flash September eresMas_PJ Template BR 01-2004_Classeur5_Enterprise" xfId="9938"/>
    <cellStyle name="n_Flash September eresMas_PJ Template BR 01-2004_Classeur5_France financials" xfId="24236"/>
    <cellStyle name="n_Flash September eresMas_PJ Template BR 01-2004_Classeur5_France financials_1" xfId="25528"/>
    <cellStyle name="n_Flash September eresMas_PJ Template BR 01-2004_Classeur5_France KPIs" xfId="5443"/>
    <cellStyle name="n_Flash September eresMas_PJ Template BR 01-2004_Classeur5_France KPIs 2" xfId="14861"/>
    <cellStyle name="n_Flash September eresMas_PJ Template BR 01-2004_Classeur5_France KPIs_1" xfId="12686"/>
    <cellStyle name="n_Flash September eresMas_PJ Template BR 01-2004_Classeur5_Group" xfId="38305"/>
    <cellStyle name="n_Flash September eresMas_PJ Template BR 01-2004_Classeur5_Group - financial KPIs" xfId="22492"/>
    <cellStyle name="n_Flash September eresMas_PJ Template BR 01-2004_Classeur5_Group - operational KPIs" xfId="3404"/>
    <cellStyle name="n_Flash September eresMas_PJ Template BR 01-2004_Classeur5_Group - operational KPIs_1" xfId="10932"/>
    <cellStyle name="n_Flash September eresMas_PJ Template BR 01-2004_Classeur5_Group - operational KPIs_1 2" xfId="18631"/>
    <cellStyle name="n_Flash September eresMas_PJ Template BR 01-2004_Classeur5_Group - operational KPIs_2" xfId="20748"/>
    <cellStyle name="n_Flash September eresMas_PJ Template BR 01-2004_Classeur5_IC&amp;SS" xfId="13818"/>
    <cellStyle name="n_Flash September eresMas_PJ Template BR 01-2004_Classeur5_Poland KPIs" xfId="8658"/>
    <cellStyle name="n_Flash September eresMas_PJ Template BR 01-2004_Classeur5_Poland KPIs_1" xfId="38304"/>
    <cellStyle name="n_Flash September eresMas_PJ Template BR 01-2004_Classeur5_ROW" xfId="38306"/>
    <cellStyle name="n_Flash September eresMas_PJ Template BR 01-2004_Classeur5_ROW ARPU" xfId="38307"/>
    <cellStyle name="n_Flash September eresMas_PJ Template BR 01-2004_Classeur5_RoW KPIs" xfId="9370"/>
    <cellStyle name="n_Flash September eresMas_PJ Template BR 01-2004_Classeur5_ROW_1" xfId="38308"/>
    <cellStyle name="n_Flash September eresMas_PJ Template BR 01-2004_Classeur5_ROW_1_Group" xfId="38309"/>
    <cellStyle name="n_Flash September eresMas_PJ Template BR 01-2004_Classeur5_ROW_1_ROW ARPU" xfId="38310"/>
    <cellStyle name="n_Flash September eresMas_PJ Template BR 01-2004_Classeur5_ROW_Group" xfId="38311"/>
    <cellStyle name="n_Flash September eresMas_PJ Template BR 01-2004_Classeur5_ROW_ROW ARPU" xfId="38312"/>
    <cellStyle name="n_Flash September eresMas_PJ Template BR 01-2004_Classeur5_Spain ARPU + AUPU" xfId="38313"/>
    <cellStyle name="n_Flash September eresMas_PJ Template BR 01-2004_Classeur5_Spain ARPU + AUPU_Group" xfId="38314"/>
    <cellStyle name="n_Flash September eresMas_PJ Template BR 01-2004_Classeur5_Spain ARPU + AUPU_ROW ARPU" xfId="38315"/>
    <cellStyle name="n_Flash September eresMas_PJ Template BR 01-2004_Classeur5_Spain KPIs" xfId="7290"/>
    <cellStyle name="n_Flash September eresMas_PJ Template BR 01-2004_Classeur5_Spain KPIs 2" xfId="16657"/>
    <cellStyle name="n_Flash September eresMas_PJ Template BR 01-2004_Classeur5_Spain KPIs_1" xfId="52106"/>
    <cellStyle name="n_Flash September eresMas_PJ Template BR 01-2004_Classeur5_Telecoms - Operational KPIs" xfId="50409"/>
    <cellStyle name="n_Flash September eresMas_PJ Template BR 01-2004_DATA KPI Personal" xfId="38316"/>
    <cellStyle name="n_Flash September eresMas_PJ Template BR 01-2004_DATA KPI Personal_Group" xfId="38317"/>
    <cellStyle name="n_Flash September eresMas_PJ Template BR 01-2004_DATA KPI Personal_ROW ARPU" xfId="38318"/>
    <cellStyle name="n_Flash September eresMas_PJ Template BR 01-2004_EE_CoA_BS - mapped V4" xfId="38319"/>
    <cellStyle name="n_Flash September eresMas_PJ Template BR 01-2004_EE_CoA_BS - mapped V4_Group" xfId="38320"/>
    <cellStyle name="n_Flash September eresMas_PJ Template BR 01-2004_EE_CoA_BS - mapped V4_ROW ARPU" xfId="38321"/>
    <cellStyle name="n_Flash September eresMas_PJ Template BR 01-2004_Enterprise" xfId="9934"/>
    <cellStyle name="n_Flash September eresMas_PJ Template BR 01-2004_France financials" xfId="24229"/>
    <cellStyle name="n_Flash September eresMas_PJ Template BR 01-2004_France financials_1" xfId="25524"/>
    <cellStyle name="n_Flash September eresMas_PJ Template BR 01-2004_France KPIs" xfId="5436"/>
    <cellStyle name="n_Flash September eresMas_PJ Template BR 01-2004_France KPIs 2" xfId="14854"/>
    <cellStyle name="n_Flash September eresMas_PJ Template BR 01-2004_France KPIs_1" xfId="12679"/>
    <cellStyle name="n_Flash September eresMas_PJ Template BR 01-2004_Group" xfId="38322"/>
    <cellStyle name="n_Flash September eresMas_PJ Template BR 01-2004_Group - financial KPIs" xfId="22485"/>
    <cellStyle name="n_Flash September eresMas_PJ Template BR 01-2004_Group - operational KPIs" xfId="3400"/>
    <cellStyle name="n_Flash September eresMas_PJ Template BR 01-2004_Group - operational KPIs_1" xfId="10925"/>
    <cellStyle name="n_Flash September eresMas_PJ Template BR 01-2004_Group - operational KPIs_1 2" xfId="18624"/>
    <cellStyle name="n_Flash September eresMas_PJ Template BR 01-2004_Group - operational KPIs_2" xfId="20741"/>
    <cellStyle name="n_Flash September eresMas_PJ Template BR 01-2004_IC&amp;SS" xfId="13814"/>
    <cellStyle name="n_Flash September eresMas_PJ Template BR 01-2004_PFA_Mn MTV_060413" xfId="2583"/>
    <cellStyle name="n_Flash September eresMas_PJ Template BR 01-2004_PFA_Mn MTV_060413_A&amp;ME KPIs" xfId="53886"/>
    <cellStyle name="n_Flash September eresMas_PJ Template BR 01-2004_PFA_Mn MTV_060413_France financials" xfId="24237"/>
    <cellStyle name="n_Flash September eresMas_PJ Template BR 01-2004_PFA_Mn MTV_060413_France KPIs" xfId="5444"/>
    <cellStyle name="n_Flash September eresMas_PJ Template BR 01-2004_PFA_Mn MTV_060413_France KPIs 2" xfId="14862"/>
    <cellStyle name="n_Flash September eresMas_PJ Template BR 01-2004_PFA_Mn MTV_060413_France KPIs_1" xfId="12687"/>
    <cellStyle name="n_Flash September eresMas_PJ Template BR 01-2004_PFA_Mn MTV_060413_Group" xfId="38324"/>
    <cellStyle name="n_Flash September eresMas_PJ Template BR 01-2004_PFA_Mn MTV_060413_Group - financial KPIs" xfId="22493"/>
    <cellStyle name="n_Flash September eresMas_PJ Template BR 01-2004_PFA_Mn MTV_060413_Group - operational KPIs" xfId="10933"/>
    <cellStyle name="n_Flash September eresMas_PJ Template BR 01-2004_PFA_Mn MTV_060413_Group - operational KPIs 2" xfId="18632"/>
    <cellStyle name="n_Flash September eresMas_PJ Template BR 01-2004_PFA_Mn MTV_060413_Group - operational KPIs_1" xfId="20749"/>
    <cellStyle name="n_Flash September eresMas_PJ Template BR 01-2004_PFA_Mn MTV_060413_Poland KPIs" xfId="38323"/>
    <cellStyle name="n_Flash September eresMas_PJ Template BR 01-2004_PFA_Mn MTV_060413_ROW" xfId="38325"/>
    <cellStyle name="n_Flash September eresMas_PJ Template BR 01-2004_PFA_Mn MTV_060413_ROW ARPU" xfId="38326"/>
    <cellStyle name="n_Flash September eresMas_PJ Template BR 01-2004_PFA_Mn MTV_060413_ROW_1" xfId="38327"/>
    <cellStyle name="n_Flash September eresMas_PJ Template BR 01-2004_PFA_Mn MTV_060413_ROW_1_Group" xfId="38328"/>
    <cellStyle name="n_Flash September eresMas_PJ Template BR 01-2004_PFA_Mn MTV_060413_ROW_1_ROW ARPU" xfId="38329"/>
    <cellStyle name="n_Flash September eresMas_PJ Template BR 01-2004_PFA_Mn MTV_060413_ROW_Group" xfId="38330"/>
    <cellStyle name="n_Flash September eresMas_PJ Template BR 01-2004_PFA_Mn MTV_060413_ROW_ROW ARPU" xfId="38331"/>
    <cellStyle name="n_Flash September eresMas_PJ Template BR 01-2004_PFA_Mn MTV_060413_Spain ARPU + AUPU" xfId="38332"/>
    <cellStyle name="n_Flash September eresMas_PJ Template BR 01-2004_PFA_Mn MTV_060413_Spain ARPU + AUPU_Group" xfId="38333"/>
    <cellStyle name="n_Flash September eresMas_PJ Template BR 01-2004_PFA_Mn MTV_060413_Spain ARPU + AUPU_ROW ARPU" xfId="38334"/>
    <cellStyle name="n_Flash September eresMas_PJ Template BR 01-2004_PFA_Mn MTV_060413_Spain KPIs" xfId="7291"/>
    <cellStyle name="n_Flash September eresMas_PJ Template BR 01-2004_PFA_Mn MTV_060413_Spain KPIs 2" xfId="16658"/>
    <cellStyle name="n_Flash September eresMas_PJ Template BR 01-2004_PFA_Mn MTV_060413_Spain KPIs_1" xfId="52107"/>
    <cellStyle name="n_Flash September eresMas_PJ Template BR 01-2004_PFA_Mn MTV_060413_Telecoms - Operational KPIs" xfId="50410"/>
    <cellStyle name="n_Flash September eresMas_PJ Template BR 01-2004_PFA_Mn_0603_V0 0" xfId="2584"/>
    <cellStyle name="n_Flash September eresMas_PJ Template BR 01-2004_PFA_Mn_0603_V0 0_A&amp;ME KPIs" xfId="53887"/>
    <cellStyle name="n_Flash September eresMas_PJ Template BR 01-2004_PFA_Mn_0603_V0 0_France financials" xfId="24238"/>
    <cellStyle name="n_Flash September eresMas_PJ Template BR 01-2004_PFA_Mn_0603_V0 0_France KPIs" xfId="5445"/>
    <cellStyle name="n_Flash September eresMas_PJ Template BR 01-2004_PFA_Mn_0603_V0 0_France KPIs 2" xfId="14863"/>
    <cellStyle name="n_Flash September eresMas_PJ Template BR 01-2004_PFA_Mn_0603_V0 0_France KPIs_1" xfId="12688"/>
    <cellStyle name="n_Flash September eresMas_PJ Template BR 01-2004_PFA_Mn_0603_V0 0_Group" xfId="38336"/>
    <cellStyle name="n_Flash September eresMas_PJ Template BR 01-2004_PFA_Mn_0603_V0 0_Group - financial KPIs" xfId="22494"/>
    <cellStyle name="n_Flash September eresMas_PJ Template BR 01-2004_PFA_Mn_0603_V0 0_Group - operational KPIs" xfId="10934"/>
    <cellStyle name="n_Flash September eresMas_PJ Template BR 01-2004_PFA_Mn_0603_V0 0_Group - operational KPIs 2" xfId="18633"/>
    <cellStyle name="n_Flash September eresMas_PJ Template BR 01-2004_PFA_Mn_0603_V0 0_Group - operational KPIs_1" xfId="20750"/>
    <cellStyle name="n_Flash September eresMas_PJ Template BR 01-2004_PFA_Mn_0603_V0 0_Poland KPIs" xfId="38335"/>
    <cellStyle name="n_Flash September eresMas_PJ Template BR 01-2004_PFA_Mn_0603_V0 0_ROW" xfId="38337"/>
    <cellStyle name="n_Flash September eresMas_PJ Template BR 01-2004_PFA_Mn_0603_V0 0_ROW ARPU" xfId="38338"/>
    <cellStyle name="n_Flash September eresMas_PJ Template BR 01-2004_PFA_Mn_0603_V0 0_ROW_1" xfId="38339"/>
    <cellStyle name="n_Flash September eresMas_PJ Template BR 01-2004_PFA_Mn_0603_V0 0_ROW_1_Group" xfId="38340"/>
    <cellStyle name="n_Flash September eresMas_PJ Template BR 01-2004_PFA_Mn_0603_V0 0_ROW_1_ROW ARPU" xfId="38341"/>
    <cellStyle name="n_Flash September eresMas_PJ Template BR 01-2004_PFA_Mn_0603_V0 0_ROW_Group" xfId="38342"/>
    <cellStyle name="n_Flash September eresMas_PJ Template BR 01-2004_PFA_Mn_0603_V0 0_ROW_ROW ARPU" xfId="38343"/>
    <cellStyle name="n_Flash September eresMas_PJ Template BR 01-2004_PFA_Mn_0603_V0 0_Spain ARPU + AUPU" xfId="38344"/>
    <cellStyle name="n_Flash September eresMas_PJ Template BR 01-2004_PFA_Mn_0603_V0 0_Spain ARPU + AUPU_Group" xfId="38345"/>
    <cellStyle name="n_Flash September eresMas_PJ Template BR 01-2004_PFA_Mn_0603_V0 0_Spain ARPU + AUPU_ROW ARPU" xfId="38346"/>
    <cellStyle name="n_Flash September eresMas_PJ Template BR 01-2004_PFA_Mn_0603_V0 0_Spain KPIs" xfId="7292"/>
    <cellStyle name="n_Flash September eresMas_PJ Template BR 01-2004_PFA_Mn_0603_V0 0_Spain KPIs 2" xfId="16659"/>
    <cellStyle name="n_Flash September eresMas_PJ Template BR 01-2004_PFA_Mn_0603_V0 0_Spain KPIs_1" xfId="52108"/>
    <cellStyle name="n_Flash September eresMas_PJ Template BR 01-2004_PFA_Mn_0603_V0 0_Telecoms - Operational KPIs" xfId="50411"/>
    <cellStyle name="n_Flash September eresMas_PJ Template BR 01-2004_PFA_Parcs_0600706" xfId="2585"/>
    <cellStyle name="n_Flash September eresMas_PJ Template BR 01-2004_PFA_Parcs_0600706_A&amp;ME KPIs" xfId="53888"/>
    <cellStyle name="n_Flash September eresMas_PJ Template BR 01-2004_PFA_Parcs_0600706_France financials" xfId="24239"/>
    <cellStyle name="n_Flash September eresMas_PJ Template BR 01-2004_PFA_Parcs_0600706_France KPIs" xfId="5446"/>
    <cellStyle name="n_Flash September eresMas_PJ Template BR 01-2004_PFA_Parcs_0600706_France KPIs 2" xfId="14864"/>
    <cellStyle name="n_Flash September eresMas_PJ Template BR 01-2004_PFA_Parcs_0600706_France KPIs_1" xfId="12689"/>
    <cellStyle name="n_Flash September eresMas_PJ Template BR 01-2004_PFA_Parcs_0600706_Group" xfId="38348"/>
    <cellStyle name="n_Flash September eresMas_PJ Template BR 01-2004_PFA_Parcs_0600706_Group - financial KPIs" xfId="22495"/>
    <cellStyle name="n_Flash September eresMas_PJ Template BR 01-2004_PFA_Parcs_0600706_Group - operational KPIs" xfId="10935"/>
    <cellStyle name="n_Flash September eresMas_PJ Template BR 01-2004_PFA_Parcs_0600706_Group - operational KPIs 2" xfId="18634"/>
    <cellStyle name="n_Flash September eresMas_PJ Template BR 01-2004_PFA_Parcs_0600706_Group - operational KPIs_1" xfId="20751"/>
    <cellStyle name="n_Flash September eresMas_PJ Template BR 01-2004_PFA_Parcs_0600706_Poland KPIs" xfId="38347"/>
    <cellStyle name="n_Flash September eresMas_PJ Template BR 01-2004_PFA_Parcs_0600706_ROW" xfId="38349"/>
    <cellStyle name="n_Flash September eresMas_PJ Template BR 01-2004_PFA_Parcs_0600706_ROW ARPU" xfId="38350"/>
    <cellStyle name="n_Flash September eresMas_PJ Template BR 01-2004_PFA_Parcs_0600706_ROW_1" xfId="38351"/>
    <cellStyle name="n_Flash September eresMas_PJ Template BR 01-2004_PFA_Parcs_0600706_ROW_1_Group" xfId="38352"/>
    <cellStyle name="n_Flash September eresMas_PJ Template BR 01-2004_PFA_Parcs_0600706_ROW_1_ROW ARPU" xfId="38353"/>
    <cellStyle name="n_Flash September eresMas_PJ Template BR 01-2004_PFA_Parcs_0600706_ROW_Group" xfId="38354"/>
    <cellStyle name="n_Flash September eresMas_PJ Template BR 01-2004_PFA_Parcs_0600706_ROW_ROW ARPU" xfId="38355"/>
    <cellStyle name="n_Flash September eresMas_PJ Template BR 01-2004_PFA_Parcs_0600706_Spain ARPU + AUPU" xfId="38356"/>
    <cellStyle name="n_Flash September eresMas_PJ Template BR 01-2004_PFA_Parcs_0600706_Spain ARPU + AUPU_Group" xfId="38357"/>
    <cellStyle name="n_Flash September eresMas_PJ Template BR 01-2004_PFA_Parcs_0600706_Spain ARPU + AUPU_ROW ARPU" xfId="38358"/>
    <cellStyle name="n_Flash September eresMas_PJ Template BR 01-2004_PFA_Parcs_0600706_Spain KPIs" xfId="7293"/>
    <cellStyle name="n_Flash September eresMas_PJ Template BR 01-2004_PFA_Parcs_0600706_Spain KPIs 2" xfId="16660"/>
    <cellStyle name="n_Flash September eresMas_PJ Template BR 01-2004_PFA_Parcs_0600706_Spain KPIs_1" xfId="52109"/>
    <cellStyle name="n_Flash September eresMas_PJ Template BR 01-2004_PFA_Parcs_0600706_Telecoms - Operational KPIs" xfId="50412"/>
    <cellStyle name="n_Flash September eresMas_PJ Template BR 01-2004_Poland KPIs" xfId="8654"/>
    <cellStyle name="n_Flash September eresMas_PJ Template BR 01-2004_Poland KPIs_1" xfId="38231"/>
    <cellStyle name="n_Flash September eresMas_PJ Template BR 01-2004_Reporting Valeur_Mobile_2010_10" xfId="38359"/>
    <cellStyle name="n_Flash September eresMas_PJ Template BR 01-2004_Reporting Valeur_Mobile_2010_10_Group" xfId="38360"/>
    <cellStyle name="n_Flash September eresMas_PJ Template BR 01-2004_Reporting Valeur_Mobile_2010_10_ROW" xfId="38361"/>
    <cellStyle name="n_Flash September eresMas_PJ Template BR 01-2004_Reporting Valeur_Mobile_2010_10_ROW ARPU" xfId="38362"/>
    <cellStyle name="n_Flash September eresMas_PJ Template BR 01-2004_Reporting Valeur_Mobile_2010_10_ROW_Group" xfId="38363"/>
    <cellStyle name="n_Flash September eresMas_PJ Template BR 01-2004_Reporting Valeur_Mobile_2010_10_ROW_ROW ARPU" xfId="38364"/>
    <cellStyle name="n_Flash September eresMas_PJ Template BR 01-2004_ROW" xfId="38365"/>
    <cellStyle name="n_Flash September eresMas_PJ Template BR 01-2004_ROW ARPU" xfId="38366"/>
    <cellStyle name="n_Flash September eresMas_PJ Template BR 01-2004_RoW KPIs" xfId="9366"/>
    <cellStyle name="n_Flash September eresMas_PJ Template BR 01-2004_ROW_1" xfId="38367"/>
    <cellStyle name="n_Flash September eresMas_PJ Template BR 01-2004_ROW_1_Group" xfId="38368"/>
    <cellStyle name="n_Flash September eresMas_PJ Template BR 01-2004_ROW_1_ROW ARPU" xfId="38369"/>
    <cellStyle name="n_Flash September eresMas_PJ Template BR 01-2004_ROW_Group" xfId="38370"/>
    <cellStyle name="n_Flash September eresMas_PJ Template BR 01-2004_ROW_ROW ARPU" xfId="38371"/>
    <cellStyle name="n_Flash September eresMas_PJ Template BR 01-2004_Spain ARPU + AUPU" xfId="38372"/>
    <cellStyle name="n_Flash September eresMas_PJ Template BR 01-2004_Spain ARPU + AUPU_Group" xfId="38373"/>
    <cellStyle name="n_Flash September eresMas_PJ Template BR 01-2004_Spain ARPU + AUPU_ROW ARPU" xfId="38374"/>
    <cellStyle name="n_Flash September eresMas_PJ Template BR 01-2004_Spain KPIs" xfId="7283"/>
    <cellStyle name="n_Flash September eresMas_PJ Template BR 01-2004_Spain KPIs 2" xfId="16650"/>
    <cellStyle name="n_Flash September eresMas_PJ Template BR 01-2004_Spain KPIs_1" xfId="52099"/>
    <cellStyle name="n_Flash September eresMas_PJ Template BR 01-2004_Telecoms - Operational KPIs" xfId="50402"/>
    <cellStyle name="n_Flash September eresMas_PJ Template BR 01-2004_UAG_report_CA 06-09 (06-09-28)" xfId="2586"/>
    <cellStyle name="n_Flash September eresMas_PJ Template BR 01-2004_UAG_report_CA 06-09 (06-09-28)_A&amp;ME KPIs" xfId="53889"/>
    <cellStyle name="n_Flash September eresMas_PJ Template BR 01-2004_UAG_report_CA 06-09 (06-09-28)_Enterprise" xfId="9939"/>
    <cellStyle name="n_Flash September eresMas_PJ Template BR 01-2004_UAG_report_CA 06-09 (06-09-28)_France financials" xfId="24240"/>
    <cellStyle name="n_Flash September eresMas_PJ Template BR 01-2004_UAG_report_CA 06-09 (06-09-28)_France financials_1" xfId="25529"/>
    <cellStyle name="n_Flash September eresMas_PJ Template BR 01-2004_UAG_report_CA 06-09 (06-09-28)_France KPIs" xfId="5447"/>
    <cellStyle name="n_Flash September eresMas_PJ Template BR 01-2004_UAG_report_CA 06-09 (06-09-28)_France KPIs 2" xfId="14865"/>
    <cellStyle name="n_Flash September eresMas_PJ Template BR 01-2004_UAG_report_CA 06-09 (06-09-28)_France KPIs_1" xfId="12690"/>
    <cellStyle name="n_Flash September eresMas_PJ Template BR 01-2004_UAG_report_CA 06-09 (06-09-28)_Group" xfId="38376"/>
    <cellStyle name="n_Flash September eresMas_PJ Template BR 01-2004_UAG_report_CA 06-09 (06-09-28)_Group - financial KPIs" xfId="22496"/>
    <cellStyle name="n_Flash September eresMas_PJ Template BR 01-2004_UAG_report_CA 06-09 (06-09-28)_Group - operational KPIs" xfId="3405"/>
    <cellStyle name="n_Flash September eresMas_PJ Template BR 01-2004_UAG_report_CA 06-09 (06-09-28)_Group - operational KPIs_1" xfId="10936"/>
    <cellStyle name="n_Flash September eresMas_PJ Template BR 01-2004_UAG_report_CA 06-09 (06-09-28)_Group - operational KPIs_1 2" xfId="18635"/>
    <cellStyle name="n_Flash September eresMas_PJ Template BR 01-2004_UAG_report_CA 06-09 (06-09-28)_Group - operational KPIs_2" xfId="20752"/>
    <cellStyle name="n_Flash September eresMas_PJ Template BR 01-2004_UAG_report_CA 06-09 (06-09-28)_IC&amp;SS" xfId="17725"/>
    <cellStyle name="n_Flash September eresMas_PJ Template BR 01-2004_UAG_report_CA 06-09 (06-09-28)_Poland KPIs" xfId="8659"/>
    <cellStyle name="n_Flash September eresMas_PJ Template BR 01-2004_UAG_report_CA 06-09 (06-09-28)_Poland KPIs_1" xfId="38375"/>
    <cellStyle name="n_Flash September eresMas_PJ Template BR 01-2004_UAG_report_CA 06-09 (06-09-28)_ROW" xfId="38377"/>
    <cellStyle name="n_Flash September eresMas_PJ Template BR 01-2004_UAG_report_CA 06-09 (06-09-28)_ROW ARPU" xfId="38378"/>
    <cellStyle name="n_Flash September eresMas_PJ Template BR 01-2004_UAG_report_CA 06-09 (06-09-28)_RoW KPIs" xfId="9371"/>
    <cellStyle name="n_Flash September eresMas_PJ Template BR 01-2004_UAG_report_CA 06-09 (06-09-28)_ROW_1" xfId="38379"/>
    <cellStyle name="n_Flash September eresMas_PJ Template BR 01-2004_UAG_report_CA 06-09 (06-09-28)_ROW_1_Group" xfId="38380"/>
    <cellStyle name="n_Flash September eresMas_PJ Template BR 01-2004_UAG_report_CA 06-09 (06-09-28)_ROW_1_ROW ARPU" xfId="38381"/>
    <cellStyle name="n_Flash September eresMas_PJ Template BR 01-2004_UAG_report_CA 06-09 (06-09-28)_ROW_Group" xfId="38382"/>
    <cellStyle name="n_Flash September eresMas_PJ Template BR 01-2004_UAG_report_CA 06-09 (06-09-28)_ROW_ROW ARPU" xfId="38383"/>
    <cellStyle name="n_Flash September eresMas_PJ Template BR 01-2004_UAG_report_CA 06-09 (06-09-28)_Spain ARPU + AUPU" xfId="38384"/>
    <cellStyle name="n_Flash September eresMas_PJ Template BR 01-2004_UAG_report_CA 06-09 (06-09-28)_Spain ARPU + AUPU_Group" xfId="38385"/>
    <cellStyle name="n_Flash September eresMas_PJ Template BR 01-2004_UAG_report_CA 06-09 (06-09-28)_Spain ARPU + AUPU_ROW ARPU" xfId="38386"/>
    <cellStyle name="n_Flash September eresMas_PJ Template BR 01-2004_UAG_report_CA 06-09 (06-09-28)_Spain KPIs" xfId="7294"/>
    <cellStyle name="n_Flash September eresMas_PJ Template BR 01-2004_UAG_report_CA 06-09 (06-09-28)_Spain KPIs 2" xfId="16661"/>
    <cellStyle name="n_Flash September eresMas_PJ Template BR 01-2004_UAG_report_CA 06-09 (06-09-28)_Spain KPIs_1" xfId="52110"/>
    <cellStyle name="n_Flash September eresMas_PJ Template BR 01-2004_UAG_report_CA 06-09 (06-09-28)_Telecoms - Operational KPIs" xfId="50413"/>
    <cellStyle name="n_Flash September eresMas_PJ Template BR 01-2004_UAG_report_CA 06-10 (06-11-06)" xfId="2587"/>
    <cellStyle name="n_Flash September eresMas_PJ Template BR 01-2004_UAG_report_CA 06-10 (06-11-06)_A&amp;ME KPIs" xfId="53890"/>
    <cellStyle name="n_Flash September eresMas_PJ Template BR 01-2004_UAG_report_CA 06-10 (06-11-06)_Enterprise" xfId="9940"/>
    <cellStyle name="n_Flash September eresMas_PJ Template BR 01-2004_UAG_report_CA 06-10 (06-11-06)_France financials" xfId="24241"/>
    <cellStyle name="n_Flash September eresMas_PJ Template BR 01-2004_UAG_report_CA 06-10 (06-11-06)_France financials_1" xfId="25530"/>
    <cellStyle name="n_Flash September eresMas_PJ Template BR 01-2004_UAG_report_CA 06-10 (06-11-06)_France KPIs" xfId="5448"/>
    <cellStyle name="n_Flash September eresMas_PJ Template BR 01-2004_UAG_report_CA 06-10 (06-11-06)_France KPIs 2" xfId="14866"/>
    <cellStyle name="n_Flash September eresMas_PJ Template BR 01-2004_UAG_report_CA 06-10 (06-11-06)_France KPIs_1" xfId="12691"/>
    <cellStyle name="n_Flash September eresMas_PJ Template BR 01-2004_UAG_report_CA 06-10 (06-11-06)_Group" xfId="38388"/>
    <cellStyle name="n_Flash September eresMas_PJ Template BR 01-2004_UAG_report_CA 06-10 (06-11-06)_Group - financial KPIs" xfId="22497"/>
    <cellStyle name="n_Flash September eresMas_PJ Template BR 01-2004_UAG_report_CA 06-10 (06-11-06)_Group - operational KPIs" xfId="3406"/>
    <cellStyle name="n_Flash September eresMas_PJ Template BR 01-2004_UAG_report_CA 06-10 (06-11-06)_Group - operational KPIs_1" xfId="10937"/>
    <cellStyle name="n_Flash September eresMas_PJ Template BR 01-2004_UAG_report_CA 06-10 (06-11-06)_Group - operational KPIs_1 2" xfId="18636"/>
    <cellStyle name="n_Flash September eresMas_PJ Template BR 01-2004_UAG_report_CA 06-10 (06-11-06)_Group - operational KPIs_2" xfId="20753"/>
    <cellStyle name="n_Flash September eresMas_PJ Template BR 01-2004_UAG_report_CA 06-10 (06-11-06)_IC&amp;SS" xfId="13897"/>
    <cellStyle name="n_Flash September eresMas_PJ Template BR 01-2004_UAG_report_CA 06-10 (06-11-06)_Poland KPIs" xfId="8660"/>
    <cellStyle name="n_Flash September eresMas_PJ Template BR 01-2004_UAG_report_CA 06-10 (06-11-06)_Poland KPIs_1" xfId="38387"/>
    <cellStyle name="n_Flash September eresMas_PJ Template BR 01-2004_UAG_report_CA 06-10 (06-11-06)_ROW" xfId="38389"/>
    <cellStyle name="n_Flash September eresMas_PJ Template BR 01-2004_UAG_report_CA 06-10 (06-11-06)_ROW ARPU" xfId="38390"/>
    <cellStyle name="n_Flash September eresMas_PJ Template BR 01-2004_UAG_report_CA 06-10 (06-11-06)_RoW KPIs" xfId="9372"/>
    <cellStyle name="n_Flash September eresMas_PJ Template BR 01-2004_UAG_report_CA 06-10 (06-11-06)_ROW_1" xfId="38391"/>
    <cellStyle name="n_Flash September eresMas_PJ Template BR 01-2004_UAG_report_CA 06-10 (06-11-06)_ROW_1_Group" xfId="38392"/>
    <cellStyle name="n_Flash September eresMas_PJ Template BR 01-2004_UAG_report_CA 06-10 (06-11-06)_ROW_1_ROW ARPU" xfId="38393"/>
    <cellStyle name="n_Flash September eresMas_PJ Template BR 01-2004_UAG_report_CA 06-10 (06-11-06)_ROW_Group" xfId="38394"/>
    <cellStyle name="n_Flash September eresMas_PJ Template BR 01-2004_UAG_report_CA 06-10 (06-11-06)_ROW_ROW ARPU" xfId="38395"/>
    <cellStyle name="n_Flash September eresMas_PJ Template BR 01-2004_UAG_report_CA 06-10 (06-11-06)_Spain ARPU + AUPU" xfId="38396"/>
    <cellStyle name="n_Flash September eresMas_PJ Template BR 01-2004_UAG_report_CA 06-10 (06-11-06)_Spain ARPU + AUPU_Group" xfId="38397"/>
    <cellStyle name="n_Flash September eresMas_PJ Template BR 01-2004_UAG_report_CA 06-10 (06-11-06)_Spain ARPU + AUPU_ROW ARPU" xfId="38398"/>
    <cellStyle name="n_Flash September eresMas_PJ Template BR 01-2004_UAG_report_CA 06-10 (06-11-06)_Spain KPIs" xfId="7295"/>
    <cellStyle name="n_Flash September eresMas_PJ Template BR 01-2004_UAG_report_CA 06-10 (06-11-06)_Spain KPIs 2" xfId="16662"/>
    <cellStyle name="n_Flash September eresMas_PJ Template BR 01-2004_UAG_report_CA 06-10 (06-11-06)_Spain KPIs_1" xfId="52111"/>
    <cellStyle name="n_Flash September eresMas_PJ Template BR 01-2004_UAG_report_CA 06-10 (06-11-06)_Telecoms - Operational KPIs" xfId="50414"/>
    <cellStyle name="n_Flash September eresMas_PJ Template BR 01-2004_V&amp;M trajectoires V1 (06-08-11)" xfId="2588"/>
    <cellStyle name="n_Flash September eresMas_PJ Template BR 01-2004_V&amp;M trajectoires V1 (06-08-11)_A&amp;ME KPIs" xfId="53891"/>
    <cellStyle name="n_Flash September eresMas_PJ Template BR 01-2004_V&amp;M trajectoires V1 (06-08-11)_Enterprise" xfId="9941"/>
    <cellStyle name="n_Flash September eresMas_PJ Template BR 01-2004_V&amp;M trajectoires V1 (06-08-11)_France financials" xfId="24242"/>
    <cellStyle name="n_Flash September eresMas_PJ Template BR 01-2004_V&amp;M trajectoires V1 (06-08-11)_France financials_1" xfId="25531"/>
    <cellStyle name="n_Flash September eresMas_PJ Template BR 01-2004_V&amp;M trajectoires V1 (06-08-11)_France KPIs" xfId="5449"/>
    <cellStyle name="n_Flash September eresMas_PJ Template BR 01-2004_V&amp;M trajectoires V1 (06-08-11)_France KPIs 2" xfId="14867"/>
    <cellStyle name="n_Flash September eresMas_PJ Template BR 01-2004_V&amp;M trajectoires V1 (06-08-11)_France KPIs_1" xfId="12692"/>
    <cellStyle name="n_Flash September eresMas_PJ Template BR 01-2004_V&amp;M trajectoires V1 (06-08-11)_Group" xfId="38400"/>
    <cellStyle name="n_Flash September eresMas_PJ Template BR 01-2004_V&amp;M trajectoires V1 (06-08-11)_Group - financial KPIs" xfId="22498"/>
    <cellStyle name="n_Flash September eresMas_PJ Template BR 01-2004_V&amp;M trajectoires V1 (06-08-11)_Group - operational KPIs" xfId="3407"/>
    <cellStyle name="n_Flash September eresMas_PJ Template BR 01-2004_V&amp;M trajectoires V1 (06-08-11)_Group - operational KPIs_1" xfId="10938"/>
    <cellStyle name="n_Flash September eresMas_PJ Template BR 01-2004_V&amp;M trajectoires V1 (06-08-11)_Group - operational KPIs_1 2" xfId="18637"/>
    <cellStyle name="n_Flash September eresMas_PJ Template BR 01-2004_V&amp;M trajectoires V1 (06-08-11)_Group - operational KPIs_2" xfId="20754"/>
    <cellStyle name="n_Flash September eresMas_PJ Template BR 01-2004_V&amp;M trajectoires V1 (06-08-11)_IC&amp;SS" xfId="17546"/>
    <cellStyle name="n_Flash September eresMas_PJ Template BR 01-2004_V&amp;M trajectoires V1 (06-08-11)_Poland KPIs" xfId="8661"/>
    <cellStyle name="n_Flash September eresMas_PJ Template BR 01-2004_V&amp;M trajectoires V1 (06-08-11)_Poland KPIs_1" xfId="38399"/>
    <cellStyle name="n_Flash September eresMas_PJ Template BR 01-2004_V&amp;M trajectoires V1 (06-08-11)_ROW" xfId="38401"/>
    <cellStyle name="n_Flash September eresMas_PJ Template BR 01-2004_V&amp;M trajectoires V1 (06-08-11)_ROW ARPU" xfId="38402"/>
    <cellStyle name="n_Flash September eresMas_PJ Template BR 01-2004_V&amp;M trajectoires V1 (06-08-11)_RoW KPIs" xfId="9373"/>
    <cellStyle name="n_Flash September eresMas_PJ Template BR 01-2004_V&amp;M trajectoires V1 (06-08-11)_ROW_1" xfId="38403"/>
    <cellStyle name="n_Flash September eresMas_PJ Template BR 01-2004_V&amp;M trajectoires V1 (06-08-11)_ROW_1_Group" xfId="38404"/>
    <cellStyle name="n_Flash September eresMas_PJ Template BR 01-2004_V&amp;M trajectoires V1 (06-08-11)_ROW_1_ROW ARPU" xfId="38405"/>
    <cellStyle name="n_Flash September eresMas_PJ Template BR 01-2004_V&amp;M trajectoires V1 (06-08-11)_ROW_Group" xfId="38406"/>
    <cellStyle name="n_Flash September eresMas_PJ Template BR 01-2004_V&amp;M trajectoires V1 (06-08-11)_ROW_ROW ARPU" xfId="38407"/>
    <cellStyle name="n_Flash September eresMas_PJ Template BR 01-2004_V&amp;M trajectoires V1 (06-08-11)_Spain ARPU + AUPU" xfId="38408"/>
    <cellStyle name="n_Flash September eresMas_PJ Template BR 01-2004_V&amp;M trajectoires V1 (06-08-11)_Spain ARPU + AUPU_Group" xfId="38409"/>
    <cellStyle name="n_Flash September eresMas_PJ Template BR 01-2004_V&amp;M trajectoires V1 (06-08-11)_Spain ARPU + AUPU_ROW ARPU" xfId="38410"/>
    <cellStyle name="n_Flash September eresMas_PJ Template BR 01-2004_V&amp;M trajectoires V1 (06-08-11)_Spain KPIs" xfId="7296"/>
    <cellStyle name="n_Flash September eresMas_PJ Template BR 01-2004_V&amp;M trajectoires V1 (06-08-11)_Spain KPIs 2" xfId="16663"/>
    <cellStyle name="n_Flash September eresMas_PJ Template BR 01-2004_V&amp;M trajectoires V1 (06-08-11)_Spain KPIs_1" xfId="52112"/>
    <cellStyle name="n_Flash September eresMas_PJ Template BR 01-2004_V&amp;M trajectoires V1 (06-08-11)_Telecoms - Operational KPIs" xfId="50415"/>
    <cellStyle name="n_Flash September eresMas_Poland KPIs" xfId="8393"/>
    <cellStyle name="n_Flash September eresMas_Poland KPIs_1" xfId="31635"/>
    <cellStyle name="n_Flash September eresMas_Pre-Flash Meeting template (3)" xfId="2589"/>
    <cellStyle name="n_Flash September eresMas_Pre-Flash Meeting template (3)_A&amp;ME KPIs" xfId="53892"/>
    <cellStyle name="n_Flash September eresMas_Pre-Flash Meeting template (3)_Enterprise" xfId="9942"/>
    <cellStyle name="n_Flash September eresMas_Pre-Flash Meeting template (3)_France financials" xfId="24243"/>
    <cellStyle name="n_Flash September eresMas_Pre-Flash Meeting template (3)_France financials_1" xfId="25532"/>
    <cellStyle name="n_Flash September eresMas_Pre-Flash Meeting template (3)_France KPIs" xfId="5450"/>
    <cellStyle name="n_Flash September eresMas_Pre-Flash Meeting template (3)_France KPIs 2" xfId="14868"/>
    <cellStyle name="n_Flash September eresMas_Pre-Flash Meeting template (3)_France KPIs_1" xfId="12693"/>
    <cellStyle name="n_Flash September eresMas_Pre-Flash Meeting template (3)_Group" xfId="38412"/>
    <cellStyle name="n_Flash September eresMas_Pre-Flash Meeting template (3)_Group - financial KPIs" xfId="22499"/>
    <cellStyle name="n_Flash September eresMas_Pre-Flash Meeting template (3)_Group - operational KPIs" xfId="3408"/>
    <cellStyle name="n_Flash September eresMas_Pre-Flash Meeting template (3)_Group - operational KPIs_1" xfId="10939"/>
    <cellStyle name="n_Flash September eresMas_Pre-Flash Meeting template (3)_Group - operational KPIs_1 2" xfId="18638"/>
    <cellStyle name="n_Flash September eresMas_Pre-Flash Meeting template (3)_Group - operational KPIs_2" xfId="20755"/>
    <cellStyle name="n_Flash September eresMas_Pre-Flash Meeting template (3)_IC&amp;SS" xfId="17676"/>
    <cellStyle name="n_Flash September eresMas_Pre-Flash Meeting template (3)_Poland KPIs" xfId="8662"/>
    <cellStyle name="n_Flash September eresMas_Pre-Flash Meeting template (3)_Poland KPIs_1" xfId="38411"/>
    <cellStyle name="n_Flash September eresMas_Pre-Flash Meeting template (3)_ROW" xfId="38413"/>
    <cellStyle name="n_Flash September eresMas_Pre-Flash Meeting template (3)_ROW ARPU" xfId="38414"/>
    <cellStyle name="n_Flash September eresMas_Pre-Flash Meeting template (3)_RoW KPIs" xfId="9374"/>
    <cellStyle name="n_Flash September eresMas_Pre-Flash Meeting template (3)_ROW_1" xfId="38415"/>
    <cellStyle name="n_Flash September eresMas_Pre-Flash Meeting template (3)_ROW_1_Group" xfId="38416"/>
    <cellStyle name="n_Flash September eresMas_Pre-Flash Meeting template (3)_ROW_1_ROW ARPU" xfId="38417"/>
    <cellStyle name="n_Flash September eresMas_Pre-Flash Meeting template (3)_ROW_Group" xfId="38418"/>
    <cellStyle name="n_Flash September eresMas_Pre-Flash Meeting template (3)_ROW_ROW ARPU" xfId="38419"/>
    <cellStyle name="n_Flash September eresMas_Pre-Flash Meeting template (3)_Spain ARPU + AUPU" xfId="38420"/>
    <cellStyle name="n_Flash September eresMas_Pre-Flash Meeting template (3)_Spain ARPU + AUPU_Group" xfId="38421"/>
    <cellStyle name="n_Flash September eresMas_Pre-Flash Meeting template (3)_Spain ARPU + AUPU_ROW ARPU" xfId="38422"/>
    <cellStyle name="n_Flash September eresMas_Pre-Flash Meeting template (3)_Spain KPIs" xfId="7297"/>
    <cellStyle name="n_Flash September eresMas_Pre-Flash Meeting template (3)_Spain KPIs 2" xfId="16664"/>
    <cellStyle name="n_Flash September eresMas_Pre-Flash Meeting template (3)_Spain KPIs_1" xfId="52113"/>
    <cellStyle name="n_Flash September eresMas_Pre-Flash Meeting template (3)_Telecoms - Operational KPIs" xfId="50416"/>
    <cellStyle name="n_Flash September eresMas_Prés TB B2005 France" xfId="2590"/>
    <cellStyle name="n_Flash September eresMas_Prés TB B2005 France_A&amp;ME KPIs" xfId="53893"/>
    <cellStyle name="n_Flash September eresMas_Prés TB B2005 France_DATA KPI Personal" xfId="38424"/>
    <cellStyle name="n_Flash September eresMas_Prés TB B2005 France_DATA KPI Personal_Group" xfId="38425"/>
    <cellStyle name="n_Flash September eresMas_Prés TB B2005 France_DATA KPI Personal_ROW ARPU" xfId="38426"/>
    <cellStyle name="n_Flash September eresMas_Prés TB B2005 France_EE_CoA_BS - mapped V4" xfId="38427"/>
    <cellStyle name="n_Flash September eresMas_Prés TB B2005 France_EE_CoA_BS - mapped V4_Group" xfId="38428"/>
    <cellStyle name="n_Flash September eresMas_Prés TB B2005 France_EE_CoA_BS - mapped V4_ROW ARPU" xfId="38429"/>
    <cellStyle name="n_Flash September eresMas_Prés TB B2005 France_France financials" xfId="24244"/>
    <cellStyle name="n_Flash September eresMas_Prés TB B2005 France_France KPIs" xfId="5451"/>
    <cellStyle name="n_Flash September eresMas_Prés TB B2005 France_France KPIs 2" xfId="14869"/>
    <cellStyle name="n_Flash September eresMas_Prés TB B2005 France_France KPIs_1" xfId="12694"/>
    <cellStyle name="n_Flash September eresMas_Prés TB B2005 France_Group" xfId="38430"/>
    <cellStyle name="n_Flash September eresMas_Prés TB B2005 France_Group - financial KPIs" xfId="22500"/>
    <cellStyle name="n_Flash September eresMas_Prés TB B2005 France_Group - operational KPIs" xfId="10940"/>
    <cellStyle name="n_Flash September eresMas_Prés TB B2005 France_Group - operational KPIs 2" xfId="18639"/>
    <cellStyle name="n_Flash September eresMas_Prés TB B2005 France_Group - operational KPIs_1" xfId="20756"/>
    <cellStyle name="n_Flash September eresMas_Prés TB B2005 France_Poland KPIs" xfId="38423"/>
    <cellStyle name="n_Flash September eresMas_Prés TB B2005 France_Reporting Valeur_Mobile_2010_10" xfId="38431"/>
    <cellStyle name="n_Flash September eresMas_Prés TB B2005 France_Reporting Valeur_Mobile_2010_10_Group" xfId="38432"/>
    <cellStyle name="n_Flash September eresMas_Prés TB B2005 France_Reporting Valeur_Mobile_2010_10_ROW" xfId="38433"/>
    <cellStyle name="n_Flash September eresMas_Prés TB B2005 France_Reporting Valeur_Mobile_2010_10_ROW ARPU" xfId="38434"/>
    <cellStyle name="n_Flash September eresMas_Prés TB B2005 France_Reporting Valeur_Mobile_2010_10_ROW_Group" xfId="38435"/>
    <cellStyle name="n_Flash September eresMas_Prés TB B2005 France_Reporting Valeur_Mobile_2010_10_ROW_ROW ARPU" xfId="38436"/>
    <cellStyle name="n_Flash September eresMas_Prés TB B2005 France_ROW" xfId="38437"/>
    <cellStyle name="n_Flash September eresMas_Prés TB B2005 France_ROW ARPU" xfId="38438"/>
    <cellStyle name="n_Flash September eresMas_Prés TB B2005 France_ROW_1" xfId="38439"/>
    <cellStyle name="n_Flash September eresMas_Prés TB B2005 France_ROW_1_Group" xfId="38440"/>
    <cellStyle name="n_Flash September eresMas_Prés TB B2005 France_ROW_1_ROW ARPU" xfId="38441"/>
    <cellStyle name="n_Flash September eresMas_Prés TB B2005 France_ROW_Group" xfId="38442"/>
    <cellStyle name="n_Flash September eresMas_Prés TB B2005 France_ROW_ROW ARPU" xfId="38443"/>
    <cellStyle name="n_Flash September eresMas_Prés TB B2005 France_Spain ARPU + AUPU" xfId="38444"/>
    <cellStyle name="n_Flash September eresMas_Prés TB B2005 France_Spain ARPU + AUPU_Group" xfId="38445"/>
    <cellStyle name="n_Flash September eresMas_Prés TB B2005 France_Spain ARPU + AUPU_ROW ARPU" xfId="38446"/>
    <cellStyle name="n_Flash September eresMas_Prés TB B2005 France_Spain KPIs" xfId="7298"/>
    <cellStyle name="n_Flash September eresMas_Prés TB B2005 France_Spain KPIs 2" xfId="16665"/>
    <cellStyle name="n_Flash September eresMas_Prés TB B2005 France_Spain KPIs_1" xfId="52114"/>
    <cellStyle name="n_Flash September eresMas_Prés TB B2005 France_Telecoms - Operational KPIs" xfId="50417"/>
    <cellStyle name="n_Flash September eresMas_Présentation B2005 France" xfId="2591"/>
    <cellStyle name="n_Flash September eresMas_Présentation B2005 France_A&amp;ME KPIs" xfId="53894"/>
    <cellStyle name="n_Flash September eresMas_Présentation B2005 France_DATA KPI Personal" xfId="38448"/>
    <cellStyle name="n_Flash September eresMas_Présentation B2005 France_DATA KPI Personal_Group" xfId="38449"/>
    <cellStyle name="n_Flash September eresMas_Présentation B2005 France_DATA KPI Personal_ROW ARPU" xfId="38450"/>
    <cellStyle name="n_Flash September eresMas_Présentation B2005 France_EE_CoA_BS - mapped V4" xfId="38451"/>
    <cellStyle name="n_Flash September eresMas_Présentation B2005 France_EE_CoA_BS - mapped V4_Group" xfId="38452"/>
    <cellStyle name="n_Flash September eresMas_Présentation B2005 France_EE_CoA_BS - mapped V4_ROW ARPU" xfId="38453"/>
    <cellStyle name="n_Flash September eresMas_Présentation B2005 France_France financials" xfId="24245"/>
    <cellStyle name="n_Flash September eresMas_Présentation B2005 France_France KPIs" xfId="5452"/>
    <cellStyle name="n_Flash September eresMas_Présentation B2005 France_France KPIs 2" xfId="14870"/>
    <cellStyle name="n_Flash September eresMas_Présentation B2005 France_France KPIs_1" xfId="12695"/>
    <cellStyle name="n_Flash September eresMas_Présentation B2005 France_Group" xfId="38454"/>
    <cellStyle name="n_Flash September eresMas_Présentation B2005 France_Group - financial KPIs" xfId="22501"/>
    <cellStyle name="n_Flash September eresMas_Présentation B2005 France_Group - operational KPIs" xfId="10941"/>
    <cellStyle name="n_Flash September eresMas_Présentation B2005 France_Group - operational KPIs 2" xfId="18640"/>
    <cellStyle name="n_Flash September eresMas_Présentation B2005 France_Group - operational KPIs_1" xfId="20757"/>
    <cellStyle name="n_Flash September eresMas_Présentation B2005 France_Poland KPIs" xfId="38447"/>
    <cellStyle name="n_Flash September eresMas_Présentation B2005 France_Reporting Valeur_Mobile_2010_10" xfId="38455"/>
    <cellStyle name="n_Flash September eresMas_Présentation B2005 France_Reporting Valeur_Mobile_2010_10_Group" xfId="38456"/>
    <cellStyle name="n_Flash September eresMas_Présentation B2005 France_Reporting Valeur_Mobile_2010_10_ROW" xfId="38457"/>
    <cellStyle name="n_Flash September eresMas_Présentation B2005 France_Reporting Valeur_Mobile_2010_10_ROW ARPU" xfId="38458"/>
    <cellStyle name="n_Flash September eresMas_Présentation B2005 France_Reporting Valeur_Mobile_2010_10_ROW_Group" xfId="38459"/>
    <cellStyle name="n_Flash September eresMas_Présentation B2005 France_Reporting Valeur_Mobile_2010_10_ROW_ROW ARPU" xfId="38460"/>
    <cellStyle name="n_Flash September eresMas_Présentation B2005 France_ROW" xfId="38461"/>
    <cellStyle name="n_Flash September eresMas_Présentation B2005 France_ROW ARPU" xfId="38462"/>
    <cellStyle name="n_Flash September eresMas_Présentation B2005 France_ROW_1" xfId="38463"/>
    <cellStyle name="n_Flash September eresMas_Présentation B2005 France_ROW_1_Group" xfId="38464"/>
    <cellStyle name="n_Flash September eresMas_Présentation B2005 France_ROW_1_ROW ARPU" xfId="38465"/>
    <cellStyle name="n_Flash September eresMas_Présentation B2005 France_ROW_Group" xfId="38466"/>
    <cellStyle name="n_Flash September eresMas_Présentation B2005 France_ROW_ROW ARPU" xfId="38467"/>
    <cellStyle name="n_Flash September eresMas_Présentation B2005 France_Spain ARPU + AUPU" xfId="38468"/>
    <cellStyle name="n_Flash September eresMas_Présentation B2005 France_Spain ARPU + AUPU_Group" xfId="38469"/>
    <cellStyle name="n_Flash September eresMas_Présentation B2005 France_Spain ARPU + AUPU_ROW ARPU" xfId="38470"/>
    <cellStyle name="n_Flash September eresMas_Présentation B2005 France_Spain KPIs" xfId="7299"/>
    <cellStyle name="n_Flash September eresMas_Présentation B2005 France_Spain KPIs 2" xfId="16666"/>
    <cellStyle name="n_Flash September eresMas_Présentation B2005 France_Spain KPIs_1" xfId="52115"/>
    <cellStyle name="n_Flash September eresMas_Présentation B2005 France_Telecoms - Operational KPIs" xfId="50418"/>
    <cellStyle name="n_Flash September eresMas_QRF 07-2003 Wanadoo V2" xfId="2592"/>
    <cellStyle name="n_Flash September eresMas_QRF 07-2003 Wanadoo V2_01 Synthèse DM pour modèle" xfId="2593"/>
    <cellStyle name="n_Flash September eresMas_QRF 07-2003 Wanadoo V2_01 Synthèse DM pour modèle_A&amp;ME KPIs" xfId="53896"/>
    <cellStyle name="n_Flash September eresMas_QRF 07-2003 Wanadoo V2_01 Synthèse DM pour modèle_France financials" xfId="24247"/>
    <cellStyle name="n_Flash September eresMas_QRF 07-2003 Wanadoo V2_01 Synthèse DM pour modèle_France KPIs" xfId="5454"/>
    <cellStyle name="n_Flash September eresMas_QRF 07-2003 Wanadoo V2_01 Synthèse DM pour modèle_France KPIs 2" xfId="14872"/>
    <cellStyle name="n_Flash September eresMas_QRF 07-2003 Wanadoo V2_01 Synthèse DM pour modèle_France KPIs_1" xfId="12697"/>
    <cellStyle name="n_Flash September eresMas_QRF 07-2003 Wanadoo V2_01 Synthèse DM pour modèle_Group" xfId="38473"/>
    <cellStyle name="n_Flash September eresMas_QRF 07-2003 Wanadoo V2_01 Synthèse DM pour modèle_Group - financial KPIs" xfId="22503"/>
    <cellStyle name="n_Flash September eresMas_QRF 07-2003 Wanadoo V2_01 Synthèse DM pour modèle_Group - operational KPIs" xfId="10943"/>
    <cellStyle name="n_Flash September eresMas_QRF 07-2003 Wanadoo V2_01 Synthèse DM pour modèle_Group - operational KPIs 2" xfId="18642"/>
    <cellStyle name="n_Flash September eresMas_QRF 07-2003 Wanadoo V2_01 Synthèse DM pour modèle_Group - operational KPIs_1" xfId="20759"/>
    <cellStyle name="n_Flash September eresMas_QRF 07-2003 Wanadoo V2_01 Synthèse DM pour modèle_Poland KPIs" xfId="38472"/>
    <cellStyle name="n_Flash September eresMas_QRF 07-2003 Wanadoo V2_01 Synthèse DM pour modèle_ROW" xfId="38474"/>
    <cellStyle name="n_Flash September eresMas_QRF 07-2003 Wanadoo V2_01 Synthèse DM pour modèle_ROW ARPU" xfId="38475"/>
    <cellStyle name="n_Flash September eresMas_QRF 07-2003 Wanadoo V2_01 Synthèse DM pour modèle_ROW_1" xfId="38476"/>
    <cellStyle name="n_Flash September eresMas_QRF 07-2003 Wanadoo V2_01 Synthèse DM pour modèle_ROW_1_Group" xfId="38477"/>
    <cellStyle name="n_Flash September eresMas_QRF 07-2003 Wanadoo V2_01 Synthèse DM pour modèle_ROW_1_ROW ARPU" xfId="38478"/>
    <cellStyle name="n_Flash September eresMas_QRF 07-2003 Wanadoo V2_01 Synthèse DM pour modèle_ROW_Group" xfId="38479"/>
    <cellStyle name="n_Flash September eresMas_QRF 07-2003 Wanadoo V2_01 Synthèse DM pour modèle_ROW_ROW ARPU" xfId="38480"/>
    <cellStyle name="n_Flash September eresMas_QRF 07-2003 Wanadoo V2_01 Synthèse DM pour modèle_Spain ARPU + AUPU" xfId="38481"/>
    <cellStyle name="n_Flash September eresMas_QRF 07-2003 Wanadoo V2_01 Synthèse DM pour modèle_Spain ARPU + AUPU_Group" xfId="38482"/>
    <cellStyle name="n_Flash September eresMas_QRF 07-2003 Wanadoo V2_01 Synthèse DM pour modèle_Spain ARPU + AUPU_ROW ARPU" xfId="38483"/>
    <cellStyle name="n_Flash September eresMas_QRF 07-2003 Wanadoo V2_01 Synthèse DM pour modèle_Spain KPIs" xfId="7301"/>
    <cellStyle name="n_Flash September eresMas_QRF 07-2003 Wanadoo V2_01 Synthèse DM pour modèle_Spain KPIs 2" xfId="16668"/>
    <cellStyle name="n_Flash September eresMas_QRF 07-2003 Wanadoo V2_01 Synthèse DM pour modèle_Spain KPIs_1" xfId="52117"/>
    <cellStyle name="n_Flash September eresMas_QRF 07-2003 Wanadoo V2_01 Synthèse DM pour modèle_Telecoms - Operational KPIs" xfId="50420"/>
    <cellStyle name="n_Flash September eresMas_QRF 07-2003 Wanadoo V2_0703 Préflashde L23 Analyse CA trafic 07-03 (07-04-03)" xfId="2594"/>
    <cellStyle name="n_Flash September eresMas_QRF 07-2003 Wanadoo V2_0703 Préflashde L23 Analyse CA trafic 07-03 (07-04-03)_A&amp;ME KPIs" xfId="53897"/>
    <cellStyle name="n_Flash September eresMas_QRF 07-2003 Wanadoo V2_0703 Préflashde L23 Analyse CA trafic 07-03 (07-04-03)_Enterprise" xfId="9944"/>
    <cellStyle name="n_Flash September eresMas_QRF 07-2003 Wanadoo V2_0703 Préflashde L23 Analyse CA trafic 07-03 (07-04-03)_France financials" xfId="24248"/>
    <cellStyle name="n_Flash September eresMas_QRF 07-2003 Wanadoo V2_0703 Préflashde L23 Analyse CA trafic 07-03 (07-04-03)_France financials_1" xfId="25534"/>
    <cellStyle name="n_Flash September eresMas_QRF 07-2003 Wanadoo V2_0703 Préflashde L23 Analyse CA trafic 07-03 (07-04-03)_France KPIs" xfId="5455"/>
    <cellStyle name="n_Flash September eresMas_QRF 07-2003 Wanadoo V2_0703 Préflashde L23 Analyse CA trafic 07-03 (07-04-03)_France KPIs 2" xfId="14873"/>
    <cellStyle name="n_Flash September eresMas_QRF 07-2003 Wanadoo V2_0703 Préflashde L23 Analyse CA trafic 07-03 (07-04-03)_France KPIs_1" xfId="12698"/>
    <cellStyle name="n_Flash September eresMas_QRF 07-2003 Wanadoo V2_0703 Préflashde L23 Analyse CA trafic 07-03 (07-04-03)_Group" xfId="38485"/>
    <cellStyle name="n_Flash September eresMas_QRF 07-2003 Wanadoo V2_0703 Préflashde L23 Analyse CA trafic 07-03 (07-04-03)_Group - financial KPIs" xfId="22504"/>
    <cellStyle name="n_Flash September eresMas_QRF 07-2003 Wanadoo V2_0703 Préflashde L23 Analyse CA trafic 07-03 (07-04-03)_Group - operational KPIs" xfId="3410"/>
    <cellStyle name="n_Flash September eresMas_QRF 07-2003 Wanadoo V2_0703 Préflashde L23 Analyse CA trafic 07-03 (07-04-03)_Group - operational KPIs_1" xfId="10944"/>
    <cellStyle name="n_Flash September eresMas_QRF 07-2003 Wanadoo V2_0703 Préflashde L23 Analyse CA trafic 07-03 (07-04-03)_Group - operational KPIs_1 2" xfId="18643"/>
    <cellStyle name="n_Flash September eresMas_QRF 07-2003 Wanadoo V2_0703 Préflashde L23 Analyse CA trafic 07-03 (07-04-03)_Group - operational KPIs_2" xfId="20760"/>
    <cellStyle name="n_Flash September eresMas_QRF 07-2003 Wanadoo V2_0703 Préflashde L23 Analyse CA trafic 07-03 (07-04-03)_IC&amp;SS" xfId="17726"/>
    <cellStyle name="n_Flash September eresMas_QRF 07-2003 Wanadoo V2_0703 Préflashde L23 Analyse CA trafic 07-03 (07-04-03)_Poland KPIs" xfId="8664"/>
    <cellStyle name="n_Flash September eresMas_QRF 07-2003 Wanadoo V2_0703 Préflashde L23 Analyse CA trafic 07-03 (07-04-03)_Poland KPIs_1" xfId="38484"/>
    <cellStyle name="n_Flash September eresMas_QRF 07-2003 Wanadoo V2_0703 Préflashde L23 Analyse CA trafic 07-03 (07-04-03)_ROW" xfId="38486"/>
    <cellStyle name="n_Flash September eresMas_QRF 07-2003 Wanadoo V2_0703 Préflashde L23 Analyse CA trafic 07-03 (07-04-03)_ROW ARPU" xfId="38487"/>
    <cellStyle name="n_Flash September eresMas_QRF 07-2003 Wanadoo V2_0703 Préflashde L23 Analyse CA trafic 07-03 (07-04-03)_RoW KPIs" xfId="9376"/>
    <cellStyle name="n_Flash September eresMas_QRF 07-2003 Wanadoo V2_0703 Préflashde L23 Analyse CA trafic 07-03 (07-04-03)_ROW_1" xfId="38488"/>
    <cellStyle name="n_Flash September eresMas_QRF 07-2003 Wanadoo V2_0703 Préflashde L23 Analyse CA trafic 07-03 (07-04-03)_ROW_1_Group" xfId="38489"/>
    <cellStyle name="n_Flash September eresMas_QRF 07-2003 Wanadoo V2_0703 Préflashde L23 Analyse CA trafic 07-03 (07-04-03)_ROW_1_ROW ARPU" xfId="38490"/>
    <cellStyle name="n_Flash September eresMas_QRF 07-2003 Wanadoo V2_0703 Préflashde L23 Analyse CA trafic 07-03 (07-04-03)_ROW_Group" xfId="38491"/>
    <cellStyle name="n_Flash September eresMas_QRF 07-2003 Wanadoo V2_0703 Préflashde L23 Analyse CA trafic 07-03 (07-04-03)_ROW_ROW ARPU" xfId="38492"/>
    <cellStyle name="n_Flash September eresMas_QRF 07-2003 Wanadoo V2_0703 Préflashde L23 Analyse CA trafic 07-03 (07-04-03)_Spain ARPU + AUPU" xfId="38493"/>
    <cellStyle name="n_Flash September eresMas_QRF 07-2003 Wanadoo V2_0703 Préflashde L23 Analyse CA trafic 07-03 (07-04-03)_Spain ARPU + AUPU_Group" xfId="38494"/>
    <cellStyle name="n_Flash September eresMas_QRF 07-2003 Wanadoo V2_0703 Préflashde L23 Analyse CA trafic 07-03 (07-04-03)_Spain ARPU + AUPU_ROW ARPU" xfId="38495"/>
    <cellStyle name="n_Flash September eresMas_QRF 07-2003 Wanadoo V2_0703 Préflashde L23 Analyse CA trafic 07-03 (07-04-03)_Spain KPIs" xfId="7302"/>
    <cellStyle name="n_Flash September eresMas_QRF 07-2003 Wanadoo V2_0703 Préflashde L23 Analyse CA trafic 07-03 (07-04-03)_Spain KPIs 2" xfId="16669"/>
    <cellStyle name="n_Flash September eresMas_QRF 07-2003 Wanadoo V2_0703 Préflashde L23 Analyse CA trafic 07-03 (07-04-03)_Spain KPIs_1" xfId="52118"/>
    <cellStyle name="n_Flash September eresMas_QRF 07-2003 Wanadoo V2_0703 Préflashde L23 Analyse CA trafic 07-03 (07-04-03)_Telecoms - Operational KPIs" xfId="50421"/>
    <cellStyle name="n_Flash September eresMas_QRF 07-2003 Wanadoo V2_A&amp;ME KPIs" xfId="53895"/>
    <cellStyle name="n_Flash September eresMas_QRF 07-2003 Wanadoo V2_Base Forfaits 06-07" xfId="2595"/>
    <cellStyle name="n_Flash September eresMas_QRF 07-2003 Wanadoo V2_Base Forfaits 06-07_A&amp;ME KPIs" xfId="53898"/>
    <cellStyle name="n_Flash September eresMas_QRF 07-2003 Wanadoo V2_Base Forfaits 06-07_Enterprise" xfId="9945"/>
    <cellStyle name="n_Flash September eresMas_QRF 07-2003 Wanadoo V2_Base Forfaits 06-07_France financials" xfId="24249"/>
    <cellStyle name="n_Flash September eresMas_QRF 07-2003 Wanadoo V2_Base Forfaits 06-07_France financials_1" xfId="25535"/>
    <cellStyle name="n_Flash September eresMas_QRF 07-2003 Wanadoo V2_Base Forfaits 06-07_France KPIs" xfId="5456"/>
    <cellStyle name="n_Flash September eresMas_QRF 07-2003 Wanadoo V2_Base Forfaits 06-07_France KPIs 2" xfId="14874"/>
    <cellStyle name="n_Flash September eresMas_QRF 07-2003 Wanadoo V2_Base Forfaits 06-07_France KPIs_1" xfId="12699"/>
    <cellStyle name="n_Flash September eresMas_QRF 07-2003 Wanadoo V2_Base Forfaits 06-07_Group" xfId="38497"/>
    <cellStyle name="n_Flash September eresMas_QRF 07-2003 Wanadoo V2_Base Forfaits 06-07_Group - financial KPIs" xfId="22505"/>
    <cellStyle name="n_Flash September eresMas_QRF 07-2003 Wanadoo V2_Base Forfaits 06-07_Group - operational KPIs" xfId="3411"/>
    <cellStyle name="n_Flash September eresMas_QRF 07-2003 Wanadoo V2_Base Forfaits 06-07_Group - operational KPIs_1" xfId="10945"/>
    <cellStyle name="n_Flash September eresMas_QRF 07-2003 Wanadoo V2_Base Forfaits 06-07_Group - operational KPIs_1 2" xfId="18644"/>
    <cellStyle name="n_Flash September eresMas_QRF 07-2003 Wanadoo V2_Base Forfaits 06-07_Group - operational KPIs_2" xfId="20761"/>
    <cellStyle name="n_Flash September eresMas_QRF 07-2003 Wanadoo V2_Base Forfaits 06-07_IC&amp;SS" xfId="13898"/>
    <cellStyle name="n_Flash September eresMas_QRF 07-2003 Wanadoo V2_Base Forfaits 06-07_Poland KPIs" xfId="8665"/>
    <cellStyle name="n_Flash September eresMas_QRF 07-2003 Wanadoo V2_Base Forfaits 06-07_Poland KPIs_1" xfId="38496"/>
    <cellStyle name="n_Flash September eresMas_QRF 07-2003 Wanadoo V2_Base Forfaits 06-07_ROW" xfId="38498"/>
    <cellStyle name="n_Flash September eresMas_QRF 07-2003 Wanadoo V2_Base Forfaits 06-07_ROW ARPU" xfId="38499"/>
    <cellStyle name="n_Flash September eresMas_QRF 07-2003 Wanadoo V2_Base Forfaits 06-07_RoW KPIs" xfId="9377"/>
    <cellStyle name="n_Flash September eresMas_QRF 07-2003 Wanadoo V2_Base Forfaits 06-07_ROW_1" xfId="38500"/>
    <cellStyle name="n_Flash September eresMas_QRF 07-2003 Wanadoo V2_Base Forfaits 06-07_ROW_1_Group" xfId="38501"/>
    <cellStyle name="n_Flash September eresMas_QRF 07-2003 Wanadoo V2_Base Forfaits 06-07_ROW_1_ROW ARPU" xfId="38502"/>
    <cellStyle name="n_Flash September eresMas_QRF 07-2003 Wanadoo V2_Base Forfaits 06-07_ROW_Group" xfId="38503"/>
    <cellStyle name="n_Flash September eresMas_QRF 07-2003 Wanadoo V2_Base Forfaits 06-07_ROW_ROW ARPU" xfId="38504"/>
    <cellStyle name="n_Flash September eresMas_QRF 07-2003 Wanadoo V2_Base Forfaits 06-07_Spain ARPU + AUPU" xfId="38505"/>
    <cellStyle name="n_Flash September eresMas_QRF 07-2003 Wanadoo V2_Base Forfaits 06-07_Spain ARPU + AUPU_Group" xfId="38506"/>
    <cellStyle name="n_Flash September eresMas_QRF 07-2003 Wanadoo V2_Base Forfaits 06-07_Spain ARPU + AUPU_ROW ARPU" xfId="38507"/>
    <cellStyle name="n_Flash September eresMas_QRF 07-2003 Wanadoo V2_Base Forfaits 06-07_Spain KPIs" xfId="7303"/>
    <cellStyle name="n_Flash September eresMas_QRF 07-2003 Wanadoo V2_Base Forfaits 06-07_Spain KPIs 2" xfId="16670"/>
    <cellStyle name="n_Flash September eresMas_QRF 07-2003 Wanadoo V2_Base Forfaits 06-07_Spain KPIs_1" xfId="52119"/>
    <cellStyle name="n_Flash September eresMas_QRF 07-2003 Wanadoo V2_Base Forfaits 06-07_Telecoms - Operational KPIs" xfId="50422"/>
    <cellStyle name="n_Flash September eresMas_QRF 07-2003 Wanadoo V2_CA BAC SCR-VM 06-07 (31-07-06)" xfId="2596"/>
    <cellStyle name="n_Flash September eresMas_QRF 07-2003 Wanadoo V2_CA BAC SCR-VM 06-07 (31-07-06)_A&amp;ME KPIs" xfId="53899"/>
    <cellStyle name="n_Flash September eresMas_QRF 07-2003 Wanadoo V2_CA BAC SCR-VM 06-07 (31-07-06)_Enterprise" xfId="9946"/>
    <cellStyle name="n_Flash September eresMas_QRF 07-2003 Wanadoo V2_CA BAC SCR-VM 06-07 (31-07-06)_France financials" xfId="24250"/>
    <cellStyle name="n_Flash September eresMas_QRF 07-2003 Wanadoo V2_CA BAC SCR-VM 06-07 (31-07-06)_France financials_1" xfId="25536"/>
    <cellStyle name="n_Flash September eresMas_QRF 07-2003 Wanadoo V2_CA BAC SCR-VM 06-07 (31-07-06)_France KPIs" xfId="5457"/>
    <cellStyle name="n_Flash September eresMas_QRF 07-2003 Wanadoo V2_CA BAC SCR-VM 06-07 (31-07-06)_France KPIs 2" xfId="14875"/>
    <cellStyle name="n_Flash September eresMas_QRF 07-2003 Wanadoo V2_CA BAC SCR-VM 06-07 (31-07-06)_France KPIs_1" xfId="12700"/>
    <cellStyle name="n_Flash September eresMas_QRF 07-2003 Wanadoo V2_CA BAC SCR-VM 06-07 (31-07-06)_Group" xfId="38509"/>
    <cellStyle name="n_Flash September eresMas_QRF 07-2003 Wanadoo V2_CA BAC SCR-VM 06-07 (31-07-06)_Group - financial KPIs" xfId="22506"/>
    <cellStyle name="n_Flash September eresMas_QRF 07-2003 Wanadoo V2_CA BAC SCR-VM 06-07 (31-07-06)_Group - operational KPIs" xfId="3412"/>
    <cellStyle name="n_Flash September eresMas_QRF 07-2003 Wanadoo V2_CA BAC SCR-VM 06-07 (31-07-06)_Group - operational KPIs_1" xfId="10946"/>
    <cellStyle name="n_Flash September eresMas_QRF 07-2003 Wanadoo V2_CA BAC SCR-VM 06-07 (31-07-06)_Group - operational KPIs_1 2" xfId="18645"/>
    <cellStyle name="n_Flash September eresMas_QRF 07-2003 Wanadoo V2_CA BAC SCR-VM 06-07 (31-07-06)_Group - operational KPIs_2" xfId="20762"/>
    <cellStyle name="n_Flash September eresMas_QRF 07-2003 Wanadoo V2_CA BAC SCR-VM 06-07 (31-07-06)_IC&amp;SS" xfId="19511"/>
    <cellStyle name="n_Flash September eresMas_QRF 07-2003 Wanadoo V2_CA BAC SCR-VM 06-07 (31-07-06)_Poland KPIs" xfId="8666"/>
    <cellStyle name="n_Flash September eresMas_QRF 07-2003 Wanadoo V2_CA BAC SCR-VM 06-07 (31-07-06)_Poland KPIs_1" xfId="38508"/>
    <cellStyle name="n_Flash September eresMas_QRF 07-2003 Wanadoo V2_CA BAC SCR-VM 06-07 (31-07-06)_ROW" xfId="38510"/>
    <cellStyle name="n_Flash September eresMas_QRF 07-2003 Wanadoo V2_CA BAC SCR-VM 06-07 (31-07-06)_ROW ARPU" xfId="38511"/>
    <cellStyle name="n_Flash September eresMas_QRF 07-2003 Wanadoo V2_CA BAC SCR-VM 06-07 (31-07-06)_RoW KPIs" xfId="9378"/>
    <cellStyle name="n_Flash September eresMas_QRF 07-2003 Wanadoo V2_CA BAC SCR-VM 06-07 (31-07-06)_ROW_1" xfId="38512"/>
    <cellStyle name="n_Flash September eresMas_QRF 07-2003 Wanadoo V2_CA BAC SCR-VM 06-07 (31-07-06)_ROW_1_Group" xfId="38513"/>
    <cellStyle name="n_Flash September eresMas_QRF 07-2003 Wanadoo V2_CA BAC SCR-VM 06-07 (31-07-06)_ROW_1_ROW ARPU" xfId="38514"/>
    <cellStyle name="n_Flash September eresMas_QRF 07-2003 Wanadoo V2_CA BAC SCR-VM 06-07 (31-07-06)_ROW_Group" xfId="38515"/>
    <cellStyle name="n_Flash September eresMas_QRF 07-2003 Wanadoo V2_CA BAC SCR-VM 06-07 (31-07-06)_ROW_ROW ARPU" xfId="38516"/>
    <cellStyle name="n_Flash September eresMas_QRF 07-2003 Wanadoo V2_CA BAC SCR-VM 06-07 (31-07-06)_Spain ARPU + AUPU" xfId="38517"/>
    <cellStyle name="n_Flash September eresMas_QRF 07-2003 Wanadoo V2_CA BAC SCR-VM 06-07 (31-07-06)_Spain ARPU + AUPU_Group" xfId="38518"/>
    <cellStyle name="n_Flash September eresMas_QRF 07-2003 Wanadoo V2_CA BAC SCR-VM 06-07 (31-07-06)_Spain ARPU + AUPU_ROW ARPU" xfId="38519"/>
    <cellStyle name="n_Flash September eresMas_QRF 07-2003 Wanadoo V2_CA BAC SCR-VM 06-07 (31-07-06)_Spain KPIs" xfId="7304"/>
    <cellStyle name="n_Flash September eresMas_QRF 07-2003 Wanadoo V2_CA BAC SCR-VM 06-07 (31-07-06)_Spain KPIs 2" xfId="16671"/>
    <cellStyle name="n_Flash September eresMas_QRF 07-2003 Wanadoo V2_CA BAC SCR-VM 06-07 (31-07-06)_Spain KPIs_1" xfId="52120"/>
    <cellStyle name="n_Flash September eresMas_QRF 07-2003 Wanadoo V2_CA BAC SCR-VM 06-07 (31-07-06)_Telecoms - Operational KPIs" xfId="50423"/>
    <cellStyle name="n_Flash September eresMas_QRF 07-2003 Wanadoo V2_CA forfaits 0607 (06-08-14)" xfId="2597"/>
    <cellStyle name="n_Flash September eresMas_QRF 07-2003 Wanadoo V2_CA forfaits 0607 (06-08-14)_A&amp;ME KPIs" xfId="53900"/>
    <cellStyle name="n_Flash September eresMas_QRF 07-2003 Wanadoo V2_CA forfaits 0607 (06-08-14)_France financials" xfId="24251"/>
    <cellStyle name="n_Flash September eresMas_QRF 07-2003 Wanadoo V2_CA forfaits 0607 (06-08-14)_France KPIs" xfId="5458"/>
    <cellStyle name="n_Flash September eresMas_QRF 07-2003 Wanadoo V2_CA forfaits 0607 (06-08-14)_France KPIs 2" xfId="14876"/>
    <cellStyle name="n_Flash September eresMas_QRF 07-2003 Wanadoo V2_CA forfaits 0607 (06-08-14)_France KPIs_1" xfId="12701"/>
    <cellStyle name="n_Flash September eresMas_QRF 07-2003 Wanadoo V2_CA forfaits 0607 (06-08-14)_Group" xfId="38521"/>
    <cellStyle name="n_Flash September eresMas_QRF 07-2003 Wanadoo V2_CA forfaits 0607 (06-08-14)_Group - financial KPIs" xfId="22507"/>
    <cellStyle name="n_Flash September eresMas_QRF 07-2003 Wanadoo V2_CA forfaits 0607 (06-08-14)_Group - operational KPIs" xfId="10947"/>
    <cellStyle name="n_Flash September eresMas_QRF 07-2003 Wanadoo V2_CA forfaits 0607 (06-08-14)_Group - operational KPIs 2" xfId="18646"/>
    <cellStyle name="n_Flash September eresMas_QRF 07-2003 Wanadoo V2_CA forfaits 0607 (06-08-14)_Group - operational KPIs_1" xfId="20763"/>
    <cellStyle name="n_Flash September eresMas_QRF 07-2003 Wanadoo V2_CA forfaits 0607 (06-08-14)_Poland KPIs" xfId="38520"/>
    <cellStyle name="n_Flash September eresMas_QRF 07-2003 Wanadoo V2_CA forfaits 0607 (06-08-14)_ROW" xfId="38522"/>
    <cellStyle name="n_Flash September eresMas_QRF 07-2003 Wanadoo V2_CA forfaits 0607 (06-08-14)_ROW ARPU" xfId="38523"/>
    <cellStyle name="n_Flash September eresMas_QRF 07-2003 Wanadoo V2_CA forfaits 0607 (06-08-14)_ROW_1" xfId="38524"/>
    <cellStyle name="n_Flash September eresMas_QRF 07-2003 Wanadoo V2_CA forfaits 0607 (06-08-14)_ROW_1_Group" xfId="38525"/>
    <cellStyle name="n_Flash September eresMas_QRF 07-2003 Wanadoo V2_CA forfaits 0607 (06-08-14)_ROW_1_ROW ARPU" xfId="38526"/>
    <cellStyle name="n_Flash September eresMas_QRF 07-2003 Wanadoo V2_CA forfaits 0607 (06-08-14)_ROW_Group" xfId="38527"/>
    <cellStyle name="n_Flash September eresMas_QRF 07-2003 Wanadoo V2_CA forfaits 0607 (06-08-14)_ROW_ROW ARPU" xfId="38528"/>
    <cellStyle name="n_Flash September eresMas_QRF 07-2003 Wanadoo V2_CA forfaits 0607 (06-08-14)_Spain ARPU + AUPU" xfId="38529"/>
    <cellStyle name="n_Flash September eresMas_QRF 07-2003 Wanadoo V2_CA forfaits 0607 (06-08-14)_Spain ARPU + AUPU_Group" xfId="38530"/>
    <cellStyle name="n_Flash September eresMas_QRF 07-2003 Wanadoo V2_CA forfaits 0607 (06-08-14)_Spain ARPU + AUPU_ROW ARPU" xfId="38531"/>
    <cellStyle name="n_Flash September eresMas_QRF 07-2003 Wanadoo V2_CA forfaits 0607 (06-08-14)_Spain KPIs" xfId="7305"/>
    <cellStyle name="n_Flash September eresMas_QRF 07-2003 Wanadoo V2_CA forfaits 0607 (06-08-14)_Spain KPIs 2" xfId="16672"/>
    <cellStyle name="n_Flash September eresMas_QRF 07-2003 Wanadoo V2_CA forfaits 0607 (06-08-14)_Spain KPIs_1" xfId="52121"/>
    <cellStyle name="n_Flash September eresMas_QRF 07-2003 Wanadoo V2_CA forfaits 0607 (06-08-14)_Telecoms - Operational KPIs" xfId="50424"/>
    <cellStyle name="n_Flash September eresMas_QRF 07-2003 Wanadoo V2_Classeur2" xfId="2598"/>
    <cellStyle name="n_Flash September eresMas_QRF 07-2003 Wanadoo V2_Classeur2_A&amp;ME KPIs" xfId="53901"/>
    <cellStyle name="n_Flash September eresMas_QRF 07-2003 Wanadoo V2_Classeur2_France financials" xfId="24252"/>
    <cellStyle name="n_Flash September eresMas_QRF 07-2003 Wanadoo V2_Classeur2_France KPIs" xfId="5459"/>
    <cellStyle name="n_Flash September eresMas_QRF 07-2003 Wanadoo V2_Classeur2_France KPIs 2" xfId="14877"/>
    <cellStyle name="n_Flash September eresMas_QRF 07-2003 Wanadoo V2_Classeur2_France KPIs_1" xfId="12702"/>
    <cellStyle name="n_Flash September eresMas_QRF 07-2003 Wanadoo V2_Classeur2_Group" xfId="38533"/>
    <cellStyle name="n_Flash September eresMas_QRF 07-2003 Wanadoo V2_Classeur2_Group - financial KPIs" xfId="22508"/>
    <cellStyle name="n_Flash September eresMas_QRF 07-2003 Wanadoo V2_Classeur2_Group - operational KPIs" xfId="10948"/>
    <cellStyle name="n_Flash September eresMas_QRF 07-2003 Wanadoo V2_Classeur2_Group - operational KPIs 2" xfId="18647"/>
    <cellStyle name="n_Flash September eresMas_QRF 07-2003 Wanadoo V2_Classeur2_Group - operational KPIs_1" xfId="20764"/>
    <cellStyle name="n_Flash September eresMas_QRF 07-2003 Wanadoo V2_Classeur2_Poland KPIs" xfId="38532"/>
    <cellStyle name="n_Flash September eresMas_QRF 07-2003 Wanadoo V2_Classeur2_ROW" xfId="38534"/>
    <cellStyle name="n_Flash September eresMas_QRF 07-2003 Wanadoo V2_Classeur2_ROW ARPU" xfId="38535"/>
    <cellStyle name="n_Flash September eresMas_QRF 07-2003 Wanadoo V2_Classeur2_ROW_1" xfId="38536"/>
    <cellStyle name="n_Flash September eresMas_QRF 07-2003 Wanadoo V2_Classeur2_ROW_1_Group" xfId="38537"/>
    <cellStyle name="n_Flash September eresMas_QRF 07-2003 Wanadoo V2_Classeur2_ROW_1_ROW ARPU" xfId="38538"/>
    <cellStyle name="n_Flash September eresMas_QRF 07-2003 Wanadoo V2_Classeur2_ROW_Group" xfId="38539"/>
    <cellStyle name="n_Flash September eresMas_QRF 07-2003 Wanadoo V2_Classeur2_ROW_ROW ARPU" xfId="38540"/>
    <cellStyle name="n_Flash September eresMas_QRF 07-2003 Wanadoo V2_Classeur2_Spain ARPU + AUPU" xfId="38541"/>
    <cellStyle name="n_Flash September eresMas_QRF 07-2003 Wanadoo V2_Classeur2_Spain ARPU + AUPU_Group" xfId="38542"/>
    <cellStyle name="n_Flash September eresMas_QRF 07-2003 Wanadoo V2_Classeur2_Spain ARPU + AUPU_ROW ARPU" xfId="38543"/>
    <cellStyle name="n_Flash September eresMas_QRF 07-2003 Wanadoo V2_Classeur2_Spain KPIs" xfId="7306"/>
    <cellStyle name="n_Flash September eresMas_QRF 07-2003 Wanadoo V2_Classeur2_Spain KPIs 2" xfId="16673"/>
    <cellStyle name="n_Flash September eresMas_QRF 07-2003 Wanadoo V2_Classeur2_Spain KPIs_1" xfId="52122"/>
    <cellStyle name="n_Flash September eresMas_QRF 07-2003 Wanadoo V2_Classeur2_Telecoms - Operational KPIs" xfId="50425"/>
    <cellStyle name="n_Flash September eresMas_QRF 07-2003 Wanadoo V2_Classeur5" xfId="2599"/>
    <cellStyle name="n_Flash September eresMas_QRF 07-2003 Wanadoo V2_Classeur5_A&amp;ME KPIs" xfId="53902"/>
    <cellStyle name="n_Flash September eresMas_QRF 07-2003 Wanadoo V2_Classeur5_Enterprise" xfId="9947"/>
    <cellStyle name="n_Flash September eresMas_QRF 07-2003 Wanadoo V2_Classeur5_France financials" xfId="24253"/>
    <cellStyle name="n_Flash September eresMas_QRF 07-2003 Wanadoo V2_Classeur5_France financials_1" xfId="25537"/>
    <cellStyle name="n_Flash September eresMas_QRF 07-2003 Wanadoo V2_Classeur5_France KPIs" xfId="5460"/>
    <cellStyle name="n_Flash September eresMas_QRF 07-2003 Wanadoo V2_Classeur5_France KPIs 2" xfId="14878"/>
    <cellStyle name="n_Flash September eresMas_QRF 07-2003 Wanadoo V2_Classeur5_France KPIs_1" xfId="12703"/>
    <cellStyle name="n_Flash September eresMas_QRF 07-2003 Wanadoo V2_Classeur5_Group" xfId="38545"/>
    <cellStyle name="n_Flash September eresMas_QRF 07-2003 Wanadoo V2_Classeur5_Group - financial KPIs" xfId="22509"/>
    <cellStyle name="n_Flash September eresMas_QRF 07-2003 Wanadoo V2_Classeur5_Group - operational KPIs" xfId="3413"/>
    <cellStyle name="n_Flash September eresMas_QRF 07-2003 Wanadoo V2_Classeur5_Group - operational KPIs_1" xfId="10949"/>
    <cellStyle name="n_Flash September eresMas_QRF 07-2003 Wanadoo V2_Classeur5_Group - operational KPIs_1 2" xfId="18648"/>
    <cellStyle name="n_Flash September eresMas_QRF 07-2003 Wanadoo V2_Classeur5_Group - operational KPIs_2" xfId="20765"/>
    <cellStyle name="n_Flash September eresMas_QRF 07-2003 Wanadoo V2_Classeur5_IC&amp;SS" xfId="19711"/>
    <cellStyle name="n_Flash September eresMas_QRF 07-2003 Wanadoo V2_Classeur5_Poland KPIs" xfId="8667"/>
    <cellStyle name="n_Flash September eresMas_QRF 07-2003 Wanadoo V2_Classeur5_Poland KPIs_1" xfId="38544"/>
    <cellStyle name="n_Flash September eresMas_QRF 07-2003 Wanadoo V2_Classeur5_ROW" xfId="38546"/>
    <cellStyle name="n_Flash September eresMas_QRF 07-2003 Wanadoo V2_Classeur5_ROW ARPU" xfId="38547"/>
    <cellStyle name="n_Flash September eresMas_QRF 07-2003 Wanadoo V2_Classeur5_RoW KPIs" xfId="9379"/>
    <cellStyle name="n_Flash September eresMas_QRF 07-2003 Wanadoo V2_Classeur5_ROW_1" xfId="38548"/>
    <cellStyle name="n_Flash September eresMas_QRF 07-2003 Wanadoo V2_Classeur5_ROW_1_Group" xfId="38549"/>
    <cellStyle name="n_Flash September eresMas_QRF 07-2003 Wanadoo V2_Classeur5_ROW_1_ROW ARPU" xfId="38550"/>
    <cellStyle name="n_Flash September eresMas_QRF 07-2003 Wanadoo V2_Classeur5_ROW_Group" xfId="38551"/>
    <cellStyle name="n_Flash September eresMas_QRF 07-2003 Wanadoo V2_Classeur5_ROW_ROW ARPU" xfId="38552"/>
    <cellStyle name="n_Flash September eresMas_QRF 07-2003 Wanadoo V2_Classeur5_Spain ARPU + AUPU" xfId="38553"/>
    <cellStyle name="n_Flash September eresMas_QRF 07-2003 Wanadoo V2_Classeur5_Spain ARPU + AUPU_Group" xfId="38554"/>
    <cellStyle name="n_Flash September eresMas_QRF 07-2003 Wanadoo V2_Classeur5_Spain ARPU + AUPU_ROW ARPU" xfId="38555"/>
    <cellStyle name="n_Flash September eresMas_QRF 07-2003 Wanadoo V2_Classeur5_Spain KPIs" xfId="7307"/>
    <cellStyle name="n_Flash September eresMas_QRF 07-2003 Wanadoo V2_Classeur5_Spain KPIs 2" xfId="16674"/>
    <cellStyle name="n_Flash September eresMas_QRF 07-2003 Wanadoo V2_Classeur5_Spain KPIs_1" xfId="52123"/>
    <cellStyle name="n_Flash September eresMas_QRF 07-2003 Wanadoo V2_Classeur5_Telecoms - Operational KPIs" xfId="50426"/>
    <cellStyle name="n_Flash September eresMas_QRF 07-2003 Wanadoo V2_DATA KPI Personal" xfId="38556"/>
    <cellStyle name="n_Flash September eresMas_QRF 07-2003 Wanadoo V2_DATA KPI Personal_Group" xfId="38557"/>
    <cellStyle name="n_Flash September eresMas_QRF 07-2003 Wanadoo V2_DATA KPI Personal_ROW ARPU" xfId="38558"/>
    <cellStyle name="n_Flash September eresMas_QRF 07-2003 Wanadoo V2_EE_CoA_BS - mapped V4" xfId="38559"/>
    <cellStyle name="n_Flash September eresMas_QRF 07-2003 Wanadoo V2_EE_CoA_BS - mapped V4_Group" xfId="38560"/>
    <cellStyle name="n_Flash September eresMas_QRF 07-2003 Wanadoo V2_EE_CoA_BS - mapped V4_ROW ARPU" xfId="38561"/>
    <cellStyle name="n_Flash September eresMas_QRF 07-2003 Wanadoo V2_Enterprise" xfId="9943"/>
    <cellStyle name="n_Flash September eresMas_QRF 07-2003 Wanadoo V2_France financials" xfId="24246"/>
    <cellStyle name="n_Flash September eresMas_QRF 07-2003 Wanadoo V2_France financials_1" xfId="25533"/>
    <cellStyle name="n_Flash September eresMas_QRF 07-2003 Wanadoo V2_France KPIs" xfId="5453"/>
    <cellStyle name="n_Flash September eresMas_QRF 07-2003 Wanadoo V2_France KPIs 2" xfId="14871"/>
    <cellStyle name="n_Flash September eresMas_QRF 07-2003 Wanadoo V2_France KPIs_1" xfId="12696"/>
    <cellStyle name="n_Flash September eresMas_QRF 07-2003 Wanadoo V2_Group" xfId="38562"/>
    <cellStyle name="n_Flash September eresMas_QRF 07-2003 Wanadoo V2_Group - financial KPIs" xfId="22502"/>
    <cellStyle name="n_Flash September eresMas_QRF 07-2003 Wanadoo V2_Group - operational KPIs" xfId="3409"/>
    <cellStyle name="n_Flash September eresMas_QRF 07-2003 Wanadoo V2_Group - operational KPIs_1" xfId="10942"/>
    <cellStyle name="n_Flash September eresMas_QRF 07-2003 Wanadoo V2_Group - operational KPIs_1 2" xfId="18641"/>
    <cellStyle name="n_Flash September eresMas_QRF 07-2003 Wanadoo V2_Group - operational KPIs_2" xfId="20758"/>
    <cellStyle name="n_Flash September eresMas_QRF 07-2003 Wanadoo V2_IC&amp;SS" xfId="13820"/>
    <cellStyle name="n_Flash September eresMas_QRF 07-2003 Wanadoo V2_PFA_Mn MTV_060413" xfId="2600"/>
    <cellStyle name="n_Flash September eresMas_QRF 07-2003 Wanadoo V2_PFA_Mn MTV_060413_A&amp;ME KPIs" xfId="53903"/>
    <cellStyle name="n_Flash September eresMas_QRF 07-2003 Wanadoo V2_PFA_Mn MTV_060413_France financials" xfId="24254"/>
    <cellStyle name="n_Flash September eresMas_QRF 07-2003 Wanadoo V2_PFA_Mn MTV_060413_France KPIs" xfId="5461"/>
    <cellStyle name="n_Flash September eresMas_QRF 07-2003 Wanadoo V2_PFA_Mn MTV_060413_France KPIs 2" xfId="14879"/>
    <cellStyle name="n_Flash September eresMas_QRF 07-2003 Wanadoo V2_PFA_Mn MTV_060413_France KPIs_1" xfId="12704"/>
    <cellStyle name="n_Flash September eresMas_QRF 07-2003 Wanadoo V2_PFA_Mn MTV_060413_Group" xfId="38564"/>
    <cellStyle name="n_Flash September eresMas_QRF 07-2003 Wanadoo V2_PFA_Mn MTV_060413_Group - financial KPIs" xfId="22510"/>
    <cellStyle name="n_Flash September eresMas_QRF 07-2003 Wanadoo V2_PFA_Mn MTV_060413_Group - operational KPIs" xfId="10950"/>
    <cellStyle name="n_Flash September eresMas_QRF 07-2003 Wanadoo V2_PFA_Mn MTV_060413_Group - operational KPIs 2" xfId="18649"/>
    <cellStyle name="n_Flash September eresMas_QRF 07-2003 Wanadoo V2_PFA_Mn MTV_060413_Group - operational KPIs_1" xfId="20766"/>
    <cellStyle name="n_Flash September eresMas_QRF 07-2003 Wanadoo V2_PFA_Mn MTV_060413_Poland KPIs" xfId="38563"/>
    <cellStyle name="n_Flash September eresMas_QRF 07-2003 Wanadoo V2_PFA_Mn MTV_060413_ROW" xfId="38565"/>
    <cellStyle name="n_Flash September eresMas_QRF 07-2003 Wanadoo V2_PFA_Mn MTV_060413_ROW ARPU" xfId="38566"/>
    <cellStyle name="n_Flash September eresMas_QRF 07-2003 Wanadoo V2_PFA_Mn MTV_060413_ROW_1" xfId="38567"/>
    <cellStyle name="n_Flash September eresMas_QRF 07-2003 Wanadoo V2_PFA_Mn MTV_060413_ROW_1_Group" xfId="38568"/>
    <cellStyle name="n_Flash September eresMas_QRF 07-2003 Wanadoo V2_PFA_Mn MTV_060413_ROW_1_ROW ARPU" xfId="38569"/>
    <cellStyle name="n_Flash September eresMas_QRF 07-2003 Wanadoo V2_PFA_Mn MTV_060413_ROW_Group" xfId="38570"/>
    <cellStyle name="n_Flash September eresMas_QRF 07-2003 Wanadoo V2_PFA_Mn MTV_060413_ROW_ROW ARPU" xfId="38571"/>
    <cellStyle name="n_Flash September eresMas_QRF 07-2003 Wanadoo V2_PFA_Mn MTV_060413_Spain ARPU + AUPU" xfId="38572"/>
    <cellStyle name="n_Flash September eresMas_QRF 07-2003 Wanadoo V2_PFA_Mn MTV_060413_Spain ARPU + AUPU_Group" xfId="38573"/>
    <cellStyle name="n_Flash September eresMas_QRF 07-2003 Wanadoo V2_PFA_Mn MTV_060413_Spain ARPU + AUPU_ROW ARPU" xfId="38574"/>
    <cellStyle name="n_Flash September eresMas_QRF 07-2003 Wanadoo V2_PFA_Mn MTV_060413_Spain KPIs" xfId="7308"/>
    <cellStyle name="n_Flash September eresMas_QRF 07-2003 Wanadoo V2_PFA_Mn MTV_060413_Spain KPIs 2" xfId="16675"/>
    <cellStyle name="n_Flash September eresMas_QRF 07-2003 Wanadoo V2_PFA_Mn MTV_060413_Spain KPIs_1" xfId="52124"/>
    <cellStyle name="n_Flash September eresMas_QRF 07-2003 Wanadoo V2_PFA_Mn MTV_060413_Telecoms - Operational KPIs" xfId="50427"/>
    <cellStyle name="n_Flash September eresMas_QRF 07-2003 Wanadoo V2_PFA_Mn_0603_V0 0" xfId="2601"/>
    <cellStyle name="n_Flash September eresMas_QRF 07-2003 Wanadoo V2_PFA_Mn_0603_V0 0_A&amp;ME KPIs" xfId="53904"/>
    <cellStyle name="n_Flash September eresMas_QRF 07-2003 Wanadoo V2_PFA_Mn_0603_V0 0_France financials" xfId="24255"/>
    <cellStyle name="n_Flash September eresMas_QRF 07-2003 Wanadoo V2_PFA_Mn_0603_V0 0_France KPIs" xfId="5462"/>
    <cellStyle name="n_Flash September eresMas_QRF 07-2003 Wanadoo V2_PFA_Mn_0603_V0 0_France KPIs 2" xfId="14880"/>
    <cellStyle name="n_Flash September eresMas_QRF 07-2003 Wanadoo V2_PFA_Mn_0603_V0 0_France KPIs_1" xfId="12705"/>
    <cellStyle name="n_Flash September eresMas_QRF 07-2003 Wanadoo V2_PFA_Mn_0603_V0 0_Group" xfId="38576"/>
    <cellStyle name="n_Flash September eresMas_QRF 07-2003 Wanadoo V2_PFA_Mn_0603_V0 0_Group - financial KPIs" xfId="22511"/>
    <cellStyle name="n_Flash September eresMas_QRF 07-2003 Wanadoo V2_PFA_Mn_0603_V0 0_Group - operational KPIs" xfId="10951"/>
    <cellStyle name="n_Flash September eresMas_QRF 07-2003 Wanadoo V2_PFA_Mn_0603_V0 0_Group - operational KPIs 2" xfId="18650"/>
    <cellStyle name="n_Flash September eresMas_QRF 07-2003 Wanadoo V2_PFA_Mn_0603_V0 0_Group - operational KPIs_1" xfId="20767"/>
    <cellStyle name="n_Flash September eresMas_QRF 07-2003 Wanadoo V2_PFA_Mn_0603_V0 0_Poland KPIs" xfId="38575"/>
    <cellStyle name="n_Flash September eresMas_QRF 07-2003 Wanadoo V2_PFA_Mn_0603_V0 0_ROW" xfId="38577"/>
    <cellStyle name="n_Flash September eresMas_QRF 07-2003 Wanadoo V2_PFA_Mn_0603_V0 0_ROW ARPU" xfId="38578"/>
    <cellStyle name="n_Flash September eresMas_QRF 07-2003 Wanadoo V2_PFA_Mn_0603_V0 0_ROW_1" xfId="38579"/>
    <cellStyle name="n_Flash September eresMas_QRF 07-2003 Wanadoo V2_PFA_Mn_0603_V0 0_ROW_1_Group" xfId="38580"/>
    <cellStyle name="n_Flash September eresMas_QRF 07-2003 Wanadoo V2_PFA_Mn_0603_V0 0_ROW_1_ROW ARPU" xfId="38581"/>
    <cellStyle name="n_Flash September eresMas_QRF 07-2003 Wanadoo V2_PFA_Mn_0603_V0 0_ROW_Group" xfId="38582"/>
    <cellStyle name="n_Flash September eresMas_QRF 07-2003 Wanadoo V2_PFA_Mn_0603_V0 0_ROW_ROW ARPU" xfId="38583"/>
    <cellStyle name="n_Flash September eresMas_QRF 07-2003 Wanadoo V2_PFA_Mn_0603_V0 0_Spain ARPU + AUPU" xfId="38584"/>
    <cellStyle name="n_Flash September eresMas_QRF 07-2003 Wanadoo V2_PFA_Mn_0603_V0 0_Spain ARPU + AUPU_Group" xfId="38585"/>
    <cellStyle name="n_Flash September eresMas_QRF 07-2003 Wanadoo V2_PFA_Mn_0603_V0 0_Spain ARPU + AUPU_ROW ARPU" xfId="38586"/>
    <cellStyle name="n_Flash September eresMas_QRF 07-2003 Wanadoo V2_PFA_Mn_0603_V0 0_Spain KPIs" xfId="7309"/>
    <cellStyle name="n_Flash September eresMas_QRF 07-2003 Wanadoo V2_PFA_Mn_0603_V0 0_Spain KPIs 2" xfId="16676"/>
    <cellStyle name="n_Flash September eresMas_QRF 07-2003 Wanadoo V2_PFA_Mn_0603_V0 0_Spain KPIs_1" xfId="52125"/>
    <cellStyle name="n_Flash September eresMas_QRF 07-2003 Wanadoo V2_PFA_Mn_0603_V0 0_Telecoms - Operational KPIs" xfId="50428"/>
    <cellStyle name="n_Flash September eresMas_QRF 07-2003 Wanadoo V2_PFA_Parcs_0600706" xfId="2602"/>
    <cellStyle name="n_Flash September eresMas_QRF 07-2003 Wanadoo V2_PFA_Parcs_0600706_A&amp;ME KPIs" xfId="53905"/>
    <cellStyle name="n_Flash September eresMas_QRF 07-2003 Wanadoo V2_PFA_Parcs_0600706_France financials" xfId="24256"/>
    <cellStyle name="n_Flash September eresMas_QRF 07-2003 Wanadoo V2_PFA_Parcs_0600706_France KPIs" xfId="5463"/>
    <cellStyle name="n_Flash September eresMas_QRF 07-2003 Wanadoo V2_PFA_Parcs_0600706_France KPIs 2" xfId="14881"/>
    <cellStyle name="n_Flash September eresMas_QRF 07-2003 Wanadoo V2_PFA_Parcs_0600706_France KPIs_1" xfId="12706"/>
    <cellStyle name="n_Flash September eresMas_QRF 07-2003 Wanadoo V2_PFA_Parcs_0600706_Group" xfId="38588"/>
    <cellStyle name="n_Flash September eresMas_QRF 07-2003 Wanadoo V2_PFA_Parcs_0600706_Group - financial KPIs" xfId="22512"/>
    <cellStyle name="n_Flash September eresMas_QRF 07-2003 Wanadoo V2_PFA_Parcs_0600706_Group - operational KPIs" xfId="10952"/>
    <cellStyle name="n_Flash September eresMas_QRF 07-2003 Wanadoo V2_PFA_Parcs_0600706_Group - operational KPIs 2" xfId="18651"/>
    <cellStyle name="n_Flash September eresMas_QRF 07-2003 Wanadoo V2_PFA_Parcs_0600706_Group - operational KPIs_1" xfId="20768"/>
    <cellStyle name="n_Flash September eresMas_QRF 07-2003 Wanadoo V2_PFA_Parcs_0600706_Poland KPIs" xfId="38587"/>
    <cellStyle name="n_Flash September eresMas_QRF 07-2003 Wanadoo V2_PFA_Parcs_0600706_ROW" xfId="38589"/>
    <cellStyle name="n_Flash September eresMas_QRF 07-2003 Wanadoo V2_PFA_Parcs_0600706_ROW ARPU" xfId="38590"/>
    <cellStyle name="n_Flash September eresMas_QRF 07-2003 Wanadoo V2_PFA_Parcs_0600706_ROW_1" xfId="38591"/>
    <cellStyle name="n_Flash September eresMas_QRF 07-2003 Wanadoo V2_PFA_Parcs_0600706_ROW_1_Group" xfId="38592"/>
    <cellStyle name="n_Flash September eresMas_QRF 07-2003 Wanadoo V2_PFA_Parcs_0600706_ROW_1_ROW ARPU" xfId="38593"/>
    <cellStyle name="n_Flash September eresMas_QRF 07-2003 Wanadoo V2_PFA_Parcs_0600706_ROW_Group" xfId="38594"/>
    <cellStyle name="n_Flash September eresMas_QRF 07-2003 Wanadoo V2_PFA_Parcs_0600706_ROW_ROW ARPU" xfId="38595"/>
    <cellStyle name="n_Flash September eresMas_QRF 07-2003 Wanadoo V2_PFA_Parcs_0600706_Spain ARPU + AUPU" xfId="38596"/>
    <cellStyle name="n_Flash September eresMas_QRF 07-2003 Wanadoo V2_PFA_Parcs_0600706_Spain ARPU + AUPU_Group" xfId="38597"/>
    <cellStyle name="n_Flash September eresMas_QRF 07-2003 Wanadoo V2_PFA_Parcs_0600706_Spain ARPU + AUPU_ROW ARPU" xfId="38598"/>
    <cellStyle name="n_Flash September eresMas_QRF 07-2003 Wanadoo V2_PFA_Parcs_0600706_Spain KPIs" xfId="7310"/>
    <cellStyle name="n_Flash September eresMas_QRF 07-2003 Wanadoo V2_PFA_Parcs_0600706_Spain KPIs 2" xfId="16677"/>
    <cellStyle name="n_Flash September eresMas_QRF 07-2003 Wanadoo V2_PFA_Parcs_0600706_Spain KPIs_1" xfId="52126"/>
    <cellStyle name="n_Flash September eresMas_QRF 07-2003 Wanadoo V2_PFA_Parcs_0600706_Telecoms - Operational KPIs" xfId="50429"/>
    <cellStyle name="n_Flash September eresMas_QRF 07-2003 Wanadoo V2_Poland KPIs" xfId="8663"/>
    <cellStyle name="n_Flash September eresMas_QRF 07-2003 Wanadoo V2_Poland KPIs_1" xfId="38471"/>
    <cellStyle name="n_Flash September eresMas_QRF 07-2003 Wanadoo V2_Reporting Valeur_Mobile_2010_10" xfId="38599"/>
    <cellStyle name="n_Flash September eresMas_QRF 07-2003 Wanadoo V2_Reporting Valeur_Mobile_2010_10_Group" xfId="38600"/>
    <cellStyle name="n_Flash September eresMas_QRF 07-2003 Wanadoo V2_Reporting Valeur_Mobile_2010_10_ROW" xfId="38601"/>
    <cellStyle name="n_Flash September eresMas_QRF 07-2003 Wanadoo V2_Reporting Valeur_Mobile_2010_10_ROW ARPU" xfId="38602"/>
    <cellStyle name="n_Flash September eresMas_QRF 07-2003 Wanadoo V2_Reporting Valeur_Mobile_2010_10_ROW_Group" xfId="38603"/>
    <cellStyle name="n_Flash September eresMas_QRF 07-2003 Wanadoo V2_Reporting Valeur_Mobile_2010_10_ROW_ROW ARPU" xfId="38604"/>
    <cellStyle name="n_Flash September eresMas_QRF 07-2003 Wanadoo V2_ROW" xfId="38605"/>
    <cellStyle name="n_Flash September eresMas_QRF 07-2003 Wanadoo V2_ROW ARPU" xfId="38606"/>
    <cellStyle name="n_Flash September eresMas_QRF 07-2003 Wanadoo V2_RoW KPIs" xfId="9375"/>
    <cellStyle name="n_Flash September eresMas_QRF 07-2003 Wanadoo V2_ROW_1" xfId="38607"/>
    <cellStyle name="n_Flash September eresMas_QRF 07-2003 Wanadoo V2_ROW_1_Group" xfId="38608"/>
    <cellStyle name="n_Flash September eresMas_QRF 07-2003 Wanadoo V2_ROW_1_ROW ARPU" xfId="38609"/>
    <cellStyle name="n_Flash September eresMas_QRF 07-2003 Wanadoo V2_ROW_Group" xfId="38610"/>
    <cellStyle name="n_Flash September eresMas_QRF 07-2003 Wanadoo V2_ROW_ROW ARPU" xfId="38611"/>
    <cellStyle name="n_Flash September eresMas_QRF 07-2003 Wanadoo V2_Spain ARPU + AUPU" xfId="38612"/>
    <cellStyle name="n_Flash September eresMas_QRF 07-2003 Wanadoo V2_Spain ARPU + AUPU_Group" xfId="38613"/>
    <cellStyle name="n_Flash September eresMas_QRF 07-2003 Wanadoo V2_Spain ARPU + AUPU_ROW ARPU" xfId="38614"/>
    <cellStyle name="n_Flash September eresMas_QRF 07-2003 Wanadoo V2_Spain KPIs" xfId="7300"/>
    <cellStyle name="n_Flash September eresMas_QRF 07-2003 Wanadoo V2_Spain KPIs 2" xfId="16667"/>
    <cellStyle name="n_Flash September eresMas_QRF 07-2003 Wanadoo V2_Spain KPIs_1" xfId="52116"/>
    <cellStyle name="n_Flash September eresMas_QRF 07-2003 Wanadoo V2_Telecoms - Operational KPIs" xfId="50419"/>
    <cellStyle name="n_Flash September eresMas_QRF 07-2003 Wanadoo V2_UAG_report_CA 06-09 (06-09-28)" xfId="2603"/>
    <cellStyle name="n_Flash September eresMas_QRF 07-2003 Wanadoo V2_UAG_report_CA 06-09 (06-09-28)_A&amp;ME KPIs" xfId="53906"/>
    <cellStyle name="n_Flash September eresMas_QRF 07-2003 Wanadoo V2_UAG_report_CA 06-09 (06-09-28)_Enterprise" xfId="9948"/>
    <cellStyle name="n_Flash September eresMas_QRF 07-2003 Wanadoo V2_UAG_report_CA 06-09 (06-09-28)_France financials" xfId="24257"/>
    <cellStyle name="n_Flash September eresMas_QRF 07-2003 Wanadoo V2_UAG_report_CA 06-09 (06-09-28)_France financials_1" xfId="25538"/>
    <cellStyle name="n_Flash September eresMas_QRF 07-2003 Wanadoo V2_UAG_report_CA 06-09 (06-09-28)_France KPIs" xfId="5464"/>
    <cellStyle name="n_Flash September eresMas_QRF 07-2003 Wanadoo V2_UAG_report_CA 06-09 (06-09-28)_France KPIs 2" xfId="14882"/>
    <cellStyle name="n_Flash September eresMas_QRF 07-2003 Wanadoo V2_UAG_report_CA 06-09 (06-09-28)_France KPIs_1" xfId="12707"/>
    <cellStyle name="n_Flash September eresMas_QRF 07-2003 Wanadoo V2_UAG_report_CA 06-09 (06-09-28)_Group" xfId="38616"/>
    <cellStyle name="n_Flash September eresMas_QRF 07-2003 Wanadoo V2_UAG_report_CA 06-09 (06-09-28)_Group - financial KPIs" xfId="22513"/>
    <cellStyle name="n_Flash September eresMas_QRF 07-2003 Wanadoo V2_UAG_report_CA 06-09 (06-09-28)_Group - operational KPIs" xfId="3414"/>
    <cellStyle name="n_Flash September eresMas_QRF 07-2003 Wanadoo V2_UAG_report_CA 06-09 (06-09-28)_Group - operational KPIs_1" xfId="10953"/>
    <cellStyle name="n_Flash September eresMas_QRF 07-2003 Wanadoo V2_UAG_report_CA 06-09 (06-09-28)_Group - operational KPIs_1 2" xfId="18652"/>
    <cellStyle name="n_Flash September eresMas_QRF 07-2003 Wanadoo V2_UAG_report_CA 06-09 (06-09-28)_Group - operational KPIs_2" xfId="20769"/>
    <cellStyle name="n_Flash September eresMas_QRF 07-2003 Wanadoo V2_UAG_report_CA 06-09 (06-09-28)_IC&amp;SS" xfId="13588"/>
    <cellStyle name="n_Flash September eresMas_QRF 07-2003 Wanadoo V2_UAG_report_CA 06-09 (06-09-28)_Poland KPIs" xfId="8668"/>
    <cellStyle name="n_Flash September eresMas_QRF 07-2003 Wanadoo V2_UAG_report_CA 06-09 (06-09-28)_Poland KPIs_1" xfId="38615"/>
    <cellStyle name="n_Flash September eresMas_QRF 07-2003 Wanadoo V2_UAG_report_CA 06-09 (06-09-28)_ROW" xfId="38617"/>
    <cellStyle name="n_Flash September eresMas_QRF 07-2003 Wanadoo V2_UAG_report_CA 06-09 (06-09-28)_ROW ARPU" xfId="38618"/>
    <cellStyle name="n_Flash September eresMas_QRF 07-2003 Wanadoo V2_UAG_report_CA 06-09 (06-09-28)_RoW KPIs" xfId="9380"/>
    <cellStyle name="n_Flash September eresMas_QRF 07-2003 Wanadoo V2_UAG_report_CA 06-09 (06-09-28)_ROW_1" xfId="38619"/>
    <cellStyle name="n_Flash September eresMas_QRF 07-2003 Wanadoo V2_UAG_report_CA 06-09 (06-09-28)_ROW_1_Group" xfId="38620"/>
    <cellStyle name="n_Flash September eresMas_QRF 07-2003 Wanadoo V2_UAG_report_CA 06-09 (06-09-28)_ROW_1_ROW ARPU" xfId="38621"/>
    <cellStyle name="n_Flash September eresMas_QRF 07-2003 Wanadoo V2_UAG_report_CA 06-09 (06-09-28)_ROW_Group" xfId="38622"/>
    <cellStyle name="n_Flash September eresMas_QRF 07-2003 Wanadoo V2_UAG_report_CA 06-09 (06-09-28)_ROW_ROW ARPU" xfId="38623"/>
    <cellStyle name="n_Flash September eresMas_QRF 07-2003 Wanadoo V2_UAG_report_CA 06-09 (06-09-28)_Spain ARPU + AUPU" xfId="38624"/>
    <cellStyle name="n_Flash September eresMas_QRF 07-2003 Wanadoo V2_UAG_report_CA 06-09 (06-09-28)_Spain ARPU + AUPU_Group" xfId="38625"/>
    <cellStyle name="n_Flash September eresMas_QRF 07-2003 Wanadoo V2_UAG_report_CA 06-09 (06-09-28)_Spain ARPU + AUPU_ROW ARPU" xfId="38626"/>
    <cellStyle name="n_Flash September eresMas_QRF 07-2003 Wanadoo V2_UAG_report_CA 06-09 (06-09-28)_Spain KPIs" xfId="7311"/>
    <cellStyle name="n_Flash September eresMas_QRF 07-2003 Wanadoo V2_UAG_report_CA 06-09 (06-09-28)_Spain KPIs 2" xfId="16678"/>
    <cellStyle name="n_Flash September eresMas_QRF 07-2003 Wanadoo V2_UAG_report_CA 06-09 (06-09-28)_Spain KPIs_1" xfId="52127"/>
    <cellStyle name="n_Flash September eresMas_QRF 07-2003 Wanadoo V2_UAG_report_CA 06-09 (06-09-28)_Telecoms - Operational KPIs" xfId="50430"/>
    <cellStyle name="n_Flash September eresMas_QRF 07-2003 Wanadoo V2_UAG_report_CA 06-10 (06-11-06)" xfId="2604"/>
    <cellStyle name="n_Flash September eresMas_QRF 07-2003 Wanadoo V2_UAG_report_CA 06-10 (06-11-06)_A&amp;ME KPIs" xfId="53907"/>
    <cellStyle name="n_Flash September eresMas_QRF 07-2003 Wanadoo V2_UAG_report_CA 06-10 (06-11-06)_Enterprise" xfId="9949"/>
    <cellStyle name="n_Flash September eresMas_QRF 07-2003 Wanadoo V2_UAG_report_CA 06-10 (06-11-06)_France financials" xfId="24258"/>
    <cellStyle name="n_Flash September eresMas_QRF 07-2003 Wanadoo V2_UAG_report_CA 06-10 (06-11-06)_France financials_1" xfId="25539"/>
    <cellStyle name="n_Flash September eresMas_QRF 07-2003 Wanadoo V2_UAG_report_CA 06-10 (06-11-06)_France KPIs" xfId="5465"/>
    <cellStyle name="n_Flash September eresMas_QRF 07-2003 Wanadoo V2_UAG_report_CA 06-10 (06-11-06)_France KPIs 2" xfId="14883"/>
    <cellStyle name="n_Flash September eresMas_QRF 07-2003 Wanadoo V2_UAG_report_CA 06-10 (06-11-06)_France KPIs_1" xfId="12708"/>
    <cellStyle name="n_Flash September eresMas_QRF 07-2003 Wanadoo V2_UAG_report_CA 06-10 (06-11-06)_Group" xfId="38628"/>
    <cellStyle name="n_Flash September eresMas_QRF 07-2003 Wanadoo V2_UAG_report_CA 06-10 (06-11-06)_Group - financial KPIs" xfId="22514"/>
    <cellStyle name="n_Flash September eresMas_QRF 07-2003 Wanadoo V2_UAG_report_CA 06-10 (06-11-06)_Group - operational KPIs" xfId="3415"/>
    <cellStyle name="n_Flash September eresMas_QRF 07-2003 Wanadoo V2_UAG_report_CA 06-10 (06-11-06)_Group - operational KPIs_1" xfId="10954"/>
    <cellStyle name="n_Flash September eresMas_QRF 07-2003 Wanadoo V2_UAG_report_CA 06-10 (06-11-06)_Group - operational KPIs_1 2" xfId="18653"/>
    <cellStyle name="n_Flash September eresMas_QRF 07-2003 Wanadoo V2_UAG_report_CA 06-10 (06-11-06)_Group - operational KPIs_2" xfId="20770"/>
    <cellStyle name="n_Flash September eresMas_QRF 07-2003 Wanadoo V2_UAG_report_CA 06-10 (06-11-06)_IC&amp;SS" xfId="17547"/>
    <cellStyle name="n_Flash September eresMas_QRF 07-2003 Wanadoo V2_UAG_report_CA 06-10 (06-11-06)_Poland KPIs" xfId="8669"/>
    <cellStyle name="n_Flash September eresMas_QRF 07-2003 Wanadoo V2_UAG_report_CA 06-10 (06-11-06)_Poland KPIs_1" xfId="38627"/>
    <cellStyle name="n_Flash September eresMas_QRF 07-2003 Wanadoo V2_UAG_report_CA 06-10 (06-11-06)_ROW" xfId="38629"/>
    <cellStyle name="n_Flash September eresMas_QRF 07-2003 Wanadoo V2_UAG_report_CA 06-10 (06-11-06)_ROW ARPU" xfId="38630"/>
    <cellStyle name="n_Flash September eresMas_QRF 07-2003 Wanadoo V2_UAG_report_CA 06-10 (06-11-06)_RoW KPIs" xfId="9381"/>
    <cellStyle name="n_Flash September eresMas_QRF 07-2003 Wanadoo V2_UAG_report_CA 06-10 (06-11-06)_ROW_1" xfId="38631"/>
    <cellStyle name="n_Flash September eresMas_QRF 07-2003 Wanadoo V2_UAG_report_CA 06-10 (06-11-06)_ROW_1_Group" xfId="38632"/>
    <cellStyle name="n_Flash September eresMas_QRF 07-2003 Wanadoo V2_UAG_report_CA 06-10 (06-11-06)_ROW_1_ROW ARPU" xfId="38633"/>
    <cellStyle name="n_Flash September eresMas_QRF 07-2003 Wanadoo V2_UAG_report_CA 06-10 (06-11-06)_ROW_Group" xfId="38634"/>
    <cellStyle name="n_Flash September eresMas_QRF 07-2003 Wanadoo V2_UAG_report_CA 06-10 (06-11-06)_ROW_ROW ARPU" xfId="38635"/>
    <cellStyle name="n_Flash September eresMas_QRF 07-2003 Wanadoo V2_UAG_report_CA 06-10 (06-11-06)_Spain ARPU + AUPU" xfId="38636"/>
    <cellStyle name="n_Flash September eresMas_QRF 07-2003 Wanadoo V2_UAG_report_CA 06-10 (06-11-06)_Spain ARPU + AUPU_Group" xfId="38637"/>
    <cellStyle name="n_Flash September eresMas_QRF 07-2003 Wanadoo V2_UAG_report_CA 06-10 (06-11-06)_Spain ARPU + AUPU_ROW ARPU" xfId="38638"/>
    <cellStyle name="n_Flash September eresMas_QRF 07-2003 Wanadoo V2_UAG_report_CA 06-10 (06-11-06)_Spain KPIs" xfId="7312"/>
    <cellStyle name="n_Flash September eresMas_QRF 07-2003 Wanadoo V2_UAG_report_CA 06-10 (06-11-06)_Spain KPIs 2" xfId="16679"/>
    <cellStyle name="n_Flash September eresMas_QRF 07-2003 Wanadoo V2_UAG_report_CA 06-10 (06-11-06)_Spain KPIs_1" xfId="52128"/>
    <cellStyle name="n_Flash September eresMas_QRF 07-2003 Wanadoo V2_UAG_report_CA 06-10 (06-11-06)_Telecoms - Operational KPIs" xfId="50431"/>
    <cellStyle name="n_Flash September eresMas_QRF 07-2003 Wanadoo V2_V&amp;M trajectoires V1 (06-08-11)" xfId="2605"/>
    <cellStyle name="n_Flash September eresMas_QRF 07-2003 Wanadoo V2_V&amp;M trajectoires V1 (06-08-11)_A&amp;ME KPIs" xfId="53908"/>
    <cellStyle name="n_Flash September eresMas_QRF 07-2003 Wanadoo V2_V&amp;M trajectoires V1 (06-08-11)_Enterprise" xfId="9950"/>
    <cellStyle name="n_Flash September eresMas_QRF 07-2003 Wanadoo V2_V&amp;M trajectoires V1 (06-08-11)_France financials" xfId="24259"/>
    <cellStyle name="n_Flash September eresMas_QRF 07-2003 Wanadoo V2_V&amp;M trajectoires V1 (06-08-11)_France financials_1" xfId="25540"/>
    <cellStyle name="n_Flash September eresMas_QRF 07-2003 Wanadoo V2_V&amp;M trajectoires V1 (06-08-11)_France KPIs" xfId="5466"/>
    <cellStyle name="n_Flash September eresMas_QRF 07-2003 Wanadoo V2_V&amp;M trajectoires V1 (06-08-11)_France KPIs 2" xfId="14884"/>
    <cellStyle name="n_Flash September eresMas_QRF 07-2003 Wanadoo V2_V&amp;M trajectoires V1 (06-08-11)_France KPIs_1" xfId="12709"/>
    <cellStyle name="n_Flash September eresMas_QRF 07-2003 Wanadoo V2_V&amp;M trajectoires V1 (06-08-11)_Group" xfId="38640"/>
    <cellStyle name="n_Flash September eresMas_QRF 07-2003 Wanadoo V2_V&amp;M trajectoires V1 (06-08-11)_Group - financial KPIs" xfId="22515"/>
    <cellStyle name="n_Flash September eresMas_QRF 07-2003 Wanadoo V2_V&amp;M trajectoires V1 (06-08-11)_Group - operational KPIs" xfId="3416"/>
    <cellStyle name="n_Flash September eresMas_QRF 07-2003 Wanadoo V2_V&amp;M trajectoires V1 (06-08-11)_Group - operational KPIs_1" xfId="10955"/>
    <cellStyle name="n_Flash September eresMas_QRF 07-2003 Wanadoo V2_V&amp;M trajectoires V1 (06-08-11)_Group - operational KPIs_1 2" xfId="18654"/>
    <cellStyle name="n_Flash September eresMas_QRF 07-2003 Wanadoo V2_V&amp;M trajectoires V1 (06-08-11)_Group - operational KPIs_2" xfId="20771"/>
    <cellStyle name="n_Flash September eresMas_QRF 07-2003 Wanadoo V2_V&amp;M trajectoires V1 (06-08-11)_IC&amp;SS" xfId="19510"/>
    <cellStyle name="n_Flash September eresMas_QRF 07-2003 Wanadoo V2_V&amp;M trajectoires V1 (06-08-11)_Poland KPIs" xfId="8670"/>
    <cellStyle name="n_Flash September eresMas_QRF 07-2003 Wanadoo V2_V&amp;M trajectoires V1 (06-08-11)_Poland KPIs_1" xfId="38639"/>
    <cellStyle name="n_Flash September eresMas_QRF 07-2003 Wanadoo V2_V&amp;M trajectoires V1 (06-08-11)_ROW" xfId="38641"/>
    <cellStyle name="n_Flash September eresMas_QRF 07-2003 Wanadoo V2_V&amp;M trajectoires V1 (06-08-11)_ROW ARPU" xfId="38642"/>
    <cellStyle name="n_Flash September eresMas_QRF 07-2003 Wanadoo V2_V&amp;M trajectoires V1 (06-08-11)_RoW KPIs" xfId="9382"/>
    <cellStyle name="n_Flash September eresMas_QRF 07-2003 Wanadoo V2_V&amp;M trajectoires V1 (06-08-11)_ROW_1" xfId="38643"/>
    <cellStyle name="n_Flash September eresMas_QRF 07-2003 Wanadoo V2_V&amp;M trajectoires V1 (06-08-11)_ROW_1_Group" xfId="38644"/>
    <cellStyle name="n_Flash September eresMas_QRF 07-2003 Wanadoo V2_V&amp;M trajectoires V1 (06-08-11)_ROW_1_ROW ARPU" xfId="38645"/>
    <cellStyle name="n_Flash September eresMas_QRF 07-2003 Wanadoo V2_V&amp;M trajectoires V1 (06-08-11)_ROW_Group" xfId="38646"/>
    <cellStyle name="n_Flash September eresMas_QRF 07-2003 Wanadoo V2_V&amp;M trajectoires V1 (06-08-11)_ROW_ROW ARPU" xfId="38647"/>
    <cellStyle name="n_Flash September eresMas_QRF 07-2003 Wanadoo V2_V&amp;M trajectoires V1 (06-08-11)_Spain ARPU + AUPU" xfId="38648"/>
    <cellStyle name="n_Flash September eresMas_QRF 07-2003 Wanadoo V2_V&amp;M trajectoires V1 (06-08-11)_Spain ARPU + AUPU_Group" xfId="38649"/>
    <cellStyle name="n_Flash September eresMas_QRF 07-2003 Wanadoo V2_V&amp;M trajectoires V1 (06-08-11)_Spain ARPU + AUPU_ROW ARPU" xfId="38650"/>
    <cellStyle name="n_Flash September eresMas_QRF 07-2003 Wanadoo V2_V&amp;M trajectoires V1 (06-08-11)_Spain KPIs" xfId="7313"/>
    <cellStyle name="n_Flash September eresMas_QRF 07-2003 Wanadoo V2_V&amp;M trajectoires V1 (06-08-11)_Spain KPIs 2" xfId="16680"/>
    <cellStyle name="n_Flash September eresMas_QRF 07-2003 Wanadoo V2_V&amp;M trajectoires V1 (06-08-11)_Spain KPIs_1" xfId="52129"/>
    <cellStyle name="n_Flash September eresMas_QRF 07-2003 Wanadoo V2_V&amp;M trajectoires V1 (06-08-11)_Telecoms - Operational KPIs" xfId="50432"/>
    <cellStyle name="n_Flash September eresMas_R&amp;O" xfId="2606"/>
    <cellStyle name="n_Flash September eresMas_R&amp;O reporting SCR_200602 template" xfId="2607"/>
    <cellStyle name="n_Flash September eresMas_R&amp;O reporting SCR_200602 template_A&amp;ME KPIs" xfId="53910"/>
    <cellStyle name="n_Flash September eresMas_R&amp;O reporting SCR_200602 template_Enterprise" xfId="9952"/>
    <cellStyle name="n_Flash September eresMas_R&amp;O reporting SCR_200602 template_France financials" xfId="24261"/>
    <cellStyle name="n_Flash September eresMas_R&amp;O reporting SCR_200602 template_France financials_1" xfId="25542"/>
    <cellStyle name="n_Flash September eresMas_R&amp;O reporting SCR_200602 template_France KPIs" xfId="5468"/>
    <cellStyle name="n_Flash September eresMas_R&amp;O reporting SCR_200602 template_France KPIs 2" xfId="14886"/>
    <cellStyle name="n_Flash September eresMas_R&amp;O reporting SCR_200602 template_France KPIs_1" xfId="12711"/>
    <cellStyle name="n_Flash September eresMas_R&amp;O reporting SCR_200602 template_Group" xfId="38653"/>
    <cellStyle name="n_Flash September eresMas_R&amp;O reporting SCR_200602 template_Group - financial KPIs" xfId="22517"/>
    <cellStyle name="n_Flash September eresMas_R&amp;O reporting SCR_200602 template_Group - operational KPIs" xfId="3418"/>
    <cellStyle name="n_Flash September eresMas_R&amp;O reporting SCR_200602 template_Group - operational KPIs_1" xfId="10957"/>
    <cellStyle name="n_Flash September eresMas_R&amp;O reporting SCR_200602 template_Group - operational KPIs_1 2" xfId="18656"/>
    <cellStyle name="n_Flash September eresMas_R&amp;O reporting SCR_200602 template_Group - operational KPIs_2" xfId="20773"/>
    <cellStyle name="n_Flash September eresMas_R&amp;O reporting SCR_200602 template_IC&amp;SS" xfId="13589"/>
    <cellStyle name="n_Flash September eresMas_R&amp;O reporting SCR_200602 template_Poland KPIs" xfId="8672"/>
    <cellStyle name="n_Flash September eresMas_R&amp;O reporting SCR_200602 template_Poland KPIs_1" xfId="38652"/>
    <cellStyle name="n_Flash September eresMas_R&amp;O reporting SCR_200602 template_ROW" xfId="38654"/>
    <cellStyle name="n_Flash September eresMas_R&amp;O reporting SCR_200602 template_ROW ARPU" xfId="38655"/>
    <cellStyle name="n_Flash September eresMas_R&amp;O reporting SCR_200602 template_RoW KPIs" xfId="9384"/>
    <cellStyle name="n_Flash September eresMas_R&amp;O reporting SCR_200602 template_ROW_1" xfId="38656"/>
    <cellStyle name="n_Flash September eresMas_R&amp;O reporting SCR_200602 template_ROW_1_Group" xfId="38657"/>
    <cellStyle name="n_Flash September eresMas_R&amp;O reporting SCR_200602 template_ROW_1_ROW ARPU" xfId="38658"/>
    <cellStyle name="n_Flash September eresMas_R&amp;O reporting SCR_200602 template_ROW_Group" xfId="38659"/>
    <cellStyle name="n_Flash September eresMas_R&amp;O reporting SCR_200602 template_ROW_ROW ARPU" xfId="38660"/>
    <cellStyle name="n_Flash September eresMas_R&amp;O reporting SCR_200602 template_Spain ARPU + AUPU" xfId="38661"/>
    <cellStyle name="n_Flash September eresMas_R&amp;O reporting SCR_200602 template_Spain ARPU + AUPU_Group" xfId="38662"/>
    <cellStyle name="n_Flash September eresMas_R&amp;O reporting SCR_200602 template_Spain ARPU + AUPU_ROW ARPU" xfId="38663"/>
    <cellStyle name="n_Flash September eresMas_R&amp;O reporting SCR_200602 template_Spain KPIs" xfId="7315"/>
    <cellStyle name="n_Flash September eresMas_R&amp;O reporting SCR_200602 template_Spain KPIs 2" xfId="16682"/>
    <cellStyle name="n_Flash September eresMas_R&amp;O reporting SCR_200602 template_Spain KPIs_1" xfId="52131"/>
    <cellStyle name="n_Flash September eresMas_R&amp;O reporting SCR_200602 template_Telecoms - Operational KPIs" xfId="50434"/>
    <cellStyle name="n_Flash September eresMas_R&amp;O_A&amp;ME KPIs" xfId="53909"/>
    <cellStyle name="n_Flash September eresMas_R&amp;O_DATA KPI Personal" xfId="38664"/>
    <cellStyle name="n_Flash September eresMas_R&amp;O_DATA KPI Personal_Group" xfId="38665"/>
    <cellStyle name="n_Flash September eresMas_R&amp;O_DATA KPI Personal_ROW ARPU" xfId="38666"/>
    <cellStyle name="n_Flash September eresMas_R&amp;O_EE_CoA_BS - mapped V4" xfId="38667"/>
    <cellStyle name="n_Flash September eresMas_R&amp;O_EE_CoA_BS - mapped V4_Group" xfId="38668"/>
    <cellStyle name="n_Flash September eresMas_R&amp;O_EE_CoA_BS - mapped V4_ROW ARPU" xfId="38669"/>
    <cellStyle name="n_Flash September eresMas_R&amp;O_Enterprise" xfId="9951"/>
    <cellStyle name="n_Flash September eresMas_R&amp;O_France financials" xfId="24260"/>
    <cellStyle name="n_Flash September eresMas_R&amp;O_France financials_1" xfId="25541"/>
    <cellStyle name="n_Flash September eresMas_R&amp;O_France KPIs" xfId="5467"/>
    <cellStyle name="n_Flash September eresMas_R&amp;O_France KPIs 2" xfId="14885"/>
    <cellStyle name="n_Flash September eresMas_R&amp;O_France KPIs_1" xfId="12710"/>
    <cellStyle name="n_Flash September eresMas_R&amp;O_Group" xfId="38670"/>
    <cellStyle name="n_Flash September eresMas_R&amp;O_Group - financial KPIs" xfId="22516"/>
    <cellStyle name="n_Flash September eresMas_R&amp;O_Group - operational KPIs" xfId="3417"/>
    <cellStyle name="n_Flash September eresMas_R&amp;O_Group - operational KPIs_1" xfId="10956"/>
    <cellStyle name="n_Flash September eresMas_R&amp;O_Group - operational KPIs_1 2" xfId="18655"/>
    <cellStyle name="n_Flash September eresMas_R&amp;O_Group - operational KPIs_2" xfId="20772"/>
    <cellStyle name="n_Flash September eresMas_R&amp;O_IC&amp;SS" xfId="19710"/>
    <cellStyle name="n_Flash September eresMas_R&amp;O_Poland KPIs" xfId="8671"/>
    <cellStyle name="n_Flash September eresMas_R&amp;O_Poland KPIs_1" xfId="38651"/>
    <cellStyle name="n_Flash September eresMas_R&amp;O_Reporting Valeur_Mobile_2010_10" xfId="38671"/>
    <cellStyle name="n_Flash September eresMas_R&amp;O_Reporting Valeur_Mobile_2010_10_Group" xfId="38672"/>
    <cellStyle name="n_Flash September eresMas_R&amp;O_Reporting Valeur_Mobile_2010_10_ROW" xfId="38673"/>
    <cellStyle name="n_Flash September eresMas_R&amp;O_Reporting Valeur_Mobile_2010_10_ROW ARPU" xfId="38674"/>
    <cellStyle name="n_Flash September eresMas_R&amp;O_Reporting Valeur_Mobile_2010_10_ROW_Group" xfId="38675"/>
    <cellStyle name="n_Flash September eresMas_R&amp;O_Reporting Valeur_Mobile_2010_10_ROW_ROW ARPU" xfId="38676"/>
    <cellStyle name="n_Flash September eresMas_R&amp;O_ROW" xfId="38677"/>
    <cellStyle name="n_Flash September eresMas_R&amp;O_ROW ARPU" xfId="38678"/>
    <cellStyle name="n_Flash September eresMas_R&amp;O_RoW KPIs" xfId="9383"/>
    <cellStyle name="n_Flash September eresMas_R&amp;O_ROW_1" xfId="38679"/>
    <cellStyle name="n_Flash September eresMas_R&amp;O_ROW_1_Group" xfId="38680"/>
    <cellStyle name="n_Flash September eresMas_R&amp;O_ROW_1_ROW ARPU" xfId="38681"/>
    <cellStyle name="n_Flash September eresMas_R&amp;O_ROW_Group" xfId="38682"/>
    <cellStyle name="n_Flash September eresMas_R&amp;O_ROW_ROW ARPU" xfId="38683"/>
    <cellStyle name="n_Flash September eresMas_R&amp;O_Spain ARPU + AUPU" xfId="38684"/>
    <cellStyle name="n_Flash September eresMas_R&amp;O_Spain ARPU + AUPU_Group" xfId="38685"/>
    <cellStyle name="n_Flash September eresMas_R&amp;O_Spain ARPU + AUPU_ROW ARPU" xfId="38686"/>
    <cellStyle name="n_Flash September eresMas_R&amp;O_Spain KPIs" xfId="7314"/>
    <cellStyle name="n_Flash September eresMas_R&amp;O_Spain KPIs 2" xfId="16681"/>
    <cellStyle name="n_Flash September eresMas_R&amp;O_Spain KPIs_1" xfId="52130"/>
    <cellStyle name="n_Flash September eresMas_R&amp;O_Telecoms - Operational KPIs" xfId="50433"/>
    <cellStyle name="n_Flash September eresMas_Reporting FT 2004-03" xfId="2608"/>
    <cellStyle name="n_Flash September eresMas_Reporting FT 2004-03_01 Synthèse DM pour modèle" xfId="2609"/>
    <cellStyle name="n_Flash September eresMas_Reporting FT 2004-03_01 Synthèse DM pour modèle_A&amp;ME KPIs" xfId="53912"/>
    <cellStyle name="n_Flash September eresMas_Reporting FT 2004-03_01 Synthèse DM pour modèle_France financials" xfId="24263"/>
    <cellStyle name="n_Flash September eresMas_Reporting FT 2004-03_01 Synthèse DM pour modèle_France KPIs" xfId="5470"/>
    <cellStyle name="n_Flash September eresMas_Reporting FT 2004-03_01 Synthèse DM pour modèle_France KPIs 2" xfId="14888"/>
    <cellStyle name="n_Flash September eresMas_Reporting FT 2004-03_01 Synthèse DM pour modèle_France KPIs_1" xfId="12713"/>
    <cellStyle name="n_Flash September eresMas_Reporting FT 2004-03_01 Synthèse DM pour modèle_Group" xfId="38689"/>
    <cellStyle name="n_Flash September eresMas_Reporting FT 2004-03_01 Synthèse DM pour modèle_Group - financial KPIs" xfId="22519"/>
    <cellStyle name="n_Flash September eresMas_Reporting FT 2004-03_01 Synthèse DM pour modèle_Group - operational KPIs" xfId="10959"/>
    <cellStyle name="n_Flash September eresMas_Reporting FT 2004-03_01 Synthèse DM pour modèle_Group - operational KPIs 2" xfId="18658"/>
    <cellStyle name="n_Flash September eresMas_Reporting FT 2004-03_01 Synthèse DM pour modèle_Group - operational KPIs_1" xfId="20775"/>
    <cellStyle name="n_Flash September eresMas_Reporting FT 2004-03_01 Synthèse DM pour modèle_Poland KPIs" xfId="38688"/>
    <cellStyle name="n_Flash September eresMas_Reporting FT 2004-03_01 Synthèse DM pour modèle_ROW" xfId="38690"/>
    <cellStyle name="n_Flash September eresMas_Reporting FT 2004-03_01 Synthèse DM pour modèle_ROW ARPU" xfId="38691"/>
    <cellStyle name="n_Flash September eresMas_Reporting FT 2004-03_01 Synthèse DM pour modèle_ROW_1" xfId="38692"/>
    <cellStyle name="n_Flash September eresMas_Reporting FT 2004-03_01 Synthèse DM pour modèle_ROW_1_Group" xfId="38693"/>
    <cellStyle name="n_Flash September eresMas_Reporting FT 2004-03_01 Synthèse DM pour modèle_ROW_1_ROW ARPU" xfId="38694"/>
    <cellStyle name="n_Flash September eresMas_Reporting FT 2004-03_01 Synthèse DM pour modèle_ROW_Group" xfId="38695"/>
    <cellStyle name="n_Flash September eresMas_Reporting FT 2004-03_01 Synthèse DM pour modèle_ROW_ROW ARPU" xfId="38696"/>
    <cellStyle name="n_Flash September eresMas_Reporting FT 2004-03_01 Synthèse DM pour modèle_Spain ARPU + AUPU" xfId="38697"/>
    <cellStyle name="n_Flash September eresMas_Reporting FT 2004-03_01 Synthèse DM pour modèle_Spain ARPU + AUPU_Group" xfId="38698"/>
    <cellStyle name="n_Flash September eresMas_Reporting FT 2004-03_01 Synthèse DM pour modèle_Spain ARPU + AUPU_ROW ARPU" xfId="38699"/>
    <cellStyle name="n_Flash September eresMas_Reporting FT 2004-03_01 Synthèse DM pour modèle_Spain KPIs" xfId="7317"/>
    <cellStyle name="n_Flash September eresMas_Reporting FT 2004-03_01 Synthèse DM pour modèle_Spain KPIs 2" xfId="16684"/>
    <cellStyle name="n_Flash September eresMas_Reporting FT 2004-03_01 Synthèse DM pour modèle_Spain KPIs_1" xfId="52133"/>
    <cellStyle name="n_Flash September eresMas_Reporting FT 2004-03_01 Synthèse DM pour modèle_Telecoms - Operational KPIs" xfId="50436"/>
    <cellStyle name="n_Flash September eresMas_Reporting FT 2004-03_0703 Préflashde L23 Analyse CA trafic 07-03 (07-04-03)" xfId="2610"/>
    <cellStyle name="n_Flash September eresMas_Reporting FT 2004-03_0703 Préflashde L23 Analyse CA trafic 07-03 (07-04-03)_A&amp;ME KPIs" xfId="53913"/>
    <cellStyle name="n_Flash September eresMas_Reporting FT 2004-03_0703 Préflashde L23 Analyse CA trafic 07-03 (07-04-03)_Enterprise" xfId="9954"/>
    <cellStyle name="n_Flash September eresMas_Reporting FT 2004-03_0703 Préflashde L23 Analyse CA trafic 07-03 (07-04-03)_France financials" xfId="24264"/>
    <cellStyle name="n_Flash September eresMas_Reporting FT 2004-03_0703 Préflashde L23 Analyse CA trafic 07-03 (07-04-03)_France financials_1" xfId="25544"/>
    <cellStyle name="n_Flash September eresMas_Reporting FT 2004-03_0703 Préflashde L23 Analyse CA trafic 07-03 (07-04-03)_France KPIs" xfId="5471"/>
    <cellStyle name="n_Flash September eresMas_Reporting FT 2004-03_0703 Préflashde L23 Analyse CA trafic 07-03 (07-04-03)_France KPIs 2" xfId="14889"/>
    <cellStyle name="n_Flash September eresMas_Reporting FT 2004-03_0703 Préflashde L23 Analyse CA trafic 07-03 (07-04-03)_France KPIs_1" xfId="12714"/>
    <cellStyle name="n_Flash September eresMas_Reporting FT 2004-03_0703 Préflashde L23 Analyse CA trafic 07-03 (07-04-03)_Group" xfId="38701"/>
    <cellStyle name="n_Flash September eresMas_Reporting FT 2004-03_0703 Préflashde L23 Analyse CA trafic 07-03 (07-04-03)_Group - financial KPIs" xfId="22520"/>
    <cellStyle name="n_Flash September eresMas_Reporting FT 2004-03_0703 Préflashde L23 Analyse CA trafic 07-03 (07-04-03)_Group - operational KPIs" xfId="3420"/>
    <cellStyle name="n_Flash September eresMas_Reporting FT 2004-03_0703 Préflashde L23 Analyse CA trafic 07-03 (07-04-03)_Group - operational KPIs_1" xfId="10960"/>
    <cellStyle name="n_Flash September eresMas_Reporting FT 2004-03_0703 Préflashde L23 Analyse CA trafic 07-03 (07-04-03)_Group - operational KPIs_1 2" xfId="18659"/>
    <cellStyle name="n_Flash September eresMas_Reporting FT 2004-03_0703 Préflashde L23 Analyse CA trafic 07-03 (07-04-03)_Group - operational KPIs_2" xfId="20776"/>
    <cellStyle name="n_Flash September eresMas_Reporting FT 2004-03_0703 Préflashde L23 Analyse CA trafic 07-03 (07-04-03)_IC&amp;SS" xfId="19509"/>
    <cellStyle name="n_Flash September eresMas_Reporting FT 2004-03_0703 Préflashde L23 Analyse CA trafic 07-03 (07-04-03)_Poland KPIs" xfId="8674"/>
    <cellStyle name="n_Flash September eresMas_Reporting FT 2004-03_0703 Préflashde L23 Analyse CA trafic 07-03 (07-04-03)_Poland KPIs_1" xfId="38700"/>
    <cellStyle name="n_Flash September eresMas_Reporting FT 2004-03_0703 Préflashde L23 Analyse CA trafic 07-03 (07-04-03)_ROW" xfId="38702"/>
    <cellStyle name="n_Flash September eresMas_Reporting FT 2004-03_0703 Préflashde L23 Analyse CA trafic 07-03 (07-04-03)_ROW ARPU" xfId="38703"/>
    <cellStyle name="n_Flash September eresMas_Reporting FT 2004-03_0703 Préflashde L23 Analyse CA trafic 07-03 (07-04-03)_RoW KPIs" xfId="9386"/>
    <cellStyle name="n_Flash September eresMas_Reporting FT 2004-03_0703 Préflashde L23 Analyse CA trafic 07-03 (07-04-03)_ROW_1" xfId="38704"/>
    <cellStyle name="n_Flash September eresMas_Reporting FT 2004-03_0703 Préflashde L23 Analyse CA trafic 07-03 (07-04-03)_ROW_1_Group" xfId="38705"/>
    <cellStyle name="n_Flash September eresMas_Reporting FT 2004-03_0703 Préflashde L23 Analyse CA trafic 07-03 (07-04-03)_ROW_1_ROW ARPU" xfId="38706"/>
    <cellStyle name="n_Flash September eresMas_Reporting FT 2004-03_0703 Préflashde L23 Analyse CA trafic 07-03 (07-04-03)_ROW_Group" xfId="38707"/>
    <cellStyle name="n_Flash September eresMas_Reporting FT 2004-03_0703 Préflashde L23 Analyse CA trafic 07-03 (07-04-03)_ROW_ROW ARPU" xfId="38708"/>
    <cellStyle name="n_Flash September eresMas_Reporting FT 2004-03_0703 Préflashde L23 Analyse CA trafic 07-03 (07-04-03)_Spain ARPU + AUPU" xfId="38709"/>
    <cellStyle name="n_Flash September eresMas_Reporting FT 2004-03_0703 Préflashde L23 Analyse CA trafic 07-03 (07-04-03)_Spain ARPU + AUPU_Group" xfId="38710"/>
    <cellStyle name="n_Flash September eresMas_Reporting FT 2004-03_0703 Préflashde L23 Analyse CA trafic 07-03 (07-04-03)_Spain ARPU + AUPU_ROW ARPU" xfId="38711"/>
    <cellStyle name="n_Flash September eresMas_Reporting FT 2004-03_0703 Préflashde L23 Analyse CA trafic 07-03 (07-04-03)_Spain KPIs" xfId="7318"/>
    <cellStyle name="n_Flash September eresMas_Reporting FT 2004-03_0703 Préflashde L23 Analyse CA trafic 07-03 (07-04-03)_Spain KPIs 2" xfId="16685"/>
    <cellStyle name="n_Flash September eresMas_Reporting FT 2004-03_0703 Préflashde L23 Analyse CA trafic 07-03 (07-04-03)_Spain KPIs_1" xfId="52134"/>
    <cellStyle name="n_Flash September eresMas_Reporting FT 2004-03_0703 Préflashde L23 Analyse CA trafic 07-03 (07-04-03)_Telecoms - Operational KPIs" xfId="50437"/>
    <cellStyle name="n_Flash September eresMas_Reporting FT 2004-03_A&amp;ME KPIs" xfId="53911"/>
    <cellStyle name="n_Flash September eresMas_Reporting FT 2004-03_Base Forfaits 06-07" xfId="2611"/>
    <cellStyle name="n_Flash September eresMas_Reporting FT 2004-03_Base Forfaits 06-07_A&amp;ME KPIs" xfId="53914"/>
    <cellStyle name="n_Flash September eresMas_Reporting FT 2004-03_Base Forfaits 06-07_Enterprise" xfId="9955"/>
    <cellStyle name="n_Flash September eresMas_Reporting FT 2004-03_Base Forfaits 06-07_France financials" xfId="24265"/>
    <cellStyle name="n_Flash September eresMas_Reporting FT 2004-03_Base Forfaits 06-07_France financials_1" xfId="25545"/>
    <cellStyle name="n_Flash September eresMas_Reporting FT 2004-03_Base Forfaits 06-07_France KPIs" xfId="5472"/>
    <cellStyle name="n_Flash September eresMas_Reporting FT 2004-03_Base Forfaits 06-07_France KPIs 2" xfId="14890"/>
    <cellStyle name="n_Flash September eresMas_Reporting FT 2004-03_Base Forfaits 06-07_France KPIs_1" xfId="12715"/>
    <cellStyle name="n_Flash September eresMas_Reporting FT 2004-03_Base Forfaits 06-07_Group" xfId="38713"/>
    <cellStyle name="n_Flash September eresMas_Reporting FT 2004-03_Base Forfaits 06-07_Group - financial KPIs" xfId="22521"/>
    <cellStyle name="n_Flash September eresMas_Reporting FT 2004-03_Base Forfaits 06-07_Group - operational KPIs" xfId="3421"/>
    <cellStyle name="n_Flash September eresMas_Reporting FT 2004-03_Base Forfaits 06-07_Group - operational KPIs_1" xfId="10961"/>
    <cellStyle name="n_Flash September eresMas_Reporting FT 2004-03_Base Forfaits 06-07_Group - operational KPIs_1 2" xfId="18660"/>
    <cellStyle name="n_Flash September eresMas_Reporting FT 2004-03_Base Forfaits 06-07_Group - operational KPIs_2" xfId="20777"/>
    <cellStyle name="n_Flash September eresMas_Reporting FT 2004-03_Base Forfaits 06-07_IC&amp;SS" xfId="19709"/>
    <cellStyle name="n_Flash September eresMas_Reporting FT 2004-03_Base Forfaits 06-07_Poland KPIs" xfId="8675"/>
    <cellStyle name="n_Flash September eresMas_Reporting FT 2004-03_Base Forfaits 06-07_Poland KPIs_1" xfId="38712"/>
    <cellStyle name="n_Flash September eresMas_Reporting FT 2004-03_Base Forfaits 06-07_ROW" xfId="38714"/>
    <cellStyle name="n_Flash September eresMas_Reporting FT 2004-03_Base Forfaits 06-07_ROW ARPU" xfId="38715"/>
    <cellStyle name="n_Flash September eresMas_Reporting FT 2004-03_Base Forfaits 06-07_RoW KPIs" xfId="9387"/>
    <cellStyle name="n_Flash September eresMas_Reporting FT 2004-03_Base Forfaits 06-07_ROW_1" xfId="38716"/>
    <cellStyle name="n_Flash September eresMas_Reporting FT 2004-03_Base Forfaits 06-07_ROW_1_Group" xfId="38717"/>
    <cellStyle name="n_Flash September eresMas_Reporting FT 2004-03_Base Forfaits 06-07_ROW_1_ROW ARPU" xfId="38718"/>
    <cellStyle name="n_Flash September eresMas_Reporting FT 2004-03_Base Forfaits 06-07_ROW_Group" xfId="38719"/>
    <cellStyle name="n_Flash September eresMas_Reporting FT 2004-03_Base Forfaits 06-07_ROW_ROW ARPU" xfId="38720"/>
    <cellStyle name="n_Flash September eresMas_Reporting FT 2004-03_Base Forfaits 06-07_Spain ARPU + AUPU" xfId="38721"/>
    <cellStyle name="n_Flash September eresMas_Reporting FT 2004-03_Base Forfaits 06-07_Spain ARPU + AUPU_Group" xfId="38722"/>
    <cellStyle name="n_Flash September eresMas_Reporting FT 2004-03_Base Forfaits 06-07_Spain ARPU + AUPU_ROW ARPU" xfId="38723"/>
    <cellStyle name="n_Flash September eresMas_Reporting FT 2004-03_Base Forfaits 06-07_Spain KPIs" xfId="7319"/>
    <cellStyle name="n_Flash September eresMas_Reporting FT 2004-03_Base Forfaits 06-07_Spain KPIs 2" xfId="16686"/>
    <cellStyle name="n_Flash September eresMas_Reporting FT 2004-03_Base Forfaits 06-07_Spain KPIs_1" xfId="52135"/>
    <cellStyle name="n_Flash September eresMas_Reporting FT 2004-03_Base Forfaits 06-07_Telecoms - Operational KPIs" xfId="50438"/>
    <cellStyle name="n_Flash September eresMas_Reporting FT 2004-03_CA BAC SCR-VM 06-07 (31-07-06)" xfId="2612"/>
    <cellStyle name="n_Flash September eresMas_Reporting FT 2004-03_CA BAC SCR-VM 06-07 (31-07-06)_A&amp;ME KPIs" xfId="53915"/>
    <cellStyle name="n_Flash September eresMas_Reporting FT 2004-03_CA BAC SCR-VM 06-07 (31-07-06)_Enterprise" xfId="9956"/>
    <cellStyle name="n_Flash September eresMas_Reporting FT 2004-03_CA BAC SCR-VM 06-07 (31-07-06)_France financials" xfId="24266"/>
    <cellStyle name="n_Flash September eresMas_Reporting FT 2004-03_CA BAC SCR-VM 06-07 (31-07-06)_France financials_1" xfId="25546"/>
    <cellStyle name="n_Flash September eresMas_Reporting FT 2004-03_CA BAC SCR-VM 06-07 (31-07-06)_France KPIs" xfId="5473"/>
    <cellStyle name="n_Flash September eresMas_Reporting FT 2004-03_CA BAC SCR-VM 06-07 (31-07-06)_France KPIs 2" xfId="14891"/>
    <cellStyle name="n_Flash September eresMas_Reporting FT 2004-03_CA BAC SCR-VM 06-07 (31-07-06)_France KPIs_1" xfId="12716"/>
    <cellStyle name="n_Flash September eresMas_Reporting FT 2004-03_CA BAC SCR-VM 06-07 (31-07-06)_Group" xfId="38725"/>
    <cellStyle name="n_Flash September eresMas_Reporting FT 2004-03_CA BAC SCR-VM 06-07 (31-07-06)_Group - financial KPIs" xfId="22522"/>
    <cellStyle name="n_Flash September eresMas_Reporting FT 2004-03_CA BAC SCR-VM 06-07 (31-07-06)_Group - operational KPIs" xfId="3422"/>
    <cellStyle name="n_Flash September eresMas_Reporting FT 2004-03_CA BAC SCR-VM 06-07 (31-07-06)_Group - operational KPIs_1" xfId="10962"/>
    <cellStyle name="n_Flash September eresMas_Reporting FT 2004-03_CA BAC SCR-VM 06-07 (31-07-06)_Group - operational KPIs_1 2" xfId="18661"/>
    <cellStyle name="n_Flash September eresMas_Reporting FT 2004-03_CA BAC SCR-VM 06-07 (31-07-06)_Group - operational KPIs_2" xfId="20778"/>
    <cellStyle name="n_Flash September eresMas_Reporting FT 2004-03_CA BAC SCR-VM 06-07 (31-07-06)_IC&amp;SS" xfId="13590"/>
    <cellStyle name="n_Flash September eresMas_Reporting FT 2004-03_CA BAC SCR-VM 06-07 (31-07-06)_Poland KPIs" xfId="8676"/>
    <cellStyle name="n_Flash September eresMas_Reporting FT 2004-03_CA BAC SCR-VM 06-07 (31-07-06)_Poland KPIs_1" xfId="38724"/>
    <cellStyle name="n_Flash September eresMas_Reporting FT 2004-03_CA BAC SCR-VM 06-07 (31-07-06)_ROW" xfId="38726"/>
    <cellStyle name="n_Flash September eresMas_Reporting FT 2004-03_CA BAC SCR-VM 06-07 (31-07-06)_ROW ARPU" xfId="38727"/>
    <cellStyle name="n_Flash September eresMas_Reporting FT 2004-03_CA BAC SCR-VM 06-07 (31-07-06)_RoW KPIs" xfId="9388"/>
    <cellStyle name="n_Flash September eresMas_Reporting FT 2004-03_CA BAC SCR-VM 06-07 (31-07-06)_ROW_1" xfId="38728"/>
    <cellStyle name="n_Flash September eresMas_Reporting FT 2004-03_CA BAC SCR-VM 06-07 (31-07-06)_ROW_1_Group" xfId="38729"/>
    <cellStyle name="n_Flash September eresMas_Reporting FT 2004-03_CA BAC SCR-VM 06-07 (31-07-06)_ROW_1_ROW ARPU" xfId="38730"/>
    <cellStyle name="n_Flash September eresMas_Reporting FT 2004-03_CA BAC SCR-VM 06-07 (31-07-06)_ROW_Group" xfId="38731"/>
    <cellStyle name="n_Flash September eresMas_Reporting FT 2004-03_CA BAC SCR-VM 06-07 (31-07-06)_ROW_ROW ARPU" xfId="38732"/>
    <cellStyle name="n_Flash September eresMas_Reporting FT 2004-03_CA BAC SCR-VM 06-07 (31-07-06)_Spain ARPU + AUPU" xfId="38733"/>
    <cellStyle name="n_Flash September eresMas_Reporting FT 2004-03_CA BAC SCR-VM 06-07 (31-07-06)_Spain ARPU + AUPU_Group" xfId="38734"/>
    <cellStyle name="n_Flash September eresMas_Reporting FT 2004-03_CA BAC SCR-VM 06-07 (31-07-06)_Spain ARPU + AUPU_ROW ARPU" xfId="38735"/>
    <cellStyle name="n_Flash September eresMas_Reporting FT 2004-03_CA BAC SCR-VM 06-07 (31-07-06)_Spain KPIs" xfId="7320"/>
    <cellStyle name="n_Flash September eresMas_Reporting FT 2004-03_CA BAC SCR-VM 06-07 (31-07-06)_Spain KPIs 2" xfId="16687"/>
    <cellStyle name="n_Flash September eresMas_Reporting FT 2004-03_CA BAC SCR-VM 06-07 (31-07-06)_Spain KPIs_1" xfId="52136"/>
    <cellStyle name="n_Flash September eresMas_Reporting FT 2004-03_CA BAC SCR-VM 06-07 (31-07-06)_Telecoms - Operational KPIs" xfId="50439"/>
    <cellStyle name="n_Flash September eresMas_Reporting FT 2004-03_CA forfaits 0607 (06-08-14)" xfId="2613"/>
    <cellStyle name="n_Flash September eresMas_Reporting FT 2004-03_CA forfaits 0607 (06-08-14)_A&amp;ME KPIs" xfId="53916"/>
    <cellStyle name="n_Flash September eresMas_Reporting FT 2004-03_CA forfaits 0607 (06-08-14)_France financials" xfId="24267"/>
    <cellStyle name="n_Flash September eresMas_Reporting FT 2004-03_CA forfaits 0607 (06-08-14)_France KPIs" xfId="5474"/>
    <cellStyle name="n_Flash September eresMas_Reporting FT 2004-03_CA forfaits 0607 (06-08-14)_France KPIs 2" xfId="14892"/>
    <cellStyle name="n_Flash September eresMas_Reporting FT 2004-03_CA forfaits 0607 (06-08-14)_France KPIs_1" xfId="12717"/>
    <cellStyle name="n_Flash September eresMas_Reporting FT 2004-03_CA forfaits 0607 (06-08-14)_Group" xfId="38737"/>
    <cellStyle name="n_Flash September eresMas_Reporting FT 2004-03_CA forfaits 0607 (06-08-14)_Group - financial KPIs" xfId="22523"/>
    <cellStyle name="n_Flash September eresMas_Reporting FT 2004-03_CA forfaits 0607 (06-08-14)_Group - operational KPIs" xfId="10963"/>
    <cellStyle name="n_Flash September eresMas_Reporting FT 2004-03_CA forfaits 0607 (06-08-14)_Group - operational KPIs 2" xfId="18662"/>
    <cellStyle name="n_Flash September eresMas_Reporting FT 2004-03_CA forfaits 0607 (06-08-14)_Group - operational KPIs_1" xfId="20779"/>
    <cellStyle name="n_Flash September eresMas_Reporting FT 2004-03_CA forfaits 0607 (06-08-14)_Poland KPIs" xfId="38736"/>
    <cellStyle name="n_Flash September eresMas_Reporting FT 2004-03_CA forfaits 0607 (06-08-14)_ROW" xfId="38738"/>
    <cellStyle name="n_Flash September eresMas_Reporting FT 2004-03_CA forfaits 0607 (06-08-14)_ROW ARPU" xfId="38739"/>
    <cellStyle name="n_Flash September eresMas_Reporting FT 2004-03_CA forfaits 0607 (06-08-14)_ROW_1" xfId="38740"/>
    <cellStyle name="n_Flash September eresMas_Reporting FT 2004-03_CA forfaits 0607 (06-08-14)_ROW_1_Group" xfId="38741"/>
    <cellStyle name="n_Flash September eresMas_Reporting FT 2004-03_CA forfaits 0607 (06-08-14)_ROW_1_ROW ARPU" xfId="38742"/>
    <cellStyle name="n_Flash September eresMas_Reporting FT 2004-03_CA forfaits 0607 (06-08-14)_ROW_Group" xfId="38743"/>
    <cellStyle name="n_Flash September eresMas_Reporting FT 2004-03_CA forfaits 0607 (06-08-14)_ROW_ROW ARPU" xfId="38744"/>
    <cellStyle name="n_Flash September eresMas_Reporting FT 2004-03_CA forfaits 0607 (06-08-14)_Spain ARPU + AUPU" xfId="38745"/>
    <cellStyle name="n_Flash September eresMas_Reporting FT 2004-03_CA forfaits 0607 (06-08-14)_Spain ARPU + AUPU_Group" xfId="38746"/>
    <cellStyle name="n_Flash September eresMas_Reporting FT 2004-03_CA forfaits 0607 (06-08-14)_Spain ARPU + AUPU_ROW ARPU" xfId="38747"/>
    <cellStyle name="n_Flash September eresMas_Reporting FT 2004-03_CA forfaits 0607 (06-08-14)_Spain KPIs" xfId="7321"/>
    <cellStyle name="n_Flash September eresMas_Reporting FT 2004-03_CA forfaits 0607 (06-08-14)_Spain KPIs 2" xfId="16688"/>
    <cellStyle name="n_Flash September eresMas_Reporting FT 2004-03_CA forfaits 0607 (06-08-14)_Spain KPIs_1" xfId="52137"/>
    <cellStyle name="n_Flash September eresMas_Reporting FT 2004-03_CA forfaits 0607 (06-08-14)_Telecoms - Operational KPIs" xfId="50440"/>
    <cellStyle name="n_Flash September eresMas_Reporting FT 2004-03_Classeur2" xfId="2614"/>
    <cellStyle name="n_Flash September eresMas_Reporting FT 2004-03_Classeur2_A&amp;ME KPIs" xfId="53917"/>
    <cellStyle name="n_Flash September eresMas_Reporting FT 2004-03_Classeur2_France financials" xfId="24268"/>
    <cellStyle name="n_Flash September eresMas_Reporting FT 2004-03_Classeur2_France KPIs" xfId="5475"/>
    <cellStyle name="n_Flash September eresMas_Reporting FT 2004-03_Classeur2_France KPIs 2" xfId="14893"/>
    <cellStyle name="n_Flash September eresMas_Reporting FT 2004-03_Classeur2_France KPIs_1" xfId="12718"/>
    <cellStyle name="n_Flash September eresMas_Reporting FT 2004-03_Classeur2_Group" xfId="38749"/>
    <cellStyle name="n_Flash September eresMas_Reporting FT 2004-03_Classeur2_Group - financial KPIs" xfId="22524"/>
    <cellStyle name="n_Flash September eresMas_Reporting FT 2004-03_Classeur2_Group - operational KPIs" xfId="10964"/>
    <cellStyle name="n_Flash September eresMas_Reporting FT 2004-03_Classeur2_Group - operational KPIs 2" xfId="18663"/>
    <cellStyle name="n_Flash September eresMas_Reporting FT 2004-03_Classeur2_Group - operational KPIs_1" xfId="20780"/>
    <cellStyle name="n_Flash September eresMas_Reporting FT 2004-03_Classeur2_Poland KPIs" xfId="38748"/>
    <cellStyle name="n_Flash September eresMas_Reporting FT 2004-03_Classeur2_ROW" xfId="38750"/>
    <cellStyle name="n_Flash September eresMas_Reporting FT 2004-03_Classeur2_ROW ARPU" xfId="38751"/>
    <cellStyle name="n_Flash September eresMas_Reporting FT 2004-03_Classeur2_ROW_1" xfId="38752"/>
    <cellStyle name="n_Flash September eresMas_Reporting FT 2004-03_Classeur2_ROW_1_Group" xfId="38753"/>
    <cellStyle name="n_Flash September eresMas_Reporting FT 2004-03_Classeur2_ROW_1_ROW ARPU" xfId="38754"/>
    <cellStyle name="n_Flash September eresMas_Reporting FT 2004-03_Classeur2_ROW_Group" xfId="38755"/>
    <cellStyle name="n_Flash September eresMas_Reporting FT 2004-03_Classeur2_ROW_ROW ARPU" xfId="38756"/>
    <cellStyle name="n_Flash September eresMas_Reporting FT 2004-03_Classeur2_Spain ARPU + AUPU" xfId="38757"/>
    <cellStyle name="n_Flash September eresMas_Reporting FT 2004-03_Classeur2_Spain ARPU + AUPU_Group" xfId="38758"/>
    <cellStyle name="n_Flash September eresMas_Reporting FT 2004-03_Classeur2_Spain ARPU + AUPU_ROW ARPU" xfId="38759"/>
    <cellStyle name="n_Flash September eresMas_Reporting FT 2004-03_Classeur2_Spain KPIs" xfId="7322"/>
    <cellStyle name="n_Flash September eresMas_Reporting FT 2004-03_Classeur2_Spain KPIs 2" xfId="16689"/>
    <cellStyle name="n_Flash September eresMas_Reporting FT 2004-03_Classeur2_Spain KPIs_1" xfId="52138"/>
    <cellStyle name="n_Flash September eresMas_Reporting FT 2004-03_Classeur2_Telecoms - Operational KPIs" xfId="50441"/>
    <cellStyle name="n_Flash September eresMas_Reporting FT 2004-03_Classeur5" xfId="2615"/>
    <cellStyle name="n_Flash September eresMas_Reporting FT 2004-03_Classeur5_A&amp;ME KPIs" xfId="53918"/>
    <cellStyle name="n_Flash September eresMas_Reporting FT 2004-03_Classeur5_Enterprise" xfId="9957"/>
    <cellStyle name="n_Flash September eresMas_Reporting FT 2004-03_Classeur5_France financials" xfId="24269"/>
    <cellStyle name="n_Flash September eresMas_Reporting FT 2004-03_Classeur5_France financials_1" xfId="25547"/>
    <cellStyle name="n_Flash September eresMas_Reporting FT 2004-03_Classeur5_France KPIs" xfId="5476"/>
    <cellStyle name="n_Flash September eresMas_Reporting FT 2004-03_Classeur5_France KPIs 2" xfId="14894"/>
    <cellStyle name="n_Flash September eresMas_Reporting FT 2004-03_Classeur5_France KPIs_1" xfId="12719"/>
    <cellStyle name="n_Flash September eresMas_Reporting FT 2004-03_Classeur5_Group" xfId="38761"/>
    <cellStyle name="n_Flash September eresMas_Reporting FT 2004-03_Classeur5_Group - financial KPIs" xfId="22525"/>
    <cellStyle name="n_Flash September eresMas_Reporting FT 2004-03_Classeur5_Group - operational KPIs" xfId="3423"/>
    <cellStyle name="n_Flash September eresMas_Reporting FT 2004-03_Classeur5_Group - operational KPIs_1" xfId="10965"/>
    <cellStyle name="n_Flash September eresMas_Reporting FT 2004-03_Classeur5_Group - operational KPIs_1 2" xfId="18664"/>
    <cellStyle name="n_Flash September eresMas_Reporting FT 2004-03_Classeur5_Group - operational KPIs_2" xfId="20781"/>
    <cellStyle name="n_Flash September eresMas_Reporting FT 2004-03_Classeur5_IC&amp;SS" xfId="13822"/>
    <cellStyle name="n_Flash September eresMas_Reporting FT 2004-03_Classeur5_Poland KPIs" xfId="8677"/>
    <cellStyle name="n_Flash September eresMas_Reporting FT 2004-03_Classeur5_Poland KPIs_1" xfId="38760"/>
    <cellStyle name="n_Flash September eresMas_Reporting FT 2004-03_Classeur5_ROW" xfId="38762"/>
    <cellStyle name="n_Flash September eresMas_Reporting FT 2004-03_Classeur5_ROW ARPU" xfId="38763"/>
    <cellStyle name="n_Flash September eresMas_Reporting FT 2004-03_Classeur5_RoW KPIs" xfId="9389"/>
    <cellStyle name="n_Flash September eresMas_Reporting FT 2004-03_Classeur5_ROW_1" xfId="38764"/>
    <cellStyle name="n_Flash September eresMas_Reporting FT 2004-03_Classeur5_ROW_1_Group" xfId="38765"/>
    <cellStyle name="n_Flash September eresMas_Reporting FT 2004-03_Classeur5_ROW_1_ROW ARPU" xfId="38766"/>
    <cellStyle name="n_Flash September eresMas_Reporting FT 2004-03_Classeur5_ROW_Group" xfId="38767"/>
    <cellStyle name="n_Flash September eresMas_Reporting FT 2004-03_Classeur5_ROW_ROW ARPU" xfId="38768"/>
    <cellStyle name="n_Flash September eresMas_Reporting FT 2004-03_Classeur5_Spain ARPU + AUPU" xfId="38769"/>
    <cellStyle name="n_Flash September eresMas_Reporting FT 2004-03_Classeur5_Spain ARPU + AUPU_Group" xfId="38770"/>
    <cellStyle name="n_Flash September eresMas_Reporting FT 2004-03_Classeur5_Spain ARPU + AUPU_ROW ARPU" xfId="38771"/>
    <cellStyle name="n_Flash September eresMas_Reporting FT 2004-03_Classeur5_Spain KPIs" xfId="7323"/>
    <cellStyle name="n_Flash September eresMas_Reporting FT 2004-03_Classeur5_Spain KPIs 2" xfId="16690"/>
    <cellStyle name="n_Flash September eresMas_Reporting FT 2004-03_Classeur5_Spain KPIs_1" xfId="52139"/>
    <cellStyle name="n_Flash September eresMas_Reporting FT 2004-03_Classeur5_Telecoms - Operational KPIs" xfId="50442"/>
    <cellStyle name="n_Flash September eresMas_Reporting FT 2004-03_DATA KPI Personal" xfId="38772"/>
    <cellStyle name="n_Flash September eresMas_Reporting FT 2004-03_DATA KPI Personal_Group" xfId="38773"/>
    <cellStyle name="n_Flash September eresMas_Reporting FT 2004-03_DATA KPI Personal_ROW ARPU" xfId="38774"/>
    <cellStyle name="n_Flash September eresMas_Reporting FT 2004-03_EE_CoA_BS - mapped V4" xfId="38775"/>
    <cellStyle name="n_Flash September eresMas_Reporting FT 2004-03_EE_CoA_BS - mapped V4_Group" xfId="38776"/>
    <cellStyle name="n_Flash September eresMas_Reporting FT 2004-03_EE_CoA_BS - mapped V4_ROW ARPU" xfId="38777"/>
    <cellStyle name="n_Flash September eresMas_Reporting FT 2004-03_Enterprise" xfId="9953"/>
    <cellStyle name="n_Flash September eresMas_Reporting FT 2004-03_France financials" xfId="24262"/>
    <cellStyle name="n_Flash September eresMas_Reporting FT 2004-03_France financials_1" xfId="25543"/>
    <cellStyle name="n_Flash September eresMas_Reporting FT 2004-03_France KPIs" xfId="5469"/>
    <cellStyle name="n_Flash September eresMas_Reporting FT 2004-03_France KPIs 2" xfId="14887"/>
    <cellStyle name="n_Flash September eresMas_Reporting FT 2004-03_France KPIs_1" xfId="12712"/>
    <cellStyle name="n_Flash September eresMas_Reporting FT 2004-03_Group" xfId="38778"/>
    <cellStyle name="n_Flash September eresMas_Reporting FT 2004-03_Group - financial KPIs" xfId="22518"/>
    <cellStyle name="n_Flash September eresMas_Reporting FT 2004-03_Group - operational KPIs" xfId="3419"/>
    <cellStyle name="n_Flash September eresMas_Reporting FT 2004-03_Group - operational KPIs_1" xfId="10958"/>
    <cellStyle name="n_Flash September eresMas_Reporting FT 2004-03_Group - operational KPIs_1 2" xfId="18657"/>
    <cellStyle name="n_Flash September eresMas_Reporting FT 2004-03_Group - operational KPIs_2" xfId="20774"/>
    <cellStyle name="n_Flash September eresMas_Reporting FT 2004-03_IC&amp;SS" xfId="17677"/>
    <cellStyle name="n_Flash September eresMas_Reporting FT 2004-03_PFA_Mn MTV_060413" xfId="2616"/>
    <cellStyle name="n_Flash September eresMas_Reporting FT 2004-03_PFA_Mn MTV_060413_A&amp;ME KPIs" xfId="53919"/>
    <cellStyle name="n_Flash September eresMas_Reporting FT 2004-03_PFA_Mn MTV_060413_France financials" xfId="24270"/>
    <cellStyle name="n_Flash September eresMas_Reporting FT 2004-03_PFA_Mn MTV_060413_France KPIs" xfId="5477"/>
    <cellStyle name="n_Flash September eresMas_Reporting FT 2004-03_PFA_Mn MTV_060413_France KPIs 2" xfId="14895"/>
    <cellStyle name="n_Flash September eresMas_Reporting FT 2004-03_PFA_Mn MTV_060413_France KPIs_1" xfId="12720"/>
    <cellStyle name="n_Flash September eresMas_Reporting FT 2004-03_PFA_Mn MTV_060413_Group" xfId="38780"/>
    <cellStyle name="n_Flash September eresMas_Reporting FT 2004-03_PFA_Mn MTV_060413_Group - financial KPIs" xfId="22526"/>
    <cellStyle name="n_Flash September eresMas_Reporting FT 2004-03_PFA_Mn MTV_060413_Group - operational KPIs" xfId="10966"/>
    <cellStyle name="n_Flash September eresMas_Reporting FT 2004-03_PFA_Mn MTV_060413_Group - operational KPIs 2" xfId="18665"/>
    <cellStyle name="n_Flash September eresMas_Reporting FT 2004-03_PFA_Mn MTV_060413_Group - operational KPIs_1" xfId="20782"/>
    <cellStyle name="n_Flash September eresMas_Reporting FT 2004-03_PFA_Mn MTV_060413_Poland KPIs" xfId="38779"/>
    <cellStyle name="n_Flash September eresMas_Reporting FT 2004-03_PFA_Mn MTV_060413_ROW" xfId="38781"/>
    <cellStyle name="n_Flash September eresMas_Reporting FT 2004-03_PFA_Mn MTV_060413_ROW ARPU" xfId="38782"/>
    <cellStyle name="n_Flash September eresMas_Reporting FT 2004-03_PFA_Mn MTV_060413_ROW_1" xfId="38783"/>
    <cellStyle name="n_Flash September eresMas_Reporting FT 2004-03_PFA_Mn MTV_060413_ROW_1_Group" xfId="38784"/>
    <cellStyle name="n_Flash September eresMas_Reporting FT 2004-03_PFA_Mn MTV_060413_ROW_1_ROW ARPU" xfId="38785"/>
    <cellStyle name="n_Flash September eresMas_Reporting FT 2004-03_PFA_Mn MTV_060413_ROW_Group" xfId="38786"/>
    <cellStyle name="n_Flash September eresMas_Reporting FT 2004-03_PFA_Mn MTV_060413_ROW_ROW ARPU" xfId="38787"/>
    <cellStyle name="n_Flash September eresMas_Reporting FT 2004-03_PFA_Mn MTV_060413_Spain ARPU + AUPU" xfId="38788"/>
    <cellStyle name="n_Flash September eresMas_Reporting FT 2004-03_PFA_Mn MTV_060413_Spain ARPU + AUPU_Group" xfId="38789"/>
    <cellStyle name="n_Flash September eresMas_Reporting FT 2004-03_PFA_Mn MTV_060413_Spain ARPU + AUPU_ROW ARPU" xfId="38790"/>
    <cellStyle name="n_Flash September eresMas_Reporting FT 2004-03_PFA_Mn MTV_060413_Spain KPIs" xfId="7324"/>
    <cellStyle name="n_Flash September eresMas_Reporting FT 2004-03_PFA_Mn MTV_060413_Spain KPIs 2" xfId="16691"/>
    <cellStyle name="n_Flash September eresMas_Reporting FT 2004-03_PFA_Mn MTV_060413_Spain KPIs_1" xfId="52140"/>
    <cellStyle name="n_Flash September eresMas_Reporting FT 2004-03_PFA_Mn MTV_060413_Telecoms - Operational KPIs" xfId="50443"/>
    <cellStyle name="n_Flash September eresMas_Reporting FT 2004-03_PFA_Mn_0603_V0 0" xfId="2617"/>
    <cellStyle name="n_Flash September eresMas_Reporting FT 2004-03_PFA_Mn_0603_V0 0_A&amp;ME KPIs" xfId="53920"/>
    <cellStyle name="n_Flash September eresMas_Reporting FT 2004-03_PFA_Mn_0603_V0 0_France financials" xfId="24271"/>
    <cellStyle name="n_Flash September eresMas_Reporting FT 2004-03_PFA_Mn_0603_V0 0_France KPIs" xfId="5478"/>
    <cellStyle name="n_Flash September eresMas_Reporting FT 2004-03_PFA_Mn_0603_V0 0_France KPIs 2" xfId="14896"/>
    <cellStyle name="n_Flash September eresMas_Reporting FT 2004-03_PFA_Mn_0603_V0 0_France KPIs_1" xfId="12721"/>
    <cellStyle name="n_Flash September eresMas_Reporting FT 2004-03_PFA_Mn_0603_V0 0_Group" xfId="38792"/>
    <cellStyle name="n_Flash September eresMas_Reporting FT 2004-03_PFA_Mn_0603_V0 0_Group - financial KPIs" xfId="22527"/>
    <cellStyle name="n_Flash September eresMas_Reporting FT 2004-03_PFA_Mn_0603_V0 0_Group - operational KPIs" xfId="10967"/>
    <cellStyle name="n_Flash September eresMas_Reporting FT 2004-03_PFA_Mn_0603_V0 0_Group - operational KPIs 2" xfId="18666"/>
    <cellStyle name="n_Flash September eresMas_Reporting FT 2004-03_PFA_Mn_0603_V0 0_Group - operational KPIs_1" xfId="20783"/>
    <cellStyle name="n_Flash September eresMas_Reporting FT 2004-03_PFA_Mn_0603_V0 0_Poland KPIs" xfId="38791"/>
    <cellStyle name="n_Flash September eresMas_Reporting FT 2004-03_PFA_Mn_0603_V0 0_ROW" xfId="38793"/>
    <cellStyle name="n_Flash September eresMas_Reporting FT 2004-03_PFA_Mn_0603_V0 0_ROW ARPU" xfId="38794"/>
    <cellStyle name="n_Flash September eresMas_Reporting FT 2004-03_PFA_Mn_0603_V0 0_ROW_1" xfId="38795"/>
    <cellStyle name="n_Flash September eresMas_Reporting FT 2004-03_PFA_Mn_0603_V0 0_ROW_1_Group" xfId="38796"/>
    <cellStyle name="n_Flash September eresMas_Reporting FT 2004-03_PFA_Mn_0603_V0 0_ROW_1_ROW ARPU" xfId="38797"/>
    <cellStyle name="n_Flash September eresMas_Reporting FT 2004-03_PFA_Mn_0603_V0 0_ROW_Group" xfId="38798"/>
    <cellStyle name="n_Flash September eresMas_Reporting FT 2004-03_PFA_Mn_0603_V0 0_ROW_ROW ARPU" xfId="38799"/>
    <cellStyle name="n_Flash September eresMas_Reporting FT 2004-03_PFA_Mn_0603_V0 0_Spain ARPU + AUPU" xfId="38800"/>
    <cellStyle name="n_Flash September eresMas_Reporting FT 2004-03_PFA_Mn_0603_V0 0_Spain ARPU + AUPU_Group" xfId="38801"/>
    <cellStyle name="n_Flash September eresMas_Reporting FT 2004-03_PFA_Mn_0603_V0 0_Spain ARPU + AUPU_ROW ARPU" xfId="38802"/>
    <cellStyle name="n_Flash September eresMas_Reporting FT 2004-03_PFA_Mn_0603_V0 0_Spain KPIs" xfId="7325"/>
    <cellStyle name="n_Flash September eresMas_Reporting FT 2004-03_PFA_Mn_0603_V0 0_Spain KPIs 2" xfId="16692"/>
    <cellStyle name="n_Flash September eresMas_Reporting FT 2004-03_PFA_Mn_0603_V0 0_Spain KPIs_1" xfId="52141"/>
    <cellStyle name="n_Flash September eresMas_Reporting FT 2004-03_PFA_Mn_0603_V0 0_Telecoms - Operational KPIs" xfId="50444"/>
    <cellStyle name="n_Flash September eresMas_Reporting FT 2004-03_PFA_Parcs_0600706" xfId="2618"/>
    <cellStyle name="n_Flash September eresMas_Reporting FT 2004-03_PFA_Parcs_0600706_A&amp;ME KPIs" xfId="53921"/>
    <cellStyle name="n_Flash September eresMas_Reporting FT 2004-03_PFA_Parcs_0600706_France financials" xfId="24272"/>
    <cellStyle name="n_Flash September eresMas_Reporting FT 2004-03_PFA_Parcs_0600706_France KPIs" xfId="5479"/>
    <cellStyle name="n_Flash September eresMas_Reporting FT 2004-03_PFA_Parcs_0600706_France KPIs 2" xfId="14897"/>
    <cellStyle name="n_Flash September eresMas_Reporting FT 2004-03_PFA_Parcs_0600706_France KPIs_1" xfId="12722"/>
    <cellStyle name="n_Flash September eresMas_Reporting FT 2004-03_PFA_Parcs_0600706_Group" xfId="38804"/>
    <cellStyle name="n_Flash September eresMas_Reporting FT 2004-03_PFA_Parcs_0600706_Group - financial KPIs" xfId="22528"/>
    <cellStyle name="n_Flash September eresMas_Reporting FT 2004-03_PFA_Parcs_0600706_Group - operational KPIs" xfId="10968"/>
    <cellStyle name="n_Flash September eresMas_Reporting FT 2004-03_PFA_Parcs_0600706_Group - operational KPIs 2" xfId="18667"/>
    <cellStyle name="n_Flash September eresMas_Reporting FT 2004-03_PFA_Parcs_0600706_Group - operational KPIs_1" xfId="20784"/>
    <cellStyle name="n_Flash September eresMas_Reporting FT 2004-03_PFA_Parcs_0600706_Poland KPIs" xfId="38803"/>
    <cellStyle name="n_Flash September eresMas_Reporting FT 2004-03_PFA_Parcs_0600706_ROW" xfId="38805"/>
    <cellStyle name="n_Flash September eresMas_Reporting FT 2004-03_PFA_Parcs_0600706_ROW ARPU" xfId="38806"/>
    <cellStyle name="n_Flash September eresMas_Reporting FT 2004-03_PFA_Parcs_0600706_ROW_1" xfId="38807"/>
    <cellStyle name="n_Flash September eresMas_Reporting FT 2004-03_PFA_Parcs_0600706_ROW_1_Group" xfId="38808"/>
    <cellStyle name="n_Flash September eresMas_Reporting FT 2004-03_PFA_Parcs_0600706_ROW_1_ROW ARPU" xfId="38809"/>
    <cellStyle name="n_Flash September eresMas_Reporting FT 2004-03_PFA_Parcs_0600706_ROW_Group" xfId="38810"/>
    <cellStyle name="n_Flash September eresMas_Reporting FT 2004-03_PFA_Parcs_0600706_ROW_ROW ARPU" xfId="38811"/>
    <cellStyle name="n_Flash September eresMas_Reporting FT 2004-03_PFA_Parcs_0600706_Spain ARPU + AUPU" xfId="38812"/>
    <cellStyle name="n_Flash September eresMas_Reporting FT 2004-03_PFA_Parcs_0600706_Spain ARPU + AUPU_Group" xfId="38813"/>
    <cellStyle name="n_Flash September eresMas_Reporting FT 2004-03_PFA_Parcs_0600706_Spain ARPU + AUPU_ROW ARPU" xfId="38814"/>
    <cellStyle name="n_Flash September eresMas_Reporting FT 2004-03_PFA_Parcs_0600706_Spain KPIs" xfId="7326"/>
    <cellStyle name="n_Flash September eresMas_Reporting FT 2004-03_PFA_Parcs_0600706_Spain KPIs 2" xfId="16693"/>
    <cellStyle name="n_Flash September eresMas_Reporting FT 2004-03_PFA_Parcs_0600706_Spain KPIs_1" xfId="52142"/>
    <cellStyle name="n_Flash September eresMas_Reporting FT 2004-03_PFA_Parcs_0600706_Telecoms - Operational KPIs" xfId="50445"/>
    <cellStyle name="n_Flash September eresMas_Reporting FT 2004-03_Poland KPIs" xfId="8673"/>
    <cellStyle name="n_Flash September eresMas_Reporting FT 2004-03_Poland KPIs_1" xfId="38687"/>
    <cellStyle name="n_Flash September eresMas_Reporting FT 2004-03_Reporting Valeur_Mobile_2010_10" xfId="38815"/>
    <cellStyle name="n_Flash September eresMas_Reporting FT 2004-03_Reporting Valeur_Mobile_2010_10_Group" xfId="38816"/>
    <cellStyle name="n_Flash September eresMas_Reporting FT 2004-03_Reporting Valeur_Mobile_2010_10_ROW" xfId="38817"/>
    <cellStyle name="n_Flash September eresMas_Reporting FT 2004-03_Reporting Valeur_Mobile_2010_10_ROW ARPU" xfId="38818"/>
    <cellStyle name="n_Flash September eresMas_Reporting FT 2004-03_Reporting Valeur_Mobile_2010_10_ROW_Group" xfId="38819"/>
    <cellStyle name="n_Flash September eresMas_Reporting FT 2004-03_Reporting Valeur_Mobile_2010_10_ROW_ROW ARPU" xfId="38820"/>
    <cellStyle name="n_Flash September eresMas_Reporting FT 2004-03_ROW" xfId="38821"/>
    <cellStyle name="n_Flash September eresMas_Reporting FT 2004-03_ROW ARPU" xfId="38822"/>
    <cellStyle name="n_Flash September eresMas_Reporting FT 2004-03_RoW KPIs" xfId="9385"/>
    <cellStyle name="n_Flash September eresMas_Reporting FT 2004-03_ROW_1" xfId="38823"/>
    <cellStyle name="n_Flash September eresMas_Reporting FT 2004-03_ROW_1_Group" xfId="38824"/>
    <cellStyle name="n_Flash September eresMas_Reporting FT 2004-03_ROW_1_ROW ARPU" xfId="38825"/>
    <cellStyle name="n_Flash September eresMas_Reporting FT 2004-03_ROW_Group" xfId="38826"/>
    <cellStyle name="n_Flash September eresMas_Reporting FT 2004-03_ROW_ROW ARPU" xfId="38827"/>
    <cellStyle name="n_Flash September eresMas_Reporting FT 2004-03_Spain ARPU + AUPU" xfId="38828"/>
    <cellStyle name="n_Flash September eresMas_Reporting FT 2004-03_Spain ARPU + AUPU_Group" xfId="38829"/>
    <cellStyle name="n_Flash September eresMas_Reporting FT 2004-03_Spain ARPU + AUPU_ROW ARPU" xfId="38830"/>
    <cellStyle name="n_Flash September eresMas_Reporting FT 2004-03_Spain KPIs" xfId="7316"/>
    <cellStyle name="n_Flash September eresMas_Reporting FT 2004-03_Spain KPIs 2" xfId="16683"/>
    <cellStyle name="n_Flash September eresMas_Reporting FT 2004-03_Spain KPIs_1" xfId="52132"/>
    <cellStyle name="n_Flash September eresMas_Reporting FT 2004-03_Telecoms - Operational KPIs" xfId="50435"/>
    <cellStyle name="n_Flash September eresMas_Reporting FT 2004-03_UAG_report_CA 06-09 (06-09-28)" xfId="2619"/>
    <cellStyle name="n_Flash September eresMas_Reporting FT 2004-03_UAG_report_CA 06-09 (06-09-28)_A&amp;ME KPIs" xfId="53922"/>
    <cellStyle name="n_Flash September eresMas_Reporting FT 2004-03_UAG_report_CA 06-09 (06-09-28)_Enterprise" xfId="9958"/>
    <cellStyle name="n_Flash September eresMas_Reporting FT 2004-03_UAG_report_CA 06-09 (06-09-28)_France financials" xfId="24273"/>
    <cellStyle name="n_Flash September eresMas_Reporting FT 2004-03_UAG_report_CA 06-09 (06-09-28)_France financials_1" xfId="25548"/>
    <cellStyle name="n_Flash September eresMas_Reporting FT 2004-03_UAG_report_CA 06-09 (06-09-28)_France KPIs" xfId="5480"/>
    <cellStyle name="n_Flash September eresMas_Reporting FT 2004-03_UAG_report_CA 06-09 (06-09-28)_France KPIs 2" xfId="14898"/>
    <cellStyle name="n_Flash September eresMas_Reporting FT 2004-03_UAG_report_CA 06-09 (06-09-28)_France KPIs_1" xfId="12723"/>
    <cellStyle name="n_Flash September eresMas_Reporting FT 2004-03_UAG_report_CA 06-09 (06-09-28)_Group" xfId="38832"/>
    <cellStyle name="n_Flash September eresMas_Reporting FT 2004-03_UAG_report_CA 06-09 (06-09-28)_Group - financial KPIs" xfId="22529"/>
    <cellStyle name="n_Flash September eresMas_Reporting FT 2004-03_UAG_report_CA 06-09 (06-09-28)_Group - operational KPIs" xfId="3424"/>
    <cellStyle name="n_Flash September eresMas_Reporting FT 2004-03_UAG_report_CA 06-09 (06-09-28)_Group - operational KPIs_1" xfId="10969"/>
    <cellStyle name="n_Flash September eresMas_Reporting FT 2004-03_UAG_report_CA 06-09 (06-09-28)_Group - operational KPIs_1 2" xfId="18668"/>
    <cellStyle name="n_Flash September eresMas_Reporting FT 2004-03_UAG_report_CA 06-09 (06-09-28)_Group - operational KPIs_2" xfId="20785"/>
    <cellStyle name="n_Flash September eresMas_Reporting FT 2004-03_UAG_report_CA 06-09 (06-09-28)_IC&amp;SS" xfId="19498"/>
    <cellStyle name="n_Flash September eresMas_Reporting FT 2004-03_UAG_report_CA 06-09 (06-09-28)_Poland KPIs" xfId="8678"/>
    <cellStyle name="n_Flash September eresMas_Reporting FT 2004-03_UAG_report_CA 06-09 (06-09-28)_Poland KPIs_1" xfId="38831"/>
    <cellStyle name="n_Flash September eresMas_Reporting FT 2004-03_UAG_report_CA 06-09 (06-09-28)_ROW" xfId="38833"/>
    <cellStyle name="n_Flash September eresMas_Reporting FT 2004-03_UAG_report_CA 06-09 (06-09-28)_ROW ARPU" xfId="38834"/>
    <cellStyle name="n_Flash September eresMas_Reporting FT 2004-03_UAG_report_CA 06-09 (06-09-28)_RoW KPIs" xfId="9390"/>
    <cellStyle name="n_Flash September eresMas_Reporting FT 2004-03_UAG_report_CA 06-09 (06-09-28)_ROW_1" xfId="38835"/>
    <cellStyle name="n_Flash September eresMas_Reporting FT 2004-03_UAG_report_CA 06-09 (06-09-28)_ROW_1_Group" xfId="38836"/>
    <cellStyle name="n_Flash September eresMas_Reporting FT 2004-03_UAG_report_CA 06-09 (06-09-28)_ROW_1_ROW ARPU" xfId="38837"/>
    <cellStyle name="n_Flash September eresMas_Reporting FT 2004-03_UAG_report_CA 06-09 (06-09-28)_ROW_Group" xfId="38838"/>
    <cellStyle name="n_Flash September eresMas_Reporting FT 2004-03_UAG_report_CA 06-09 (06-09-28)_ROW_ROW ARPU" xfId="38839"/>
    <cellStyle name="n_Flash September eresMas_Reporting FT 2004-03_UAG_report_CA 06-09 (06-09-28)_Spain ARPU + AUPU" xfId="38840"/>
    <cellStyle name="n_Flash September eresMas_Reporting FT 2004-03_UAG_report_CA 06-09 (06-09-28)_Spain ARPU + AUPU_Group" xfId="38841"/>
    <cellStyle name="n_Flash September eresMas_Reporting FT 2004-03_UAG_report_CA 06-09 (06-09-28)_Spain ARPU + AUPU_ROW ARPU" xfId="38842"/>
    <cellStyle name="n_Flash September eresMas_Reporting FT 2004-03_UAG_report_CA 06-09 (06-09-28)_Spain KPIs" xfId="7327"/>
    <cellStyle name="n_Flash September eresMas_Reporting FT 2004-03_UAG_report_CA 06-09 (06-09-28)_Spain KPIs 2" xfId="16694"/>
    <cellStyle name="n_Flash September eresMas_Reporting FT 2004-03_UAG_report_CA 06-09 (06-09-28)_Spain KPIs_1" xfId="52143"/>
    <cellStyle name="n_Flash September eresMas_Reporting FT 2004-03_UAG_report_CA 06-09 (06-09-28)_Telecoms - Operational KPIs" xfId="50446"/>
    <cellStyle name="n_Flash September eresMas_Reporting FT 2004-03_UAG_report_CA 06-10 (06-11-06)" xfId="2620"/>
    <cellStyle name="n_Flash September eresMas_Reporting FT 2004-03_UAG_report_CA 06-10 (06-11-06)_A&amp;ME KPIs" xfId="53923"/>
    <cellStyle name="n_Flash September eresMas_Reporting FT 2004-03_UAG_report_CA 06-10 (06-11-06)_Enterprise" xfId="9959"/>
    <cellStyle name="n_Flash September eresMas_Reporting FT 2004-03_UAG_report_CA 06-10 (06-11-06)_France financials" xfId="24274"/>
    <cellStyle name="n_Flash September eresMas_Reporting FT 2004-03_UAG_report_CA 06-10 (06-11-06)_France financials_1" xfId="25549"/>
    <cellStyle name="n_Flash September eresMas_Reporting FT 2004-03_UAG_report_CA 06-10 (06-11-06)_France KPIs" xfId="5481"/>
    <cellStyle name="n_Flash September eresMas_Reporting FT 2004-03_UAG_report_CA 06-10 (06-11-06)_France KPIs 2" xfId="14899"/>
    <cellStyle name="n_Flash September eresMas_Reporting FT 2004-03_UAG_report_CA 06-10 (06-11-06)_France KPIs_1" xfId="12724"/>
    <cellStyle name="n_Flash September eresMas_Reporting FT 2004-03_UAG_report_CA 06-10 (06-11-06)_Group" xfId="38844"/>
    <cellStyle name="n_Flash September eresMas_Reporting FT 2004-03_UAG_report_CA 06-10 (06-11-06)_Group - financial KPIs" xfId="22530"/>
    <cellStyle name="n_Flash September eresMas_Reporting FT 2004-03_UAG_report_CA 06-10 (06-11-06)_Group - operational KPIs" xfId="3425"/>
    <cellStyle name="n_Flash September eresMas_Reporting FT 2004-03_UAG_report_CA 06-10 (06-11-06)_Group - operational KPIs_1" xfId="10970"/>
    <cellStyle name="n_Flash September eresMas_Reporting FT 2004-03_UAG_report_CA 06-10 (06-11-06)_Group - operational KPIs_1 2" xfId="18669"/>
    <cellStyle name="n_Flash September eresMas_Reporting FT 2004-03_UAG_report_CA 06-10 (06-11-06)_Group - operational KPIs_2" xfId="20786"/>
    <cellStyle name="n_Flash September eresMas_Reporting FT 2004-03_UAG_report_CA 06-10 (06-11-06)_IC&amp;SS" xfId="19508"/>
    <cellStyle name="n_Flash September eresMas_Reporting FT 2004-03_UAG_report_CA 06-10 (06-11-06)_Poland KPIs" xfId="8679"/>
    <cellStyle name="n_Flash September eresMas_Reporting FT 2004-03_UAG_report_CA 06-10 (06-11-06)_Poland KPIs_1" xfId="38843"/>
    <cellStyle name="n_Flash September eresMas_Reporting FT 2004-03_UAG_report_CA 06-10 (06-11-06)_ROW" xfId="38845"/>
    <cellStyle name="n_Flash September eresMas_Reporting FT 2004-03_UAG_report_CA 06-10 (06-11-06)_ROW ARPU" xfId="38846"/>
    <cellStyle name="n_Flash September eresMas_Reporting FT 2004-03_UAG_report_CA 06-10 (06-11-06)_RoW KPIs" xfId="9391"/>
    <cellStyle name="n_Flash September eresMas_Reporting FT 2004-03_UAG_report_CA 06-10 (06-11-06)_ROW_1" xfId="38847"/>
    <cellStyle name="n_Flash September eresMas_Reporting FT 2004-03_UAG_report_CA 06-10 (06-11-06)_ROW_1_Group" xfId="38848"/>
    <cellStyle name="n_Flash September eresMas_Reporting FT 2004-03_UAG_report_CA 06-10 (06-11-06)_ROW_1_ROW ARPU" xfId="38849"/>
    <cellStyle name="n_Flash September eresMas_Reporting FT 2004-03_UAG_report_CA 06-10 (06-11-06)_ROW_Group" xfId="38850"/>
    <cellStyle name="n_Flash September eresMas_Reporting FT 2004-03_UAG_report_CA 06-10 (06-11-06)_ROW_ROW ARPU" xfId="38851"/>
    <cellStyle name="n_Flash September eresMas_Reporting FT 2004-03_UAG_report_CA 06-10 (06-11-06)_Spain ARPU + AUPU" xfId="38852"/>
    <cellStyle name="n_Flash September eresMas_Reporting FT 2004-03_UAG_report_CA 06-10 (06-11-06)_Spain ARPU + AUPU_Group" xfId="38853"/>
    <cellStyle name="n_Flash September eresMas_Reporting FT 2004-03_UAG_report_CA 06-10 (06-11-06)_Spain ARPU + AUPU_ROW ARPU" xfId="38854"/>
    <cellStyle name="n_Flash September eresMas_Reporting FT 2004-03_UAG_report_CA 06-10 (06-11-06)_Spain KPIs" xfId="7328"/>
    <cellStyle name="n_Flash September eresMas_Reporting FT 2004-03_UAG_report_CA 06-10 (06-11-06)_Spain KPIs 2" xfId="16695"/>
    <cellStyle name="n_Flash September eresMas_Reporting FT 2004-03_UAG_report_CA 06-10 (06-11-06)_Spain KPIs_1" xfId="52144"/>
    <cellStyle name="n_Flash September eresMas_Reporting FT 2004-03_UAG_report_CA 06-10 (06-11-06)_Telecoms - Operational KPIs" xfId="50447"/>
    <cellStyle name="n_Flash September eresMas_Reporting FT 2004-03_V&amp;M trajectoires V1 (06-08-11)" xfId="2621"/>
    <cellStyle name="n_Flash September eresMas_Reporting FT 2004-03_V&amp;M trajectoires V1 (06-08-11)_A&amp;ME KPIs" xfId="53924"/>
    <cellStyle name="n_Flash September eresMas_Reporting FT 2004-03_V&amp;M trajectoires V1 (06-08-11)_Enterprise" xfId="9960"/>
    <cellStyle name="n_Flash September eresMas_Reporting FT 2004-03_V&amp;M trajectoires V1 (06-08-11)_France financials" xfId="24275"/>
    <cellStyle name="n_Flash September eresMas_Reporting FT 2004-03_V&amp;M trajectoires V1 (06-08-11)_France financials_1" xfId="25550"/>
    <cellStyle name="n_Flash September eresMas_Reporting FT 2004-03_V&amp;M trajectoires V1 (06-08-11)_France KPIs" xfId="5482"/>
    <cellStyle name="n_Flash September eresMas_Reporting FT 2004-03_V&amp;M trajectoires V1 (06-08-11)_France KPIs 2" xfId="14900"/>
    <cellStyle name="n_Flash September eresMas_Reporting FT 2004-03_V&amp;M trajectoires V1 (06-08-11)_France KPIs_1" xfId="12725"/>
    <cellStyle name="n_Flash September eresMas_Reporting FT 2004-03_V&amp;M trajectoires V1 (06-08-11)_Group" xfId="38856"/>
    <cellStyle name="n_Flash September eresMas_Reporting FT 2004-03_V&amp;M trajectoires V1 (06-08-11)_Group - financial KPIs" xfId="22531"/>
    <cellStyle name="n_Flash September eresMas_Reporting FT 2004-03_V&amp;M trajectoires V1 (06-08-11)_Group - operational KPIs" xfId="3426"/>
    <cellStyle name="n_Flash September eresMas_Reporting FT 2004-03_V&amp;M trajectoires V1 (06-08-11)_Group - operational KPIs_1" xfId="10971"/>
    <cellStyle name="n_Flash September eresMas_Reporting FT 2004-03_V&amp;M trajectoires V1 (06-08-11)_Group - operational KPIs_1 2" xfId="18670"/>
    <cellStyle name="n_Flash September eresMas_Reporting FT 2004-03_V&amp;M trajectoires V1 (06-08-11)_Group - operational KPIs_2" xfId="20787"/>
    <cellStyle name="n_Flash September eresMas_Reporting FT 2004-03_V&amp;M trajectoires V1 (06-08-11)_IC&amp;SS" xfId="19708"/>
    <cellStyle name="n_Flash September eresMas_Reporting FT 2004-03_V&amp;M trajectoires V1 (06-08-11)_Poland KPIs" xfId="8680"/>
    <cellStyle name="n_Flash September eresMas_Reporting FT 2004-03_V&amp;M trajectoires V1 (06-08-11)_Poland KPIs_1" xfId="38855"/>
    <cellStyle name="n_Flash September eresMas_Reporting FT 2004-03_V&amp;M trajectoires V1 (06-08-11)_ROW" xfId="38857"/>
    <cellStyle name="n_Flash September eresMas_Reporting FT 2004-03_V&amp;M trajectoires V1 (06-08-11)_ROW ARPU" xfId="38858"/>
    <cellStyle name="n_Flash September eresMas_Reporting FT 2004-03_V&amp;M trajectoires V1 (06-08-11)_RoW KPIs" xfId="9392"/>
    <cellStyle name="n_Flash September eresMas_Reporting FT 2004-03_V&amp;M trajectoires V1 (06-08-11)_ROW_1" xfId="38859"/>
    <cellStyle name="n_Flash September eresMas_Reporting FT 2004-03_V&amp;M trajectoires V1 (06-08-11)_ROW_1_Group" xfId="38860"/>
    <cellStyle name="n_Flash September eresMas_Reporting FT 2004-03_V&amp;M trajectoires V1 (06-08-11)_ROW_1_ROW ARPU" xfId="38861"/>
    <cellStyle name="n_Flash September eresMas_Reporting FT 2004-03_V&amp;M trajectoires V1 (06-08-11)_ROW_Group" xfId="38862"/>
    <cellStyle name="n_Flash September eresMas_Reporting FT 2004-03_V&amp;M trajectoires V1 (06-08-11)_ROW_ROW ARPU" xfId="38863"/>
    <cellStyle name="n_Flash September eresMas_Reporting FT 2004-03_V&amp;M trajectoires V1 (06-08-11)_Spain ARPU + AUPU" xfId="38864"/>
    <cellStyle name="n_Flash September eresMas_Reporting FT 2004-03_V&amp;M trajectoires V1 (06-08-11)_Spain ARPU + AUPU_Group" xfId="38865"/>
    <cellStyle name="n_Flash September eresMas_Reporting FT 2004-03_V&amp;M trajectoires V1 (06-08-11)_Spain ARPU + AUPU_ROW ARPU" xfId="38866"/>
    <cellStyle name="n_Flash September eresMas_Reporting FT 2004-03_V&amp;M trajectoires V1 (06-08-11)_Spain KPIs" xfId="7329"/>
    <cellStyle name="n_Flash September eresMas_Reporting FT 2004-03_V&amp;M trajectoires V1 (06-08-11)_Spain KPIs 2" xfId="16696"/>
    <cellStyle name="n_Flash September eresMas_Reporting FT 2004-03_V&amp;M trajectoires V1 (06-08-11)_Spain KPIs_1" xfId="52145"/>
    <cellStyle name="n_Flash September eresMas_Reporting FT 2004-03_V&amp;M trajectoires V1 (06-08-11)_Telecoms - Operational KPIs" xfId="50448"/>
    <cellStyle name="n_Flash September eresMas_Reporting Valeur_Mobile_2010_10" xfId="38867"/>
    <cellStyle name="n_Flash September eresMas_Reporting Valeur_Mobile_2010_10_Group" xfId="38868"/>
    <cellStyle name="n_Flash September eresMas_Reporting Valeur_Mobile_2010_10_ROW" xfId="38869"/>
    <cellStyle name="n_Flash September eresMas_Reporting Valeur_Mobile_2010_10_ROW ARPU" xfId="38870"/>
    <cellStyle name="n_Flash September eresMas_Reporting Valeur_Mobile_2010_10_ROW_Group" xfId="38871"/>
    <cellStyle name="n_Flash September eresMas_Reporting Valeur_Mobile_2010_10_ROW_ROW ARPU" xfId="38872"/>
    <cellStyle name="n_Flash September eresMas_retail revenue F P" xfId="2622"/>
    <cellStyle name="n_Flash September eresMas_retail revenue F P_A&amp;ME KPIs" xfId="53925"/>
    <cellStyle name="n_Flash September eresMas_retail revenue F P_France financials" xfId="24276"/>
    <cellStyle name="n_Flash September eresMas_retail revenue F P_France KPIs" xfId="5483"/>
    <cellStyle name="n_Flash September eresMas_retail revenue F P_France KPIs 2" xfId="14901"/>
    <cellStyle name="n_Flash September eresMas_retail revenue F P_France KPIs_1" xfId="12726"/>
    <cellStyle name="n_Flash September eresMas_retail revenue F P_Group" xfId="38874"/>
    <cellStyle name="n_Flash September eresMas_retail revenue F P_Group - financial KPIs" xfId="22532"/>
    <cellStyle name="n_Flash September eresMas_retail revenue F P_Group - operational KPIs" xfId="10972"/>
    <cellStyle name="n_Flash September eresMas_retail revenue F P_Group - operational KPIs 2" xfId="18671"/>
    <cellStyle name="n_Flash September eresMas_retail revenue F P_Group - operational KPIs_1" xfId="20788"/>
    <cellStyle name="n_Flash September eresMas_retail revenue F P_Poland KPIs" xfId="38873"/>
    <cellStyle name="n_Flash September eresMas_retail revenue F P_ROW" xfId="38875"/>
    <cellStyle name="n_Flash September eresMas_retail revenue F P_ROW ARPU" xfId="38876"/>
    <cellStyle name="n_Flash September eresMas_retail revenue F P_ROW_1" xfId="38877"/>
    <cellStyle name="n_Flash September eresMas_retail revenue F P_ROW_1_Group" xfId="38878"/>
    <cellStyle name="n_Flash September eresMas_retail revenue F P_ROW_1_ROW ARPU" xfId="38879"/>
    <cellStyle name="n_Flash September eresMas_retail revenue F P_ROW_Group" xfId="38880"/>
    <cellStyle name="n_Flash September eresMas_retail revenue F P_ROW_ROW ARPU" xfId="38881"/>
    <cellStyle name="n_Flash September eresMas_retail revenue F P_Spain ARPU + AUPU" xfId="38882"/>
    <cellStyle name="n_Flash September eresMas_retail revenue F P_Spain ARPU + AUPU_Group" xfId="38883"/>
    <cellStyle name="n_Flash September eresMas_retail revenue F P_Spain ARPU + AUPU_ROW ARPU" xfId="38884"/>
    <cellStyle name="n_Flash September eresMas_retail revenue F P_Spain KPIs" xfId="7330"/>
    <cellStyle name="n_Flash September eresMas_retail revenue F P_Spain KPIs 2" xfId="16697"/>
    <cellStyle name="n_Flash September eresMas_retail revenue F P_Spain KPIs_1" xfId="52146"/>
    <cellStyle name="n_Flash September eresMas_retail revenue F P_Telecoms - Operational KPIs" xfId="50449"/>
    <cellStyle name="n_Flash September eresMas_ROW" xfId="38885"/>
    <cellStyle name="n_Flash September eresMas_ROW ARPU" xfId="38886"/>
    <cellStyle name="n_Flash September eresMas_RoW KPIs" xfId="9105"/>
    <cellStyle name="n_Flash September eresMas_ROW_1" xfId="38887"/>
    <cellStyle name="n_Flash September eresMas_ROW_1_Group" xfId="38888"/>
    <cellStyle name="n_Flash September eresMas_ROW_1_ROW ARPU" xfId="38889"/>
    <cellStyle name="n_Flash September eresMas_ROW_Group" xfId="38890"/>
    <cellStyle name="n_Flash September eresMas_ROW_ROW ARPU" xfId="38891"/>
    <cellStyle name="n_Flash September eresMas_SCR 2005_06Tool" xfId="2623"/>
    <cellStyle name="n_Flash September eresMas_SCR 2005_06Tool_A&amp;ME KPIs" xfId="53926"/>
    <cellStyle name="n_Flash September eresMas_SCR 2005_06Tool_DATA KPI Personal" xfId="38893"/>
    <cellStyle name="n_Flash September eresMas_SCR 2005_06Tool_DATA KPI Personal_Group" xfId="38894"/>
    <cellStyle name="n_Flash September eresMas_SCR 2005_06Tool_DATA KPI Personal_ROW ARPU" xfId="38895"/>
    <cellStyle name="n_Flash September eresMas_SCR 2005_06Tool_EE_CoA_BS - mapped V4" xfId="38896"/>
    <cellStyle name="n_Flash September eresMas_SCR 2005_06Tool_EE_CoA_BS - mapped V4_Group" xfId="38897"/>
    <cellStyle name="n_Flash September eresMas_SCR 2005_06Tool_EE_CoA_BS - mapped V4_ROW ARPU" xfId="38898"/>
    <cellStyle name="n_Flash September eresMas_SCR 2005_06Tool_Enterprise" xfId="9961"/>
    <cellStyle name="n_Flash September eresMas_SCR 2005_06Tool_France financials" xfId="24277"/>
    <cellStyle name="n_Flash September eresMas_SCR 2005_06Tool_France financials_1" xfId="25551"/>
    <cellStyle name="n_Flash September eresMas_SCR 2005_06Tool_France KPIs" xfId="5484"/>
    <cellStyle name="n_Flash September eresMas_SCR 2005_06Tool_France KPIs 2" xfId="14902"/>
    <cellStyle name="n_Flash September eresMas_SCR 2005_06Tool_France KPIs_1" xfId="12727"/>
    <cellStyle name="n_Flash September eresMas_SCR 2005_06Tool_Group" xfId="38899"/>
    <cellStyle name="n_Flash September eresMas_SCR 2005_06Tool_Group - financial KPIs" xfId="22533"/>
    <cellStyle name="n_Flash September eresMas_SCR 2005_06Tool_Group - operational KPIs" xfId="3427"/>
    <cellStyle name="n_Flash September eresMas_SCR 2005_06Tool_Group - operational KPIs_1" xfId="10973"/>
    <cellStyle name="n_Flash September eresMas_SCR 2005_06Tool_Group - operational KPIs_1 2" xfId="18672"/>
    <cellStyle name="n_Flash September eresMas_SCR 2005_06Tool_Group - operational KPIs_2" xfId="20789"/>
    <cellStyle name="n_Flash September eresMas_SCR 2005_06Tool_IC&amp;SS" xfId="13591"/>
    <cellStyle name="n_Flash September eresMas_SCR 2005_06Tool_Poland KPIs" xfId="8681"/>
    <cellStyle name="n_Flash September eresMas_SCR 2005_06Tool_Poland KPIs_1" xfId="38892"/>
    <cellStyle name="n_Flash September eresMas_SCR 2005_06Tool_Reporting Valeur_Mobile_2010_10" xfId="38900"/>
    <cellStyle name="n_Flash September eresMas_SCR 2005_06Tool_Reporting Valeur_Mobile_2010_10_Group" xfId="38901"/>
    <cellStyle name="n_Flash September eresMas_SCR 2005_06Tool_Reporting Valeur_Mobile_2010_10_ROW" xfId="38902"/>
    <cellStyle name="n_Flash September eresMas_SCR 2005_06Tool_Reporting Valeur_Mobile_2010_10_ROW ARPU" xfId="38903"/>
    <cellStyle name="n_Flash September eresMas_SCR 2005_06Tool_Reporting Valeur_Mobile_2010_10_ROW_Group" xfId="38904"/>
    <cellStyle name="n_Flash September eresMas_SCR 2005_06Tool_Reporting Valeur_Mobile_2010_10_ROW_ROW ARPU" xfId="38905"/>
    <cellStyle name="n_Flash September eresMas_SCR 2005_06Tool_ROW" xfId="38906"/>
    <cellStyle name="n_Flash September eresMas_SCR 2005_06Tool_ROW ARPU" xfId="38907"/>
    <cellStyle name="n_Flash September eresMas_SCR 2005_06Tool_RoW KPIs" xfId="9393"/>
    <cellStyle name="n_Flash September eresMas_SCR 2005_06Tool_ROW_1" xfId="38908"/>
    <cellStyle name="n_Flash September eresMas_SCR 2005_06Tool_ROW_1_Group" xfId="38909"/>
    <cellStyle name="n_Flash September eresMas_SCR 2005_06Tool_ROW_1_ROW ARPU" xfId="38910"/>
    <cellStyle name="n_Flash September eresMas_SCR 2005_06Tool_ROW_Group" xfId="38911"/>
    <cellStyle name="n_Flash September eresMas_SCR 2005_06Tool_ROW_ROW ARPU" xfId="38912"/>
    <cellStyle name="n_Flash September eresMas_SCR 2005_06Tool_Spain ARPU + AUPU" xfId="38913"/>
    <cellStyle name="n_Flash September eresMas_SCR 2005_06Tool_Spain ARPU + AUPU_Group" xfId="38914"/>
    <cellStyle name="n_Flash September eresMas_SCR 2005_06Tool_Spain ARPU + AUPU_ROW ARPU" xfId="38915"/>
    <cellStyle name="n_Flash September eresMas_SCR 2005_06Tool_Spain KPIs" xfId="7331"/>
    <cellStyle name="n_Flash September eresMas_SCR 2005_06Tool_Spain KPIs 2" xfId="16698"/>
    <cellStyle name="n_Flash September eresMas_SCR 2005_06Tool_Spain KPIs_1" xfId="52147"/>
    <cellStyle name="n_Flash September eresMas_SCR 2005_06Tool_Telecoms - Operational KPIs" xfId="50450"/>
    <cellStyle name="n_Flash September eresMas_SCR Excel Reporting Tool" xfId="2624"/>
    <cellStyle name="n_Flash September eresMas_SCR Excel Reporting Tool_A&amp;ME KPIs" xfId="53927"/>
    <cellStyle name="n_Flash September eresMas_SCR Excel Reporting Tool_DATA KPI Personal" xfId="38917"/>
    <cellStyle name="n_Flash September eresMas_SCR Excel Reporting Tool_DATA KPI Personal_Group" xfId="38918"/>
    <cellStyle name="n_Flash September eresMas_SCR Excel Reporting Tool_DATA KPI Personal_ROW ARPU" xfId="38919"/>
    <cellStyle name="n_Flash September eresMas_SCR Excel Reporting Tool_EE_CoA_BS - mapped V4" xfId="38920"/>
    <cellStyle name="n_Flash September eresMas_SCR Excel Reporting Tool_EE_CoA_BS - mapped V4_Group" xfId="38921"/>
    <cellStyle name="n_Flash September eresMas_SCR Excel Reporting Tool_EE_CoA_BS - mapped V4_ROW ARPU" xfId="38922"/>
    <cellStyle name="n_Flash September eresMas_SCR Excel Reporting Tool_Enterprise" xfId="9962"/>
    <cellStyle name="n_Flash September eresMas_SCR Excel Reporting Tool_France financials" xfId="24278"/>
    <cellStyle name="n_Flash September eresMas_SCR Excel Reporting Tool_France financials_1" xfId="25552"/>
    <cellStyle name="n_Flash September eresMas_SCR Excel Reporting Tool_France KPIs" xfId="5485"/>
    <cellStyle name="n_Flash September eresMas_SCR Excel Reporting Tool_France KPIs 2" xfId="14903"/>
    <cellStyle name="n_Flash September eresMas_SCR Excel Reporting Tool_France KPIs_1" xfId="12728"/>
    <cellStyle name="n_Flash September eresMas_SCR Excel Reporting Tool_Group" xfId="38923"/>
    <cellStyle name="n_Flash September eresMas_SCR Excel Reporting Tool_Group - financial KPIs" xfId="22534"/>
    <cellStyle name="n_Flash September eresMas_SCR Excel Reporting Tool_Group - operational KPIs" xfId="3428"/>
    <cellStyle name="n_Flash September eresMas_SCR Excel Reporting Tool_Group - operational KPIs_1" xfId="10974"/>
    <cellStyle name="n_Flash September eresMas_SCR Excel Reporting Tool_Group - operational KPIs_1 2" xfId="18673"/>
    <cellStyle name="n_Flash September eresMas_SCR Excel Reporting Tool_Group - operational KPIs_2" xfId="20790"/>
    <cellStyle name="n_Flash September eresMas_SCR Excel Reporting Tool_IC&amp;SS" xfId="17727"/>
    <cellStyle name="n_Flash September eresMas_SCR Excel Reporting Tool_Poland KPIs" xfId="8682"/>
    <cellStyle name="n_Flash September eresMas_SCR Excel Reporting Tool_Poland KPIs_1" xfId="38916"/>
    <cellStyle name="n_Flash September eresMas_SCR Excel Reporting Tool_Reporting Valeur_Mobile_2010_10" xfId="38924"/>
    <cellStyle name="n_Flash September eresMas_SCR Excel Reporting Tool_Reporting Valeur_Mobile_2010_10_Group" xfId="38925"/>
    <cellStyle name="n_Flash September eresMas_SCR Excel Reporting Tool_Reporting Valeur_Mobile_2010_10_ROW" xfId="38926"/>
    <cellStyle name="n_Flash September eresMas_SCR Excel Reporting Tool_Reporting Valeur_Mobile_2010_10_ROW ARPU" xfId="38927"/>
    <cellStyle name="n_Flash September eresMas_SCR Excel Reporting Tool_Reporting Valeur_Mobile_2010_10_ROW_Group" xfId="38928"/>
    <cellStyle name="n_Flash September eresMas_SCR Excel Reporting Tool_Reporting Valeur_Mobile_2010_10_ROW_ROW ARPU" xfId="38929"/>
    <cellStyle name="n_Flash September eresMas_SCR Excel Reporting Tool_ROW" xfId="38930"/>
    <cellStyle name="n_Flash September eresMas_SCR Excel Reporting Tool_ROW ARPU" xfId="38931"/>
    <cellStyle name="n_Flash September eresMas_SCR Excel Reporting Tool_RoW KPIs" xfId="9394"/>
    <cellStyle name="n_Flash September eresMas_SCR Excel Reporting Tool_ROW_1" xfId="38932"/>
    <cellStyle name="n_Flash September eresMas_SCR Excel Reporting Tool_ROW_1_Group" xfId="38933"/>
    <cellStyle name="n_Flash September eresMas_SCR Excel Reporting Tool_ROW_1_ROW ARPU" xfId="38934"/>
    <cellStyle name="n_Flash September eresMas_SCR Excel Reporting Tool_ROW_Group" xfId="38935"/>
    <cellStyle name="n_Flash September eresMas_SCR Excel Reporting Tool_ROW_ROW ARPU" xfId="38936"/>
    <cellStyle name="n_Flash September eresMas_SCR Excel Reporting Tool_Spain ARPU + AUPU" xfId="38937"/>
    <cellStyle name="n_Flash September eresMas_SCR Excel Reporting Tool_Spain ARPU + AUPU_Group" xfId="38938"/>
    <cellStyle name="n_Flash September eresMas_SCR Excel Reporting Tool_Spain ARPU + AUPU_ROW ARPU" xfId="38939"/>
    <cellStyle name="n_Flash September eresMas_SCR Excel Reporting Tool_Spain KPIs" xfId="7332"/>
    <cellStyle name="n_Flash September eresMas_SCR Excel Reporting Tool_Spain KPIs 2" xfId="16699"/>
    <cellStyle name="n_Flash September eresMas_SCR Excel Reporting Tool_Spain KPIs_1" xfId="52148"/>
    <cellStyle name="n_Flash September eresMas_SCR Excel Reporting Tool_Telecoms - Operational KPIs" xfId="50451"/>
    <cellStyle name="n_Flash September eresMas_Spain ARPU + AUPU" xfId="38940"/>
    <cellStyle name="n_Flash September eresMas_Spain ARPU + AUPU_Group" xfId="38941"/>
    <cellStyle name="n_Flash September eresMas_Spain ARPU + AUPU_ROW ARPU" xfId="38942"/>
    <cellStyle name="n_Flash September eresMas_Spain KPIs" xfId="6780"/>
    <cellStyle name="n_Flash September eresMas_Spain KPIs 2" xfId="16147"/>
    <cellStyle name="n_Flash September eresMas_Spain KPIs_1" xfId="51596"/>
    <cellStyle name="n_Flash September eresMas_Synthèse 03-2004" xfId="2625"/>
    <cellStyle name="n_Flash September eresMas_Synthèse 03-2004_01 Synthèse DM pour modèle" xfId="2626"/>
    <cellStyle name="n_Flash September eresMas_Synthèse 03-2004_01 Synthèse DM pour modèle_A&amp;ME KPIs" xfId="53929"/>
    <cellStyle name="n_Flash September eresMas_Synthèse 03-2004_01 Synthèse DM pour modèle_France financials" xfId="24280"/>
    <cellStyle name="n_Flash September eresMas_Synthèse 03-2004_01 Synthèse DM pour modèle_France KPIs" xfId="5487"/>
    <cellStyle name="n_Flash September eresMas_Synthèse 03-2004_01 Synthèse DM pour modèle_France KPIs 2" xfId="14905"/>
    <cellStyle name="n_Flash September eresMas_Synthèse 03-2004_01 Synthèse DM pour modèle_France KPIs_1" xfId="12730"/>
    <cellStyle name="n_Flash September eresMas_Synthèse 03-2004_01 Synthèse DM pour modèle_Group" xfId="38945"/>
    <cellStyle name="n_Flash September eresMas_Synthèse 03-2004_01 Synthèse DM pour modèle_Group - financial KPIs" xfId="22536"/>
    <cellStyle name="n_Flash September eresMas_Synthèse 03-2004_01 Synthèse DM pour modèle_Group - operational KPIs" xfId="10976"/>
    <cellStyle name="n_Flash September eresMas_Synthèse 03-2004_01 Synthèse DM pour modèle_Group - operational KPIs 2" xfId="18675"/>
    <cellStyle name="n_Flash September eresMas_Synthèse 03-2004_01 Synthèse DM pour modèle_Group - operational KPIs_1" xfId="20792"/>
    <cellStyle name="n_Flash September eresMas_Synthèse 03-2004_01 Synthèse DM pour modèle_Poland KPIs" xfId="38944"/>
    <cellStyle name="n_Flash September eresMas_Synthèse 03-2004_01 Synthèse DM pour modèle_ROW" xfId="38946"/>
    <cellStyle name="n_Flash September eresMas_Synthèse 03-2004_01 Synthèse DM pour modèle_ROW ARPU" xfId="38947"/>
    <cellStyle name="n_Flash September eresMas_Synthèse 03-2004_01 Synthèse DM pour modèle_ROW_1" xfId="38948"/>
    <cellStyle name="n_Flash September eresMas_Synthèse 03-2004_01 Synthèse DM pour modèle_ROW_1_Group" xfId="38949"/>
    <cellStyle name="n_Flash September eresMas_Synthèse 03-2004_01 Synthèse DM pour modèle_ROW_1_ROW ARPU" xfId="38950"/>
    <cellStyle name="n_Flash September eresMas_Synthèse 03-2004_01 Synthèse DM pour modèle_ROW_Group" xfId="38951"/>
    <cellStyle name="n_Flash September eresMas_Synthèse 03-2004_01 Synthèse DM pour modèle_ROW_ROW ARPU" xfId="38952"/>
    <cellStyle name="n_Flash September eresMas_Synthèse 03-2004_01 Synthèse DM pour modèle_Spain ARPU + AUPU" xfId="38953"/>
    <cellStyle name="n_Flash September eresMas_Synthèse 03-2004_01 Synthèse DM pour modèle_Spain ARPU + AUPU_Group" xfId="38954"/>
    <cellStyle name="n_Flash September eresMas_Synthèse 03-2004_01 Synthèse DM pour modèle_Spain ARPU + AUPU_ROW ARPU" xfId="38955"/>
    <cellStyle name="n_Flash September eresMas_Synthèse 03-2004_01 Synthèse DM pour modèle_Spain KPIs" xfId="7334"/>
    <cellStyle name="n_Flash September eresMas_Synthèse 03-2004_01 Synthèse DM pour modèle_Spain KPIs 2" xfId="16701"/>
    <cellStyle name="n_Flash September eresMas_Synthèse 03-2004_01 Synthèse DM pour modèle_Spain KPIs_1" xfId="52150"/>
    <cellStyle name="n_Flash September eresMas_Synthèse 03-2004_01 Synthèse DM pour modèle_Telecoms - Operational KPIs" xfId="50453"/>
    <cellStyle name="n_Flash September eresMas_Synthèse 03-2004_0703 Préflashde L23 Analyse CA trafic 07-03 (07-04-03)" xfId="2627"/>
    <cellStyle name="n_Flash September eresMas_Synthèse 03-2004_0703 Préflashde L23 Analyse CA trafic 07-03 (07-04-03)_A&amp;ME KPIs" xfId="53930"/>
    <cellStyle name="n_Flash September eresMas_Synthèse 03-2004_0703 Préflashde L23 Analyse CA trafic 07-03 (07-04-03)_Enterprise" xfId="9964"/>
    <cellStyle name="n_Flash September eresMas_Synthèse 03-2004_0703 Préflashde L23 Analyse CA trafic 07-03 (07-04-03)_France financials" xfId="24281"/>
    <cellStyle name="n_Flash September eresMas_Synthèse 03-2004_0703 Préflashde L23 Analyse CA trafic 07-03 (07-04-03)_France financials_1" xfId="25554"/>
    <cellStyle name="n_Flash September eresMas_Synthèse 03-2004_0703 Préflashde L23 Analyse CA trafic 07-03 (07-04-03)_France KPIs" xfId="5488"/>
    <cellStyle name="n_Flash September eresMas_Synthèse 03-2004_0703 Préflashde L23 Analyse CA trafic 07-03 (07-04-03)_France KPIs 2" xfId="14906"/>
    <cellStyle name="n_Flash September eresMas_Synthèse 03-2004_0703 Préflashde L23 Analyse CA trafic 07-03 (07-04-03)_France KPIs_1" xfId="12731"/>
    <cellStyle name="n_Flash September eresMas_Synthèse 03-2004_0703 Préflashde L23 Analyse CA trafic 07-03 (07-04-03)_Group" xfId="38957"/>
    <cellStyle name="n_Flash September eresMas_Synthèse 03-2004_0703 Préflashde L23 Analyse CA trafic 07-03 (07-04-03)_Group - financial KPIs" xfId="22537"/>
    <cellStyle name="n_Flash September eresMas_Synthèse 03-2004_0703 Préflashde L23 Analyse CA trafic 07-03 (07-04-03)_Group - operational KPIs" xfId="3430"/>
    <cellStyle name="n_Flash September eresMas_Synthèse 03-2004_0703 Préflashde L23 Analyse CA trafic 07-03 (07-04-03)_Group - operational KPIs_1" xfId="10977"/>
    <cellStyle name="n_Flash September eresMas_Synthèse 03-2004_0703 Préflashde L23 Analyse CA trafic 07-03 (07-04-03)_Group - operational KPIs_1 2" xfId="18676"/>
    <cellStyle name="n_Flash September eresMas_Synthèse 03-2004_0703 Préflashde L23 Analyse CA trafic 07-03 (07-04-03)_Group - operational KPIs_2" xfId="20793"/>
    <cellStyle name="n_Flash September eresMas_Synthèse 03-2004_0703 Préflashde L23 Analyse CA trafic 07-03 (07-04-03)_IC&amp;SS" xfId="19707"/>
    <cellStyle name="n_Flash September eresMas_Synthèse 03-2004_0703 Préflashde L23 Analyse CA trafic 07-03 (07-04-03)_Poland KPIs" xfId="8684"/>
    <cellStyle name="n_Flash September eresMas_Synthèse 03-2004_0703 Préflashde L23 Analyse CA trafic 07-03 (07-04-03)_Poland KPIs_1" xfId="38956"/>
    <cellStyle name="n_Flash September eresMas_Synthèse 03-2004_0703 Préflashde L23 Analyse CA trafic 07-03 (07-04-03)_ROW" xfId="38958"/>
    <cellStyle name="n_Flash September eresMas_Synthèse 03-2004_0703 Préflashde L23 Analyse CA trafic 07-03 (07-04-03)_ROW ARPU" xfId="38959"/>
    <cellStyle name="n_Flash September eresMas_Synthèse 03-2004_0703 Préflashde L23 Analyse CA trafic 07-03 (07-04-03)_RoW KPIs" xfId="9396"/>
    <cellStyle name="n_Flash September eresMas_Synthèse 03-2004_0703 Préflashde L23 Analyse CA trafic 07-03 (07-04-03)_ROW_1" xfId="38960"/>
    <cellStyle name="n_Flash September eresMas_Synthèse 03-2004_0703 Préflashde L23 Analyse CA trafic 07-03 (07-04-03)_ROW_1_Group" xfId="38961"/>
    <cellStyle name="n_Flash September eresMas_Synthèse 03-2004_0703 Préflashde L23 Analyse CA trafic 07-03 (07-04-03)_ROW_1_ROW ARPU" xfId="38962"/>
    <cellStyle name="n_Flash September eresMas_Synthèse 03-2004_0703 Préflashde L23 Analyse CA trafic 07-03 (07-04-03)_ROW_Group" xfId="38963"/>
    <cellStyle name="n_Flash September eresMas_Synthèse 03-2004_0703 Préflashde L23 Analyse CA trafic 07-03 (07-04-03)_ROW_ROW ARPU" xfId="38964"/>
    <cellStyle name="n_Flash September eresMas_Synthèse 03-2004_0703 Préflashde L23 Analyse CA trafic 07-03 (07-04-03)_Spain ARPU + AUPU" xfId="38965"/>
    <cellStyle name="n_Flash September eresMas_Synthèse 03-2004_0703 Préflashde L23 Analyse CA trafic 07-03 (07-04-03)_Spain ARPU + AUPU_Group" xfId="38966"/>
    <cellStyle name="n_Flash September eresMas_Synthèse 03-2004_0703 Préflashde L23 Analyse CA trafic 07-03 (07-04-03)_Spain ARPU + AUPU_ROW ARPU" xfId="38967"/>
    <cellStyle name="n_Flash September eresMas_Synthèse 03-2004_0703 Préflashde L23 Analyse CA trafic 07-03 (07-04-03)_Spain KPIs" xfId="7335"/>
    <cellStyle name="n_Flash September eresMas_Synthèse 03-2004_0703 Préflashde L23 Analyse CA trafic 07-03 (07-04-03)_Spain KPIs 2" xfId="16702"/>
    <cellStyle name="n_Flash September eresMas_Synthèse 03-2004_0703 Préflashde L23 Analyse CA trafic 07-03 (07-04-03)_Spain KPIs_1" xfId="52151"/>
    <cellStyle name="n_Flash September eresMas_Synthèse 03-2004_0703 Préflashde L23 Analyse CA trafic 07-03 (07-04-03)_Telecoms - Operational KPIs" xfId="50454"/>
    <cellStyle name="n_Flash September eresMas_Synthèse 03-2004_A&amp;ME KPIs" xfId="53928"/>
    <cellStyle name="n_Flash September eresMas_Synthèse 03-2004_Base Forfaits 06-07" xfId="2628"/>
    <cellStyle name="n_Flash September eresMas_Synthèse 03-2004_Base Forfaits 06-07_A&amp;ME KPIs" xfId="53931"/>
    <cellStyle name="n_Flash September eresMas_Synthèse 03-2004_Base Forfaits 06-07_Enterprise" xfId="9965"/>
    <cellStyle name="n_Flash September eresMas_Synthèse 03-2004_Base Forfaits 06-07_France financials" xfId="24282"/>
    <cellStyle name="n_Flash September eresMas_Synthèse 03-2004_Base Forfaits 06-07_France financials_1" xfId="25555"/>
    <cellStyle name="n_Flash September eresMas_Synthèse 03-2004_Base Forfaits 06-07_France KPIs" xfId="5489"/>
    <cellStyle name="n_Flash September eresMas_Synthèse 03-2004_Base Forfaits 06-07_France KPIs 2" xfId="14907"/>
    <cellStyle name="n_Flash September eresMas_Synthèse 03-2004_Base Forfaits 06-07_France KPIs_1" xfId="12732"/>
    <cellStyle name="n_Flash September eresMas_Synthèse 03-2004_Base Forfaits 06-07_Group" xfId="38969"/>
    <cellStyle name="n_Flash September eresMas_Synthèse 03-2004_Base Forfaits 06-07_Group - financial KPIs" xfId="22538"/>
    <cellStyle name="n_Flash September eresMas_Synthèse 03-2004_Base Forfaits 06-07_Group - operational KPIs" xfId="3431"/>
    <cellStyle name="n_Flash September eresMas_Synthèse 03-2004_Base Forfaits 06-07_Group - operational KPIs_1" xfId="10978"/>
    <cellStyle name="n_Flash September eresMas_Synthèse 03-2004_Base Forfaits 06-07_Group - operational KPIs_1 2" xfId="18677"/>
    <cellStyle name="n_Flash September eresMas_Synthèse 03-2004_Base Forfaits 06-07_Group - operational KPIs_2" xfId="20794"/>
    <cellStyle name="n_Flash September eresMas_Synthèse 03-2004_Base Forfaits 06-07_IC&amp;SS" xfId="13592"/>
    <cellStyle name="n_Flash September eresMas_Synthèse 03-2004_Base Forfaits 06-07_Poland KPIs" xfId="8685"/>
    <cellStyle name="n_Flash September eresMas_Synthèse 03-2004_Base Forfaits 06-07_Poland KPIs_1" xfId="38968"/>
    <cellStyle name="n_Flash September eresMas_Synthèse 03-2004_Base Forfaits 06-07_ROW" xfId="38970"/>
    <cellStyle name="n_Flash September eresMas_Synthèse 03-2004_Base Forfaits 06-07_ROW ARPU" xfId="38971"/>
    <cellStyle name="n_Flash September eresMas_Synthèse 03-2004_Base Forfaits 06-07_RoW KPIs" xfId="9397"/>
    <cellStyle name="n_Flash September eresMas_Synthèse 03-2004_Base Forfaits 06-07_ROW_1" xfId="38972"/>
    <cellStyle name="n_Flash September eresMas_Synthèse 03-2004_Base Forfaits 06-07_ROW_1_Group" xfId="38973"/>
    <cellStyle name="n_Flash September eresMas_Synthèse 03-2004_Base Forfaits 06-07_ROW_1_ROW ARPU" xfId="38974"/>
    <cellStyle name="n_Flash September eresMas_Synthèse 03-2004_Base Forfaits 06-07_ROW_Group" xfId="38975"/>
    <cellStyle name="n_Flash September eresMas_Synthèse 03-2004_Base Forfaits 06-07_ROW_ROW ARPU" xfId="38976"/>
    <cellStyle name="n_Flash September eresMas_Synthèse 03-2004_Base Forfaits 06-07_Spain ARPU + AUPU" xfId="38977"/>
    <cellStyle name="n_Flash September eresMas_Synthèse 03-2004_Base Forfaits 06-07_Spain ARPU + AUPU_Group" xfId="38978"/>
    <cellStyle name="n_Flash September eresMas_Synthèse 03-2004_Base Forfaits 06-07_Spain ARPU + AUPU_ROW ARPU" xfId="38979"/>
    <cellStyle name="n_Flash September eresMas_Synthèse 03-2004_Base Forfaits 06-07_Spain KPIs" xfId="7336"/>
    <cellStyle name="n_Flash September eresMas_Synthèse 03-2004_Base Forfaits 06-07_Spain KPIs 2" xfId="16703"/>
    <cellStyle name="n_Flash September eresMas_Synthèse 03-2004_Base Forfaits 06-07_Spain KPIs_1" xfId="52152"/>
    <cellStyle name="n_Flash September eresMas_Synthèse 03-2004_Base Forfaits 06-07_Telecoms - Operational KPIs" xfId="50455"/>
    <cellStyle name="n_Flash September eresMas_Synthèse 03-2004_CA BAC SCR-VM 06-07 (31-07-06)" xfId="2629"/>
    <cellStyle name="n_Flash September eresMas_Synthèse 03-2004_CA BAC SCR-VM 06-07 (31-07-06)_A&amp;ME KPIs" xfId="53932"/>
    <cellStyle name="n_Flash September eresMas_Synthèse 03-2004_CA BAC SCR-VM 06-07 (31-07-06)_Enterprise" xfId="9966"/>
    <cellStyle name="n_Flash September eresMas_Synthèse 03-2004_CA BAC SCR-VM 06-07 (31-07-06)_France financials" xfId="24283"/>
    <cellStyle name="n_Flash September eresMas_Synthèse 03-2004_CA BAC SCR-VM 06-07 (31-07-06)_France financials_1" xfId="25556"/>
    <cellStyle name="n_Flash September eresMas_Synthèse 03-2004_CA BAC SCR-VM 06-07 (31-07-06)_France KPIs" xfId="5490"/>
    <cellStyle name="n_Flash September eresMas_Synthèse 03-2004_CA BAC SCR-VM 06-07 (31-07-06)_France KPIs 2" xfId="14908"/>
    <cellStyle name="n_Flash September eresMas_Synthèse 03-2004_CA BAC SCR-VM 06-07 (31-07-06)_France KPIs_1" xfId="12733"/>
    <cellStyle name="n_Flash September eresMas_Synthèse 03-2004_CA BAC SCR-VM 06-07 (31-07-06)_Group" xfId="38981"/>
    <cellStyle name="n_Flash September eresMas_Synthèse 03-2004_CA BAC SCR-VM 06-07 (31-07-06)_Group - financial KPIs" xfId="22539"/>
    <cellStyle name="n_Flash September eresMas_Synthèse 03-2004_CA BAC SCR-VM 06-07 (31-07-06)_Group - operational KPIs" xfId="3432"/>
    <cellStyle name="n_Flash September eresMas_Synthèse 03-2004_CA BAC SCR-VM 06-07 (31-07-06)_Group - operational KPIs_1" xfId="10979"/>
    <cellStyle name="n_Flash September eresMas_Synthèse 03-2004_CA BAC SCR-VM 06-07 (31-07-06)_Group - operational KPIs_1 2" xfId="18678"/>
    <cellStyle name="n_Flash September eresMas_Synthèse 03-2004_CA BAC SCR-VM 06-07 (31-07-06)_Group - operational KPIs_2" xfId="20795"/>
    <cellStyle name="n_Flash September eresMas_Synthèse 03-2004_CA BAC SCR-VM 06-07 (31-07-06)_IC&amp;SS" xfId="13899"/>
    <cellStyle name="n_Flash September eresMas_Synthèse 03-2004_CA BAC SCR-VM 06-07 (31-07-06)_Poland KPIs" xfId="8686"/>
    <cellStyle name="n_Flash September eresMas_Synthèse 03-2004_CA BAC SCR-VM 06-07 (31-07-06)_Poland KPIs_1" xfId="38980"/>
    <cellStyle name="n_Flash September eresMas_Synthèse 03-2004_CA BAC SCR-VM 06-07 (31-07-06)_ROW" xfId="38982"/>
    <cellStyle name="n_Flash September eresMas_Synthèse 03-2004_CA BAC SCR-VM 06-07 (31-07-06)_ROW ARPU" xfId="38983"/>
    <cellStyle name="n_Flash September eresMas_Synthèse 03-2004_CA BAC SCR-VM 06-07 (31-07-06)_RoW KPIs" xfId="9398"/>
    <cellStyle name="n_Flash September eresMas_Synthèse 03-2004_CA BAC SCR-VM 06-07 (31-07-06)_ROW_1" xfId="38984"/>
    <cellStyle name="n_Flash September eresMas_Synthèse 03-2004_CA BAC SCR-VM 06-07 (31-07-06)_ROW_1_Group" xfId="38985"/>
    <cellStyle name="n_Flash September eresMas_Synthèse 03-2004_CA BAC SCR-VM 06-07 (31-07-06)_ROW_1_ROW ARPU" xfId="38986"/>
    <cellStyle name="n_Flash September eresMas_Synthèse 03-2004_CA BAC SCR-VM 06-07 (31-07-06)_ROW_Group" xfId="38987"/>
    <cellStyle name="n_Flash September eresMas_Synthèse 03-2004_CA BAC SCR-VM 06-07 (31-07-06)_ROW_ROW ARPU" xfId="38988"/>
    <cellStyle name="n_Flash September eresMas_Synthèse 03-2004_CA BAC SCR-VM 06-07 (31-07-06)_Spain ARPU + AUPU" xfId="38989"/>
    <cellStyle name="n_Flash September eresMas_Synthèse 03-2004_CA BAC SCR-VM 06-07 (31-07-06)_Spain ARPU + AUPU_Group" xfId="38990"/>
    <cellStyle name="n_Flash September eresMas_Synthèse 03-2004_CA BAC SCR-VM 06-07 (31-07-06)_Spain ARPU + AUPU_ROW ARPU" xfId="38991"/>
    <cellStyle name="n_Flash September eresMas_Synthèse 03-2004_CA BAC SCR-VM 06-07 (31-07-06)_Spain KPIs" xfId="7337"/>
    <cellStyle name="n_Flash September eresMas_Synthèse 03-2004_CA BAC SCR-VM 06-07 (31-07-06)_Spain KPIs 2" xfId="16704"/>
    <cellStyle name="n_Flash September eresMas_Synthèse 03-2004_CA BAC SCR-VM 06-07 (31-07-06)_Spain KPIs_1" xfId="52153"/>
    <cellStyle name="n_Flash September eresMas_Synthèse 03-2004_CA BAC SCR-VM 06-07 (31-07-06)_Telecoms - Operational KPIs" xfId="50456"/>
    <cellStyle name="n_Flash September eresMas_Synthèse 03-2004_CA forfaits 0607 (06-08-14)" xfId="2630"/>
    <cellStyle name="n_Flash September eresMas_Synthèse 03-2004_CA forfaits 0607 (06-08-14)_A&amp;ME KPIs" xfId="53933"/>
    <cellStyle name="n_Flash September eresMas_Synthèse 03-2004_CA forfaits 0607 (06-08-14)_France financials" xfId="24284"/>
    <cellStyle name="n_Flash September eresMas_Synthèse 03-2004_CA forfaits 0607 (06-08-14)_France KPIs" xfId="5491"/>
    <cellStyle name="n_Flash September eresMas_Synthèse 03-2004_CA forfaits 0607 (06-08-14)_France KPIs 2" xfId="14909"/>
    <cellStyle name="n_Flash September eresMas_Synthèse 03-2004_CA forfaits 0607 (06-08-14)_France KPIs_1" xfId="12734"/>
    <cellStyle name="n_Flash September eresMas_Synthèse 03-2004_CA forfaits 0607 (06-08-14)_Group" xfId="38993"/>
    <cellStyle name="n_Flash September eresMas_Synthèse 03-2004_CA forfaits 0607 (06-08-14)_Group - financial KPIs" xfId="22540"/>
    <cellStyle name="n_Flash September eresMas_Synthèse 03-2004_CA forfaits 0607 (06-08-14)_Group - operational KPIs" xfId="10980"/>
    <cellStyle name="n_Flash September eresMas_Synthèse 03-2004_CA forfaits 0607 (06-08-14)_Group - operational KPIs 2" xfId="18679"/>
    <cellStyle name="n_Flash September eresMas_Synthèse 03-2004_CA forfaits 0607 (06-08-14)_Group - operational KPIs_1" xfId="20796"/>
    <cellStyle name="n_Flash September eresMas_Synthèse 03-2004_CA forfaits 0607 (06-08-14)_Poland KPIs" xfId="38992"/>
    <cellStyle name="n_Flash September eresMas_Synthèse 03-2004_CA forfaits 0607 (06-08-14)_ROW" xfId="38994"/>
    <cellStyle name="n_Flash September eresMas_Synthèse 03-2004_CA forfaits 0607 (06-08-14)_ROW ARPU" xfId="38995"/>
    <cellStyle name="n_Flash September eresMas_Synthèse 03-2004_CA forfaits 0607 (06-08-14)_ROW_1" xfId="38996"/>
    <cellStyle name="n_Flash September eresMas_Synthèse 03-2004_CA forfaits 0607 (06-08-14)_ROW_1_Group" xfId="38997"/>
    <cellStyle name="n_Flash September eresMas_Synthèse 03-2004_CA forfaits 0607 (06-08-14)_ROW_1_ROW ARPU" xfId="38998"/>
    <cellStyle name="n_Flash September eresMas_Synthèse 03-2004_CA forfaits 0607 (06-08-14)_ROW_Group" xfId="38999"/>
    <cellStyle name="n_Flash September eresMas_Synthèse 03-2004_CA forfaits 0607 (06-08-14)_ROW_ROW ARPU" xfId="39000"/>
    <cellStyle name="n_Flash September eresMas_Synthèse 03-2004_CA forfaits 0607 (06-08-14)_Spain ARPU + AUPU" xfId="39001"/>
    <cellStyle name="n_Flash September eresMas_Synthèse 03-2004_CA forfaits 0607 (06-08-14)_Spain ARPU + AUPU_Group" xfId="39002"/>
    <cellStyle name="n_Flash September eresMas_Synthèse 03-2004_CA forfaits 0607 (06-08-14)_Spain ARPU + AUPU_ROW ARPU" xfId="39003"/>
    <cellStyle name="n_Flash September eresMas_Synthèse 03-2004_CA forfaits 0607 (06-08-14)_Spain KPIs" xfId="7338"/>
    <cellStyle name="n_Flash September eresMas_Synthèse 03-2004_CA forfaits 0607 (06-08-14)_Spain KPIs 2" xfId="16705"/>
    <cellStyle name="n_Flash September eresMas_Synthèse 03-2004_CA forfaits 0607 (06-08-14)_Spain KPIs_1" xfId="52154"/>
    <cellStyle name="n_Flash September eresMas_Synthèse 03-2004_CA forfaits 0607 (06-08-14)_Telecoms - Operational KPIs" xfId="50457"/>
    <cellStyle name="n_Flash September eresMas_Synthèse 03-2004_Classeur2" xfId="2631"/>
    <cellStyle name="n_Flash September eresMas_Synthèse 03-2004_Classeur2_A&amp;ME KPIs" xfId="53934"/>
    <cellStyle name="n_Flash September eresMas_Synthèse 03-2004_Classeur2_France financials" xfId="24285"/>
    <cellStyle name="n_Flash September eresMas_Synthèse 03-2004_Classeur2_France KPIs" xfId="5492"/>
    <cellStyle name="n_Flash September eresMas_Synthèse 03-2004_Classeur2_France KPIs 2" xfId="14910"/>
    <cellStyle name="n_Flash September eresMas_Synthèse 03-2004_Classeur2_France KPIs_1" xfId="12735"/>
    <cellStyle name="n_Flash September eresMas_Synthèse 03-2004_Classeur2_Group" xfId="39005"/>
    <cellStyle name="n_Flash September eresMas_Synthèse 03-2004_Classeur2_Group - financial KPIs" xfId="22541"/>
    <cellStyle name="n_Flash September eresMas_Synthèse 03-2004_Classeur2_Group - operational KPIs" xfId="10981"/>
    <cellStyle name="n_Flash September eresMas_Synthèse 03-2004_Classeur2_Group - operational KPIs 2" xfId="18680"/>
    <cellStyle name="n_Flash September eresMas_Synthèse 03-2004_Classeur2_Group - operational KPIs_1" xfId="20797"/>
    <cellStyle name="n_Flash September eresMas_Synthèse 03-2004_Classeur2_Poland KPIs" xfId="39004"/>
    <cellStyle name="n_Flash September eresMas_Synthèse 03-2004_Classeur2_ROW" xfId="39006"/>
    <cellStyle name="n_Flash September eresMas_Synthèse 03-2004_Classeur2_ROW ARPU" xfId="39007"/>
    <cellStyle name="n_Flash September eresMas_Synthèse 03-2004_Classeur2_ROW_1" xfId="39008"/>
    <cellStyle name="n_Flash September eresMas_Synthèse 03-2004_Classeur2_ROW_1_Group" xfId="39009"/>
    <cellStyle name="n_Flash September eresMas_Synthèse 03-2004_Classeur2_ROW_1_ROW ARPU" xfId="39010"/>
    <cellStyle name="n_Flash September eresMas_Synthèse 03-2004_Classeur2_ROW_Group" xfId="39011"/>
    <cellStyle name="n_Flash September eresMas_Synthèse 03-2004_Classeur2_ROW_ROW ARPU" xfId="39012"/>
    <cellStyle name="n_Flash September eresMas_Synthèse 03-2004_Classeur2_Spain ARPU + AUPU" xfId="39013"/>
    <cellStyle name="n_Flash September eresMas_Synthèse 03-2004_Classeur2_Spain ARPU + AUPU_Group" xfId="39014"/>
    <cellStyle name="n_Flash September eresMas_Synthèse 03-2004_Classeur2_Spain ARPU + AUPU_ROW ARPU" xfId="39015"/>
    <cellStyle name="n_Flash September eresMas_Synthèse 03-2004_Classeur2_Spain KPIs" xfId="7339"/>
    <cellStyle name="n_Flash September eresMas_Synthèse 03-2004_Classeur2_Spain KPIs 2" xfId="16706"/>
    <cellStyle name="n_Flash September eresMas_Synthèse 03-2004_Classeur2_Spain KPIs_1" xfId="52155"/>
    <cellStyle name="n_Flash September eresMas_Synthèse 03-2004_Classeur2_Telecoms - Operational KPIs" xfId="50458"/>
    <cellStyle name="n_Flash September eresMas_Synthèse 03-2004_Classeur5" xfId="2632"/>
    <cellStyle name="n_Flash September eresMas_Synthèse 03-2004_Classeur5_A&amp;ME KPIs" xfId="53935"/>
    <cellStyle name="n_Flash September eresMas_Synthèse 03-2004_Classeur5_Enterprise" xfId="9967"/>
    <cellStyle name="n_Flash September eresMas_Synthèse 03-2004_Classeur5_France financials" xfId="24286"/>
    <cellStyle name="n_Flash September eresMas_Synthèse 03-2004_Classeur5_France financials_1" xfId="25557"/>
    <cellStyle name="n_Flash September eresMas_Synthèse 03-2004_Classeur5_France KPIs" xfId="5493"/>
    <cellStyle name="n_Flash September eresMas_Synthèse 03-2004_Classeur5_France KPIs 2" xfId="14911"/>
    <cellStyle name="n_Flash September eresMas_Synthèse 03-2004_Classeur5_France KPIs_1" xfId="12736"/>
    <cellStyle name="n_Flash September eresMas_Synthèse 03-2004_Classeur5_Group" xfId="39017"/>
    <cellStyle name="n_Flash September eresMas_Synthèse 03-2004_Classeur5_Group - financial KPIs" xfId="22542"/>
    <cellStyle name="n_Flash September eresMas_Synthèse 03-2004_Classeur5_Group - operational KPIs" xfId="3433"/>
    <cellStyle name="n_Flash September eresMas_Synthèse 03-2004_Classeur5_Group - operational KPIs_1" xfId="10982"/>
    <cellStyle name="n_Flash September eresMas_Synthèse 03-2004_Classeur5_Group - operational KPIs_1 2" xfId="18681"/>
    <cellStyle name="n_Flash September eresMas_Synthèse 03-2004_Classeur5_Group - operational KPIs_2" xfId="20798"/>
    <cellStyle name="n_Flash September eresMas_Synthèse 03-2004_Classeur5_IC&amp;SS" xfId="19506"/>
    <cellStyle name="n_Flash September eresMas_Synthèse 03-2004_Classeur5_Poland KPIs" xfId="8687"/>
    <cellStyle name="n_Flash September eresMas_Synthèse 03-2004_Classeur5_Poland KPIs_1" xfId="39016"/>
    <cellStyle name="n_Flash September eresMas_Synthèse 03-2004_Classeur5_ROW" xfId="39018"/>
    <cellStyle name="n_Flash September eresMas_Synthèse 03-2004_Classeur5_ROW ARPU" xfId="39019"/>
    <cellStyle name="n_Flash September eresMas_Synthèse 03-2004_Classeur5_RoW KPIs" xfId="9399"/>
    <cellStyle name="n_Flash September eresMas_Synthèse 03-2004_Classeur5_ROW_1" xfId="39020"/>
    <cellStyle name="n_Flash September eresMas_Synthèse 03-2004_Classeur5_ROW_1_Group" xfId="39021"/>
    <cellStyle name="n_Flash September eresMas_Synthèse 03-2004_Classeur5_ROW_1_ROW ARPU" xfId="39022"/>
    <cellStyle name="n_Flash September eresMas_Synthèse 03-2004_Classeur5_ROW_Group" xfId="39023"/>
    <cellStyle name="n_Flash September eresMas_Synthèse 03-2004_Classeur5_ROW_ROW ARPU" xfId="39024"/>
    <cellStyle name="n_Flash September eresMas_Synthèse 03-2004_Classeur5_Spain ARPU + AUPU" xfId="39025"/>
    <cellStyle name="n_Flash September eresMas_Synthèse 03-2004_Classeur5_Spain ARPU + AUPU_Group" xfId="39026"/>
    <cellStyle name="n_Flash September eresMas_Synthèse 03-2004_Classeur5_Spain ARPU + AUPU_ROW ARPU" xfId="39027"/>
    <cellStyle name="n_Flash September eresMas_Synthèse 03-2004_Classeur5_Spain KPIs" xfId="7340"/>
    <cellStyle name="n_Flash September eresMas_Synthèse 03-2004_Classeur5_Spain KPIs 2" xfId="16707"/>
    <cellStyle name="n_Flash September eresMas_Synthèse 03-2004_Classeur5_Spain KPIs_1" xfId="52156"/>
    <cellStyle name="n_Flash September eresMas_Synthèse 03-2004_Classeur5_Telecoms - Operational KPIs" xfId="50459"/>
    <cellStyle name="n_Flash September eresMas_Synthèse 03-2004_DATA KPI Personal" xfId="39028"/>
    <cellStyle name="n_Flash September eresMas_Synthèse 03-2004_DATA KPI Personal_Group" xfId="39029"/>
    <cellStyle name="n_Flash September eresMas_Synthèse 03-2004_DATA KPI Personal_ROW ARPU" xfId="39030"/>
    <cellStyle name="n_Flash September eresMas_Synthèse 03-2004_EE_CoA_BS - mapped V4" xfId="39031"/>
    <cellStyle name="n_Flash September eresMas_Synthèse 03-2004_EE_CoA_BS - mapped V4_Group" xfId="39032"/>
    <cellStyle name="n_Flash September eresMas_Synthèse 03-2004_EE_CoA_BS - mapped V4_ROW ARPU" xfId="39033"/>
    <cellStyle name="n_Flash September eresMas_Synthèse 03-2004_Enterprise" xfId="9963"/>
    <cellStyle name="n_Flash September eresMas_Synthèse 03-2004_France financials" xfId="24279"/>
    <cellStyle name="n_Flash September eresMas_Synthèse 03-2004_France financials_1" xfId="25553"/>
    <cellStyle name="n_Flash September eresMas_Synthèse 03-2004_France KPIs" xfId="5486"/>
    <cellStyle name="n_Flash September eresMas_Synthèse 03-2004_France KPIs 2" xfId="14904"/>
    <cellStyle name="n_Flash September eresMas_Synthèse 03-2004_France KPIs_1" xfId="12729"/>
    <cellStyle name="n_Flash September eresMas_Synthèse 03-2004_Group" xfId="39034"/>
    <cellStyle name="n_Flash September eresMas_Synthèse 03-2004_Group - financial KPIs" xfId="22535"/>
    <cellStyle name="n_Flash September eresMas_Synthèse 03-2004_Group - operational KPIs" xfId="3429"/>
    <cellStyle name="n_Flash September eresMas_Synthèse 03-2004_Group - operational KPIs_1" xfId="10975"/>
    <cellStyle name="n_Flash September eresMas_Synthèse 03-2004_Group - operational KPIs_1 2" xfId="18674"/>
    <cellStyle name="n_Flash September eresMas_Synthèse 03-2004_Group - operational KPIs_2" xfId="20791"/>
    <cellStyle name="n_Flash September eresMas_Synthèse 03-2004_IC&amp;SS" xfId="19507"/>
    <cellStyle name="n_Flash September eresMas_Synthèse 03-2004_PFA_Mn MTV_060413" xfId="2633"/>
    <cellStyle name="n_Flash September eresMas_Synthèse 03-2004_PFA_Mn MTV_060413_A&amp;ME KPIs" xfId="53936"/>
    <cellStyle name="n_Flash September eresMas_Synthèse 03-2004_PFA_Mn MTV_060413_France financials" xfId="24287"/>
    <cellStyle name="n_Flash September eresMas_Synthèse 03-2004_PFA_Mn MTV_060413_France KPIs" xfId="5494"/>
    <cellStyle name="n_Flash September eresMas_Synthèse 03-2004_PFA_Mn MTV_060413_France KPIs 2" xfId="14912"/>
    <cellStyle name="n_Flash September eresMas_Synthèse 03-2004_PFA_Mn MTV_060413_France KPIs_1" xfId="12737"/>
    <cellStyle name="n_Flash September eresMas_Synthèse 03-2004_PFA_Mn MTV_060413_Group" xfId="39036"/>
    <cellStyle name="n_Flash September eresMas_Synthèse 03-2004_PFA_Mn MTV_060413_Group - financial KPIs" xfId="22543"/>
    <cellStyle name="n_Flash September eresMas_Synthèse 03-2004_PFA_Mn MTV_060413_Group - operational KPIs" xfId="10983"/>
    <cellStyle name="n_Flash September eresMas_Synthèse 03-2004_PFA_Mn MTV_060413_Group - operational KPIs 2" xfId="18682"/>
    <cellStyle name="n_Flash September eresMas_Synthèse 03-2004_PFA_Mn MTV_060413_Group - operational KPIs_1" xfId="20799"/>
    <cellStyle name="n_Flash September eresMas_Synthèse 03-2004_PFA_Mn MTV_060413_Poland KPIs" xfId="39035"/>
    <cellStyle name="n_Flash September eresMas_Synthèse 03-2004_PFA_Mn MTV_060413_ROW" xfId="39037"/>
    <cellStyle name="n_Flash September eresMas_Synthèse 03-2004_PFA_Mn MTV_060413_ROW ARPU" xfId="39038"/>
    <cellStyle name="n_Flash September eresMas_Synthèse 03-2004_PFA_Mn MTV_060413_ROW_1" xfId="39039"/>
    <cellStyle name="n_Flash September eresMas_Synthèse 03-2004_PFA_Mn MTV_060413_ROW_1_Group" xfId="39040"/>
    <cellStyle name="n_Flash September eresMas_Synthèse 03-2004_PFA_Mn MTV_060413_ROW_1_ROW ARPU" xfId="39041"/>
    <cellStyle name="n_Flash September eresMas_Synthèse 03-2004_PFA_Mn MTV_060413_ROW_Group" xfId="39042"/>
    <cellStyle name="n_Flash September eresMas_Synthèse 03-2004_PFA_Mn MTV_060413_ROW_ROW ARPU" xfId="39043"/>
    <cellStyle name="n_Flash September eresMas_Synthèse 03-2004_PFA_Mn MTV_060413_Spain ARPU + AUPU" xfId="39044"/>
    <cellStyle name="n_Flash September eresMas_Synthèse 03-2004_PFA_Mn MTV_060413_Spain ARPU + AUPU_Group" xfId="39045"/>
    <cellStyle name="n_Flash September eresMas_Synthèse 03-2004_PFA_Mn MTV_060413_Spain ARPU + AUPU_ROW ARPU" xfId="39046"/>
    <cellStyle name="n_Flash September eresMas_Synthèse 03-2004_PFA_Mn MTV_060413_Spain KPIs" xfId="7341"/>
    <cellStyle name="n_Flash September eresMas_Synthèse 03-2004_PFA_Mn MTV_060413_Spain KPIs 2" xfId="16708"/>
    <cellStyle name="n_Flash September eresMas_Synthèse 03-2004_PFA_Mn MTV_060413_Spain KPIs_1" xfId="52157"/>
    <cellStyle name="n_Flash September eresMas_Synthèse 03-2004_PFA_Mn MTV_060413_Telecoms - Operational KPIs" xfId="50460"/>
    <cellStyle name="n_Flash September eresMas_Synthèse 03-2004_PFA_Mn_0603_V0 0" xfId="2634"/>
    <cellStyle name="n_Flash September eresMas_Synthèse 03-2004_PFA_Mn_0603_V0 0_A&amp;ME KPIs" xfId="53937"/>
    <cellStyle name="n_Flash September eresMas_Synthèse 03-2004_PFA_Mn_0603_V0 0_France financials" xfId="24288"/>
    <cellStyle name="n_Flash September eresMas_Synthèse 03-2004_PFA_Mn_0603_V0 0_France KPIs" xfId="5495"/>
    <cellStyle name="n_Flash September eresMas_Synthèse 03-2004_PFA_Mn_0603_V0 0_France KPIs 2" xfId="14913"/>
    <cellStyle name="n_Flash September eresMas_Synthèse 03-2004_PFA_Mn_0603_V0 0_France KPIs_1" xfId="12738"/>
    <cellStyle name="n_Flash September eresMas_Synthèse 03-2004_PFA_Mn_0603_V0 0_Group" xfId="39048"/>
    <cellStyle name="n_Flash September eresMas_Synthèse 03-2004_PFA_Mn_0603_V0 0_Group - financial KPIs" xfId="22544"/>
    <cellStyle name="n_Flash September eresMas_Synthèse 03-2004_PFA_Mn_0603_V0 0_Group - operational KPIs" xfId="10984"/>
    <cellStyle name="n_Flash September eresMas_Synthèse 03-2004_PFA_Mn_0603_V0 0_Group - operational KPIs 2" xfId="18683"/>
    <cellStyle name="n_Flash September eresMas_Synthèse 03-2004_PFA_Mn_0603_V0 0_Group - operational KPIs_1" xfId="20800"/>
    <cellStyle name="n_Flash September eresMas_Synthèse 03-2004_PFA_Mn_0603_V0 0_Poland KPIs" xfId="39047"/>
    <cellStyle name="n_Flash September eresMas_Synthèse 03-2004_PFA_Mn_0603_V0 0_ROW" xfId="39049"/>
    <cellStyle name="n_Flash September eresMas_Synthèse 03-2004_PFA_Mn_0603_V0 0_ROW ARPU" xfId="39050"/>
    <cellStyle name="n_Flash September eresMas_Synthèse 03-2004_PFA_Mn_0603_V0 0_ROW_1" xfId="39051"/>
    <cellStyle name="n_Flash September eresMas_Synthèse 03-2004_PFA_Mn_0603_V0 0_ROW_1_Group" xfId="39052"/>
    <cellStyle name="n_Flash September eresMas_Synthèse 03-2004_PFA_Mn_0603_V0 0_ROW_1_ROW ARPU" xfId="39053"/>
    <cellStyle name="n_Flash September eresMas_Synthèse 03-2004_PFA_Mn_0603_V0 0_ROW_Group" xfId="39054"/>
    <cellStyle name="n_Flash September eresMas_Synthèse 03-2004_PFA_Mn_0603_V0 0_ROW_ROW ARPU" xfId="39055"/>
    <cellStyle name="n_Flash September eresMas_Synthèse 03-2004_PFA_Mn_0603_V0 0_Spain ARPU + AUPU" xfId="39056"/>
    <cellStyle name="n_Flash September eresMas_Synthèse 03-2004_PFA_Mn_0603_V0 0_Spain ARPU + AUPU_Group" xfId="39057"/>
    <cellStyle name="n_Flash September eresMas_Synthèse 03-2004_PFA_Mn_0603_V0 0_Spain ARPU + AUPU_ROW ARPU" xfId="39058"/>
    <cellStyle name="n_Flash September eresMas_Synthèse 03-2004_PFA_Mn_0603_V0 0_Spain KPIs" xfId="7342"/>
    <cellStyle name="n_Flash September eresMas_Synthèse 03-2004_PFA_Mn_0603_V0 0_Spain KPIs 2" xfId="16709"/>
    <cellStyle name="n_Flash September eresMas_Synthèse 03-2004_PFA_Mn_0603_V0 0_Spain KPIs_1" xfId="52158"/>
    <cellStyle name="n_Flash September eresMas_Synthèse 03-2004_PFA_Mn_0603_V0 0_Telecoms - Operational KPIs" xfId="50461"/>
    <cellStyle name="n_Flash September eresMas_Synthèse 03-2004_PFA_Parcs_0600706" xfId="2635"/>
    <cellStyle name="n_Flash September eresMas_Synthèse 03-2004_PFA_Parcs_0600706_A&amp;ME KPIs" xfId="53938"/>
    <cellStyle name="n_Flash September eresMas_Synthèse 03-2004_PFA_Parcs_0600706_France financials" xfId="24289"/>
    <cellStyle name="n_Flash September eresMas_Synthèse 03-2004_PFA_Parcs_0600706_France KPIs" xfId="5496"/>
    <cellStyle name="n_Flash September eresMas_Synthèse 03-2004_PFA_Parcs_0600706_France KPIs 2" xfId="14914"/>
    <cellStyle name="n_Flash September eresMas_Synthèse 03-2004_PFA_Parcs_0600706_France KPIs_1" xfId="12739"/>
    <cellStyle name="n_Flash September eresMas_Synthèse 03-2004_PFA_Parcs_0600706_Group" xfId="39060"/>
    <cellStyle name="n_Flash September eresMas_Synthèse 03-2004_PFA_Parcs_0600706_Group - financial KPIs" xfId="22545"/>
    <cellStyle name="n_Flash September eresMas_Synthèse 03-2004_PFA_Parcs_0600706_Group - operational KPIs" xfId="10985"/>
    <cellStyle name="n_Flash September eresMas_Synthèse 03-2004_PFA_Parcs_0600706_Group - operational KPIs 2" xfId="18684"/>
    <cellStyle name="n_Flash September eresMas_Synthèse 03-2004_PFA_Parcs_0600706_Group - operational KPIs_1" xfId="20801"/>
    <cellStyle name="n_Flash September eresMas_Synthèse 03-2004_PFA_Parcs_0600706_Poland KPIs" xfId="39059"/>
    <cellStyle name="n_Flash September eresMas_Synthèse 03-2004_PFA_Parcs_0600706_ROW" xfId="39061"/>
    <cellStyle name="n_Flash September eresMas_Synthèse 03-2004_PFA_Parcs_0600706_ROW ARPU" xfId="39062"/>
    <cellStyle name="n_Flash September eresMas_Synthèse 03-2004_PFA_Parcs_0600706_ROW_1" xfId="39063"/>
    <cellStyle name="n_Flash September eresMas_Synthèse 03-2004_PFA_Parcs_0600706_ROW_1_Group" xfId="39064"/>
    <cellStyle name="n_Flash September eresMas_Synthèse 03-2004_PFA_Parcs_0600706_ROW_1_ROW ARPU" xfId="39065"/>
    <cellStyle name="n_Flash September eresMas_Synthèse 03-2004_PFA_Parcs_0600706_ROW_Group" xfId="39066"/>
    <cellStyle name="n_Flash September eresMas_Synthèse 03-2004_PFA_Parcs_0600706_ROW_ROW ARPU" xfId="39067"/>
    <cellStyle name="n_Flash September eresMas_Synthèse 03-2004_PFA_Parcs_0600706_Spain ARPU + AUPU" xfId="39068"/>
    <cellStyle name="n_Flash September eresMas_Synthèse 03-2004_PFA_Parcs_0600706_Spain ARPU + AUPU_Group" xfId="39069"/>
    <cellStyle name="n_Flash September eresMas_Synthèse 03-2004_PFA_Parcs_0600706_Spain ARPU + AUPU_ROW ARPU" xfId="39070"/>
    <cellStyle name="n_Flash September eresMas_Synthèse 03-2004_PFA_Parcs_0600706_Spain KPIs" xfId="7343"/>
    <cellStyle name="n_Flash September eresMas_Synthèse 03-2004_PFA_Parcs_0600706_Spain KPIs 2" xfId="16710"/>
    <cellStyle name="n_Flash September eresMas_Synthèse 03-2004_PFA_Parcs_0600706_Spain KPIs_1" xfId="52159"/>
    <cellStyle name="n_Flash September eresMas_Synthèse 03-2004_PFA_Parcs_0600706_Telecoms - Operational KPIs" xfId="50462"/>
    <cellStyle name="n_Flash September eresMas_Synthèse 03-2004_Poland KPIs" xfId="8683"/>
    <cellStyle name="n_Flash September eresMas_Synthèse 03-2004_Poland KPIs_1" xfId="38943"/>
    <cellStyle name="n_Flash September eresMas_Synthèse 03-2004_Reporting Valeur_Mobile_2010_10" xfId="39071"/>
    <cellStyle name="n_Flash September eresMas_Synthèse 03-2004_Reporting Valeur_Mobile_2010_10_Group" xfId="39072"/>
    <cellStyle name="n_Flash September eresMas_Synthèse 03-2004_Reporting Valeur_Mobile_2010_10_ROW" xfId="39073"/>
    <cellStyle name="n_Flash September eresMas_Synthèse 03-2004_Reporting Valeur_Mobile_2010_10_ROW ARPU" xfId="39074"/>
    <cellStyle name="n_Flash September eresMas_Synthèse 03-2004_Reporting Valeur_Mobile_2010_10_ROW_Group" xfId="39075"/>
    <cellStyle name="n_Flash September eresMas_Synthèse 03-2004_Reporting Valeur_Mobile_2010_10_ROW_ROW ARPU" xfId="39076"/>
    <cellStyle name="n_Flash September eresMas_Synthèse 03-2004_ROW" xfId="39077"/>
    <cellStyle name="n_Flash September eresMas_Synthèse 03-2004_ROW ARPU" xfId="39078"/>
    <cellStyle name="n_Flash September eresMas_Synthèse 03-2004_RoW KPIs" xfId="9395"/>
    <cellStyle name="n_Flash September eresMas_Synthèse 03-2004_ROW_1" xfId="39079"/>
    <cellStyle name="n_Flash September eresMas_Synthèse 03-2004_ROW_1_Group" xfId="39080"/>
    <cellStyle name="n_Flash September eresMas_Synthèse 03-2004_ROW_1_ROW ARPU" xfId="39081"/>
    <cellStyle name="n_Flash September eresMas_Synthèse 03-2004_ROW_Group" xfId="39082"/>
    <cellStyle name="n_Flash September eresMas_Synthèse 03-2004_ROW_ROW ARPU" xfId="39083"/>
    <cellStyle name="n_Flash September eresMas_Synthèse 03-2004_Spain ARPU + AUPU" xfId="39084"/>
    <cellStyle name="n_Flash September eresMas_Synthèse 03-2004_Spain ARPU + AUPU_Group" xfId="39085"/>
    <cellStyle name="n_Flash September eresMas_Synthèse 03-2004_Spain ARPU + AUPU_ROW ARPU" xfId="39086"/>
    <cellStyle name="n_Flash September eresMas_Synthèse 03-2004_Spain KPIs" xfId="7333"/>
    <cellStyle name="n_Flash September eresMas_Synthèse 03-2004_Spain KPIs 2" xfId="16700"/>
    <cellStyle name="n_Flash September eresMas_Synthèse 03-2004_Spain KPIs_1" xfId="52149"/>
    <cellStyle name="n_Flash September eresMas_Synthèse 03-2004_Telecoms - Operational KPIs" xfId="50452"/>
    <cellStyle name="n_Flash September eresMas_Synthèse 03-2004_UAG_report_CA 06-09 (06-09-28)" xfId="2636"/>
    <cellStyle name="n_Flash September eresMas_Synthèse 03-2004_UAG_report_CA 06-09 (06-09-28)_A&amp;ME KPIs" xfId="53939"/>
    <cellStyle name="n_Flash September eresMas_Synthèse 03-2004_UAG_report_CA 06-09 (06-09-28)_Enterprise" xfId="9968"/>
    <cellStyle name="n_Flash September eresMas_Synthèse 03-2004_UAG_report_CA 06-09 (06-09-28)_France financials" xfId="24290"/>
    <cellStyle name="n_Flash September eresMas_Synthèse 03-2004_UAG_report_CA 06-09 (06-09-28)_France financials_1" xfId="25558"/>
    <cellStyle name="n_Flash September eresMas_Synthèse 03-2004_UAG_report_CA 06-09 (06-09-28)_France KPIs" xfId="5497"/>
    <cellStyle name="n_Flash September eresMas_Synthèse 03-2004_UAG_report_CA 06-09 (06-09-28)_France KPIs 2" xfId="14915"/>
    <cellStyle name="n_Flash September eresMas_Synthèse 03-2004_UAG_report_CA 06-09 (06-09-28)_France KPIs_1" xfId="12740"/>
    <cellStyle name="n_Flash September eresMas_Synthèse 03-2004_UAG_report_CA 06-09 (06-09-28)_Group" xfId="39088"/>
    <cellStyle name="n_Flash September eresMas_Synthèse 03-2004_UAG_report_CA 06-09 (06-09-28)_Group - financial KPIs" xfId="22546"/>
    <cellStyle name="n_Flash September eresMas_Synthèse 03-2004_UAG_report_CA 06-09 (06-09-28)_Group - operational KPIs" xfId="3434"/>
    <cellStyle name="n_Flash September eresMas_Synthèse 03-2004_UAG_report_CA 06-09 (06-09-28)_Group - operational KPIs_1" xfId="10986"/>
    <cellStyle name="n_Flash September eresMas_Synthèse 03-2004_UAG_report_CA 06-09 (06-09-28)_Group - operational KPIs_1 2" xfId="18685"/>
    <cellStyle name="n_Flash September eresMas_Synthèse 03-2004_UAG_report_CA 06-09 (06-09-28)_Group - operational KPIs_2" xfId="20802"/>
    <cellStyle name="n_Flash September eresMas_Synthèse 03-2004_UAG_report_CA 06-09 (06-09-28)_IC&amp;SS" xfId="19706"/>
    <cellStyle name="n_Flash September eresMas_Synthèse 03-2004_UAG_report_CA 06-09 (06-09-28)_Poland KPIs" xfId="8688"/>
    <cellStyle name="n_Flash September eresMas_Synthèse 03-2004_UAG_report_CA 06-09 (06-09-28)_Poland KPIs_1" xfId="39087"/>
    <cellStyle name="n_Flash September eresMas_Synthèse 03-2004_UAG_report_CA 06-09 (06-09-28)_ROW" xfId="39089"/>
    <cellStyle name="n_Flash September eresMas_Synthèse 03-2004_UAG_report_CA 06-09 (06-09-28)_ROW ARPU" xfId="39090"/>
    <cellStyle name="n_Flash September eresMas_Synthèse 03-2004_UAG_report_CA 06-09 (06-09-28)_RoW KPIs" xfId="9400"/>
    <cellStyle name="n_Flash September eresMas_Synthèse 03-2004_UAG_report_CA 06-09 (06-09-28)_ROW_1" xfId="39091"/>
    <cellStyle name="n_Flash September eresMas_Synthèse 03-2004_UAG_report_CA 06-09 (06-09-28)_ROW_1_Group" xfId="39092"/>
    <cellStyle name="n_Flash September eresMas_Synthèse 03-2004_UAG_report_CA 06-09 (06-09-28)_ROW_1_ROW ARPU" xfId="39093"/>
    <cellStyle name="n_Flash September eresMas_Synthèse 03-2004_UAG_report_CA 06-09 (06-09-28)_ROW_Group" xfId="39094"/>
    <cellStyle name="n_Flash September eresMas_Synthèse 03-2004_UAG_report_CA 06-09 (06-09-28)_ROW_ROW ARPU" xfId="39095"/>
    <cellStyle name="n_Flash September eresMas_Synthèse 03-2004_UAG_report_CA 06-09 (06-09-28)_Spain ARPU + AUPU" xfId="39096"/>
    <cellStyle name="n_Flash September eresMas_Synthèse 03-2004_UAG_report_CA 06-09 (06-09-28)_Spain ARPU + AUPU_Group" xfId="39097"/>
    <cellStyle name="n_Flash September eresMas_Synthèse 03-2004_UAG_report_CA 06-09 (06-09-28)_Spain ARPU + AUPU_ROW ARPU" xfId="39098"/>
    <cellStyle name="n_Flash September eresMas_Synthèse 03-2004_UAG_report_CA 06-09 (06-09-28)_Spain KPIs" xfId="7344"/>
    <cellStyle name="n_Flash September eresMas_Synthèse 03-2004_UAG_report_CA 06-09 (06-09-28)_Spain KPIs 2" xfId="16711"/>
    <cellStyle name="n_Flash September eresMas_Synthèse 03-2004_UAG_report_CA 06-09 (06-09-28)_Spain KPIs_1" xfId="52160"/>
    <cellStyle name="n_Flash September eresMas_Synthèse 03-2004_UAG_report_CA 06-09 (06-09-28)_Telecoms - Operational KPIs" xfId="50463"/>
    <cellStyle name="n_Flash September eresMas_Synthèse 03-2004_UAG_report_CA 06-10 (06-11-06)" xfId="2637"/>
    <cellStyle name="n_Flash September eresMas_Synthèse 03-2004_UAG_report_CA 06-10 (06-11-06)_A&amp;ME KPIs" xfId="53940"/>
    <cellStyle name="n_Flash September eresMas_Synthèse 03-2004_UAG_report_CA 06-10 (06-11-06)_Enterprise" xfId="9969"/>
    <cellStyle name="n_Flash September eresMas_Synthèse 03-2004_UAG_report_CA 06-10 (06-11-06)_France financials" xfId="24291"/>
    <cellStyle name="n_Flash September eresMas_Synthèse 03-2004_UAG_report_CA 06-10 (06-11-06)_France financials_1" xfId="25559"/>
    <cellStyle name="n_Flash September eresMas_Synthèse 03-2004_UAG_report_CA 06-10 (06-11-06)_France KPIs" xfId="5498"/>
    <cellStyle name="n_Flash September eresMas_Synthèse 03-2004_UAG_report_CA 06-10 (06-11-06)_France KPIs 2" xfId="14916"/>
    <cellStyle name="n_Flash September eresMas_Synthèse 03-2004_UAG_report_CA 06-10 (06-11-06)_France KPIs_1" xfId="12741"/>
    <cellStyle name="n_Flash September eresMas_Synthèse 03-2004_UAG_report_CA 06-10 (06-11-06)_Group" xfId="39100"/>
    <cellStyle name="n_Flash September eresMas_Synthèse 03-2004_UAG_report_CA 06-10 (06-11-06)_Group - financial KPIs" xfId="22547"/>
    <cellStyle name="n_Flash September eresMas_Synthèse 03-2004_UAG_report_CA 06-10 (06-11-06)_Group - operational KPIs" xfId="3435"/>
    <cellStyle name="n_Flash September eresMas_Synthèse 03-2004_UAG_report_CA 06-10 (06-11-06)_Group - operational KPIs_1" xfId="10987"/>
    <cellStyle name="n_Flash September eresMas_Synthèse 03-2004_UAG_report_CA 06-10 (06-11-06)_Group - operational KPIs_1 2" xfId="18686"/>
    <cellStyle name="n_Flash September eresMas_Synthèse 03-2004_UAG_report_CA 06-10 (06-11-06)_Group - operational KPIs_2" xfId="20803"/>
    <cellStyle name="n_Flash September eresMas_Synthèse 03-2004_UAG_report_CA 06-10 (06-11-06)_IC&amp;SS" xfId="13593"/>
    <cellStyle name="n_Flash September eresMas_Synthèse 03-2004_UAG_report_CA 06-10 (06-11-06)_Poland KPIs" xfId="8689"/>
    <cellStyle name="n_Flash September eresMas_Synthèse 03-2004_UAG_report_CA 06-10 (06-11-06)_Poland KPIs_1" xfId="39099"/>
    <cellStyle name="n_Flash September eresMas_Synthèse 03-2004_UAG_report_CA 06-10 (06-11-06)_ROW" xfId="39101"/>
    <cellStyle name="n_Flash September eresMas_Synthèse 03-2004_UAG_report_CA 06-10 (06-11-06)_ROW ARPU" xfId="39102"/>
    <cellStyle name="n_Flash September eresMas_Synthèse 03-2004_UAG_report_CA 06-10 (06-11-06)_RoW KPIs" xfId="9401"/>
    <cellStyle name="n_Flash September eresMas_Synthèse 03-2004_UAG_report_CA 06-10 (06-11-06)_ROW_1" xfId="39103"/>
    <cellStyle name="n_Flash September eresMas_Synthèse 03-2004_UAG_report_CA 06-10 (06-11-06)_ROW_1_Group" xfId="39104"/>
    <cellStyle name="n_Flash September eresMas_Synthèse 03-2004_UAG_report_CA 06-10 (06-11-06)_ROW_1_ROW ARPU" xfId="39105"/>
    <cellStyle name="n_Flash September eresMas_Synthèse 03-2004_UAG_report_CA 06-10 (06-11-06)_ROW_Group" xfId="39106"/>
    <cellStyle name="n_Flash September eresMas_Synthèse 03-2004_UAG_report_CA 06-10 (06-11-06)_ROW_ROW ARPU" xfId="39107"/>
    <cellStyle name="n_Flash September eresMas_Synthèse 03-2004_UAG_report_CA 06-10 (06-11-06)_Spain ARPU + AUPU" xfId="39108"/>
    <cellStyle name="n_Flash September eresMas_Synthèse 03-2004_UAG_report_CA 06-10 (06-11-06)_Spain ARPU + AUPU_Group" xfId="39109"/>
    <cellStyle name="n_Flash September eresMas_Synthèse 03-2004_UAG_report_CA 06-10 (06-11-06)_Spain ARPU + AUPU_ROW ARPU" xfId="39110"/>
    <cellStyle name="n_Flash September eresMas_Synthèse 03-2004_UAG_report_CA 06-10 (06-11-06)_Spain KPIs" xfId="7345"/>
    <cellStyle name="n_Flash September eresMas_Synthèse 03-2004_UAG_report_CA 06-10 (06-11-06)_Spain KPIs 2" xfId="16712"/>
    <cellStyle name="n_Flash September eresMas_Synthèse 03-2004_UAG_report_CA 06-10 (06-11-06)_Spain KPIs_1" xfId="52161"/>
    <cellStyle name="n_Flash September eresMas_Synthèse 03-2004_UAG_report_CA 06-10 (06-11-06)_Telecoms - Operational KPIs" xfId="50464"/>
    <cellStyle name="n_Flash September eresMas_Synthèse 03-2004_V&amp;M trajectoires V1 (06-08-11)" xfId="2638"/>
    <cellStyle name="n_Flash September eresMas_Synthèse 03-2004_V&amp;M trajectoires V1 (06-08-11)_A&amp;ME KPIs" xfId="53941"/>
    <cellStyle name="n_Flash September eresMas_Synthèse 03-2004_V&amp;M trajectoires V1 (06-08-11)_Enterprise" xfId="9970"/>
    <cellStyle name="n_Flash September eresMas_Synthèse 03-2004_V&amp;M trajectoires V1 (06-08-11)_France financials" xfId="24292"/>
    <cellStyle name="n_Flash September eresMas_Synthèse 03-2004_V&amp;M trajectoires V1 (06-08-11)_France financials_1" xfId="25560"/>
    <cellStyle name="n_Flash September eresMas_Synthèse 03-2004_V&amp;M trajectoires V1 (06-08-11)_France KPIs" xfId="5499"/>
    <cellStyle name="n_Flash September eresMas_Synthèse 03-2004_V&amp;M trajectoires V1 (06-08-11)_France KPIs 2" xfId="14917"/>
    <cellStyle name="n_Flash September eresMas_Synthèse 03-2004_V&amp;M trajectoires V1 (06-08-11)_France KPIs_1" xfId="12742"/>
    <cellStyle name="n_Flash September eresMas_Synthèse 03-2004_V&amp;M trajectoires V1 (06-08-11)_Group" xfId="39112"/>
    <cellStyle name="n_Flash September eresMas_Synthèse 03-2004_V&amp;M trajectoires V1 (06-08-11)_Group - financial KPIs" xfId="22548"/>
    <cellStyle name="n_Flash September eresMas_Synthèse 03-2004_V&amp;M trajectoires V1 (06-08-11)_Group - operational KPIs" xfId="3436"/>
    <cellStyle name="n_Flash September eresMas_Synthèse 03-2004_V&amp;M trajectoires V1 (06-08-11)_Group - operational KPIs_1" xfId="10988"/>
    <cellStyle name="n_Flash September eresMas_Synthèse 03-2004_V&amp;M trajectoires V1 (06-08-11)_Group - operational KPIs_1 2" xfId="18687"/>
    <cellStyle name="n_Flash September eresMas_Synthèse 03-2004_V&amp;M trajectoires V1 (06-08-11)_Group - operational KPIs_2" xfId="20804"/>
    <cellStyle name="n_Flash September eresMas_Synthèse 03-2004_V&amp;M trajectoires V1 (06-08-11)_IC&amp;SS" xfId="17548"/>
    <cellStyle name="n_Flash September eresMas_Synthèse 03-2004_V&amp;M trajectoires V1 (06-08-11)_Poland KPIs" xfId="8690"/>
    <cellStyle name="n_Flash September eresMas_Synthèse 03-2004_V&amp;M trajectoires V1 (06-08-11)_Poland KPIs_1" xfId="39111"/>
    <cellStyle name="n_Flash September eresMas_Synthèse 03-2004_V&amp;M trajectoires V1 (06-08-11)_ROW" xfId="39113"/>
    <cellStyle name="n_Flash September eresMas_Synthèse 03-2004_V&amp;M trajectoires V1 (06-08-11)_ROW ARPU" xfId="39114"/>
    <cellStyle name="n_Flash September eresMas_Synthèse 03-2004_V&amp;M trajectoires V1 (06-08-11)_RoW KPIs" xfId="9402"/>
    <cellStyle name="n_Flash September eresMas_Synthèse 03-2004_V&amp;M trajectoires V1 (06-08-11)_ROW_1" xfId="39115"/>
    <cellStyle name="n_Flash September eresMas_Synthèse 03-2004_V&amp;M trajectoires V1 (06-08-11)_ROW_1_Group" xfId="39116"/>
    <cellStyle name="n_Flash September eresMas_Synthèse 03-2004_V&amp;M trajectoires V1 (06-08-11)_ROW_1_ROW ARPU" xfId="39117"/>
    <cellStyle name="n_Flash September eresMas_Synthèse 03-2004_V&amp;M trajectoires V1 (06-08-11)_ROW_Group" xfId="39118"/>
    <cellStyle name="n_Flash September eresMas_Synthèse 03-2004_V&amp;M trajectoires V1 (06-08-11)_ROW_ROW ARPU" xfId="39119"/>
    <cellStyle name="n_Flash September eresMas_Synthèse 03-2004_V&amp;M trajectoires V1 (06-08-11)_Spain ARPU + AUPU" xfId="39120"/>
    <cellStyle name="n_Flash September eresMas_Synthèse 03-2004_V&amp;M trajectoires V1 (06-08-11)_Spain ARPU + AUPU_Group" xfId="39121"/>
    <cellStyle name="n_Flash September eresMas_Synthèse 03-2004_V&amp;M trajectoires V1 (06-08-11)_Spain ARPU + AUPU_ROW ARPU" xfId="39122"/>
    <cellStyle name="n_Flash September eresMas_Synthèse 03-2004_V&amp;M trajectoires V1 (06-08-11)_Spain KPIs" xfId="7346"/>
    <cellStyle name="n_Flash September eresMas_Synthèse 03-2004_V&amp;M trajectoires V1 (06-08-11)_Spain KPIs 2" xfId="16713"/>
    <cellStyle name="n_Flash September eresMas_Synthèse 03-2004_V&amp;M trajectoires V1 (06-08-11)_Spain KPIs_1" xfId="52162"/>
    <cellStyle name="n_Flash September eresMas_Synthèse 03-2004_V&amp;M trajectoires V1 (06-08-11)_Telecoms - Operational KPIs" xfId="50465"/>
    <cellStyle name="n_Flash September eresMas_Synthèse 1b" xfId="2639"/>
    <cellStyle name="n_Flash September eresMas_Synthèse 1b_A&amp;ME KPIs" xfId="53942"/>
    <cellStyle name="n_Flash September eresMas_Synthèse 1b_CA BAC SCR-VM 06-07 (31-07-06)" xfId="2640"/>
    <cellStyle name="n_Flash September eresMas_Synthèse 1b_CA BAC SCR-VM 06-07 (31-07-06)_A&amp;ME KPIs" xfId="53943"/>
    <cellStyle name="n_Flash September eresMas_Synthèse 1b_CA BAC SCR-VM 06-07 (31-07-06)_Enterprise" xfId="9972"/>
    <cellStyle name="n_Flash September eresMas_Synthèse 1b_CA BAC SCR-VM 06-07 (31-07-06)_France financials" xfId="24294"/>
    <cellStyle name="n_Flash September eresMas_Synthèse 1b_CA BAC SCR-VM 06-07 (31-07-06)_France financials_1" xfId="25562"/>
    <cellStyle name="n_Flash September eresMas_Synthèse 1b_CA BAC SCR-VM 06-07 (31-07-06)_France KPIs" xfId="5501"/>
    <cellStyle name="n_Flash September eresMas_Synthèse 1b_CA BAC SCR-VM 06-07 (31-07-06)_France KPIs 2" xfId="14919"/>
    <cellStyle name="n_Flash September eresMas_Synthèse 1b_CA BAC SCR-VM 06-07 (31-07-06)_France KPIs_1" xfId="12744"/>
    <cellStyle name="n_Flash September eresMas_Synthèse 1b_CA BAC SCR-VM 06-07 (31-07-06)_Group" xfId="39125"/>
    <cellStyle name="n_Flash September eresMas_Synthèse 1b_CA BAC SCR-VM 06-07 (31-07-06)_Group - financial KPIs" xfId="22550"/>
    <cellStyle name="n_Flash September eresMas_Synthèse 1b_CA BAC SCR-VM 06-07 (31-07-06)_Group - operational KPIs" xfId="3438"/>
    <cellStyle name="n_Flash September eresMas_Synthèse 1b_CA BAC SCR-VM 06-07 (31-07-06)_Group - operational KPIs_1" xfId="10990"/>
    <cellStyle name="n_Flash September eresMas_Synthèse 1b_CA BAC SCR-VM 06-07 (31-07-06)_Group - operational KPIs_1 2" xfId="18689"/>
    <cellStyle name="n_Flash September eresMas_Synthèse 1b_CA BAC SCR-VM 06-07 (31-07-06)_Group - operational KPIs_2" xfId="20806"/>
    <cellStyle name="n_Flash September eresMas_Synthèse 1b_CA BAC SCR-VM 06-07 (31-07-06)_IC&amp;SS" xfId="13601"/>
    <cellStyle name="n_Flash September eresMas_Synthèse 1b_CA BAC SCR-VM 06-07 (31-07-06)_Poland KPIs" xfId="8692"/>
    <cellStyle name="n_Flash September eresMas_Synthèse 1b_CA BAC SCR-VM 06-07 (31-07-06)_Poland KPIs_1" xfId="39124"/>
    <cellStyle name="n_Flash September eresMas_Synthèse 1b_CA BAC SCR-VM 06-07 (31-07-06)_ROW" xfId="39126"/>
    <cellStyle name="n_Flash September eresMas_Synthèse 1b_CA BAC SCR-VM 06-07 (31-07-06)_ROW ARPU" xfId="39127"/>
    <cellStyle name="n_Flash September eresMas_Synthèse 1b_CA BAC SCR-VM 06-07 (31-07-06)_RoW KPIs" xfId="9404"/>
    <cellStyle name="n_Flash September eresMas_Synthèse 1b_CA BAC SCR-VM 06-07 (31-07-06)_ROW_1" xfId="39128"/>
    <cellStyle name="n_Flash September eresMas_Synthèse 1b_CA BAC SCR-VM 06-07 (31-07-06)_ROW_1_Group" xfId="39129"/>
    <cellStyle name="n_Flash September eresMas_Synthèse 1b_CA BAC SCR-VM 06-07 (31-07-06)_ROW_1_ROW ARPU" xfId="39130"/>
    <cellStyle name="n_Flash September eresMas_Synthèse 1b_CA BAC SCR-VM 06-07 (31-07-06)_ROW_Group" xfId="39131"/>
    <cellStyle name="n_Flash September eresMas_Synthèse 1b_CA BAC SCR-VM 06-07 (31-07-06)_ROW_ROW ARPU" xfId="39132"/>
    <cellStyle name="n_Flash September eresMas_Synthèse 1b_CA BAC SCR-VM 06-07 (31-07-06)_Spain ARPU + AUPU" xfId="39133"/>
    <cellStyle name="n_Flash September eresMas_Synthèse 1b_CA BAC SCR-VM 06-07 (31-07-06)_Spain ARPU + AUPU_Group" xfId="39134"/>
    <cellStyle name="n_Flash September eresMas_Synthèse 1b_CA BAC SCR-VM 06-07 (31-07-06)_Spain ARPU + AUPU_ROW ARPU" xfId="39135"/>
    <cellStyle name="n_Flash September eresMas_Synthèse 1b_CA BAC SCR-VM 06-07 (31-07-06)_Spain KPIs" xfId="7348"/>
    <cellStyle name="n_Flash September eresMas_Synthèse 1b_CA BAC SCR-VM 06-07 (31-07-06)_Spain KPIs 2" xfId="16715"/>
    <cellStyle name="n_Flash September eresMas_Synthèse 1b_CA BAC SCR-VM 06-07 (31-07-06)_Spain KPIs_1" xfId="52164"/>
    <cellStyle name="n_Flash September eresMas_Synthèse 1b_CA BAC SCR-VM 06-07 (31-07-06)_Telecoms - Operational KPIs" xfId="50467"/>
    <cellStyle name="n_Flash September eresMas_Synthèse 1b_Classeur2" xfId="2641"/>
    <cellStyle name="n_Flash September eresMas_Synthèse 1b_Classeur2_A&amp;ME KPIs" xfId="53944"/>
    <cellStyle name="n_Flash September eresMas_Synthèse 1b_Classeur2_France financials" xfId="24295"/>
    <cellStyle name="n_Flash September eresMas_Synthèse 1b_Classeur2_France KPIs" xfId="5502"/>
    <cellStyle name="n_Flash September eresMas_Synthèse 1b_Classeur2_France KPIs 2" xfId="14920"/>
    <cellStyle name="n_Flash September eresMas_Synthèse 1b_Classeur2_France KPIs_1" xfId="12745"/>
    <cellStyle name="n_Flash September eresMas_Synthèse 1b_Classeur2_Group" xfId="39137"/>
    <cellStyle name="n_Flash September eresMas_Synthèse 1b_Classeur2_Group - financial KPIs" xfId="22551"/>
    <cellStyle name="n_Flash September eresMas_Synthèse 1b_Classeur2_Group - operational KPIs" xfId="10991"/>
    <cellStyle name="n_Flash September eresMas_Synthèse 1b_Classeur2_Group - operational KPIs 2" xfId="18690"/>
    <cellStyle name="n_Flash September eresMas_Synthèse 1b_Classeur2_Group - operational KPIs_1" xfId="20807"/>
    <cellStyle name="n_Flash September eresMas_Synthèse 1b_Classeur2_Poland KPIs" xfId="39136"/>
    <cellStyle name="n_Flash September eresMas_Synthèse 1b_Classeur2_ROW" xfId="39138"/>
    <cellStyle name="n_Flash September eresMas_Synthèse 1b_Classeur2_ROW ARPU" xfId="39139"/>
    <cellStyle name="n_Flash September eresMas_Synthèse 1b_Classeur2_ROW_1" xfId="39140"/>
    <cellStyle name="n_Flash September eresMas_Synthèse 1b_Classeur2_ROW_1_Group" xfId="39141"/>
    <cellStyle name="n_Flash September eresMas_Synthèse 1b_Classeur2_ROW_1_ROW ARPU" xfId="39142"/>
    <cellStyle name="n_Flash September eresMas_Synthèse 1b_Classeur2_ROW_Group" xfId="39143"/>
    <cellStyle name="n_Flash September eresMas_Synthèse 1b_Classeur2_ROW_ROW ARPU" xfId="39144"/>
    <cellStyle name="n_Flash September eresMas_Synthèse 1b_Classeur2_Spain ARPU + AUPU" xfId="39145"/>
    <cellStyle name="n_Flash September eresMas_Synthèse 1b_Classeur2_Spain ARPU + AUPU_Group" xfId="39146"/>
    <cellStyle name="n_Flash September eresMas_Synthèse 1b_Classeur2_Spain ARPU + AUPU_ROW ARPU" xfId="39147"/>
    <cellStyle name="n_Flash September eresMas_Synthèse 1b_Classeur2_Spain KPIs" xfId="7349"/>
    <cellStyle name="n_Flash September eresMas_Synthèse 1b_Classeur2_Spain KPIs 2" xfId="16716"/>
    <cellStyle name="n_Flash September eresMas_Synthèse 1b_Classeur2_Spain KPIs_1" xfId="52165"/>
    <cellStyle name="n_Flash September eresMas_Synthèse 1b_Classeur2_Telecoms - Operational KPIs" xfId="50468"/>
    <cellStyle name="n_Flash September eresMas_Synthèse 1b_DATA KPI Personal" xfId="39148"/>
    <cellStyle name="n_Flash September eresMas_Synthèse 1b_DATA KPI Personal_Group" xfId="39149"/>
    <cellStyle name="n_Flash September eresMas_Synthèse 1b_DATA KPI Personal_ROW ARPU" xfId="39150"/>
    <cellStyle name="n_Flash September eresMas_Synthèse 1b_EE_CoA_BS - mapped V4" xfId="39151"/>
    <cellStyle name="n_Flash September eresMas_Synthèse 1b_EE_CoA_BS - mapped V4_Group" xfId="39152"/>
    <cellStyle name="n_Flash September eresMas_Synthèse 1b_EE_CoA_BS - mapped V4_ROW ARPU" xfId="39153"/>
    <cellStyle name="n_Flash September eresMas_Synthèse 1b_Enterprise" xfId="9971"/>
    <cellStyle name="n_Flash September eresMas_Synthèse 1b_Feuil1" xfId="2642"/>
    <cellStyle name="n_Flash September eresMas_Synthèse 1b_Feuil1_A&amp;ME KPIs" xfId="53945"/>
    <cellStyle name="n_Flash September eresMas_Synthèse 1b_Feuil1_France financials" xfId="24296"/>
    <cellStyle name="n_Flash September eresMas_Synthèse 1b_Feuil1_France KPIs" xfId="5503"/>
    <cellStyle name="n_Flash September eresMas_Synthèse 1b_Feuil1_France KPIs 2" xfId="14921"/>
    <cellStyle name="n_Flash September eresMas_Synthèse 1b_Feuil1_France KPIs_1" xfId="12746"/>
    <cellStyle name="n_Flash September eresMas_Synthèse 1b_Feuil1_Group" xfId="39155"/>
    <cellStyle name="n_Flash September eresMas_Synthèse 1b_Feuil1_Group - financial KPIs" xfId="22552"/>
    <cellStyle name="n_Flash September eresMas_Synthèse 1b_Feuil1_Group - operational KPIs" xfId="10992"/>
    <cellStyle name="n_Flash September eresMas_Synthèse 1b_Feuil1_Group - operational KPIs 2" xfId="18691"/>
    <cellStyle name="n_Flash September eresMas_Synthèse 1b_Feuil1_Group - operational KPIs_1" xfId="20808"/>
    <cellStyle name="n_Flash September eresMas_Synthèse 1b_Feuil1_Poland KPIs" xfId="39154"/>
    <cellStyle name="n_Flash September eresMas_Synthèse 1b_Feuil1_ROW" xfId="39156"/>
    <cellStyle name="n_Flash September eresMas_Synthèse 1b_Feuil1_ROW ARPU" xfId="39157"/>
    <cellStyle name="n_Flash September eresMas_Synthèse 1b_Feuil1_ROW_1" xfId="39158"/>
    <cellStyle name="n_Flash September eresMas_Synthèse 1b_Feuil1_ROW_1_Group" xfId="39159"/>
    <cellStyle name="n_Flash September eresMas_Synthèse 1b_Feuil1_ROW_1_ROW ARPU" xfId="39160"/>
    <cellStyle name="n_Flash September eresMas_Synthèse 1b_Feuil1_ROW_Group" xfId="39161"/>
    <cellStyle name="n_Flash September eresMas_Synthèse 1b_Feuil1_ROW_ROW ARPU" xfId="39162"/>
    <cellStyle name="n_Flash September eresMas_Synthèse 1b_Feuil1_Spain ARPU + AUPU" xfId="39163"/>
    <cellStyle name="n_Flash September eresMas_Synthèse 1b_Feuil1_Spain ARPU + AUPU_Group" xfId="39164"/>
    <cellStyle name="n_Flash September eresMas_Synthèse 1b_Feuil1_Spain ARPU + AUPU_ROW ARPU" xfId="39165"/>
    <cellStyle name="n_Flash September eresMas_Synthèse 1b_Feuil1_Spain KPIs" xfId="7350"/>
    <cellStyle name="n_Flash September eresMas_Synthèse 1b_Feuil1_Spain KPIs 2" xfId="16717"/>
    <cellStyle name="n_Flash September eresMas_Synthèse 1b_Feuil1_Spain KPIs_1" xfId="52166"/>
    <cellStyle name="n_Flash September eresMas_Synthèse 1b_Feuil1_Telecoms - Operational KPIs" xfId="50469"/>
    <cellStyle name="n_Flash September eresMas_Synthèse 1b_France financials" xfId="24293"/>
    <cellStyle name="n_Flash September eresMas_Synthèse 1b_France financials_1" xfId="25561"/>
    <cellStyle name="n_Flash September eresMas_Synthèse 1b_France KPIs" xfId="5500"/>
    <cellStyle name="n_Flash September eresMas_Synthèse 1b_France KPIs 2" xfId="14918"/>
    <cellStyle name="n_Flash September eresMas_Synthèse 1b_France KPIs_1" xfId="12743"/>
    <cellStyle name="n_Flash September eresMas_Synthèse 1b_Group" xfId="39166"/>
    <cellStyle name="n_Flash September eresMas_Synthèse 1b_Group - financial KPIs" xfId="22549"/>
    <cellStyle name="n_Flash September eresMas_Synthèse 1b_Group - operational KPIs" xfId="3437"/>
    <cellStyle name="n_Flash September eresMas_Synthèse 1b_Group - operational KPIs_1" xfId="10989"/>
    <cellStyle name="n_Flash September eresMas_Synthèse 1b_Group - operational KPIs_1 2" xfId="18688"/>
    <cellStyle name="n_Flash September eresMas_Synthèse 1b_Group - operational KPIs_2" xfId="20805"/>
    <cellStyle name="n_Flash September eresMas_Synthèse 1b_IC&amp;SS" xfId="19698"/>
    <cellStyle name="n_Flash September eresMas_Synthèse 1b_New L23 CA trafic 06-09 (06-10-20)" xfId="2643"/>
    <cellStyle name="n_Flash September eresMas_Synthèse 1b_New L23 CA trafic 06-09 (06-10-20)_A&amp;ME KPIs" xfId="53946"/>
    <cellStyle name="n_Flash September eresMas_Synthèse 1b_New L23 CA trafic 06-09 (06-10-20)_France financials" xfId="24297"/>
    <cellStyle name="n_Flash September eresMas_Synthèse 1b_New L23 CA trafic 06-09 (06-10-20)_France KPIs" xfId="5504"/>
    <cellStyle name="n_Flash September eresMas_Synthèse 1b_New L23 CA trafic 06-09 (06-10-20)_France KPIs 2" xfId="14922"/>
    <cellStyle name="n_Flash September eresMas_Synthèse 1b_New L23 CA trafic 06-09 (06-10-20)_France KPIs_1" xfId="12747"/>
    <cellStyle name="n_Flash September eresMas_Synthèse 1b_New L23 CA trafic 06-09 (06-10-20)_Group" xfId="39168"/>
    <cellStyle name="n_Flash September eresMas_Synthèse 1b_New L23 CA trafic 06-09 (06-10-20)_Group - financial KPIs" xfId="22553"/>
    <cellStyle name="n_Flash September eresMas_Synthèse 1b_New L23 CA trafic 06-09 (06-10-20)_Group - operational KPIs" xfId="10993"/>
    <cellStyle name="n_Flash September eresMas_Synthèse 1b_New L23 CA trafic 06-09 (06-10-20)_Group - operational KPIs 2" xfId="18692"/>
    <cellStyle name="n_Flash September eresMas_Synthèse 1b_New L23 CA trafic 06-09 (06-10-20)_Group - operational KPIs_1" xfId="20809"/>
    <cellStyle name="n_Flash September eresMas_Synthèse 1b_New L23 CA trafic 06-09 (06-10-20)_Poland KPIs" xfId="39167"/>
    <cellStyle name="n_Flash September eresMas_Synthèse 1b_New L23 CA trafic 06-09 (06-10-20)_ROW" xfId="39169"/>
    <cellStyle name="n_Flash September eresMas_Synthèse 1b_New L23 CA trafic 06-09 (06-10-20)_ROW ARPU" xfId="39170"/>
    <cellStyle name="n_Flash September eresMas_Synthèse 1b_New L23 CA trafic 06-09 (06-10-20)_ROW_1" xfId="39171"/>
    <cellStyle name="n_Flash September eresMas_Synthèse 1b_New L23 CA trafic 06-09 (06-10-20)_ROW_1_Group" xfId="39172"/>
    <cellStyle name="n_Flash September eresMas_Synthèse 1b_New L23 CA trafic 06-09 (06-10-20)_ROW_1_ROW ARPU" xfId="39173"/>
    <cellStyle name="n_Flash September eresMas_Synthèse 1b_New L23 CA trafic 06-09 (06-10-20)_ROW_Group" xfId="39174"/>
    <cellStyle name="n_Flash September eresMas_Synthèse 1b_New L23 CA trafic 06-09 (06-10-20)_ROW_ROW ARPU" xfId="39175"/>
    <cellStyle name="n_Flash September eresMas_Synthèse 1b_New L23 CA trafic 06-09 (06-10-20)_Spain ARPU + AUPU" xfId="39176"/>
    <cellStyle name="n_Flash September eresMas_Synthèse 1b_New L23 CA trafic 06-09 (06-10-20)_Spain ARPU + AUPU_Group" xfId="39177"/>
    <cellStyle name="n_Flash September eresMas_Synthèse 1b_New L23 CA trafic 06-09 (06-10-20)_Spain ARPU + AUPU_ROW ARPU" xfId="39178"/>
    <cellStyle name="n_Flash September eresMas_Synthèse 1b_New L23 CA trafic 06-09 (06-10-20)_Spain KPIs" xfId="7351"/>
    <cellStyle name="n_Flash September eresMas_Synthèse 1b_New L23 CA trafic 06-09 (06-10-20)_Spain KPIs 2" xfId="16718"/>
    <cellStyle name="n_Flash September eresMas_Synthèse 1b_New L23 CA trafic 06-09 (06-10-20)_Spain KPIs_1" xfId="52167"/>
    <cellStyle name="n_Flash September eresMas_Synthèse 1b_New L23 CA trafic 06-09 (06-10-20)_Telecoms - Operational KPIs" xfId="50470"/>
    <cellStyle name="n_Flash September eresMas_Synthèse 1b_PFA_Mn MTV_060413" xfId="2644"/>
    <cellStyle name="n_Flash September eresMas_Synthèse 1b_PFA_Mn MTV_060413_A&amp;ME KPIs" xfId="53947"/>
    <cellStyle name="n_Flash September eresMas_Synthèse 1b_PFA_Mn MTV_060413_France financials" xfId="24298"/>
    <cellStyle name="n_Flash September eresMas_Synthèse 1b_PFA_Mn MTV_060413_France KPIs" xfId="5505"/>
    <cellStyle name="n_Flash September eresMas_Synthèse 1b_PFA_Mn MTV_060413_France KPIs 2" xfId="14923"/>
    <cellStyle name="n_Flash September eresMas_Synthèse 1b_PFA_Mn MTV_060413_France KPIs_1" xfId="12748"/>
    <cellStyle name="n_Flash September eresMas_Synthèse 1b_PFA_Mn MTV_060413_Group" xfId="39180"/>
    <cellStyle name="n_Flash September eresMas_Synthèse 1b_PFA_Mn MTV_060413_Group - financial KPIs" xfId="22554"/>
    <cellStyle name="n_Flash September eresMas_Synthèse 1b_PFA_Mn MTV_060413_Group - operational KPIs" xfId="10994"/>
    <cellStyle name="n_Flash September eresMas_Synthèse 1b_PFA_Mn MTV_060413_Group - operational KPIs 2" xfId="18693"/>
    <cellStyle name="n_Flash September eresMas_Synthèse 1b_PFA_Mn MTV_060413_Group - operational KPIs_1" xfId="20810"/>
    <cellStyle name="n_Flash September eresMas_Synthèse 1b_PFA_Mn MTV_060413_Poland KPIs" xfId="39179"/>
    <cellStyle name="n_Flash September eresMas_Synthèse 1b_PFA_Mn MTV_060413_ROW" xfId="39181"/>
    <cellStyle name="n_Flash September eresMas_Synthèse 1b_PFA_Mn MTV_060413_ROW ARPU" xfId="39182"/>
    <cellStyle name="n_Flash September eresMas_Synthèse 1b_PFA_Mn MTV_060413_ROW_1" xfId="39183"/>
    <cellStyle name="n_Flash September eresMas_Synthèse 1b_PFA_Mn MTV_060413_ROW_1_Group" xfId="39184"/>
    <cellStyle name="n_Flash September eresMas_Synthèse 1b_PFA_Mn MTV_060413_ROW_1_ROW ARPU" xfId="39185"/>
    <cellStyle name="n_Flash September eresMas_Synthèse 1b_PFA_Mn MTV_060413_ROW_Group" xfId="39186"/>
    <cellStyle name="n_Flash September eresMas_Synthèse 1b_PFA_Mn MTV_060413_ROW_ROW ARPU" xfId="39187"/>
    <cellStyle name="n_Flash September eresMas_Synthèse 1b_PFA_Mn MTV_060413_Spain ARPU + AUPU" xfId="39188"/>
    <cellStyle name="n_Flash September eresMas_Synthèse 1b_PFA_Mn MTV_060413_Spain ARPU + AUPU_Group" xfId="39189"/>
    <cellStyle name="n_Flash September eresMas_Synthèse 1b_PFA_Mn MTV_060413_Spain ARPU + AUPU_ROW ARPU" xfId="39190"/>
    <cellStyle name="n_Flash September eresMas_Synthèse 1b_PFA_Mn MTV_060413_Spain KPIs" xfId="7352"/>
    <cellStyle name="n_Flash September eresMas_Synthèse 1b_PFA_Mn MTV_060413_Spain KPIs 2" xfId="16719"/>
    <cellStyle name="n_Flash September eresMas_Synthèse 1b_PFA_Mn MTV_060413_Spain KPIs_1" xfId="52168"/>
    <cellStyle name="n_Flash September eresMas_Synthèse 1b_PFA_Mn MTV_060413_Telecoms - Operational KPIs" xfId="50471"/>
    <cellStyle name="n_Flash September eresMas_Synthèse 1b_PFA_Mn_0603_V0 0" xfId="2645"/>
    <cellStyle name="n_Flash September eresMas_Synthèse 1b_PFA_Mn_0603_V0 0_A&amp;ME KPIs" xfId="53948"/>
    <cellStyle name="n_Flash September eresMas_Synthèse 1b_PFA_Mn_0603_V0 0_France financials" xfId="24299"/>
    <cellStyle name="n_Flash September eresMas_Synthèse 1b_PFA_Mn_0603_V0 0_France KPIs" xfId="5506"/>
    <cellStyle name="n_Flash September eresMas_Synthèse 1b_PFA_Mn_0603_V0 0_France KPIs 2" xfId="14924"/>
    <cellStyle name="n_Flash September eresMas_Synthèse 1b_PFA_Mn_0603_V0 0_France KPIs_1" xfId="12749"/>
    <cellStyle name="n_Flash September eresMas_Synthèse 1b_PFA_Mn_0603_V0 0_Group" xfId="39192"/>
    <cellStyle name="n_Flash September eresMas_Synthèse 1b_PFA_Mn_0603_V0 0_Group - financial KPIs" xfId="22555"/>
    <cellStyle name="n_Flash September eresMas_Synthèse 1b_PFA_Mn_0603_V0 0_Group - operational KPIs" xfId="10995"/>
    <cellStyle name="n_Flash September eresMas_Synthèse 1b_PFA_Mn_0603_V0 0_Group - operational KPIs 2" xfId="18694"/>
    <cellStyle name="n_Flash September eresMas_Synthèse 1b_PFA_Mn_0603_V0 0_Group - operational KPIs_1" xfId="20811"/>
    <cellStyle name="n_Flash September eresMas_Synthèse 1b_PFA_Mn_0603_V0 0_Poland KPIs" xfId="39191"/>
    <cellStyle name="n_Flash September eresMas_Synthèse 1b_PFA_Mn_0603_V0 0_ROW" xfId="39193"/>
    <cellStyle name="n_Flash September eresMas_Synthèse 1b_PFA_Mn_0603_V0 0_ROW ARPU" xfId="39194"/>
    <cellStyle name="n_Flash September eresMas_Synthèse 1b_PFA_Mn_0603_V0 0_ROW_1" xfId="39195"/>
    <cellStyle name="n_Flash September eresMas_Synthèse 1b_PFA_Mn_0603_V0 0_ROW_1_Group" xfId="39196"/>
    <cellStyle name="n_Flash September eresMas_Synthèse 1b_PFA_Mn_0603_V0 0_ROW_1_ROW ARPU" xfId="39197"/>
    <cellStyle name="n_Flash September eresMas_Synthèse 1b_PFA_Mn_0603_V0 0_ROW_Group" xfId="39198"/>
    <cellStyle name="n_Flash September eresMas_Synthèse 1b_PFA_Mn_0603_V0 0_ROW_ROW ARPU" xfId="39199"/>
    <cellStyle name="n_Flash September eresMas_Synthèse 1b_PFA_Mn_0603_V0 0_Spain ARPU + AUPU" xfId="39200"/>
    <cellStyle name="n_Flash September eresMas_Synthèse 1b_PFA_Mn_0603_V0 0_Spain ARPU + AUPU_Group" xfId="39201"/>
    <cellStyle name="n_Flash September eresMas_Synthèse 1b_PFA_Mn_0603_V0 0_Spain ARPU + AUPU_ROW ARPU" xfId="39202"/>
    <cellStyle name="n_Flash September eresMas_Synthèse 1b_PFA_Mn_0603_V0 0_Spain KPIs" xfId="7353"/>
    <cellStyle name="n_Flash September eresMas_Synthèse 1b_PFA_Mn_0603_V0 0_Spain KPIs 2" xfId="16720"/>
    <cellStyle name="n_Flash September eresMas_Synthèse 1b_PFA_Mn_0603_V0 0_Spain KPIs_1" xfId="52169"/>
    <cellStyle name="n_Flash September eresMas_Synthèse 1b_PFA_Mn_0603_V0 0_Telecoms - Operational KPIs" xfId="50472"/>
    <cellStyle name="n_Flash September eresMas_Synthèse 1b_Poland KPIs" xfId="8691"/>
    <cellStyle name="n_Flash September eresMas_Synthèse 1b_Poland KPIs_1" xfId="39123"/>
    <cellStyle name="n_Flash September eresMas_Synthèse 1b_Reporting Valeur_Mobile_2010_10" xfId="39203"/>
    <cellStyle name="n_Flash September eresMas_Synthèse 1b_Reporting Valeur_Mobile_2010_10_Group" xfId="39204"/>
    <cellStyle name="n_Flash September eresMas_Synthèse 1b_Reporting Valeur_Mobile_2010_10_ROW" xfId="39205"/>
    <cellStyle name="n_Flash September eresMas_Synthèse 1b_Reporting Valeur_Mobile_2010_10_ROW ARPU" xfId="39206"/>
    <cellStyle name="n_Flash September eresMas_Synthèse 1b_Reporting Valeur_Mobile_2010_10_ROW_Group" xfId="39207"/>
    <cellStyle name="n_Flash September eresMas_Synthèse 1b_Reporting Valeur_Mobile_2010_10_ROW_ROW ARPU" xfId="39208"/>
    <cellStyle name="n_Flash September eresMas_Synthèse 1b_ROW" xfId="39209"/>
    <cellStyle name="n_Flash September eresMas_Synthèse 1b_ROW ARPU" xfId="39210"/>
    <cellStyle name="n_Flash September eresMas_Synthèse 1b_RoW KPIs" xfId="9403"/>
    <cellStyle name="n_Flash September eresMas_Synthèse 1b_ROW_1" xfId="39211"/>
    <cellStyle name="n_Flash September eresMas_Synthèse 1b_ROW_1_Group" xfId="39212"/>
    <cellStyle name="n_Flash September eresMas_Synthèse 1b_ROW_1_ROW ARPU" xfId="39213"/>
    <cellStyle name="n_Flash September eresMas_Synthèse 1b_ROW_Group" xfId="39214"/>
    <cellStyle name="n_Flash September eresMas_Synthèse 1b_ROW_ROW ARPU" xfId="39215"/>
    <cellStyle name="n_Flash September eresMas_Synthèse 1b_Spain ARPU + AUPU" xfId="39216"/>
    <cellStyle name="n_Flash September eresMas_Synthèse 1b_Spain ARPU + AUPU_Group" xfId="39217"/>
    <cellStyle name="n_Flash September eresMas_Synthèse 1b_Spain ARPU + AUPU_ROW ARPU" xfId="39218"/>
    <cellStyle name="n_Flash September eresMas_Synthèse 1b_Spain KPIs" xfId="7347"/>
    <cellStyle name="n_Flash September eresMas_Synthèse 1b_Spain KPIs 2" xfId="16714"/>
    <cellStyle name="n_Flash September eresMas_Synthèse 1b_Spain KPIs_1" xfId="52163"/>
    <cellStyle name="n_Flash September eresMas_Synthèse 1b_Telecoms - Operational KPIs" xfId="50466"/>
    <cellStyle name="n_Flash September eresMas_Synthèse 1b_UAG_report_CA 06-09 (06-09-28)" xfId="2646"/>
    <cellStyle name="n_Flash September eresMas_Synthèse 1b_UAG_report_CA 06-09 (06-09-28)_A&amp;ME KPIs" xfId="53949"/>
    <cellStyle name="n_Flash September eresMas_Synthèse 1b_UAG_report_CA 06-09 (06-09-28)_Enterprise" xfId="9973"/>
    <cellStyle name="n_Flash September eresMas_Synthèse 1b_UAG_report_CA 06-09 (06-09-28)_France financials" xfId="24300"/>
    <cellStyle name="n_Flash September eresMas_Synthèse 1b_UAG_report_CA 06-09 (06-09-28)_France financials_1" xfId="25563"/>
    <cellStyle name="n_Flash September eresMas_Synthèse 1b_UAG_report_CA 06-09 (06-09-28)_France KPIs" xfId="5507"/>
    <cellStyle name="n_Flash September eresMas_Synthèse 1b_UAG_report_CA 06-09 (06-09-28)_France KPIs 2" xfId="14925"/>
    <cellStyle name="n_Flash September eresMas_Synthèse 1b_UAG_report_CA 06-09 (06-09-28)_France KPIs_1" xfId="12750"/>
    <cellStyle name="n_Flash September eresMas_Synthèse 1b_UAG_report_CA 06-09 (06-09-28)_Group" xfId="39220"/>
    <cellStyle name="n_Flash September eresMas_Synthèse 1b_UAG_report_CA 06-09 (06-09-28)_Group - financial KPIs" xfId="22556"/>
    <cellStyle name="n_Flash September eresMas_Synthèse 1b_UAG_report_CA 06-09 (06-09-28)_Group - operational KPIs" xfId="3439"/>
    <cellStyle name="n_Flash September eresMas_Synthèse 1b_UAG_report_CA 06-09 (06-09-28)_Group - operational KPIs_1" xfId="10996"/>
    <cellStyle name="n_Flash September eresMas_Synthèse 1b_UAG_report_CA 06-09 (06-09-28)_Group - operational KPIs_1 2" xfId="18695"/>
    <cellStyle name="n_Flash September eresMas_Synthèse 1b_UAG_report_CA 06-09 (06-09-28)_Group - operational KPIs_2" xfId="20812"/>
    <cellStyle name="n_Flash September eresMas_Synthèse 1b_UAG_report_CA 06-09 (06-09-28)_IC&amp;SS" xfId="19505"/>
    <cellStyle name="n_Flash September eresMas_Synthèse 1b_UAG_report_CA 06-09 (06-09-28)_Poland KPIs" xfId="8693"/>
    <cellStyle name="n_Flash September eresMas_Synthèse 1b_UAG_report_CA 06-09 (06-09-28)_Poland KPIs_1" xfId="39219"/>
    <cellStyle name="n_Flash September eresMas_Synthèse 1b_UAG_report_CA 06-09 (06-09-28)_ROW" xfId="39221"/>
    <cellStyle name="n_Flash September eresMas_Synthèse 1b_UAG_report_CA 06-09 (06-09-28)_ROW ARPU" xfId="39222"/>
    <cellStyle name="n_Flash September eresMas_Synthèse 1b_UAG_report_CA 06-09 (06-09-28)_RoW KPIs" xfId="9405"/>
    <cellStyle name="n_Flash September eresMas_Synthèse 1b_UAG_report_CA 06-09 (06-09-28)_ROW_1" xfId="39223"/>
    <cellStyle name="n_Flash September eresMas_Synthèse 1b_UAG_report_CA 06-09 (06-09-28)_ROW_1_Group" xfId="39224"/>
    <cellStyle name="n_Flash September eresMas_Synthèse 1b_UAG_report_CA 06-09 (06-09-28)_ROW_1_ROW ARPU" xfId="39225"/>
    <cellStyle name="n_Flash September eresMas_Synthèse 1b_UAG_report_CA 06-09 (06-09-28)_ROW_Group" xfId="39226"/>
    <cellStyle name="n_Flash September eresMas_Synthèse 1b_UAG_report_CA 06-09 (06-09-28)_ROW_ROW ARPU" xfId="39227"/>
    <cellStyle name="n_Flash September eresMas_Synthèse 1b_UAG_report_CA 06-09 (06-09-28)_Spain ARPU + AUPU" xfId="39228"/>
    <cellStyle name="n_Flash September eresMas_Synthèse 1b_UAG_report_CA 06-09 (06-09-28)_Spain ARPU + AUPU_Group" xfId="39229"/>
    <cellStyle name="n_Flash September eresMas_Synthèse 1b_UAG_report_CA 06-09 (06-09-28)_Spain ARPU + AUPU_ROW ARPU" xfId="39230"/>
    <cellStyle name="n_Flash September eresMas_Synthèse 1b_UAG_report_CA 06-09 (06-09-28)_Spain KPIs" xfId="7354"/>
    <cellStyle name="n_Flash September eresMas_Synthèse 1b_UAG_report_CA 06-09 (06-09-28)_Spain KPIs 2" xfId="16721"/>
    <cellStyle name="n_Flash September eresMas_Synthèse 1b_UAG_report_CA 06-09 (06-09-28)_Spain KPIs_1" xfId="52170"/>
    <cellStyle name="n_Flash September eresMas_Synthèse 1b_UAG_report_CA 06-09 (06-09-28)_Telecoms - Operational KPIs" xfId="50473"/>
    <cellStyle name="n_Flash September eresMas_Synthèse 1b_UAG_report_CA 06-10 (06-11-06)" xfId="2647"/>
    <cellStyle name="n_Flash September eresMas_Synthèse 1b_UAG_report_CA 06-10 (06-11-06)_A&amp;ME KPIs" xfId="53950"/>
    <cellStyle name="n_Flash September eresMas_Synthèse 1b_UAG_report_CA 06-10 (06-11-06)_Enterprise" xfId="9974"/>
    <cellStyle name="n_Flash September eresMas_Synthèse 1b_UAG_report_CA 06-10 (06-11-06)_France financials" xfId="24301"/>
    <cellStyle name="n_Flash September eresMas_Synthèse 1b_UAG_report_CA 06-10 (06-11-06)_France financials_1" xfId="25564"/>
    <cellStyle name="n_Flash September eresMas_Synthèse 1b_UAG_report_CA 06-10 (06-11-06)_France KPIs" xfId="5508"/>
    <cellStyle name="n_Flash September eresMas_Synthèse 1b_UAG_report_CA 06-10 (06-11-06)_France KPIs 2" xfId="14926"/>
    <cellStyle name="n_Flash September eresMas_Synthèse 1b_UAG_report_CA 06-10 (06-11-06)_France KPIs_1" xfId="12751"/>
    <cellStyle name="n_Flash September eresMas_Synthèse 1b_UAG_report_CA 06-10 (06-11-06)_Group" xfId="39232"/>
    <cellStyle name="n_Flash September eresMas_Synthèse 1b_UAG_report_CA 06-10 (06-11-06)_Group - financial KPIs" xfId="22557"/>
    <cellStyle name="n_Flash September eresMas_Synthèse 1b_UAG_report_CA 06-10 (06-11-06)_Group - operational KPIs" xfId="3440"/>
    <cellStyle name="n_Flash September eresMas_Synthèse 1b_UAG_report_CA 06-10 (06-11-06)_Group - operational KPIs_1" xfId="10997"/>
    <cellStyle name="n_Flash September eresMas_Synthèse 1b_UAG_report_CA 06-10 (06-11-06)_Group - operational KPIs_1 2" xfId="18696"/>
    <cellStyle name="n_Flash September eresMas_Synthèse 1b_UAG_report_CA 06-10 (06-11-06)_Group - operational KPIs_2" xfId="20813"/>
    <cellStyle name="n_Flash September eresMas_Synthèse 1b_UAG_report_CA 06-10 (06-11-06)_IC&amp;SS" xfId="19705"/>
    <cellStyle name="n_Flash September eresMas_Synthèse 1b_UAG_report_CA 06-10 (06-11-06)_Poland KPIs" xfId="8694"/>
    <cellStyle name="n_Flash September eresMas_Synthèse 1b_UAG_report_CA 06-10 (06-11-06)_Poland KPIs_1" xfId="39231"/>
    <cellStyle name="n_Flash September eresMas_Synthèse 1b_UAG_report_CA 06-10 (06-11-06)_ROW" xfId="39233"/>
    <cellStyle name="n_Flash September eresMas_Synthèse 1b_UAG_report_CA 06-10 (06-11-06)_ROW ARPU" xfId="39234"/>
    <cellStyle name="n_Flash September eresMas_Synthèse 1b_UAG_report_CA 06-10 (06-11-06)_RoW KPIs" xfId="9406"/>
    <cellStyle name="n_Flash September eresMas_Synthèse 1b_UAG_report_CA 06-10 (06-11-06)_ROW_1" xfId="39235"/>
    <cellStyle name="n_Flash September eresMas_Synthèse 1b_UAG_report_CA 06-10 (06-11-06)_ROW_1_Group" xfId="39236"/>
    <cellStyle name="n_Flash September eresMas_Synthèse 1b_UAG_report_CA 06-10 (06-11-06)_ROW_1_ROW ARPU" xfId="39237"/>
    <cellStyle name="n_Flash September eresMas_Synthèse 1b_UAG_report_CA 06-10 (06-11-06)_ROW_Group" xfId="39238"/>
    <cellStyle name="n_Flash September eresMas_Synthèse 1b_UAG_report_CA 06-10 (06-11-06)_ROW_ROW ARPU" xfId="39239"/>
    <cellStyle name="n_Flash September eresMas_Synthèse 1b_UAG_report_CA 06-10 (06-11-06)_Spain ARPU + AUPU" xfId="39240"/>
    <cellStyle name="n_Flash September eresMas_Synthèse 1b_UAG_report_CA 06-10 (06-11-06)_Spain ARPU + AUPU_Group" xfId="39241"/>
    <cellStyle name="n_Flash September eresMas_Synthèse 1b_UAG_report_CA 06-10 (06-11-06)_Spain ARPU + AUPU_ROW ARPU" xfId="39242"/>
    <cellStyle name="n_Flash September eresMas_Synthèse 1b_UAG_report_CA 06-10 (06-11-06)_Spain KPIs" xfId="7355"/>
    <cellStyle name="n_Flash September eresMas_Synthèse 1b_UAG_report_CA 06-10 (06-11-06)_Spain KPIs 2" xfId="16722"/>
    <cellStyle name="n_Flash September eresMas_Synthèse 1b_UAG_report_CA 06-10 (06-11-06)_Spain KPIs_1" xfId="52171"/>
    <cellStyle name="n_Flash September eresMas_Synthèse 1b_UAG_report_CA 06-10 (06-11-06)_Telecoms - Operational KPIs" xfId="50474"/>
    <cellStyle name="n_Flash September eresMas_Synthèse 1c" xfId="2648"/>
    <cellStyle name="n_Flash September eresMas_Synthèse 1c_A&amp;ME KPIs" xfId="53951"/>
    <cellStyle name="n_Flash September eresMas_Synthèse 1c_DATA KPI Personal" xfId="39244"/>
    <cellStyle name="n_Flash September eresMas_Synthèse 1c_DATA KPI Personal_Group" xfId="39245"/>
    <cellStyle name="n_Flash September eresMas_Synthèse 1c_DATA KPI Personal_ROW ARPU" xfId="39246"/>
    <cellStyle name="n_Flash September eresMas_Synthèse 1c_EE_CoA_BS - mapped V4" xfId="39247"/>
    <cellStyle name="n_Flash September eresMas_Synthèse 1c_EE_CoA_BS - mapped V4_Group" xfId="39248"/>
    <cellStyle name="n_Flash September eresMas_Synthèse 1c_EE_CoA_BS - mapped V4_ROW ARPU" xfId="39249"/>
    <cellStyle name="n_Flash September eresMas_Synthèse 1c_Enterprise" xfId="9975"/>
    <cellStyle name="n_Flash September eresMas_Synthèse 1c_France financials" xfId="24302"/>
    <cellStyle name="n_Flash September eresMas_Synthèse 1c_France financials_1" xfId="25565"/>
    <cellStyle name="n_Flash September eresMas_Synthèse 1c_France KPIs" xfId="5509"/>
    <cellStyle name="n_Flash September eresMas_Synthèse 1c_France KPIs 2" xfId="14927"/>
    <cellStyle name="n_Flash September eresMas_Synthèse 1c_France KPIs_1" xfId="12752"/>
    <cellStyle name="n_Flash September eresMas_Synthèse 1c_Group" xfId="39250"/>
    <cellStyle name="n_Flash September eresMas_Synthèse 1c_Group - financial KPIs" xfId="22558"/>
    <cellStyle name="n_Flash September eresMas_Synthèse 1c_Group - operational KPIs" xfId="3441"/>
    <cellStyle name="n_Flash September eresMas_Synthèse 1c_Group - operational KPIs_1" xfId="10998"/>
    <cellStyle name="n_Flash September eresMas_Synthèse 1c_Group - operational KPIs_1 2" xfId="18697"/>
    <cellStyle name="n_Flash September eresMas_Synthèse 1c_Group - operational KPIs_2" xfId="20814"/>
    <cellStyle name="n_Flash September eresMas_Synthèse 1c_IC&amp;SS" xfId="13594"/>
    <cellStyle name="n_Flash September eresMas_Synthèse 1c_Poland KPIs" xfId="8695"/>
    <cellStyle name="n_Flash September eresMas_Synthèse 1c_Poland KPIs_1" xfId="39243"/>
    <cellStyle name="n_Flash September eresMas_Synthèse 1c_Reporting Valeur_Mobile_2010_10" xfId="39251"/>
    <cellStyle name="n_Flash September eresMas_Synthèse 1c_Reporting Valeur_Mobile_2010_10_Group" xfId="39252"/>
    <cellStyle name="n_Flash September eresMas_Synthèse 1c_Reporting Valeur_Mobile_2010_10_ROW" xfId="39253"/>
    <cellStyle name="n_Flash September eresMas_Synthèse 1c_Reporting Valeur_Mobile_2010_10_ROW ARPU" xfId="39254"/>
    <cellStyle name="n_Flash September eresMas_Synthèse 1c_Reporting Valeur_Mobile_2010_10_ROW_Group" xfId="39255"/>
    <cellStyle name="n_Flash September eresMas_Synthèse 1c_Reporting Valeur_Mobile_2010_10_ROW_ROW ARPU" xfId="39256"/>
    <cellStyle name="n_Flash September eresMas_Synthèse 1c_ROW" xfId="39257"/>
    <cellStyle name="n_Flash September eresMas_Synthèse 1c_ROW ARPU" xfId="39258"/>
    <cellStyle name="n_Flash September eresMas_Synthèse 1c_RoW KPIs" xfId="9407"/>
    <cellStyle name="n_Flash September eresMas_Synthèse 1c_ROW_1" xfId="39259"/>
    <cellStyle name="n_Flash September eresMas_Synthèse 1c_ROW_1_Group" xfId="39260"/>
    <cellStyle name="n_Flash September eresMas_Synthèse 1c_ROW_1_ROW ARPU" xfId="39261"/>
    <cellStyle name="n_Flash September eresMas_Synthèse 1c_ROW_Group" xfId="39262"/>
    <cellStyle name="n_Flash September eresMas_Synthèse 1c_ROW_ROW ARPU" xfId="39263"/>
    <cellStyle name="n_Flash September eresMas_Synthèse 1c_Spain ARPU + AUPU" xfId="39264"/>
    <cellStyle name="n_Flash September eresMas_Synthèse 1c_Spain ARPU + AUPU_Group" xfId="39265"/>
    <cellStyle name="n_Flash September eresMas_Synthèse 1c_Spain ARPU + AUPU_ROW ARPU" xfId="39266"/>
    <cellStyle name="n_Flash September eresMas_Synthèse 1c_Spain KPIs" xfId="7356"/>
    <cellStyle name="n_Flash September eresMas_Synthèse 1c_Spain KPIs 2" xfId="16723"/>
    <cellStyle name="n_Flash September eresMas_Synthèse 1c_Spain KPIs_1" xfId="52172"/>
    <cellStyle name="n_Flash September eresMas_Synthèse 1c_Telecoms - Operational KPIs" xfId="50475"/>
    <cellStyle name="n_Flash September eresMas_Synthèse Accès" xfId="2649"/>
    <cellStyle name="n_Flash September eresMas_Synthèse Accès_01 Synthèse DM pour modèle" xfId="2650"/>
    <cellStyle name="n_Flash September eresMas_Synthèse Accès_01 Synthèse DM pour modèle_A&amp;ME KPIs" xfId="53953"/>
    <cellStyle name="n_Flash September eresMas_Synthèse Accès_01 Synthèse DM pour modèle_France financials" xfId="24304"/>
    <cellStyle name="n_Flash September eresMas_Synthèse Accès_01 Synthèse DM pour modèle_France KPIs" xfId="5511"/>
    <cellStyle name="n_Flash September eresMas_Synthèse Accès_01 Synthèse DM pour modèle_France KPIs 2" xfId="14929"/>
    <cellStyle name="n_Flash September eresMas_Synthèse Accès_01 Synthèse DM pour modèle_France KPIs_1" xfId="12754"/>
    <cellStyle name="n_Flash September eresMas_Synthèse Accès_01 Synthèse DM pour modèle_Group" xfId="39269"/>
    <cellStyle name="n_Flash September eresMas_Synthèse Accès_01 Synthèse DM pour modèle_Group - financial KPIs" xfId="22560"/>
    <cellStyle name="n_Flash September eresMas_Synthèse Accès_01 Synthèse DM pour modèle_Group - operational KPIs" xfId="11000"/>
    <cellStyle name="n_Flash September eresMas_Synthèse Accès_01 Synthèse DM pour modèle_Group - operational KPIs 2" xfId="18699"/>
    <cellStyle name="n_Flash September eresMas_Synthèse Accès_01 Synthèse DM pour modèle_Group - operational KPIs_1" xfId="20816"/>
    <cellStyle name="n_Flash September eresMas_Synthèse Accès_01 Synthèse DM pour modèle_Poland KPIs" xfId="39268"/>
    <cellStyle name="n_Flash September eresMas_Synthèse Accès_01 Synthèse DM pour modèle_ROW" xfId="39270"/>
    <cellStyle name="n_Flash September eresMas_Synthèse Accès_01 Synthèse DM pour modèle_ROW ARPU" xfId="39271"/>
    <cellStyle name="n_Flash September eresMas_Synthèse Accès_01 Synthèse DM pour modèle_ROW_1" xfId="39272"/>
    <cellStyle name="n_Flash September eresMas_Synthèse Accès_01 Synthèse DM pour modèle_ROW_1_Group" xfId="39273"/>
    <cellStyle name="n_Flash September eresMas_Synthèse Accès_01 Synthèse DM pour modèle_ROW_1_ROW ARPU" xfId="39274"/>
    <cellStyle name="n_Flash September eresMas_Synthèse Accès_01 Synthèse DM pour modèle_ROW_Group" xfId="39275"/>
    <cellStyle name="n_Flash September eresMas_Synthèse Accès_01 Synthèse DM pour modèle_ROW_ROW ARPU" xfId="39276"/>
    <cellStyle name="n_Flash September eresMas_Synthèse Accès_01 Synthèse DM pour modèle_Spain ARPU + AUPU" xfId="39277"/>
    <cellStyle name="n_Flash September eresMas_Synthèse Accès_01 Synthèse DM pour modèle_Spain ARPU + AUPU_Group" xfId="39278"/>
    <cellStyle name="n_Flash September eresMas_Synthèse Accès_01 Synthèse DM pour modèle_Spain ARPU + AUPU_ROW ARPU" xfId="39279"/>
    <cellStyle name="n_Flash September eresMas_Synthèse Accès_01 Synthèse DM pour modèle_Spain KPIs" xfId="7358"/>
    <cellStyle name="n_Flash September eresMas_Synthèse Accès_01 Synthèse DM pour modèle_Spain KPIs 2" xfId="16725"/>
    <cellStyle name="n_Flash September eresMas_Synthèse Accès_01 Synthèse DM pour modèle_Spain KPIs_1" xfId="52174"/>
    <cellStyle name="n_Flash September eresMas_Synthèse Accès_01 Synthèse DM pour modèle_Telecoms - Operational KPIs" xfId="50477"/>
    <cellStyle name="n_Flash September eresMas_Synthèse Accès_0703 Préflashde L23 Analyse CA trafic 07-03 (07-04-03)" xfId="2651"/>
    <cellStyle name="n_Flash September eresMas_Synthèse Accès_0703 Préflashde L23 Analyse CA trafic 07-03 (07-04-03)_A&amp;ME KPIs" xfId="53954"/>
    <cellStyle name="n_Flash September eresMas_Synthèse Accès_0703 Préflashde L23 Analyse CA trafic 07-03 (07-04-03)_Enterprise" xfId="9977"/>
    <cellStyle name="n_Flash September eresMas_Synthèse Accès_0703 Préflashde L23 Analyse CA trafic 07-03 (07-04-03)_France financials" xfId="24305"/>
    <cellStyle name="n_Flash September eresMas_Synthèse Accès_0703 Préflashde L23 Analyse CA trafic 07-03 (07-04-03)_France financials_1" xfId="25567"/>
    <cellStyle name="n_Flash September eresMas_Synthèse Accès_0703 Préflashde L23 Analyse CA trafic 07-03 (07-04-03)_France KPIs" xfId="5512"/>
    <cellStyle name="n_Flash September eresMas_Synthèse Accès_0703 Préflashde L23 Analyse CA trafic 07-03 (07-04-03)_France KPIs 2" xfId="14930"/>
    <cellStyle name="n_Flash September eresMas_Synthèse Accès_0703 Préflashde L23 Analyse CA trafic 07-03 (07-04-03)_France KPIs_1" xfId="12755"/>
    <cellStyle name="n_Flash September eresMas_Synthèse Accès_0703 Préflashde L23 Analyse CA trafic 07-03 (07-04-03)_Group" xfId="39281"/>
    <cellStyle name="n_Flash September eresMas_Synthèse Accès_0703 Préflashde L23 Analyse CA trafic 07-03 (07-04-03)_Group - financial KPIs" xfId="22561"/>
    <cellStyle name="n_Flash September eresMas_Synthèse Accès_0703 Préflashde L23 Analyse CA trafic 07-03 (07-04-03)_Group - operational KPIs" xfId="3443"/>
    <cellStyle name="n_Flash September eresMas_Synthèse Accès_0703 Préflashde L23 Analyse CA trafic 07-03 (07-04-03)_Group - operational KPIs_1" xfId="11001"/>
    <cellStyle name="n_Flash September eresMas_Synthèse Accès_0703 Préflashde L23 Analyse CA trafic 07-03 (07-04-03)_Group - operational KPIs_1 2" xfId="18700"/>
    <cellStyle name="n_Flash September eresMas_Synthèse Accès_0703 Préflashde L23 Analyse CA trafic 07-03 (07-04-03)_Group - operational KPIs_2" xfId="20817"/>
    <cellStyle name="n_Flash September eresMas_Synthèse Accès_0703 Préflashde L23 Analyse CA trafic 07-03 (07-04-03)_IC&amp;SS" xfId="19504"/>
    <cellStyle name="n_Flash September eresMas_Synthèse Accès_0703 Préflashde L23 Analyse CA trafic 07-03 (07-04-03)_Poland KPIs" xfId="8697"/>
    <cellStyle name="n_Flash September eresMas_Synthèse Accès_0703 Préflashde L23 Analyse CA trafic 07-03 (07-04-03)_Poland KPIs_1" xfId="39280"/>
    <cellStyle name="n_Flash September eresMas_Synthèse Accès_0703 Préflashde L23 Analyse CA trafic 07-03 (07-04-03)_ROW" xfId="39282"/>
    <cellStyle name="n_Flash September eresMas_Synthèse Accès_0703 Préflashde L23 Analyse CA trafic 07-03 (07-04-03)_ROW ARPU" xfId="39283"/>
    <cellStyle name="n_Flash September eresMas_Synthèse Accès_0703 Préflashde L23 Analyse CA trafic 07-03 (07-04-03)_RoW KPIs" xfId="9409"/>
    <cellStyle name="n_Flash September eresMas_Synthèse Accès_0703 Préflashde L23 Analyse CA trafic 07-03 (07-04-03)_ROW_1" xfId="39284"/>
    <cellStyle name="n_Flash September eresMas_Synthèse Accès_0703 Préflashde L23 Analyse CA trafic 07-03 (07-04-03)_ROW_1_Group" xfId="39285"/>
    <cellStyle name="n_Flash September eresMas_Synthèse Accès_0703 Préflashde L23 Analyse CA trafic 07-03 (07-04-03)_ROW_1_ROW ARPU" xfId="39286"/>
    <cellStyle name="n_Flash September eresMas_Synthèse Accès_0703 Préflashde L23 Analyse CA trafic 07-03 (07-04-03)_ROW_Group" xfId="39287"/>
    <cellStyle name="n_Flash September eresMas_Synthèse Accès_0703 Préflashde L23 Analyse CA trafic 07-03 (07-04-03)_ROW_ROW ARPU" xfId="39288"/>
    <cellStyle name="n_Flash September eresMas_Synthèse Accès_0703 Préflashde L23 Analyse CA trafic 07-03 (07-04-03)_Spain ARPU + AUPU" xfId="39289"/>
    <cellStyle name="n_Flash September eresMas_Synthèse Accès_0703 Préflashde L23 Analyse CA trafic 07-03 (07-04-03)_Spain ARPU + AUPU_Group" xfId="39290"/>
    <cellStyle name="n_Flash September eresMas_Synthèse Accès_0703 Préflashde L23 Analyse CA trafic 07-03 (07-04-03)_Spain ARPU + AUPU_ROW ARPU" xfId="39291"/>
    <cellStyle name="n_Flash September eresMas_Synthèse Accès_0703 Préflashde L23 Analyse CA trafic 07-03 (07-04-03)_Spain KPIs" xfId="7359"/>
    <cellStyle name="n_Flash September eresMas_Synthèse Accès_0703 Préflashde L23 Analyse CA trafic 07-03 (07-04-03)_Spain KPIs 2" xfId="16726"/>
    <cellStyle name="n_Flash September eresMas_Synthèse Accès_0703 Préflashde L23 Analyse CA trafic 07-03 (07-04-03)_Spain KPIs_1" xfId="52175"/>
    <cellStyle name="n_Flash September eresMas_Synthèse Accès_0703 Préflashde L23 Analyse CA trafic 07-03 (07-04-03)_Telecoms - Operational KPIs" xfId="50478"/>
    <cellStyle name="n_Flash September eresMas_Synthèse Accès_A&amp;ME KPIs" xfId="53952"/>
    <cellStyle name="n_Flash September eresMas_Synthèse Accès_Base Forfaits 06-07" xfId="2652"/>
    <cellStyle name="n_Flash September eresMas_Synthèse Accès_Base Forfaits 06-07_A&amp;ME KPIs" xfId="53955"/>
    <cellStyle name="n_Flash September eresMas_Synthèse Accès_Base Forfaits 06-07_Enterprise" xfId="9978"/>
    <cellStyle name="n_Flash September eresMas_Synthèse Accès_Base Forfaits 06-07_France financials" xfId="24306"/>
    <cellStyle name="n_Flash September eresMas_Synthèse Accès_Base Forfaits 06-07_France financials_1" xfId="25568"/>
    <cellStyle name="n_Flash September eresMas_Synthèse Accès_Base Forfaits 06-07_France KPIs" xfId="5513"/>
    <cellStyle name="n_Flash September eresMas_Synthèse Accès_Base Forfaits 06-07_France KPIs 2" xfId="14931"/>
    <cellStyle name="n_Flash September eresMas_Synthèse Accès_Base Forfaits 06-07_France KPIs_1" xfId="12756"/>
    <cellStyle name="n_Flash September eresMas_Synthèse Accès_Base Forfaits 06-07_Group" xfId="39293"/>
    <cellStyle name="n_Flash September eresMas_Synthèse Accès_Base Forfaits 06-07_Group - financial KPIs" xfId="22562"/>
    <cellStyle name="n_Flash September eresMas_Synthèse Accès_Base Forfaits 06-07_Group - operational KPIs" xfId="3444"/>
    <cellStyle name="n_Flash September eresMas_Synthèse Accès_Base Forfaits 06-07_Group - operational KPIs_1" xfId="11002"/>
    <cellStyle name="n_Flash September eresMas_Synthèse Accès_Base Forfaits 06-07_Group - operational KPIs_1 2" xfId="18701"/>
    <cellStyle name="n_Flash September eresMas_Synthèse Accès_Base Forfaits 06-07_Group - operational KPIs_2" xfId="20818"/>
    <cellStyle name="n_Flash September eresMas_Synthèse Accès_Base Forfaits 06-07_IC&amp;SS" xfId="19704"/>
    <cellStyle name="n_Flash September eresMas_Synthèse Accès_Base Forfaits 06-07_Poland KPIs" xfId="8698"/>
    <cellStyle name="n_Flash September eresMas_Synthèse Accès_Base Forfaits 06-07_Poland KPIs_1" xfId="39292"/>
    <cellStyle name="n_Flash September eresMas_Synthèse Accès_Base Forfaits 06-07_ROW" xfId="39294"/>
    <cellStyle name="n_Flash September eresMas_Synthèse Accès_Base Forfaits 06-07_ROW ARPU" xfId="39295"/>
    <cellStyle name="n_Flash September eresMas_Synthèse Accès_Base Forfaits 06-07_RoW KPIs" xfId="9410"/>
    <cellStyle name="n_Flash September eresMas_Synthèse Accès_Base Forfaits 06-07_ROW_1" xfId="39296"/>
    <cellStyle name="n_Flash September eresMas_Synthèse Accès_Base Forfaits 06-07_ROW_1_Group" xfId="39297"/>
    <cellStyle name="n_Flash September eresMas_Synthèse Accès_Base Forfaits 06-07_ROW_1_ROW ARPU" xfId="39298"/>
    <cellStyle name="n_Flash September eresMas_Synthèse Accès_Base Forfaits 06-07_ROW_Group" xfId="39299"/>
    <cellStyle name="n_Flash September eresMas_Synthèse Accès_Base Forfaits 06-07_ROW_ROW ARPU" xfId="39300"/>
    <cellStyle name="n_Flash September eresMas_Synthèse Accès_Base Forfaits 06-07_Spain ARPU + AUPU" xfId="39301"/>
    <cellStyle name="n_Flash September eresMas_Synthèse Accès_Base Forfaits 06-07_Spain ARPU + AUPU_Group" xfId="39302"/>
    <cellStyle name="n_Flash September eresMas_Synthèse Accès_Base Forfaits 06-07_Spain ARPU + AUPU_ROW ARPU" xfId="39303"/>
    <cellStyle name="n_Flash September eresMas_Synthèse Accès_Base Forfaits 06-07_Spain KPIs" xfId="7360"/>
    <cellStyle name="n_Flash September eresMas_Synthèse Accès_Base Forfaits 06-07_Spain KPIs 2" xfId="16727"/>
    <cellStyle name="n_Flash September eresMas_Synthèse Accès_Base Forfaits 06-07_Spain KPIs_1" xfId="52176"/>
    <cellStyle name="n_Flash September eresMas_Synthèse Accès_Base Forfaits 06-07_Telecoms - Operational KPIs" xfId="50479"/>
    <cellStyle name="n_Flash September eresMas_Synthèse Accès_CA BAC SCR-VM 06-07 (31-07-06)" xfId="2653"/>
    <cellStyle name="n_Flash September eresMas_Synthèse Accès_CA BAC SCR-VM 06-07 (31-07-06)_A&amp;ME KPIs" xfId="53956"/>
    <cellStyle name="n_Flash September eresMas_Synthèse Accès_CA BAC SCR-VM 06-07 (31-07-06)_Enterprise" xfId="9979"/>
    <cellStyle name="n_Flash September eresMas_Synthèse Accès_CA BAC SCR-VM 06-07 (31-07-06)_France financials" xfId="24307"/>
    <cellStyle name="n_Flash September eresMas_Synthèse Accès_CA BAC SCR-VM 06-07 (31-07-06)_France financials_1" xfId="25569"/>
    <cellStyle name="n_Flash September eresMas_Synthèse Accès_CA BAC SCR-VM 06-07 (31-07-06)_France KPIs" xfId="5514"/>
    <cellStyle name="n_Flash September eresMas_Synthèse Accès_CA BAC SCR-VM 06-07 (31-07-06)_France KPIs 2" xfId="14932"/>
    <cellStyle name="n_Flash September eresMas_Synthèse Accès_CA BAC SCR-VM 06-07 (31-07-06)_France KPIs_1" xfId="12757"/>
    <cellStyle name="n_Flash September eresMas_Synthèse Accès_CA BAC SCR-VM 06-07 (31-07-06)_Group" xfId="39305"/>
    <cellStyle name="n_Flash September eresMas_Synthèse Accès_CA BAC SCR-VM 06-07 (31-07-06)_Group - financial KPIs" xfId="22563"/>
    <cellStyle name="n_Flash September eresMas_Synthèse Accès_CA BAC SCR-VM 06-07 (31-07-06)_Group - operational KPIs" xfId="3445"/>
    <cellStyle name="n_Flash September eresMas_Synthèse Accès_CA BAC SCR-VM 06-07 (31-07-06)_Group - operational KPIs_1" xfId="11003"/>
    <cellStyle name="n_Flash September eresMas_Synthèse Accès_CA BAC SCR-VM 06-07 (31-07-06)_Group - operational KPIs_1 2" xfId="18702"/>
    <cellStyle name="n_Flash September eresMas_Synthèse Accès_CA BAC SCR-VM 06-07 (31-07-06)_Group - operational KPIs_2" xfId="20819"/>
    <cellStyle name="n_Flash September eresMas_Synthèse Accès_CA BAC SCR-VM 06-07 (31-07-06)_IC&amp;SS" xfId="13595"/>
    <cellStyle name="n_Flash September eresMas_Synthèse Accès_CA BAC SCR-VM 06-07 (31-07-06)_Poland KPIs" xfId="8699"/>
    <cellStyle name="n_Flash September eresMas_Synthèse Accès_CA BAC SCR-VM 06-07 (31-07-06)_Poland KPIs_1" xfId="39304"/>
    <cellStyle name="n_Flash September eresMas_Synthèse Accès_CA BAC SCR-VM 06-07 (31-07-06)_ROW" xfId="39306"/>
    <cellStyle name="n_Flash September eresMas_Synthèse Accès_CA BAC SCR-VM 06-07 (31-07-06)_ROW ARPU" xfId="39307"/>
    <cellStyle name="n_Flash September eresMas_Synthèse Accès_CA BAC SCR-VM 06-07 (31-07-06)_RoW KPIs" xfId="9411"/>
    <cellStyle name="n_Flash September eresMas_Synthèse Accès_CA BAC SCR-VM 06-07 (31-07-06)_ROW_1" xfId="39308"/>
    <cellStyle name="n_Flash September eresMas_Synthèse Accès_CA BAC SCR-VM 06-07 (31-07-06)_ROW_1_Group" xfId="39309"/>
    <cellStyle name="n_Flash September eresMas_Synthèse Accès_CA BAC SCR-VM 06-07 (31-07-06)_ROW_1_ROW ARPU" xfId="39310"/>
    <cellStyle name="n_Flash September eresMas_Synthèse Accès_CA BAC SCR-VM 06-07 (31-07-06)_ROW_Group" xfId="39311"/>
    <cellStyle name="n_Flash September eresMas_Synthèse Accès_CA BAC SCR-VM 06-07 (31-07-06)_ROW_ROW ARPU" xfId="39312"/>
    <cellStyle name="n_Flash September eresMas_Synthèse Accès_CA BAC SCR-VM 06-07 (31-07-06)_Spain ARPU + AUPU" xfId="39313"/>
    <cellStyle name="n_Flash September eresMas_Synthèse Accès_CA BAC SCR-VM 06-07 (31-07-06)_Spain ARPU + AUPU_Group" xfId="39314"/>
    <cellStyle name="n_Flash September eresMas_Synthèse Accès_CA BAC SCR-VM 06-07 (31-07-06)_Spain ARPU + AUPU_ROW ARPU" xfId="39315"/>
    <cellStyle name="n_Flash September eresMas_Synthèse Accès_CA BAC SCR-VM 06-07 (31-07-06)_Spain KPIs" xfId="7361"/>
    <cellStyle name="n_Flash September eresMas_Synthèse Accès_CA BAC SCR-VM 06-07 (31-07-06)_Spain KPIs 2" xfId="16728"/>
    <cellStyle name="n_Flash September eresMas_Synthèse Accès_CA BAC SCR-VM 06-07 (31-07-06)_Spain KPIs_1" xfId="52177"/>
    <cellStyle name="n_Flash September eresMas_Synthèse Accès_CA BAC SCR-VM 06-07 (31-07-06)_Telecoms - Operational KPIs" xfId="50480"/>
    <cellStyle name="n_Flash September eresMas_Synthèse Accès_CA forfaits 0607 (06-08-14)" xfId="2654"/>
    <cellStyle name="n_Flash September eresMas_Synthèse Accès_CA forfaits 0607 (06-08-14)_A&amp;ME KPIs" xfId="53957"/>
    <cellStyle name="n_Flash September eresMas_Synthèse Accès_CA forfaits 0607 (06-08-14)_France financials" xfId="24308"/>
    <cellStyle name="n_Flash September eresMas_Synthèse Accès_CA forfaits 0607 (06-08-14)_France KPIs" xfId="5515"/>
    <cellStyle name="n_Flash September eresMas_Synthèse Accès_CA forfaits 0607 (06-08-14)_France KPIs 2" xfId="14933"/>
    <cellStyle name="n_Flash September eresMas_Synthèse Accès_CA forfaits 0607 (06-08-14)_France KPIs_1" xfId="12758"/>
    <cellStyle name="n_Flash September eresMas_Synthèse Accès_CA forfaits 0607 (06-08-14)_Group" xfId="39317"/>
    <cellStyle name="n_Flash September eresMas_Synthèse Accès_CA forfaits 0607 (06-08-14)_Group - financial KPIs" xfId="22564"/>
    <cellStyle name="n_Flash September eresMas_Synthèse Accès_CA forfaits 0607 (06-08-14)_Group - operational KPIs" xfId="11004"/>
    <cellStyle name="n_Flash September eresMas_Synthèse Accès_CA forfaits 0607 (06-08-14)_Group - operational KPIs 2" xfId="18703"/>
    <cellStyle name="n_Flash September eresMas_Synthèse Accès_CA forfaits 0607 (06-08-14)_Group - operational KPIs_1" xfId="20820"/>
    <cellStyle name="n_Flash September eresMas_Synthèse Accès_CA forfaits 0607 (06-08-14)_Poland KPIs" xfId="39316"/>
    <cellStyle name="n_Flash September eresMas_Synthèse Accès_CA forfaits 0607 (06-08-14)_ROW" xfId="39318"/>
    <cellStyle name="n_Flash September eresMas_Synthèse Accès_CA forfaits 0607 (06-08-14)_ROW ARPU" xfId="39319"/>
    <cellStyle name="n_Flash September eresMas_Synthèse Accès_CA forfaits 0607 (06-08-14)_ROW_1" xfId="39320"/>
    <cellStyle name="n_Flash September eresMas_Synthèse Accès_CA forfaits 0607 (06-08-14)_ROW_1_Group" xfId="39321"/>
    <cellStyle name="n_Flash September eresMas_Synthèse Accès_CA forfaits 0607 (06-08-14)_ROW_1_ROW ARPU" xfId="39322"/>
    <cellStyle name="n_Flash September eresMas_Synthèse Accès_CA forfaits 0607 (06-08-14)_ROW_Group" xfId="39323"/>
    <cellStyle name="n_Flash September eresMas_Synthèse Accès_CA forfaits 0607 (06-08-14)_ROW_ROW ARPU" xfId="39324"/>
    <cellStyle name="n_Flash September eresMas_Synthèse Accès_CA forfaits 0607 (06-08-14)_Spain ARPU + AUPU" xfId="39325"/>
    <cellStyle name="n_Flash September eresMas_Synthèse Accès_CA forfaits 0607 (06-08-14)_Spain ARPU + AUPU_Group" xfId="39326"/>
    <cellStyle name="n_Flash September eresMas_Synthèse Accès_CA forfaits 0607 (06-08-14)_Spain ARPU + AUPU_ROW ARPU" xfId="39327"/>
    <cellStyle name="n_Flash September eresMas_Synthèse Accès_CA forfaits 0607 (06-08-14)_Spain KPIs" xfId="7362"/>
    <cellStyle name="n_Flash September eresMas_Synthèse Accès_CA forfaits 0607 (06-08-14)_Spain KPIs 2" xfId="16729"/>
    <cellStyle name="n_Flash September eresMas_Synthèse Accès_CA forfaits 0607 (06-08-14)_Spain KPIs_1" xfId="52178"/>
    <cellStyle name="n_Flash September eresMas_Synthèse Accès_CA forfaits 0607 (06-08-14)_Telecoms - Operational KPIs" xfId="50481"/>
    <cellStyle name="n_Flash September eresMas_Synthèse Accès_Classeur2" xfId="2655"/>
    <cellStyle name="n_Flash September eresMas_Synthèse Accès_Classeur2_A&amp;ME KPIs" xfId="53958"/>
    <cellStyle name="n_Flash September eresMas_Synthèse Accès_Classeur2_France financials" xfId="24309"/>
    <cellStyle name="n_Flash September eresMas_Synthèse Accès_Classeur2_France KPIs" xfId="5516"/>
    <cellStyle name="n_Flash September eresMas_Synthèse Accès_Classeur2_France KPIs 2" xfId="14934"/>
    <cellStyle name="n_Flash September eresMas_Synthèse Accès_Classeur2_France KPIs_1" xfId="12759"/>
    <cellStyle name="n_Flash September eresMas_Synthèse Accès_Classeur2_Group" xfId="39329"/>
    <cellStyle name="n_Flash September eresMas_Synthèse Accès_Classeur2_Group - financial KPIs" xfId="22565"/>
    <cellStyle name="n_Flash September eresMas_Synthèse Accès_Classeur2_Group - operational KPIs" xfId="11005"/>
    <cellStyle name="n_Flash September eresMas_Synthèse Accès_Classeur2_Group - operational KPIs 2" xfId="18704"/>
    <cellStyle name="n_Flash September eresMas_Synthèse Accès_Classeur2_Group - operational KPIs_1" xfId="20821"/>
    <cellStyle name="n_Flash September eresMas_Synthèse Accès_Classeur2_Poland KPIs" xfId="39328"/>
    <cellStyle name="n_Flash September eresMas_Synthèse Accès_Classeur2_ROW" xfId="39330"/>
    <cellStyle name="n_Flash September eresMas_Synthèse Accès_Classeur2_ROW ARPU" xfId="39331"/>
    <cellStyle name="n_Flash September eresMas_Synthèse Accès_Classeur2_ROW_1" xfId="39332"/>
    <cellStyle name="n_Flash September eresMas_Synthèse Accès_Classeur2_ROW_1_Group" xfId="39333"/>
    <cellStyle name="n_Flash September eresMas_Synthèse Accès_Classeur2_ROW_1_ROW ARPU" xfId="39334"/>
    <cellStyle name="n_Flash September eresMas_Synthèse Accès_Classeur2_ROW_Group" xfId="39335"/>
    <cellStyle name="n_Flash September eresMas_Synthèse Accès_Classeur2_ROW_ROW ARPU" xfId="39336"/>
    <cellStyle name="n_Flash September eresMas_Synthèse Accès_Classeur2_Spain ARPU + AUPU" xfId="39337"/>
    <cellStyle name="n_Flash September eresMas_Synthèse Accès_Classeur2_Spain ARPU + AUPU_Group" xfId="39338"/>
    <cellStyle name="n_Flash September eresMas_Synthèse Accès_Classeur2_Spain ARPU + AUPU_ROW ARPU" xfId="39339"/>
    <cellStyle name="n_Flash September eresMas_Synthèse Accès_Classeur2_Spain KPIs" xfId="7363"/>
    <cellStyle name="n_Flash September eresMas_Synthèse Accès_Classeur2_Spain KPIs 2" xfId="16730"/>
    <cellStyle name="n_Flash September eresMas_Synthèse Accès_Classeur2_Spain KPIs_1" xfId="52179"/>
    <cellStyle name="n_Flash September eresMas_Synthèse Accès_Classeur2_Telecoms - Operational KPIs" xfId="50482"/>
    <cellStyle name="n_Flash September eresMas_Synthèse Accès_Classeur5" xfId="2656"/>
    <cellStyle name="n_Flash September eresMas_Synthèse Accès_Classeur5_A&amp;ME KPIs" xfId="53959"/>
    <cellStyle name="n_Flash September eresMas_Synthèse Accès_Classeur5_Enterprise" xfId="9980"/>
    <cellStyle name="n_Flash September eresMas_Synthèse Accès_Classeur5_France financials" xfId="24310"/>
    <cellStyle name="n_Flash September eresMas_Synthèse Accès_Classeur5_France financials_1" xfId="25570"/>
    <cellStyle name="n_Flash September eresMas_Synthèse Accès_Classeur5_France KPIs" xfId="5517"/>
    <cellStyle name="n_Flash September eresMas_Synthèse Accès_Classeur5_France KPIs 2" xfId="14935"/>
    <cellStyle name="n_Flash September eresMas_Synthèse Accès_Classeur5_France KPIs_1" xfId="12760"/>
    <cellStyle name="n_Flash September eresMas_Synthèse Accès_Classeur5_Group" xfId="39341"/>
    <cellStyle name="n_Flash September eresMas_Synthèse Accès_Classeur5_Group - financial KPIs" xfId="22566"/>
    <cellStyle name="n_Flash September eresMas_Synthèse Accès_Classeur5_Group - operational KPIs" xfId="3446"/>
    <cellStyle name="n_Flash September eresMas_Synthèse Accès_Classeur5_Group - operational KPIs_1" xfId="11006"/>
    <cellStyle name="n_Flash September eresMas_Synthèse Accès_Classeur5_Group - operational KPIs_1 2" xfId="18705"/>
    <cellStyle name="n_Flash September eresMas_Synthèse Accès_Classeur5_Group - operational KPIs_2" xfId="20822"/>
    <cellStyle name="n_Flash September eresMas_Synthèse Accès_Classeur5_IC&amp;SS" xfId="13824"/>
    <cellStyle name="n_Flash September eresMas_Synthèse Accès_Classeur5_Poland KPIs" xfId="8700"/>
    <cellStyle name="n_Flash September eresMas_Synthèse Accès_Classeur5_Poland KPIs_1" xfId="39340"/>
    <cellStyle name="n_Flash September eresMas_Synthèse Accès_Classeur5_ROW" xfId="39342"/>
    <cellStyle name="n_Flash September eresMas_Synthèse Accès_Classeur5_ROW ARPU" xfId="39343"/>
    <cellStyle name="n_Flash September eresMas_Synthèse Accès_Classeur5_RoW KPIs" xfId="9412"/>
    <cellStyle name="n_Flash September eresMas_Synthèse Accès_Classeur5_ROW_1" xfId="39344"/>
    <cellStyle name="n_Flash September eresMas_Synthèse Accès_Classeur5_ROW_1_Group" xfId="39345"/>
    <cellStyle name="n_Flash September eresMas_Synthèse Accès_Classeur5_ROW_1_ROW ARPU" xfId="39346"/>
    <cellStyle name="n_Flash September eresMas_Synthèse Accès_Classeur5_ROW_Group" xfId="39347"/>
    <cellStyle name="n_Flash September eresMas_Synthèse Accès_Classeur5_ROW_ROW ARPU" xfId="39348"/>
    <cellStyle name="n_Flash September eresMas_Synthèse Accès_Classeur5_Spain ARPU + AUPU" xfId="39349"/>
    <cellStyle name="n_Flash September eresMas_Synthèse Accès_Classeur5_Spain ARPU + AUPU_Group" xfId="39350"/>
    <cellStyle name="n_Flash September eresMas_Synthèse Accès_Classeur5_Spain ARPU + AUPU_ROW ARPU" xfId="39351"/>
    <cellStyle name="n_Flash September eresMas_Synthèse Accès_Classeur5_Spain KPIs" xfId="7364"/>
    <cellStyle name="n_Flash September eresMas_Synthèse Accès_Classeur5_Spain KPIs 2" xfId="16731"/>
    <cellStyle name="n_Flash September eresMas_Synthèse Accès_Classeur5_Spain KPIs_1" xfId="52180"/>
    <cellStyle name="n_Flash September eresMas_Synthèse Accès_Classeur5_Telecoms - Operational KPIs" xfId="50483"/>
    <cellStyle name="n_Flash September eresMas_Synthèse Accès_DATA KPI Personal" xfId="39352"/>
    <cellStyle name="n_Flash September eresMas_Synthèse Accès_DATA KPI Personal_Group" xfId="39353"/>
    <cellStyle name="n_Flash September eresMas_Synthèse Accès_DATA KPI Personal_ROW ARPU" xfId="39354"/>
    <cellStyle name="n_Flash September eresMas_Synthèse Accès_EE_CoA_BS - mapped V4" xfId="39355"/>
    <cellStyle name="n_Flash September eresMas_Synthèse Accès_EE_CoA_BS - mapped V4_Group" xfId="39356"/>
    <cellStyle name="n_Flash September eresMas_Synthèse Accès_EE_CoA_BS - mapped V4_ROW ARPU" xfId="39357"/>
    <cellStyle name="n_Flash September eresMas_Synthèse Accès_Enterprise" xfId="9976"/>
    <cellStyle name="n_Flash September eresMas_Synthèse Accès_France financials" xfId="24303"/>
    <cellStyle name="n_Flash September eresMas_Synthèse Accès_France financials_1" xfId="25566"/>
    <cellStyle name="n_Flash September eresMas_Synthèse Accès_France KPIs" xfId="5510"/>
    <cellStyle name="n_Flash September eresMas_Synthèse Accès_France KPIs 2" xfId="14928"/>
    <cellStyle name="n_Flash September eresMas_Synthèse Accès_France KPIs_1" xfId="12753"/>
    <cellStyle name="n_Flash September eresMas_Synthèse Accès_Group" xfId="39358"/>
    <cellStyle name="n_Flash September eresMas_Synthèse Accès_Group - financial KPIs" xfId="22559"/>
    <cellStyle name="n_Flash September eresMas_Synthèse Accès_Group - operational KPIs" xfId="3442"/>
    <cellStyle name="n_Flash September eresMas_Synthèse Accès_Group - operational KPIs_1" xfId="10999"/>
    <cellStyle name="n_Flash September eresMas_Synthèse Accès_Group - operational KPIs_1 2" xfId="18698"/>
    <cellStyle name="n_Flash September eresMas_Synthèse Accès_Group - operational KPIs_2" xfId="20815"/>
    <cellStyle name="n_Flash September eresMas_Synthèse Accès_IC&amp;SS" xfId="17678"/>
    <cellStyle name="n_Flash September eresMas_Synthèse Accès_NB07 FRANCE Tableau de l'ADSL 032007 v3 hors instances avec déc07 v24-04" xfId="2657"/>
    <cellStyle name="n_Flash September eresMas_Synthèse Accès_NB07 FRANCE Tableau de l'ADSL 032007 v3 hors instances avec déc07 v24-04_A&amp;ME KPIs" xfId="53960"/>
    <cellStyle name="n_Flash September eresMas_Synthèse Accès_NB07 FRANCE Tableau de l'ADSL 032007 v3 hors instances avec déc07 v24-04_Enterprise" xfId="9981"/>
    <cellStyle name="n_Flash September eresMas_Synthèse Accès_NB07 FRANCE Tableau de l'ADSL 032007 v3 hors instances avec déc07 v24-04_France financials" xfId="24311"/>
    <cellStyle name="n_Flash September eresMas_Synthèse Accès_NB07 FRANCE Tableau de l'ADSL 032007 v3 hors instances avec déc07 v24-04_France financials_1" xfId="25571"/>
    <cellStyle name="n_Flash September eresMas_Synthèse Accès_NB07 FRANCE Tableau de l'ADSL 032007 v3 hors instances avec déc07 v24-04_France KPIs" xfId="5518"/>
    <cellStyle name="n_Flash September eresMas_Synthèse Accès_NB07 FRANCE Tableau de l'ADSL 032007 v3 hors instances avec déc07 v24-04_France KPIs 2" xfId="14936"/>
    <cellStyle name="n_Flash September eresMas_Synthèse Accès_NB07 FRANCE Tableau de l'ADSL 032007 v3 hors instances avec déc07 v24-04_France KPIs_1" xfId="12761"/>
    <cellStyle name="n_Flash September eresMas_Synthèse Accès_NB07 FRANCE Tableau de l'ADSL 032007 v3 hors instances avec déc07 v24-04_Group" xfId="39360"/>
    <cellStyle name="n_Flash September eresMas_Synthèse Accès_NB07 FRANCE Tableau de l'ADSL 032007 v3 hors instances avec déc07 v24-04_Group - financial KPIs" xfId="22567"/>
    <cellStyle name="n_Flash September eresMas_Synthèse Accès_NB07 FRANCE Tableau de l'ADSL 032007 v3 hors instances avec déc07 v24-04_Group - operational KPIs" xfId="3447"/>
    <cellStyle name="n_Flash September eresMas_Synthèse Accès_NB07 FRANCE Tableau de l'ADSL 032007 v3 hors instances avec déc07 v24-04_Group - operational KPIs_1" xfId="11007"/>
    <cellStyle name="n_Flash September eresMas_Synthèse Accès_NB07 FRANCE Tableau de l'ADSL 032007 v3 hors instances avec déc07 v24-04_Group - operational KPIs_1 2" xfId="18706"/>
    <cellStyle name="n_Flash September eresMas_Synthèse Accès_NB07 FRANCE Tableau de l'ADSL 032007 v3 hors instances avec déc07 v24-04_Group - operational KPIs_2" xfId="20823"/>
    <cellStyle name="n_Flash September eresMas_Synthèse Accès_NB07 FRANCE Tableau de l'ADSL 032007 v3 hors instances avec déc07 v24-04_IC&amp;SS" xfId="19503"/>
    <cellStyle name="n_Flash September eresMas_Synthèse Accès_NB07 FRANCE Tableau de l'ADSL 032007 v3 hors instances avec déc07 v24-04_Poland KPIs" xfId="8701"/>
    <cellStyle name="n_Flash September eresMas_Synthèse Accès_NB07 FRANCE Tableau de l'ADSL 032007 v3 hors instances avec déc07 v24-04_Poland KPIs_1" xfId="39359"/>
    <cellStyle name="n_Flash September eresMas_Synthèse Accès_NB07 FRANCE Tableau de l'ADSL 032007 v3 hors instances avec déc07 v24-04_ROW" xfId="39361"/>
    <cellStyle name="n_Flash September eresMas_Synthèse Accès_NB07 FRANCE Tableau de l'ADSL 032007 v3 hors instances avec déc07 v24-04_ROW ARPU" xfId="39362"/>
    <cellStyle name="n_Flash September eresMas_Synthèse Accès_NB07 FRANCE Tableau de l'ADSL 032007 v3 hors instances avec déc07 v24-04_RoW KPIs" xfId="9413"/>
    <cellStyle name="n_Flash September eresMas_Synthèse Accès_NB07 FRANCE Tableau de l'ADSL 032007 v3 hors instances avec déc07 v24-04_ROW_1" xfId="39363"/>
    <cellStyle name="n_Flash September eresMas_Synthèse Accès_NB07 FRANCE Tableau de l'ADSL 032007 v3 hors instances avec déc07 v24-04_ROW_1_Group" xfId="39364"/>
    <cellStyle name="n_Flash September eresMas_Synthèse Accès_NB07 FRANCE Tableau de l'ADSL 032007 v3 hors instances avec déc07 v24-04_ROW_1_ROW ARPU" xfId="39365"/>
    <cellStyle name="n_Flash September eresMas_Synthèse Accès_NB07 FRANCE Tableau de l'ADSL 032007 v3 hors instances avec déc07 v24-04_ROW_Group" xfId="39366"/>
    <cellStyle name="n_Flash September eresMas_Synthèse Accès_NB07 FRANCE Tableau de l'ADSL 032007 v3 hors instances avec déc07 v24-04_ROW_ROW ARPU" xfId="39367"/>
    <cellStyle name="n_Flash September eresMas_Synthèse Accès_NB07 FRANCE Tableau de l'ADSL 032007 v3 hors instances avec déc07 v24-04_Spain ARPU + AUPU" xfId="39368"/>
    <cellStyle name="n_Flash September eresMas_Synthèse Accès_NB07 FRANCE Tableau de l'ADSL 032007 v3 hors instances avec déc07 v24-04_Spain ARPU + AUPU_Group" xfId="39369"/>
    <cellStyle name="n_Flash September eresMas_Synthèse Accès_NB07 FRANCE Tableau de l'ADSL 032007 v3 hors instances avec déc07 v24-04_Spain ARPU + AUPU_ROW ARPU" xfId="39370"/>
    <cellStyle name="n_Flash September eresMas_Synthèse Accès_NB07 FRANCE Tableau de l'ADSL 032007 v3 hors instances avec déc07 v24-04_Spain KPIs" xfId="7365"/>
    <cellStyle name="n_Flash September eresMas_Synthèse Accès_NB07 FRANCE Tableau de l'ADSL 032007 v3 hors instances avec déc07 v24-04_Spain KPIs 2" xfId="16732"/>
    <cellStyle name="n_Flash September eresMas_Synthèse Accès_NB07 FRANCE Tableau de l'ADSL 032007 v3 hors instances avec déc07 v24-04_Spain KPIs_1" xfId="52181"/>
    <cellStyle name="n_Flash September eresMas_Synthèse Accès_NB07 FRANCE Tableau de l'ADSL 032007 v3 hors instances avec déc07 v24-04_Telecoms - Operational KPIs" xfId="50484"/>
    <cellStyle name="n_Flash September eresMas_Synthèse Accès_PFA_Mn MTV_060413" xfId="2658"/>
    <cellStyle name="n_Flash September eresMas_Synthèse Accès_PFA_Mn MTV_060413_A&amp;ME KPIs" xfId="53961"/>
    <cellStyle name="n_Flash September eresMas_Synthèse Accès_PFA_Mn MTV_060413_France financials" xfId="24312"/>
    <cellStyle name="n_Flash September eresMas_Synthèse Accès_PFA_Mn MTV_060413_France KPIs" xfId="5519"/>
    <cellStyle name="n_Flash September eresMas_Synthèse Accès_PFA_Mn MTV_060413_France KPIs 2" xfId="14937"/>
    <cellStyle name="n_Flash September eresMas_Synthèse Accès_PFA_Mn MTV_060413_France KPIs_1" xfId="12762"/>
    <cellStyle name="n_Flash September eresMas_Synthèse Accès_PFA_Mn MTV_060413_Group" xfId="39372"/>
    <cellStyle name="n_Flash September eresMas_Synthèse Accès_PFA_Mn MTV_060413_Group - financial KPIs" xfId="22568"/>
    <cellStyle name="n_Flash September eresMas_Synthèse Accès_PFA_Mn MTV_060413_Group - operational KPIs" xfId="11008"/>
    <cellStyle name="n_Flash September eresMas_Synthèse Accès_PFA_Mn MTV_060413_Group - operational KPIs 2" xfId="18707"/>
    <cellStyle name="n_Flash September eresMas_Synthèse Accès_PFA_Mn MTV_060413_Group - operational KPIs_1" xfId="20824"/>
    <cellStyle name="n_Flash September eresMas_Synthèse Accès_PFA_Mn MTV_060413_Poland KPIs" xfId="39371"/>
    <cellStyle name="n_Flash September eresMas_Synthèse Accès_PFA_Mn MTV_060413_ROW" xfId="39373"/>
    <cellStyle name="n_Flash September eresMas_Synthèse Accès_PFA_Mn MTV_060413_ROW ARPU" xfId="39374"/>
    <cellStyle name="n_Flash September eresMas_Synthèse Accès_PFA_Mn MTV_060413_ROW_1" xfId="39375"/>
    <cellStyle name="n_Flash September eresMas_Synthèse Accès_PFA_Mn MTV_060413_ROW_1_Group" xfId="39376"/>
    <cellStyle name="n_Flash September eresMas_Synthèse Accès_PFA_Mn MTV_060413_ROW_1_ROW ARPU" xfId="39377"/>
    <cellStyle name="n_Flash September eresMas_Synthèse Accès_PFA_Mn MTV_060413_ROW_Group" xfId="39378"/>
    <cellStyle name="n_Flash September eresMas_Synthèse Accès_PFA_Mn MTV_060413_ROW_ROW ARPU" xfId="39379"/>
    <cellStyle name="n_Flash September eresMas_Synthèse Accès_PFA_Mn MTV_060413_Spain ARPU + AUPU" xfId="39380"/>
    <cellStyle name="n_Flash September eresMas_Synthèse Accès_PFA_Mn MTV_060413_Spain ARPU + AUPU_Group" xfId="39381"/>
    <cellStyle name="n_Flash September eresMas_Synthèse Accès_PFA_Mn MTV_060413_Spain ARPU + AUPU_ROW ARPU" xfId="39382"/>
    <cellStyle name="n_Flash September eresMas_Synthèse Accès_PFA_Mn MTV_060413_Spain KPIs" xfId="7366"/>
    <cellStyle name="n_Flash September eresMas_Synthèse Accès_PFA_Mn MTV_060413_Spain KPIs 2" xfId="16733"/>
    <cellStyle name="n_Flash September eresMas_Synthèse Accès_PFA_Mn MTV_060413_Spain KPIs_1" xfId="52182"/>
    <cellStyle name="n_Flash September eresMas_Synthèse Accès_PFA_Mn MTV_060413_Telecoms - Operational KPIs" xfId="50485"/>
    <cellStyle name="n_Flash September eresMas_Synthèse Accès_PFA_Mn_0603_V0 0" xfId="2659"/>
    <cellStyle name="n_Flash September eresMas_Synthèse Accès_PFA_Mn_0603_V0 0_A&amp;ME KPIs" xfId="53962"/>
    <cellStyle name="n_Flash September eresMas_Synthèse Accès_PFA_Mn_0603_V0 0_France financials" xfId="24313"/>
    <cellStyle name="n_Flash September eresMas_Synthèse Accès_PFA_Mn_0603_V0 0_France KPIs" xfId="5520"/>
    <cellStyle name="n_Flash September eresMas_Synthèse Accès_PFA_Mn_0603_V0 0_France KPIs 2" xfId="14938"/>
    <cellStyle name="n_Flash September eresMas_Synthèse Accès_PFA_Mn_0603_V0 0_France KPIs_1" xfId="12763"/>
    <cellStyle name="n_Flash September eresMas_Synthèse Accès_PFA_Mn_0603_V0 0_Group" xfId="39384"/>
    <cellStyle name="n_Flash September eresMas_Synthèse Accès_PFA_Mn_0603_V0 0_Group - financial KPIs" xfId="22569"/>
    <cellStyle name="n_Flash September eresMas_Synthèse Accès_PFA_Mn_0603_V0 0_Group - operational KPIs" xfId="11009"/>
    <cellStyle name="n_Flash September eresMas_Synthèse Accès_PFA_Mn_0603_V0 0_Group - operational KPIs 2" xfId="18708"/>
    <cellStyle name="n_Flash September eresMas_Synthèse Accès_PFA_Mn_0603_V0 0_Group - operational KPIs_1" xfId="20825"/>
    <cellStyle name="n_Flash September eresMas_Synthèse Accès_PFA_Mn_0603_V0 0_Poland KPIs" xfId="39383"/>
    <cellStyle name="n_Flash September eresMas_Synthèse Accès_PFA_Mn_0603_V0 0_ROW" xfId="39385"/>
    <cellStyle name="n_Flash September eresMas_Synthèse Accès_PFA_Mn_0603_V0 0_ROW ARPU" xfId="39386"/>
    <cellStyle name="n_Flash September eresMas_Synthèse Accès_PFA_Mn_0603_V0 0_ROW_1" xfId="39387"/>
    <cellStyle name="n_Flash September eresMas_Synthèse Accès_PFA_Mn_0603_V0 0_ROW_1_Group" xfId="39388"/>
    <cellStyle name="n_Flash September eresMas_Synthèse Accès_PFA_Mn_0603_V0 0_ROW_1_ROW ARPU" xfId="39389"/>
    <cellStyle name="n_Flash September eresMas_Synthèse Accès_PFA_Mn_0603_V0 0_ROW_Group" xfId="39390"/>
    <cellStyle name="n_Flash September eresMas_Synthèse Accès_PFA_Mn_0603_V0 0_ROW_ROW ARPU" xfId="39391"/>
    <cellStyle name="n_Flash September eresMas_Synthèse Accès_PFA_Mn_0603_V0 0_Spain ARPU + AUPU" xfId="39392"/>
    <cellStyle name="n_Flash September eresMas_Synthèse Accès_PFA_Mn_0603_V0 0_Spain ARPU + AUPU_Group" xfId="39393"/>
    <cellStyle name="n_Flash September eresMas_Synthèse Accès_PFA_Mn_0603_V0 0_Spain ARPU + AUPU_ROW ARPU" xfId="39394"/>
    <cellStyle name="n_Flash September eresMas_Synthèse Accès_PFA_Mn_0603_V0 0_Spain KPIs" xfId="7367"/>
    <cellStyle name="n_Flash September eresMas_Synthèse Accès_PFA_Mn_0603_V0 0_Spain KPIs 2" xfId="16734"/>
    <cellStyle name="n_Flash September eresMas_Synthèse Accès_PFA_Mn_0603_V0 0_Spain KPIs_1" xfId="52183"/>
    <cellStyle name="n_Flash September eresMas_Synthèse Accès_PFA_Mn_0603_V0 0_Telecoms - Operational KPIs" xfId="50486"/>
    <cellStyle name="n_Flash September eresMas_Synthèse Accès_PFA_Parcs_0600706" xfId="2660"/>
    <cellStyle name="n_Flash September eresMas_Synthèse Accès_PFA_Parcs_0600706_A&amp;ME KPIs" xfId="53963"/>
    <cellStyle name="n_Flash September eresMas_Synthèse Accès_PFA_Parcs_0600706_France financials" xfId="24314"/>
    <cellStyle name="n_Flash September eresMas_Synthèse Accès_PFA_Parcs_0600706_France KPIs" xfId="5521"/>
    <cellStyle name="n_Flash September eresMas_Synthèse Accès_PFA_Parcs_0600706_France KPIs 2" xfId="14939"/>
    <cellStyle name="n_Flash September eresMas_Synthèse Accès_PFA_Parcs_0600706_France KPIs_1" xfId="12764"/>
    <cellStyle name="n_Flash September eresMas_Synthèse Accès_PFA_Parcs_0600706_Group" xfId="39396"/>
    <cellStyle name="n_Flash September eresMas_Synthèse Accès_PFA_Parcs_0600706_Group - financial KPIs" xfId="22570"/>
    <cellStyle name="n_Flash September eresMas_Synthèse Accès_PFA_Parcs_0600706_Group - operational KPIs" xfId="11010"/>
    <cellStyle name="n_Flash September eresMas_Synthèse Accès_PFA_Parcs_0600706_Group - operational KPIs 2" xfId="18709"/>
    <cellStyle name="n_Flash September eresMas_Synthèse Accès_PFA_Parcs_0600706_Group - operational KPIs_1" xfId="20826"/>
    <cellStyle name="n_Flash September eresMas_Synthèse Accès_PFA_Parcs_0600706_Poland KPIs" xfId="39395"/>
    <cellStyle name="n_Flash September eresMas_Synthèse Accès_PFA_Parcs_0600706_ROW" xfId="39397"/>
    <cellStyle name="n_Flash September eresMas_Synthèse Accès_PFA_Parcs_0600706_ROW ARPU" xfId="39398"/>
    <cellStyle name="n_Flash September eresMas_Synthèse Accès_PFA_Parcs_0600706_ROW_1" xfId="39399"/>
    <cellStyle name="n_Flash September eresMas_Synthèse Accès_PFA_Parcs_0600706_ROW_1_Group" xfId="39400"/>
    <cellStyle name="n_Flash September eresMas_Synthèse Accès_PFA_Parcs_0600706_ROW_1_ROW ARPU" xfId="39401"/>
    <cellStyle name="n_Flash September eresMas_Synthèse Accès_PFA_Parcs_0600706_ROW_Group" xfId="39402"/>
    <cellStyle name="n_Flash September eresMas_Synthèse Accès_PFA_Parcs_0600706_ROW_ROW ARPU" xfId="39403"/>
    <cellStyle name="n_Flash September eresMas_Synthèse Accès_PFA_Parcs_0600706_Spain ARPU + AUPU" xfId="39404"/>
    <cellStyle name="n_Flash September eresMas_Synthèse Accès_PFA_Parcs_0600706_Spain ARPU + AUPU_Group" xfId="39405"/>
    <cellStyle name="n_Flash September eresMas_Synthèse Accès_PFA_Parcs_0600706_Spain ARPU + AUPU_ROW ARPU" xfId="39406"/>
    <cellStyle name="n_Flash September eresMas_Synthèse Accès_PFA_Parcs_0600706_Spain KPIs" xfId="7368"/>
    <cellStyle name="n_Flash September eresMas_Synthèse Accès_PFA_Parcs_0600706_Spain KPIs 2" xfId="16735"/>
    <cellStyle name="n_Flash September eresMas_Synthèse Accès_PFA_Parcs_0600706_Spain KPIs_1" xfId="52184"/>
    <cellStyle name="n_Flash September eresMas_Synthèse Accès_PFA_Parcs_0600706_Telecoms - Operational KPIs" xfId="50487"/>
    <cellStyle name="n_Flash September eresMas_Synthèse Accès_Poland KPIs" xfId="8696"/>
    <cellStyle name="n_Flash September eresMas_Synthèse Accès_Poland KPIs_1" xfId="39267"/>
    <cellStyle name="n_Flash September eresMas_Synthèse Accès_Reporting Valeur_Mobile_2010_10" xfId="39407"/>
    <cellStyle name="n_Flash September eresMas_Synthèse Accès_Reporting Valeur_Mobile_2010_10_Group" xfId="39408"/>
    <cellStyle name="n_Flash September eresMas_Synthèse Accès_Reporting Valeur_Mobile_2010_10_ROW" xfId="39409"/>
    <cellStyle name="n_Flash September eresMas_Synthèse Accès_Reporting Valeur_Mobile_2010_10_ROW ARPU" xfId="39410"/>
    <cellStyle name="n_Flash September eresMas_Synthèse Accès_Reporting Valeur_Mobile_2010_10_ROW_Group" xfId="39411"/>
    <cellStyle name="n_Flash September eresMas_Synthèse Accès_Reporting Valeur_Mobile_2010_10_ROW_ROW ARPU" xfId="39412"/>
    <cellStyle name="n_Flash September eresMas_Synthèse Accès_ROW" xfId="39413"/>
    <cellStyle name="n_Flash September eresMas_Synthèse Accès_ROW ARPU" xfId="39414"/>
    <cellStyle name="n_Flash September eresMas_Synthèse Accès_RoW KPIs" xfId="9408"/>
    <cellStyle name="n_Flash September eresMas_Synthèse Accès_ROW_1" xfId="39415"/>
    <cellStyle name="n_Flash September eresMas_Synthèse Accès_ROW_1_Group" xfId="39416"/>
    <cellStyle name="n_Flash September eresMas_Synthèse Accès_ROW_1_ROW ARPU" xfId="39417"/>
    <cellStyle name="n_Flash September eresMas_Synthèse Accès_ROW_Group" xfId="39418"/>
    <cellStyle name="n_Flash September eresMas_Synthèse Accès_ROW_ROW ARPU" xfId="39419"/>
    <cellStyle name="n_Flash September eresMas_Synthèse Accès_Spain ARPU + AUPU" xfId="39420"/>
    <cellStyle name="n_Flash September eresMas_Synthèse Accès_Spain ARPU + AUPU_Group" xfId="39421"/>
    <cellStyle name="n_Flash September eresMas_Synthèse Accès_Spain ARPU + AUPU_ROW ARPU" xfId="39422"/>
    <cellStyle name="n_Flash September eresMas_Synthèse Accès_Spain KPIs" xfId="7357"/>
    <cellStyle name="n_Flash September eresMas_Synthèse Accès_Spain KPIs 2" xfId="16724"/>
    <cellStyle name="n_Flash September eresMas_Synthèse Accès_Spain KPIs_1" xfId="52173"/>
    <cellStyle name="n_Flash September eresMas_Synthèse Accès_Telecoms - Operational KPIs" xfId="50476"/>
    <cellStyle name="n_Flash September eresMas_Synthèse Accès_UAG_report_CA 06-09 (06-09-28)" xfId="2661"/>
    <cellStyle name="n_Flash September eresMas_Synthèse Accès_UAG_report_CA 06-09 (06-09-28)_A&amp;ME KPIs" xfId="53964"/>
    <cellStyle name="n_Flash September eresMas_Synthèse Accès_UAG_report_CA 06-09 (06-09-28)_Enterprise" xfId="9982"/>
    <cellStyle name="n_Flash September eresMas_Synthèse Accès_UAG_report_CA 06-09 (06-09-28)_France financials" xfId="24315"/>
    <cellStyle name="n_Flash September eresMas_Synthèse Accès_UAG_report_CA 06-09 (06-09-28)_France financials_1" xfId="25572"/>
    <cellStyle name="n_Flash September eresMas_Synthèse Accès_UAG_report_CA 06-09 (06-09-28)_France KPIs" xfId="5522"/>
    <cellStyle name="n_Flash September eresMas_Synthèse Accès_UAG_report_CA 06-09 (06-09-28)_France KPIs 2" xfId="14940"/>
    <cellStyle name="n_Flash September eresMas_Synthèse Accès_UAG_report_CA 06-09 (06-09-28)_France KPIs_1" xfId="12765"/>
    <cellStyle name="n_Flash September eresMas_Synthèse Accès_UAG_report_CA 06-09 (06-09-28)_Group" xfId="39424"/>
    <cellStyle name="n_Flash September eresMas_Synthèse Accès_UAG_report_CA 06-09 (06-09-28)_Group - financial KPIs" xfId="22571"/>
    <cellStyle name="n_Flash September eresMas_Synthèse Accès_UAG_report_CA 06-09 (06-09-28)_Group - operational KPIs" xfId="3448"/>
    <cellStyle name="n_Flash September eresMas_Synthèse Accès_UAG_report_CA 06-09 (06-09-28)_Group - operational KPIs_1" xfId="11011"/>
    <cellStyle name="n_Flash September eresMas_Synthèse Accès_UAG_report_CA 06-09 (06-09-28)_Group - operational KPIs_1 2" xfId="18710"/>
    <cellStyle name="n_Flash September eresMas_Synthèse Accès_UAG_report_CA 06-09 (06-09-28)_Group - operational KPIs_2" xfId="20827"/>
    <cellStyle name="n_Flash September eresMas_Synthèse Accès_UAG_report_CA 06-09 (06-09-28)_IC&amp;SS" xfId="19703"/>
    <cellStyle name="n_Flash September eresMas_Synthèse Accès_UAG_report_CA 06-09 (06-09-28)_Poland KPIs" xfId="8702"/>
    <cellStyle name="n_Flash September eresMas_Synthèse Accès_UAG_report_CA 06-09 (06-09-28)_Poland KPIs_1" xfId="39423"/>
    <cellStyle name="n_Flash September eresMas_Synthèse Accès_UAG_report_CA 06-09 (06-09-28)_ROW" xfId="39425"/>
    <cellStyle name="n_Flash September eresMas_Synthèse Accès_UAG_report_CA 06-09 (06-09-28)_ROW ARPU" xfId="39426"/>
    <cellStyle name="n_Flash September eresMas_Synthèse Accès_UAG_report_CA 06-09 (06-09-28)_RoW KPIs" xfId="9414"/>
    <cellStyle name="n_Flash September eresMas_Synthèse Accès_UAG_report_CA 06-09 (06-09-28)_ROW_1" xfId="39427"/>
    <cellStyle name="n_Flash September eresMas_Synthèse Accès_UAG_report_CA 06-09 (06-09-28)_ROW_1_Group" xfId="39428"/>
    <cellStyle name="n_Flash September eresMas_Synthèse Accès_UAG_report_CA 06-09 (06-09-28)_ROW_1_ROW ARPU" xfId="39429"/>
    <cellStyle name="n_Flash September eresMas_Synthèse Accès_UAG_report_CA 06-09 (06-09-28)_ROW_Group" xfId="39430"/>
    <cellStyle name="n_Flash September eresMas_Synthèse Accès_UAG_report_CA 06-09 (06-09-28)_ROW_ROW ARPU" xfId="39431"/>
    <cellStyle name="n_Flash September eresMas_Synthèse Accès_UAG_report_CA 06-09 (06-09-28)_Spain ARPU + AUPU" xfId="39432"/>
    <cellStyle name="n_Flash September eresMas_Synthèse Accès_UAG_report_CA 06-09 (06-09-28)_Spain ARPU + AUPU_Group" xfId="39433"/>
    <cellStyle name="n_Flash September eresMas_Synthèse Accès_UAG_report_CA 06-09 (06-09-28)_Spain ARPU + AUPU_ROW ARPU" xfId="39434"/>
    <cellStyle name="n_Flash September eresMas_Synthèse Accès_UAG_report_CA 06-09 (06-09-28)_Spain KPIs" xfId="7369"/>
    <cellStyle name="n_Flash September eresMas_Synthèse Accès_UAG_report_CA 06-09 (06-09-28)_Spain KPIs 2" xfId="16736"/>
    <cellStyle name="n_Flash September eresMas_Synthèse Accès_UAG_report_CA 06-09 (06-09-28)_Spain KPIs_1" xfId="52185"/>
    <cellStyle name="n_Flash September eresMas_Synthèse Accès_UAG_report_CA 06-09 (06-09-28)_Telecoms - Operational KPIs" xfId="50488"/>
    <cellStyle name="n_Flash September eresMas_Synthèse Accès_UAG_report_CA 06-10 (06-11-06)" xfId="2662"/>
    <cellStyle name="n_Flash September eresMas_Synthèse Accès_UAG_report_CA 06-10 (06-11-06)_A&amp;ME KPIs" xfId="53965"/>
    <cellStyle name="n_Flash September eresMas_Synthèse Accès_UAG_report_CA 06-10 (06-11-06)_Enterprise" xfId="9983"/>
    <cellStyle name="n_Flash September eresMas_Synthèse Accès_UAG_report_CA 06-10 (06-11-06)_France financials" xfId="24316"/>
    <cellStyle name="n_Flash September eresMas_Synthèse Accès_UAG_report_CA 06-10 (06-11-06)_France financials_1" xfId="25573"/>
    <cellStyle name="n_Flash September eresMas_Synthèse Accès_UAG_report_CA 06-10 (06-11-06)_France KPIs" xfId="5523"/>
    <cellStyle name="n_Flash September eresMas_Synthèse Accès_UAG_report_CA 06-10 (06-11-06)_France KPIs 2" xfId="14941"/>
    <cellStyle name="n_Flash September eresMas_Synthèse Accès_UAG_report_CA 06-10 (06-11-06)_France KPIs_1" xfId="12766"/>
    <cellStyle name="n_Flash September eresMas_Synthèse Accès_UAG_report_CA 06-10 (06-11-06)_Group" xfId="39436"/>
    <cellStyle name="n_Flash September eresMas_Synthèse Accès_UAG_report_CA 06-10 (06-11-06)_Group - financial KPIs" xfId="22572"/>
    <cellStyle name="n_Flash September eresMas_Synthèse Accès_UAG_report_CA 06-10 (06-11-06)_Group - operational KPIs" xfId="3449"/>
    <cellStyle name="n_Flash September eresMas_Synthèse Accès_UAG_report_CA 06-10 (06-11-06)_Group - operational KPIs_1" xfId="11012"/>
    <cellStyle name="n_Flash September eresMas_Synthèse Accès_UAG_report_CA 06-10 (06-11-06)_Group - operational KPIs_1 2" xfId="18711"/>
    <cellStyle name="n_Flash September eresMas_Synthèse Accès_UAG_report_CA 06-10 (06-11-06)_Group - operational KPIs_2" xfId="20828"/>
    <cellStyle name="n_Flash September eresMas_Synthèse Accès_UAG_report_CA 06-10 (06-11-06)_IC&amp;SS" xfId="13596"/>
    <cellStyle name="n_Flash September eresMas_Synthèse Accès_UAG_report_CA 06-10 (06-11-06)_Poland KPIs" xfId="8703"/>
    <cellStyle name="n_Flash September eresMas_Synthèse Accès_UAG_report_CA 06-10 (06-11-06)_Poland KPIs_1" xfId="39435"/>
    <cellStyle name="n_Flash September eresMas_Synthèse Accès_UAG_report_CA 06-10 (06-11-06)_ROW" xfId="39437"/>
    <cellStyle name="n_Flash September eresMas_Synthèse Accès_UAG_report_CA 06-10 (06-11-06)_ROW ARPU" xfId="39438"/>
    <cellStyle name="n_Flash September eresMas_Synthèse Accès_UAG_report_CA 06-10 (06-11-06)_RoW KPIs" xfId="9415"/>
    <cellStyle name="n_Flash September eresMas_Synthèse Accès_UAG_report_CA 06-10 (06-11-06)_ROW_1" xfId="39439"/>
    <cellStyle name="n_Flash September eresMas_Synthèse Accès_UAG_report_CA 06-10 (06-11-06)_ROW_1_Group" xfId="39440"/>
    <cellStyle name="n_Flash September eresMas_Synthèse Accès_UAG_report_CA 06-10 (06-11-06)_ROW_1_ROW ARPU" xfId="39441"/>
    <cellStyle name="n_Flash September eresMas_Synthèse Accès_UAG_report_CA 06-10 (06-11-06)_ROW_Group" xfId="39442"/>
    <cellStyle name="n_Flash September eresMas_Synthèse Accès_UAG_report_CA 06-10 (06-11-06)_ROW_ROW ARPU" xfId="39443"/>
    <cellStyle name="n_Flash September eresMas_Synthèse Accès_UAG_report_CA 06-10 (06-11-06)_Spain ARPU + AUPU" xfId="39444"/>
    <cellStyle name="n_Flash September eresMas_Synthèse Accès_UAG_report_CA 06-10 (06-11-06)_Spain ARPU + AUPU_Group" xfId="39445"/>
    <cellStyle name="n_Flash September eresMas_Synthèse Accès_UAG_report_CA 06-10 (06-11-06)_Spain ARPU + AUPU_ROW ARPU" xfId="39446"/>
    <cellStyle name="n_Flash September eresMas_Synthèse Accès_UAG_report_CA 06-10 (06-11-06)_Spain KPIs" xfId="7370"/>
    <cellStyle name="n_Flash September eresMas_Synthèse Accès_UAG_report_CA 06-10 (06-11-06)_Spain KPIs 2" xfId="16737"/>
    <cellStyle name="n_Flash September eresMas_Synthèse Accès_UAG_report_CA 06-10 (06-11-06)_Spain KPIs_1" xfId="52186"/>
    <cellStyle name="n_Flash September eresMas_Synthèse Accès_UAG_report_CA 06-10 (06-11-06)_Telecoms - Operational KPIs" xfId="50489"/>
    <cellStyle name="n_Flash September eresMas_Synthèse Accès_V&amp;M trajectoires V1 (06-08-11)" xfId="2663"/>
    <cellStyle name="n_Flash September eresMas_Synthèse Accès_V&amp;M trajectoires V1 (06-08-11)_A&amp;ME KPIs" xfId="53966"/>
    <cellStyle name="n_Flash September eresMas_Synthèse Accès_V&amp;M trajectoires V1 (06-08-11)_Enterprise" xfId="9984"/>
    <cellStyle name="n_Flash September eresMas_Synthèse Accès_V&amp;M trajectoires V1 (06-08-11)_France financials" xfId="24317"/>
    <cellStyle name="n_Flash September eresMas_Synthèse Accès_V&amp;M trajectoires V1 (06-08-11)_France financials_1" xfId="25574"/>
    <cellStyle name="n_Flash September eresMas_Synthèse Accès_V&amp;M trajectoires V1 (06-08-11)_France KPIs" xfId="5524"/>
    <cellStyle name="n_Flash September eresMas_Synthèse Accès_V&amp;M trajectoires V1 (06-08-11)_France KPIs 2" xfId="14942"/>
    <cellStyle name="n_Flash September eresMas_Synthèse Accès_V&amp;M trajectoires V1 (06-08-11)_France KPIs_1" xfId="12767"/>
    <cellStyle name="n_Flash September eresMas_Synthèse Accès_V&amp;M trajectoires V1 (06-08-11)_Group" xfId="39448"/>
    <cellStyle name="n_Flash September eresMas_Synthèse Accès_V&amp;M trajectoires V1 (06-08-11)_Group - financial KPIs" xfId="22573"/>
    <cellStyle name="n_Flash September eresMas_Synthèse Accès_V&amp;M trajectoires V1 (06-08-11)_Group - operational KPIs" xfId="3450"/>
    <cellStyle name="n_Flash September eresMas_Synthèse Accès_V&amp;M trajectoires V1 (06-08-11)_Group - operational KPIs_1" xfId="11013"/>
    <cellStyle name="n_Flash September eresMas_Synthèse Accès_V&amp;M trajectoires V1 (06-08-11)_Group - operational KPIs_1 2" xfId="18712"/>
    <cellStyle name="n_Flash September eresMas_Synthèse Accès_V&amp;M trajectoires V1 (06-08-11)_Group - operational KPIs_2" xfId="20829"/>
    <cellStyle name="n_Flash September eresMas_Synthèse Accès_V&amp;M trajectoires V1 (06-08-11)_IC&amp;SS" xfId="13825"/>
    <cellStyle name="n_Flash September eresMas_Synthèse Accès_V&amp;M trajectoires V1 (06-08-11)_Poland KPIs" xfId="8704"/>
    <cellStyle name="n_Flash September eresMas_Synthèse Accès_V&amp;M trajectoires V1 (06-08-11)_Poland KPIs_1" xfId="39447"/>
    <cellStyle name="n_Flash September eresMas_Synthèse Accès_V&amp;M trajectoires V1 (06-08-11)_ROW" xfId="39449"/>
    <cellStyle name="n_Flash September eresMas_Synthèse Accès_V&amp;M trajectoires V1 (06-08-11)_ROW ARPU" xfId="39450"/>
    <cellStyle name="n_Flash September eresMas_Synthèse Accès_V&amp;M trajectoires V1 (06-08-11)_RoW KPIs" xfId="9416"/>
    <cellStyle name="n_Flash September eresMas_Synthèse Accès_V&amp;M trajectoires V1 (06-08-11)_ROW_1" xfId="39451"/>
    <cellStyle name="n_Flash September eresMas_Synthèse Accès_V&amp;M trajectoires V1 (06-08-11)_ROW_1_Group" xfId="39452"/>
    <cellStyle name="n_Flash September eresMas_Synthèse Accès_V&amp;M trajectoires V1 (06-08-11)_ROW_1_ROW ARPU" xfId="39453"/>
    <cellStyle name="n_Flash September eresMas_Synthèse Accès_V&amp;M trajectoires V1 (06-08-11)_ROW_Group" xfId="39454"/>
    <cellStyle name="n_Flash September eresMas_Synthèse Accès_V&amp;M trajectoires V1 (06-08-11)_ROW_ROW ARPU" xfId="39455"/>
    <cellStyle name="n_Flash September eresMas_Synthèse Accès_V&amp;M trajectoires V1 (06-08-11)_Spain ARPU + AUPU" xfId="39456"/>
    <cellStyle name="n_Flash September eresMas_Synthèse Accès_V&amp;M trajectoires V1 (06-08-11)_Spain ARPU + AUPU_Group" xfId="39457"/>
    <cellStyle name="n_Flash September eresMas_Synthèse Accès_V&amp;M trajectoires V1 (06-08-11)_Spain ARPU + AUPU_ROW ARPU" xfId="39458"/>
    <cellStyle name="n_Flash September eresMas_Synthèse Accès_V&amp;M trajectoires V1 (06-08-11)_Spain KPIs" xfId="7371"/>
    <cellStyle name="n_Flash September eresMas_Synthèse Accès_V&amp;M trajectoires V1 (06-08-11)_Spain KPIs 2" xfId="16738"/>
    <cellStyle name="n_Flash September eresMas_Synthèse Accès_V&amp;M trajectoires V1 (06-08-11)_Spain KPIs_1" xfId="52187"/>
    <cellStyle name="n_Flash September eresMas_Synthèse Accès_V&amp;M trajectoires V1 (06-08-11)_Telecoms - Operational KPIs" xfId="50490"/>
    <cellStyle name="n_Flash September eresMas_Synthèse Achievements" xfId="2664"/>
    <cellStyle name="n_Flash September eresMas_Synthèse Achievements_A&amp;ME KPIs" xfId="53967"/>
    <cellStyle name="n_Flash September eresMas_Synthèse Achievements_DATA KPI Personal" xfId="39460"/>
    <cellStyle name="n_Flash September eresMas_Synthèse Achievements_DATA KPI Personal_Group" xfId="39461"/>
    <cellStyle name="n_Flash September eresMas_Synthèse Achievements_DATA KPI Personal_ROW ARPU" xfId="39462"/>
    <cellStyle name="n_Flash September eresMas_Synthèse Achievements_EE_CoA_BS - mapped V4" xfId="39463"/>
    <cellStyle name="n_Flash September eresMas_Synthèse Achievements_EE_CoA_BS - mapped V4_Group" xfId="39464"/>
    <cellStyle name="n_Flash September eresMas_Synthèse Achievements_EE_CoA_BS - mapped V4_ROW ARPU" xfId="39465"/>
    <cellStyle name="n_Flash September eresMas_Synthèse Achievements_Enterprise" xfId="9985"/>
    <cellStyle name="n_Flash September eresMas_Synthèse Achievements_France financials" xfId="24318"/>
    <cellStyle name="n_Flash September eresMas_Synthèse Achievements_France financials_1" xfId="25575"/>
    <cellStyle name="n_Flash September eresMas_Synthèse Achievements_France KPIs" xfId="5525"/>
    <cellStyle name="n_Flash September eresMas_Synthèse Achievements_France KPIs 2" xfId="14943"/>
    <cellStyle name="n_Flash September eresMas_Synthèse Achievements_France KPIs_1" xfId="12768"/>
    <cellStyle name="n_Flash September eresMas_Synthèse Achievements_Group" xfId="39466"/>
    <cellStyle name="n_Flash September eresMas_Synthèse Achievements_Group - financial KPIs" xfId="22574"/>
    <cellStyle name="n_Flash September eresMas_Synthèse Achievements_Group - operational KPIs" xfId="3451"/>
    <cellStyle name="n_Flash September eresMas_Synthèse Achievements_Group - operational KPIs_1" xfId="11014"/>
    <cellStyle name="n_Flash September eresMas_Synthèse Achievements_Group - operational KPIs_1 2" xfId="18713"/>
    <cellStyle name="n_Flash September eresMas_Synthèse Achievements_Group - operational KPIs_2" xfId="20830"/>
    <cellStyle name="n_Flash September eresMas_Synthèse Achievements_IC&amp;SS" xfId="19502"/>
    <cellStyle name="n_Flash September eresMas_Synthèse Achievements_Poland KPIs" xfId="8705"/>
    <cellStyle name="n_Flash September eresMas_Synthèse Achievements_Poland KPIs_1" xfId="39459"/>
    <cellStyle name="n_Flash September eresMas_Synthèse Achievements_Reporting Valeur_Mobile_2010_10" xfId="39467"/>
    <cellStyle name="n_Flash September eresMas_Synthèse Achievements_Reporting Valeur_Mobile_2010_10_Group" xfId="39468"/>
    <cellStyle name="n_Flash September eresMas_Synthèse Achievements_Reporting Valeur_Mobile_2010_10_ROW" xfId="39469"/>
    <cellStyle name="n_Flash September eresMas_Synthèse Achievements_Reporting Valeur_Mobile_2010_10_ROW ARPU" xfId="39470"/>
    <cellStyle name="n_Flash September eresMas_Synthèse Achievements_Reporting Valeur_Mobile_2010_10_ROW_Group" xfId="39471"/>
    <cellStyle name="n_Flash September eresMas_Synthèse Achievements_Reporting Valeur_Mobile_2010_10_ROW_ROW ARPU" xfId="39472"/>
    <cellStyle name="n_Flash September eresMas_Synthèse Achievements_ROW" xfId="39473"/>
    <cellStyle name="n_Flash September eresMas_Synthèse Achievements_ROW ARPU" xfId="39474"/>
    <cellStyle name="n_Flash September eresMas_Synthèse Achievements_RoW KPIs" xfId="9417"/>
    <cellStyle name="n_Flash September eresMas_Synthèse Achievements_ROW_1" xfId="39475"/>
    <cellStyle name="n_Flash September eresMas_Synthèse Achievements_ROW_1_Group" xfId="39476"/>
    <cellStyle name="n_Flash September eresMas_Synthèse Achievements_ROW_1_ROW ARPU" xfId="39477"/>
    <cellStyle name="n_Flash September eresMas_Synthèse Achievements_ROW_Group" xfId="39478"/>
    <cellStyle name="n_Flash September eresMas_Synthèse Achievements_ROW_ROW ARPU" xfId="39479"/>
    <cellStyle name="n_Flash September eresMas_Synthèse Achievements_Spain ARPU + AUPU" xfId="39480"/>
    <cellStyle name="n_Flash September eresMas_Synthèse Achievements_Spain ARPU + AUPU_Group" xfId="39481"/>
    <cellStyle name="n_Flash September eresMas_Synthèse Achievements_Spain ARPU + AUPU_ROW ARPU" xfId="39482"/>
    <cellStyle name="n_Flash September eresMas_Synthèse Achievements_Spain KPIs" xfId="7372"/>
    <cellStyle name="n_Flash September eresMas_Synthèse Achievements_Spain KPIs 2" xfId="16739"/>
    <cellStyle name="n_Flash September eresMas_Synthèse Achievements_Spain KPIs_1" xfId="52188"/>
    <cellStyle name="n_Flash September eresMas_Synthèse Achievements_Telecoms - Operational KPIs" xfId="50491"/>
    <cellStyle name="n_Flash September eresMas_Synthèse France" xfId="2665"/>
    <cellStyle name="n_Flash September eresMas_Synthèse France_A&amp;ME KPIs" xfId="53968"/>
    <cellStyle name="n_Flash September eresMas_Synthèse France_Enterprise" xfId="9986"/>
    <cellStyle name="n_Flash September eresMas_Synthèse France_France financials" xfId="24319"/>
    <cellStyle name="n_Flash September eresMas_Synthèse France_France financials_1" xfId="25576"/>
    <cellStyle name="n_Flash September eresMas_Synthèse France_France KPIs" xfId="5526"/>
    <cellStyle name="n_Flash September eresMas_Synthèse France_France KPIs 2" xfId="14944"/>
    <cellStyle name="n_Flash September eresMas_Synthèse France_France KPIs_1" xfId="12769"/>
    <cellStyle name="n_Flash September eresMas_Synthèse France_Group" xfId="39484"/>
    <cellStyle name="n_Flash September eresMas_Synthèse France_Group - financial KPIs" xfId="22575"/>
    <cellStyle name="n_Flash September eresMas_Synthèse France_Group - operational KPIs" xfId="3452"/>
    <cellStyle name="n_Flash September eresMas_Synthèse France_Group - operational KPIs_1" xfId="11015"/>
    <cellStyle name="n_Flash September eresMas_Synthèse France_Group - operational KPIs_1 2" xfId="18714"/>
    <cellStyle name="n_Flash September eresMas_Synthèse France_Group - operational KPIs_2" xfId="20831"/>
    <cellStyle name="n_Flash September eresMas_Synthèse France_IC&amp;SS" xfId="19702"/>
    <cellStyle name="n_Flash September eresMas_Synthèse France_Poland KPIs" xfId="8706"/>
    <cellStyle name="n_Flash September eresMas_Synthèse France_Poland KPIs_1" xfId="39483"/>
    <cellStyle name="n_Flash September eresMas_Synthèse France_ROW" xfId="39485"/>
    <cellStyle name="n_Flash September eresMas_Synthèse France_ROW ARPU" xfId="39486"/>
    <cellStyle name="n_Flash September eresMas_Synthèse France_RoW KPIs" xfId="9418"/>
    <cellStyle name="n_Flash September eresMas_Synthèse France_ROW_1" xfId="39487"/>
    <cellStyle name="n_Flash September eresMas_Synthèse France_ROW_1_Group" xfId="39488"/>
    <cellStyle name="n_Flash September eresMas_Synthèse France_ROW_1_ROW ARPU" xfId="39489"/>
    <cellStyle name="n_Flash September eresMas_Synthèse France_ROW_Group" xfId="39490"/>
    <cellStyle name="n_Flash September eresMas_Synthèse France_ROW_ROW ARPU" xfId="39491"/>
    <cellStyle name="n_Flash September eresMas_Synthèse France_Spain ARPU + AUPU" xfId="39492"/>
    <cellStyle name="n_Flash September eresMas_Synthèse France_Spain ARPU + AUPU_Group" xfId="39493"/>
    <cellStyle name="n_Flash September eresMas_Synthèse France_Spain ARPU + AUPU_ROW ARPU" xfId="39494"/>
    <cellStyle name="n_Flash September eresMas_Synthèse France_Spain KPIs" xfId="7373"/>
    <cellStyle name="n_Flash September eresMas_Synthèse France_Spain KPIs 2" xfId="16740"/>
    <cellStyle name="n_Flash September eresMas_Synthèse France_Spain KPIs_1" xfId="52189"/>
    <cellStyle name="n_Flash September eresMas_Synthèse France_Telecoms - Operational KPIs" xfId="50492"/>
    <cellStyle name="n_Flash September eresMas_Synthèse PFA 04" xfId="2666"/>
    <cellStyle name="n_Flash September eresMas_Synthèse PFA 04_01 Synthèse DM pour modèle" xfId="2667"/>
    <cellStyle name="n_Flash September eresMas_Synthèse PFA 04_01 Synthèse DM pour modèle_A&amp;ME KPIs" xfId="53970"/>
    <cellStyle name="n_Flash September eresMas_Synthèse PFA 04_01 Synthèse DM pour modèle_France financials" xfId="24321"/>
    <cellStyle name="n_Flash September eresMas_Synthèse PFA 04_01 Synthèse DM pour modèle_France KPIs" xfId="5528"/>
    <cellStyle name="n_Flash September eresMas_Synthèse PFA 04_01 Synthèse DM pour modèle_France KPIs 2" xfId="14946"/>
    <cellStyle name="n_Flash September eresMas_Synthèse PFA 04_01 Synthèse DM pour modèle_France KPIs_1" xfId="12771"/>
    <cellStyle name="n_Flash September eresMas_Synthèse PFA 04_01 Synthèse DM pour modèle_Group" xfId="39497"/>
    <cellStyle name="n_Flash September eresMas_Synthèse PFA 04_01 Synthèse DM pour modèle_Group - financial KPIs" xfId="22577"/>
    <cellStyle name="n_Flash September eresMas_Synthèse PFA 04_01 Synthèse DM pour modèle_Group - operational KPIs" xfId="11017"/>
    <cellStyle name="n_Flash September eresMas_Synthèse PFA 04_01 Synthèse DM pour modèle_Group - operational KPIs 2" xfId="18716"/>
    <cellStyle name="n_Flash September eresMas_Synthèse PFA 04_01 Synthèse DM pour modèle_Group - operational KPIs_1" xfId="20833"/>
    <cellStyle name="n_Flash September eresMas_Synthèse PFA 04_01 Synthèse DM pour modèle_Poland KPIs" xfId="39496"/>
    <cellStyle name="n_Flash September eresMas_Synthèse PFA 04_01 Synthèse DM pour modèle_ROW" xfId="39498"/>
    <cellStyle name="n_Flash September eresMas_Synthèse PFA 04_01 Synthèse DM pour modèle_ROW ARPU" xfId="39499"/>
    <cellStyle name="n_Flash September eresMas_Synthèse PFA 04_01 Synthèse DM pour modèle_ROW_1" xfId="39500"/>
    <cellStyle name="n_Flash September eresMas_Synthèse PFA 04_01 Synthèse DM pour modèle_ROW_1_Group" xfId="39501"/>
    <cellStyle name="n_Flash September eresMas_Synthèse PFA 04_01 Synthèse DM pour modèle_ROW_1_ROW ARPU" xfId="39502"/>
    <cellStyle name="n_Flash September eresMas_Synthèse PFA 04_01 Synthèse DM pour modèle_ROW_Group" xfId="39503"/>
    <cellStyle name="n_Flash September eresMas_Synthèse PFA 04_01 Synthèse DM pour modèle_ROW_ROW ARPU" xfId="39504"/>
    <cellStyle name="n_Flash September eresMas_Synthèse PFA 04_01 Synthèse DM pour modèle_Spain ARPU + AUPU" xfId="39505"/>
    <cellStyle name="n_Flash September eresMas_Synthèse PFA 04_01 Synthèse DM pour modèle_Spain ARPU + AUPU_Group" xfId="39506"/>
    <cellStyle name="n_Flash September eresMas_Synthèse PFA 04_01 Synthèse DM pour modèle_Spain ARPU + AUPU_ROW ARPU" xfId="39507"/>
    <cellStyle name="n_Flash September eresMas_Synthèse PFA 04_01 Synthèse DM pour modèle_Spain KPIs" xfId="7375"/>
    <cellStyle name="n_Flash September eresMas_Synthèse PFA 04_01 Synthèse DM pour modèle_Spain KPIs 2" xfId="16742"/>
    <cellStyle name="n_Flash September eresMas_Synthèse PFA 04_01 Synthèse DM pour modèle_Spain KPIs_1" xfId="52191"/>
    <cellStyle name="n_Flash September eresMas_Synthèse PFA 04_01 Synthèse DM pour modèle_Telecoms - Operational KPIs" xfId="50494"/>
    <cellStyle name="n_Flash September eresMas_Synthèse PFA 04_0703 Préflashde L23 Analyse CA trafic 07-03 (07-04-03)" xfId="2668"/>
    <cellStyle name="n_Flash September eresMas_Synthèse PFA 04_0703 Préflashde L23 Analyse CA trafic 07-03 (07-04-03)_A&amp;ME KPIs" xfId="53971"/>
    <cellStyle name="n_Flash September eresMas_Synthèse PFA 04_0703 Préflashde L23 Analyse CA trafic 07-03 (07-04-03)_Enterprise" xfId="9988"/>
    <cellStyle name="n_Flash September eresMas_Synthèse PFA 04_0703 Préflashde L23 Analyse CA trafic 07-03 (07-04-03)_France financials" xfId="24322"/>
    <cellStyle name="n_Flash September eresMas_Synthèse PFA 04_0703 Préflashde L23 Analyse CA trafic 07-03 (07-04-03)_France financials_1" xfId="25578"/>
    <cellStyle name="n_Flash September eresMas_Synthèse PFA 04_0703 Préflashde L23 Analyse CA trafic 07-03 (07-04-03)_France KPIs" xfId="5529"/>
    <cellStyle name="n_Flash September eresMas_Synthèse PFA 04_0703 Préflashde L23 Analyse CA trafic 07-03 (07-04-03)_France KPIs 2" xfId="14947"/>
    <cellStyle name="n_Flash September eresMas_Synthèse PFA 04_0703 Préflashde L23 Analyse CA trafic 07-03 (07-04-03)_France KPIs_1" xfId="12772"/>
    <cellStyle name="n_Flash September eresMas_Synthèse PFA 04_0703 Préflashde L23 Analyse CA trafic 07-03 (07-04-03)_Group" xfId="39509"/>
    <cellStyle name="n_Flash September eresMas_Synthèse PFA 04_0703 Préflashde L23 Analyse CA trafic 07-03 (07-04-03)_Group - financial KPIs" xfId="22578"/>
    <cellStyle name="n_Flash September eresMas_Synthèse PFA 04_0703 Préflashde L23 Analyse CA trafic 07-03 (07-04-03)_Group - operational KPIs" xfId="3454"/>
    <cellStyle name="n_Flash September eresMas_Synthèse PFA 04_0703 Préflashde L23 Analyse CA trafic 07-03 (07-04-03)_Group - operational KPIs_1" xfId="11018"/>
    <cellStyle name="n_Flash September eresMas_Synthèse PFA 04_0703 Préflashde L23 Analyse CA trafic 07-03 (07-04-03)_Group - operational KPIs_1 2" xfId="18717"/>
    <cellStyle name="n_Flash September eresMas_Synthèse PFA 04_0703 Préflashde L23 Analyse CA trafic 07-03 (07-04-03)_Group - operational KPIs_2" xfId="20834"/>
    <cellStyle name="n_Flash September eresMas_Synthèse PFA 04_0703 Préflashde L23 Analyse CA trafic 07-03 (07-04-03)_IC&amp;SS" xfId="13827"/>
    <cellStyle name="n_Flash September eresMas_Synthèse PFA 04_0703 Préflashde L23 Analyse CA trafic 07-03 (07-04-03)_Poland KPIs" xfId="8708"/>
    <cellStyle name="n_Flash September eresMas_Synthèse PFA 04_0703 Préflashde L23 Analyse CA trafic 07-03 (07-04-03)_Poland KPIs_1" xfId="39508"/>
    <cellStyle name="n_Flash September eresMas_Synthèse PFA 04_0703 Préflashde L23 Analyse CA trafic 07-03 (07-04-03)_ROW" xfId="39510"/>
    <cellStyle name="n_Flash September eresMas_Synthèse PFA 04_0703 Préflashde L23 Analyse CA trafic 07-03 (07-04-03)_ROW ARPU" xfId="39511"/>
    <cellStyle name="n_Flash September eresMas_Synthèse PFA 04_0703 Préflashde L23 Analyse CA trafic 07-03 (07-04-03)_RoW KPIs" xfId="9420"/>
    <cellStyle name="n_Flash September eresMas_Synthèse PFA 04_0703 Préflashde L23 Analyse CA trafic 07-03 (07-04-03)_ROW_1" xfId="39512"/>
    <cellStyle name="n_Flash September eresMas_Synthèse PFA 04_0703 Préflashde L23 Analyse CA trafic 07-03 (07-04-03)_ROW_1_Group" xfId="39513"/>
    <cellStyle name="n_Flash September eresMas_Synthèse PFA 04_0703 Préflashde L23 Analyse CA trafic 07-03 (07-04-03)_ROW_1_ROW ARPU" xfId="39514"/>
    <cellStyle name="n_Flash September eresMas_Synthèse PFA 04_0703 Préflashde L23 Analyse CA trafic 07-03 (07-04-03)_ROW_Group" xfId="39515"/>
    <cellStyle name="n_Flash September eresMas_Synthèse PFA 04_0703 Préflashde L23 Analyse CA trafic 07-03 (07-04-03)_ROW_ROW ARPU" xfId="39516"/>
    <cellStyle name="n_Flash September eresMas_Synthèse PFA 04_0703 Préflashde L23 Analyse CA trafic 07-03 (07-04-03)_Spain ARPU + AUPU" xfId="39517"/>
    <cellStyle name="n_Flash September eresMas_Synthèse PFA 04_0703 Préflashde L23 Analyse CA trafic 07-03 (07-04-03)_Spain ARPU + AUPU_Group" xfId="39518"/>
    <cellStyle name="n_Flash September eresMas_Synthèse PFA 04_0703 Préflashde L23 Analyse CA trafic 07-03 (07-04-03)_Spain ARPU + AUPU_ROW ARPU" xfId="39519"/>
    <cellStyle name="n_Flash September eresMas_Synthèse PFA 04_0703 Préflashde L23 Analyse CA trafic 07-03 (07-04-03)_Spain KPIs" xfId="7376"/>
    <cellStyle name="n_Flash September eresMas_Synthèse PFA 04_0703 Préflashde L23 Analyse CA trafic 07-03 (07-04-03)_Spain KPIs 2" xfId="16743"/>
    <cellStyle name="n_Flash September eresMas_Synthèse PFA 04_0703 Préflashde L23 Analyse CA trafic 07-03 (07-04-03)_Spain KPIs_1" xfId="52192"/>
    <cellStyle name="n_Flash September eresMas_Synthèse PFA 04_0703 Préflashde L23 Analyse CA trafic 07-03 (07-04-03)_Telecoms - Operational KPIs" xfId="50495"/>
    <cellStyle name="n_Flash September eresMas_Synthèse PFA 04_A&amp;ME KPIs" xfId="53969"/>
    <cellStyle name="n_Flash September eresMas_Synthèse PFA 04_Base Forfaits 06-07" xfId="2669"/>
    <cellStyle name="n_Flash September eresMas_Synthèse PFA 04_Base Forfaits 06-07_A&amp;ME KPIs" xfId="53972"/>
    <cellStyle name="n_Flash September eresMas_Synthèse PFA 04_Base Forfaits 06-07_Enterprise" xfId="9989"/>
    <cellStyle name="n_Flash September eresMas_Synthèse PFA 04_Base Forfaits 06-07_France financials" xfId="24323"/>
    <cellStyle name="n_Flash September eresMas_Synthèse PFA 04_Base Forfaits 06-07_France financials_1" xfId="25579"/>
    <cellStyle name="n_Flash September eresMas_Synthèse PFA 04_Base Forfaits 06-07_France KPIs" xfId="5530"/>
    <cellStyle name="n_Flash September eresMas_Synthèse PFA 04_Base Forfaits 06-07_France KPIs 2" xfId="14948"/>
    <cellStyle name="n_Flash September eresMas_Synthèse PFA 04_Base Forfaits 06-07_France KPIs_1" xfId="12773"/>
    <cellStyle name="n_Flash September eresMas_Synthèse PFA 04_Base Forfaits 06-07_Group" xfId="39521"/>
    <cellStyle name="n_Flash September eresMas_Synthèse PFA 04_Base Forfaits 06-07_Group - financial KPIs" xfId="22579"/>
    <cellStyle name="n_Flash September eresMas_Synthèse PFA 04_Base Forfaits 06-07_Group - operational KPIs" xfId="3455"/>
    <cellStyle name="n_Flash September eresMas_Synthèse PFA 04_Base Forfaits 06-07_Group - operational KPIs_1" xfId="11019"/>
    <cellStyle name="n_Flash September eresMas_Synthèse PFA 04_Base Forfaits 06-07_Group - operational KPIs_1 2" xfId="18718"/>
    <cellStyle name="n_Flash September eresMas_Synthèse PFA 04_Base Forfaits 06-07_Group - operational KPIs_2" xfId="20835"/>
    <cellStyle name="n_Flash September eresMas_Synthèse PFA 04_Base Forfaits 06-07_IC&amp;SS" xfId="19501"/>
    <cellStyle name="n_Flash September eresMas_Synthèse PFA 04_Base Forfaits 06-07_Poland KPIs" xfId="8709"/>
    <cellStyle name="n_Flash September eresMas_Synthèse PFA 04_Base Forfaits 06-07_Poland KPIs_1" xfId="39520"/>
    <cellStyle name="n_Flash September eresMas_Synthèse PFA 04_Base Forfaits 06-07_ROW" xfId="39522"/>
    <cellStyle name="n_Flash September eresMas_Synthèse PFA 04_Base Forfaits 06-07_ROW ARPU" xfId="39523"/>
    <cellStyle name="n_Flash September eresMas_Synthèse PFA 04_Base Forfaits 06-07_RoW KPIs" xfId="9421"/>
    <cellStyle name="n_Flash September eresMas_Synthèse PFA 04_Base Forfaits 06-07_ROW_1" xfId="39524"/>
    <cellStyle name="n_Flash September eresMas_Synthèse PFA 04_Base Forfaits 06-07_ROW_1_Group" xfId="39525"/>
    <cellStyle name="n_Flash September eresMas_Synthèse PFA 04_Base Forfaits 06-07_ROW_1_ROW ARPU" xfId="39526"/>
    <cellStyle name="n_Flash September eresMas_Synthèse PFA 04_Base Forfaits 06-07_ROW_Group" xfId="39527"/>
    <cellStyle name="n_Flash September eresMas_Synthèse PFA 04_Base Forfaits 06-07_ROW_ROW ARPU" xfId="39528"/>
    <cellStyle name="n_Flash September eresMas_Synthèse PFA 04_Base Forfaits 06-07_Spain ARPU + AUPU" xfId="39529"/>
    <cellStyle name="n_Flash September eresMas_Synthèse PFA 04_Base Forfaits 06-07_Spain ARPU + AUPU_Group" xfId="39530"/>
    <cellStyle name="n_Flash September eresMas_Synthèse PFA 04_Base Forfaits 06-07_Spain ARPU + AUPU_ROW ARPU" xfId="39531"/>
    <cellStyle name="n_Flash September eresMas_Synthèse PFA 04_Base Forfaits 06-07_Spain KPIs" xfId="7377"/>
    <cellStyle name="n_Flash September eresMas_Synthèse PFA 04_Base Forfaits 06-07_Spain KPIs 2" xfId="16744"/>
    <cellStyle name="n_Flash September eresMas_Synthèse PFA 04_Base Forfaits 06-07_Spain KPIs_1" xfId="52193"/>
    <cellStyle name="n_Flash September eresMas_Synthèse PFA 04_Base Forfaits 06-07_Telecoms - Operational KPIs" xfId="50496"/>
    <cellStyle name="n_Flash September eresMas_Synthèse PFA 04_CA BAC SCR-VM 06-07 (31-07-06)" xfId="2670"/>
    <cellStyle name="n_Flash September eresMas_Synthèse PFA 04_CA BAC SCR-VM 06-07 (31-07-06)_A&amp;ME KPIs" xfId="53973"/>
    <cellStyle name="n_Flash September eresMas_Synthèse PFA 04_CA BAC SCR-VM 06-07 (31-07-06)_Enterprise" xfId="9990"/>
    <cellStyle name="n_Flash September eresMas_Synthèse PFA 04_CA BAC SCR-VM 06-07 (31-07-06)_France financials" xfId="24324"/>
    <cellStyle name="n_Flash September eresMas_Synthèse PFA 04_CA BAC SCR-VM 06-07 (31-07-06)_France financials_1" xfId="25580"/>
    <cellStyle name="n_Flash September eresMas_Synthèse PFA 04_CA BAC SCR-VM 06-07 (31-07-06)_France KPIs" xfId="5531"/>
    <cellStyle name="n_Flash September eresMas_Synthèse PFA 04_CA BAC SCR-VM 06-07 (31-07-06)_France KPIs 2" xfId="14949"/>
    <cellStyle name="n_Flash September eresMas_Synthèse PFA 04_CA BAC SCR-VM 06-07 (31-07-06)_France KPIs_1" xfId="12774"/>
    <cellStyle name="n_Flash September eresMas_Synthèse PFA 04_CA BAC SCR-VM 06-07 (31-07-06)_Group" xfId="39533"/>
    <cellStyle name="n_Flash September eresMas_Synthèse PFA 04_CA BAC SCR-VM 06-07 (31-07-06)_Group - financial KPIs" xfId="22580"/>
    <cellStyle name="n_Flash September eresMas_Synthèse PFA 04_CA BAC SCR-VM 06-07 (31-07-06)_Group - operational KPIs" xfId="3456"/>
    <cellStyle name="n_Flash September eresMas_Synthèse PFA 04_CA BAC SCR-VM 06-07 (31-07-06)_Group - operational KPIs_1" xfId="11020"/>
    <cellStyle name="n_Flash September eresMas_Synthèse PFA 04_CA BAC SCR-VM 06-07 (31-07-06)_Group - operational KPIs_1 2" xfId="18719"/>
    <cellStyle name="n_Flash September eresMas_Synthèse PFA 04_CA BAC SCR-VM 06-07 (31-07-06)_Group - operational KPIs_2" xfId="20836"/>
    <cellStyle name="n_Flash September eresMas_Synthèse PFA 04_CA BAC SCR-VM 06-07 (31-07-06)_IC&amp;SS" xfId="19701"/>
    <cellStyle name="n_Flash September eresMas_Synthèse PFA 04_CA BAC SCR-VM 06-07 (31-07-06)_Poland KPIs" xfId="8710"/>
    <cellStyle name="n_Flash September eresMas_Synthèse PFA 04_CA BAC SCR-VM 06-07 (31-07-06)_Poland KPIs_1" xfId="39532"/>
    <cellStyle name="n_Flash September eresMas_Synthèse PFA 04_CA BAC SCR-VM 06-07 (31-07-06)_ROW" xfId="39534"/>
    <cellStyle name="n_Flash September eresMas_Synthèse PFA 04_CA BAC SCR-VM 06-07 (31-07-06)_ROW ARPU" xfId="39535"/>
    <cellStyle name="n_Flash September eresMas_Synthèse PFA 04_CA BAC SCR-VM 06-07 (31-07-06)_RoW KPIs" xfId="9422"/>
    <cellStyle name="n_Flash September eresMas_Synthèse PFA 04_CA BAC SCR-VM 06-07 (31-07-06)_ROW_1" xfId="39536"/>
    <cellStyle name="n_Flash September eresMas_Synthèse PFA 04_CA BAC SCR-VM 06-07 (31-07-06)_ROW_1_Group" xfId="39537"/>
    <cellStyle name="n_Flash September eresMas_Synthèse PFA 04_CA BAC SCR-VM 06-07 (31-07-06)_ROW_1_ROW ARPU" xfId="39538"/>
    <cellStyle name="n_Flash September eresMas_Synthèse PFA 04_CA BAC SCR-VM 06-07 (31-07-06)_ROW_Group" xfId="39539"/>
    <cellStyle name="n_Flash September eresMas_Synthèse PFA 04_CA BAC SCR-VM 06-07 (31-07-06)_ROW_ROW ARPU" xfId="39540"/>
    <cellStyle name="n_Flash September eresMas_Synthèse PFA 04_CA BAC SCR-VM 06-07 (31-07-06)_Spain ARPU + AUPU" xfId="39541"/>
    <cellStyle name="n_Flash September eresMas_Synthèse PFA 04_CA BAC SCR-VM 06-07 (31-07-06)_Spain ARPU + AUPU_Group" xfId="39542"/>
    <cellStyle name="n_Flash September eresMas_Synthèse PFA 04_CA BAC SCR-VM 06-07 (31-07-06)_Spain ARPU + AUPU_ROW ARPU" xfId="39543"/>
    <cellStyle name="n_Flash September eresMas_Synthèse PFA 04_CA BAC SCR-VM 06-07 (31-07-06)_Spain KPIs" xfId="7378"/>
    <cellStyle name="n_Flash September eresMas_Synthèse PFA 04_CA BAC SCR-VM 06-07 (31-07-06)_Spain KPIs 2" xfId="16745"/>
    <cellStyle name="n_Flash September eresMas_Synthèse PFA 04_CA BAC SCR-VM 06-07 (31-07-06)_Spain KPIs_1" xfId="52194"/>
    <cellStyle name="n_Flash September eresMas_Synthèse PFA 04_CA BAC SCR-VM 06-07 (31-07-06)_Telecoms - Operational KPIs" xfId="50497"/>
    <cellStyle name="n_Flash September eresMas_Synthèse PFA 04_CA forfaits 0607 (06-08-14)" xfId="2671"/>
    <cellStyle name="n_Flash September eresMas_Synthèse PFA 04_CA forfaits 0607 (06-08-14)_A&amp;ME KPIs" xfId="53974"/>
    <cellStyle name="n_Flash September eresMas_Synthèse PFA 04_CA forfaits 0607 (06-08-14)_France financials" xfId="24325"/>
    <cellStyle name="n_Flash September eresMas_Synthèse PFA 04_CA forfaits 0607 (06-08-14)_France KPIs" xfId="5532"/>
    <cellStyle name="n_Flash September eresMas_Synthèse PFA 04_CA forfaits 0607 (06-08-14)_France KPIs 2" xfId="14950"/>
    <cellStyle name="n_Flash September eresMas_Synthèse PFA 04_CA forfaits 0607 (06-08-14)_France KPIs_1" xfId="12775"/>
    <cellStyle name="n_Flash September eresMas_Synthèse PFA 04_CA forfaits 0607 (06-08-14)_Group" xfId="39545"/>
    <cellStyle name="n_Flash September eresMas_Synthèse PFA 04_CA forfaits 0607 (06-08-14)_Group - financial KPIs" xfId="22581"/>
    <cellStyle name="n_Flash September eresMas_Synthèse PFA 04_CA forfaits 0607 (06-08-14)_Group - operational KPIs" xfId="11021"/>
    <cellStyle name="n_Flash September eresMas_Synthèse PFA 04_CA forfaits 0607 (06-08-14)_Group - operational KPIs 2" xfId="18720"/>
    <cellStyle name="n_Flash September eresMas_Synthèse PFA 04_CA forfaits 0607 (06-08-14)_Group - operational KPIs_1" xfId="20837"/>
    <cellStyle name="n_Flash September eresMas_Synthèse PFA 04_CA forfaits 0607 (06-08-14)_Poland KPIs" xfId="39544"/>
    <cellStyle name="n_Flash September eresMas_Synthèse PFA 04_CA forfaits 0607 (06-08-14)_ROW" xfId="39546"/>
    <cellStyle name="n_Flash September eresMas_Synthèse PFA 04_CA forfaits 0607 (06-08-14)_ROW ARPU" xfId="39547"/>
    <cellStyle name="n_Flash September eresMas_Synthèse PFA 04_CA forfaits 0607 (06-08-14)_ROW_1" xfId="39548"/>
    <cellStyle name="n_Flash September eresMas_Synthèse PFA 04_CA forfaits 0607 (06-08-14)_ROW_1_Group" xfId="39549"/>
    <cellStyle name="n_Flash September eresMas_Synthèse PFA 04_CA forfaits 0607 (06-08-14)_ROW_1_ROW ARPU" xfId="39550"/>
    <cellStyle name="n_Flash September eresMas_Synthèse PFA 04_CA forfaits 0607 (06-08-14)_ROW_Group" xfId="39551"/>
    <cellStyle name="n_Flash September eresMas_Synthèse PFA 04_CA forfaits 0607 (06-08-14)_ROW_ROW ARPU" xfId="39552"/>
    <cellStyle name="n_Flash September eresMas_Synthèse PFA 04_CA forfaits 0607 (06-08-14)_Spain ARPU + AUPU" xfId="39553"/>
    <cellStyle name="n_Flash September eresMas_Synthèse PFA 04_CA forfaits 0607 (06-08-14)_Spain ARPU + AUPU_Group" xfId="39554"/>
    <cellStyle name="n_Flash September eresMas_Synthèse PFA 04_CA forfaits 0607 (06-08-14)_Spain ARPU + AUPU_ROW ARPU" xfId="39555"/>
    <cellStyle name="n_Flash September eresMas_Synthèse PFA 04_CA forfaits 0607 (06-08-14)_Spain KPIs" xfId="7379"/>
    <cellStyle name="n_Flash September eresMas_Synthèse PFA 04_CA forfaits 0607 (06-08-14)_Spain KPIs 2" xfId="16746"/>
    <cellStyle name="n_Flash September eresMas_Synthèse PFA 04_CA forfaits 0607 (06-08-14)_Spain KPIs_1" xfId="52195"/>
    <cellStyle name="n_Flash September eresMas_Synthèse PFA 04_CA forfaits 0607 (06-08-14)_Telecoms - Operational KPIs" xfId="50498"/>
    <cellStyle name="n_Flash September eresMas_Synthèse PFA 04_Classeur2" xfId="2672"/>
    <cellStyle name="n_Flash September eresMas_Synthèse PFA 04_Classeur2_A&amp;ME KPIs" xfId="53975"/>
    <cellStyle name="n_Flash September eresMas_Synthèse PFA 04_Classeur2_France financials" xfId="24326"/>
    <cellStyle name="n_Flash September eresMas_Synthèse PFA 04_Classeur2_France KPIs" xfId="5533"/>
    <cellStyle name="n_Flash September eresMas_Synthèse PFA 04_Classeur2_France KPIs 2" xfId="14951"/>
    <cellStyle name="n_Flash September eresMas_Synthèse PFA 04_Classeur2_France KPIs_1" xfId="12776"/>
    <cellStyle name="n_Flash September eresMas_Synthèse PFA 04_Classeur2_Group" xfId="39557"/>
    <cellStyle name="n_Flash September eresMas_Synthèse PFA 04_Classeur2_Group - financial KPIs" xfId="22582"/>
    <cellStyle name="n_Flash September eresMas_Synthèse PFA 04_Classeur2_Group - operational KPIs" xfId="11022"/>
    <cellStyle name="n_Flash September eresMas_Synthèse PFA 04_Classeur2_Group - operational KPIs 2" xfId="18721"/>
    <cellStyle name="n_Flash September eresMas_Synthèse PFA 04_Classeur2_Group - operational KPIs_1" xfId="20838"/>
    <cellStyle name="n_Flash September eresMas_Synthèse PFA 04_Classeur2_Poland KPIs" xfId="39556"/>
    <cellStyle name="n_Flash September eresMas_Synthèse PFA 04_Classeur2_ROW" xfId="39558"/>
    <cellStyle name="n_Flash September eresMas_Synthèse PFA 04_Classeur2_ROW ARPU" xfId="39559"/>
    <cellStyle name="n_Flash September eresMas_Synthèse PFA 04_Classeur2_ROW_1" xfId="39560"/>
    <cellStyle name="n_Flash September eresMas_Synthèse PFA 04_Classeur2_ROW_1_Group" xfId="39561"/>
    <cellStyle name="n_Flash September eresMas_Synthèse PFA 04_Classeur2_ROW_1_ROW ARPU" xfId="39562"/>
    <cellStyle name="n_Flash September eresMas_Synthèse PFA 04_Classeur2_ROW_Group" xfId="39563"/>
    <cellStyle name="n_Flash September eresMas_Synthèse PFA 04_Classeur2_ROW_ROW ARPU" xfId="39564"/>
    <cellStyle name="n_Flash September eresMas_Synthèse PFA 04_Classeur2_Spain ARPU + AUPU" xfId="39565"/>
    <cellStyle name="n_Flash September eresMas_Synthèse PFA 04_Classeur2_Spain ARPU + AUPU_Group" xfId="39566"/>
    <cellStyle name="n_Flash September eresMas_Synthèse PFA 04_Classeur2_Spain ARPU + AUPU_ROW ARPU" xfId="39567"/>
    <cellStyle name="n_Flash September eresMas_Synthèse PFA 04_Classeur2_Spain KPIs" xfId="7380"/>
    <cellStyle name="n_Flash September eresMas_Synthèse PFA 04_Classeur2_Spain KPIs 2" xfId="16747"/>
    <cellStyle name="n_Flash September eresMas_Synthèse PFA 04_Classeur2_Spain KPIs_1" xfId="52196"/>
    <cellStyle name="n_Flash September eresMas_Synthèse PFA 04_Classeur2_Telecoms - Operational KPIs" xfId="50499"/>
    <cellStyle name="n_Flash September eresMas_Synthèse PFA 04_Classeur5" xfId="2673"/>
    <cellStyle name="n_Flash September eresMas_Synthèse PFA 04_Classeur5_A&amp;ME KPIs" xfId="53976"/>
    <cellStyle name="n_Flash September eresMas_Synthèse PFA 04_Classeur5_Enterprise" xfId="9991"/>
    <cellStyle name="n_Flash September eresMas_Synthèse PFA 04_Classeur5_France financials" xfId="24327"/>
    <cellStyle name="n_Flash September eresMas_Synthèse PFA 04_Classeur5_France financials_1" xfId="25581"/>
    <cellStyle name="n_Flash September eresMas_Synthèse PFA 04_Classeur5_France KPIs" xfId="5534"/>
    <cellStyle name="n_Flash September eresMas_Synthèse PFA 04_Classeur5_France KPIs 2" xfId="14952"/>
    <cellStyle name="n_Flash September eresMas_Synthèse PFA 04_Classeur5_France KPIs_1" xfId="12777"/>
    <cellStyle name="n_Flash September eresMas_Synthèse PFA 04_Classeur5_Group" xfId="39569"/>
    <cellStyle name="n_Flash September eresMas_Synthèse PFA 04_Classeur5_Group - financial KPIs" xfId="22583"/>
    <cellStyle name="n_Flash September eresMas_Synthèse PFA 04_Classeur5_Group - operational KPIs" xfId="3457"/>
    <cellStyle name="n_Flash September eresMas_Synthèse PFA 04_Classeur5_Group - operational KPIs_1" xfId="11023"/>
    <cellStyle name="n_Flash September eresMas_Synthèse PFA 04_Classeur5_Group - operational KPIs_1 2" xfId="18722"/>
    <cellStyle name="n_Flash September eresMas_Synthèse PFA 04_Classeur5_Group - operational KPIs_2" xfId="20839"/>
    <cellStyle name="n_Flash September eresMas_Synthèse PFA 04_Classeur5_IC&amp;SS" xfId="13598"/>
    <cellStyle name="n_Flash September eresMas_Synthèse PFA 04_Classeur5_Poland KPIs" xfId="8711"/>
    <cellStyle name="n_Flash September eresMas_Synthèse PFA 04_Classeur5_Poland KPIs_1" xfId="39568"/>
    <cellStyle name="n_Flash September eresMas_Synthèse PFA 04_Classeur5_ROW" xfId="39570"/>
    <cellStyle name="n_Flash September eresMas_Synthèse PFA 04_Classeur5_ROW ARPU" xfId="39571"/>
    <cellStyle name="n_Flash September eresMas_Synthèse PFA 04_Classeur5_RoW KPIs" xfId="9423"/>
    <cellStyle name="n_Flash September eresMas_Synthèse PFA 04_Classeur5_ROW_1" xfId="39572"/>
    <cellStyle name="n_Flash September eresMas_Synthèse PFA 04_Classeur5_ROW_1_Group" xfId="39573"/>
    <cellStyle name="n_Flash September eresMas_Synthèse PFA 04_Classeur5_ROW_1_ROW ARPU" xfId="39574"/>
    <cellStyle name="n_Flash September eresMas_Synthèse PFA 04_Classeur5_ROW_Group" xfId="39575"/>
    <cellStyle name="n_Flash September eresMas_Synthèse PFA 04_Classeur5_ROW_ROW ARPU" xfId="39576"/>
    <cellStyle name="n_Flash September eresMas_Synthèse PFA 04_Classeur5_Spain ARPU + AUPU" xfId="39577"/>
    <cellStyle name="n_Flash September eresMas_Synthèse PFA 04_Classeur5_Spain ARPU + AUPU_Group" xfId="39578"/>
    <cellStyle name="n_Flash September eresMas_Synthèse PFA 04_Classeur5_Spain ARPU + AUPU_ROW ARPU" xfId="39579"/>
    <cellStyle name="n_Flash September eresMas_Synthèse PFA 04_Classeur5_Spain KPIs" xfId="7381"/>
    <cellStyle name="n_Flash September eresMas_Synthèse PFA 04_Classeur5_Spain KPIs 2" xfId="16748"/>
    <cellStyle name="n_Flash September eresMas_Synthèse PFA 04_Classeur5_Spain KPIs_1" xfId="52197"/>
    <cellStyle name="n_Flash September eresMas_Synthèse PFA 04_Classeur5_Telecoms - Operational KPIs" xfId="50500"/>
    <cellStyle name="n_Flash September eresMas_Synthèse PFA 04_DATA KPI Personal" xfId="39580"/>
    <cellStyle name="n_Flash September eresMas_Synthèse PFA 04_DATA KPI Personal_Group" xfId="39581"/>
    <cellStyle name="n_Flash September eresMas_Synthèse PFA 04_DATA KPI Personal_ROW ARPU" xfId="39582"/>
    <cellStyle name="n_Flash September eresMas_Synthèse PFA 04_EE_CoA_BS - mapped V4" xfId="39583"/>
    <cellStyle name="n_Flash September eresMas_Synthèse PFA 04_EE_CoA_BS - mapped V4_Group" xfId="39584"/>
    <cellStyle name="n_Flash September eresMas_Synthèse PFA 04_EE_CoA_BS - mapped V4_ROW ARPU" xfId="39585"/>
    <cellStyle name="n_Flash September eresMas_Synthèse PFA 04_Enterprise" xfId="9987"/>
    <cellStyle name="n_Flash September eresMas_Synthèse PFA 04_France financials" xfId="24320"/>
    <cellStyle name="n_Flash September eresMas_Synthèse PFA 04_France financials_1" xfId="25577"/>
    <cellStyle name="n_Flash September eresMas_Synthèse PFA 04_France KPIs" xfId="5527"/>
    <cellStyle name="n_Flash September eresMas_Synthèse PFA 04_France KPIs 2" xfId="14945"/>
    <cellStyle name="n_Flash September eresMas_Synthèse PFA 04_France KPIs_1" xfId="12770"/>
    <cellStyle name="n_Flash September eresMas_Synthèse PFA 04_Group" xfId="39586"/>
    <cellStyle name="n_Flash September eresMas_Synthèse PFA 04_Group - financial KPIs" xfId="22576"/>
    <cellStyle name="n_Flash September eresMas_Synthèse PFA 04_Group - operational KPIs" xfId="3453"/>
    <cellStyle name="n_Flash September eresMas_Synthèse PFA 04_Group - operational KPIs_1" xfId="11016"/>
    <cellStyle name="n_Flash September eresMas_Synthèse PFA 04_Group - operational KPIs_1 2" xfId="18715"/>
    <cellStyle name="n_Flash September eresMas_Synthèse PFA 04_Group - operational KPIs_2" xfId="20832"/>
    <cellStyle name="n_Flash September eresMas_Synthèse PFA 04_IC&amp;SS" xfId="13597"/>
    <cellStyle name="n_Flash September eresMas_Synthèse PFA 04_PFA_Mn MTV_060413" xfId="2674"/>
    <cellStyle name="n_Flash September eresMas_Synthèse PFA 04_PFA_Mn MTV_060413_A&amp;ME KPIs" xfId="53977"/>
    <cellStyle name="n_Flash September eresMas_Synthèse PFA 04_PFA_Mn MTV_060413_France financials" xfId="24328"/>
    <cellStyle name="n_Flash September eresMas_Synthèse PFA 04_PFA_Mn MTV_060413_France KPIs" xfId="5535"/>
    <cellStyle name="n_Flash September eresMas_Synthèse PFA 04_PFA_Mn MTV_060413_France KPIs 2" xfId="14953"/>
    <cellStyle name="n_Flash September eresMas_Synthèse PFA 04_PFA_Mn MTV_060413_France KPIs_1" xfId="12778"/>
    <cellStyle name="n_Flash September eresMas_Synthèse PFA 04_PFA_Mn MTV_060413_Group" xfId="39588"/>
    <cellStyle name="n_Flash September eresMas_Synthèse PFA 04_PFA_Mn MTV_060413_Group - financial KPIs" xfId="22584"/>
    <cellStyle name="n_Flash September eresMas_Synthèse PFA 04_PFA_Mn MTV_060413_Group - operational KPIs" xfId="11024"/>
    <cellStyle name="n_Flash September eresMas_Synthèse PFA 04_PFA_Mn MTV_060413_Group - operational KPIs 2" xfId="18723"/>
    <cellStyle name="n_Flash September eresMas_Synthèse PFA 04_PFA_Mn MTV_060413_Group - operational KPIs_1" xfId="20840"/>
    <cellStyle name="n_Flash September eresMas_Synthèse PFA 04_PFA_Mn MTV_060413_Poland KPIs" xfId="39587"/>
    <cellStyle name="n_Flash September eresMas_Synthèse PFA 04_PFA_Mn MTV_060413_ROW" xfId="39589"/>
    <cellStyle name="n_Flash September eresMas_Synthèse PFA 04_PFA_Mn MTV_060413_ROW ARPU" xfId="39590"/>
    <cellStyle name="n_Flash September eresMas_Synthèse PFA 04_PFA_Mn MTV_060413_ROW_1" xfId="39591"/>
    <cellStyle name="n_Flash September eresMas_Synthèse PFA 04_PFA_Mn MTV_060413_ROW_1_Group" xfId="39592"/>
    <cellStyle name="n_Flash September eresMas_Synthèse PFA 04_PFA_Mn MTV_060413_ROW_1_ROW ARPU" xfId="39593"/>
    <cellStyle name="n_Flash September eresMas_Synthèse PFA 04_PFA_Mn MTV_060413_ROW_Group" xfId="39594"/>
    <cellStyle name="n_Flash September eresMas_Synthèse PFA 04_PFA_Mn MTV_060413_ROW_ROW ARPU" xfId="39595"/>
    <cellStyle name="n_Flash September eresMas_Synthèse PFA 04_PFA_Mn MTV_060413_Spain ARPU + AUPU" xfId="39596"/>
    <cellStyle name="n_Flash September eresMas_Synthèse PFA 04_PFA_Mn MTV_060413_Spain ARPU + AUPU_Group" xfId="39597"/>
    <cellStyle name="n_Flash September eresMas_Synthèse PFA 04_PFA_Mn MTV_060413_Spain ARPU + AUPU_ROW ARPU" xfId="39598"/>
    <cellStyle name="n_Flash September eresMas_Synthèse PFA 04_PFA_Mn MTV_060413_Spain KPIs" xfId="7382"/>
    <cellStyle name="n_Flash September eresMas_Synthèse PFA 04_PFA_Mn MTV_060413_Spain KPIs 2" xfId="16749"/>
    <cellStyle name="n_Flash September eresMas_Synthèse PFA 04_PFA_Mn MTV_060413_Spain KPIs_1" xfId="52198"/>
    <cellStyle name="n_Flash September eresMas_Synthèse PFA 04_PFA_Mn MTV_060413_Telecoms - Operational KPIs" xfId="50501"/>
    <cellStyle name="n_Flash September eresMas_Synthèse PFA 04_PFA_Mn_0603_V0 0" xfId="2675"/>
    <cellStyle name="n_Flash September eresMas_Synthèse PFA 04_PFA_Mn_0603_V0 0_A&amp;ME KPIs" xfId="53978"/>
    <cellStyle name="n_Flash September eresMas_Synthèse PFA 04_PFA_Mn_0603_V0 0_France financials" xfId="24329"/>
    <cellStyle name="n_Flash September eresMas_Synthèse PFA 04_PFA_Mn_0603_V0 0_France KPIs" xfId="5536"/>
    <cellStyle name="n_Flash September eresMas_Synthèse PFA 04_PFA_Mn_0603_V0 0_France KPIs 2" xfId="14954"/>
    <cellStyle name="n_Flash September eresMas_Synthèse PFA 04_PFA_Mn_0603_V0 0_France KPIs_1" xfId="12779"/>
    <cellStyle name="n_Flash September eresMas_Synthèse PFA 04_PFA_Mn_0603_V0 0_Group" xfId="39600"/>
    <cellStyle name="n_Flash September eresMas_Synthèse PFA 04_PFA_Mn_0603_V0 0_Group - financial KPIs" xfId="22585"/>
    <cellStyle name="n_Flash September eresMas_Synthèse PFA 04_PFA_Mn_0603_V0 0_Group - operational KPIs" xfId="11025"/>
    <cellStyle name="n_Flash September eresMas_Synthèse PFA 04_PFA_Mn_0603_V0 0_Group - operational KPIs 2" xfId="18724"/>
    <cellStyle name="n_Flash September eresMas_Synthèse PFA 04_PFA_Mn_0603_V0 0_Group - operational KPIs_1" xfId="20841"/>
    <cellStyle name="n_Flash September eresMas_Synthèse PFA 04_PFA_Mn_0603_V0 0_Poland KPIs" xfId="39599"/>
    <cellStyle name="n_Flash September eresMas_Synthèse PFA 04_PFA_Mn_0603_V0 0_ROW" xfId="39601"/>
    <cellStyle name="n_Flash September eresMas_Synthèse PFA 04_PFA_Mn_0603_V0 0_ROW ARPU" xfId="39602"/>
    <cellStyle name="n_Flash September eresMas_Synthèse PFA 04_PFA_Mn_0603_V0 0_ROW_1" xfId="39603"/>
    <cellStyle name="n_Flash September eresMas_Synthèse PFA 04_PFA_Mn_0603_V0 0_ROW_1_Group" xfId="39604"/>
    <cellStyle name="n_Flash September eresMas_Synthèse PFA 04_PFA_Mn_0603_V0 0_ROW_1_ROW ARPU" xfId="39605"/>
    <cellStyle name="n_Flash September eresMas_Synthèse PFA 04_PFA_Mn_0603_V0 0_ROW_Group" xfId="39606"/>
    <cellStyle name="n_Flash September eresMas_Synthèse PFA 04_PFA_Mn_0603_V0 0_ROW_ROW ARPU" xfId="39607"/>
    <cellStyle name="n_Flash September eresMas_Synthèse PFA 04_PFA_Mn_0603_V0 0_Spain ARPU + AUPU" xfId="39608"/>
    <cellStyle name="n_Flash September eresMas_Synthèse PFA 04_PFA_Mn_0603_V0 0_Spain ARPU + AUPU_Group" xfId="39609"/>
    <cellStyle name="n_Flash September eresMas_Synthèse PFA 04_PFA_Mn_0603_V0 0_Spain ARPU + AUPU_ROW ARPU" xfId="39610"/>
    <cellStyle name="n_Flash September eresMas_Synthèse PFA 04_PFA_Mn_0603_V0 0_Spain KPIs" xfId="7383"/>
    <cellStyle name="n_Flash September eresMas_Synthèse PFA 04_PFA_Mn_0603_V0 0_Spain KPIs 2" xfId="16750"/>
    <cellStyle name="n_Flash September eresMas_Synthèse PFA 04_PFA_Mn_0603_V0 0_Spain KPIs_1" xfId="52199"/>
    <cellStyle name="n_Flash September eresMas_Synthèse PFA 04_PFA_Mn_0603_V0 0_Telecoms - Operational KPIs" xfId="50502"/>
    <cellStyle name="n_Flash September eresMas_Synthèse PFA 04_PFA_Parcs_0600706" xfId="2676"/>
    <cellStyle name="n_Flash September eresMas_Synthèse PFA 04_PFA_Parcs_0600706_A&amp;ME KPIs" xfId="53979"/>
    <cellStyle name="n_Flash September eresMas_Synthèse PFA 04_PFA_Parcs_0600706_France financials" xfId="24330"/>
    <cellStyle name="n_Flash September eresMas_Synthèse PFA 04_PFA_Parcs_0600706_France KPIs" xfId="5537"/>
    <cellStyle name="n_Flash September eresMas_Synthèse PFA 04_PFA_Parcs_0600706_France KPIs 2" xfId="14955"/>
    <cellStyle name="n_Flash September eresMas_Synthèse PFA 04_PFA_Parcs_0600706_France KPIs_1" xfId="12780"/>
    <cellStyle name="n_Flash September eresMas_Synthèse PFA 04_PFA_Parcs_0600706_Group" xfId="39612"/>
    <cellStyle name="n_Flash September eresMas_Synthèse PFA 04_PFA_Parcs_0600706_Group - financial KPIs" xfId="22586"/>
    <cellStyle name="n_Flash September eresMas_Synthèse PFA 04_PFA_Parcs_0600706_Group - operational KPIs" xfId="11026"/>
    <cellStyle name="n_Flash September eresMas_Synthèse PFA 04_PFA_Parcs_0600706_Group - operational KPIs 2" xfId="18725"/>
    <cellStyle name="n_Flash September eresMas_Synthèse PFA 04_PFA_Parcs_0600706_Group - operational KPIs_1" xfId="20842"/>
    <cellStyle name="n_Flash September eresMas_Synthèse PFA 04_PFA_Parcs_0600706_Poland KPIs" xfId="39611"/>
    <cellStyle name="n_Flash September eresMas_Synthèse PFA 04_PFA_Parcs_0600706_ROW" xfId="39613"/>
    <cellStyle name="n_Flash September eresMas_Synthèse PFA 04_PFA_Parcs_0600706_ROW ARPU" xfId="39614"/>
    <cellStyle name="n_Flash September eresMas_Synthèse PFA 04_PFA_Parcs_0600706_ROW_1" xfId="39615"/>
    <cellStyle name="n_Flash September eresMas_Synthèse PFA 04_PFA_Parcs_0600706_ROW_1_Group" xfId="39616"/>
    <cellStyle name="n_Flash September eresMas_Synthèse PFA 04_PFA_Parcs_0600706_ROW_1_ROW ARPU" xfId="39617"/>
    <cellStyle name="n_Flash September eresMas_Synthèse PFA 04_PFA_Parcs_0600706_ROW_Group" xfId="39618"/>
    <cellStyle name="n_Flash September eresMas_Synthèse PFA 04_PFA_Parcs_0600706_ROW_ROW ARPU" xfId="39619"/>
    <cellStyle name="n_Flash September eresMas_Synthèse PFA 04_PFA_Parcs_0600706_Spain ARPU + AUPU" xfId="39620"/>
    <cellStyle name="n_Flash September eresMas_Synthèse PFA 04_PFA_Parcs_0600706_Spain ARPU + AUPU_Group" xfId="39621"/>
    <cellStyle name="n_Flash September eresMas_Synthèse PFA 04_PFA_Parcs_0600706_Spain ARPU + AUPU_ROW ARPU" xfId="39622"/>
    <cellStyle name="n_Flash September eresMas_Synthèse PFA 04_PFA_Parcs_0600706_Spain KPIs" xfId="7384"/>
    <cellStyle name="n_Flash September eresMas_Synthèse PFA 04_PFA_Parcs_0600706_Spain KPIs 2" xfId="16751"/>
    <cellStyle name="n_Flash September eresMas_Synthèse PFA 04_PFA_Parcs_0600706_Spain KPIs_1" xfId="52200"/>
    <cellStyle name="n_Flash September eresMas_Synthèse PFA 04_PFA_Parcs_0600706_Telecoms - Operational KPIs" xfId="50503"/>
    <cellStyle name="n_Flash September eresMas_Synthèse PFA 04_Poland KPIs" xfId="8707"/>
    <cellStyle name="n_Flash September eresMas_Synthèse PFA 04_Poland KPIs_1" xfId="39495"/>
    <cellStyle name="n_Flash September eresMas_Synthèse PFA 04_Reporting Valeur_Mobile_2010_10" xfId="39623"/>
    <cellStyle name="n_Flash September eresMas_Synthèse PFA 04_Reporting Valeur_Mobile_2010_10_Group" xfId="39624"/>
    <cellStyle name="n_Flash September eresMas_Synthèse PFA 04_Reporting Valeur_Mobile_2010_10_ROW" xfId="39625"/>
    <cellStyle name="n_Flash September eresMas_Synthèse PFA 04_Reporting Valeur_Mobile_2010_10_ROW ARPU" xfId="39626"/>
    <cellStyle name="n_Flash September eresMas_Synthèse PFA 04_Reporting Valeur_Mobile_2010_10_ROW_Group" xfId="39627"/>
    <cellStyle name="n_Flash September eresMas_Synthèse PFA 04_Reporting Valeur_Mobile_2010_10_ROW_ROW ARPU" xfId="39628"/>
    <cellStyle name="n_Flash September eresMas_Synthèse PFA 04_ROW" xfId="39629"/>
    <cellStyle name="n_Flash September eresMas_Synthèse PFA 04_ROW ARPU" xfId="39630"/>
    <cellStyle name="n_Flash September eresMas_Synthèse PFA 04_RoW KPIs" xfId="9419"/>
    <cellStyle name="n_Flash September eresMas_Synthèse PFA 04_ROW_1" xfId="39631"/>
    <cellStyle name="n_Flash September eresMas_Synthèse PFA 04_ROW_1_Group" xfId="39632"/>
    <cellStyle name="n_Flash September eresMas_Synthèse PFA 04_ROW_1_ROW ARPU" xfId="39633"/>
    <cellStyle name="n_Flash September eresMas_Synthèse PFA 04_ROW_Group" xfId="39634"/>
    <cellStyle name="n_Flash September eresMas_Synthèse PFA 04_ROW_ROW ARPU" xfId="39635"/>
    <cellStyle name="n_Flash September eresMas_Synthèse PFA 04_Spain ARPU + AUPU" xfId="39636"/>
    <cellStyle name="n_Flash September eresMas_Synthèse PFA 04_Spain ARPU + AUPU_Group" xfId="39637"/>
    <cellStyle name="n_Flash September eresMas_Synthèse PFA 04_Spain ARPU + AUPU_ROW ARPU" xfId="39638"/>
    <cellStyle name="n_Flash September eresMas_Synthèse PFA 04_Spain KPIs" xfId="7374"/>
    <cellStyle name="n_Flash September eresMas_Synthèse PFA 04_Spain KPIs 2" xfId="16741"/>
    <cellStyle name="n_Flash September eresMas_Synthèse PFA 04_Spain KPIs_1" xfId="52190"/>
    <cellStyle name="n_Flash September eresMas_Synthèse PFA 04_Telecoms - Operational KPIs" xfId="50493"/>
    <cellStyle name="n_Flash September eresMas_Synthèse PFA 04_UAG_report_CA 06-09 (06-09-28)" xfId="2677"/>
    <cellStyle name="n_Flash September eresMas_Synthèse PFA 04_UAG_report_CA 06-09 (06-09-28)_A&amp;ME KPIs" xfId="53980"/>
    <cellStyle name="n_Flash September eresMas_Synthèse PFA 04_UAG_report_CA 06-09 (06-09-28)_Enterprise" xfId="9992"/>
    <cellStyle name="n_Flash September eresMas_Synthèse PFA 04_UAG_report_CA 06-09 (06-09-28)_France financials" xfId="24331"/>
    <cellStyle name="n_Flash September eresMas_Synthèse PFA 04_UAG_report_CA 06-09 (06-09-28)_France financials_1" xfId="25582"/>
    <cellStyle name="n_Flash September eresMas_Synthèse PFA 04_UAG_report_CA 06-09 (06-09-28)_France KPIs" xfId="5538"/>
    <cellStyle name="n_Flash September eresMas_Synthèse PFA 04_UAG_report_CA 06-09 (06-09-28)_France KPIs 2" xfId="14956"/>
    <cellStyle name="n_Flash September eresMas_Synthèse PFA 04_UAG_report_CA 06-09 (06-09-28)_France KPIs_1" xfId="12781"/>
    <cellStyle name="n_Flash September eresMas_Synthèse PFA 04_UAG_report_CA 06-09 (06-09-28)_Group" xfId="39640"/>
    <cellStyle name="n_Flash September eresMas_Synthèse PFA 04_UAG_report_CA 06-09 (06-09-28)_Group - financial KPIs" xfId="22587"/>
    <cellStyle name="n_Flash September eresMas_Synthèse PFA 04_UAG_report_CA 06-09 (06-09-28)_Group - operational KPIs" xfId="3458"/>
    <cellStyle name="n_Flash September eresMas_Synthèse PFA 04_UAG_report_CA 06-09 (06-09-28)_Group - operational KPIs_1" xfId="11027"/>
    <cellStyle name="n_Flash September eresMas_Synthèse PFA 04_UAG_report_CA 06-09 (06-09-28)_Group - operational KPIs_1 2" xfId="18726"/>
    <cellStyle name="n_Flash September eresMas_Synthèse PFA 04_UAG_report_CA 06-09 (06-09-28)_Group - operational KPIs_2" xfId="20843"/>
    <cellStyle name="n_Flash September eresMas_Synthèse PFA 04_UAG_report_CA 06-09 (06-09-28)_IC&amp;SS" xfId="17728"/>
    <cellStyle name="n_Flash September eresMas_Synthèse PFA 04_UAG_report_CA 06-09 (06-09-28)_Poland KPIs" xfId="8712"/>
    <cellStyle name="n_Flash September eresMas_Synthèse PFA 04_UAG_report_CA 06-09 (06-09-28)_Poland KPIs_1" xfId="39639"/>
    <cellStyle name="n_Flash September eresMas_Synthèse PFA 04_UAG_report_CA 06-09 (06-09-28)_ROW" xfId="39641"/>
    <cellStyle name="n_Flash September eresMas_Synthèse PFA 04_UAG_report_CA 06-09 (06-09-28)_ROW ARPU" xfId="39642"/>
    <cellStyle name="n_Flash September eresMas_Synthèse PFA 04_UAG_report_CA 06-09 (06-09-28)_RoW KPIs" xfId="9424"/>
    <cellStyle name="n_Flash September eresMas_Synthèse PFA 04_UAG_report_CA 06-09 (06-09-28)_ROW_1" xfId="39643"/>
    <cellStyle name="n_Flash September eresMas_Synthèse PFA 04_UAG_report_CA 06-09 (06-09-28)_ROW_1_Group" xfId="39644"/>
    <cellStyle name="n_Flash September eresMas_Synthèse PFA 04_UAG_report_CA 06-09 (06-09-28)_ROW_1_ROW ARPU" xfId="39645"/>
    <cellStyle name="n_Flash September eresMas_Synthèse PFA 04_UAG_report_CA 06-09 (06-09-28)_ROW_Group" xfId="39646"/>
    <cellStyle name="n_Flash September eresMas_Synthèse PFA 04_UAG_report_CA 06-09 (06-09-28)_ROW_ROW ARPU" xfId="39647"/>
    <cellStyle name="n_Flash September eresMas_Synthèse PFA 04_UAG_report_CA 06-09 (06-09-28)_Spain ARPU + AUPU" xfId="39648"/>
    <cellStyle name="n_Flash September eresMas_Synthèse PFA 04_UAG_report_CA 06-09 (06-09-28)_Spain ARPU + AUPU_Group" xfId="39649"/>
    <cellStyle name="n_Flash September eresMas_Synthèse PFA 04_UAG_report_CA 06-09 (06-09-28)_Spain ARPU + AUPU_ROW ARPU" xfId="39650"/>
    <cellStyle name="n_Flash September eresMas_Synthèse PFA 04_UAG_report_CA 06-09 (06-09-28)_Spain KPIs" xfId="7385"/>
    <cellStyle name="n_Flash September eresMas_Synthèse PFA 04_UAG_report_CA 06-09 (06-09-28)_Spain KPIs 2" xfId="16752"/>
    <cellStyle name="n_Flash September eresMas_Synthèse PFA 04_UAG_report_CA 06-09 (06-09-28)_Spain KPIs_1" xfId="52201"/>
    <cellStyle name="n_Flash September eresMas_Synthèse PFA 04_UAG_report_CA 06-09 (06-09-28)_Telecoms - Operational KPIs" xfId="50504"/>
    <cellStyle name="n_Flash September eresMas_Synthèse PFA 04_UAG_report_CA 06-10 (06-11-06)" xfId="2678"/>
    <cellStyle name="n_Flash September eresMas_Synthèse PFA 04_UAG_report_CA 06-10 (06-11-06)_A&amp;ME KPIs" xfId="53981"/>
    <cellStyle name="n_Flash September eresMas_Synthèse PFA 04_UAG_report_CA 06-10 (06-11-06)_Enterprise" xfId="9993"/>
    <cellStyle name="n_Flash September eresMas_Synthèse PFA 04_UAG_report_CA 06-10 (06-11-06)_France financials" xfId="24332"/>
    <cellStyle name="n_Flash September eresMas_Synthèse PFA 04_UAG_report_CA 06-10 (06-11-06)_France financials_1" xfId="25583"/>
    <cellStyle name="n_Flash September eresMas_Synthèse PFA 04_UAG_report_CA 06-10 (06-11-06)_France KPIs" xfId="5539"/>
    <cellStyle name="n_Flash September eresMas_Synthèse PFA 04_UAG_report_CA 06-10 (06-11-06)_France KPIs 2" xfId="14957"/>
    <cellStyle name="n_Flash September eresMas_Synthèse PFA 04_UAG_report_CA 06-10 (06-11-06)_France KPIs_1" xfId="12782"/>
    <cellStyle name="n_Flash September eresMas_Synthèse PFA 04_UAG_report_CA 06-10 (06-11-06)_Group" xfId="39652"/>
    <cellStyle name="n_Flash September eresMas_Synthèse PFA 04_UAG_report_CA 06-10 (06-11-06)_Group - financial KPIs" xfId="22588"/>
    <cellStyle name="n_Flash September eresMas_Synthèse PFA 04_UAG_report_CA 06-10 (06-11-06)_Group - operational KPIs" xfId="3459"/>
    <cellStyle name="n_Flash September eresMas_Synthèse PFA 04_UAG_report_CA 06-10 (06-11-06)_Group - operational KPIs_1" xfId="11028"/>
    <cellStyle name="n_Flash September eresMas_Synthèse PFA 04_UAG_report_CA 06-10 (06-11-06)_Group - operational KPIs_1 2" xfId="18727"/>
    <cellStyle name="n_Flash September eresMas_Synthèse PFA 04_UAG_report_CA 06-10 (06-11-06)_Group - operational KPIs_2" xfId="20844"/>
    <cellStyle name="n_Flash September eresMas_Synthèse PFA 04_UAG_report_CA 06-10 (06-11-06)_IC&amp;SS" xfId="19500"/>
    <cellStyle name="n_Flash September eresMas_Synthèse PFA 04_UAG_report_CA 06-10 (06-11-06)_Poland KPIs" xfId="8713"/>
    <cellStyle name="n_Flash September eresMas_Synthèse PFA 04_UAG_report_CA 06-10 (06-11-06)_Poland KPIs_1" xfId="39651"/>
    <cellStyle name="n_Flash September eresMas_Synthèse PFA 04_UAG_report_CA 06-10 (06-11-06)_ROW" xfId="39653"/>
    <cellStyle name="n_Flash September eresMas_Synthèse PFA 04_UAG_report_CA 06-10 (06-11-06)_ROW ARPU" xfId="39654"/>
    <cellStyle name="n_Flash September eresMas_Synthèse PFA 04_UAG_report_CA 06-10 (06-11-06)_RoW KPIs" xfId="9425"/>
    <cellStyle name="n_Flash September eresMas_Synthèse PFA 04_UAG_report_CA 06-10 (06-11-06)_ROW_1" xfId="39655"/>
    <cellStyle name="n_Flash September eresMas_Synthèse PFA 04_UAG_report_CA 06-10 (06-11-06)_ROW_1_Group" xfId="39656"/>
    <cellStyle name="n_Flash September eresMas_Synthèse PFA 04_UAG_report_CA 06-10 (06-11-06)_ROW_1_ROW ARPU" xfId="39657"/>
    <cellStyle name="n_Flash September eresMas_Synthèse PFA 04_UAG_report_CA 06-10 (06-11-06)_ROW_Group" xfId="39658"/>
    <cellStyle name="n_Flash September eresMas_Synthèse PFA 04_UAG_report_CA 06-10 (06-11-06)_ROW_ROW ARPU" xfId="39659"/>
    <cellStyle name="n_Flash September eresMas_Synthèse PFA 04_UAG_report_CA 06-10 (06-11-06)_Spain ARPU + AUPU" xfId="39660"/>
    <cellStyle name="n_Flash September eresMas_Synthèse PFA 04_UAG_report_CA 06-10 (06-11-06)_Spain ARPU + AUPU_Group" xfId="39661"/>
    <cellStyle name="n_Flash September eresMas_Synthèse PFA 04_UAG_report_CA 06-10 (06-11-06)_Spain ARPU + AUPU_ROW ARPU" xfId="39662"/>
    <cellStyle name="n_Flash September eresMas_Synthèse PFA 04_UAG_report_CA 06-10 (06-11-06)_Spain KPIs" xfId="7386"/>
    <cellStyle name="n_Flash September eresMas_Synthèse PFA 04_UAG_report_CA 06-10 (06-11-06)_Spain KPIs 2" xfId="16753"/>
    <cellStyle name="n_Flash September eresMas_Synthèse PFA 04_UAG_report_CA 06-10 (06-11-06)_Spain KPIs_1" xfId="52202"/>
    <cellStyle name="n_Flash September eresMas_Synthèse PFA 04_UAG_report_CA 06-10 (06-11-06)_Telecoms - Operational KPIs" xfId="50505"/>
    <cellStyle name="n_Flash September eresMas_Synthèse PFA 04_V&amp;M trajectoires V1 (06-08-11)" xfId="2679"/>
    <cellStyle name="n_Flash September eresMas_Synthèse PFA 04_V&amp;M trajectoires V1 (06-08-11)_A&amp;ME KPIs" xfId="53982"/>
    <cellStyle name="n_Flash September eresMas_Synthèse PFA 04_V&amp;M trajectoires V1 (06-08-11)_Enterprise" xfId="9994"/>
    <cellStyle name="n_Flash September eresMas_Synthèse PFA 04_V&amp;M trajectoires V1 (06-08-11)_France financials" xfId="24333"/>
    <cellStyle name="n_Flash September eresMas_Synthèse PFA 04_V&amp;M trajectoires V1 (06-08-11)_France financials_1" xfId="25584"/>
    <cellStyle name="n_Flash September eresMas_Synthèse PFA 04_V&amp;M trajectoires V1 (06-08-11)_France KPIs" xfId="5540"/>
    <cellStyle name="n_Flash September eresMas_Synthèse PFA 04_V&amp;M trajectoires V1 (06-08-11)_France KPIs 2" xfId="14958"/>
    <cellStyle name="n_Flash September eresMas_Synthèse PFA 04_V&amp;M trajectoires V1 (06-08-11)_France KPIs_1" xfId="12783"/>
    <cellStyle name="n_Flash September eresMas_Synthèse PFA 04_V&amp;M trajectoires V1 (06-08-11)_Group" xfId="39664"/>
    <cellStyle name="n_Flash September eresMas_Synthèse PFA 04_V&amp;M trajectoires V1 (06-08-11)_Group - financial KPIs" xfId="22589"/>
    <cellStyle name="n_Flash September eresMas_Synthèse PFA 04_V&amp;M trajectoires V1 (06-08-11)_Group - operational KPIs" xfId="3460"/>
    <cellStyle name="n_Flash September eresMas_Synthèse PFA 04_V&amp;M trajectoires V1 (06-08-11)_Group - operational KPIs_1" xfId="11029"/>
    <cellStyle name="n_Flash September eresMas_Synthèse PFA 04_V&amp;M trajectoires V1 (06-08-11)_Group - operational KPIs_1 2" xfId="18728"/>
    <cellStyle name="n_Flash September eresMas_Synthèse PFA 04_V&amp;M trajectoires V1 (06-08-11)_Group - operational KPIs_2" xfId="20845"/>
    <cellStyle name="n_Flash September eresMas_Synthèse PFA 04_V&amp;M trajectoires V1 (06-08-11)_IC&amp;SS" xfId="19700"/>
    <cellStyle name="n_Flash September eresMas_Synthèse PFA 04_V&amp;M trajectoires V1 (06-08-11)_Poland KPIs" xfId="8714"/>
    <cellStyle name="n_Flash September eresMas_Synthèse PFA 04_V&amp;M trajectoires V1 (06-08-11)_Poland KPIs_1" xfId="39663"/>
    <cellStyle name="n_Flash September eresMas_Synthèse PFA 04_V&amp;M trajectoires V1 (06-08-11)_ROW" xfId="39665"/>
    <cellStyle name="n_Flash September eresMas_Synthèse PFA 04_V&amp;M trajectoires V1 (06-08-11)_ROW ARPU" xfId="39666"/>
    <cellStyle name="n_Flash September eresMas_Synthèse PFA 04_V&amp;M trajectoires V1 (06-08-11)_RoW KPIs" xfId="9426"/>
    <cellStyle name="n_Flash September eresMas_Synthèse PFA 04_V&amp;M trajectoires V1 (06-08-11)_ROW_1" xfId="39667"/>
    <cellStyle name="n_Flash September eresMas_Synthèse PFA 04_V&amp;M trajectoires V1 (06-08-11)_ROW_1_Group" xfId="39668"/>
    <cellStyle name="n_Flash September eresMas_Synthèse PFA 04_V&amp;M trajectoires V1 (06-08-11)_ROW_1_ROW ARPU" xfId="39669"/>
    <cellStyle name="n_Flash September eresMas_Synthèse PFA 04_V&amp;M trajectoires V1 (06-08-11)_ROW_Group" xfId="39670"/>
    <cellStyle name="n_Flash September eresMas_Synthèse PFA 04_V&amp;M trajectoires V1 (06-08-11)_ROW_ROW ARPU" xfId="39671"/>
    <cellStyle name="n_Flash September eresMas_Synthèse PFA 04_V&amp;M trajectoires V1 (06-08-11)_Spain ARPU + AUPU" xfId="39672"/>
    <cellStyle name="n_Flash September eresMas_Synthèse PFA 04_V&amp;M trajectoires V1 (06-08-11)_Spain ARPU + AUPU_Group" xfId="39673"/>
    <cellStyle name="n_Flash September eresMas_Synthèse PFA 04_V&amp;M trajectoires V1 (06-08-11)_Spain ARPU + AUPU_ROW ARPU" xfId="39674"/>
    <cellStyle name="n_Flash September eresMas_Synthèse PFA 04_V&amp;M trajectoires V1 (06-08-11)_Spain KPIs" xfId="7387"/>
    <cellStyle name="n_Flash September eresMas_Synthèse PFA 04_V&amp;M trajectoires V1 (06-08-11)_Spain KPIs 2" xfId="16754"/>
    <cellStyle name="n_Flash September eresMas_Synthèse PFA 04_V&amp;M trajectoires V1 (06-08-11)_Spain KPIs_1" xfId="52203"/>
    <cellStyle name="n_Flash September eresMas_Synthèse PFA 04_V&amp;M trajectoires V1 (06-08-11)_Telecoms - Operational KPIs" xfId="50506"/>
    <cellStyle name="n_Flash September eresMas_Tableau_récapitulatif" xfId="2680"/>
    <cellStyle name="n_Flash September eresMas_Tableau_récapitulatif_A&amp;ME KPIs" xfId="53983"/>
    <cellStyle name="n_Flash September eresMas_Tableau_récapitulatif_France financials" xfId="24334"/>
    <cellStyle name="n_Flash September eresMas_Tableau_récapitulatif_France KPIs" xfId="5541"/>
    <cellStyle name="n_Flash September eresMas_Tableau_récapitulatif_France KPIs 2" xfId="14959"/>
    <cellStyle name="n_Flash September eresMas_Tableau_récapitulatif_France KPIs_1" xfId="12784"/>
    <cellStyle name="n_Flash September eresMas_Tableau_récapitulatif_Group" xfId="39676"/>
    <cellStyle name="n_Flash September eresMas_Tableau_récapitulatif_Group - financial KPIs" xfId="22590"/>
    <cellStyle name="n_Flash September eresMas_Tableau_récapitulatif_Group - operational KPIs" xfId="11030"/>
    <cellStyle name="n_Flash September eresMas_Tableau_récapitulatif_Group - operational KPIs 2" xfId="18729"/>
    <cellStyle name="n_Flash September eresMas_Tableau_récapitulatif_Group - operational KPIs_1" xfId="20846"/>
    <cellStyle name="n_Flash September eresMas_Tableau_récapitulatif_Poland KPIs" xfId="39675"/>
    <cellStyle name="n_Flash September eresMas_Tableau_récapitulatif_ROW" xfId="39677"/>
    <cellStyle name="n_Flash September eresMas_Tableau_récapitulatif_ROW ARPU" xfId="39678"/>
    <cellStyle name="n_Flash September eresMas_Tableau_récapitulatif_ROW_1" xfId="39679"/>
    <cellStyle name="n_Flash September eresMas_Tableau_récapitulatif_ROW_1_Group" xfId="39680"/>
    <cellStyle name="n_Flash September eresMas_Tableau_récapitulatif_ROW_1_ROW ARPU" xfId="39681"/>
    <cellStyle name="n_Flash September eresMas_Tableau_récapitulatif_ROW_Group" xfId="39682"/>
    <cellStyle name="n_Flash September eresMas_Tableau_récapitulatif_ROW_ROW ARPU" xfId="39683"/>
    <cellStyle name="n_Flash September eresMas_Tableau_récapitulatif_Spain ARPU + AUPU" xfId="39684"/>
    <cellStyle name="n_Flash September eresMas_Tableau_récapitulatif_Spain ARPU + AUPU_Group" xfId="39685"/>
    <cellStyle name="n_Flash September eresMas_Tableau_récapitulatif_Spain ARPU + AUPU_ROW ARPU" xfId="39686"/>
    <cellStyle name="n_Flash September eresMas_Tableau_récapitulatif_Spain KPIs" xfId="7388"/>
    <cellStyle name="n_Flash September eresMas_Tableau_récapitulatif_Spain KPIs 2" xfId="16755"/>
    <cellStyle name="n_Flash September eresMas_Tableau_récapitulatif_Spain KPIs_1" xfId="52204"/>
    <cellStyle name="n_Flash September eresMas_Tableau_récapitulatif_Telecoms - Operational KPIs" xfId="50507"/>
    <cellStyle name="n_Flash September eresMas_Telecoms - Operational KPIs" xfId="49899"/>
    <cellStyle name="n_Flash September eresMas_Terminals &amp; CPEs" xfId="2681"/>
    <cellStyle name="n_Flash September eresMas_Terminals &amp; CPEs_A&amp;ME KPIs" xfId="53984"/>
    <cellStyle name="n_Flash September eresMas_Terminals &amp; CPEs_France financials" xfId="24335"/>
    <cellStyle name="n_Flash September eresMas_Terminals &amp; CPEs_France KPIs" xfId="5542"/>
    <cellStyle name="n_Flash September eresMas_Terminals &amp; CPEs_France KPIs 2" xfId="14960"/>
    <cellStyle name="n_Flash September eresMas_Terminals &amp; CPEs_France KPIs_1" xfId="12785"/>
    <cellStyle name="n_Flash September eresMas_Terminals &amp; CPEs_Group" xfId="39688"/>
    <cellStyle name="n_Flash September eresMas_Terminals &amp; CPEs_Group - financial KPIs" xfId="22591"/>
    <cellStyle name="n_Flash September eresMas_Terminals &amp; CPEs_Group - operational KPIs" xfId="11031"/>
    <cellStyle name="n_Flash September eresMas_Terminals &amp; CPEs_Group - operational KPIs 2" xfId="18730"/>
    <cellStyle name="n_Flash September eresMas_Terminals &amp; CPEs_Group - operational KPIs_1" xfId="20847"/>
    <cellStyle name="n_Flash September eresMas_Terminals &amp; CPEs_Poland KPIs" xfId="39687"/>
    <cellStyle name="n_Flash September eresMas_Terminals &amp; CPEs_ROW" xfId="39689"/>
    <cellStyle name="n_Flash September eresMas_Terminals &amp; CPEs_ROW ARPU" xfId="39690"/>
    <cellStyle name="n_Flash September eresMas_Terminals &amp; CPEs_ROW_1" xfId="39691"/>
    <cellStyle name="n_Flash September eresMas_Terminals &amp; CPEs_ROW_1_Group" xfId="39692"/>
    <cellStyle name="n_Flash September eresMas_Terminals &amp; CPEs_ROW_1_ROW ARPU" xfId="39693"/>
    <cellStyle name="n_Flash September eresMas_Terminals &amp; CPEs_ROW_Group" xfId="39694"/>
    <cellStyle name="n_Flash September eresMas_Terminals &amp; CPEs_ROW_ROW ARPU" xfId="39695"/>
    <cellStyle name="n_Flash September eresMas_Terminals &amp; CPEs_Spain ARPU + AUPU" xfId="39696"/>
    <cellStyle name="n_Flash September eresMas_Terminals &amp; CPEs_Spain ARPU + AUPU_Group" xfId="39697"/>
    <cellStyle name="n_Flash September eresMas_Terminals &amp; CPEs_Spain ARPU + AUPU_ROW ARPU" xfId="39698"/>
    <cellStyle name="n_Flash September eresMas_Terminals &amp; CPEs_Spain KPIs" xfId="7389"/>
    <cellStyle name="n_Flash September eresMas_Terminals &amp; CPEs_Spain KPIs 2" xfId="16756"/>
    <cellStyle name="n_Flash September eresMas_Terminals &amp; CPEs_Spain KPIs_1" xfId="52205"/>
    <cellStyle name="n_Flash September eresMas_Terminals &amp; CPEs_Telecoms - Operational KPIs" xfId="50508"/>
    <cellStyle name="n_Flash September eresMas_TOP synthèse Chantier 02-2004 copy" xfId="2682"/>
    <cellStyle name="n_Flash September eresMas_TOP synthèse Chantier 02-2004 copy_01 Synthèse DM pour modèle" xfId="2683"/>
    <cellStyle name="n_Flash September eresMas_TOP synthèse Chantier 02-2004 copy_01 Synthèse DM pour modèle_A&amp;ME KPIs" xfId="53986"/>
    <cellStyle name="n_Flash September eresMas_TOP synthèse Chantier 02-2004 copy_01 Synthèse DM pour modèle_France financials" xfId="24337"/>
    <cellStyle name="n_Flash September eresMas_TOP synthèse Chantier 02-2004 copy_01 Synthèse DM pour modèle_France KPIs" xfId="5544"/>
    <cellStyle name="n_Flash September eresMas_TOP synthèse Chantier 02-2004 copy_01 Synthèse DM pour modèle_France KPIs 2" xfId="14962"/>
    <cellStyle name="n_Flash September eresMas_TOP synthèse Chantier 02-2004 copy_01 Synthèse DM pour modèle_France KPIs_1" xfId="12787"/>
    <cellStyle name="n_Flash September eresMas_TOP synthèse Chantier 02-2004 copy_01 Synthèse DM pour modèle_Group" xfId="39701"/>
    <cellStyle name="n_Flash September eresMas_TOP synthèse Chantier 02-2004 copy_01 Synthèse DM pour modèle_Group - financial KPIs" xfId="22593"/>
    <cellStyle name="n_Flash September eresMas_TOP synthèse Chantier 02-2004 copy_01 Synthèse DM pour modèle_Group - operational KPIs" xfId="11033"/>
    <cellStyle name="n_Flash September eresMas_TOP synthèse Chantier 02-2004 copy_01 Synthèse DM pour modèle_Group - operational KPIs 2" xfId="18732"/>
    <cellStyle name="n_Flash September eresMas_TOP synthèse Chantier 02-2004 copy_01 Synthèse DM pour modèle_Group - operational KPIs_1" xfId="20849"/>
    <cellStyle name="n_Flash September eresMas_TOP synthèse Chantier 02-2004 copy_01 Synthèse DM pour modèle_Poland KPIs" xfId="39700"/>
    <cellStyle name="n_Flash September eresMas_TOP synthèse Chantier 02-2004 copy_01 Synthèse DM pour modèle_ROW" xfId="39702"/>
    <cellStyle name="n_Flash September eresMas_TOP synthèse Chantier 02-2004 copy_01 Synthèse DM pour modèle_ROW ARPU" xfId="39703"/>
    <cellStyle name="n_Flash September eresMas_TOP synthèse Chantier 02-2004 copy_01 Synthèse DM pour modèle_ROW_1" xfId="39704"/>
    <cellStyle name="n_Flash September eresMas_TOP synthèse Chantier 02-2004 copy_01 Synthèse DM pour modèle_ROW_1_Group" xfId="39705"/>
    <cellStyle name="n_Flash September eresMas_TOP synthèse Chantier 02-2004 copy_01 Synthèse DM pour modèle_ROW_1_ROW ARPU" xfId="39706"/>
    <cellStyle name="n_Flash September eresMas_TOP synthèse Chantier 02-2004 copy_01 Synthèse DM pour modèle_ROW_Group" xfId="39707"/>
    <cellStyle name="n_Flash September eresMas_TOP synthèse Chantier 02-2004 copy_01 Synthèse DM pour modèle_ROW_ROW ARPU" xfId="39708"/>
    <cellStyle name="n_Flash September eresMas_TOP synthèse Chantier 02-2004 copy_01 Synthèse DM pour modèle_Spain ARPU + AUPU" xfId="39709"/>
    <cellStyle name="n_Flash September eresMas_TOP synthèse Chantier 02-2004 copy_01 Synthèse DM pour modèle_Spain ARPU + AUPU_Group" xfId="39710"/>
    <cellStyle name="n_Flash September eresMas_TOP synthèse Chantier 02-2004 copy_01 Synthèse DM pour modèle_Spain ARPU + AUPU_ROW ARPU" xfId="39711"/>
    <cellStyle name="n_Flash September eresMas_TOP synthèse Chantier 02-2004 copy_01 Synthèse DM pour modèle_Spain KPIs" xfId="7391"/>
    <cellStyle name="n_Flash September eresMas_TOP synthèse Chantier 02-2004 copy_01 Synthèse DM pour modèle_Spain KPIs 2" xfId="16758"/>
    <cellStyle name="n_Flash September eresMas_TOP synthèse Chantier 02-2004 copy_01 Synthèse DM pour modèle_Spain KPIs_1" xfId="52207"/>
    <cellStyle name="n_Flash September eresMas_TOP synthèse Chantier 02-2004 copy_01 Synthèse DM pour modèle_Telecoms - Operational KPIs" xfId="50510"/>
    <cellStyle name="n_Flash September eresMas_TOP synthèse Chantier 02-2004 copy_0703 Préflashde L23 Analyse CA trafic 07-03 (07-04-03)" xfId="2684"/>
    <cellStyle name="n_Flash September eresMas_TOP synthèse Chantier 02-2004 copy_0703 Préflashde L23 Analyse CA trafic 07-03 (07-04-03)_A&amp;ME KPIs" xfId="53987"/>
    <cellStyle name="n_Flash September eresMas_TOP synthèse Chantier 02-2004 copy_0703 Préflashde L23 Analyse CA trafic 07-03 (07-04-03)_Enterprise" xfId="9996"/>
    <cellStyle name="n_Flash September eresMas_TOP synthèse Chantier 02-2004 copy_0703 Préflashde L23 Analyse CA trafic 07-03 (07-04-03)_France financials" xfId="24338"/>
    <cellStyle name="n_Flash September eresMas_TOP synthèse Chantier 02-2004 copy_0703 Préflashde L23 Analyse CA trafic 07-03 (07-04-03)_France financials_1" xfId="25586"/>
    <cellStyle name="n_Flash September eresMas_TOP synthèse Chantier 02-2004 copy_0703 Préflashde L23 Analyse CA trafic 07-03 (07-04-03)_France KPIs" xfId="5545"/>
    <cellStyle name="n_Flash September eresMas_TOP synthèse Chantier 02-2004 copy_0703 Préflashde L23 Analyse CA trafic 07-03 (07-04-03)_France KPIs 2" xfId="14963"/>
    <cellStyle name="n_Flash September eresMas_TOP synthèse Chantier 02-2004 copy_0703 Préflashde L23 Analyse CA trafic 07-03 (07-04-03)_France KPIs_1" xfId="12788"/>
    <cellStyle name="n_Flash September eresMas_TOP synthèse Chantier 02-2004 copy_0703 Préflashde L23 Analyse CA trafic 07-03 (07-04-03)_Group" xfId="39713"/>
    <cellStyle name="n_Flash September eresMas_TOP synthèse Chantier 02-2004 copy_0703 Préflashde L23 Analyse CA trafic 07-03 (07-04-03)_Group - financial KPIs" xfId="22594"/>
    <cellStyle name="n_Flash September eresMas_TOP synthèse Chantier 02-2004 copy_0703 Préflashde L23 Analyse CA trafic 07-03 (07-04-03)_Group - operational KPIs" xfId="3462"/>
    <cellStyle name="n_Flash September eresMas_TOP synthèse Chantier 02-2004 copy_0703 Préflashde L23 Analyse CA trafic 07-03 (07-04-03)_Group - operational KPIs_1" xfId="11034"/>
    <cellStyle name="n_Flash September eresMas_TOP synthèse Chantier 02-2004 copy_0703 Préflashde L23 Analyse CA trafic 07-03 (07-04-03)_Group - operational KPIs_1 2" xfId="18733"/>
    <cellStyle name="n_Flash September eresMas_TOP synthèse Chantier 02-2004 copy_0703 Préflashde L23 Analyse CA trafic 07-03 (07-04-03)_Group - operational KPIs_2" xfId="20850"/>
    <cellStyle name="n_Flash September eresMas_TOP synthèse Chantier 02-2004 copy_0703 Préflashde L23 Analyse CA trafic 07-03 (07-04-03)_IC&amp;SS" xfId="13900"/>
    <cellStyle name="n_Flash September eresMas_TOP synthèse Chantier 02-2004 copy_0703 Préflashde L23 Analyse CA trafic 07-03 (07-04-03)_Poland KPIs" xfId="8716"/>
    <cellStyle name="n_Flash September eresMas_TOP synthèse Chantier 02-2004 copy_0703 Préflashde L23 Analyse CA trafic 07-03 (07-04-03)_Poland KPIs_1" xfId="39712"/>
    <cellStyle name="n_Flash September eresMas_TOP synthèse Chantier 02-2004 copy_0703 Préflashde L23 Analyse CA trafic 07-03 (07-04-03)_ROW" xfId="39714"/>
    <cellStyle name="n_Flash September eresMas_TOP synthèse Chantier 02-2004 copy_0703 Préflashde L23 Analyse CA trafic 07-03 (07-04-03)_ROW ARPU" xfId="39715"/>
    <cellStyle name="n_Flash September eresMas_TOP synthèse Chantier 02-2004 copy_0703 Préflashde L23 Analyse CA trafic 07-03 (07-04-03)_RoW KPIs" xfId="9428"/>
    <cellStyle name="n_Flash September eresMas_TOP synthèse Chantier 02-2004 copy_0703 Préflashde L23 Analyse CA trafic 07-03 (07-04-03)_ROW_1" xfId="39716"/>
    <cellStyle name="n_Flash September eresMas_TOP synthèse Chantier 02-2004 copy_0703 Préflashde L23 Analyse CA trafic 07-03 (07-04-03)_ROW_1_Group" xfId="39717"/>
    <cellStyle name="n_Flash September eresMas_TOP synthèse Chantier 02-2004 copy_0703 Préflashde L23 Analyse CA trafic 07-03 (07-04-03)_ROW_1_ROW ARPU" xfId="39718"/>
    <cellStyle name="n_Flash September eresMas_TOP synthèse Chantier 02-2004 copy_0703 Préflashde L23 Analyse CA trafic 07-03 (07-04-03)_ROW_Group" xfId="39719"/>
    <cellStyle name="n_Flash September eresMas_TOP synthèse Chantier 02-2004 copy_0703 Préflashde L23 Analyse CA trafic 07-03 (07-04-03)_ROW_ROW ARPU" xfId="39720"/>
    <cellStyle name="n_Flash September eresMas_TOP synthèse Chantier 02-2004 copy_0703 Préflashde L23 Analyse CA trafic 07-03 (07-04-03)_Spain ARPU + AUPU" xfId="39721"/>
    <cellStyle name="n_Flash September eresMas_TOP synthèse Chantier 02-2004 copy_0703 Préflashde L23 Analyse CA trafic 07-03 (07-04-03)_Spain ARPU + AUPU_Group" xfId="39722"/>
    <cellStyle name="n_Flash September eresMas_TOP synthèse Chantier 02-2004 copy_0703 Préflashde L23 Analyse CA trafic 07-03 (07-04-03)_Spain ARPU + AUPU_ROW ARPU" xfId="39723"/>
    <cellStyle name="n_Flash September eresMas_TOP synthèse Chantier 02-2004 copy_0703 Préflashde L23 Analyse CA trafic 07-03 (07-04-03)_Spain KPIs" xfId="7392"/>
    <cellStyle name="n_Flash September eresMas_TOP synthèse Chantier 02-2004 copy_0703 Préflashde L23 Analyse CA trafic 07-03 (07-04-03)_Spain KPIs 2" xfId="16759"/>
    <cellStyle name="n_Flash September eresMas_TOP synthèse Chantier 02-2004 copy_0703 Préflashde L23 Analyse CA trafic 07-03 (07-04-03)_Spain KPIs_1" xfId="52208"/>
    <cellStyle name="n_Flash September eresMas_TOP synthèse Chantier 02-2004 copy_0703 Préflashde L23 Analyse CA trafic 07-03 (07-04-03)_Telecoms - Operational KPIs" xfId="50511"/>
    <cellStyle name="n_Flash September eresMas_TOP synthèse Chantier 02-2004 copy_A&amp;ME KPIs" xfId="53985"/>
    <cellStyle name="n_Flash September eresMas_TOP synthèse Chantier 02-2004 copy_Base Forfaits 06-07" xfId="2685"/>
    <cellStyle name="n_Flash September eresMas_TOP synthèse Chantier 02-2004 copy_Base Forfaits 06-07_A&amp;ME KPIs" xfId="53988"/>
    <cellStyle name="n_Flash September eresMas_TOP synthèse Chantier 02-2004 copy_Base Forfaits 06-07_Enterprise" xfId="9997"/>
    <cellStyle name="n_Flash September eresMas_TOP synthèse Chantier 02-2004 copy_Base Forfaits 06-07_France financials" xfId="24339"/>
    <cellStyle name="n_Flash September eresMas_TOP synthèse Chantier 02-2004 copy_Base Forfaits 06-07_France financials_1" xfId="25587"/>
    <cellStyle name="n_Flash September eresMas_TOP synthèse Chantier 02-2004 copy_Base Forfaits 06-07_France KPIs" xfId="5546"/>
    <cellStyle name="n_Flash September eresMas_TOP synthèse Chantier 02-2004 copy_Base Forfaits 06-07_France KPIs 2" xfId="14964"/>
    <cellStyle name="n_Flash September eresMas_TOP synthèse Chantier 02-2004 copy_Base Forfaits 06-07_France KPIs_1" xfId="12789"/>
    <cellStyle name="n_Flash September eresMas_TOP synthèse Chantier 02-2004 copy_Base Forfaits 06-07_Group" xfId="39725"/>
    <cellStyle name="n_Flash September eresMas_TOP synthèse Chantier 02-2004 copy_Base Forfaits 06-07_Group - financial KPIs" xfId="22595"/>
    <cellStyle name="n_Flash September eresMas_TOP synthèse Chantier 02-2004 copy_Base Forfaits 06-07_Group - operational KPIs" xfId="3463"/>
    <cellStyle name="n_Flash September eresMas_TOP synthèse Chantier 02-2004 copy_Base Forfaits 06-07_Group - operational KPIs_1" xfId="11035"/>
    <cellStyle name="n_Flash September eresMas_TOP synthèse Chantier 02-2004 copy_Base Forfaits 06-07_Group - operational KPIs_1 2" xfId="18734"/>
    <cellStyle name="n_Flash September eresMas_TOP synthèse Chantier 02-2004 copy_Base Forfaits 06-07_Group - operational KPIs_2" xfId="20851"/>
    <cellStyle name="n_Flash September eresMas_TOP synthèse Chantier 02-2004 copy_Base Forfaits 06-07_IC&amp;SS" xfId="19499"/>
    <cellStyle name="n_Flash September eresMas_TOP synthèse Chantier 02-2004 copy_Base Forfaits 06-07_Poland KPIs" xfId="8717"/>
    <cellStyle name="n_Flash September eresMas_TOP synthèse Chantier 02-2004 copy_Base Forfaits 06-07_Poland KPIs_1" xfId="39724"/>
    <cellStyle name="n_Flash September eresMas_TOP synthèse Chantier 02-2004 copy_Base Forfaits 06-07_ROW" xfId="39726"/>
    <cellStyle name="n_Flash September eresMas_TOP synthèse Chantier 02-2004 copy_Base Forfaits 06-07_ROW ARPU" xfId="39727"/>
    <cellStyle name="n_Flash September eresMas_TOP synthèse Chantier 02-2004 copy_Base Forfaits 06-07_RoW KPIs" xfId="9429"/>
    <cellStyle name="n_Flash September eresMas_TOP synthèse Chantier 02-2004 copy_Base Forfaits 06-07_ROW_1" xfId="39728"/>
    <cellStyle name="n_Flash September eresMas_TOP synthèse Chantier 02-2004 copy_Base Forfaits 06-07_ROW_1_Group" xfId="39729"/>
    <cellStyle name="n_Flash September eresMas_TOP synthèse Chantier 02-2004 copy_Base Forfaits 06-07_ROW_1_ROW ARPU" xfId="39730"/>
    <cellStyle name="n_Flash September eresMas_TOP synthèse Chantier 02-2004 copy_Base Forfaits 06-07_ROW_Group" xfId="39731"/>
    <cellStyle name="n_Flash September eresMas_TOP synthèse Chantier 02-2004 copy_Base Forfaits 06-07_ROW_ROW ARPU" xfId="39732"/>
    <cellStyle name="n_Flash September eresMas_TOP synthèse Chantier 02-2004 copy_Base Forfaits 06-07_Spain ARPU + AUPU" xfId="39733"/>
    <cellStyle name="n_Flash September eresMas_TOP synthèse Chantier 02-2004 copy_Base Forfaits 06-07_Spain ARPU + AUPU_Group" xfId="39734"/>
    <cellStyle name="n_Flash September eresMas_TOP synthèse Chantier 02-2004 copy_Base Forfaits 06-07_Spain ARPU + AUPU_ROW ARPU" xfId="39735"/>
    <cellStyle name="n_Flash September eresMas_TOP synthèse Chantier 02-2004 copy_Base Forfaits 06-07_Spain KPIs" xfId="7393"/>
    <cellStyle name="n_Flash September eresMas_TOP synthèse Chantier 02-2004 copy_Base Forfaits 06-07_Spain KPIs 2" xfId="16760"/>
    <cellStyle name="n_Flash September eresMas_TOP synthèse Chantier 02-2004 copy_Base Forfaits 06-07_Spain KPIs_1" xfId="52209"/>
    <cellStyle name="n_Flash September eresMas_TOP synthèse Chantier 02-2004 copy_Base Forfaits 06-07_Telecoms - Operational KPIs" xfId="50512"/>
    <cellStyle name="n_Flash September eresMas_TOP synthèse Chantier 02-2004 copy_CA BAC SCR-VM 06-07 (31-07-06)" xfId="2686"/>
    <cellStyle name="n_Flash September eresMas_TOP synthèse Chantier 02-2004 copy_CA BAC SCR-VM 06-07 (31-07-06)_A&amp;ME KPIs" xfId="53989"/>
    <cellStyle name="n_Flash September eresMas_TOP synthèse Chantier 02-2004 copy_CA BAC SCR-VM 06-07 (31-07-06)_Enterprise" xfId="9998"/>
    <cellStyle name="n_Flash September eresMas_TOP synthèse Chantier 02-2004 copy_CA BAC SCR-VM 06-07 (31-07-06)_France financials" xfId="24340"/>
    <cellStyle name="n_Flash September eresMas_TOP synthèse Chantier 02-2004 copy_CA BAC SCR-VM 06-07 (31-07-06)_France financials_1" xfId="25588"/>
    <cellStyle name="n_Flash September eresMas_TOP synthèse Chantier 02-2004 copy_CA BAC SCR-VM 06-07 (31-07-06)_France KPIs" xfId="5547"/>
    <cellStyle name="n_Flash September eresMas_TOP synthèse Chantier 02-2004 copy_CA BAC SCR-VM 06-07 (31-07-06)_France KPIs 2" xfId="14965"/>
    <cellStyle name="n_Flash September eresMas_TOP synthèse Chantier 02-2004 copy_CA BAC SCR-VM 06-07 (31-07-06)_France KPIs_1" xfId="12790"/>
    <cellStyle name="n_Flash September eresMas_TOP synthèse Chantier 02-2004 copy_CA BAC SCR-VM 06-07 (31-07-06)_Group" xfId="39737"/>
    <cellStyle name="n_Flash September eresMas_TOP synthèse Chantier 02-2004 copy_CA BAC SCR-VM 06-07 (31-07-06)_Group - financial KPIs" xfId="22596"/>
    <cellStyle name="n_Flash September eresMas_TOP synthèse Chantier 02-2004 copy_CA BAC SCR-VM 06-07 (31-07-06)_Group - operational KPIs" xfId="3464"/>
    <cellStyle name="n_Flash September eresMas_TOP synthèse Chantier 02-2004 copy_CA BAC SCR-VM 06-07 (31-07-06)_Group - operational KPIs_1" xfId="11036"/>
    <cellStyle name="n_Flash September eresMas_TOP synthèse Chantier 02-2004 copy_CA BAC SCR-VM 06-07 (31-07-06)_Group - operational KPIs_1 2" xfId="18735"/>
    <cellStyle name="n_Flash September eresMas_TOP synthèse Chantier 02-2004 copy_CA BAC SCR-VM 06-07 (31-07-06)_Group - operational KPIs_2" xfId="20852"/>
    <cellStyle name="n_Flash September eresMas_TOP synthèse Chantier 02-2004 copy_CA BAC SCR-VM 06-07 (31-07-06)_IC&amp;SS" xfId="19699"/>
    <cellStyle name="n_Flash September eresMas_TOP synthèse Chantier 02-2004 copy_CA BAC SCR-VM 06-07 (31-07-06)_Poland KPIs" xfId="8718"/>
    <cellStyle name="n_Flash September eresMas_TOP synthèse Chantier 02-2004 copy_CA BAC SCR-VM 06-07 (31-07-06)_Poland KPIs_1" xfId="39736"/>
    <cellStyle name="n_Flash September eresMas_TOP synthèse Chantier 02-2004 copy_CA BAC SCR-VM 06-07 (31-07-06)_ROW" xfId="39738"/>
    <cellStyle name="n_Flash September eresMas_TOP synthèse Chantier 02-2004 copy_CA BAC SCR-VM 06-07 (31-07-06)_ROW ARPU" xfId="39739"/>
    <cellStyle name="n_Flash September eresMas_TOP synthèse Chantier 02-2004 copy_CA BAC SCR-VM 06-07 (31-07-06)_RoW KPIs" xfId="9430"/>
    <cellStyle name="n_Flash September eresMas_TOP synthèse Chantier 02-2004 copy_CA BAC SCR-VM 06-07 (31-07-06)_ROW_1" xfId="39740"/>
    <cellStyle name="n_Flash September eresMas_TOP synthèse Chantier 02-2004 copy_CA BAC SCR-VM 06-07 (31-07-06)_ROW_1_Group" xfId="39741"/>
    <cellStyle name="n_Flash September eresMas_TOP synthèse Chantier 02-2004 copy_CA BAC SCR-VM 06-07 (31-07-06)_ROW_1_ROW ARPU" xfId="39742"/>
    <cellStyle name="n_Flash September eresMas_TOP synthèse Chantier 02-2004 copy_CA BAC SCR-VM 06-07 (31-07-06)_ROW_Group" xfId="39743"/>
    <cellStyle name="n_Flash September eresMas_TOP synthèse Chantier 02-2004 copy_CA BAC SCR-VM 06-07 (31-07-06)_ROW_ROW ARPU" xfId="39744"/>
    <cellStyle name="n_Flash September eresMas_TOP synthèse Chantier 02-2004 copy_CA BAC SCR-VM 06-07 (31-07-06)_Spain ARPU + AUPU" xfId="39745"/>
    <cellStyle name="n_Flash September eresMas_TOP synthèse Chantier 02-2004 copy_CA BAC SCR-VM 06-07 (31-07-06)_Spain ARPU + AUPU_Group" xfId="39746"/>
    <cellStyle name="n_Flash September eresMas_TOP synthèse Chantier 02-2004 copy_CA BAC SCR-VM 06-07 (31-07-06)_Spain ARPU + AUPU_ROW ARPU" xfId="39747"/>
    <cellStyle name="n_Flash September eresMas_TOP synthèse Chantier 02-2004 copy_CA BAC SCR-VM 06-07 (31-07-06)_Spain KPIs" xfId="7394"/>
    <cellStyle name="n_Flash September eresMas_TOP synthèse Chantier 02-2004 copy_CA BAC SCR-VM 06-07 (31-07-06)_Spain KPIs 2" xfId="16761"/>
    <cellStyle name="n_Flash September eresMas_TOP synthèse Chantier 02-2004 copy_CA BAC SCR-VM 06-07 (31-07-06)_Spain KPIs_1" xfId="52210"/>
    <cellStyle name="n_Flash September eresMas_TOP synthèse Chantier 02-2004 copy_CA BAC SCR-VM 06-07 (31-07-06)_Telecoms - Operational KPIs" xfId="50513"/>
    <cellStyle name="n_Flash September eresMas_TOP synthèse Chantier 02-2004 copy_CA forfaits 0607 (06-08-14)" xfId="2687"/>
    <cellStyle name="n_Flash September eresMas_TOP synthèse Chantier 02-2004 copy_CA forfaits 0607 (06-08-14)_A&amp;ME KPIs" xfId="53990"/>
    <cellStyle name="n_Flash September eresMas_TOP synthèse Chantier 02-2004 copy_CA forfaits 0607 (06-08-14)_France financials" xfId="24341"/>
    <cellStyle name="n_Flash September eresMas_TOP synthèse Chantier 02-2004 copy_CA forfaits 0607 (06-08-14)_France KPIs" xfId="5548"/>
    <cellStyle name="n_Flash September eresMas_TOP synthèse Chantier 02-2004 copy_CA forfaits 0607 (06-08-14)_France KPIs 2" xfId="14966"/>
    <cellStyle name="n_Flash September eresMas_TOP synthèse Chantier 02-2004 copy_CA forfaits 0607 (06-08-14)_France KPIs_1" xfId="12791"/>
    <cellStyle name="n_Flash September eresMas_TOP synthèse Chantier 02-2004 copy_CA forfaits 0607 (06-08-14)_Group" xfId="39749"/>
    <cellStyle name="n_Flash September eresMas_TOP synthèse Chantier 02-2004 copy_CA forfaits 0607 (06-08-14)_Group - financial KPIs" xfId="22597"/>
    <cellStyle name="n_Flash September eresMas_TOP synthèse Chantier 02-2004 copy_CA forfaits 0607 (06-08-14)_Group - operational KPIs" xfId="11037"/>
    <cellStyle name="n_Flash September eresMas_TOP synthèse Chantier 02-2004 copy_CA forfaits 0607 (06-08-14)_Group - operational KPIs 2" xfId="18736"/>
    <cellStyle name="n_Flash September eresMas_TOP synthèse Chantier 02-2004 copy_CA forfaits 0607 (06-08-14)_Group - operational KPIs_1" xfId="20853"/>
    <cellStyle name="n_Flash September eresMas_TOP synthèse Chantier 02-2004 copy_CA forfaits 0607 (06-08-14)_Poland KPIs" xfId="39748"/>
    <cellStyle name="n_Flash September eresMas_TOP synthèse Chantier 02-2004 copy_CA forfaits 0607 (06-08-14)_ROW" xfId="39750"/>
    <cellStyle name="n_Flash September eresMas_TOP synthèse Chantier 02-2004 copy_CA forfaits 0607 (06-08-14)_ROW ARPU" xfId="39751"/>
    <cellStyle name="n_Flash September eresMas_TOP synthèse Chantier 02-2004 copy_CA forfaits 0607 (06-08-14)_ROW_1" xfId="39752"/>
    <cellStyle name="n_Flash September eresMas_TOP synthèse Chantier 02-2004 copy_CA forfaits 0607 (06-08-14)_ROW_1_Group" xfId="39753"/>
    <cellStyle name="n_Flash September eresMas_TOP synthèse Chantier 02-2004 copy_CA forfaits 0607 (06-08-14)_ROW_1_ROW ARPU" xfId="39754"/>
    <cellStyle name="n_Flash September eresMas_TOP synthèse Chantier 02-2004 copy_CA forfaits 0607 (06-08-14)_ROW_Group" xfId="39755"/>
    <cellStyle name="n_Flash September eresMas_TOP synthèse Chantier 02-2004 copy_CA forfaits 0607 (06-08-14)_ROW_ROW ARPU" xfId="39756"/>
    <cellStyle name="n_Flash September eresMas_TOP synthèse Chantier 02-2004 copy_CA forfaits 0607 (06-08-14)_Spain ARPU + AUPU" xfId="39757"/>
    <cellStyle name="n_Flash September eresMas_TOP synthèse Chantier 02-2004 copy_CA forfaits 0607 (06-08-14)_Spain ARPU + AUPU_Group" xfId="39758"/>
    <cellStyle name="n_Flash September eresMas_TOP synthèse Chantier 02-2004 copy_CA forfaits 0607 (06-08-14)_Spain ARPU + AUPU_ROW ARPU" xfId="39759"/>
    <cellStyle name="n_Flash September eresMas_TOP synthèse Chantier 02-2004 copy_CA forfaits 0607 (06-08-14)_Spain KPIs" xfId="7395"/>
    <cellStyle name="n_Flash September eresMas_TOP synthèse Chantier 02-2004 copy_CA forfaits 0607 (06-08-14)_Spain KPIs 2" xfId="16762"/>
    <cellStyle name="n_Flash September eresMas_TOP synthèse Chantier 02-2004 copy_CA forfaits 0607 (06-08-14)_Spain KPIs_1" xfId="52211"/>
    <cellStyle name="n_Flash September eresMas_TOP synthèse Chantier 02-2004 copy_CA forfaits 0607 (06-08-14)_Telecoms - Operational KPIs" xfId="50514"/>
    <cellStyle name="n_Flash September eresMas_TOP synthèse Chantier 02-2004 copy_Classeur2" xfId="2688"/>
    <cellStyle name="n_Flash September eresMas_TOP synthèse Chantier 02-2004 copy_Classeur2_A&amp;ME KPIs" xfId="53991"/>
    <cellStyle name="n_Flash September eresMas_TOP synthèse Chantier 02-2004 copy_Classeur2_France financials" xfId="24342"/>
    <cellStyle name="n_Flash September eresMas_TOP synthèse Chantier 02-2004 copy_Classeur2_France KPIs" xfId="5549"/>
    <cellStyle name="n_Flash September eresMas_TOP synthèse Chantier 02-2004 copy_Classeur2_France KPIs 2" xfId="14967"/>
    <cellStyle name="n_Flash September eresMas_TOP synthèse Chantier 02-2004 copy_Classeur2_France KPIs_1" xfId="12792"/>
    <cellStyle name="n_Flash September eresMas_TOP synthèse Chantier 02-2004 copy_Classeur2_Group" xfId="39761"/>
    <cellStyle name="n_Flash September eresMas_TOP synthèse Chantier 02-2004 copy_Classeur2_Group - financial KPIs" xfId="22598"/>
    <cellStyle name="n_Flash September eresMas_TOP synthèse Chantier 02-2004 copy_Classeur2_Group - operational KPIs" xfId="11038"/>
    <cellStyle name="n_Flash September eresMas_TOP synthèse Chantier 02-2004 copy_Classeur2_Group - operational KPIs 2" xfId="18737"/>
    <cellStyle name="n_Flash September eresMas_TOP synthèse Chantier 02-2004 copy_Classeur2_Group - operational KPIs_1" xfId="20854"/>
    <cellStyle name="n_Flash September eresMas_TOP synthèse Chantier 02-2004 copy_Classeur2_Poland KPIs" xfId="39760"/>
    <cellStyle name="n_Flash September eresMas_TOP synthèse Chantier 02-2004 copy_Classeur2_ROW" xfId="39762"/>
    <cellStyle name="n_Flash September eresMas_TOP synthèse Chantier 02-2004 copy_Classeur2_ROW ARPU" xfId="39763"/>
    <cellStyle name="n_Flash September eresMas_TOP synthèse Chantier 02-2004 copy_Classeur2_ROW_1" xfId="39764"/>
    <cellStyle name="n_Flash September eresMas_TOP synthèse Chantier 02-2004 copy_Classeur2_ROW_1_Group" xfId="39765"/>
    <cellStyle name="n_Flash September eresMas_TOP synthèse Chantier 02-2004 copy_Classeur2_ROW_1_ROW ARPU" xfId="39766"/>
    <cellStyle name="n_Flash September eresMas_TOP synthèse Chantier 02-2004 copy_Classeur2_ROW_Group" xfId="39767"/>
    <cellStyle name="n_Flash September eresMas_TOP synthèse Chantier 02-2004 copy_Classeur2_ROW_ROW ARPU" xfId="39768"/>
    <cellStyle name="n_Flash September eresMas_TOP synthèse Chantier 02-2004 copy_Classeur2_Spain ARPU + AUPU" xfId="39769"/>
    <cellStyle name="n_Flash September eresMas_TOP synthèse Chantier 02-2004 copy_Classeur2_Spain ARPU + AUPU_Group" xfId="39770"/>
    <cellStyle name="n_Flash September eresMas_TOP synthèse Chantier 02-2004 copy_Classeur2_Spain ARPU + AUPU_ROW ARPU" xfId="39771"/>
    <cellStyle name="n_Flash September eresMas_TOP synthèse Chantier 02-2004 copy_Classeur2_Spain KPIs" xfId="7396"/>
    <cellStyle name="n_Flash September eresMas_TOP synthèse Chantier 02-2004 copy_Classeur2_Spain KPIs 2" xfId="16763"/>
    <cellStyle name="n_Flash September eresMas_TOP synthèse Chantier 02-2004 copy_Classeur2_Spain KPIs_1" xfId="52212"/>
    <cellStyle name="n_Flash September eresMas_TOP synthèse Chantier 02-2004 copy_Classeur2_Telecoms - Operational KPIs" xfId="50515"/>
    <cellStyle name="n_Flash September eresMas_TOP synthèse Chantier 02-2004 copy_Classeur5" xfId="2689"/>
    <cellStyle name="n_Flash September eresMas_TOP synthèse Chantier 02-2004 copy_Classeur5_A&amp;ME KPIs" xfId="53992"/>
    <cellStyle name="n_Flash September eresMas_TOP synthèse Chantier 02-2004 copy_Classeur5_Enterprise" xfId="9999"/>
    <cellStyle name="n_Flash September eresMas_TOP synthèse Chantier 02-2004 copy_Classeur5_France financials" xfId="24343"/>
    <cellStyle name="n_Flash September eresMas_TOP synthèse Chantier 02-2004 copy_Classeur5_France financials_1" xfId="25589"/>
    <cellStyle name="n_Flash September eresMas_TOP synthèse Chantier 02-2004 copy_Classeur5_France KPIs" xfId="5550"/>
    <cellStyle name="n_Flash September eresMas_TOP synthèse Chantier 02-2004 copy_Classeur5_France KPIs 2" xfId="14968"/>
    <cellStyle name="n_Flash September eresMas_TOP synthèse Chantier 02-2004 copy_Classeur5_France KPIs_1" xfId="12793"/>
    <cellStyle name="n_Flash September eresMas_TOP synthèse Chantier 02-2004 copy_Classeur5_Group" xfId="39773"/>
    <cellStyle name="n_Flash September eresMas_TOP synthèse Chantier 02-2004 copy_Classeur5_Group - financial KPIs" xfId="22599"/>
    <cellStyle name="n_Flash September eresMas_TOP synthèse Chantier 02-2004 copy_Classeur5_Group - operational KPIs" xfId="3465"/>
    <cellStyle name="n_Flash September eresMas_TOP synthèse Chantier 02-2004 copy_Classeur5_Group - operational KPIs_1" xfId="11039"/>
    <cellStyle name="n_Flash September eresMas_TOP synthèse Chantier 02-2004 copy_Classeur5_Group - operational KPIs_1 2" xfId="18738"/>
    <cellStyle name="n_Flash September eresMas_TOP synthèse Chantier 02-2004 copy_Classeur5_Group - operational KPIs_2" xfId="20855"/>
    <cellStyle name="n_Flash September eresMas_TOP synthèse Chantier 02-2004 copy_Classeur5_IC&amp;SS" xfId="13600"/>
    <cellStyle name="n_Flash September eresMas_TOP synthèse Chantier 02-2004 copy_Classeur5_Poland KPIs" xfId="8719"/>
    <cellStyle name="n_Flash September eresMas_TOP synthèse Chantier 02-2004 copy_Classeur5_Poland KPIs_1" xfId="39772"/>
    <cellStyle name="n_Flash September eresMas_TOP synthèse Chantier 02-2004 copy_Classeur5_ROW" xfId="39774"/>
    <cellStyle name="n_Flash September eresMas_TOP synthèse Chantier 02-2004 copy_Classeur5_ROW ARPU" xfId="39775"/>
    <cellStyle name="n_Flash September eresMas_TOP synthèse Chantier 02-2004 copy_Classeur5_RoW KPIs" xfId="9431"/>
    <cellStyle name="n_Flash September eresMas_TOP synthèse Chantier 02-2004 copy_Classeur5_ROW_1" xfId="39776"/>
    <cellStyle name="n_Flash September eresMas_TOP synthèse Chantier 02-2004 copy_Classeur5_ROW_1_Group" xfId="39777"/>
    <cellStyle name="n_Flash September eresMas_TOP synthèse Chantier 02-2004 copy_Classeur5_ROW_1_ROW ARPU" xfId="39778"/>
    <cellStyle name="n_Flash September eresMas_TOP synthèse Chantier 02-2004 copy_Classeur5_ROW_Group" xfId="39779"/>
    <cellStyle name="n_Flash September eresMas_TOP synthèse Chantier 02-2004 copy_Classeur5_ROW_ROW ARPU" xfId="39780"/>
    <cellStyle name="n_Flash September eresMas_TOP synthèse Chantier 02-2004 copy_Classeur5_Spain ARPU + AUPU" xfId="39781"/>
    <cellStyle name="n_Flash September eresMas_TOP synthèse Chantier 02-2004 copy_Classeur5_Spain ARPU + AUPU_Group" xfId="39782"/>
    <cellStyle name="n_Flash September eresMas_TOP synthèse Chantier 02-2004 copy_Classeur5_Spain ARPU + AUPU_ROW ARPU" xfId="39783"/>
    <cellStyle name="n_Flash September eresMas_TOP synthèse Chantier 02-2004 copy_Classeur5_Spain KPIs" xfId="7397"/>
    <cellStyle name="n_Flash September eresMas_TOP synthèse Chantier 02-2004 copy_Classeur5_Spain KPIs 2" xfId="16764"/>
    <cellStyle name="n_Flash September eresMas_TOP synthèse Chantier 02-2004 copy_Classeur5_Spain KPIs_1" xfId="52213"/>
    <cellStyle name="n_Flash September eresMas_TOP synthèse Chantier 02-2004 copy_Classeur5_Telecoms - Operational KPIs" xfId="50516"/>
    <cellStyle name="n_Flash September eresMas_TOP synthèse Chantier 02-2004 copy_DATA KPI Personal" xfId="39784"/>
    <cellStyle name="n_Flash September eresMas_TOP synthèse Chantier 02-2004 copy_DATA KPI Personal_Group" xfId="39785"/>
    <cellStyle name="n_Flash September eresMas_TOP synthèse Chantier 02-2004 copy_DATA KPI Personal_ROW ARPU" xfId="39786"/>
    <cellStyle name="n_Flash September eresMas_TOP synthèse Chantier 02-2004 copy_EE_CoA_BS - mapped V4" xfId="39787"/>
    <cellStyle name="n_Flash September eresMas_TOP synthèse Chantier 02-2004 copy_EE_CoA_BS - mapped V4_Group" xfId="39788"/>
    <cellStyle name="n_Flash September eresMas_TOP synthèse Chantier 02-2004 copy_EE_CoA_BS - mapped V4_ROW ARPU" xfId="39789"/>
    <cellStyle name="n_Flash September eresMas_TOP synthèse Chantier 02-2004 copy_Enterprise" xfId="9995"/>
    <cellStyle name="n_Flash September eresMas_TOP synthèse Chantier 02-2004 copy_France financials" xfId="24336"/>
    <cellStyle name="n_Flash September eresMas_TOP synthèse Chantier 02-2004 copy_France financials_1" xfId="25585"/>
    <cellStyle name="n_Flash September eresMas_TOP synthèse Chantier 02-2004 copy_France KPIs" xfId="5543"/>
    <cellStyle name="n_Flash September eresMas_TOP synthèse Chantier 02-2004 copy_France KPIs 2" xfId="14961"/>
    <cellStyle name="n_Flash September eresMas_TOP synthèse Chantier 02-2004 copy_France KPIs_1" xfId="12786"/>
    <cellStyle name="n_Flash September eresMas_TOP synthèse Chantier 02-2004 copy_Group" xfId="39790"/>
    <cellStyle name="n_Flash September eresMas_TOP synthèse Chantier 02-2004 copy_Group - financial KPIs" xfId="22592"/>
    <cellStyle name="n_Flash September eresMas_TOP synthèse Chantier 02-2004 copy_Group - operational KPIs" xfId="3461"/>
    <cellStyle name="n_Flash September eresMas_TOP synthèse Chantier 02-2004 copy_Group - operational KPIs_1" xfId="11032"/>
    <cellStyle name="n_Flash September eresMas_TOP synthèse Chantier 02-2004 copy_Group - operational KPIs_1 2" xfId="18731"/>
    <cellStyle name="n_Flash September eresMas_TOP synthèse Chantier 02-2004 copy_Group - operational KPIs_2" xfId="20848"/>
    <cellStyle name="n_Flash September eresMas_TOP synthèse Chantier 02-2004 copy_IC&amp;SS" xfId="13599"/>
    <cellStyle name="n_Flash September eresMas_TOP synthèse Chantier 02-2004 copy_PFA_Mn MTV_060413" xfId="2690"/>
    <cellStyle name="n_Flash September eresMas_TOP synthèse Chantier 02-2004 copy_PFA_Mn MTV_060413_A&amp;ME KPIs" xfId="53993"/>
    <cellStyle name="n_Flash September eresMas_TOP synthèse Chantier 02-2004 copy_PFA_Mn MTV_060413_France financials" xfId="24344"/>
    <cellStyle name="n_Flash September eresMas_TOP synthèse Chantier 02-2004 copy_PFA_Mn MTV_060413_France KPIs" xfId="5551"/>
    <cellStyle name="n_Flash September eresMas_TOP synthèse Chantier 02-2004 copy_PFA_Mn MTV_060413_France KPIs 2" xfId="14969"/>
    <cellStyle name="n_Flash September eresMas_TOP synthèse Chantier 02-2004 copy_PFA_Mn MTV_060413_France KPIs_1" xfId="12794"/>
    <cellStyle name="n_Flash September eresMas_TOP synthèse Chantier 02-2004 copy_PFA_Mn MTV_060413_Group" xfId="39792"/>
    <cellStyle name="n_Flash September eresMas_TOP synthèse Chantier 02-2004 copy_PFA_Mn MTV_060413_Group - financial KPIs" xfId="22600"/>
    <cellStyle name="n_Flash September eresMas_TOP synthèse Chantier 02-2004 copy_PFA_Mn MTV_060413_Group - operational KPIs" xfId="11040"/>
    <cellStyle name="n_Flash September eresMas_TOP synthèse Chantier 02-2004 copy_PFA_Mn MTV_060413_Group - operational KPIs 2" xfId="18739"/>
    <cellStyle name="n_Flash September eresMas_TOP synthèse Chantier 02-2004 copy_PFA_Mn MTV_060413_Group - operational KPIs_1" xfId="20856"/>
    <cellStyle name="n_Flash September eresMas_TOP synthèse Chantier 02-2004 copy_PFA_Mn MTV_060413_Poland KPIs" xfId="39791"/>
    <cellStyle name="n_Flash September eresMas_TOP synthèse Chantier 02-2004 copy_PFA_Mn MTV_060413_ROW" xfId="39793"/>
    <cellStyle name="n_Flash September eresMas_TOP synthèse Chantier 02-2004 copy_PFA_Mn MTV_060413_ROW ARPU" xfId="39794"/>
    <cellStyle name="n_Flash September eresMas_TOP synthèse Chantier 02-2004 copy_PFA_Mn MTV_060413_ROW_1" xfId="39795"/>
    <cellStyle name="n_Flash September eresMas_TOP synthèse Chantier 02-2004 copy_PFA_Mn MTV_060413_ROW_1_Group" xfId="39796"/>
    <cellStyle name="n_Flash September eresMas_TOP synthèse Chantier 02-2004 copy_PFA_Mn MTV_060413_ROW_1_ROW ARPU" xfId="39797"/>
    <cellStyle name="n_Flash September eresMas_TOP synthèse Chantier 02-2004 copy_PFA_Mn MTV_060413_ROW_Group" xfId="39798"/>
    <cellStyle name="n_Flash September eresMas_TOP synthèse Chantier 02-2004 copy_PFA_Mn MTV_060413_ROW_ROW ARPU" xfId="39799"/>
    <cellStyle name="n_Flash September eresMas_TOP synthèse Chantier 02-2004 copy_PFA_Mn MTV_060413_Spain ARPU + AUPU" xfId="39800"/>
    <cellStyle name="n_Flash September eresMas_TOP synthèse Chantier 02-2004 copy_PFA_Mn MTV_060413_Spain ARPU + AUPU_Group" xfId="39801"/>
    <cellStyle name="n_Flash September eresMas_TOP synthèse Chantier 02-2004 copy_PFA_Mn MTV_060413_Spain ARPU + AUPU_ROW ARPU" xfId="39802"/>
    <cellStyle name="n_Flash September eresMas_TOP synthèse Chantier 02-2004 copy_PFA_Mn MTV_060413_Spain KPIs" xfId="7398"/>
    <cellStyle name="n_Flash September eresMas_TOP synthèse Chantier 02-2004 copy_PFA_Mn MTV_060413_Spain KPIs 2" xfId="16765"/>
    <cellStyle name="n_Flash September eresMas_TOP synthèse Chantier 02-2004 copy_PFA_Mn MTV_060413_Spain KPIs_1" xfId="52214"/>
    <cellStyle name="n_Flash September eresMas_TOP synthèse Chantier 02-2004 copy_PFA_Mn MTV_060413_Telecoms - Operational KPIs" xfId="50517"/>
    <cellStyle name="n_Flash September eresMas_TOP synthèse Chantier 02-2004 copy_PFA_Mn_0603_V0 0" xfId="2691"/>
    <cellStyle name="n_Flash September eresMas_TOP synthèse Chantier 02-2004 copy_PFA_Mn_0603_V0 0_A&amp;ME KPIs" xfId="53994"/>
    <cellStyle name="n_Flash September eresMas_TOP synthèse Chantier 02-2004 copy_PFA_Mn_0603_V0 0_France financials" xfId="24345"/>
    <cellStyle name="n_Flash September eresMas_TOP synthèse Chantier 02-2004 copy_PFA_Mn_0603_V0 0_France KPIs" xfId="5552"/>
    <cellStyle name="n_Flash September eresMas_TOP synthèse Chantier 02-2004 copy_PFA_Mn_0603_V0 0_France KPIs 2" xfId="14970"/>
    <cellStyle name="n_Flash September eresMas_TOP synthèse Chantier 02-2004 copy_PFA_Mn_0603_V0 0_France KPIs_1" xfId="12795"/>
    <cellStyle name="n_Flash September eresMas_TOP synthèse Chantier 02-2004 copy_PFA_Mn_0603_V0 0_Group" xfId="39804"/>
    <cellStyle name="n_Flash September eresMas_TOP synthèse Chantier 02-2004 copy_PFA_Mn_0603_V0 0_Group - financial KPIs" xfId="22601"/>
    <cellStyle name="n_Flash September eresMas_TOP synthèse Chantier 02-2004 copy_PFA_Mn_0603_V0 0_Group - operational KPIs" xfId="11041"/>
    <cellStyle name="n_Flash September eresMas_TOP synthèse Chantier 02-2004 copy_PFA_Mn_0603_V0 0_Group - operational KPIs 2" xfId="18740"/>
    <cellStyle name="n_Flash September eresMas_TOP synthèse Chantier 02-2004 copy_PFA_Mn_0603_V0 0_Group - operational KPIs_1" xfId="20857"/>
    <cellStyle name="n_Flash September eresMas_TOP synthèse Chantier 02-2004 copy_PFA_Mn_0603_V0 0_Poland KPIs" xfId="39803"/>
    <cellStyle name="n_Flash September eresMas_TOP synthèse Chantier 02-2004 copy_PFA_Mn_0603_V0 0_ROW" xfId="39805"/>
    <cellStyle name="n_Flash September eresMas_TOP synthèse Chantier 02-2004 copy_PFA_Mn_0603_V0 0_ROW ARPU" xfId="39806"/>
    <cellStyle name="n_Flash September eresMas_TOP synthèse Chantier 02-2004 copy_PFA_Mn_0603_V0 0_ROW_1" xfId="39807"/>
    <cellStyle name="n_Flash September eresMas_TOP synthèse Chantier 02-2004 copy_PFA_Mn_0603_V0 0_ROW_1_Group" xfId="39808"/>
    <cellStyle name="n_Flash September eresMas_TOP synthèse Chantier 02-2004 copy_PFA_Mn_0603_V0 0_ROW_1_ROW ARPU" xfId="39809"/>
    <cellStyle name="n_Flash September eresMas_TOP synthèse Chantier 02-2004 copy_PFA_Mn_0603_V0 0_ROW_Group" xfId="39810"/>
    <cellStyle name="n_Flash September eresMas_TOP synthèse Chantier 02-2004 copy_PFA_Mn_0603_V0 0_ROW_ROW ARPU" xfId="39811"/>
    <cellStyle name="n_Flash September eresMas_TOP synthèse Chantier 02-2004 copy_PFA_Mn_0603_V0 0_Spain ARPU + AUPU" xfId="39812"/>
    <cellStyle name="n_Flash September eresMas_TOP synthèse Chantier 02-2004 copy_PFA_Mn_0603_V0 0_Spain ARPU + AUPU_Group" xfId="39813"/>
    <cellStyle name="n_Flash September eresMas_TOP synthèse Chantier 02-2004 copy_PFA_Mn_0603_V0 0_Spain ARPU + AUPU_ROW ARPU" xfId="39814"/>
    <cellStyle name="n_Flash September eresMas_TOP synthèse Chantier 02-2004 copy_PFA_Mn_0603_V0 0_Spain KPIs" xfId="7399"/>
    <cellStyle name="n_Flash September eresMas_TOP synthèse Chantier 02-2004 copy_PFA_Mn_0603_V0 0_Spain KPIs 2" xfId="16766"/>
    <cellStyle name="n_Flash September eresMas_TOP synthèse Chantier 02-2004 copy_PFA_Mn_0603_V0 0_Spain KPIs_1" xfId="52215"/>
    <cellStyle name="n_Flash September eresMas_TOP synthèse Chantier 02-2004 copy_PFA_Mn_0603_V0 0_Telecoms - Operational KPIs" xfId="50518"/>
    <cellStyle name="n_Flash September eresMas_TOP synthèse Chantier 02-2004 copy_PFA_Parcs_0600706" xfId="2692"/>
    <cellStyle name="n_Flash September eresMas_TOP synthèse Chantier 02-2004 copy_PFA_Parcs_0600706_A&amp;ME KPIs" xfId="53995"/>
    <cellStyle name="n_Flash September eresMas_TOP synthèse Chantier 02-2004 copy_PFA_Parcs_0600706_France financials" xfId="24346"/>
    <cellStyle name="n_Flash September eresMas_TOP synthèse Chantier 02-2004 copy_PFA_Parcs_0600706_France KPIs" xfId="5553"/>
    <cellStyle name="n_Flash September eresMas_TOP synthèse Chantier 02-2004 copy_PFA_Parcs_0600706_France KPIs 2" xfId="14971"/>
    <cellStyle name="n_Flash September eresMas_TOP synthèse Chantier 02-2004 copy_PFA_Parcs_0600706_France KPIs_1" xfId="12796"/>
    <cellStyle name="n_Flash September eresMas_TOP synthèse Chantier 02-2004 copy_PFA_Parcs_0600706_Group" xfId="39816"/>
    <cellStyle name="n_Flash September eresMas_TOP synthèse Chantier 02-2004 copy_PFA_Parcs_0600706_Group - financial KPIs" xfId="22602"/>
    <cellStyle name="n_Flash September eresMas_TOP synthèse Chantier 02-2004 copy_PFA_Parcs_0600706_Group - operational KPIs" xfId="11042"/>
    <cellStyle name="n_Flash September eresMas_TOP synthèse Chantier 02-2004 copy_PFA_Parcs_0600706_Group - operational KPIs 2" xfId="18741"/>
    <cellStyle name="n_Flash September eresMas_TOP synthèse Chantier 02-2004 copy_PFA_Parcs_0600706_Group - operational KPIs_1" xfId="20858"/>
    <cellStyle name="n_Flash September eresMas_TOP synthèse Chantier 02-2004 copy_PFA_Parcs_0600706_Poland KPIs" xfId="39815"/>
    <cellStyle name="n_Flash September eresMas_TOP synthèse Chantier 02-2004 copy_PFA_Parcs_0600706_ROW" xfId="39817"/>
    <cellStyle name="n_Flash September eresMas_TOP synthèse Chantier 02-2004 copy_PFA_Parcs_0600706_ROW ARPU" xfId="39818"/>
    <cellStyle name="n_Flash September eresMas_TOP synthèse Chantier 02-2004 copy_PFA_Parcs_0600706_ROW_1" xfId="39819"/>
    <cellStyle name="n_Flash September eresMas_TOP synthèse Chantier 02-2004 copy_PFA_Parcs_0600706_ROW_1_Group" xfId="39820"/>
    <cellStyle name="n_Flash September eresMas_TOP synthèse Chantier 02-2004 copy_PFA_Parcs_0600706_ROW_1_ROW ARPU" xfId="39821"/>
    <cellStyle name="n_Flash September eresMas_TOP synthèse Chantier 02-2004 copy_PFA_Parcs_0600706_ROW_Group" xfId="39822"/>
    <cellStyle name="n_Flash September eresMas_TOP synthèse Chantier 02-2004 copy_PFA_Parcs_0600706_ROW_ROW ARPU" xfId="39823"/>
    <cellStyle name="n_Flash September eresMas_TOP synthèse Chantier 02-2004 copy_PFA_Parcs_0600706_Spain ARPU + AUPU" xfId="39824"/>
    <cellStyle name="n_Flash September eresMas_TOP synthèse Chantier 02-2004 copy_PFA_Parcs_0600706_Spain ARPU + AUPU_Group" xfId="39825"/>
    <cellStyle name="n_Flash September eresMas_TOP synthèse Chantier 02-2004 copy_PFA_Parcs_0600706_Spain ARPU + AUPU_ROW ARPU" xfId="39826"/>
    <cellStyle name="n_Flash September eresMas_TOP synthèse Chantier 02-2004 copy_PFA_Parcs_0600706_Spain KPIs" xfId="7400"/>
    <cellStyle name="n_Flash September eresMas_TOP synthèse Chantier 02-2004 copy_PFA_Parcs_0600706_Spain KPIs 2" xfId="16767"/>
    <cellStyle name="n_Flash September eresMas_TOP synthèse Chantier 02-2004 copy_PFA_Parcs_0600706_Spain KPIs_1" xfId="52216"/>
    <cellStyle name="n_Flash September eresMas_TOP synthèse Chantier 02-2004 copy_PFA_Parcs_0600706_Telecoms - Operational KPIs" xfId="50519"/>
    <cellStyle name="n_Flash September eresMas_TOP synthèse Chantier 02-2004 copy_Poland KPIs" xfId="8715"/>
    <cellStyle name="n_Flash September eresMas_TOP synthèse Chantier 02-2004 copy_Poland KPIs_1" xfId="39699"/>
    <cellStyle name="n_Flash September eresMas_TOP synthèse Chantier 02-2004 copy_Reporting Valeur_Mobile_2010_10" xfId="39827"/>
    <cellStyle name="n_Flash September eresMas_TOP synthèse Chantier 02-2004 copy_Reporting Valeur_Mobile_2010_10_Group" xfId="39828"/>
    <cellStyle name="n_Flash September eresMas_TOP synthèse Chantier 02-2004 copy_Reporting Valeur_Mobile_2010_10_ROW" xfId="39829"/>
    <cellStyle name="n_Flash September eresMas_TOP synthèse Chantier 02-2004 copy_Reporting Valeur_Mobile_2010_10_ROW ARPU" xfId="39830"/>
    <cellStyle name="n_Flash September eresMas_TOP synthèse Chantier 02-2004 copy_Reporting Valeur_Mobile_2010_10_ROW_Group" xfId="39831"/>
    <cellStyle name="n_Flash September eresMas_TOP synthèse Chantier 02-2004 copy_Reporting Valeur_Mobile_2010_10_ROW_ROW ARPU" xfId="39832"/>
    <cellStyle name="n_Flash September eresMas_TOP synthèse Chantier 02-2004 copy_ROW" xfId="39833"/>
    <cellStyle name="n_Flash September eresMas_TOP synthèse Chantier 02-2004 copy_ROW ARPU" xfId="39834"/>
    <cellStyle name="n_Flash September eresMas_TOP synthèse Chantier 02-2004 copy_RoW KPIs" xfId="9427"/>
    <cellStyle name="n_Flash September eresMas_TOP synthèse Chantier 02-2004 copy_ROW_1" xfId="39835"/>
    <cellStyle name="n_Flash September eresMas_TOP synthèse Chantier 02-2004 copy_ROW_1_Group" xfId="39836"/>
    <cellStyle name="n_Flash September eresMas_TOP synthèse Chantier 02-2004 copy_ROW_1_ROW ARPU" xfId="39837"/>
    <cellStyle name="n_Flash September eresMas_TOP synthèse Chantier 02-2004 copy_ROW_Group" xfId="39838"/>
    <cellStyle name="n_Flash September eresMas_TOP synthèse Chantier 02-2004 copy_ROW_ROW ARPU" xfId="39839"/>
    <cellStyle name="n_Flash September eresMas_TOP synthèse Chantier 02-2004 copy_Spain ARPU + AUPU" xfId="39840"/>
    <cellStyle name="n_Flash September eresMas_TOP synthèse Chantier 02-2004 copy_Spain ARPU + AUPU_Group" xfId="39841"/>
    <cellStyle name="n_Flash September eresMas_TOP synthèse Chantier 02-2004 copy_Spain ARPU + AUPU_ROW ARPU" xfId="39842"/>
    <cellStyle name="n_Flash September eresMas_TOP synthèse Chantier 02-2004 copy_Spain KPIs" xfId="7390"/>
    <cellStyle name="n_Flash September eresMas_TOP synthèse Chantier 02-2004 copy_Spain KPIs 2" xfId="16757"/>
    <cellStyle name="n_Flash September eresMas_TOP synthèse Chantier 02-2004 copy_Spain KPIs_1" xfId="52206"/>
    <cellStyle name="n_Flash September eresMas_TOP synthèse Chantier 02-2004 copy_Telecoms - Operational KPIs" xfId="50509"/>
    <cellStyle name="n_Flash September eresMas_TOP synthèse Chantier 02-2004 copy_UAG_report_CA 06-09 (06-09-28)" xfId="2693"/>
    <cellStyle name="n_Flash September eresMas_TOP synthèse Chantier 02-2004 copy_UAG_report_CA 06-09 (06-09-28)_A&amp;ME KPIs" xfId="53996"/>
    <cellStyle name="n_Flash September eresMas_TOP synthèse Chantier 02-2004 copy_UAG_report_CA 06-09 (06-09-28)_Enterprise" xfId="10000"/>
    <cellStyle name="n_Flash September eresMas_TOP synthèse Chantier 02-2004 copy_UAG_report_CA 06-09 (06-09-28)_France financials" xfId="24347"/>
    <cellStyle name="n_Flash September eresMas_TOP synthèse Chantier 02-2004 copy_UAG_report_CA 06-09 (06-09-28)_France financials_1" xfId="25590"/>
    <cellStyle name="n_Flash September eresMas_TOP synthèse Chantier 02-2004 copy_UAG_report_CA 06-09 (06-09-28)_France KPIs" xfId="5554"/>
    <cellStyle name="n_Flash September eresMas_TOP synthèse Chantier 02-2004 copy_UAG_report_CA 06-09 (06-09-28)_France KPIs 2" xfId="14972"/>
    <cellStyle name="n_Flash September eresMas_TOP synthèse Chantier 02-2004 copy_UAG_report_CA 06-09 (06-09-28)_France KPIs_1" xfId="12797"/>
    <cellStyle name="n_Flash September eresMas_TOP synthèse Chantier 02-2004 copy_UAG_report_CA 06-09 (06-09-28)_Group" xfId="39844"/>
    <cellStyle name="n_Flash September eresMas_TOP synthèse Chantier 02-2004 copy_UAG_report_CA 06-09 (06-09-28)_Group - financial KPIs" xfId="22603"/>
    <cellStyle name="n_Flash September eresMas_TOP synthèse Chantier 02-2004 copy_UAG_report_CA 06-09 (06-09-28)_Group - operational KPIs" xfId="3466"/>
    <cellStyle name="n_Flash September eresMas_TOP synthèse Chantier 02-2004 copy_UAG_report_CA 06-09 (06-09-28)_Group - operational KPIs_1" xfId="11043"/>
    <cellStyle name="n_Flash September eresMas_TOP synthèse Chantier 02-2004 copy_UAG_report_CA 06-09 (06-09-28)_Group - operational KPIs_1 2" xfId="18742"/>
    <cellStyle name="n_Flash September eresMas_TOP synthèse Chantier 02-2004 copy_UAG_report_CA 06-09 (06-09-28)_Group - operational KPIs_2" xfId="20859"/>
    <cellStyle name="n_Flash September eresMas_TOP synthèse Chantier 02-2004 copy_UAG_report_CA 06-09 (06-09-28)_IC&amp;SS" xfId="17549"/>
    <cellStyle name="n_Flash September eresMas_TOP synthèse Chantier 02-2004 copy_UAG_report_CA 06-09 (06-09-28)_Poland KPIs" xfId="8720"/>
    <cellStyle name="n_Flash September eresMas_TOP synthèse Chantier 02-2004 copy_UAG_report_CA 06-09 (06-09-28)_Poland KPIs_1" xfId="39843"/>
    <cellStyle name="n_Flash September eresMas_TOP synthèse Chantier 02-2004 copy_UAG_report_CA 06-09 (06-09-28)_ROW" xfId="39845"/>
    <cellStyle name="n_Flash September eresMas_TOP synthèse Chantier 02-2004 copy_UAG_report_CA 06-09 (06-09-28)_ROW ARPU" xfId="39846"/>
    <cellStyle name="n_Flash September eresMas_TOP synthèse Chantier 02-2004 copy_UAG_report_CA 06-09 (06-09-28)_RoW KPIs" xfId="9432"/>
    <cellStyle name="n_Flash September eresMas_TOP synthèse Chantier 02-2004 copy_UAG_report_CA 06-09 (06-09-28)_ROW_1" xfId="39847"/>
    <cellStyle name="n_Flash September eresMas_TOP synthèse Chantier 02-2004 copy_UAG_report_CA 06-09 (06-09-28)_ROW_1_Group" xfId="39848"/>
    <cellStyle name="n_Flash September eresMas_TOP synthèse Chantier 02-2004 copy_UAG_report_CA 06-09 (06-09-28)_ROW_1_ROW ARPU" xfId="39849"/>
    <cellStyle name="n_Flash September eresMas_TOP synthèse Chantier 02-2004 copy_UAG_report_CA 06-09 (06-09-28)_ROW_Group" xfId="39850"/>
    <cellStyle name="n_Flash September eresMas_TOP synthèse Chantier 02-2004 copy_UAG_report_CA 06-09 (06-09-28)_ROW_ROW ARPU" xfId="39851"/>
    <cellStyle name="n_Flash September eresMas_TOP synthèse Chantier 02-2004 copy_UAG_report_CA 06-09 (06-09-28)_Spain ARPU + AUPU" xfId="39852"/>
    <cellStyle name="n_Flash September eresMas_TOP synthèse Chantier 02-2004 copy_UAG_report_CA 06-09 (06-09-28)_Spain ARPU + AUPU_Group" xfId="39853"/>
    <cellStyle name="n_Flash September eresMas_TOP synthèse Chantier 02-2004 copy_UAG_report_CA 06-09 (06-09-28)_Spain ARPU + AUPU_ROW ARPU" xfId="39854"/>
    <cellStyle name="n_Flash September eresMas_TOP synthèse Chantier 02-2004 copy_UAG_report_CA 06-09 (06-09-28)_Spain KPIs" xfId="7401"/>
    <cellStyle name="n_Flash September eresMas_TOP synthèse Chantier 02-2004 copy_UAG_report_CA 06-09 (06-09-28)_Spain KPIs 2" xfId="16768"/>
    <cellStyle name="n_Flash September eresMas_TOP synthèse Chantier 02-2004 copy_UAG_report_CA 06-09 (06-09-28)_Spain KPIs_1" xfId="52217"/>
    <cellStyle name="n_Flash September eresMas_TOP synthèse Chantier 02-2004 copy_UAG_report_CA 06-09 (06-09-28)_Telecoms - Operational KPIs" xfId="50520"/>
    <cellStyle name="n_Flash September eresMas_TOP synthèse Chantier 02-2004 copy_UAG_report_CA 06-10 (06-11-06)" xfId="2694"/>
    <cellStyle name="n_Flash September eresMas_TOP synthèse Chantier 02-2004 copy_UAG_report_CA 06-10 (06-11-06)_A&amp;ME KPIs" xfId="53997"/>
    <cellStyle name="n_Flash September eresMas_TOP synthèse Chantier 02-2004 copy_UAG_report_CA 06-10 (06-11-06)_Enterprise" xfId="10001"/>
    <cellStyle name="n_Flash September eresMas_TOP synthèse Chantier 02-2004 copy_UAG_report_CA 06-10 (06-11-06)_France financials" xfId="24348"/>
    <cellStyle name="n_Flash September eresMas_TOP synthèse Chantier 02-2004 copy_UAG_report_CA 06-10 (06-11-06)_France financials_1" xfId="25591"/>
    <cellStyle name="n_Flash September eresMas_TOP synthèse Chantier 02-2004 copy_UAG_report_CA 06-10 (06-11-06)_France KPIs" xfId="5555"/>
    <cellStyle name="n_Flash September eresMas_TOP synthèse Chantier 02-2004 copy_UAG_report_CA 06-10 (06-11-06)_France KPIs 2" xfId="14973"/>
    <cellStyle name="n_Flash September eresMas_TOP synthèse Chantier 02-2004 copy_UAG_report_CA 06-10 (06-11-06)_France KPIs_1" xfId="12798"/>
    <cellStyle name="n_Flash September eresMas_TOP synthèse Chantier 02-2004 copy_UAG_report_CA 06-10 (06-11-06)_Group" xfId="39856"/>
    <cellStyle name="n_Flash September eresMas_TOP synthèse Chantier 02-2004 copy_UAG_report_CA 06-10 (06-11-06)_Group - financial KPIs" xfId="22604"/>
    <cellStyle name="n_Flash September eresMas_TOP synthèse Chantier 02-2004 copy_UAG_report_CA 06-10 (06-11-06)_Group - operational KPIs" xfId="3467"/>
    <cellStyle name="n_Flash September eresMas_TOP synthèse Chantier 02-2004 copy_UAG_report_CA 06-10 (06-11-06)_Group - operational KPIs_1" xfId="11044"/>
    <cellStyle name="n_Flash September eresMas_TOP synthèse Chantier 02-2004 copy_UAG_report_CA 06-10 (06-11-06)_Group - operational KPIs_1 2" xfId="18743"/>
    <cellStyle name="n_Flash September eresMas_TOP synthèse Chantier 02-2004 copy_UAG_report_CA 06-10 (06-11-06)_Group - operational KPIs_2" xfId="20860"/>
    <cellStyle name="n_Flash September eresMas_TOP synthèse Chantier 02-2004 copy_UAG_report_CA 06-10 (06-11-06)_IC&amp;SS" xfId="17679"/>
    <cellStyle name="n_Flash September eresMas_TOP synthèse Chantier 02-2004 copy_UAG_report_CA 06-10 (06-11-06)_Poland KPIs" xfId="8721"/>
    <cellStyle name="n_Flash September eresMas_TOP synthèse Chantier 02-2004 copy_UAG_report_CA 06-10 (06-11-06)_Poland KPIs_1" xfId="39855"/>
    <cellStyle name="n_Flash September eresMas_TOP synthèse Chantier 02-2004 copy_UAG_report_CA 06-10 (06-11-06)_ROW" xfId="39857"/>
    <cellStyle name="n_Flash September eresMas_TOP synthèse Chantier 02-2004 copy_UAG_report_CA 06-10 (06-11-06)_ROW ARPU" xfId="39858"/>
    <cellStyle name="n_Flash September eresMas_TOP synthèse Chantier 02-2004 copy_UAG_report_CA 06-10 (06-11-06)_RoW KPIs" xfId="9433"/>
    <cellStyle name="n_Flash September eresMas_TOP synthèse Chantier 02-2004 copy_UAG_report_CA 06-10 (06-11-06)_ROW_1" xfId="39859"/>
    <cellStyle name="n_Flash September eresMas_TOP synthèse Chantier 02-2004 copy_UAG_report_CA 06-10 (06-11-06)_ROW_1_Group" xfId="39860"/>
    <cellStyle name="n_Flash September eresMas_TOP synthèse Chantier 02-2004 copy_UAG_report_CA 06-10 (06-11-06)_ROW_1_ROW ARPU" xfId="39861"/>
    <cellStyle name="n_Flash September eresMas_TOP synthèse Chantier 02-2004 copy_UAG_report_CA 06-10 (06-11-06)_ROW_Group" xfId="39862"/>
    <cellStyle name="n_Flash September eresMas_TOP synthèse Chantier 02-2004 copy_UAG_report_CA 06-10 (06-11-06)_ROW_ROW ARPU" xfId="39863"/>
    <cellStyle name="n_Flash September eresMas_TOP synthèse Chantier 02-2004 copy_UAG_report_CA 06-10 (06-11-06)_Spain ARPU + AUPU" xfId="39864"/>
    <cellStyle name="n_Flash September eresMas_TOP synthèse Chantier 02-2004 copy_UAG_report_CA 06-10 (06-11-06)_Spain ARPU + AUPU_Group" xfId="39865"/>
    <cellStyle name="n_Flash September eresMas_TOP synthèse Chantier 02-2004 copy_UAG_report_CA 06-10 (06-11-06)_Spain ARPU + AUPU_ROW ARPU" xfId="39866"/>
    <cellStyle name="n_Flash September eresMas_TOP synthèse Chantier 02-2004 copy_UAG_report_CA 06-10 (06-11-06)_Spain KPIs" xfId="7402"/>
    <cellStyle name="n_Flash September eresMas_TOP synthèse Chantier 02-2004 copy_UAG_report_CA 06-10 (06-11-06)_Spain KPIs 2" xfId="16769"/>
    <cellStyle name="n_Flash September eresMas_TOP synthèse Chantier 02-2004 copy_UAG_report_CA 06-10 (06-11-06)_Spain KPIs_1" xfId="52218"/>
    <cellStyle name="n_Flash September eresMas_TOP synthèse Chantier 02-2004 copy_UAG_report_CA 06-10 (06-11-06)_Telecoms - Operational KPIs" xfId="50521"/>
    <cellStyle name="n_Flash September eresMas_TOP synthèse Chantier 02-2004 copy_V&amp;M trajectoires V1 (06-08-11)" xfId="2695"/>
    <cellStyle name="n_Flash September eresMas_TOP synthèse Chantier 02-2004 copy_V&amp;M trajectoires V1 (06-08-11)_A&amp;ME KPIs" xfId="53998"/>
    <cellStyle name="n_Flash September eresMas_TOP synthèse Chantier 02-2004 copy_V&amp;M trajectoires V1 (06-08-11)_Enterprise" xfId="10002"/>
    <cellStyle name="n_Flash September eresMas_TOP synthèse Chantier 02-2004 copy_V&amp;M trajectoires V1 (06-08-11)_France financials" xfId="24349"/>
    <cellStyle name="n_Flash September eresMas_TOP synthèse Chantier 02-2004 copy_V&amp;M trajectoires V1 (06-08-11)_France financials_1" xfId="25592"/>
    <cellStyle name="n_Flash September eresMas_TOP synthèse Chantier 02-2004 copy_V&amp;M trajectoires V1 (06-08-11)_France KPIs" xfId="5556"/>
    <cellStyle name="n_Flash September eresMas_TOP synthèse Chantier 02-2004 copy_V&amp;M trajectoires V1 (06-08-11)_France KPIs 2" xfId="14974"/>
    <cellStyle name="n_Flash September eresMas_TOP synthèse Chantier 02-2004 copy_V&amp;M trajectoires V1 (06-08-11)_France KPIs_1" xfId="12799"/>
    <cellStyle name="n_Flash September eresMas_TOP synthèse Chantier 02-2004 copy_V&amp;M trajectoires V1 (06-08-11)_Group" xfId="39868"/>
    <cellStyle name="n_Flash September eresMas_TOP synthèse Chantier 02-2004 copy_V&amp;M trajectoires V1 (06-08-11)_Group - financial KPIs" xfId="22605"/>
    <cellStyle name="n_Flash September eresMas_TOP synthèse Chantier 02-2004 copy_V&amp;M trajectoires V1 (06-08-11)_Group - operational KPIs" xfId="3468"/>
    <cellStyle name="n_Flash September eresMas_TOP synthèse Chantier 02-2004 copy_V&amp;M trajectoires V1 (06-08-11)_Group - operational KPIs_1" xfId="11045"/>
    <cellStyle name="n_Flash September eresMas_TOP synthèse Chantier 02-2004 copy_V&amp;M trajectoires V1 (06-08-11)_Group - operational KPIs_1 2" xfId="18744"/>
    <cellStyle name="n_Flash September eresMas_TOP synthèse Chantier 02-2004 copy_V&amp;M trajectoires V1 (06-08-11)_Group - operational KPIs_2" xfId="20861"/>
    <cellStyle name="n_Flash September eresMas_TOP synthèse Chantier 02-2004 copy_V&amp;M trajectoires V1 (06-08-11)_IC&amp;SS" xfId="19497"/>
    <cellStyle name="n_Flash September eresMas_TOP synthèse Chantier 02-2004 copy_V&amp;M trajectoires V1 (06-08-11)_Poland KPIs" xfId="8722"/>
    <cellStyle name="n_Flash September eresMas_TOP synthèse Chantier 02-2004 copy_V&amp;M trajectoires V1 (06-08-11)_Poland KPIs_1" xfId="39867"/>
    <cellStyle name="n_Flash September eresMas_TOP synthèse Chantier 02-2004 copy_V&amp;M trajectoires V1 (06-08-11)_ROW" xfId="39869"/>
    <cellStyle name="n_Flash September eresMas_TOP synthèse Chantier 02-2004 copy_V&amp;M trajectoires V1 (06-08-11)_ROW ARPU" xfId="39870"/>
    <cellStyle name="n_Flash September eresMas_TOP synthèse Chantier 02-2004 copy_V&amp;M trajectoires V1 (06-08-11)_RoW KPIs" xfId="9434"/>
    <cellStyle name="n_Flash September eresMas_TOP synthèse Chantier 02-2004 copy_V&amp;M trajectoires V1 (06-08-11)_ROW_1" xfId="39871"/>
    <cellStyle name="n_Flash September eresMas_TOP synthèse Chantier 02-2004 copy_V&amp;M trajectoires V1 (06-08-11)_ROW_1_Group" xfId="39872"/>
    <cellStyle name="n_Flash September eresMas_TOP synthèse Chantier 02-2004 copy_V&amp;M trajectoires V1 (06-08-11)_ROW_1_ROW ARPU" xfId="39873"/>
    <cellStyle name="n_Flash September eresMas_TOP synthèse Chantier 02-2004 copy_V&amp;M trajectoires V1 (06-08-11)_ROW_Group" xfId="39874"/>
    <cellStyle name="n_Flash September eresMas_TOP synthèse Chantier 02-2004 copy_V&amp;M trajectoires V1 (06-08-11)_ROW_ROW ARPU" xfId="39875"/>
    <cellStyle name="n_Flash September eresMas_TOP synthèse Chantier 02-2004 copy_V&amp;M trajectoires V1 (06-08-11)_Spain ARPU + AUPU" xfId="39876"/>
    <cellStyle name="n_Flash September eresMas_TOP synthèse Chantier 02-2004 copy_V&amp;M trajectoires V1 (06-08-11)_Spain ARPU + AUPU_Group" xfId="39877"/>
    <cellStyle name="n_Flash September eresMas_TOP synthèse Chantier 02-2004 copy_V&amp;M trajectoires V1 (06-08-11)_Spain ARPU + AUPU_ROW ARPU" xfId="39878"/>
    <cellStyle name="n_Flash September eresMas_TOP synthèse Chantier 02-2004 copy_V&amp;M trajectoires V1 (06-08-11)_Spain KPIs" xfId="7403"/>
    <cellStyle name="n_Flash September eresMas_TOP synthèse Chantier 02-2004 copy_V&amp;M trajectoires V1 (06-08-11)_Spain KPIs 2" xfId="16770"/>
    <cellStyle name="n_Flash September eresMas_TOP synthèse Chantier 02-2004 copy_V&amp;M trajectoires V1 (06-08-11)_Spain KPIs_1" xfId="52219"/>
    <cellStyle name="n_Flash September eresMas_TOP synthèse Chantier 02-2004 copy_V&amp;M trajectoires V1 (06-08-11)_Telecoms - Operational KPIs" xfId="50522"/>
    <cellStyle name="n_Flash September eresMas_UA Accès Flash mars 2005" xfId="2696"/>
    <cellStyle name="n_Flash September eresMas_UA Accès Flash mars 2005_A&amp;ME KPIs" xfId="53999"/>
    <cellStyle name="n_Flash September eresMas_UA Accès Flash mars 2005_France financials" xfId="24350"/>
    <cellStyle name="n_Flash September eresMas_UA Accès Flash mars 2005_France KPIs" xfId="5557"/>
    <cellStyle name="n_Flash September eresMas_UA Accès Flash mars 2005_France KPIs 2" xfId="14975"/>
    <cellStyle name="n_Flash September eresMas_UA Accès Flash mars 2005_France KPIs_1" xfId="12800"/>
    <cellStyle name="n_Flash September eresMas_UA Accès Flash mars 2005_Group" xfId="39880"/>
    <cellStyle name="n_Flash September eresMas_UA Accès Flash mars 2005_Group - financial KPIs" xfId="22606"/>
    <cellStyle name="n_Flash September eresMas_UA Accès Flash mars 2005_Group - operational KPIs" xfId="11046"/>
    <cellStyle name="n_Flash September eresMas_UA Accès Flash mars 2005_Group - operational KPIs 2" xfId="18745"/>
    <cellStyle name="n_Flash September eresMas_UA Accès Flash mars 2005_Group - operational KPIs_1" xfId="20862"/>
    <cellStyle name="n_Flash September eresMas_UA Accès Flash mars 2005_Poland KPIs" xfId="39879"/>
    <cellStyle name="n_Flash September eresMas_UA Accès Flash mars 2005_ROW" xfId="39881"/>
    <cellStyle name="n_Flash September eresMas_UA Accès Flash mars 2005_ROW ARPU" xfId="39882"/>
    <cellStyle name="n_Flash September eresMas_UA Accès Flash mars 2005_ROW_1" xfId="39883"/>
    <cellStyle name="n_Flash September eresMas_UA Accès Flash mars 2005_ROW_1_Group" xfId="39884"/>
    <cellStyle name="n_Flash September eresMas_UA Accès Flash mars 2005_ROW_1_ROW ARPU" xfId="39885"/>
    <cellStyle name="n_Flash September eresMas_UA Accès Flash mars 2005_ROW_Group" xfId="39886"/>
    <cellStyle name="n_Flash September eresMas_UA Accès Flash mars 2005_ROW_ROW ARPU" xfId="39887"/>
    <cellStyle name="n_Flash September eresMas_UA Accès Flash mars 2005_Spain ARPU + AUPU" xfId="39888"/>
    <cellStyle name="n_Flash September eresMas_UA Accès Flash mars 2005_Spain ARPU + AUPU_Group" xfId="39889"/>
    <cellStyle name="n_Flash September eresMas_UA Accès Flash mars 2005_Spain ARPU + AUPU_ROW ARPU" xfId="39890"/>
    <cellStyle name="n_Flash September eresMas_UA Accès Flash mars 2005_Spain KPIs" xfId="7404"/>
    <cellStyle name="n_Flash September eresMas_UA Accès Flash mars 2005_Spain KPIs 2" xfId="16771"/>
    <cellStyle name="n_Flash September eresMas_UA Accès Flash mars 2005_Spain KPIs_1" xfId="52220"/>
    <cellStyle name="n_Flash September eresMas_UA Accès Flash mars 2005_Telecoms - Operational KPIs" xfId="50523"/>
    <cellStyle name="n_Flash September eresMas_UAG_report_CA 06-09 (06-09-28)" xfId="2697"/>
    <cellStyle name="n_Flash September eresMas_UAG_report_CA 06-09 (06-09-28)_A&amp;ME KPIs" xfId="54000"/>
    <cellStyle name="n_Flash September eresMas_UAG_report_CA 06-09 (06-09-28)_Enterprise" xfId="10003"/>
    <cellStyle name="n_Flash September eresMas_UAG_report_CA 06-09 (06-09-28)_France financials" xfId="24351"/>
    <cellStyle name="n_Flash September eresMas_UAG_report_CA 06-09 (06-09-28)_France financials_1" xfId="25593"/>
    <cellStyle name="n_Flash September eresMas_UAG_report_CA 06-09 (06-09-28)_France KPIs" xfId="5558"/>
    <cellStyle name="n_Flash September eresMas_UAG_report_CA 06-09 (06-09-28)_France KPIs 2" xfId="14976"/>
    <cellStyle name="n_Flash September eresMas_UAG_report_CA 06-09 (06-09-28)_France KPIs_1" xfId="12801"/>
    <cellStyle name="n_Flash September eresMas_UAG_report_CA 06-09 (06-09-28)_Group" xfId="39892"/>
    <cellStyle name="n_Flash September eresMas_UAG_report_CA 06-09 (06-09-28)_Group - financial KPIs" xfId="22607"/>
    <cellStyle name="n_Flash September eresMas_UAG_report_CA 06-09 (06-09-28)_Group - operational KPIs" xfId="3469"/>
    <cellStyle name="n_Flash September eresMas_UAG_report_CA 06-09 (06-09-28)_Group - operational KPIs_1" xfId="11047"/>
    <cellStyle name="n_Flash September eresMas_UAG_report_CA 06-09 (06-09-28)_Group - operational KPIs_1 2" xfId="18746"/>
    <cellStyle name="n_Flash September eresMas_UAG_report_CA 06-09 (06-09-28)_Group - operational KPIs_2" xfId="20863"/>
    <cellStyle name="n_Flash September eresMas_UAG_report_CA 06-09 (06-09-28)_IC&amp;SS" xfId="19697"/>
    <cellStyle name="n_Flash September eresMas_UAG_report_CA 06-09 (06-09-28)_Poland KPIs" xfId="8723"/>
    <cellStyle name="n_Flash September eresMas_UAG_report_CA 06-09 (06-09-28)_Poland KPIs_1" xfId="39891"/>
    <cellStyle name="n_Flash September eresMas_UAG_report_CA 06-09 (06-09-28)_ROW" xfId="39893"/>
    <cellStyle name="n_Flash September eresMas_UAG_report_CA 06-09 (06-09-28)_ROW ARPU" xfId="39894"/>
    <cellStyle name="n_Flash September eresMas_UAG_report_CA 06-09 (06-09-28)_RoW KPIs" xfId="9435"/>
    <cellStyle name="n_Flash September eresMas_UAG_report_CA 06-09 (06-09-28)_ROW_1" xfId="39895"/>
    <cellStyle name="n_Flash September eresMas_UAG_report_CA 06-09 (06-09-28)_ROW_1_Group" xfId="39896"/>
    <cellStyle name="n_Flash September eresMas_UAG_report_CA 06-09 (06-09-28)_ROW_1_ROW ARPU" xfId="39897"/>
    <cellStyle name="n_Flash September eresMas_UAG_report_CA 06-09 (06-09-28)_ROW_Group" xfId="39898"/>
    <cellStyle name="n_Flash September eresMas_UAG_report_CA 06-09 (06-09-28)_ROW_ROW ARPU" xfId="39899"/>
    <cellStyle name="n_Flash September eresMas_UAG_report_CA 06-09 (06-09-28)_Spain ARPU + AUPU" xfId="39900"/>
    <cellStyle name="n_Flash September eresMas_UAG_report_CA 06-09 (06-09-28)_Spain ARPU + AUPU_Group" xfId="39901"/>
    <cellStyle name="n_Flash September eresMas_UAG_report_CA 06-09 (06-09-28)_Spain ARPU + AUPU_ROW ARPU" xfId="39902"/>
    <cellStyle name="n_Flash September eresMas_UAG_report_CA 06-09 (06-09-28)_Spain KPIs" xfId="7405"/>
    <cellStyle name="n_Flash September eresMas_UAG_report_CA 06-09 (06-09-28)_Spain KPIs 2" xfId="16772"/>
    <cellStyle name="n_Flash September eresMas_UAG_report_CA 06-09 (06-09-28)_Spain KPIs_1" xfId="52221"/>
    <cellStyle name="n_Flash September eresMas_UAG_report_CA 06-09 (06-09-28)_Telecoms - Operational KPIs" xfId="50524"/>
    <cellStyle name="n_Flash September eresMas_UAG_report_CA 06-10 (06-11-06)" xfId="2698"/>
    <cellStyle name="n_Flash September eresMas_UAG_report_CA 06-10 (06-11-06)_A&amp;ME KPIs" xfId="54001"/>
    <cellStyle name="n_Flash September eresMas_UAG_report_CA 06-10 (06-11-06)_Enterprise" xfId="10004"/>
    <cellStyle name="n_Flash September eresMas_UAG_report_CA 06-10 (06-11-06)_France financials" xfId="24352"/>
    <cellStyle name="n_Flash September eresMas_UAG_report_CA 06-10 (06-11-06)_France financials_1" xfId="25594"/>
    <cellStyle name="n_Flash September eresMas_UAG_report_CA 06-10 (06-11-06)_France KPIs" xfId="5559"/>
    <cellStyle name="n_Flash September eresMas_UAG_report_CA 06-10 (06-11-06)_France KPIs 2" xfId="14977"/>
    <cellStyle name="n_Flash September eresMas_UAG_report_CA 06-10 (06-11-06)_France KPIs_1" xfId="12802"/>
    <cellStyle name="n_Flash September eresMas_UAG_report_CA 06-10 (06-11-06)_Group" xfId="39904"/>
    <cellStyle name="n_Flash September eresMas_UAG_report_CA 06-10 (06-11-06)_Group - financial KPIs" xfId="22608"/>
    <cellStyle name="n_Flash September eresMas_UAG_report_CA 06-10 (06-11-06)_Group - operational KPIs" xfId="3470"/>
    <cellStyle name="n_Flash September eresMas_UAG_report_CA 06-10 (06-11-06)_Group - operational KPIs_1" xfId="11048"/>
    <cellStyle name="n_Flash September eresMas_UAG_report_CA 06-10 (06-11-06)_Group - operational KPIs_1 2" xfId="18747"/>
    <cellStyle name="n_Flash September eresMas_UAG_report_CA 06-10 (06-11-06)_Group - operational KPIs_2" xfId="20864"/>
    <cellStyle name="n_Flash September eresMas_UAG_report_CA 06-10 (06-11-06)_IC&amp;SS" xfId="13602"/>
    <cellStyle name="n_Flash September eresMas_UAG_report_CA 06-10 (06-11-06)_Poland KPIs" xfId="8724"/>
    <cellStyle name="n_Flash September eresMas_UAG_report_CA 06-10 (06-11-06)_Poland KPIs_1" xfId="39903"/>
    <cellStyle name="n_Flash September eresMas_UAG_report_CA 06-10 (06-11-06)_ROW" xfId="39905"/>
    <cellStyle name="n_Flash September eresMas_UAG_report_CA 06-10 (06-11-06)_ROW ARPU" xfId="39906"/>
    <cellStyle name="n_Flash September eresMas_UAG_report_CA 06-10 (06-11-06)_RoW KPIs" xfId="9436"/>
    <cellStyle name="n_Flash September eresMas_UAG_report_CA 06-10 (06-11-06)_ROW_1" xfId="39907"/>
    <cellStyle name="n_Flash September eresMas_UAG_report_CA 06-10 (06-11-06)_ROW_1_Group" xfId="39908"/>
    <cellStyle name="n_Flash September eresMas_UAG_report_CA 06-10 (06-11-06)_ROW_1_ROW ARPU" xfId="39909"/>
    <cellStyle name="n_Flash September eresMas_UAG_report_CA 06-10 (06-11-06)_ROW_Group" xfId="39910"/>
    <cellStyle name="n_Flash September eresMas_UAG_report_CA 06-10 (06-11-06)_ROW_ROW ARPU" xfId="39911"/>
    <cellStyle name="n_Flash September eresMas_UAG_report_CA 06-10 (06-11-06)_Spain ARPU + AUPU" xfId="39912"/>
    <cellStyle name="n_Flash September eresMas_UAG_report_CA 06-10 (06-11-06)_Spain ARPU + AUPU_Group" xfId="39913"/>
    <cellStyle name="n_Flash September eresMas_UAG_report_CA 06-10 (06-11-06)_Spain ARPU + AUPU_ROW ARPU" xfId="39914"/>
    <cellStyle name="n_Flash September eresMas_UAG_report_CA 06-10 (06-11-06)_Spain KPIs" xfId="7406"/>
    <cellStyle name="n_Flash September eresMas_UAG_report_CA 06-10 (06-11-06)_Spain KPIs 2" xfId="16773"/>
    <cellStyle name="n_Flash September eresMas_UAG_report_CA 06-10 (06-11-06)_Spain KPIs_1" xfId="52222"/>
    <cellStyle name="n_Flash September eresMas_UAG_report_CA 06-10 (06-11-06)_Telecoms - Operational KPIs" xfId="50525"/>
    <cellStyle name="n_Flash September eresMas_UAH Flash" xfId="2699"/>
    <cellStyle name="n_Flash September eresMas_UAH Flash janv 06" xfId="2700"/>
    <cellStyle name="n_Flash September eresMas_UAH Flash janv 06_A&amp;ME KPIs" xfId="54003"/>
    <cellStyle name="n_Flash September eresMas_UAH Flash janv 06_France financials" xfId="24354"/>
    <cellStyle name="n_Flash September eresMas_UAH Flash janv 06_France KPIs" xfId="5561"/>
    <cellStyle name="n_Flash September eresMas_UAH Flash janv 06_France KPIs 2" xfId="14979"/>
    <cellStyle name="n_Flash September eresMas_UAH Flash janv 06_France KPIs_1" xfId="12804"/>
    <cellStyle name="n_Flash September eresMas_UAH Flash janv 06_Group" xfId="39917"/>
    <cellStyle name="n_Flash September eresMas_UAH Flash janv 06_Group - financial KPIs" xfId="22610"/>
    <cellStyle name="n_Flash September eresMas_UAH Flash janv 06_Group - operational KPIs" xfId="11050"/>
    <cellStyle name="n_Flash September eresMas_UAH Flash janv 06_Group - operational KPIs 2" xfId="18749"/>
    <cellStyle name="n_Flash September eresMas_UAH Flash janv 06_Group - operational KPIs_1" xfId="20866"/>
    <cellStyle name="n_Flash September eresMas_UAH Flash janv 06_Poland KPIs" xfId="39916"/>
    <cellStyle name="n_Flash September eresMas_UAH Flash janv 06_ROW" xfId="39918"/>
    <cellStyle name="n_Flash September eresMas_UAH Flash janv 06_ROW ARPU" xfId="39919"/>
    <cellStyle name="n_Flash September eresMas_UAH Flash janv 06_ROW_1" xfId="39920"/>
    <cellStyle name="n_Flash September eresMas_UAH Flash janv 06_ROW_1_Group" xfId="39921"/>
    <cellStyle name="n_Flash September eresMas_UAH Flash janv 06_ROW_1_ROW ARPU" xfId="39922"/>
    <cellStyle name="n_Flash September eresMas_UAH Flash janv 06_ROW_Group" xfId="39923"/>
    <cellStyle name="n_Flash September eresMas_UAH Flash janv 06_ROW_ROW ARPU" xfId="39924"/>
    <cellStyle name="n_Flash September eresMas_UAH Flash janv 06_Spain ARPU + AUPU" xfId="39925"/>
    <cellStyle name="n_Flash September eresMas_UAH Flash janv 06_Spain ARPU + AUPU_Group" xfId="39926"/>
    <cellStyle name="n_Flash September eresMas_UAH Flash janv 06_Spain ARPU + AUPU_ROW ARPU" xfId="39927"/>
    <cellStyle name="n_Flash September eresMas_UAH Flash janv 06_Spain KPIs" xfId="7408"/>
    <cellStyle name="n_Flash September eresMas_UAH Flash janv 06_Spain KPIs 2" xfId="16775"/>
    <cellStyle name="n_Flash September eresMas_UAH Flash janv 06_Spain KPIs_1" xfId="52224"/>
    <cellStyle name="n_Flash September eresMas_UAH Flash janv 06_Telecoms - Operational KPIs" xfId="50527"/>
    <cellStyle name="n_Flash September eresMas_UAH Flash_A&amp;ME KPIs" xfId="54002"/>
    <cellStyle name="n_Flash September eresMas_UAH Flash_France financials" xfId="24353"/>
    <cellStyle name="n_Flash September eresMas_UAH Flash_France KPIs" xfId="5560"/>
    <cellStyle name="n_Flash September eresMas_UAH Flash_France KPIs 2" xfId="14978"/>
    <cellStyle name="n_Flash September eresMas_UAH Flash_France KPIs_1" xfId="12803"/>
    <cellStyle name="n_Flash September eresMas_UAH Flash_Group" xfId="39928"/>
    <cellStyle name="n_Flash September eresMas_UAH Flash_Group - financial KPIs" xfId="22609"/>
    <cellStyle name="n_Flash September eresMas_UAH Flash_Group - operational KPIs" xfId="11049"/>
    <cellStyle name="n_Flash September eresMas_UAH Flash_Group - operational KPIs 2" xfId="18748"/>
    <cellStyle name="n_Flash September eresMas_UAH Flash_Group - operational KPIs_1" xfId="20865"/>
    <cellStyle name="n_Flash September eresMas_UAH Flash_Poland KPIs" xfId="39915"/>
    <cellStyle name="n_Flash September eresMas_UAH Flash_ROW" xfId="39929"/>
    <cellStyle name="n_Flash September eresMas_UAH Flash_ROW ARPU" xfId="39930"/>
    <cellStyle name="n_Flash September eresMas_UAH Flash_ROW_1" xfId="39931"/>
    <cellStyle name="n_Flash September eresMas_UAH Flash_ROW_1_Group" xfId="39932"/>
    <cellStyle name="n_Flash September eresMas_UAH Flash_ROW_1_ROW ARPU" xfId="39933"/>
    <cellStyle name="n_Flash September eresMas_UAH Flash_ROW_Group" xfId="39934"/>
    <cellStyle name="n_Flash September eresMas_UAH Flash_ROW_ROW ARPU" xfId="39935"/>
    <cellStyle name="n_Flash September eresMas_UAH Flash_Spain ARPU + AUPU" xfId="39936"/>
    <cellStyle name="n_Flash September eresMas_UAH Flash_Spain ARPU + AUPU_Group" xfId="39937"/>
    <cellStyle name="n_Flash September eresMas_UAH Flash_Spain ARPU + AUPU_ROW ARPU" xfId="39938"/>
    <cellStyle name="n_Flash September eresMas_UAH Flash_Spain KPIs" xfId="7407"/>
    <cellStyle name="n_Flash September eresMas_UAH Flash_Spain KPIs 2" xfId="16774"/>
    <cellStyle name="n_Flash September eresMas_UAH Flash_Spain KPIs_1" xfId="52223"/>
    <cellStyle name="n_Flash September eresMas_UAH Flash_Telecoms - Operational KPIs" xfId="50526"/>
    <cellStyle name="n_Flash September eresMas_V&amp;M trajectoires V1 (06-08-11)" xfId="2701"/>
    <cellStyle name="n_Flash September eresMas_V&amp;M trajectoires V1 (06-08-11)_A&amp;ME KPIs" xfId="54004"/>
    <cellStyle name="n_Flash September eresMas_V&amp;M trajectoires V1 (06-08-11)_Enterprise" xfId="10005"/>
    <cellStyle name="n_Flash September eresMas_V&amp;M trajectoires V1 (06-08-11)_France financials" xfId="24355"/>
    <cellStyle name="n_Flash September eresMas_V&amp;M trajectoires V1 (06-08-11)_France financials_1" xfId="25595"/>
    <cellStyle name="n_Flash September eresMas_V&amp;M trajectoires V1 (06-08-11)_France KPIs" xfId="5562"/>
    <cellStyle name="n_Flash September eresMas_V&amp;M trajectoires V1 (06-08-11)_France KPIs 2" xfId="14980"/>
    <cellStyle name="n_Flash September eresMas_V&amp;M trajectoires V1 (06-08-11)_France KPIs_1" xfId="12805"/>
    <cellStyle name="n_Flash September eresMas_V&amp;M trajectoires V1 (06-08-11)_Group" xfId="39940"/>
    <cellStyle name="n_Flash September eresMas_V&amp;M trajectoires V1 (06-08-11)_Group - financial KPIs" xfId="22611"/>
    <cellStyle name="n_Flash September eresMas_V&amp;M trajectoires V1 (06-08-11)_Group - operational KPIs" xfId="3471"/>
    <cellStyle name="n_Flash September eresMas_V&amp;M trajectoires V1 (06-08-11)_Group - operational KPIs_1" xfId="11051"/>
    <cellStyle name="n_Flash September eresMas_V&amp;M trajectoires V1 (06-08-11)_Group - operational KPIs_1 2" xfId="18750"/>
    <cellStyle name="n_Flash September eresMas_V&amp;M trajectoires V1 (06-08-11)_Group - operational KPIs_2" xfId="20867"/>
    <cellStyle name="n_Flash September eresMas_V&amp;M trajectoires V1 (06-08-11)_IC&amp;SS" xfId="13829"/>
    <cellStyle name="n_Flash September eresMas_V&amp;M trajectoires V1 (06-08-11)_Poland KPIs" xfId="8725"/>
    <cellStyle name="n_Flash September eresMas_V&amp;M trajectoires V1 (06-08-11)_Poland KPIs_1" xfId="39939"/>
    <cellStyle name="n_Flash September eresMas_V&amp;M trajectoires V1 (06-08-11)_ROW" xfId="39941"/>
    <cellStyle name="n_Flash September eresMas_V&amp;M trajectoires V1 (06-08-11)_ROW ARPU" xfId="39942"/>
    <cellStyle name="n_Flash September eresMas_V&amp;M trajectoires V1 (06-08-11)_RoW KPIs" xfId="9437"/>
    <cellStyle name="n_Flash September eresMas_V&amp;M trajectoires V1 (06-08-11)_ROW_1" xfId="39943"/>
    <cellStyle name="n_Flash September eresMas_V&amp;M trajectoires V1 (06-08-11)_ROW_1_Group" xfId="39944"/>
    <cellStyle name="n_Flash September eresMas_V&amp;M trajectoires V1 (06-08-11)_ROW_1_ROW ARPU" xfId="39945"/>
    <cellStyle name="n_Flash September eresMas_V&amp;M trajectoires V1 (06-08-11)_ROW_Group" xfId="39946"/>
    <cellStyle name="n_Flash September eresMas_V&amp;M trajectoires V1 (06-08-11)_ROW_ROW ARPU" xfId="39947"/>
    <cellStyle name="n_Flash September eresMas_V&amp;M trajectoires V1 (06-08-11)_Spain ARPU + AUPU" xfId="39948"/>
    <cellStyle name="n_Flash September eresMas_V&amp;M trajectoires V1 (06-08-11)_Spain ARPU + AUPU_Group" xfId="39949"/>
    <cellStyle name="n_Flash September eresMas_V&amp;M trajectoires V1 (06-08-11)_Spain ARPU + AUPU_ROW ARPU" xfId="39950"/>
    <cellStyle name="n_Flash September eresMas_V&amp;M trajectoires V1 (06-08-11)_Spain KPIs" xfId="7409"/>
    <cellStyle name="n_Flash September eresMas_V&amp;M trajectoires V1 (06-08-11)_Spain KPIs 2" xfId="16776"/>
    <cellStyle name="n_Flash September eresMas_V&amp;M trajectoires V1 (06-08-11)_Spain KPIs_1" xfId="52225"/>
    <cellStyle name="n_Flash September eresMas_V&amp;M trajectoires V1 (06-08-11)_Telecoms - Operational KPIs" xfId="50528"/>
    <cellStyle name="n_Flash September eresMas_VERIF ISP" xfId="2702"/>
    <cellStyle name="n_Flash September eresMas_VERIF ISP_01 Synthèse DM pour modèle" xfId="2703"/>
    <cellStyle name="n_Flash September eresMas_VERIF ISP_01 Synthèse DM pour modèle_A&amp;ME KPIs" xfId="54006"/>
    <cellStyle name="n_Flash September eresMas_VERIF ISP_01 Synthèse DM pour modèle_France financials" xfId="24357"/>
    <cellStyle name="n_Flash September eresMas_VERIF ISP_01 Synthèse DM pour modèle_France KPIs" xfId="5564"/>
    <cellStyle name="n_Flash September eresMas_VERIF ISP_01 Synthèse DM pour modèle_France KPIs 2" xfId="14982"/>
    <cellStyle name="n_Flash September eresMas_VERIF ISP_01 Synthèse DM pour modèle_France KPIs_1" xfId="12807"/>
    <cellStyle name="n_Flash September eresMas_VERIF ISP_01 Synthèse DM pour modèle_Group" xfId="39953"/>
    <cellStyle name="n_Flash September eresMas_VERIF ISP_01 Synthèse DM pour modèle_Group - financial KPIs" xfId="22613"/>
    <cellStyle name="n_Flash September eresMas_VERIF ISP_01 Synthèse DM pour modèle_Group - operational KPIs" xfId="11053"/>
    <cellStyle name="n_Flash September eresMas_VERIF ISP_01 Synthèse DM pour modèle_Group - operational KPIs 2" xfId="18752"/>
    <cellStyle name="n_Flash September eresMas_VERIF ISP_01 Synthèse DM pour modèle_Group - operational KPIs_1" xfId="20869"/>
    <cellStyle name="n_Flash September eresMas_VERIF ISP_01 Synthèse DM pour modèle_Poland KPIs" xfId="39952"/>
    <cellStyle name="n_Flash September eresMas_VERIF ISP_01 Synthèse DM pour modèle_ROW" xfId="39954"/>
    <cellStyle name="n_Flash September eresMas_VERIF ISP_01 Synthèse DM pour modèle_ROW ARPU" xfId="39955"/>
    <cellStyle name="n_Flash September eresMas_VERIF ISP_01 Synthèse DM pour modèle_ROW_1" xfId="39956"/>
    <cellStyle name="n_Flash September eresMas_VERIF ISP_01 Synthèse DM pour modèle_ROW_1_Group" xfId="39957"/>
    <cellStyle name="n_Flash September eresMas_VERIF ISP_01 Synthèse DM pour modèle_ROW_1_ROW ARPU" xfId="39958"/>
    <cellStyle name="n_Flash September eresMas_VERIF ISP_01 Synthèse DM pour modèle_ROW_Group" xfId="39959"/>
    <cellStyle name="n_Flash September eresMas_VERIF ISP_01 Synthèse DM pour modèle_ROW_ROW ARPU" xfId="39960"/>
    <cellStyle name="n_Flash September eresMas_VERIF ISP_01 Synthèse DM pour modèle_Spain ARPU + AUPU" xfId="39961"/>
    <cellStyle name="n_Flash September eresMas_VERIF ISP_01 Synthèse DM pour modèle_Spain ARPU + AUPU_Group" xfId="39962"/>
    <cellStyle name="n_Flash September eresMas_VERIF ISP_01 Synthèse DM pour modèle_Spain ARPU + AUPU_ROW ARPU" xfId="39963"/>
    <cellStyle name="n_Flash September eresMas_VERIF ISP_01 Synthèse DM pour modèle_Spain KPIs" xfId="7411"/>
    <cellStyle name="n_Flash September eresMas_VERIF ISP_01 Synthèse DM pour modèle_Spain KPIs 2" xfId="16778"/>
    <cellStyle name="n_Flash September eresMas_VERIF ISP_01 Synthèse DM pour modèle_Spain KPIs_1" xfId="52227"/>
    <cellStyle name="n_Flash September eresMas_VERIF ISP_01 Synthèse DM pour modèle_Telecoms - Operational KPIs" xfId="50530"/>
    <cellStyle name="n_Flash September eresMas_VERIF ISP_0703 Préflashde L23 Analyse CA trafic 07-03 (07-04-03)" xfId="2704"/>
    <cellStyle name="n_Flash September eresMas_VERIF ISP_0703 Préflashde L23 Analyse CA trafic 07-03 (07-04-03)_A&amp;ME KPIs" xfId="54007"/>
    <cellStyle name="n_Flash September eresMas_VERIF ISP_0703 Préflashde L23 Analyse CA trafic 07-03 (07-04-03)_Enterprise" xfId="10007"/>
    <cellStyle name="n_Flash September eresMas_VERIF ISP_0703 Préflashde L23 Analyse CA trafic 07-03 (07-04-03)_France financials" xfId="24358"/>
    <cellStyle name="n_Flash September eresMas_VERIF ISP_0703 Préflashde L23 Analyse CA trafic 07-03 (07-04-03)_France financials_1" xfId="25597"/>
    <cellStyle name="n_Flash September eresMas_VERIF ISP_0703 Préflashde L23 Analyse CA trafic 07-03 (07-04-03)_France KPIs" xfId="5565"/>
    <cellStyle name="n_Flash September eresMas_VERIF ISP_0703 Préflashde L23 Analyse CA trafic 07-03 (07-04-03)_France KPIs 2" xfId="14983"/>
    <cellStyle name="n_Flash September eresMas_VERIF ISP_0703 Préflashde L23 Analyse CA trafic 07-03 (07-04-03)_France KPIs_1" xfId="12808"/>
    <cellStyle name="n_Flash September eresMas_VERIF ISP_0703 Préflashde L23 Analyse CA trafic 07-03 (07-04-03)_Group" xfId="39965"/>
    <cellStyle name="n_Flash September eresMas_VERIF ISP_0703 Préflashde L23 Analyse CA trafic 07-03 (07-04-03)_Group - financial KPIs" xfId="22614"/>
    <cellStyle name="n_Flash September eresMas_VERIF ISP_0703 Préflashde L23 Analyse CA trafic 07-03 (07-04-03)_Group - operational KPIs" xfId="3473"/>
    <cellStyle name="n_Flash September eresMas_VERIF ISP_0703 Préflashde L23 Analyse CA trafic 07-03 (07-04-03)_Group - operational KPIs_1" xfId="11054"/>
    <cellStyle name="n_Flash September eresMas_VERIF ISP_0703 Préflashde L23 Analyse CA trafic 07-03 (07-04-03)_Group - operational KPIs_1 2" xfId="18753"/>
    <cellStyle name="n_Flash September eresMas_VERIF ISP_0703 Préflashde L23 Analyse CA trafic 07-03 (07-04-03)_Group - operational KPIs_2" xfId="20870"/>
    <cellStyle name="n_Flash September eresMas_VERIF ISP_0703 Préflashde L23 Analyse CA trafic 07-03 (07-04-03)_IC&amp;SS" xfId="19696"/>
    <cellStyle name="n_Flash September eresMas_VERIF ISP_0703 Préflashde L23 Analyse CA trafic 07-03 (07-04-03)_Poland KPIs" xfId="8727"/>
    <cellStyle name="n_Flash September eresMas_VERIF ISP_0703 Préflashde L23 Analyse CA trafic 07-03 (07-04-03)_Poland KPIs_1" xfId="39964"/>
    <cellStyle name="n_Flash September eresMas_VERIF ISP_0703 Préflashde L23 Analyse CA trafic 07-03 (07-04-03)_ROW" xfId="39966"/>
    <cellStyle name="n_Flash September eresMas_VERIF ISP_0703 Préflashde L23 Analyse CA trafic 07-03 (07-04-03)_ROW ARPU" xfId="39967"/>
    <cellStyle name="n_Flash September eresMas_VERIF ISP_0703 Préflashde L23 Analyse CA trafic 07-03 (07-04-03)_RoW KPIs" xfId="9439"/>
    <cellStyle name="n_Flash September eresMas_VERIF ISP_0703 Préflashde L23 Analyse CA trafic 07-03 (07-04-03)_ROW_1" xfId="39968"/>
    <cellStyle name="n_Flash September eresMas_VERIF ISP_0703 Préflashde L23 Analyse CA trafic 07-03 (07-04-03)_ROW_1_Group" xfId="39969"/>
    <cellStyle name="n_Flash September eresMas_VERIF ISP_0703 Préflashde L23 Analyse CA trafic 07-03 (07-04-03)_ROW_1_ROW ARPU" xfId="39970"/>
    <cellStyle name="n_Flash September eresMas_VERIF ISP_0703 Préflashde L23 Analyse CA trafic 07-03 (07-04-03)_ROW_Group" xfId="39971"/>
    <cellStyle name="n_Flash September eresMas_VERIF ISP_0703 Préflashde L23 Analyse CA trafic 07-03 (07-04-03)_ROW_ROW ARPU" xfId="39972"/>
    <cellStyle name="n_Flash September eresMas_VERIF ISP_0703 Préflashde L23 Analyse CA trafic 07-03 (07-04-03)_Spain ARPU + AUPU" xfId="39973"/>
    <cellStyle name="n_Flash September eresMas_VERIF ISP_0703 Préflashde L23 Analyse CA trafic 07-03 (07-04-03)_Spain ARPU + AUPU_Group" xfId="39974"/>
    <cellStyle name="n_Flash September eresMas_VERIF ISP_0703 Préflashde L23 Analyse CA trafic 07-03 (07-04-03)_Spain ARPU + AUPU_ROW ARPU" xfId="39975"/>
    <cellStyle name="n_Flash September eresMas_VERIF ISP_0703 Préflashde L23 Analyse CA trafic 07-03 (07-04-03)_Spain KPIs" xfId="7412"/>
    <cellStyle name="n_Flash September eresMas_VERIF ISP_0703 Préflashde L23 Analyse CA trafic 07-03 (07-04-03)_Spain KPIs 2" xfId="16779"/>
    <cellStyle name="n_Flash September eresMas_VERIF ISP_0703 Préflashde L23 Analyse CA trafic 07-03 (07-04-03)_Spain KPIs_1" xfId="52228"/>
    <cellStyle name="n_Flash September eresMas_VERIF ISP_0703 Préflashde L23 Analyse CA trafic 07-03 (07-04-03)_Telecoms - Operational KPIs" xfId="50531"/>
    <cellStyle name="n_Flash September eresMas_VERIF ISP_A&amp;ME KPIs" xfId="54005"/>
    <cellStyle name="n_Flash September eresMas_VERIF ISP_Base Forfaits 06-07" xfId="2705"/>
    <cellStyle name="n_Flash September eresMas_VERIF ISP_Base Forfaits 06-07_A&amp;ME KPIs" xfId="54008"/>
    <cellStyle name="n_Flash September eresMas_VERIF ISP_Base Forfaits 06-07_Enterprise" xfId="10008"/>
    <cellStyle name="n_Flash September eresMas_VERIF ISP_Base Forfaits 06-07_France financials" xfId="24359"/>
    <cellStyle name="n_Flash September eresMas_VERIF ISP_Base Forfaits 06-07_France financials_1" xfId="25598"/>
    <cellStyle name="n_Flash September eresMas_VERIF ISP_Base Forfaits 06-07_France KPIs" xfId="5566"/>
    <cellStyle name="n_Flash September eresMas_VERIF ISP_Base Forfaits 06-07_France KPIs 2" xfId="14984"/>
    <cellStyle name="n_Flash September eresMas_VERIF ISP_Base Forfaits 06-07_France KPIs_1" xfId="12809"/>
    <cellStyle name="n_Flash September eresMas_VERIF ISP_Base Forfaits 06-07_Group" xfId="39977"/>
    <cellStyle name="n_Flash September eresMas_VERIF ISP_Base Forfaits 06-07_Group - financial KPIs" xfId="22615"/>
    <cellStyle name="n_Flash September eresMas_VERIF ISP_Base Forfaits 06-07_Group - operational KPIs" xfId="3474"/>
    <cellStyle name="n_Flash September eresMas_VERIF ISP_Base Forfaits 06-07_Group - operational KPIs_1" xfId="11055"/>
    <cellStyle name="n_Flash September eresMas_VERIF ISP_Base Forfaits 06-07_Group - operational KPIs_1 2" xfId="18754"/>
    <cellStyle name="n_Flash September eresMas_VERIF ISP_Base Forfaits 06-07_Group - operational KPIs_2" xfId="20871"/>
    <cellStyle name="n_Flash September eresMas_VERIF ISP_Base Forfaits 06-07_IC&amp;SS" xfId="13603"/>
    <cellStyle name="n_Flash September eresMas_VERIF ISP_Base Forfaits 06-07_Poland KPIs" xfId="8728"/>
    <cellStyle name="n_Flash September eresMas_VERIF ISP_Base Forfaits 06-07_Poland KPIs_1" xfId="39976"/>
    <cellStyle name="n_Flash September eresMas_VERIF ISP_Base Forfaits 06-07_ROW" xfId="39978"/>
    <cellStyle name="n_Flash September eresMas_VERIF ISP_Base Forfaits 06-07_ROW ARPU" xfId="39979"/>
    <cellStyle name="n_Flash September eresMas_VERIF ISP_Base Forfaits 06-07_RoW KPIs" xfId="9440"/>
    <cellStyle name="n_Flash September eresMas_VERIF ISP_Base Forfaits 06-07_ROW_1" xfId="39980"/>
    <cellStyle name="n_Flash September eresMas_VERIF ISP_Base Forfaits 06-07_ROW_1_Group" xfId="39981"/>
    <cellStyle name="n_Flash September eresMas_VERIF ISP_Base Forfaits 06-07_ROW_1_ROW ARPU" xfId="39982"/>
    <cellStyle name="n_Flash September eresMas_VERIF ISP_Base Forfaits 06-07_ROW_Group" xfId="39983"/>
    <cellStyle name="n_Flash September eresMas_VERIF ISP_Base Forfaits 06-07_ROW_ROW ARPU" xfId="39984"/>
    <cellStyle name="n_Flash September eresMas_VERIF ISP_Base Forfaits 06-07_Spain ARPU + AUPU" xfId="39985"/>
    <cellStyle name="n_Flash September eresMas_VERIF ISP_Base Forfaits 06-07_Spain ARPU + AUPU_Group" xfId="39986"/>
    <cellStyle name="n_Flash September eresMas_VERIF ISP_Base Forfaits 06-07_Spain ARPU + AUPU_ROW ARPU" xfId="39987"/>
    <cellStyle name="n_Flash September eresMas_VERIF ISP_Base Forfaits 06-07_Spain KPIs" xfId="7413"/>
    <cellStyle name="n_Flash September eresMas_VERIF ISP_Base Forfaits 06-07_Spain KPIs 2" xfId="16780"/>
    <cellStyle name="n_Flash September eresMas_VERIF ISP_Base Forfaits 06-07_Spain KPIs_1" xfId="52229"/>
    <cellStyle name="n_Flash September eresMas_VERIF ISP_Base Forfaits 06-07_Telecoms - Operational KPIs" xfId="50532"/>
    <cellStyle name="n_Flash September eresMas_VERIF ISP_CA BAC SCR-VM 06-07 (31-07-06)" xfId="2706"/>
    <cellStyle name="n_Flash September eresMas_VERIF ISP_CA BAC SCR-VM 06-07 (31-07-06)_A&amp;ME KPIs" xfId="54009"/>
    <cellStyle name="n_Flash September eresMas_VERIF ISP_CA BAC SCR-VM 06-07 (31-07-06)_Enterprise" xfId="10009"/>
    <cellStyle name="n_Flash September eresMas_VERIF ISP_CA BAC SCR-VM 06-07 (31-07-06)_France financials" xfId="24360"/>
    <cellStyle name="n_Flash September eresMas_VERIF ISP_CA BAC SCR-VM 06-07 (31-07-06)_France financials_1" xfId="25599"/>
    <cellStyle name="n_Flash September eresMas_VERIF ISP_CA BAC SCR-VM 06-07 (31-07-06)_France KPIs" xfId="5567"/>
    <cellStyle name="n_Flash September eresMas_VERIF ISP_CA BAC SCR-VM 06-07 (31-07-06)_France KPIs 2" xfId="14985"/>
    <cellStyle name="n_Flash September eresMas_VERIF ISP_CA BAC SCR-VM 06-07 (31-07-06)_France KPIs_1" xfId="12810"/>
    <cellStyle name="n_Flash September eresMas_VERIF ISP_CA BAC SCR-VM 06-07 (31-07-06)_Group" xfId="39989"/>
    <cellStyle name="n_Flash September eresMas_VERIF ISP_CA BAC SCR-VM 06-07 (31-07-06)_Group - financial KPIs" xfId="22616"/>
    <cellStyle name="n_Flash September eresMas_VERIF ISP_CA BAC SCR-VM 06-07 (31-07-06)_Group - operational KPIs" xfId="3475"/>
    <cellStyle name="n_Flash September eresMas_VERIF ISP_CA BAC SCR-VM 06-07 (31-07-06)_Group - operational KPIs_1" xfId="11056"/>
    <cellStyle name="n_Flash September eresMas_VERIF ISP_CA BAC SCR-VM 06-07 (31-07-06)_Group - operational KPIs_1 2" xfId="18755"/>
    <cellStyle name="n_Flash September eresMas_VERIF ISP_CA BAC SCR-VM 06-07 (31-07-06)_Group - operational KPIs_2" xfId="20872"/>
    <cellStyle name="n_Flash September eresMas_VERIF ISP_CA BAC SCR-VM 06-07 (31-07-06)_IC&amp;SS" xfId="17729"/>
    <cellStyle name="n_Flash September eresMas_VERIF ISP_CA BAC SCR-VM 06-07 (31-07-06)_Poland KPIs" xfId="8729"/>
    <cellStyle name="n_Flash September eresMas_VERIF ISP_CA BAC SCR-VM 06-07 (31-07-06)_Poland KPIs_1" xfId="39988"/>
    <cellStyle name="n_Flash September eresMas_VERIF ISP_CA BAC SCR-VM 06-07 (31-07-06)_ROW" xfId="39990"/>
    <cellStyle name="n_Flash September eresMas_VERIF ISP_CA BAC SCR-VM 06-07 (31-07-06)_ROW ARPU" xfId="39991"/>
    <cellStyle name="n_Flash September eresMas_VERIF ISP_CA BAC SCR-VM 06-07 (31-07-06)_RoW KPIs" xfId="9441"/>
    <cellStyle name="n_Flash September eresMas_VERIF ISP_CA BAC SCR-VM 06-07 (31-07-06)_ROW_1" xfId="39992"/>
    <cellStyle name="n_Flash September eresMas_VERIF ISP_CA BAC SCR-VM 06-07 (31-07-06)_ROW_1_Group" xfId="39993"/>
    <cellStyle name="n_Flash September eresMas_VERIF ISP_CA BAC SCR-VM 06-07 (31-07-06)_ROW_1_ROW ARPU" xfId="39994"/>
    <cellStyle name="n_Flash September eresMas_VERIF ISP_CA BAC SCR-VM 06-07 (31-07-06)_ROW_Group" xfId="39995"/>
    <cellStyle name="n_Flash September eresMas_VERIF ISP_CA BAC SCR-VM 06-07 (31-07-06)_ROW_ROW ARPU" xfId="39996"/>
    <cellStyle name="n_Flash September eresMas_VERIF ISP_CA BAC SCR-VM 06-07 (31-07-06)_Spain ARPU + AUPU" xfId="39997"/>
    <cellStyle name="n_Flash September eresMas_VERIF ISP_CA BAC SCR-VM 06-07 (31-07-06)_Spain ARPU + AUPU_Group" xfId="39998"/>
    <cellStyle name="n_Flash September eresMas_VERIF ISP_CA BAC SCR-VM 06-07 (31-07-06)_Spain ARPU + AUPU_ROW ARPU" xfId="39999"/>
    <cellStyle name="n_Flash September eresMas_VERIF ISP_CA BAC SCR-VM 06-07 (31-07-06)_Spain KPIs" xfId="7414"/>
    <cellStyle name="n_Flash September eresMas_VERIF ISP_CA BAC SCR-VM 06-07 (31-07-06)_Spain KPIs 2" xfId="16781"/>
    <cellStyle name="n_Flash September eresMas_VERIF ISP_CA BAC SCR-VM 06-07 (31-07-06)_Spain KPIs_1" xfId="52230"/>
    <cellStyle name="n_Flash September eresMas_VERIF ISP_CA BAC SCR-VM 06-07 (31-07-06)_Telecoms - Operational KPIs" xfId="50533"/>
    <cellStyle name="n_Flash September eresMas_VERIF ISP_CA forfaits 0607 (06-08-14)" xfId="2707"/>
    <cellStyle name="n_Flash September eresMas_VERIF ISP_CA forfaits 0607 (06-08-14)_A&amp;ME KPIs" xfId="54010"/>
    <cellStyle name="n_Flash September eresMas_VERIF ISP_CA forfaits 0607 (06-08-14)_France financials" xfId="24361"/>
    <cellStyle name="n_Flash September eresMas_VERIF ISP_CA forfaits 0607 (06-08-14)_France KPIs" xfId="5568"/>
    <cellStyle name="n_Flash September eresMas_VERIF ISP_CA forfaits 0607 (06-08-14)_France KPIs 2" xfId="14986"/>
    <cellStyle name="n_Flash September eresMas_VERIF ISP_CA forfaits 0607 (06-08-14)_France KPIs_1" xfId="12811"/>
    <cellStyle name="n_Flash September eresMas_VERIF ISP_CA forfaits 0607 (06-08-14)_Group" xfId="40001"/>
    <cellStyle name="n_Flash September eresMas_VERIF ISP_CA forfaits 0607 (06-08-14)_Group - financial KPIs" xfId="22617"/>
    <cellStyle name="n_Flash September eresMas_VERIF ISP_CA forfaits 0607 (06-08-14)_Group - operational KPIs" xfId="11057"/>
    <cellStyle name="n_Flash September eresMas_VERIF ISP_CA forfaits 0607 (06-08-14)_Group - operational KPIs 2" xfId="18756"/>
    <cellStyle name="n_Flash September eresMas_VERIF ISP_CA forfaits 0607 (06-08-14)_Group - operational KPIs_1" xfId="20873"/>
    <cellStyle name="n_Flash September eresMas_VERIF ISP_CA forfaits 0607 (06-08-14)_Poland KPIs" xfId="40000"/>
    <cellStyle name="n_Flash September eresMas_VERIF ISP_CA forfaits 0607 (06-08-14)_ROW" xfId="40002"/>
    <cellStyle name="n_Flash September eresMas_VERIF ISP_CA forfaits 0607 (06-08-14)_ROW ARPU" xfId="40003"/>
    <cellStyle name="n_Flash September eresMas_VERIF ISP_CA forfaits 0607 (06-08-14)_ROW_1" xfId="40004"/>
    <cellStyle name="n_Flash September eresMas_VERIF ISP_CA forfaits 0607 (06-08-14)_ROW_1_Group" xfId="40005"/>
    <cellStyle name="n_Flash September eresMas_VERIF ISP_CA forfaits 0607 (06-08-14)_ROW_1_ROW ARPU" xfId="40006"/>
    <cellStyle name="n_Flash September eresMas_VERIF ISP_CA forfaits 0607 (06-08-14)_ROW_Group" xfId="40007"/>
    <cellStyle name="n_Flash September eresMas_VERIF ISP_CA forfaits 0607 (06-08-14)_ROW_ROW ARPU" xfId="40008"/>
    <cellStyle name="n_Flash September eresMas_VERIF ISP_CA forfaits 0607 (06-08-14)_Spain ARPU + AUPU" xfId="40009"/>
    <cellStyle name="n_Flash September eresMas_VERIF ISP_CA forfaits 0607 (06-08-14)_Spain ARPU + AUPU_Group" xfId="40010"/>
    <cellStyle name="n_Flash September eresMas_VERIF ISP_CA forfaits 0607 (06-08-14)_Spain ARPU + AUPU_ROW ARPU" xfId="40011"/>
    <cellStyle name="n_Flash September eresMas_VERIF ISP_CA forfaits 0607 (06-08-14)_Spain KPIs" xfId="7415"/>
    <cellStyle name="n_Flash September eresMas_VERIF ISP_CA forfaits 0607 (06-08-14)_Spain KPIs 2" xfId="16782"/>
    <cellStyle name="n_Flash September eresMas_VERIF ISP_CA forfaits 0607 (06-08-14)_Spain KPIs_1" xfId="52231"/>
    <cellStyle name="n_Flash September eresMas_VERIF ISP_CA forfaits 0607 (06-08-14)_Telecoms - Operational KPIs" xfId="50534"/>
    <cellStyle name="n_Flash September eresMas_VERIF ISP_Classeur2" xfId="2708"/>
    <cellStyle name="n_Flash September eresMas_VERIF ISP_Classeur2_A&amp;ME KPIs" xfId="54011"/>
    <cellStyle name="n_Flash September eresMas_VERIF ISP_Classeur2_France financials" xfId="24362"/>
    <cellStyle name="n_Flash September eresMas_VERIF ISP_Classeur2_France KPIs" xfId="5569"/>
    <cellStyle name="n_Flash September eresMas_VERIF ISP_Classeur2_France KPIs 2" xfId="14987"/>
    <cellStyle name="n_Flash September eresMas_VERIF ISP_Classeur2_France KPIs_1" xfId="12812"/>
    <cellStyle name="n_Flash September eresMas_VERIF ISP_Classeur2_Group" xfId="40013"/>
    <cellStyle name="n_Flash September eresMas_VERIF ISP_Classeur2_Group - financial KPIs" xfId="22618"/>
    <cellStyle name="n_Flash September eresMas_VERIF ISP_Classeur2_Group - operational KPIs" xfId="11058"/>
    <cellStyle name="n_Flash September eresMas_VERIF ISP_Classeur2_Group - operational KPIs 2" xfId="18757"/>
    <cellStyle name="n_Flash September eresMas_VERIF ISP_Classeur2_Group - operational KPIs_1" xfId="20874"/>
    <cellStyle name="n_Flash September eresMas_VERIF ISP_Classeur2_Poland KPIs" xfId="40012"/>
    <cellStyle name="n_Flash September eresMas_VERIF ISP_Classeur2_ROW" xfId="40014"/>
    <cellStyle name="n_Flash September eresMas_VERIF ISP_Classeur2_ROW ARPU" xfId="40015"/>
    <cellStyle name="n_Flash September eresMas_VERIF ISP_Classeur2_ROW_1" xfId="40016"/>
    <cellStyle name="n_Flash September eresMas_VERIF ISP_Classeur2_ROW_1_Group" xfId="40017"/>
    <cellStyle name="n_Flash September eresMas_VERIF ISP_Classeur2_ROW_1_ROW ARPU" xfId="40018"/>
    <cellStyle name="n_Flash September eresMas_VERIF ISP_Classeur2_ROW_Group" xfId="40019"/>
    <cellStyle name="n_Flash September eresMas_VERIF ISP_Classeur2_ROW_ROW ARPU" xfId="40020"/>
    <cellStyle name="n_Flash September eresMas_VERIF ISP_Classeur2_Spain ARPU + AUPU" xfId="40021"/>
    <cellStyle name="n_Flash September eresMas_VERIF ISP_Classeur2_Spain ARPU + AUPU_Group" xfId="40022"/>
    <cellStyle name="n_Flash September eresMas_VERIF ISP_Classeur2_Spain ARPU + AUPU_ROW ARPU" xfId="40023"/>
    <cellStyle name="n_Flash September eresMas_VERIF ISP_Classeur2_Spain KPIs" xfId="7416"/>
    <cellStyle name="n_Flash September eresMas_VERIF ISP_Classeur2_Spain KPIs 2" xfId="16783"/>
    <cellStyle name="n_Flash September eresMas_VERIF ISP_Classeur2_Spain KPIs_1" xfId="52232"/>
    <cellStyle name="n_Flash September eresMas_VERIF ISP_Classeur2_Telecoms - Operational KPIs" xfId="50535"/>
    <cellStyle name="n_Flash September eresMas_VERIF ISP_Classeur5" xfId="2709"/>
    <cellStyle name="n_Flash September eresMas_VERIF ISP_Classeur5_A&amp;ME KPIs" xfId="54012"/>
    <cellStyle name="n_Flash September eresMas_VERIF ISP_Classeur5_Enterprise" xfId="10010"/>
    <cellStyle name="n_Flash September eresMas_VERIF ISP_Classeur5_France financials" xfId="24363"/>
    <cellStyle name="n_Flash September eresMas_VERIF ISP_Classeur5_France financials_1" xfId="25600"/>
    <cellStyle name="n_Flash September eresMas_VERIF ISP_Classeur5_France KPIs" xfId="5570"/>
    <cellStyle name="n_Flash September eresMas_VERIF ISP_Classeur5_France KPIs 2" xfId="14988"/>
    <cellStyle name="n_Flash September eresMas_VERIF ISP_Classeur5_France KPIs_1" xfId="12813"/>
    <cellStyle name="n_Flash September eresMas_VERIF ISP_Classeur5_Group" xfId="40025"/>
    <cellStyle name="n_Flash September eresMas_VERIF ISP_Classeur5_Group - financial KPIs" xfId="22619"/>
    <cellStyle name="n_Flash September eresMas_VERIF ISP_Classeur5_Group - operational KPIs" xfId="3476"/>
    <cellStyle name="n_Flash September eresMas_VERIF ISP_Classeur5_Group - operational KPIs_1" xfId="11059"/>
    <cellStyle name="n_Flash September eresMas_VERIF ISP_Classeur5_Group - operational KPIs_1 2" xfId="18758"/>
    <cellStyle name="n_Flash September eresMas_VERIF ISP_Classeur5_Group - operational KPIs_2" xfId="20875"/>
    <cellStyle name="n_Flash September eresMas_VERIF ISP_Classeur5_IC&amp;SS" xfId="19495"/>
    <cellStyle name="n_Flash September eresMas_VERIF ISP_Classeur5_Poland KPIs" xfId="8730"/>
    <cellStyle name="n_Flash September eresMas_VERIF ISP_Classeur5_Poland KPIs_1" xfId="40024"/>
    <cellStyle name="n_Flash September eresMas_VERIF ISP_Classeur5_ROW" xfId="40026"/>
    <cellStyle name="n_Flash September eresMas_VERIF ISP_Classeur5_ROW ARPU" xfId="40027"/>
    <cellStyle name="n_Flash September eresMas_VERIF ISP_Classeur5_RoW KPIs" xfId="9442"/>
    <cellStyle name="n_Flash September eresMas_VERIF ISP_Classeur5_ROW_1" xfId="40028"/>
    <cellStyle name="n_Flash September eresMas_VERIF ISP_Classeur5_ROW_1_Group" xfId="40029"/>
    <cellStyle name="n_Flash September eresMas_VERIF ISP_Classeur5_ROW_1_ROW ARPU" xfId="40030"/>
    <cellStyle name="n_Flash September eresMas_VERIF ISP_Classeur5_ROW_Group" xfId="40031"/>
    <cellStyle name="n_Flash September eresMas_VERIF ISP_Classeur5_ROW_ROW ARPU" xfId="40032"/>
    <cellStyle name="n_Flash September eresMas_VERIF ISP_Classeur5_Spain ARPU + AUPU" xfId="40033"/>
    <cellStyle name="n_Flash September eresMas_VERIF ISP_Classeur5_Spain ARPU + AUPU_Group" xfId="40034"/>
    <cellStyle name="n_Flash September eresMas_VERIF ISP_Classeur5_Spain ARPU + AUPU_ROW ARPU" xfId="40035"/>
    <cellStyle name="n_Flash September eresMas_VERIF ISP_Classeur5_Spain KPIs" xfId="7417"/>
    <cellStyle name="n_Flash September eresMas_VERIF ISP_Classeur5_Spain KPIs 2" xfId="16784"/>
    <cellStyle name="n_Flash September eresMas_VERIF ISP_Classeur5_Spain KPIs_1" xfId="52233"/>
    <cellStyle name="n_Flash September eresMas_VERIF ISP_Classeur5_Telecoms - Operational KPIs" xfId="50536"/>
    <cellStyle name="n_Flash September eresMas_VERIF ISP_DATA KPI Personal" xfId="40036"/>
    <cellStyle name="n_Flash September eresMas_VERIF ISP_DATA KPI Personal_Group" xfId="40037"/>
    <cellStyle name="n_Flash September eresMas_VERIF ISP_DATA KPI Personal_ROW ARPU" xfId="40038"/>
    <cellStyle name="n_Flash September eresMas_VERIF ISP_EE_CoA_BS - mapped V4" xfId="40039"/>
    <cellStyle name="n_Flash September eresMas_VERIF ISP_EE_CoA_BS - mapped V4_Group" xfId="40040"/>
    <cellStyle name="n_Flash September eresMas_VERIF ISP_EE_CoA_BS - mapped V4_ROW ARPU" xfId="40041"/>
    <cellStyle name="n_Flash September eresMas_VERIF ISP_Enterprise" xfId="10006"/>
    <cellStyle name="n_Flash September eresMas_VERIF ISP_France financials" xfId="24356"/>
    <cellStyle name="n_Flash September eresMas_VERIF ISP_France financials_1" xfId="25596"/>
    <cellStyle name="n_Flash September eresMas_VERIF ISP_France KPIs" xfId="5563"/>
    <cellStyle name="n_Flash September eresMas_VERIF ISP_France KPIs 2" xfId="14981"/>
    <cellStyle name="n_Flash September eresMas_VERIF ISP_France KPIs_1" xfId="12806"/>
    <cellStyle name="n_Flash September eresMas_VERIF ISP_Group" xfId="40042"/>
    <cellStyle name="n_Flash September eresMas_VERIF ISP_Group - financial KPIs" xfId="22612"/>
    <cellStyle name="n_Flash September eresMas_VERIF ISP_Group - operational KPIs" xfId="3472"/>
    <cellStyle name="n_Flash September eresMas_VERIF ISP_Group - operational KPIs_1" xfId="11052"/>
    <cellStyle name="n_Flash September eresMas_VERIF ISP_Group - operational KPIs_1 2" xfId="18751"/>
    <cellStyle name="n_Flash September eresMas_VERIF ISP_Group - operational KPIs_2" xfId="20868"/>
    <cellStyle name="n_Flash September eresMas_VERIF ISP_IC&amp;SS" xfId="19496"/>
    <cellStyle name="n_Flash September eresMas_VERIF ISP_NB07 FRANCE Tableau de l'ADSL 032007 v3 hors instances avec déc07 v24-04" xfId="2710"/>
    <cellStyle name="n_Flash September eresMas_VERIF ISP_NB07 FRANCE Tableau de l'ADSL 032007 v3 hors instances avec déc07 v24-04_A&amp;ME KPIs" xfId="54013"/>
    <cellStyle name="n_Flash September eresMas_VERIF ISP_NB07 FRANCE Tableau de l'ADSL 032007 v3 hors instances avec déc07 v24-04_Enterprise" xfId="10011"/>
    <cellStyle name="n_Flash September eresMas_VERIF ISP_NB07 FRANCE Tableau de l'ADSL 032007 v3 hors instances avec déc07 v24-04_France financials" xfId="24364"/>
    <cellStyle name="n_Flash September eresMas_VERIF ISP_NB07 FRANCE Tableau de l'ADSL 032007 v3 hors instances avec déc07 v24-04_France financials_1" xfId="25601"/>
    <cellStyle name="n_Flash September eresMas_VERIF ISP_NB07 FRANCE Tableau de l'ADSL 032007 v3 hors instances avec déc07 v24-04_France KPIs" xfId="5571"/>
    <cellStyle name="n_Flash September eresMas_VERIF ISP_NB07 FRANCE Tableau de l'ADSL 032007 v3 hors instances avec déc07 v24-04_France KPIs 2" xfId="14989"/>
    <cellStyle name="n_Flash September eresMas_VERIF ISP_NB07 FRANCE Tableau de l'ADSL 032007 v3 hors instances avec déc07 v24-04_France KPIs_1" xfId="12814"/>
    <cellStyle name="n_Flash September eresMas_VERIF ISP_NB07 FRANCE Tableau de l'ADSL 032007 v3 hors instances avec déc07 v24-04_Group" xfId="40044"/>
    <cellStyle name="n_Flash September eresMas_VERIF ISP_NB07 FRANCE Tableau de l'ADSL 032007 v3 hors instances avec déc07 v24-04_Group - financial KPIs" xfId="22620"/>
    <cellStyle name="n_Flash September eresMas_VERIF ISP_NB07 FRANCE Tableau de l'ADSL 032007 v3 hors instances avec déc07 v24-04_Group - operational KPIs" xfId="3477"/>
    <cellStyle name="n_Flash September eresMas_VERIF ISP_NB07 FRANCE Tableau de l'ADSL 032007 v3 hors instances avec déc07 v24-04_Group - operational KPIs_1" xfId="11060"/>
    <cellStyle name="n_Flash September eresMas_VERIF ISP_NB07 FRANCE Tableau de l'ADSL 032007 v3 hors instances avec déc07 v24-04_Group - operational KPIs_1 2" xfId="18759"/>
    <cellStyle name="n_Flash September eresMas_VERIF ISP_NB07 FRANCE Tableau de l'ADSL 032007 v3 hors instances avec déc07 v24-04_Group - operational KPIs_2" xfId="20876"/>
    <cellStyle name="n_Flash September eresMas_VERIF ISP_NB07 FRANCE Tableau de l'ADSL 032007 v3 hors instances avec déc07 v24-04_IC&amp;SS" xfId="19695"/>
    <cellStyle name="n_Flash September eresMas_VERIF ISP_NB07 FRANCE Tableau de l'ADSL 032007 v3 hors instances avec déc07 v24-04_Poland KPIs" xfId="8731"/>
    <cellStyle name="n_Flash September eresMas_VERIF ISP_NB07 FRANCE Tableau de l'ADSL 032007 v3 hors instances avec déc07 v24-04_Poland KPIs_1" xfId="40043"/>
    <cellStyle name="n_Flash September eresMas_VERIF ISP_NB07 FRANCE Tableau de l'ADSL 032007 v3 hors instances avec déc07 v24-04_ROW" xfId="40045"/>
    <cellStyle name="n_Flash September eresMas_VERIF ISP_NB07 FRANCE Tableau de l'ADSL 032007 v3 hors instances avec déc07 v24-04_ROW ARPU" xfId="40046"/>
    <cellStyle name="n_Flash September eresMas_VERIF ISP_NB07 FRANCE Tableau de l'ADSL 032007 v3 hors instances avec déc07 v24-04_RoW KPIs" xfId="9443"/>
    <cellStyle name="n_Flash September eresMas_VERIF ISP_NB07 FRANCE Tableau de l'ADSL 032007 v3 hors instances avec déc07 v24-04_ROW_1" xfId="40047"/>
    <cellStyle name="n_Flash September eresMas_VERIF ISP_NB07 FRANCE Tableau de l'ADSL 032007 v3 hors instances avec déc07 v24-04_ROW_1_Group" xfId="40048"/>
    <cellStyle name="n_Flash September eresMas_VERIF ISP_NB07 FRANCE Tableau de l'ADSL 032007 v3 hors instances avec déc07 v24-04_ROW_1_ROW ARPU" xfId="40049"/>
    <cellStyle name="n_Flash September eresMas_VERIF ISP_NB07 FRANCE Tableau de l'ADSL 032007 v3 hors instances avec déc07 v24-04_ROW_Group" xfId="40050"/>
    <cellStyle name="n_Flash September eresMas_VERIF ISP_NB07 FRANCE Tableau de l'ADSL 032007 v3 hors instances avec déc07 v24-04_ROW_ROW ARPU" xfId="40051"/>
    <cellStyle name="n_Flash September eresMas_VERIF ISP_NB07 FRANCE Tableau de l'ADSL 032007 v3 hors instances avec déc07 v24-04_Spain ARPU + AUPU" xfId="40052"/>
    <cellStyle name="n_Flash September eresMas_VERIF ISP_NB07 FRANCE Tableau de l'ADSL 032007 v3 hors instances avec déc07 v24-04_Spain ARPU + AUPU_Group" xfId="40053"/>
    <cellStyle name="n_Flash September eresMas_VERIF ISP_NB07 FRANCE Tableau de l'ADSL 032007 v3 hors instances avec déc07 v24-04_Spain ARPU + AUPU_ROW ARPU" xfId="40054"/>
    <cellStyle name="n_Flash September eresMas_VERIF ISP_NB07 FRANCE Tableau de l'ADSL 032007 v3 hors instances avec déc07 v24-04_Spain KPIs" xfId="7418"/>
    <cellStyle name="n_Flash September eresMas_VERIF ISP_NB07 FRANCE Tableau de l'ADSL 032007 v3 hors instances avec déc07 v24-04_Spain KPIs 2" xfId="16785"/>
    <cellStyle name="n_Flash September eresMas_VERIF ISP_NB07 FRANCE Tableau de l'ADSL 032007 v3 hors instances avec déc07 v24-04_Spain KPIs_1" xfId="52234"/>
    <cellStyle name="n_Flash September eresMas_VERIF ISP_NB07 FRANCE Tableau de l'ADSL 032007 v3 hors instances avec déc07 v24-04_Telecoms - Operational KPIs" xfId="50537"/>
    <cellStyle name="n_Flash September eresMas_VERIF ISP_PFA_Mn MTV_060413" xfId="2711"/>
    <cellStyle name="n_Flash September eresMas_VERIF ISP_PFA_Mn MTV_060413_A&amp;ME KPIs" xfId="54014"/>
    <cellStyle name="n_Flash September eresMas_VERIF ISP_PFA_Mn MTV_060413_France financials" xfId="24365"/>
    <cellStyle name="n_Flash September eresMas_VERIF ISP_PFA_Mn MTV_060413_France KPIs" xfId="5572"/>
    <cellStyle name="n_Flash September eresMas_VERIF ISP_PFA_Mn MTV_060413_France KPIs 2" xfId="14990"/>
    <cellStyle name="n_Flash September eresMas_VERIF ISP_PFA_Mn MTV_060413_France KPIs_1" xfId="12815"/>
    <cellStyle name="n_Flash September eresMas_VERIF ISP_PFA_Mn MTV_060413_Group" xfId="40056"/>
    <cellStyle name="n_Flash September eresMas_VERIF ISP_PFA_Mn MTV_060413_Group - financial KPIs" xfId="22621"/>
    <cellStyle name="n_Flash September eresMas_VERIF ISP_PFA_Mn MTV_060413_Group - operational KPIs" xfId="11061"/>
    <cellStyle name="n_Flash September eresMas_VERIF ISP_PFA_Mn MTV_060413_Group - operational KPIs 2" xfId="18760"/>
    <cellStyle name="n_Flash September eresMas_VERIF ISP_PFA_Mn MTV_060413_Group - operational KPIs_1" xfId="20877"/>
    <cellStyle name="n_Flash September eresMas_VERIF ISP_PFA_Mn MTV_060413_Poland KPIs" xfId="40055"/>
    <cellStyle name="n_Flash September eresMas_VERIF ISP_PFA_Mn MTV_060413_ROW" xfId="40057"/>
    <cellStyle name="n_Flash September eresMas_VERIF ISP_PFA_Mn MTV_060413_ROW ARPU" xfId="40058"/>
    <cellStyle name="n_Flash September eresMas_VERIF ISP_PFA_Mn MTV_060413_ROW_1" xfId="40059"/>
    <cellStyle name="n_Flash September eresMas_VERIF ISP_PFA_Mn MTV_060413_ROW_1_Group" xfId="40060"/>
    <cellStyle name="n_Flash September eresMas_VERIF ISP_PFA_Mn MTV_060413_ROW_1_ROW ARPU" xfId="40061"/>
    <cellStyle name="n_Flash September eresMas_VERIF ISP_PFA_Mn MTV_060413_ROW_Group" xfId="40062"/>
    <cellStyle name="n_Flash September eresMas_VERIF ISP_PFA_Mn MTV_060413_ROW_ROW ARPU" xfId="40063"/>
    <cellStyle name="n_Flash September eresMas_VERIF ISP_PFA_Mn MTV_060413_Spain ARPU + AUPU" xfId="40064"/>
    <cellStyle name="n_Flash September eresMas_VERIF ISP_PFA_Mn MTV_060413_Spain ARPU + AUPU_Group" xfId="40065"/>
    <cellStyle name="n_Flash September eresMas_VERIF ISP_PFA_Mn MTV_060413_Spain ARPU + AUPU_ROW ARPU" xfId="40066"/>
    <cellStyle name="n_Flash September eresMas_VERIF ISP_PFA_Mn MTV_060413_Spain KPIs" xfId="7419"/>
    <cellStyle name="n_Flash September eresMas_VERIF ISP_PFA_Mn MTV_060413_Spain KPIs 2" xfId="16786"/>
    <cellStyle name="n_Flash September eresMas_VERIF ISP_PFA_Mn MTV_060413_Spain KPIs_1" xfId="52235"/>
    <cellStyle name="n_Flash September eresMas_VERIF ISP_PFA_Mn MTV_060413_Telecoms - Operational KPIs" xfId="50538"/>
    <cellStyle name="n_Flash September eresMas_VERIF ISP_PFA_Mn_0603_V0 0" xfId="2712"/>
    <cellStyle name="n_Flash September eresMas_VERIF ISP_PFA_Mn_0603_V0 0_A&amp;ME KPIs" xfId="54015"/>
    <cellStyle name="n_Flash September eresMas_VERIF ISP_PFA_Mn_0603_V0 0_France financials" xfId="24366"/>
    <cellStyle name="n_Flash September eresMas_VERIF ISP_PFA_Mn_0603_V0 0_France KPIs" xfId="5573"/>
    <cellStyle name="n_Flash September eresMas_VERIF ISP_PFA_Mn_0603_V0 0_France KPIs 2" xfId="14991"/>
    <cellStyle name="n_Flash September eresMas_VERIF ISP_PFA_Mn_0603_V0 0_France KPIs_1" xfId="12816"/>
    <cellStyle name="n_Flash September eresMas_VERIF ISP_PFA_Mn_0603_V0 0_Group" xfId="40068"/>
    <cellStyle name="n_Flash September eresMas_VERIF ISP_PFA_Mn_0603_V0 0_Group - financial KPIs" xfId="22622"/>
    <cellStyle name="n_Flash September eresMas_VERIF ISP_PFA_Mn_0603_V0 0_Group - operational KPIs" xfId="11062"/>
    <cellStyle name="n_Flash September eresMas_VERIF ISP_PFA_Mn_0603_V0 0_Group - operational KPIs 2" xfId="18761"/>
    <cellStyle name="n_Flash September eresMas_VERIF ISP_PFA_Mn_0603_V0 0_Group - operational KPIs_1" xfId="20878"/>
    <cellStyle name="n_Flash September eresMas_VERIF ISP_PFA_Mn_0603_V0 0_Poland KPIs" xfId="40067"/>
    <cellStyle name="n_Flash September eresMas_VERIF ISP_PFA_Mn_0603_V0 0_ROW" xfId="40069"/>
    <cellStyle name="n_Flash September eresMas_VERIF ISP_PFA_Mn_0603_V0 0_ROW ARPU" xfId="40070"/>
    <cellStyle name="n_Flash September eresMas_VERIF ISP_PFA_Mn_0603_V0 0_ROW_1" xfId="40071"/>
    <cellStyle name="n_Flash September eresMas_VERIF ISP_PFA_Mn_0603_V0 0_ROW_1_Group" xfId="40072"/>
    <cellStyle name="n_Flash September eresMas_VERIF ISP_PFA_Mn_0603_V0 0_ROW_1_ROW ARPU" xfId="40073"/>
    <cellStyle name="n_Flash September eresMas_VERIF ISP_PFA_Mn_0603_V0 0_ROW_Group" xfId="40074"/>
    <cellStyle name="n_Flash September eresMas_VERIF ISP_PFA_Mn_0603_V0 0_ROW_ROW ARPU" xfId="40075"/>
    <cellStyle name="n_Flash September eresMas_VERIF ISP_PFA_Mn_0603_V0 0_Spain ARPU + AUPU" xfId="40076"/>
    <cellStyle name="n_Flash September eresMas_VERIF ISP_PFA_Mn_0603_V0 0_Spain ARPU + AUPU_Group" xfId="40077"/>
    <cellStyle name="n_Flash September eresMas_VERIF ISP_PFA_Mn_0603_V0 0_Spain ARPU + AUPU_ROW ARPU" xfId="40078"/>
    <cellStyle name="n_Flash September eresMas_VERIF ISP_PFA_Mn_0603_V0 0_Spain KPIs" xfId="7420"/>
    <cellStyle name="n_Flash September eresMas_VERIF ISP_PFA_Mn_0603_V0 0_Spain KPIs 2" xfId="16787"/>
    <cellStyle name="n_Flash September eresMas_VERIF ISP_PFA_Mn_0603_V0 0_Spain KPIs_1" xfId="52236"/>
    <cellStyle name="n_Flash September eresMas_VERIF ISP_PFA_Mn_0603_V0 0_Telecoms - Operational KPIs" xfId="50539"/>
    <cellStyle name="n_Flash September eresMas_VERIF ISP_PFA_Parcs_0600706" xfId="2713"/>
    <cellStyle name="n_Flash September eresMas_VERIF ISP_PFA_Parcs_0600706_A&amp;ME KPIs" xfId="54016"/>
    <cellStyle name="n_Flash September eresMas_VERIF ISP_PFA_Parcs_0600706_France financials" xfId="24367"/>
    <cellStyle name="n_Flash September eresMas_VERIF ISP_PFA_Parcs_0600706_France KPIs" xfId="5574"/>
    <cellStyle name="n_Flash September eresMas_VERIF ISP_PFA_Parcs_0600706_France KPIs 2" xfId="14992"/>
    <cellStyle name="n_Flash September eresMas_VERIF ISP_PFA_Parcs_0600706_France KPIs_1" xfId="12817"/>
    <cellStyle name="n_Flash September eresMas_VERIF ISP_PFA_Parcs_0600706_Group" xfId="40080"/>
    <cellStyle name="n_Flash September eresMas_VERIF ISP_PFA_Parcs_0600706_Group - financial KPIs" xfId="22623"/>
    <cellStyle name="n_Flash September eresMas_VERIF ISP_PFA_Parcs_0600706_Group - operational KPIs" xfId="11063"/>
    <cellStyle name="n_Flash September eresMas_VERIF ISP_PFA_Parcs_0600706_Group - operational KPIs 2" xfId="18762"/>
    <cellStyle name="n_Flash September eresMas_VERIF ISP_PFA_Parcs_0600706_Group - operational KPIs_1" xfId="20879"/>
    <cellStyle name="n_Flash September eresMas_VERIF ISP_PFA_Parcs_0600706_Poland KPIs" xfId="40079"/>
    <cellStyle name="n_Flash September eresMas_VERIF ISP_PFA_Parcs_0600706_ROW" xfId="40081"/>
    <cellStyle name="n_Flash September eresMas_VERIF ISP_PFA_Parcs_0600706_ROW ARPU" xfId="40082"/>
    <cellStyle name="n_Flash September eresMas_VERIF ISP_PFA_Parcs_0600706_ROW_1" xfId="40083"/>
    <cellStyle name="n_Flash September eresMas_VERIF ISP_PFA_Parcs_0600706_ROW_1_Group" xfId="40084"/>
    <cellStyle name="n_Flash September eresMas_VERIF ISP_PFA_Parcs_0600706_ROW_1_ROW ARPU" xfId="40085"/>
    <cellStyle name="n_Flash September eresMas_VERIF ISP_PFA_Parcs_0600706_ROW_Group" xfId="40086"/>
    <cellStyle name="n_Flash September eresMas_VERIF ISP_PFA_Parcs_0600706_ROW_ROW ARPU" xfId="40087"/>
    <cellStyle name="n_Flash September eresMas_VERIF ISP_PFA_Parcs_0600706_Spain ARPU + AUPU" xfId="40088"/>
    <cellStyle name="n_Flash September eresMas_VERIF ISP_PFA_Parcs_0600706_Spain ARPU + AUPU_Group" xfId="40089"/>
    <cellStyle name="n_Flash September eresMas_VERIF ISP_PFA_Parcs_0600706_Spain ARPU + AUPU_ROW ARPU" xfId="40090"/>
    <cellStyle name="n_Flash September eresMas_VERIF ISP_PFA_Parcs_0600706_Spain KPIs" xfId="7421"/>
    <cellStyle name="n_Flash September eresMas_VERIF ISP_PFA_Parcs_0600706_Spain KPIs 2" xfId="16788"/>
    <cellStyle name="n_Flash September eresMas_VERIF ISP_PFA_Parcs_0600706_Spain KPIs_1" xfId="52237"/>
    <cellStyle name="n_Flash September eresMas_VERIF ISP_PFA_Parcs_0600706_Telecoms - Operational KPIs" xfId="50540"/>
    <cellStyle name="n_Flash September eresMas_VERIF ISP_Poland KPIs" xfId="8726"/>
    <cellStyle name="n_Flash September eresMas_VERIF ISP_Poland KPIs_1" xfId="39951"/>
    <cellStyle name="n_Flash September eresMas_VERIF ISP_Reporting Valeur_Mobile_2010_10" xfId="40091"/>
    <cellStyle name="n_Flash September eresMas_VERIF ISP_Reporting Valeur_Mobile_2010_10_Group" xfId="40092"/>
    <cellStyle name="n_Flash September eresMas_VERIF ISP_Reporting Valeur_Mobile_2010_10_ROW" xfId="40093"/>
    <cellStyle name="n_Flash September eresMas_VERIF ISP_Reporting Valeur_Mobile_2010_10_ROW ARPU" xfId="40094"/>
    <cellStyle name="n_Flash September eresMas_VERIF ISP_Reporting Valeur_Mobile_2010_10_ROW_Group" xfId="40095"/>
    <cellStyle name="n_Flash September eresMas_VERIF ISP_Reporting Valeur_Mobile_2010_10_ROW_ROW ARPU" xfId="40096"/>
    <cellStyle name="n_Flash September eresMas_VERIF ISP_ROW" xfId="40097"/>
    <cellStyle name="n_Flash September eresMas_VERIF ISP_ROW ARPU" xfId="40098"/>
    <cellStyle name="n_Flash September eresMas_VERIF ISP_RoW KPIs" xfId="9438"/>
    <cellStyle name="n_Flash September eresMas_VERIF ISP_ROW_1" xfId="40099"/>
    <cellStyle name="n_Flash September eresMas_VERIF ISP_ROW_1_Group" xfId="40100"/>
    <cellStyle name="n_Flash September eresMas_VERIF ISP_ROW_1_ROW ARPU" xfId="40101"/>
    <cellStyle name="n_Flash September eresMas_VERIF ISP_ROW_Group" xfId="40102"/>
    <cellStyle name="n_Flash September eresMas_VERIF ISP_ROW_ROW ARPU" xfId="40103"/>
    <cellStyle name="n_Flash September eresMas_VERIF ISP_Spain ARPU + AUPU" xfId="40104"/>
    <cellStyle name="n_Flash September eresMas_VERIF ISP_Spain ARPU + AUPU_Group" xfId="40105"/>
    <cellStyle name="n_Flash September eresMas_VERIF ISP_Spain ARPU + AUPU_ROW ARPU" xfId="40106"/>
    <cellStyle name="n_Flash September eresMas_VERIF ISP_Spain KPIs" xfId="7410"/>
    <cellStyle name="n_Flash September eresMas_VERIF ISP_Spain KPIs 2" xfId="16777"/>
    <cellStyle name="n_Flash September eresMas_VERIF ISP_Spain KPIs_1" xfId="52226"/>
    <cellStyle name="n_Flash September eresMas_VERIF ISP_Telecoms - Operational KPIs" xfId="50529"/>
    <cellStyle name="n_Flash September eresMas_VERIF ISP_UAG_report_CA 06-09 (06-09-28)" xfId="2714"/>
    <cellStyle name="n_Flash September eresMas_VERIF ISP_UAG_report_CA 06-09 (06-09-28)_A&amp;ME KPIs" xfId="54017"/>
    <cellStyle name="n_Flash September eresMas_VERIF ISP_UAG_report_CA 06-09 (06-09-28)_Enterprise" xfId="10012"/>
    <cellStyle name="n_Flash September eresMas_VERIF ISP_UAG_report_CA 06-09 (06-09-28)_France financials" xfId="24368"/>
    <cellStyle name="n_Flash September eresMas_VERIF ISP_UAG_report_CA 06-09 (06-09-28)_France financials_1" xfId="25602"/>
    <cellStyle name="n_Flash September eresMas_VERIF ISP_UAG_report_CA 06-09 (06-09-28)_France KPIs" xfId="5575"/>
    <cellStyle name="n_Flash September eresMas_VERIF ISP_UAG_report_CA 06-09 (06-09-28)_France KPIs 2" xfId="14993"/>
    <cellStyle name="n_Flash September eresMas_VERIF ISP_UAG_report_CA 06-09 (06-09-28)_France KPIs_1" xfId="12818"/>
    <cellStyle name="n_Flash September eresMas_VERIF ISP_UAG_report_CA 06-09 (06-09-28)_Group" xfId="40108"/>
    <cellStyle name="n_Flash September eresMas_VERIF ISP_UAG_report_CA 06-09 (06-09-28)_Group - financial KPIs" xfId="22624"/>
    <cellStyle name="n_Flash September eresMas_VERIF ISP_UAG_report_CA 06-09 (06-09-28)_Group - operational KPIs" xfId="3478"/>
    <cellStyle name="n_Flash September eresMas_VERIF ISP_UAG_report_CA 06-09 (06-09-28)_Group - operational KPIs_1" xfId="11064"/>
    <cellStyle name="n_Flash September eresMas_VERIF ISP_UAG_report_CA 06-09 (06-09-28)_Group - operational KPIs_1 2" xfId="18763"/>
    <cellStyle name="n_Flash September eresMas_VERIF ISP_UAG_report_CA 06-09 (06-09-28)_Group - operational KPIs_2" xfId="20880"/>
    <cellStyle name="n_Flash September eresMas_VERIF ISP_UAG_report_CA 06-09 (06-09-28)_IC&amp;SS" xfId="13604"/>
    <cellStyle name="n_Flash September eresMas_VERIF ISP_UAG_report_CA 06-09 (06-09-28)_Poland KPIs" xfId="8732"/>
    <cellStyle name="n_Flash September eresMas_VERIF ISP_UAG_report_CA 06-09 (06-09-28)_Poland KPIs_1" xfId="40107"/>
    <cellStyle name="n_Flash September eresMas_VERIF ISP_UAG_report_CA 06-09 (06-09-28)_ROW" xfId="40109"/>
    <cellStyle name="n_Flash September eresMas_VERIF ISP_UAG_report_CA 06-09 (06-09-28)_ROW ARPU" xfId="40110"/>
    <cellStyle name="n_Flash September eresMas_VERIF ISP_UAG_report_CA 06-09 (06-09-28)_RoW KPIs" xfId="9444"/>
    <cellStyle name="n_Flash September eresMas_VERIF ISP_UAG_report_CA 06-09 (06-09-28)_ROW_1" xfId="40111"/>
    <cellStyle name="n_Flash September eresMas_VERIF ISP_UAG_report_CA 06-09 (06-09-28)_ROW_1_Group" xfId="40112"/>
    <cellStyle name="n_Flash September eresMas_VERIF ISP_UAG_report_CA 06-09 (06-09-28)_ROW_1_ROW ARPU" xfId="40113"/>
    <cellStyle name="n_Flash September eresMas_VERIF ISP_UAG_report_CA 06-09 (06-09-28)_ROW_Group" xfId="40114"/>
    <cellStyle name="n_Flash September eresMas_VERIF ISP_UAG_report_CA 06-09 (06-09-28)_ROW_ROW ARPU" xfId="40115"/>
    <cellStyle name="n_Flash September eresMas_VERIF ISP_UAG_report_CA 06-09 (06-09-28)_Spain ARPU + AUPU" xfId="40116"/>
    <cellStyle name="n_Flash September eresMas_VERIF ISP_UAG_report_CA 06-09 (06-09-28)_Spain ARPU + AUPU_Group" xfId="40117"/>
    <cellStyle name="n_Flash September eresMas_VERIF ISP_UAG_report_CA 06-09 (06-09-28)_Spain ARPU + AUPU_ROW ARPU" xfId="40118"/>
    <cellStyle name="n_Flash September eresMas_VERIF ISP_UAG_report_CA 06-09 (06-09-28)_Spain KPIs" xfId="7422"/>
    <cellStyle name="n_Flash September eresMas_VERIF ISP_UAG_report_CA 06-09 (06-09-28)_Spain KPIs 2" xfId="16789"/>
    <cellStyle name="n_Flash September eresMas_VERIF ISP_UAG_report_CA 06-09 (06-09-28)_Spain KPIs_1" xfId="52238"/>
    <cellStyle name="n_Flash September eresMas_VERIF ISP_UAG_report_CA 06-09 (06-09-28)_Telecoms - Operational KPIs" xfId="50541"/>
    <cellStyle name="n_Flash September eresMas_VERIF ISP_UAG_report_CA 06-10 (06-11-06)" xfId="2715"/>
    <cellStyle name="n_Flash September eresMas_VERIF ISP_UAG_report_CA 06-10 (06-11-06)_A&amp;ME KPIs" xfId="54018"/>
    <cellStyle name="n_Flash September eresMas_VERIF ISP_UAG_report_CA 06-10 (06-11-06)_Enterprise" xfId="10013"/>
    <cellStyle name="n_Flash September eresMas_VERIF ISP_UAG_report_CA 06-10 (06-11-06)_France financials" xfId="24369"/>
    <cellStyle name="n_Flash September eresMas_VERIF ISP_UAG_report_CA 06-10 (06-11-06)_France financials_1" xfId="25603"/>
    <cellStyle name="n_Flash September eresMas_VERIF ISP_UAG_report_CA 06-10 (06-11-06)_France KPIs" xfId="5576"/>
    <cellStyle name="n_Flash September eresMas_VERIF ISP_UAG_report_CA 06-10 (06-11-06)_France KPIs 2" xfId="14994"/>
    <cellStyle name="n_Flash September eresMas_VERIF ISP_UAG_report_CA 06-10 (06-11-06)_France KPIs_1" xfId="12819"/>
    <cellStyle name="n_Flash September eresMas_VERIF ISP_UAG_report_CA 06-10 (06-11-06)_Group" xfId="40120"/>
    <cellStyle name="n_Flash September eresMas_VERIF ISP_UAG_report_CA 06-10 (06-11-06)_Group - financial KPIs" xfId="22625"/>
    <cellStyle name="n_Flash September eresMas_VERIF ISP_UAG_report_CA 06-10 (06-11-06)_Group - operational KPIs" xfId="3479"/>
    <cellStyle name="n_Flash September eresMas_VERIF ISP_UAG_report_CA 06-10 (06-11-06)_Group - operational KPIs_1" xfId="11065"/>
    <cellStyle name="n_Flash September eresMas_VERIF ISP_UAG_report_CA 06-10 (06-11-06)_Group - operational KPIs_1 2" xfId="18764"/>
    <cellStyle name="n_Flash September eresMas_VERIF ISP_UAG_report_CA 06-10 (06-11-06)_Group - operational KPIs_2" xfId="20881"/>
    <cellStyle name="n_Flash September eresMas_VERIF ISP_UAG_report_CA 06-10 (06-11-06)_IC&amp;SS" xfId="13901"/>
    <cellStyle name="n_Flash September eresMas_VERIF ISP_UAG_report_CA 06-10 (06-11-06)_Poland KPIs" xfId="8733"/>
    <cellStyle name="n_Flash September eresMas_VERIF ISP_UAG_report_CA 06-10 (06-11-06)_Poland KPIs_1" xfId="40119"/>
    <cellStyle name="n_Flash September eresMas_VERIF ISP_UAG_report_CA 06-10 (06-11-06)_ROW" xfId="40121"/>
    <cellStyle name="n_Flash September eresMas_VERIF ISP_UAG_report_CA 06-10 (06-11-06)_ROW ARPU" xfId="40122"/>
    <cellStyle name="n_Flash September eresMas_VERIF ISP_UAG_report_CA 06-10 (06-11-06)_RoW KPIs" xfId="9445"/>
    <cellStyle name="n_Flash September eresMas_VERIF ISP_UAG_report_CA 06-10 (06-11-06)_ROW_1" xfId="40123"/>
    <cellStyle name="n_Flash September eresMas_VERIF ISP_UAG_report_CA 06-10 (06-11-06)_ROW_1_Group" xfId="40124"/>
    <cellStyle name="n_Flash September eresMas_VERIF ISP_UAG_report_CA 06-10 (06-11-06)_ROW_1_ROW ARPU" xfId="40125"/>
    <cellStyle name="n_Flash September eresMas_VERIF ISP_UAG_report_CA 06-10 (06-11-06)_ROW_Group" xfId="40126"/>
    <cellStyle name="n_Flash September eresMas_VERIF ISP_UAG_report_CA 06-10 (06-11-06)_ROW_ROW ARPU" xfId="40127"/>
    <cellStyle name="n_Flash September eresMas_VERIF ISP_UAG_report_CA 06-10 (06-11-06)_Spain ARPU + AUPU" xfId="40128"/>
    <cellStyle name="n_Flash September eresMas_VERIF ISP_UAG_report_CA 06-10 (06-11-06)_Spain ARPU + AUPU_Group" xfId="40129"/>
    <cellStyle name="n_Flash September eresMas_VERIF ISP_UAG_report_CA 06-10 (06-11-06)_Spain ARPU + AUPU_ROW ARPU" xfId="40130"/>
    <cellStyle name="n_Flash September eresMas_VERIF ISP_UAG_report_CA 06-10 (06-11-06)_Spain KPIs" xfId="7423"/>
    <cellStyle name="n_Flash September eresMas_VERIF ISP_UAG_report_CA 06-10 (06-11-06)_Spain KPIs 2" xfId="16790"/>
    <cellStyle name="n_Flash September eresMas_VERIF ISP_UAG_report_CA 06-10 (06-11-06)_Spain KPIs_1" xfId="52239"/>
    <cellStyle name="n_Flash September eresMas_VERIF ISP_UAG_report_CA 06-10 (06-11-06)_Telecoms - Operational KPIs" xfId="50542"/>
    <cellStyle name="n_Flash September eresMas_VERIF ISP_V&amp;M trajectoires V1 (06-08-11)" xfId="2716"/>
    <cellStyle name="n_Flash September eresMas_VERIF ISP_V&amp;M trajectoires V1 (06-08-11)_A&amp;ME KPIs" xfId="54019"/>
    <cellStyle name="n_Flash September eresMas_VERIF ISP_V&amp;M trajectoires V1 (06-08-11)_Enterprise" xfId="10014"/>
    <cellStyle name="n_Flash September eresMas_VERIF ISP_V&amp;M trajectoires V1 (06-08-11)_France financials" xfId="24370"/>
    <cellStyle name="n_Flash September eresMas_VERIF ISP_V&amp;M trajectoires V1 (06-08-11)_France financials_1" xfId="25604"/>
    <cellStyle name="n_Flash September eresMas_VERIF ISP_V&amp;M trajectoires V1 (06-08-11)_France KPIs" xfId="5577"/>
    <cellStyle name="n_Flash September eresMas_VERIF ISP_V&amp;M trajectoires V1 (06-08-11)_France KPIs 2" xfId="14995"/>
    <cellStyle name="n_Flash September eresMas_VERIF ISP_V&amp;M trajectoires V1 (06-08-11)_France KPIs_1" xfId="12820"/>
    <cellStyle name="n_Flash September eresMas_VERIF ISP_V&amp;M trajectoires V1 (06-08-11)_Group" xfId="40132"/>
    <cellStyle name="n_Flash September eresMas_VERIF ISP_V&amp;M trajectoires V1 (06-08-11)_Group - financial KPIs" xfId="22626"/>
    <cellStyle name="n_Flash September eresMas_VERIF ISP_V&amp;M trajectoires V1 (06-08-11)_Group - operational KPIs" xfId="3480"/>
    <cellStyle name="n_Flash September eresMas_VERIF ISP_V&amp;M trajectoires V1 (06-08-11)_Group - operational KPIs_1" xfId="11066"/>
    <cellStyle name="n_Flash September eresMas_VERIF ISP_V&amp;M trajectoires V1 (06-08-11)_Group - operational KPIs_1 2" xfId="18765"/>
    <cellStyle name="n_Flash September eresMas_VERIF ISP_V&amp;M trajectoires V1 (06-08-11)_Group - operational KPIs_2" xfId="20882"/>
    <cellStyle name="n_Flash September eresMas_VERIF ISP_V&amp;M trajectoires V1 (06-08-11)_IC&amp;SS" xfId="19486"/>
    <cellStyle name="n_Flash September eresMas_VERIF ISP_V&amp;M trajectoires V1 (06-08-11)_Poland KPIs" xfId="8734"/>
    <cellStyle name="n_Flash September eresMas_VERIF ISP_V&amp;M trajectoires V1 (06-08-11)_Poland KPIs_1" xfId="40131"/>
    <cellStyle name="n_Flash September eresMas_VERIF ISP_V&amp;M trajectoires V1 (06-08-11)_ROW" xfId="40133"/>
    <cellStyle name="n_Flash September eresMas_VERIF ISP_V&amp;M trajectoires V1 (06-08-11)_ROW ARPU" xfId="40134"/>
    <cellStyle name="n_Flash September eresMas_VERIF ISP_V&amp;M trajectoires V1 (06-08-11)_RoW KPIs" xfId="9446"/>
    <cellStyle name="n_Flash September eresMas_VERIF ISP_V&amp;M trajectoires V1 (06-08-11)_ROW_1" xfId="40135"/>
    <cellStyle name="n_Flash September eresMas_VERIF ISP_V&amp;M trajectoires V1 (06-08-11)_ROW_1_Group" xfId="40136"/>
    <cellStyle name="n_Flash September eresMas_VERIF ISP_V&amp;M trajectoires V1 (06-08-11)_ROW_1_ROW ARPU" xfId="40137"/>
    <cellStyle name="n_Flash September eresMas_VERIF ISP_V&amp;M trajectoires V1 (06-08-11)_ROW_Group" xfId="40138"/>
    <cellStyle name="n_Flash September eresMas_VERIF ISP_V&amp;M trajectoires V1 (06-08-11)_ROW_ROW ARPU" xfId="40139"/>
    <cellStyle name="n_Flash September eresMas_VERIF ISP_V&amp;M trajectoires V1 (06-08-11)_Spain ARPU + AUPU" xfId="40140"/>
    <cellStyle name="n_Flash September eresMas_VERIF ISP_V&amp;M trajectoires V1 (06-08-11)_Spain ARPU + AUPU_Group" xfId="40141"/>
    <cellStyle name="n_Flash September eresMas_VERIF ISP_V&amp;M trajectoires V1 (06-08-11)_Spain ARPU + AUPU_ROW ARPU" xfId="40142"/>
    <cellStyle name="n_Flash September eresMas_VERIF ISP_V&amp;M trajectoires V1 (06-08-11)_Spain KPIs" xfId="7424"/>
    <cellStyle name="n_Flash September eresMas_VERIF ISP_V&amp;M trajectoires V1 (06-08-11)_Spain KPIs 2" xfId="16791"/>
    <cellStyle name="n_Flash September eresMas_VERIF ISP_V&amp;M trajectoires V1 (06-08-11)_Spain KPIs_1" xfId="52240"/>
    <cellStyle name="n_Flash September eresMas_VERIF ISP_V&amp;M trajectoires V1 (06-08-11)_Telecoms - Operational KPIs" xfId="50543"/>
    <cellStyle name="n_Flash September eresMas_VM" xfId="2717"/>
    <cellStyle name="n_Flash September eresMas_VM - Template Budget 2005 v2" xfId="2718"/>
    <cellStyle name="n_Flash September eresMas_VM - Template Budget 2005 v2_01 Synthèse DM pour modèle" xfId="2719"/>
    <cellStyle name="n_Flash September eresMas_VM - Template Budget 2005 v2_01 Synthèse DM pour modèle_A&amp;ME KPIs" xfId="54022"/>
    <cellStyle name="n_Flash September eresMas_VM - Template Budget 2005 v2_01 Synthèse DM pour modèle_France financials" xfId="24373"/>
    <cellStyle name="n_Flash September eresMas_VM - Template Budget 2005 v2_01 Synthèse DM pour modèle_France KPIs" xfId="5580"/>
    <cellStyle name="n_Flash September eresMas_VM - Template Budget 2005 v2_01 Synthèse DM pour modèle_France KPIs 2" xfId="14998"/>
    <cellStyle name="n_Flash September eresMas_VM - Template Budget 2005 v2_01 Synthèse DM pour modèle_France KPIs_1" xfId="12823"/>
    <cellStyle name="n_Flash September eresMas_VM - Template Budget 2005 v2_01 Synthèse DM pour modèle_Group" xfId="40146"/>
    <cellStyle name="n_Flash September eresMas_VM - Template Budget 2005 v2_01 Synthèse DM pour modèle_Group - financial KPIs" xfId="22629"/>
    <cellStyle name="n_Flash September eresMas_VM - Template Budget 2005 v2_01 Synthèse DM pour modèle_Group - operational KPIs" xfId="11069"/>
    <cellStyle name="n_Flash September eresMas_VM - Template Budget 2005 v2_01 Synthèse DM pour modèle_Group - operational KPIs 2" xfId="18768"/>
    <cellStyle name="n_Flash September eresMas_VM - Template Budget 2005 v2_01 Synthèse DM pour modèle_Group - operational KPIs_1" xfId="20885"/>
    <cellStyle name="n_Flash September eresMas_VM - Template Budget 2005 v2_01 Synthèse DM pour modèle_Poland KPIs" xfId="40145"/>
    <cellStyle name="n_Flash September eresMas_VM - Template Budget 2005 v2_01 Synthèse DM pour modèle_ROW" xfId="40147"/>
    <cellStyle name="n_Flash September eresMas_VM - Template Budget 2005 v2_01 Synthèse DM pour modèle_ROW ARPU" xfId="40148"/>
    <cellStyle name="n_Flash September eresMas_VM - Template Budget 2005 v2_01 Synthèse DM pour modèle_ROW_1" xfId="40149"/>
    <cellStyle name="n_Flash September eresMas_VM - Template Budget 2005 v2_01 Synthèse DM pour modèle_ROW_1_Group" xfId="40150"/>
    <cellStyle name="n_Flash September eresMas_VM - Template Budget 2005 v2_01 Synthèse DM pour modèle_ROW_1_ROW ARPU" xfId="40151"/>
    <cellStyle name="n_Flash September eresMas_VM - Template Budget 2005 v2_01 Synthèse DM pour modèle_ROW_Group" xfId="40152"/>
    <cellStyle name="n_Flash September eresMas_VM - Template Budget 2005 v2_01 Synthèse DM pour modèle_ROW_ROW ARPU" xfId="40153"/>
    <cellStyle name="n_Flash September eresMas_VM - Template Budget 2005 v2_01 Synthèse DM pour modèle_Spain ARPU + AUPU" xfId="40154"/>
    <cellStyle name="n_Flash September eresMas_VM - Template Budget 2005 v2_01 Synthèse DM pour modèle_Spain ARPU + AUPU_Group" xfId="40155"/>
    <cellStyle name="n_Flash September eresMas_VM - Template Budget 2005 v2_01 Synthèse DM pour modèle_Spain ARPU + AUPU_ROW ARPU" xfId="40156"/>
    <cellStyle name="n_Flash September eresMas_VM - Template Budget 2005 v2_01 Synthèse DM pour modèle_Spain KPIs" xfId="7427"/>
    <cellStyle name="n_Flash September eresMas_VM - Template Budget 2005 v2_01 Synthèse DM pour modèle_Spain KPIs 2" xfId="16794"/>
    <cellStyle name="n_Flash September eresMas_VM - Template Budget 2005 v2_01 Synthèse DM pour modèle_Spain KPIs_1" xfId="52243"/>
    <cellStyle name="n_Flash September eresMas_VM - Template Budget 2005 v2_01 Synthèse DM pour modèle_Telecoms - Operational KPIs" xfId="50546"/>
    <cellStyle name="n_Flash September eresMas_VM - Template Budget 2005 v2_0703 Préflashde L23 Analyse CA trafic 07-03 (07-04-03)" xfId="2720"/>
    <cellStyle name="n_Flash September eresMas_VM - Template Budget 2005 v2_0703 Préflashde L23 Analyse CA trafic 07-03 (07-04-03)_A&amp;ME KPIs" xfId="54023"/>
    <cellStyle name="n_Flash September eresMas_VM - Template Budget 2005 v2_0703 Préflashde L23 Analyse CA trafic 07-03 (07-04-03)_Enterprise" xfId="10016"/>
    <cellStyle name="n_Flash September eresMas_VM - Template Budget 2005 v2_0703 Préflashde L23 Analyse CA trafic 07-03 (07-04-03)_France financials" xfId="24374"/>
    <cellStyle name="n_Flash September eresMas_VM - Template Budget 2005 v2_0703 Préflashde L23 Analyse CA trafic 07-03 (07-04-03)_France financials_1" xfId="25606"/>
    <cellStyle name="n_Flash September eresMas_VM - Template Budget 2005 v2_0703 Préflashde L23 Analyse CA trafic 07-03 (07-04-03)_France KPIs" xfId="5581"/>
    <cellStyle name="n_Flash September eresMas_VM - Template Budget 2005 v2_0703 Préflashde L23 Analyse CA trafic 07-03 (07-04-03)_France KPIs 2" xfId="14999"/>
    <cellStyle name="n_Flash September eresMas_VM - Template Budget 2005 v2_0703 Préflashde L23 Analyse CA trafic 07-03 (07-04-03)_France KPIs_1" xfId="12824"/>
    <cellStyle name="n_Flash September eresMas_VM - Template Budget 2005 v2_0703 Préflashde L23 Analyse CA trafic 07-03 (07-04-03)_Group" xfId="40158"/>
    <cellStyle name="n_Flash September eresMas_VM - Template Budget 2005 v2_0703 Préflashde L23 Analyse CA trafic 07-03 (07-04-03)_Group - financial KPIs" xfId="22630"/>
    <cellStyle name="n_Flash September eresMas_VM - Template Budget 2005 v2_0703 Préflashde L23 Analyse CA trafic 07-03 (07-04-03)_Group - operational KPIs" xfId="3482"/>
    <cellStyle name="n_Flash September eresMas_VM - Template Budget 2005 v2_0703 Préflashde L23 Analyse CA trafic 07-03 (07-04-03)_Group - operational KPIs_1" xfId="11070"/>
    <cellStyle name="n_Flash September eresMas_VM - Template Budget 2005 v2_0703 Préflashde L23 Analyse CA trafic 07-03 (07-04-03)_Group - operational KPIs_1 2" xfId="18769"/>
    <cellStyle name="n_Flash September eresMas_VM - Template Budget 2005 v2_0703 Préflashde L23 Analyse CA trafic 07-03 (07-04-03)_Group - operational KPIs_2" xfId="20886"/>
    <cellStyle name="n_Flash September eresMas_VM - Template Budget 2005 v2_0703 Préflashde L23 Analyse CA trafic 07-03 (07-04-03)_IC&amp;SS" xfId="19694"/>
    <cellStyle name="n_Flash September eresMas_VM - Template Budget 2005 v2_0703 Préflashde L23 Analyse CA trafic 07-03 (07-04-03)_Poland KPIs" xfId="8736"/>
    <cellStyle name="n_Flash September eresMas_VM - Template Budget 2005 v2_0703 Préflashde L23 Analyse CA trafic 07-03 (07-04-03)_Poland KPIs_1" xfId="40157"/>
    <cellStyle name="n_Flash September eresMas_VM - Template Budget 2005 v2_0703 Préflashde L23 Analyse CA trafic 07-03 (07-04-03)_ROW" xfId="40159"/>
    <cellStyle name="n_Flash September eresMas_VM - Template Budget 2005 v2_0703 Préflashde L23 Analyse CA trafic 07-03 (07-04-03)_ROW ARPU" xfId="40160"/>
    <cellStyle name="n_Flash September eresMas_VM - Template Budget 2005 v2_0703 Préflashde L23 Analyse CA trafic 07-03 (07-04-03)_RoW KPIs" xfId="9448"/>
    <cellStyle name="n_Flash September eresMas_VM - Template Budget 2005 v2_0703 Préflashde L23 Analyse CA trafic 07-03 (07-04-03)_ROW_1" xfId="40161"/>
    <cellStyle name="n_Flash September eresMas_VM - Template Budget 2005 v2_0703 Préflashde L23 Analyse CA trafic 07-03 (07-04-03)_ROW_1_Group" xfId="40162"/>
    <cellStyle name="n_Flash September eresMas_VM - Template Budget 2005 v2_0703 Préflashde L23 Analyse CA trafic 07-03 (07-04-03)_ROW_1_ROW ARPU" xfId="40163"/>
    <cellStyle name="n_Flash September eresMas_VM - Template Budget 2005 v2_0703 Préflashde L23 Analyse CA trafic 07-03 (07-04-03)_ROW_Group" xfId="40164"/>
    <cellStyle name="n_Flash September eresMas_VM - Template Budget 2005 v2_0703 Préflashde L23 Analyse CA trafic 07-03 (07-04-03)_ROW_ROW ARPU" xfId="40165"/>
    <cellStyle name="n_Flash September eresMas_VM - Template Budget 2005 v2_0703 Préflashde L23 Analyse CA trafic 07-03 (07-04-03)_Spain ARPU + AUPU" xfId="40166"/>
    <cellStyle name="n_Flash September eresMas_VM - Template Budget 2005 v2_0703 Préflashde L23 Analyse CA trafic 07-03 (07-04-03)_Spain ARPU + AUPU_Group" xfId="40167"/>
    <cellStyle name="n_Flash September eresMas_VM - Template Budget 2005 v2_0703 Préflashde L23 Analyse CA trafic 07-03 (07-04-03)_Spain ARPU + AUPU_ROW ARPU" xfId="40168"/>
    <cellStyle name="n_Flash September eresMas_VM - Template Budget 2005 v2_0703 Préflashde L23 Analyse CA trafic 07-03 (07-04-03)_Spain KPIs" xfId="7428"/>
    <cellStyle name="n_Flash September eresMas_VM - Template Budget 2005 v2_0703 Préflashde L23 Analyse CA trafic 07-03 (07-04-03)_Spain KPIs 2" xfId="16795"/>
    <cellStyle name="n_Flash September eresMas_VM - Template Budget 2005 v2_0703 Préflashde L23 Analyse CA trafic 07-03 (07-04-03)_Spain KPIs_1" xfId="52244"/>
    <cellStyle name="n_Flash September eresMas_VM - Template Budget 2005 v2_0703 Préflashde L23 Analyse CA trafic 07-03 (07-04-03)_Telecoms - Operational KPIs" xfId="50547"/>
    <cellStyle name="n_Flash September eresMas_VM - Template Budget 2005 v2_A&amp;ME KPIs" xfId="54021"/>
    <cellStyle name="n_Flash September eresMas_VM - Template Budget 2005 v2_Base Forfaits 06-07" xfId="2721"/>
    <cellStyle name="n_Flash September eresMas_VM - Template Budget 2005 v2_Base Forfaits 06-07_A&amp;ME KPIs" xfId="54024"/>
    <cellStyle name="n_Flash September eresMas_VM - Template Budget 2005 v2_Base Forfaits 06-07_Enterprise" xfId="10017"/>
    <cellStyle name="n_Flash September eresMas_VM - Template Budget 2005 v2_Base Forfaits 06-07_France financials" xfId="24375"/>
    <cellStyle name="n_Flash September eresMas_VM - Template Budget 2005 v2_Base Forfaits 06-07_France financials_1" xfId="25607"/>
    <cellStyle name="n_Flash September eresMas_VM - Template Budget 2005 v2_Base Forfaits 06-07_France KPIs" xfId="5582"/>
    <cellStyle name="n_Flash September eresMas_VM - Template Budget 2005 v2_Base Forfaits 06-07_France KPIs 2" xfId="15000"/>
    <cellStyle name="n_Flash September eresMas_VM - Template Budget 2005 v2_Base Forfaits 06-07_France KPIs_1" xfId="12825"/>
    <cellStyle name="n_Flash September eresMas_VM - Template Budget 2005 v2_Base Forfaits 06-07_Group" xfId="40170"/>
    <cellStyle name="n_Flash September eresMas_VM - Template Budget 2005 v2_Base Forfaits 06-07_Group - financial KPIs" xfId="22631"/>
    <cellStyle name="n_Flash September eresMas_VM - Template Budget 2005 v2_Base Forfaits 06-07_Group - operational KPIs" xfId="3483"/>
    <cellStyle name="n_Flash September eresMas_VM - Template Budget 2005 v2_Base Forfaits 06-07_Group - operational KPIs_1" xfId="11071"/>
    <cellStyle name="n_Flash September eresMas_VM - Template Budget 2005 v2_Base Forfaits 06-07_Group - operational KPIs_1 2" xfId="18770"/>
    <cellStyle name="n_Flash September eresMas_VM - Template Budget 2005 v2_Base Forfaits 06-07_Group - operational KPIs_2" xfId="20887"/>
    <cellStyle name="n_Flash September eresMas_VM - Template Budget 2005 v2_Base Forfaits 06-07_IC&amp;SS" xfId="13605"/>
    <cellStyle name="n_Flash September eresMas_VM - Template Budget 2005 v2_Base Forfaits 06-07_Poland KPIs" xfId="8737"/>
    <cellStyle name="n_Flash September eresMas_VM - Template Budget 2005 v2_Base Forfaits 06-07_Poland KPIs_1" xfId="40169"/>
    <cellStyle name="n_Flash September eresMas_VM - Template Budget 2005 v2_Base Forfaits 06-07_ROW" xfId="40171"/>
    <cellStyle name="n_Flash September eresMas_VM - Template Budget 2005 v2_Base Forfaits 06-07_ROW ARPU" xfId="40172"/>
    <cellStyle name="n_Flash September eresMas_VM - Template Budget 2005 v2_Base Forfaits 06-07_RoW KPIs" xfId="9449"/>
    <cellStyle name="n_Flash September eresMas_VM - Template Budget 2005 v2_Base Forfaits 06-07_ROW_1" xfId="40173"/>
    <cellStyle name="n_Flash September eresMas_VM - Template Budget 2005 v2_Base Forfaits 06-07_ROW_1_Group" xfId="40174"/>
    <cellStyle name="n_Flash September eresMas_VM - Template Budget 2005 v2_Base Forfaits 06-07_ROW_1_ROW ARPU" xfId="40175"/>
    <cellStyle name="n_Flash September eresMas_VM - Template Budget 2005 v2_Base Forfaits 06-07_ROW_Group" xfId="40176"/>
    <cellStyle name="n_Flash September eresMas_VM - Template Budget 2005 v2_Base Forfaits 06-07_ROW_ROW ARPU" xfId="40177"/>
    <cellStyle name="n_Flash September eresMas_VM - Template Budget 2005 v2_Base Forfaits 06-07_Spain ARPU + AUPU" xfId="40178"/>
    <cellStyle name="n_Flash September eresMas_VM - Template Budget 2005 v2_Base Forfaits 06-07_Spain ARPU + AUPU_Group" xfId="40179"/>
    <cellStyle name="n_Flash September eresMas_VM - Template Budget 2005 v2_Base Forfaits 06-07_Spain ARPU + AUPU_ROW ARPU" xfId="40180"/>
    <cellStyle name="n_Flash September eresMas_VM - Template Budget 2005 v2_Base Forfaits 06-07_Spain KPIs" xfId="7429"/>
    <cellStyle name="n_Flash September eresMas_VM - Template Budget 2005 v2_Base Forfaits 06-07_Spain KPIs 2" xfId="16796"/>
    <cellStyle name="n_Flash September eresMas_VM - Template Budget 2005 v2_Base Forfaits 06-07_Spain KPIs_1" xfId="52245"/>
    <cellStyle name="n_Flash September eresMas_VM - Template Budget 2005 v2_Base Forfaits 06-07_Telecoms - Operational KPIs" xfId="50548"/>
    <cellStyle name="n_Flash September eresMas_VM - Template Budget 2005 v2_CA BAC SCR-VM 06-07 (31-07-06)" xfId="2722"/>
    <cellStyle name="n_Flash September eresMas_VM - Template Budget 2005 v2_CA BAC SCR-VM 06-07 (31-07-06)_A&amp;ME KPIs" xfId="54025"/>
    <cellStyle name="n_Flash September eresMas_VM - Template Budget 2005 v2_CA BAC SCR-VM 06-07 (31-07-06)_Enterprise" xfId="10018"/>
    <cellStyle name="n_Flash September eresMas_VM - Template Budget 2005 v2_CA BAC SCR-VM 06-07 (31-07-06)_France financials" xfId="24376"/>
    <cellStyle name="n_Flash September eresMas_VM - Template Budget 2005 v2_CA BAC SCR-VM 06-07 (31-07-06)_France financials_1" xfId="25608"/>
    <cellStyle name="n_Flash September eresMas_VM - Template Budget 2005 v2_CA BAC SCR-VM 06-07 (31-07-06)_France KPIs" xfId="5583"/>
    <cellStyle name="n_Flash September eresMas_VM - Template Budget 2005 v2_CA BAC SCR-VM 06-07 (31-07-06)_France KPIs 2" xfId="15001"/>
    <cellStyle name="n_Flash September eresMas_VM - Template Budget 2005 v2_CA BAC SCR-VM 06-07 (31-07-06)_France KPIs_1" xfId="12826"/>
    <cellStyle name="n_Flash September eresMas_VM - Template Budget 2005 v2_CA BAC SCR-VM 06-07 (31-07-06)_Group" xfId="40182"/>
    <cellStyle name="n_Flash September eresMas_VM - Template Budget 2005 v2_CA BAC SCR-VM 06-07 (31-07-06)_Group - financial KPIs" xfId="22632"/>
    <cellStyle name="n_Flash September eresMas_VM - Template Budget 2005 v2_CA BAC SCR-VM 06-07 (31-07-06)_Group - operational KPIs" xfId="3484"/>
    <cellStyle name="n_Flash September eresMas_VM - Template Budget 2005 v2_CA BAC SCR-VM 06-07 (31-07-06)_Group - operational KPIs_1" xfId="11072"/>
    <cellStyle name="n_Flash September eresMas_VM - Template Budget 2005 v2_CA BAC SCR-VM 06-07 (31-07-06)_Group - operational KPIs_1 2" xfId="18771"/>
    <cellStyle name="n_Flash September eresMas_VM - Template Budget 2005 v2_CA BAC SCR-VM 06-07 (31-07-06)_Group - operational KPIs_2" xfId="20888"/>
    <cellStyle name="n_Flash September eresMas_VM - Template Budget 2005 v2_CA BAC SCR-VM 06-07 (31-07-06)_IC&amp;SS" xfId="17550"/>
    <cellStyle name="n_Flash September eresMas_VM - Template Budget 2005 v2_CA BAC SCR-VM 06-07 (31-07-06)_Poland KPIs" xfId="8738"/>
    <cellStyle name="n_Flash September eresMas_VM - Template Budget 2005 v2_CA BAC SCR-VM 06-07 (31-07-06)_Poland KPIs_1" xfId="40181"/>
    <cellStyle name="n_Flash September eresMas_VM - Template Budget 2005 v2_CA BAC SCR-VM 06-07 (31-07-06)_ROW" xfId="40183"/>
    <cellStyle name="n_Flash September eresMas_VM - Template Budget 2005 v2_CA BAC SCR-VM 06-07 (31-07-06)_ROW ARPU" xfId="40184"/>
    <cellStyle name="n_Flash September eresMas_VM - Template Budget 2005 v2_CA BAC SCR-VM 06-07 (31-07-06)_RoW KPIs" xfId="9450"/>
    <cellStyle name="n_Flash September eresMas_VM - Template Budget 2005 v2_CA BAC SCR-VM 06-07 (31-07-06)_ROW_1" xfId="40185"/>
    <cellStyle name="n_Flash September eresMas_VM - Template Budget 2005 v2_CA BAC SCR-VM 06-07 (31-07-06)_ROW_1_Group" xfId="40186"/>
    <cellStyle name="n_Flash September eresMas_VM - Template Budget 2005 v2_CA BAC SCR-VM 06-07 (31-07-06)_ROW_1_ROW ARPU" xfId="40187"/>
    <cellStyle name="n_Flash September eresMas_VM - Template Budget 2005 v2_CA BAC SCR-VM 06-07 (31-07-06)_ROW_Group" xfId="40188"/>
    <cellStyle name="n_Flash September eresMas_VM - Template Budget 2005 v2_CA BAC SCR-VM 06-07 (31-07-06)_ROW_ROW ARPU" xfId="40189"/>
    <cellStyle name="n_Flash September eresMas_VM - Template Budget 2005 v2_CA BAC SCR-VM 06-07 (31-07-06)_Spain ARPU + AUPU" xfId="40190"/>
    <cellStyle name="n_Flash September eresMas_VM - Template Budget 2005 v2_CA BAC SCR-VM 06-07 (31-07-06)_Spain ARPU + AUPU_Group" xfId="40191"/>
    <cellStyle name="n_Flash September eresMas_VM - Template Budget 2005 v2_CA BAC SCR-VM 06-07 (31-07-06)_Spain ARPU + AUPU_ROW ARPU" xfId="40192"/>
    <cellStyle name="n_Flash September eresMas_VM - Template Budget 2005 v2_CA BAC SCR-VM 06-07 (31-07-06)_Spain KPIs" xfId="7430"/>
    <cellStyle name="n_Flash September eresMas_VM - Template Budget 2005 v2_CA BAC SCR-VM 06-07 (31-07-06)_Spain KPIs 2" xfId="16797"/>
    <cellStyle name="n_Flash September eresMas_VM - Template Budget 2005 v2_CA BAC SCR-VM 06-07 (31-07-06)_Spain KPIs_1" xfId="52246"/>
    <cellStyle name="n_Flash September eresMas_VM - Template Budget 2005 v2_CA BAC SCR-VM 06-07 (31-07-06)_Telecoms - Operational KPIs" xfId="50549"/>
    <cellStyle name="n_Flash September eresMas_VM - Template Budget 2005 v2_CA forfaits 0607 (06-08-14)" xfId="2723"/>
    <cellStyle name="n_Flash September eresMas_VM - Template Budget 2005 v2_CA forfaits 0607 (06-08-14)_A&amp;ME KPIs" xfId="54026"/>
    <cellStyle name="n_Flash September eresMas_VM - Template Budget 2005 v2_CA forfaits 0607 (06-08-14)_France financials" xfId="24377"/>
    <cellStyle name="n_Flash September eresMas_VM - Template Budget 2005 v2_CA forfaits 0607 (06-08-14)_France KPIs" xfId="5584"/>
    <cellStyle name="n_Flash September eresMas_VM - Template Budget 2005 v2_CA forfaits 0607 (06-08-14)_France KPIs 2" xfId="15002"/>
    <cellStyle name="n_Flash September eresMas_VM - Template Budget 2005 v2_CA forfaits 0607 (06-08-14)_France KPIs_1" xfId="12827"/>
    <cellStyle name="n_Flash September eresMas_VM - Template Budget 2005 v2_CA forfaits 0607 (06-08-14)_Group" xfId="40194"/>
    <cellStyle name="n_Flash September eresMas_VM - Template Budget 2005 v2_CA forfaits 0607 (06-08-14)_Group - financial KPIs" xfId="22633"/>
    <cellStyle name="n_Flash September eresMas_VM - Template Budget 2005 v2_CA forfaits 0607 (06-08-14)_Group - operational KPIs" xfId="11073"/>
    <cellStyle name="n_Flash September eresMas_VM - Template Budget 2005 v2_CA forfaits 0607 (06-08-14)_Group - operational KPIs 2" xfId="18772"/>
    <cellStyle name="n_Flash September eresMas_VM - Template Budget 2005 v2_CA forfaits 0607 (06-08-14)_Group - operational KPIs_1" xfId="20889"/>
    <cellStyle name="n_Flash September eresMas_VM - Template Budget 2005 v2_CA forfaits 0607 (06-08-14)_Poland KPIs" xfId="40193"/>
    <cellStyle name="n_Flash September eresMas_VM - Template Budget 2005 v2_CA forfaits 0607 (06-08-14)_ROW" xfId="40195"/>
    <cellStyle name="n_Flash September eresMas_VM - Template Budget 2005 v2_CA forfaits 0607 (06-08-14)_ROW ARPU" xfId="40196"/>
    <cellStyle name="n_Flash September eresMas_VM - Template Budget 2005 v2_CA forfaits 0607 (06-08-14)_ROW_1" xfId="40197"/>
    <cellStyle name="n_Flash September eresMas_VM - Template Budget 2005 v2_CA forfaits 0607 (06-08-14)_ROW_1_Group" xfId="40198"/>
    <cellStyle name="n_Flash September eresMas_VM - Template Budget 2005 v2_CA forfaits 0607 (06-08-14)_ROW_1_ROW ARPU" xfId="40199"/>
    <cellStyle name="n_Flash September eresMas_VM - Template Budget 2005 v2_CA forfaits 0607 (06-08-14)_ROW_Group" xfId="40200"/>
    <cellStyle name="n_Flash September eresMas_VM - Template Budget 2005 v2_CA forfaits 0607 (06-08-14)_ROW_ROW ARPU" xfId="40201"/>
    <cellStyle name="n_Flash September eresMas_VM - Template Budget 2005 v2_CA forfaits 0607 (06-08-14)_Spain ARPU + AUPU" xfId="40202"/>
    <cellStyle name="n_Flash September eresMas_VM - Template Budget 2005 v2_CA forfaits 0607 (06-08-14)_Spain ARPU + AUPU_Group" xfId="40203"/>
    <cellStyle name="n_Flash September eresMas_VM - Template Budget 2005 v2_CA forfaits 0607 (06-08-14)_Spain ARPU + AUPU_ROW ARPU" xfId="40204"/>
    <cellStyle name="n_Flash September eresMas_VM - Template Budget 2005 v2_CA forfaits 0607 (06-08-14)_Spain KPIs" xfId="7431"/>
    <cellStyle name="n_Flash September eresMas_VM - Template Budget 2005 v2_CA forfaits 0607 (06-08-14)_Spain KPIs 2" xfId="16798"/>
    <cellStyle name="n_Flash September eresMas_VM - Template Budget 2005 v2_CA forfaits 0607 (06-08-14)_Spain KPIs_1" xfId="52247"/>
    <cellStyle name="n_Flash September eresMas_VM - Template Budget 2005 v2_CA forfaits 0607 (06-08-14)_Telecoms - Operational KPIs" xfId="50550"/>
    <cellStyle name="n_Flash September eresMas_VM - Template Budget 2005 v2_Classeur2" xfId="2724"/>
    <cellStyle name="n_Flash September eresMas_VM - Template Budget 2005 v2_Classeur2_A&amp;ME KPIs" xfId="54027"/>
    <cellStyle name="n_Flash September eresMas_VM - Template Budget 2005 v2_Classeur2_France financials" xfId="24378"/>
    <cellStyle name="n_Flash September eresMas_VM - Template Budget 2005 v2_Classeur2_France KPIs" xfId="5585"/>
    <cellStyle name="n_Flash September eresMas_VM - Template Budget 2005 v2_Classeur2_France KPIs 2" xfId="15003"/>
    <cellStyle name="n_Flash September eresMas_VM - Template Budget 2005 v2_Classeur2_France KPIs_1" xfId="12828"/>
    <cellStyle name="n_Flash September eresMas_VM - Template Budget 2005 v2_Classeur2_Group" xfId="40206"/>
    <cellStyle name="n_Flash September eresMas_VM - Template Budget 2005 v2_Classeur2_Group - financial KPIs" xfId="22634"/>
    <cellStyle name="n_Flash September eresMas_VM - Template Budget 2005 v2_Classeur2_Group - operational KPIs" xfId="11074"/>
    <cellStyle name="n_Flash September eresMas_VM - Template Budget 2005 v2_Classeur2_Group - operational KPIs 2" xfId="18773"/>
    <cellStyle name="n_Flash September eresMas_VM - Template Budget 2005 v2_Classeur2_Group - operational KPIs_1" xfId="20890"/>
    <cellStyle name="n_Flash September eresMas_VM - Template Budget 2005 v2_Classeur2_Poland KPIs" xfId="40205"/>
    <cellStyle name="n_Flash September eresMas_VM - Template Budget 2005 v2_Classeur2_ROW" xfId="40207"/>
    <cellStyle name="n_Flash September eresMas_VM - Template Budget 2005 v2_Classeur2_ROW ARPU" xfId="40208"/>
    <cellStyle name="n_Flash September eresMas_VM - Template Budget 2005 v2_Classeur2_ROW_1" xfId="40209"/>
    <cellStyle name="n_Flash September eresMas_VM - Template Budget 2005 v2_Classeur2_ROW_1_Group" xfId="40210"/>
    <cellStyle name="n_Flash September eresMas_VM - Template Budget 2005 v2_Classeur2_ROW_1_ROW ARPU" xfId="40211"/>
    <cellStyle name="n_Flash September eresMas_VM - Template Budget 2005 v2_Classeur2_ROW_Group" xfId="40212"/>
    <cellStyle name="n_Flash September eresMas_VM - Template Budget 2005 v2_Classeur2_ROW_ROW ARPU" xfId="40213"/>
    <cellStyle name="n_Flash September eresMas_VM - Template Budget 2005 v2_Classeur2_Spain ARPU + AUPU" xfId="40214"/>
    <cellStyle name="n_Flash September eresMas_VM - Template Budget 2005 v2_Classeur2_Spain ARPU + AUPU_Group" xfId="40215"/>
    <cellStyle name="n_Flash September eresMas_VM - Template Budget 2005 v2_Classeur2_Spain ARPU + AUPU_ROW ARPU" xfId="40216"/>
    <cellStyle name="n_Flash September eresMas_VM - Template Budget 2005 v2_Classeur2_Spain KPIs" xfId="7432"/>
    <cellStyle name="n_Flash September eresMas_VM - Template Budget 2005 v2_Classeur2_Spain KPIs 2" xfId="16799"/>
    <cellStyle name="n_Flash September eresMas_VM - Template Budget 2005 v2_Classeur2_Spain KPIs_1" xfId="52248"/>
    <cellStyle name="n_Flash September eresMas_VM - Template Budget 2005 v2_Classeur2_Telecoms - Operational KPIs" xfId="50551"/>
    <cellStyle name="n_Flash September eresMas_VM - Template Budget 2005 v2_Classeur5" xfId="2725"/>
    <cellStyle name="n_Flash September eresMas_VM - Template Budget 2005 v2_Classeur5_A&amp;ME KPIs" xfId="54028"/>
    <cellStyle name="n_Flash September eresMas_VM - Template Budget 2005 v2_Classeur5_Enterprise" xfId="10019"/>
    <cellStyle name="n_Flash September eresMas_VM - Template Budget 2005 v2_Classeur5_France financials" xfId="24379"/>
    <cellStyle name="n_Flash September eresMas_VM - Template Budget 2005 v2_Classeur5_France financials_1" xfId="25609"/>
    <cellStyle name="n_Flash September eresMas_VM - Template Budget 2005 v2_Classeur5_France KPIs" xfId="5586"/>
    <cellStyle name="n_Flash September eresMas_VM - Template Budget 2005 v2_Classeur5_France KPIs 2" xfId="15004"/>
    <cellStyle name="n_Flash September eresMas_VM - Template Budget 2005 v2_Classeur5_France KPIs_1" xfId="12829"/>
    <cellStyle name="n_Flash September eresMas_VM - Template Budget 2005 v2_Classeur5_Group" xfId="40218"/>
    <cellStyle name="n_Flash September eresMas_VM - Template Budget 2005 v2_Classeur5_Group - financial KPIs" xfId="22635"/>
    <cellStyle name="n_Flash September eresMas_VM - Template Budget 2005 v2_Classeur5_Group - operational KPIs" xfId="3485"/>
    <cellStyle name="n_Flash September eresMas_VM - Template Budget 2005 v2_Classeur5_Group - operational KPIs_1" xfId="11075"/>
    <cellStyle name="n_Flash September eresMas_VM - Template Budget 2005 v2_Classeur5_Group - operational KPIs_1 2" xfId="18774"/>
    <cellStyle name="n_Flash September eresMas_VM - Template Budget 2005 v2_Classeur5_Group - operational KPIs_2" xfId="20891"/>
    <cellStyle name="n_Flash September eresMas_VM - Template Budget 2005 v2_Classeur5_IC&amp;SS" xfId="19493"/>
    <cellStyle name="n_Flash September eresMas_VM - Template Budget 2005 v2_Classeur5_Poland KPIs" xfId="8739"/>
    <cellStyle name="n_Flash September eresMas_VM - Template Budget 2005 v2_Classeur5_Poland KPIs_1" xfId="40217"/>
    <cellStyle name="n_Flash September eresMas_VM - Template Budget 2005 v2_Classeur5_ROW" xfId="40219"/>
    <cellStyle name="n_Flash September eresMas_VM - Template Budget 2005 v2_Classeur5_ROW ARPU" xfId="40220"/>
    <cellStyle name="n_Flash September eresMas_VM - Template Budget 2005 v2_Classeur5_RoW KPIs" xfId="9451"/>
    <cellStyle name="n_Flash September eresMas_VM - Template Budget 2005 v2_Classeur5_ROW_1" xfId="40221"/>
    <cellStyle name="n_Flash September eresMas_VM - Template Budget 2005 v2_Classeur5_ROW_1_Group" xfId="40222"/>
    <cellStyle name="n_Flash September eresMas_VM - Template Budget 2005 v2_Classeur5_ROW_1_ROW ARPU" xfId="40223"/>
    <cellStyle name="n_Flash September eresMas_VM - Template Budget 2005 v2_Classeur5_ROW_Group" xfId="40224"/>
    <cellStyle name="n_Flash September eresMas_VM - Template Budget 2005 v2_Classeur5_ROW_ROW ARPU" xfId="40225"/>
    <cellStyle name="n_Flash September eresMas_VM - Template Budget 2005 v2_Classeur5_Spain ARPU + AUPU" xfId="40226"/>
    <cellStyle name="n_Flash September eresMas_VM - Template Budget 2005 v2_Classeur5_Spain ARPU + AUPU_Group" xfId="40227"/>
    <cellStyle name="n_Flash September eresMas_VM - Template Budget 2005 v2_Classeur5_Spain ARPU + AUPU_ROW ARPU" xfId="40228"/>
    <cellStyle name="n_Flash September eresMas_VM - Template Budget 2005 v2_Classeur5_Spain KPIs" xfId="7433"/>
    <cellStyle name="n_Flash September eresMas_VM - Template Budget 2005 v2_Classeur5_Spain KPIs 2" xfId="16800"/>
    <cellStyle name="n_Flash September eresMas_VM - Template Budget 2005 v2_Classeur5_Spain KPIs_1" xfId="52249"/>
    <cellStyle name="n_Flash September eresMas_VM - Template Budget 2005 v2_Classeur5_Telecoms - Operational KPIs" xfId="50552"/>
    <cellStyle name="n_Flash September eresMas_VM - Template Budget 2005 v2_DATA KPI Personal" xfId="40229"/>
    <cellStyle name="n_Flash September eresMas_VM - Template Budget 2005 v2_DATA KPI Personal_Group" xfId="40230"/>
    <cellStyle name="n_Flash September eresMas_VM - Template Budget 2005 v2_DATA KPI Personal_ROW ARPU" xfId="40231"/>
    <cellStyle name="n_Flash September eresMas_VM - Template Budget 2005 v2_EE_CoA_BS - mapped V4" xfId="40232"/>
    <cellStyle name="n_Flash September eresMas_VM - Template Budget 2005 v2_EE_CoA_BS - mapped V4_Group" xfId="40233"/>
    <cellStyle name="n_Flash September eresMas_VM - Template Budget 2005 v2_EE_CoA_BS - mapped V4_ROW ARPU" xfId="40234"/>
    <cellStyle name="n_Flash September eresMas_VM - Template Budget 2005 v2_Enterprise" xfId="10015"/>
    <cellStyle name="n_Flash September eresMas_VM - Template Budget 2005 v2_France financials" xfId="24372"/>
    <cellStyle name="n_Flash September eresMas_VM - Template Budget 2005 v2_France financials_1" xfId="25605"/>
    <cellStyle name="n_Flash September eresMas_VM - Template Budget 2005 v2_France KPIs" xfId="5579"/>
    <cellStyle name="n_Flash September eresMas_VM - Template Budget 2005 v2_France KPIs 2" xfId="14997"/>
    <cellStyle name="n_Flash September eresMas_VM - Template Budget 2005 v2_France KPIs_1" xfId="12822"/>
    <cellStyle name="n_Flash September eresMas_VM - Template Budget 2005 v2_Group" xfId="40235"/>
    <cellStyle name="n_Flash September eresMas_VM - Template Budget 2005 v2_Group - financial KPIs" xfId="22628"/>
    <cellStyle name="n_Flash September eresMas_VM - Template Budget 2005 v2_Group - operational KPIs" xfId="3481"/>
    <cellStyle name="n_Flash September eresMas_VM - Template Budget 2005 v2_Group - operational KPIs_1" xfId="11068"/>
    <cellStyle name="n_Flash September eresMas_VM - Template Budget 2005 v2_Group - operational KPIs_1 2" xfId="18767"/>
    <cellStyle name="n_Flash September eresMas_VM - Template Budget 2005 v2_Group - operational KPIs_2" xfId="20884"/>
    <cellStyle name="n_Flash September eresMas_VM - Template Budget 2005 v2_IC&amp;SS" xfId="19494"/>
    <cellStyle name="n_Flash September eresMas_VM - Template Budget 2005 v2_PFA_Mn MTV_060413" xfId="2726"/>
    <cellStyle name="n_Flash September eresMas_VM - Template Budget 2005 v2_PFA_Mn MTV_060413_A&amp;ME KPIs" xfId="54029"/>
    <cellStyle name="n_Flash September eresMas_VM - Template Budget 2005 v2_PFA_Mn MTV_060413_France financials" xfId="24380"/>
    <cellStyle name="n_Flash September eresMas_VM - Template Budget 2005 v2_PFA_Mn MTV_060413_France KPIs" xfId="5587"/>
    <cellStyle name="n_Flash September eresMas_VM - Template Budget 2005 v2_PFA_Mn MTV_060413_France KPIs 2" xfId="15005"/>
    <cellStyle name="n_Flash September eresMas_VM - Template Budget 2005 v2_PFA_Mn MTV_060413_France KPIs_1" xfId="12830"/>
    <cellStyle name="n_Flash September eresMas_VM - Template Budget 2005 v2_PFA_Mn MTV_060413_Group" xfId="40237"/>
    <cellStyle name="n_Flash September eresMas_VM - Template Budget 2005 v2_PFA_Mn MTV_060413_Group - financial KPIs" xfId="22636"/>
    <cellStyle name="n_Flash September eresMas_VM - Template Budget 2005 v2_PFA_Mn MTV_060413_Group - operational KPIs" xfId="11076"/>
    <cellStyle name="n_Flash September eresMas_VM - Template Budget 2005 v2_PFA_Mn MTV_060413_Group - operational KPIs 2" xfId="18775"/>
    <cellStyle name="n_Flash September eresMas_VM - Template Budget 2005 v2_PFA_Mn MTV_060413_Group - operational KPIs_1" xfId="20892"/>
    <cellStyle name="n_Flash September eresMas_VM - Template Budget 2005 v2_PFA_Mn MTV_060413_Poland KPIs" xfId="40236"/>
    <cellStyle name="n_Flash September eresMas_VM - Template Budget 2005 v2_PFA_Mn MTV_060413_ROW" xfId="40238"/>
    <cellStyle name="n_Flash September eresMas_VM - Template Budget 2005 v2_PFA_Mn MTV_060413_ROW ARPU" xfId="40239"/>
    <cellStyle name="n_Flash September eresMas_VM - Template Budget 2005 v2_PFA_Mn MTV_060413_ROW_1" xfId="40240"/>
    <cellStyle name="n_Flash September eresMas_VM - Template Budget 2005 v2_PFA_Mn MTV_060413_ROW_1_Group" xfId="40241"/>
    <cellStyle name="n_Flash September eresMas_VM - Template Budget 2005 v2_PFA_Mn MTV_060413_ROW_1_ROW ARPU" xfId="40242"/>
    <cellStyle name="n_Flash September eresMas_VM - Template Budget 2005 v2_PFA_Mn MTV_060413_ROW_Group" xfId="40243"/>
    <cellStyle name="n_Flash September eresMas_VM - Template Budget 2005 v2_PFA_Mn MTV_060413_ROW_ROW ARPU" xfId="40244"/>
    <cellStyle name="n_Flash September eresMas_VM - Template Budget 2005 v2_PFA_Mn MTV_060413_Spain ARPU + AUPU" xfId="40245"/>
    <cellStyle name="n_Flash September eresMas_VM - Template Budget 2005 v2_PFA_Mn MTV_060413_Spain ARPU + AUPU_Group" xfId="40246"/>
    <cellStyle name="n_Flash September eresMas_VM - Template Budget 2005 v2_PFA_Mn MTV_060413_Spain ARPU + AUPU_ROW ARPU" xfId="40247"/>
    <cellStyle name="n_Flash September eresMas_VM - Template Budget 2005 v2_PFA_Mn MTV_060413_Spain KPIs" xfId="7434"/>
    <cellStyle name="n_Flash September eresMas_VM - Template Budget 2005 v2_PFA_Mn MTV_060413_Spain KPIs 2" xfId="16801"/>
    <cellStyle name="n_Flash September eresMas_VM - Template Budget 2005 v2_PFA_Mn MTV_060413_Spain KPIs_1" xfId="52250"/>
    <cellStyle name="n_Flash September eresMas_VM - Template Budget 2005 v2_PFA_Mn MTV_060413_Telecoms - Operational KPIs" xfId="50553"/>
    <cellStyle name="n_Flash September eresMas_VM - Template Budget 2005 v2_PFA_Mn_0603_V0 0" xfId="2727"/>
    <cellStyle name="n_Flash September eresMas_VM - Template Budget 2005 v2_PFA_Mn_0603_V0 0_A&amp;ME KPIs" xfId="54030"/>
    <cellStyle name="n_Flash September eresMas_VM - Template Budget 2005 v2_PFA_Mn_0603_V0 0_France financials" xfId="24381"/>
    <cellStyle name="n_Flash September eresMas_VM - Template Budget 2005 v2_PFA_Mn_0603_V0 0_France KPIs" xfId="5588"/>
    <cellStyle name="n_Flash September eresMas_VM - Template Budget 2005 v2_PFA_Mn_0603_V0 0_France KPIs 2" xfId="15006"/>
    <cellStyle name="n_Flash September eresMas_VM - Template Budget 2005 v2_PFA_Mn_0603_V0 0_France KPIs_1" xfId="12831"/>
    <cellStyle name="n_Flash September eresMas_VM - Template Budget 2005 v2_PFA_Mn_0603_V0 0_Group" xfId="40249"/>
    <cellStyle name="n_Flash September eresMas_VM - Template Budget 2005 v2_PFA_Mn_0603_V0 0_Group - financial KPIs" xfId="22637"/>
    <cellStyle name="n_Flash September eresMas_VM - Template Budget 2005 v2_PFA_Mn_0603_V0 0_Group - operational KPIs" xfId="11077"/>
    <cellStyle name="n_Flash September eresMas_VM - Template Budget 2005 v2_PFA_Mn_0603_V0 0_Group - operational KPIs 2" xfId="18776"/>
    <cellStyle name="n_Flash September eresMas_VM - Template Budget 2005 v2_PFA_Mn_0603_V0 0_Group - operational KPIs_1" xfId="20893"/>
    <cellStyle name="n_Flash September eresMas_VM - Template Budget 2005 v2_PFA_Mn_0603_V0 0_Poland KPIs" xfId="40248"/>
    <cellStyle name="n_Flash September eresMas_VM - Template Budget 2005 v2_PFA_Mn_0603_V0 0_ROW" xfId="40250"/>
    <cellStyle name="n_Flash September eresMas_VM - Template Budget 2005 v2_PFA_Mn_0603_V0 0_ROW ARPU" xfId="40251"/>
    <cellStyle name="n_Flash September eresMas_VM - Template Budget 2005 v2_PFA_Mn_0603_V0 0_ROW_1" xfId="40252"/>
    <cellStyle name="n_Flash September eresMas_VM - Template Budget 2005 v2_PFA_Mn_0603_V0 0_ROW_1_Group" xfId="40253"/>
    <cellStyle name="n_Flash September eresMas_VM - Template Budget 2005 v2_PFA_Mn_0603_V0 0_ROW_1_ROW ARPU" xfId="40254"/>
    <cellStyle name="n_Flash September eresMas_VM - Template Budget 2005 v2_PFA_Mn_0603_V0 0_ROW_Group" xfId="40255"/>
    <cellStyle name="n_Flash September eresMas_VM - Template Budget 2005 v2_PFA_Mn_0603_V0 0_ROW_ROW ARPU" xfId="40256"/>
    <cellStyle name="n_Flash September eresMas_VM - Template Budget 2005 v2_PFA_Mn_0603_V0 0_Spain ARPU + AUPU" xfId="40257"/>
    <cellStyle name="n_Flash September eresMas_VM - Template Budget 2005 v2_PFA_Mn_0603_V0 0_Spain ARPU + AUPU_Group" xfId="40258"/>
    <cellStyle name="n_Flash September eresMas_VM - Template Budget 2005 v2_PFA_Mn_0603_V0 0_Spain ARPU + AUPU_ROW ARPU" xfId="40259"/>
    <cellStyle name="n_Flash September eresMas_VM - Template Budget 2005 v2_PFA_Mn_0603_V0 0_Spain KPIs" xfId="7435"/>
    <cellStyle name="n_Flash September eresMas_VM - Template Budget 2005 v2_PFA_Mn_0603_V0 0_Spain KPIs 2" xfId="16802"/>
    <cellStyle name="n_Flash September eresMas_VM - Template Budget 2005 v2_PFA_Mn_0603_V0 0_Spain KPIs_1" xfId="52251"/>
    <cellStyle name="n_Flash September eresMas_VM - Template Budget 2005 v2_PFA_Mn_0603_V0 0_Telecoms - Operational KPIs" xfId="50554"/>
    <cellStyle name="n_Flash September eresMas_VM - Template Budget 2005 v2_PFA_Parcs_0600706" xfId="2728"/>
    <cellStyle name="n_Flash September eresMas_VM - Template Budget 2005 v2_PFA_Parcs_0600706_A&amp;ME KPIs" xfId="54031"/>
    <cellStyle name="n_Flash September eresMas_VM - Template Budget 2005 v2_PFA_Parcs_0600706_France financials" xfId="24382"/>
    <cellStyle name="n_Flash September eresMas_VM - Template Budget 2005 v2_PFA_Parcs_0600706_France KPIs" xfId="5589"/>
    <cellStyle name="n_Flash September eresMas_VM - Template Budget 2005 v2_PFA_Parcs_0600706_France KPIs 2" xfId="15007"/>
    <cellStyle name="n_Flash September eresMas_VM - Template Budget 2005 v2_PFA_Parcs_0600706_France KPIs_1" xfId="12832"/>
    <cellStyle name="n_Flash September eresMas_VM - Template Budget 2005 v2_PFA_Parcs_0600706_Group" xfId="40261"/>
    <cellStyle name="n_Flash September eresMas_VM - Template Budget 2005 v2_PFA_Parcs_0600706_Group - financial KPIs" xfId="22638"/>
    <cellStyle name="n_Flash September eresMas_VM - Template Budget 2005 v2_PFA_Parcs_0600706_Group - operational KPIs" xfId="11078"/>
    <cellStyle name="n_Flash September eresMas_VM - Template Budget 2005 v2_PFA_Parcs_0600706_Group - operational KPIs 2" xfId="18777"/>
    <cellStyle name="n_Flash September eresMas_VM - Template Budget 2005 v2_PFA_Parcs_0600706_Group - operational KPIs_1" xfId="20894"/>
    <cellStyle name="n_Flash September eresMas_VM - Template Budget 2005 v2_PFA_Parcs_0600706_Poland KPIs" xfId="40260"/>
    <cellStyle name="n_Flash September eresMas_VM - Template Budget 2005 v2_PFA_Parcs_0600706_ROW" xfId="40262"/>
    <cellStyle name="n_Flash September eresMas_VM - Template Budget 2005 v2_PFA_Parcs_0600706_ROW ARPU" xfId="40263"/>
    <cellStyle name="n_Flash September eresMas_VM - Template Budget 2005 v2_PFA_Parcs_0600706_ROW_1" xfId="40264"/>
    <cellStyle name="n_Flash September eresMas_VM - Template Budget 2005 v2_PFA_Parcs_0600706_ROW_1_Group" xfId="40265"/>
    <cellStyle name="n_Flash September eresMas_VM - Template Budget 2005 v2_PFA_Parcs_0600706_ROW_1_ROW ARPU" xfId="40266"/>
    <cellStyle name="n_Flash September eresMas_VM - Template Budget 2005 v2_PFA_Parcs_0600706_ROW_Group" xfId="40267"/>
    <cellStyle name="n_Flash September eresMas_VM - Template Budget 2005 v2_PFA_Parcs_0600706_ROW_ROW ARPU" xfId="40268"/>
    <cellStyle name="n_Flash September eresMas_VM - Template Budget 2005 v2_PFA_Parcs_0600706_Spain ARPU + AUPU" xfId="40269"/>
    <cellStyle name="n_Flash September eresMas_VM - Template Budget 2005 v2_PFA_Parcs_0600706_Spain ARPU + AUPU_Group" xfId="40270"/>
    <cellStyle name="n_Flash September eresMas_VM - Template Budget 2005 v2_PFA_Parcs_0600706_Spain ARPU + AUPU_ROW ARPU" xfId="40271"/>
    <cellStyle name="n_Flash September eresMas_VM - Template Budget 2005 v2_PFA_Parcs_0600706_Spain KPIs" xfId="7436"/>
    <cellStyle name="n_Flash September eresMas_VM - Template Budget 2005 v2_PFA_Parcs_0600706_Spain KPIs 2" xfId="16803"/>
    <cellStyle name="n_Flash September eresMas_VM - Template Budget 2005 v2_PFA_Parcs_0600706_Spain KPIs_1" xfId="52252"/>
    <cellStyle name="n_Flash September eresMas_VM - Template Budget 2005 v2_PFA_Parcs_0600706_Telecoms - Operational KPIs" xfId="50555"/>
    <cellStyle name="n_Flash September eresMas_VM - Template Budget 2005 v2_Poland KPIs" xfId="8735"/>
    <cellStyle name="n_Flash September eresMas_VM - Template Budget 2005 v2_Poland KPIs_1" xfId="40144"/>
    <cellStyle name="n_Flash September eresMas_VM - Template Budget 2005 v2_Reporting Valeur_Mobile_2010_10" xfId="40272"/>
    <cellStyle name="n_Flash September eresMas_VM - Template Budget 2005 v2_Reporting Valeur_Mobile_2010_10_Group" xfId="40273"/>
    <cellStyle name="n_Flash September eresMas_VM - Template Budget 2005 v2_Reporting Valeur_Mobile_2010_10_ROW" xfId="40274"/>
    <cellStyle name="n_Flash September eresMas_VM - Template Budget 2005 v2_Reporting Valeur_Mobile_2010_10_ROW ARPU" xfId="40275"/>
    <cellStyle name="n_Flash September eresMas_VM - Template Budget 2005 v2_Reporting Valeur_Mobile_2010_10_ROW_Group" xfId="40276"/>
    <cellStyle name="n_Flash September eresMas_VM - Template Budget 2005 v2_Reporting Valeur_Mobile_2010_10_ROW_ROW ARPU" xfId="40277"/>
    <cellStyle name="n_Flash September eresMas_VM - Template Budget 2005 v2_ROW" xfId="40278"/>
    <cellStyle name="n_Flash September eresMas_VM - Template Budget 2005 v2_ROW ARPU" xfId="40279"/>
    <cellStyle name="n_Flash September eresMas_VM - Template Budget 2005 v2_RoW KPIs" xfId="9447"/>
    <cellStyle name="n_Flash September eresMas_VM - Template Budget 2005 v2_ROW_1" xfId="40280"/>
    <cellStyle name="n_Flash September eresMas_VM - Template Budget 2005 v2_ROW_1_Group" xfId="40281"/>
    <cellStyle name="n_Flash September eresMas_VM - Template Budget 2005 v2_ROW_1_ROW ARPU" xfId="40282"/>
    <cellStyle name="n_Flash September eresMas_VM - Template Budget 2005 v2_ROW_Group" xfId="40283"/>
    <cellStyle name="n_Flash September eresMas_VM - Template Budget 2005 v2_ROW_ROW ARPU" xfId="40284"/>
    <cellStyle name="n_Flash September eresMas_VM - Template Budget 2005 v2_Spain ARPU + AUPU" xfId="40285"/>
    <cellStyle name="n_Flash September eresMas_VM - Template Budget 2005 v2_Spain ARPU + AUPU_Group" xfId="40286"/>
    <cellStyle name="n_Flash September eresMas_VM - Template Budget 2005 v2_Spain ARPU + AUPU_ROW ARPU" xfId="40287"/>
    <cellStyle name="n_Flash September eresMas_VM - Template Budget 2005 v2_Spain KPIs" xfId="7426"/>
    <cellStyle name="n_Flash September eresMas_VM - Template Budget 2005 v2_Spain KPIs 2" xfId="16793"/>
    <cellStyle name="n_Flash September eresMas_VM - Template Budget 2005 v2_Spain KPIs_1" xfId="52242"/>
    <cellStyle name="n_Flash September eresMas_VM - Template Budget 2005 v2_Telecoms - Operational KPIs" xfId="50545"/>
    <cellStyle name="n_Flash September eresMas_VM - Template Budget 2005 v2_UAG_report_CA 06-09 (06-09-28)" xfId="2729"/>
    <cellStyle name="n_Flash September eresMas_VM - Template Budget 2005 v2_UAG_report_CA 06-09 (06-09-28)_A&amp;ME KPIs" xfId="54032"/>
    <cellStyle name="n_Flash September eresMas_VM - Template Budget 2005 v2_UAG_report_CA 06-09 (06-09-28)_Enterprise" xfId="10020"/>
    <cellStyle name="n_Flash September eresMas_VM - Template Budget 2005 v2_UAG_report_CA 06-09 (06-09-28)_France financials" xfId="24383"/>
    <cellStyle name="n_Flash September eresMas_VM - Template Budget 2005 v2_UAG_report_CA 06-09 (06-09-28)_France financials_1" xfId="25610"/>
    <cellStyle name="n_Flash September eresMas_VM - Template Budget 2005 v2_UAG_report_CA 06-09 (06-09-28)_France KPIs" xfId="5590"/>
    <cellStyle name="n_Flash September eresMas_VM - Template Budget 2005 v2_UAG_report_CA 06-09 (06-09-28)_France KPIs 2" xfId="15008"/>
    <cellStyle name="n_Flash September eresMas_VM - Template Budget 2005 v2_UAG_report_CA 06-09 (06-09-28)_France KPIs_1" xfId="12833"/>
    <cellStyle name="n_Flash September eresMas_VM - Template Budget 2005 v2_UAG_report_CA 06-09 (06-09-28)_Group" xfId="40289"/>
    <cellStyle name="n_Flash September eresMas_VM - Template Budget 2005 v2_UAG_report_CA 06-09 (06-09-28)_Group - financial KPIs" xfId="22639"/>
    <cellStyle name="n_Flash September eresMas_VM - Template Budget 2005 v2_UAG_report_CA 06-09 (06-09-28)_Group - operational KPIs" xfId="3486"/>
    <cellStyle name="n_Flash September eresMas_VM - Template Budget 2005 v2_UAG_report_CA 06-09 (06-09-28)_Group - operational KPIs_1" xfId="11079"/>
    <cellStyle name="n_Flash September eresMas_VM - Template Budget 2005 v2_UAG_report_CA 06-09 (06-09-28)_Group - operational KPIs_1 2" xfId="18778"/>
    <cellStyle name="n_Flash September eresMas_VM - Template Budget 2005 v2_UAG_report_CA 06-09 (06-09-28)_Group - operational KPIs_2" xfId="20895"/>
    <cellStyle name="n_Flash September eresMas_VM - Template Budget 2005 v2_UAG_report_CA 06-09 (06-09-28)_IC&amp;SS" xfId="19693"/>
    <cellStyle name="n_Flash September eresMas_VM - Template Budget 2005 v2_UAG_report_CA 06-09 (06-09-28)_Poland KPIs" xfId="8740"/>
    <cellStyle name="n_Flash September eresMas_VM - Template Budget 2005 v2_UAG_report_CA 06-09 (06-09-28)_Poland KPIs_1" xfId="40288"/>
    <cellStyle name="n_Flash September eresMas_VM - Template Budget 2005 v2_UAG_report_CA 06-09 (06-09-28)_ROW" xfId="40290"/>
    <cellStyle name="n_Flash September eresMas_VM - Template Budget 2005 v2_UAG_report_CA 06-09 (06-09-28)_ROW ARPU" xfId="40291"/>
    <cellStyle name="n_Flash September eresMas_VM - Template Budget 2005 v2_UAG_report_CA 06-09 (06-09-28)_RoW KPIs" xfId="9452"/>
    <cellStyle name="n_Flash September eresMas_VM - Template Budget 2005 v2_UAG_report_CA 06-09 (06-09-28)_ROW_1" xfId="40292"/>
    <cellStyle name="n_Flash September eresMas_VM - Template Budget 2005 v2_UAG_report_CA 06-09 (06-09-28)_ROW_1_Group" xfId="40293"/>
    <cellStyle name="n_Flash September eresMas_VM - Template Budget 2005 v2_UAG_report_CA 06-09 (06-09-28)_ROW_1_ROW ARPU" xfId="40294"/>
    <cellStyle name="n_Flash September eresMas_VM - Template Budget 2005 v2_UAG_report_CA 06-09 (06-09-28)_ROW_Group" xfId="40295"/>
    <cellStyle name="n_Flash September eresMas_VM - Template Budget 2005 v2_UAG_report_CA 06-09 (06-09-28)_ROW_ROW ARPU" xfId="40296"/>
    <cellStyle name="n_Flash September eresMas_VM - Template Budget 2005 v2_UAG_report_CA 06-09 (06-09-28)_Spain ARPU + AUPU" xfId="40297"/>
    <cellStyle name="n_Flash September eresMas_VM - Template Budget 2005 v2_UAG_report_CA 06-09 (06-09-28)_Spain ARPU + AUPU_Group" xfId="40298"/>
    <cellStyle name="n_Flash September eresMas_VM - Template Budget 2005 v2_UAG_report_CA 06-09 (06-09-28)_Spain ARPU + AUPU_ROW ARPU" xfId="40299"/>
    <cellStyle name="n_Flash September eresMas_VM - Template Budget 2005 v2_UAG_report_CA 06-09 (06-09-28)_Spain KPIs" xfId="7437"/>
    <cellStyle name="n_Flash September eresMas_VM - Template Budget 2005 v2_UAG_report_CA 06-09 (06-09-28)_Spain KPIs 2" xfId="16804"/>
    <cellStyle name="n_Flash September eresMas_VM - Template Budget 2005 v2_UAG_report_CA 06-09 (06-09-28)_Spain KPIs_1" xfId="52253"/>
    <cellStyle name="n_Flash September eresMas_VM - Template Budget 2005 v2_UAG_report_CA 06-09 (06-09-28)_Telecoms - Operational KPIs" xfId="50556"/>
    <cellStyle name="n_Flash September eresMas_VM - Template Budget 2005 v2_UAG_report_CA 06-10 (06-11-06)" xfId="2730"/>
    <cellStyle name="n_Flash September eresMas_VM - Template Budget 2005 v2_UAG_report_CA 06-10 (06-11-06)_A&amp;ME KPIs" xfId="54033"/>
    <cellStyle name="n_Flash September eresMas_VM - Template Budget 2005 v2_UAG_report_CA 06-10 (06-11-06)_Enterprise" xfId="10021"/>
    <cellStyle name="n_Flash September eresMas_VM - Template Budget 2005 v2_UAG_report_CA 06-10 (06-11-06)_France financials" xfId="24384"/>
    <cellStyle name="n_Flash September eresMas_VM - Template Budget 2005 v2_UAG_report_CA 06-10 (06-11-06)_France financials_1" xfId="25611"/>
    <cellStyle name="n_Flash September eresMas_VM - Template Budget 2005 v2_UAG_report_CA 06-10 (06-11-06)_France KPIs" xfId="5591"/>
    <cellStyle name="n_Flash September eresMas_VM - Template Budget 2005 v2_UAG_report_CA 06-10 (06-11-06)_France KPIs 2" xfId="15009"/>
    <cellStyle name="n_Flash September eresMas_VM - Template Budget 2005 v2_UAG_report_CA 06-10 (06-11-06)_France KPIs_1" xfId="12834"/>
    <cellStyle name="n_Flash September eresMas_VM - Template Budget 2005 v2_UAG_report_CA 06-10 (06-11-06)_Group" xfId="40301"/>
    <cellStyle name="n_Flash September eresMas_VM - Template Budget 2005 v2_UAG_report_CA 06-10 (06-11-06)_Group - financial KPIs" xfId="22640"/>
    <cellStyle name="n_Flash September eresMas_VM - Template Budget 2005 v2_UAG_report_CA 06-10 (06-11-06)_Group - operational KPIs" xfId="3487"/>
    <cellStyle name="n_Flash September eresMas_VM - Template Budget 2005 v2_UAG_report_CA 06-10 (06-11-06)_Group - operational KPIs_1" xfId="11080"/>
    <cellStyle name="n_Flash September eresMas_VM - Template Budget 2005 v2_UAG_report_CA 06-10 (06-11-06)_Group - operational KPIs_1 2" xfId="18779"/>
    <cellStyle name="n_Flash September eresMas_VM - Template Budget 2005 v2_UAG_report_CA 06-10 (06-11-06)_Group - operational KPIs_2" xfId="20896"/>
    <cellStyle name="n_Flash September eresMas_VM - Template Budget 2005 v2_UAG_report_CA 06-10 (06-11-06)_IC&amp;SS" xfId="13606"/>
    <cellStyle name="n_Flash September eresMas_VM - Template Budget 2005 v2_UAG_report_CA 06-10 (06-11-06)_Poland KPIs" xfId="8741"/>
    <cellStyle name="n_Flash September eresMas_VM - Template Budget 2005 v2_UAG_report_CA 06-10 (06-11-06)_Poland KPIs_1" xfId="40300"/>
    <cellStyle name="n_Flash September eresMas_VM - Template Budget 2005 v2_UAG_report_CA 06-10 (06-11-06)_ROW" xfId="40302"/>
    <cellStyle name="n_Flash September eresMas_VM - Template Budget 2005 v2_UAG_report_CA 06-10 (06-11-06)_ROW ARPU" xfId="40303"/>
    <cellStyle name="n_Flash September eresMas_VM - Template Budget 2005 v2_UAG_report_CA 06-10 (06-11-06)_RoW KPIs" xfId="9453"/>
    <cellStyle name="n_Flash September eresMas_VM - Template Budget 2005 v2_UAG_report_CA 06-10 (06-11-06)_ROW_1" xfId="40304"/>
    <cellStyle name="n_Flash September eresMas_VM - Template Budget 2005 v2_UAG_report_CA 06-10 (06-11-06)_ROW_1_Group" xfId="40305"/>
    <cellStyle name="n_Flash September eresMas_VM - Template Budget 2005 v2_UAG_report_CA 06-10 (06-11-06)_ROW_1_ROW ARPU" xfId="40306"/>
    <cellStyle name="n_Flash September eresMas_VM - Template Budget 2005 v2_UAG_report_CA 06-10 (06-11-06)_ROW_Group" xfId="40307"/>
    <cellStyle name="n_Flash September eresMas_VM - Template Budget 2005 v2_UAG_report_CA 06-10 (06-11-06)_ROW_ROW ARPU" xfId="40308"/>
    <cellStyle name="n_Flash September eresMas_VM - Template Budget 2005 v2_UAG_report_CA 06-10 (06-11-06)_Spain ARPU + AUPU" xfId="40309"/>
    <cellStyle name="n_Flash September eresMas_VM - Template Budget 2005 v2_UAG_report_CA 06-10 (06-11-06)_Spain ARPU + AUPU_Group" xfId="40310"/>
    <cellStyle name="n_Flash September eresMas_VM - Template Budget 2005 v2_UAG_report_CA 06-10 (06-11-06)_Spain ARPU + AUPU_ROW ARPU" xfId="40311"/>
    <cellStyle name="n_Flash September eresMas_VM - Template Budget 2005 v2_UAG_report_CA 06-10 (06-11-06)_Spain KPIs" xfId="7438"/>
    <cellStyle name="n_Flash September eresMas_VM - Template Budget 2005 v2_UAG_report_CA 06-10 (06-11-06)_Spain KPIs 2" xfId="16805"/>
    <cellStyle name="n_Flash September eresMas_VM - Template Budget 2005 v2_UAG_report_CA 06-10 (06-11-06)_Spain KPIs_1" xfId="52254"/>
    <cellStyle name="n_Flash September eresMas_VM - Template Budget 2005 v2_UAG_report_CA 06-10 (06-11-06)_Telecoms - Operational KPIs" xfId="50557"/>
    <cellStyle name="n_Flash September eresMas_VM - Template Budget 2005 v2_V&amp;M trajectoires V1 (06-08-11)" xfId="2731"/>
    <cellStyle name="n_Flash September eresMas_VM - Template Budget 2005 v2_V&amp;M trajectoires V1 (06-08-11)_A&amp;ME KPIs" xfId="54034"/>
    <cellStyle name="n_Flash September eresMas_VM - Template Budget 2005 v2_V&amp;M trajectoires V1 (06-08-11)_Enterprise" xfId="10022"/>
    <cellStyle name="n_Flash September eresMas_VM - Template Budget 2005 v2_V&amp;M trajectoires V1 (06-08-11)_France financials" xfId="24385"/>
    <cellStyle name="n_Flash September eresMas_VM - Template Budget 2005 v2_V&amp;M trajectoires V1 (06-08-11)_France financials_1" xfId="25612"/>
    <cellStyle name="n_Flash September eresMas_VM - Template Budget 2005 v2_V&amp;M trajectoires V1 (06-08-11)_France KPIs" xfId="5592"/>
    <cellStyle name="n_Flash September eresMas_VM - Template Budget 2005 v2_V&amp;M trajectoires V1 (06-08-11)_France KPIs 2" xfId="15010"/>
    <cellStyle name="n_Flash September eresMas_VM - Template Budget 2005 v2_V&amp;M trajectoires V1 (06-08-11)_France KPIs_1" xfId="12835"/>
    <cellStyle name="n_Flash September eresMas_VM - Template Budget 2005 v2_V&amp;M trajectoires V1 (06-08-11)_Group" xfId="40313"/>
    <cellStyle name="n_Flash September eresMas_VM - Template Budget 2005 v2_V&amp;M trajectoires V1 (06-08-11)_Group - financial KPIs" xfId="22641"/>
    <cellStyle name="n_Flash September eresMas_VM - Template Budget 2005 v2_V&amp;M trajectoires V1 (06-08-11)_Group - operational KPIs" xfId="3488"/>
    <cellStyle name="n_Flash September eresMas_VM - Template Budget 2005 v2_V&amp;M trajectoires V1 (06-08-11)_Group - operational KPIs_1" xfId="11081"/>
    <cellStyle name="n_Flash September eresMas_VM - Template Budget 2005 v2_V&amp;M trajectoires V1 (06-08-11)_Group - operational KPIs_1 2" xfId="18780"/>
    <cellStyle name="n_Flash September eresMas_VM - Template Budget 2005 v2_V&amp;M trajectoires V1 (06-08-11)_Group - operational KPIs_2" xfId="20897"/>
    <cellStyle name="n_Flash September eresMas_VM - Template Budget 2005 v2_V&amp;M trajectoires V1 (06-08-11)_IC&amp;SS" xfId="17680"/>
    <cellStyle name="n_Flash September eresMas_VM - Template Budget 2005 v2_V&amp;M trajectoires V1 (06-08-11)_Poland KPIs" xfId="8742"/>
    <cellStyle name="n_Flash September eresMas_VM - Template Budget 2005 v2_V&amp;M trajectoires V1 (06-08-11)_Poland KPIs_1" xfId="40312"/>
    <cellStyle name="n_Flash September eresMas_VM - Template Budget 2005 v2_V&amp;M trajectoires V1 (06-08-11)_ROW" xfId="40314"/>
    <cellStyle name="n_Flash September eresMas_VM - Template Budget 2005 v2_V&amp;M trajectoires V1 (06-08-11)_ROW ARPU" xfId="40315"/>
    <cellStyle name="n_Flash September eresMas_VM - Template Budget 2005 v2_V&amp;M trajectoires V1 (06-08-11)_RoW KPIs" xfId="9454"/>
    <cellStyle name="n_Flash September eresMas_VM - Template Budget 2005 v2_V&amp;M trajectoires V1 (06-08-11)_ROW_1" xfId="40316"/>
    <cellStyle name="n_Flash September eresMas_VM - Template Budget 2005 v2_V&amp;M trajectoires V1 (06-08-11)_ROW_1_Group" xfId="40317"/>
    <cellStyle name="n_Flash September eresMas_VM - Template Budget 2005 v2_V&amp;M trajectoires V1 (06-08-11)_ROW_1_ROW ARPU" xfId="40318"/>
    <cellStyle name="n_Flash September eresMas_VM - Template Budget 2005 v2_V&amp;M trajectoires V1 (06-08-11)_ROW_Group" xfId="40319"/>
    <cellStyle name="n_Flash September eresMas_VM - Template Budget 2005 v2_V&amp;M trajectoires V1 (06-08-11)_ROW_ROW ARPU" xfId="40320"/>
    <cellStyle name="n_Flash September eresMas_VM - Template Budget 2005 v2_V&amp;M trajectoires V1 (06-08-11)_Spain ARPU + AUPU" xfId="40321"/>
    <cellStyle name="n_Flash September eresMas_VM - Template Budget 2005 v2_V&amp;M trajectoires V1 (06-08-11)_Spain ARPU + AUPU_Group" xfId="40322"/>
    <cellStyle name="n_Flash September eresMas_VM - Template Budget 2005 v2_V&amp;M trajectoires V1 (06-08-11)_Spain ARPU + AUPU_ROW ARPU" xfId="40323"/>
    <cellStyle name="n_Flash September eresMas_VM - Template Budget 2005 v2_V&amp;M trajectoires V1 (06-08-11)_Spain KPIs" xfId="7439"/>
    <cellStyle name="n_Flash September eresMas_VM - Template Budget 2005 v2_V&amp;M trajectoires V1 (06-08-11)_Spain KPIs 2" xfId="16806"/>
    <cellStyle name="n_Flash September eresMas_VM - Template Budget 2005 v2_V&amp;M trajectoires V1 (06-08-11)_Spain KPIs_1" xfId="52255"/>
    <cellStyle name="n_Flash September eresMas_VM - Template Budget 2005 v2_V&amp;M trajectoires V1 (06-08-11)_Telecoms - Operational KPIs" xfId="50558"/>
    <cellStyle name="n_Flash September eresMas_VM PFA04 BUD05 VB" xfId="2732"/>
    <cellStyle name="n_Flash September eresMas_VM PFA04 BUD05 VB_01 Synthèse DM pour modèle" xfId="2733"/>
    <cellStyle name="n_Flash September eresMas_VM PFA04 BUD05 VB_01 Synthèse DM pour modèle_A&amp;ME KPIs" xfId="54036"/>
    <cellStyle name="n_Flash September eresMas_VM PFA04 BUD05 VB_01 Synthèse DM pour modèle_France financials" xfId="24387"/>
    <cellStyle name="n_Flash September eresMas_VM PFA04 BUD05 VB_01 Synthèse DM pour modèle_France KPIs" xfId="5594"/>
    <cellStyle name="n_Flash September eresMas_VM PFA04 BUD05 VB_01 Synthèse DM pour modèle_France KPIs 2" xfId="15012"/>
    <cellStyle name="n_Flash September eresMas_VM PFA04 BUD05 VB_01 Synthèse DM pour modèle_France KPIs_1" xfId="12837"/>
    <cellStyle name="n_Flash September eresMas_VM PFA04 BUD05 VB_01 Synthèse DM pour modèle_Group" xfId="40326"/>
    <cellStyle name="n_Flash September eresMas_VM PFA04 BUD05 VB_01 Synthèse DM pour modèle_Group - financial KPIs" xfId="22643"/>
    <cellStyle name="n_Flash September eresMas_VM PFA04 BUD05 VB_01 Synthèse DM pour modèle_Group - operational KPIs" xfId="11083"/>
    <cellStyle name="n_Flash September eresMas_VM PFA04 BUD05 VB_01 Synthèse DM pour modèle_Group - operational KPIs 2" xfId="18782"/>
    <cellStyle name="n_Flash September eresMas_VM PFA04 BUD05 VB_01 Synthèse DM pour modèle_Group - operational KPIs_1" xfId="20899"/>
    <cellStyle name="n_Flash September eresMas_VM PFA04 BUD05 VB_01 Synthèse DM pour modèle_Poland KPIs" xfId="40325"/>
    <cellStyle name="n_Flash September eresMas_VM PFA04 BUD05 VB_01 Synthèse DM pour modèle_ROW" xfId="40327"/>
    <cellStyle name="n_Flash September eresMas_VM PFA04 BUD05 VB_01 Synthèse DM pour modèle_ROW ARPU" xfId="40328"/>
    <cellStyle name="n_Flash September eresMas_VM PFA04 BUD05 VB_01 Synthèse DM pour modèle_ROW_1" xfId="40329"/>
    <cellStyle name="n_Flash September eresMas_VM PFA04 BUD05 VB_01 Synthèse DM pour modèle_ROW_1_Group" xfId="40330"/>
    <cellStyle name="n_Flash September eresMas_VM PFA04 BUD05 VB_01 Synthèse DM pour modèle_ROW_1_ROW ARPU" xfId="40331"/>
    <cellStyle name="n_Flash September eresMas_VM PFA04 BUD05 VB_01 Synthèse DM pour modèle_ROW_Group" xfId="40332"/>
    <cellStyle name="n_Flash September eresMas_VM PFA04 BUD05 VB_01 Synthèse DM pour modèle_ROW_ROW ARPU" xfId="40333"/>
    <cellStyle name="n_Flash September eresMas_VM PFA04 BUD05 VB_01 Synthèse DM pour modèle_Spain ARPU + AUPU" xfId="40334"/>
    <cellStyle name="n_Flash September eresMas_VM PFA04 BUD05 VB_01 Synthèse DM pour modèle_Spain ARPU + AUPU_Group" xfId="40335"/>
    <cellStyle name="n_Flash September eresMas_VM PFA04 BUD05 VB_01 Synthèse DM pour modèle_Spain ARPU + AUPU_ROW ARPU" xfId="40336"/>
    <cellStyle name="n_Flash September eresMas_VM PFA04 BUD05 VB_01 Synthèse DM pour modèle_Spain KPIs" xfId="7441"/>
    <cellStyle name="n_Flash September eresMas_VM PFA04 BUD05 VB_01 Synthèse DM pour modèle_Spain KPIs 2" xfId="16808"/>
    <cellStyle name="n_Flash September eresMas_VM PFA04 BUD05 VB_01 Synthèse DM pour modèle_Spain KPIs_1" xfId="52257"/>
    <cellStyle name="n_Flash September eresMas_VM PFA04 BUD05 VB_01 Synthèse DM pour modèle_Telecoms - Operational KPIs" xfId="50560"/>
    <cellStyle name="n_Flash September eresMas_VM PFA04 BUD05 VB_0703 Préflashde L23 Analyse CA trafic 07-03 (07-04-03)" xfId="2734"/>
    <cellStyle name="n_Flash September eresMas_VM PFA04 BUD05 VB_0703 Préflashde L23 Analyse CA trafic 07-03 (07-04-03)_A&amp;ME KPIs" xfId="54037"/>
    <cellStyle name="n_Flash September eresMas_VM PFA04 BUD05 VB_0703 Préflashde L23 Analyse CA trafic 07-03 (07-04-03)_Enterprise" xfId="10024"/>
    <cellStyle name="n_Flash September eresMas_VM PFA04 BUD05 VB_0703 Préflashde L23 Analyse CA trafic 07-03 (07-04-03)_France financials" xfId="24388"/>
    <cellStyle name="n_Flash September eresMas_VM PFA04 BUD05 VB_0703 Préflashde L23 Analyse CA trafic 07-03 (07-04-03)_France financials_1" xfId="25614"/>
    <cellStyle name="n_Flash September eresMas_VM PFA04 BUD05 VB_0703 Préflashde L23 Analyse CA trafic 07-03 (07-04-03)_France KPIs" xfId="5595"/>
    <cellStyle name="n_Flash September eresMas_VM PFA04 BUD05 VB_0703 Préflashde L23 Analyse CA trafic 07-03 (07-04-03)_France KPIs 2" xfId="15013"/>
    <cellStyle name="n_Flash September eresMas_VM PFA04 BUD05 VB_0703 Préflashde L23 Analyse CA trafic 07-03 (07-04-03)_France KPIs_1" xfId="12838"/>
    <cellStyle name="n_Flash September eresMas_VM PFA04 BUD05 VB_0703 Préflashde L23 Analyse CA trafic 07-03 (07-04-03)_Group" xfId="40338"/>
    <cellStyle name="n_Flash September eresMas_VM PFA04 BUD05 VB_0703 Préflashde L23 Analyse CA trafic 07-03 (07-04-03)_Group - financial KPIs" xfId="22644"/>
    <cellStyle name="n_Flash September eresMas_VM PFA04 BUD05 VB_0703 Préflashde L23 Analyse CA trafic 07-03 (07-04-03)_Group - operational KPIs" xfId="3490"/>
    <cellStyle name="n_Flash September eresMas_VM PFA04 BUD05 VB_0703 Préflashde L23 Analyse CA trafic 07-03 (07-04-03)_Group - operational KPIs_1" xfId="11084"/>
    <cellStyle name="n_Flash September eresMas_VM PFA04 BUD05 VB_0703 Préflashde L23 Analyse CA trafic 07-03 (07-04-03)_Group - operational KPIs_1 2" xfId="18783"/>
    <cellStyle name="n_Flash September eresMas_VM PFA04 BUD05 VB_0703 Préflashde L23 Analyse CA trafic 07-03 (07-04-03)_Group - operational KPIs_2" xfId="20900"/>
    <cellStyle name="n_Flash September eresMas_VM PFA04 BUD05 VB_0703 Préflashde L23 Analyse CA trafic 07-03 (07-04-03)_IC&amp;SS" xfId="19692"/>
    <cellStyle name="n_Flash September eresMas_VM PFA04 BUD05 VB_0703 Préflashde L23 Analyse CA trafic 07-03 (07-04-03)_Poland KPIs" xfId="8744"/>
    <cellStyle name="n_Flash September eresMas_VM PFA04 BUD05 VB_0703 Préflashde L23 Analyse CA trafic 07-03 (07-04-03)_Poland KPIs_1" xfId="40337"/>
    <cellStyle name="n_Flash September eresMas_VM PFA04 BUD05 VB_0703 Préflashde L23 Analyse CA trafic 07-03 (07-04-03)_ROW" xfId="40339"/>
    <cellStyle name="n_Flash September eresMas_VM PFA04 BUD05 VB_0703 Préflashde L23 Analyse CA trafic 07-03 (07-04-03)_ROW ARPU" xfId="40340"/>
    <cellStyle name="n_Flash September eresMas_VM PFA04 BUD05 VB_0703 Préflashde L23 Analyse CA trafic 07-03 (07-04-03)_RoW KPIs" xfId="9456"/>
    <cellStyle name="n_Flash September eresMas_VM PFA04 BUD05 VB_0703 Préflashde L23 Analyse CA trafic 07-03 (07-04-03)_ROW_1" xfId="40341"/>
    <cellStyle name="n_Flash September eresMas_VM PFA04 BUD05 VB_0703 Préflashde L23 Analyse CA trafic 07-03 (07-04-03)_ROW_1_Group" xfId="40342"/>
    <cellStyle name="n_Flash September eresMas_VM PFA04 BUD05 VB_0703 Préflashde L23 Analyse CA trafic 07-03 (07-04-03)_ROW_1_ROW ARPU" xfId="40343"/>
    <cellStyle name="n_Flash September eresMas_VM PFA04 BUD05 VB_0703 Préflashde L23 Analyse CA trafic 07-03 (07-04-03)_ROW_Group" xfId="40344"/>
    <cellStyle name="n_Flash September eresMas_VM PFA04 BUD05 VB_0703 Préflashde L23 Analyse CA trafic 07-03 (07-04-03)_ROW_ROW ARPU" xfId="40345"/>
    <cellStyle name="n_Flash September eresMas_VM PFA04 BUD05 VB_0703 Préflashde L23 Analyse CA trafic 07-03 (07-04-03)_Spain ARPU + AUPU" xfId="40346"/>
    <cellStyle name="n_Flash September eresMas_VM PFA04 BUD05 VB_0703 Préflashde L23 Analyse CA trafic 07-03 (07-04-03)_Spain ARPU + AUPU_Group" xfId="40347"/>
    <cellStyle name="n_Flash September eresMas_VM PFA04 BUD05 VB_0703 Préflashde L23 Analyse CA trafic 07-03 (07-04-03)_Spain ARPU + AUPU_ROW ARPU" xfId="40348"/>
    <cellStyle name="n_Flash September eresMas_VM PFA04 BUD05 VB_0703 Préflashde L23 Analyse CA trafic 07-03 (07-04-03)_Spain KPIs" xfId="7442"/>
    <cellStyle name="n_Flash September eresMas_VM PFA04 BUD05 VB_0703 Préflashde L23 Analyse CA trafic 07-03 (07-04-03)_Spain KPIs 2" xfId="16809"/>
    <cellStyle name="n_Flash September eresMas_VM PFA04 BUD05 VB_0703 Préflashde L23 Analyse CA trafic 07-03 (07-04-03)_Spain KPIs_1" xfId="52258"/>
    <cellStyle name="n_Flash September eresMas_VM PFA04 BUD05 VB_0703 Préflashde L23 Analyse CA trafic 07-03 (07-04-03)_Telecoms - Operational KPIs" xfId="50561"/>
    <cellStyle name="n_Flash September eresMas_VM PFA04 BUD05 VB_A&amp;ME KPIs" xfId="54035"/>
    <cellStyle name="n_Flash September eresMas_VM PFA04 BUD05 VB_Base Forfaits 06-07" xfId="2735"/>
    <cellStyle name="n_Flash September eresMas_VM PFA04 BUD05 VB_Base Forfaits 06-07_A&amp;ME KPIs" xfId="54038"/>
    <cellStyle name="n_Flash September eresMas_VM PFA04 BUD05 VB_Base Forfaits 06-07_Enterprise" xfId="10025"/>
    <cellStyle name="n_Flash September eresMas_VM PFA04 BUD05 VB_Base Forfaits 06-07_France financials" xfId="24389"/>
    <cellStyle name="n_Flash September eresMas_VM PFA04 BUD05 VB_Base Forfaits 06-07_France financials_1" xfId="25615"/>
    <cellStyle name="n_Flash September eresMas_VM PFA04 BUD05 VB_Base Forfaits 06-07_France KPIs" xfId="5596"/>
    <cellStyle name="n_Flash September eresMas_VM PFA04 BUD05 VB_Base Forfaits 06-07_France KPIs 2" xfId="15014"/>
    <cellStyle name="n_Flash September eresMas_VM PFA04 BUD05 VB_Base Forfaits 06-07_France KPIs_1" xfId="12839"/>
    <cellStyle name="n_Flash September eresMas_VM PFA04 BUD05 VB_Base Forfaits 06-07_Group" xfId="40350"/>
    <cellStyle name="n_Flash September eresMas_VM PFA04 BUD05 VB_Base Forfaits 06-07_Group - financial KPIs" xfId="22645"/>
    <cellStyle name="n_Flash September eresMas_VM PFA04 BUD05 VB_Base Forfaits 06-07_Group - operational KPIs" xfId="3491"/>
    <cellStyle name="n_Flash September eresMas_VM PFA04 BUD05 VB_Base Forfaits 06-07_Group - operational KPIs_1" xfId="11085"/>
    <cellStyle name="n_Flash September eresMas_VM PFA04 BUD05 VB_Base Forfaits 06-07_Group - operational KPIs_1 2" xfId="18784"/>
    <cellStyle name="n_Flash September eresMas_VM PFA04 BUD05 VB_Base Forfaits 06-07_Group - operational KPIs_2" xfId="20901"/>
    <cellStyle name="n_Flash September eresMas_VM PFA04 BUD05 VB_Base Forfaits 06-07_IC&amp;SS" xfId="13607"/>
    <cellStyle name="n_Flash September eresMas_VM PFA04 BUD05 VB_Base Forfaits 06-07_Poland KPIs" xfId="8745"/>
    <cellStyle name="n_Flash September eresMas_VM PFA04 BUD05 VB_Base Forfaits 06-07_Poland KPIs_1" xfId="40349"/>
    <cellStyle name="n_Flash September eresMas_VM PFA04 BUD05 VB_Base Forfaits 06-07_ROW" xfId="40351"/>
    <cellStyle name="n_Flash September eresMas_VM PFA04 BUD05 VB_Base Forfaits 06-07_ROW ARPU" xfId="40352"/>
    <cellStyle name="n_Flash September eresMas_VM PFA04 BUD05 VB_Base Forfaits 06-07_RoW KPIs" xfId="9457"/>
    <cellStyle name="n_Flash September eresMas_VM PFA04 BUD05 VB_Base Forfaits 06-07_ROW_1" xfId="40353"/>
    <cellStyle name="n_Flash September eresMas_VM PFA04 BUD05 VB_Base Forfaits 06-07_ROW_1_Group" xfId="40354"/>
    <cellStyle name="n_Flash September eresMas_VM PFA04 BUD05 VB_Base Forfaits 06-07_ROW_1_ROW ARPU" xfId="40355"/>
    <cellStyle name="n_Flash September eresMas_VM PFA04 BUD05 VB_Base Forfaits 06-07_ROW_Group" xfId="40356"/>
    <cellStyle name="n_Flash September eresMas_VM PFA04 BUD05 VB_Base Forfaits 06-07_ROW_ROW ARPU" xfId="40357"/>
    <cellStyle name="n_Flash September eresMas_VM PFA04 BUD05 VB_Base Forfaits 06-07_Spain ARPU + AUPU" xfId="40358"/>
    <cellStyle name="n_Flash September eresMas_VM PFA04 BUD05 VB_Base Forfaits 06-07_Spain ARPU + AUPU_Group" xfId="40359"/>
    <cellStyle name="n_Flash September eresMas_VM PFA04 BUD05 VB_Base Forfaits 06-07_Spain ARPU + AUPU_ROW ARPU" xfId="40360"/>
    <cellStyle name="n_Flash September eresMas_VM PFA04 BUD05 VB_Base Forfaits 06-07_Spain KPIs" xfId="7443"/>
    <cellStyle name="n_Flash September eresMas_VM PFA04 BUD05 VB_Base Forfaits 06-07_Spain KPIs 2" xfId="16810"/>
    <cellStyle name="n_Flash September eresMas_VM PFA04 BUD05 VB_Base Forfaits 06-07_Spain KPIs_1" xfId="52259"/>
    <cellStyle name="n_Flash September eresMas_VM PFA04 BUD05 VB_Base Forfaits 06-07_Telecoms - Operational KPIs" xfId="50562"/>
    <cellStyle name="n_Flash September eresMas_VM PFA04 BUD05 VB_CA BAC SCR-VM 06-07 (31-07-06)" xfId="2736"/>
    <cellStyle name="n_Flash September eresMas_VM PFA04 BUD05 VB_CA BAC SCR-VM 06-07 (31-07-06)_A&amp;ME KPIs" xfId="54039"/>
    <cellStyle name="n_Flash September eresMas_VM PFA04 BUD05 VB_CA BAC SCR-VM 06-07 (31-07-06)_Enterprise" xfId="10026"/>
    <cellStyle name="n_Flash September eresMas_VM PFA04 BUD05 VB_CA BAC SCR-VM 06-07 (31-07-06)_France financials" xfId="24390"/>
    <cellStyle name="n_Flash September eresMas_VM PFA04 BUD05 VB_CA BAC SCR-VM 06-07 (31-07-06)_France financials_1" xfId="25616"/>
    <cellStyle name="n_Flash September eresMas_VM PFA04 BUD05 VB_CA BAC SCR-VM 06-07 (31-07-06)_France KPIs" xfId="5597"/>
    <cellStyle name="n_Flash September eresMas_VM PFA04 BUD05 VB_CA BAC SCR-VM 06-07 (31-07-06)_France KPIs 2" xfId="15015"/>
    <cellStyle name="n_Flash September eresMas_VM PFA04 BUD05 VB_CA BAC SCR-VM 06-07 (31-07-06)_France KPIs_1" xfId="12840"/>
    <cellStyle name="n_Flash September eresMas_VM PFA04 BUD05 VB_CA BAC SCR-VM 06-07 (31-07-06)_Group" xfId="40362"/>
    <cellStyle name="n_Flash September eresMas_VM PFA04 BUD05 VB_CA BAC SCR-VM 06-07 (31-07-06)_Group - financial KPIs" xfId="22646"/>
    <cellStyle name="n_Flash September eresMas_VM PFA04 BUD05 VB_CA BAC SCR-VM 06-07 (31-07-06)_Group - operational KPIs" xfId="3492"/>
    <cellStyle name="n_Flash September eresMas_VM PFA04 BUD05 VB_CA BAC SCR-VM 06-07 (31-07-06)_Group - operational KPIs_1" xfId="11086"/>
    <cellStyle name="n_Flash September eresMas_VM PFA04 BUD05 VB_CA BAC SCR-VM 06-07 (31-07-06)_Group - operational KPIs_1 2" xfId="18785"/>
    <cellStyle name="n_Flash September eresMas_VM PFA04 BUD05 VB_CA BAC SCR-VM 06-07 (31-07-06)_Group - operational KPIs_2" xfId="20902"/>
    <cellStyle name="n_Flash September eresMas_VM PFA04 BUD05 VB_CA BAC SCR-VM 06-07 (31-07-06)_IC&amp;SS" xfId="13831"/>
    <cellStyle name="n_Flash September eresMas_VM PFA04 BUD05 VB_CA BAC SCR-VM 06-07 (31-07-06)_Poland KPIs" xfId="8746"/>
    <cellStyle name="n_Flash September eresMas_VM PFA04 BUD05 VB_CA BAC SCR-VM 06-07 (31-07-06)_Poland KPIs_1" xfId="40361"/>
    <cellStyle name="n_Flash September eresMas_VM PFA04 BUD05 VB_CA BAC SCR-VM 06-07 (31-07-06)_ROW" xfId="40363"/>
    <cellStyle name="n_Flash September eresMas_VM PFA04 BUD05 VB_CA BAC SCR-VM 06-07 (31-07-06)_ROW ARPU" xfId="40364"/>
    <cellStyle name="n_Flash September eresMas_VM PFA04 BUD05 VB_CA BAC SCR-VM 06-07 (31-07-06)_RoW KPIs" xfId="9458"/>
    <cellStyle name="n_Flash September eresMas_VM PFA04 BUD05 VB_CA BAC SCR-VM 06-07 (31-07-06)_ROW_1" xfId="40365"/>
    <cellStyle name="n_Flash September eresMas_VM PFA04 BUD05 VB_CA BAC SCR-VM 06-07 (31-07-06)_ROW_1_Group" xfId="40366"/>
    <cellStyle name="n_Flash September eresMas_VM PFA04 BUD05 VB_CA BAC SCR-VM 06-07 (31-07-06)_ROW_1_ROW ARPU" xfId="40367"/>
    <cellStyle name="n_Flash September eresMas_VM PFA04 BUD05 VB_CA BAC SCR-VM 06-07 (31-07-06)_ROW_Group" xfId="40368"/>
    <cellStyle name="n_Flash September eresMas_VM PFA04 BUD05 VB_CA BAC SCR-VM 06-07 (31-07-06)_ROW_ROW ARPU" xfId="40369"/>
    <cellStyle name="n_Flash September eresMas_VM PFA04 BUD05 VB_CA BAC SCR-VM 06-07 (31-07-06)_Spain ARPU + AUPU" xfId="40370"/>
    <cellStyle name="n_Flash September eresMas_VM PFA04 BUD05 VB_CA BAC SCR-VM 06-07 (31-07-06)_Spain ARPU + AUPU_Group" xfId="40371"/>
    <cellStyle name="n_Flash September eresMas_VM PFA04 BUD05 VB_CA BAC SCR-VM 06-07 (31-07-06)_Spain ARPU + AUPU_ROW ARPU" xfId="40372"/>
    <cellStyle name="n_Flash September eresMas_VM PFA04 BUD05 VB_CA BAC SCR-VM 06-07 (31-07-06)_Spain KPIs" xfId="7444"/>
    <cellStyle name="n_Flash September eresMas_VM PFA04 BUD05 VB_CA BAC SCR-VM 06-07 (31-07-06)_Spain KPIs 2" xfId="16811"/>
    <cellStyle name="n_Flash September eresMas_VM PFA04 BUD05 VB_CA BAC SCR-VM 06-07 (31-07-06)_Spain KPIs_1" xfId="52260"/>
    <cellStyle name="n_Flash September eresMas_VM PFA04 BUD05 VB_CA BAC SCR-VM 06-07 (31-07-06)_Telecoms - Operational KPIs" xfId="50563"/>
    <cellStyle name="n_Flash September eresMas_VM PFA04 BUD05 VB_CA forfaits 0607 (06-08-14)" xfId="2737"/>
    <cellStyle name="n_Flash September eresMas_VM PFA04 BUD05 VB_CA forfaits 0607 (06-08-14)_A&amp;ME KPIs" xfId="54040"/>
    <cellStyle name="n_Flash September eresMas_VM PFA04 BUD05 VB_CA forfaits 0607 (06-08-14)_France financials" xfId="24391"/>
    <cellStyle name="n_Flash September eresMas_VM PFA04 BUD05 VB_CA forfaits 0607 (06-08-14)_France KPIs" xfId="5598"/>
    <cellStyle name="n_Flash September eresMas_VM PFA04 BUD05 VB_CA forfaits 0607 (06-08-14)_France KPIs 2" xfId="15016"/>
    <cellStyle name="n_Flash September eresMas_VM PFA04 BUD05 VB_CA forfaits 0607 (06-08-14)_France KPIs_1" xfId="12841"/>
    <cellStyle name="n_Flash September eresMas_VM PFA04 BUD05 VB_CA forfaits 0607 (06-08-14)_Group" xfId="40374"/>
    <cellStyle name="n_Flash September eresMas_VM PFA04 BUD05 VB_CA forfaits 0607 (06-08-14)_Group - financial KPIs" xfId="22647"/>
    <cellStyle name="n_Flash September eresMas_VM PFA04 BUD05 VB_CA forfaits 0607 (06-08-14)_Group - operational KPIs" xfId="11087"/>
    <cellStyle name="n_Flash September eresMas_VM PFA04 BUD05 VB_CA forfaits 0607 (06-08-14)_Group - operational KPIs 2" xfId="18786"/>
    <cellStyle name="n_Flash September eresMas_VM PFA04 BUD05 VB_CA forfaits 0607 (06-08-14)_Group - operational KPIs_1" xfId="20903"/>
    <cellStyle name="n_Flash September eresMas_VM PFA04 BUD05 VB_CA forfaits 0607 (06-08-14)_Poland KPIs" xfId="40373"/>
    <cellStyle name="n_Flash September eresMas_VM PFA04 BUD05 VB_CA forfaits 0607 (06-08-14)_ROW" xfId="40375"/>
    <cellStyle name="n_Flash September eresMas_VM PFA04 BUD05 VB_CA forfaits 0607 (06-08-14)_ROW ARPU" xfId="40376"/>
    <cellStyle name="n_Flash September eresMas_VM PFA04 BUD05 VB_CA forfaits 0607 (06-08-14)_ROW_1" xfId="40377"/>
    <cellStyle name="n_Flash September eresMas_VM PFA04 BUD05 VB_CA forfaits 0607 (06-08-14)_ROW_1_Group" xfId="40378"/>
    <cellStyle name="n_Flash September eresMas_VM PFA04 BUD05 VB_CA forfaits 0607 (06-08-14)_ROW_1_ROW ARPU" xfId="40379"/>
    <cellStyle name="n_Flash September eresMas_VM PFA04 BUD05 VB_CA forfaits 0607 (06-08-14)_ROW_Group" xfId="40380"/>
    <cellStyle name="n_Flash September eresMas_VM PFA04 BUD05 VB_CA forfaits 0607 (06-08-14)_ROW_ROW ARPU" xfId="40381"/>
    <cellStyle name="n_Flash September eresMas_VM PFA04 BUD05 VB_CA forfaits 0607 (06-08-14)_Spain ARPU + AUPU" xfId="40382"/>
    <cellStyle name="n_Flash September eresMas_VM PFA04 BUD05 VB_CA forfaits 0607 (06-08-14)_Spain ARPU + AUPU_Group" xfId="40383"/>
    <cellStyle name="n_Flash September eresMas_VM PFA04 BUD05 VB_CA forfaits 0607 (06-08-14)_Spain ARPU + AUPU_ROW ARPU" xfId="40384"/>
    <cellStyle name="n_Flash September eresMas_VM PFA04 BUD05 VB_CA forfaits 0607 (06-08-14)_Spain KPIs" xfId="7445"/>
    <cellStyle name="n_Flash September eresMas_VM PFA04 BUD05 VB_CA forfaits 0607 (06-08-14)_Spain KPIs 2" xfId="16812"/>
    <cellStyle name="n_Flash September eresMas_VM PFA04 BUD05 VB_CA forfaits 0607 (06-08-14)_Spain KPIs_1" xfId="52261"/>
    <cellStyle name="n_Flash September eresMas_VM PFA04 BUD05 VB_CA forfaits 0607 (06-08-14)_Telecoms - Operational KPIs" xfId="50564"/>
    <cellStyle name="n_Flash September eresMas_VM PFA04 BUD05 VB_Classeur2" xfId="2738"/>
    <cellStyle name="n_Flash September eresMas_VM PFA04 BUD05 VB_Classeur2_A&amp;ME KPIs" xfId="54041"/>
    <cellStyle name="n_Flash September eresMas_VM PFA04 BUD05 VB_Classeur2_France financials" xfId="24392"/>
    <cellStyle name="n_Flash September eresMas_VM PFA04 BUD05 VB_Classeur2_France KPIs" xfId="5599"/>
    <cellStyle name="n_Flash September eresMas_VM PFA04 BUD05 VB_Classeur2_France KPIs 2" xfId="15017"/>
    <cellStyle name="n_Flash September eresMas_VM PFA04 BUD05 VB_Classeur2_France KPIs_1" xfId="12842"/>
    <cellStyle name="n_Flash September eresMas_VM PFA04 BUD05 VB_Classeur2_Group" xfId="40386"/>
    <cellStyle name="n_Flash September eresMas_VM PFA04 BUD05 VB_Classeur2_Group - financial KPIs" xfId="22648"/>
    <cellStyle name="n_Flash September eresMas_VM PFA04 BUD05 VB_Classeur2_Group - operational KPIs" xfId="11088"/>
    <cellStyle name="n_Flash September eresMas_VM PFA04 BUD05 VB_Classeur2_Group - operational KPIs 2" xfId="18787"/>
    <cellStyle name="n_Flash September eresMas_VM PFA04 BUD05 VB_Classeur2_Group - operational KPIs_1" xfId="20904"/>
    <cellStyle name="n_Flash September eresMas_VM PFA04 BUD05 VB_Classeur2_Poland KPIs" xfId="40385"/>
    <cellStyle name="n_Flash September eresMas_VM PFA04 BUD05 VB_Classeur2_ROW" xfId="40387"/>
    <cellStyle name="n_Flash September eresMas_VM PFA04 BUD05 VB_Classeur2_ROW ARPU" xfId="40388"/>
    <cellStyle name="n_Flash September eresMas_VM PFA04 BUD05 VB_Classeur2_ROW_1" xfId="40389"/>
    <cellStyle name="n_Flash September eresMas_VM PFA04 BUD05 VB_Classeur2_ROW_1_Group" xfId="40390"/>
    <cellStyle name="n_Flash September eresMas_VM PFA04 BUD05 VB_Classeur2_ROW_1_ROW ARPU" xfId="40391"/>
    <cellStyle name="n_Flash September eresMas_VM PFA04 BUD05 VB_Classeur2_ROW_Group" xfId="40392"/>
    <cellStyle name="n_Flash September eresMas_VM PFA04 BUD05 VB_Classeur2_ROW_ROW ARPU" xfId="40393"/>
    <cellStyle name="n_Flash September eresMas_VM PFA04 BUD05 VB_Classeur2_Spain ARPU + AUPU" xfId="40394"/>
    <cellStyle name="n_Flash September eresMas_VM PFA04 BUD05 VB_Classeur2_Spain ARPU + AUPU_Group" xfId="40395"/>
    <cellStyle name="n_Flash September eresMas_VM PFA04 BUD05 VB_Classeur2_Spain ARPU + AUPU_ROW ARPU" xfId="40396"/>
    <cellStyle name="n_Flash September eresMas_VM PFA04 BUD05 VB_Classeur2_Spain KPIs" xfId="7446"/>
    <cellStyle name="n_Flash September eresMas_VM PFA04 BUD05 VB_Classeur2_Spain KPIs 2" xfId="16813"/>
    <cellStyle name="n_Flash September eresMas_VM PFA04 BUD05 VB_Classeur2_Spain KPIs_1" xfId="52262"/>
    <cellStyle name="n_Flash September eresMas_VM PFA04 BUD05 VB_Classeur2_Telecoms - Operational KPIs" xfId="50565"/>
    <cellStyle name="n_Flash September eresMas_VM PFA04 BUD05 VB_Classeur5" xfId="2739"/>
    <cellStyle name="n_Flash September eresMas_VM PFA04 BUD05 VB_Classeur5_A&amp;ME KPIs" xfId="54042"/>
    <cellStyle name="n_Flash September eresMas_VM PFA04 BUD05 VB_Classeur5_Enterprise" xfId="10027"/>
    <cellStyle name="n_Flash September eresMas_VM PFA04 BUD05 VB_Classeur5_France financials" xfId="24393"/>
    <cellStyle name="n_Flash September eresMas_VM PFA04 BUD05 VB_Classeur5_France financials_1" xfId="25617"/>
    <cellStyle name="n_Flash September eresMas_VM PFA04 BUD05 VB_Classeur5_France KPIs" xfId="5600"/>
    <cellStyle name="n_Flash September eresMas_VM PFA04 BUD05 VB_Classeur5_France KPIs 2" xfId="15018"/>
    <cellStyle name="n_Flash September eresMas_VM PFA04 BUD05 VB_Classeur5_France KPIs_1" xfId="12843"/>
    <cellStyle name="n_Flash September eresMas_VM PFA04 BUD05 VB_Classeur5_Group" xfId="40398"/>
    <cellStyle name="n_Flash September eresMas_VM PFA04 BUD05 VB_Classeur5_Group - financial KPIs" xfId="22649"/>
    <cellStyle name="n_Flash September eresMas_VM PFA04 BUD05 VB_Classeur5_Group - operational KPIs" xfId="3493"/>
    <cellStyle name="n_Flash September eresMas_VM PFA04 BUD05 VB_Classeur5_Group - operational KPIs_1" xfId="11089"/>
    <cellStyle name="n_Flash September eresMas_VM PFA04 BUD05 VB_Classeur5_Group - operational KPIs_1 2" xfId="18788"/>
    <cellStyle name="n_Flash September eresMas_VM PFA04 BUD05 VB_Classeur5_Group - operational KPIs_2" xfId="20905"/>
    <cellStyle name="n_Flash September eresMas_VM PFA04 BUD05 VB_Classeur5_IC&amp;SS" xfId="19686"/>
    <cellStyle name="n_Flash September eresMas_VM PFA04 BUD05 VB_Classeur5_Poland KPIs" xfId="8747"/>
    <cellStyle name="n_Flash September eresMas_VM PFA04 BUD05 VB_Classeur5_Poland KPIs_1" xfId="40397"/>
    <cellStyle name="n_Flash September eresMas_VM PFA04 BUD05 VB_Classeur5_ROW" xfId="40399"/>
    <cellStyle name="n_Flash September eresMas_VM PFA04 BUD05 VB_Classeur5_ROW ARPU" xfId="40400"/>
    <cellStyle name="n_Flash September eresMas_VM PFA04 BUD05 VB_Classeur5_RoW KPIs" xfId="9459"/>
    <cellStyle name="n_Flash September eresMas_VM PFA04 BUD05 VB_Classeur5_ROW_1" xfId="40401"/>
    <cellStyle name="n_Flash September eresMas_VM PFA04 BUD05 VB_Classeur5_ROW_1_Group" xfId="40402"/>
    <cellStyle name="n_Flash September eresMas_VM PFA04 BUD05 VB_Classeur5_ROW_1_ROW ARPU" xfId="40403"/>
    <cellStyle name="n_Flash September eresMas_VM PFA04 BUD05 VB_Classeur5_ROW_Group" xfId="40404"/>
    <cellStyle name="n_Flash September eresMas_VM PFA04 BUD05 VB_Classeur5_ROW_ROW ARPU" xfId="40405"/>
    <cellStyle name="n_Flash September eresMas_VM PFA04 BUD05 VB_Classeur5_Spain ARPU + AUPU" xfId="40406"/>
    <cellStyle name="n_Flash September eresMas_VM PFA04 BUD05 VB_Classeur5_Spain ARPU + AUPU_Group" xfId="40407"/>
    <cellStyle name="n_Flash September eresMas_VM PFA04 BUD05 VB_Classeur5_Spain ARPU + AUPU_ROW ARPU" xfId="40408"/>
    <cellStyle name="n_Flash September eresMas_VM PFA04 BUD05 VB_Classeur5_Spain KPIs" xfId="7447"/>
    <cellStyle name="n_Flash September eresMas_VM PFA04 BUD05 VB_Classeur5_Spain KPIs 2" xfId="16814"/>
    <cellStyle name="n_Flash September eresMas_VM PFA04 BUD05 VB_Classeur5_Spain KPIs_1" xfId="52263"/>
    <cellStyle name="n_Flash September eresMas_VM PFA04 BUD05 VB_Classeur5_Telecoms - Operational KPIs" xfId="50566"/>
    <cellStyle name="n_Flash September eresMas_VM PFA04 BUD05 VB_DATA KPI Personal" xfId="40409"/>
    <cellStyle name="n_Flash September eresMas_VM PFA04 BUD05 VB_DATA KPI Personal_Group" xfId="40410"/>
    <cellStyle name="n_Flash September eresMas_VM PFA04 BUD05 VB_DATA KPI Personal_ROW ARPU" xfId="40411"/>
    <cellStyle name="n_Flash September eresMas_VM PFA04 BUD05 VB_EE_CoA_BS - mapped V4" xfId="40412"/>
    <cellStyle name="n_Flash September eresMas_VM PFA04 BUD05 VB_EE_CoA_BS - mapped V4_Group" xfId="40413"/>
    <cellStyle name="n_Flash September eresMas_VM PFA04 BUD05 VB_EE_CoA_BS - mapped V4_ROW ARPU" xfId="40414"/>
    <cellStyle name="n_Flash September eresMas_VM PFA04 BUD05 VB_Enterprise" xfId="10023"/>
    <cellStyle name="n_Flash September eresMas_VM PFA04 BUD05 VB_France financials" xfId="24386"/>
    <cellStyle name="n_Flash September eresMas_VM PFA04 BUD05 VB_France financials_1" xfId="25613"/>
    <cellStyle name="n_Flash September eresMas_VM PFA04 BUD05 VB_France KPIs" xfId="5593"/>
    <cellStyle name="n_Flash September eresMas_VM PFA04 BUD05 VB_France KPIs 2" xfId="15011"/>
    <cellStyle name="n_Flash September eresMas_VM PFA04 BUD05 VB_France KPIs_1" xfId="12836"/>
    <cellStyle name="n_Flash September eresMas_VM PFA04 BUD05 VB_Group" xfId="40415"/>
    <cellStyle name="n_Flash September eresMas_VM PFA04 BUD05 VB_Group - financial KPIs" xfId="22642"/>
    <cellStyle name="n_Flash September eresMas_VM PFA04 BUD05 VB_Group - operational KPIs" xfId="3489"/>
    <cellStyle name="n_Flash September eresMas_VM PFA04 BUD05 VB_Group - operational KPIs_1" xfId="11082"/>
    <cellStyle name="n_Flash September eresMas_VM PFA04 BUD05 VB_Group - operational KPIs_1 2" xfId="18781"/>
    <cellStyle name="n_Flash September eresMas_VM PFA04 BUD05 VB_Group - operational KPIs_2" xfId="20898"/>
    <cellStyle name="n_Flash September eresMas_VM PFA04 BUD05 VB_IC&amp;SS" xfId="19492"/>
    <cellStyle name="n_Flash September eresMas_VM PFA04 BUD05 VB_PFA_Mn MTV_060413" xfId="2740"/>
    <cellStyle name="n_Flash September eresMas_VM PFA04 BUD05 VB_PFA_Mn MTV_060413_A&amp;ME KPIs" xfId="54043"/>
    <cellStyle name="n_Flash September eresMas_VM PFA04 BUD05 VB_PFA_Mn MTV_060413_France financials" xfId="24394"/>
    <cellStyle name="n_Flash September eresMas_VM PFA04 BUD05 VB_PFA_Mn MTV_060413_France KPIs" xfId="5601"/>
    <cellStyle name="n_Flash September eresMas_VM PFA04 BUD05 VB_PFA_Mn MTV_060413_France KPIs 2" xfId="15019"/>
    <cellStyle name="n_Flash September eresMas_VM PFA04 BUD05 VB_PFA_Mn MTV_060413_France KPIs_1" xfId="12844"/>
    <cellStyle name="n_Flash September eresMas_VM PFA04 BUD05 VB_PFA_Mn MTV_060413_Group" xfId="40417"/>
    <cellStyle name="n_Flash September eresMas_VM PFA04 BUD05 VB_PFA_Mn MTV_060413_Group - financial KPIs" xfId="22650"/>
    <cellStyle name="n_Flash September eresMas_VM PFA04 BUD05 VB_PFA_Mn MTV_060413_Group - operational KPIs" xfId="11090"/>
    <cellStyle name="n_Flash September eresMas_VM PFA04 BUD05 VB_PFA_Mn MTV_060413_Group - operational KPIs 2" xfId="18789"/>
    <cellStyle name="n_Flash September eresMas_VM PFA04 BUD05 VB_PFA_Mn MTV_060413_Group - operational KPIs_1" xfId="20906"/>
    <cellStyle name="n_Flash September eresMas_VM PFA04 BUD05 VB_PFA_Mn MTV_060413_Poland KPIs" xfId="40416"/>
    <cellStyle name="n_Flash September eresMas_VM PFA04 BUD05 VB_PFA_Mn MTV_060413_ROW" xfId="40418"/>
    <cellStyle name="n_Flash September eresMas_VM PFA04 BUD05 VB_PFA_Mn MTV_060413_ROW ARPU" xfId="40419"/>
    <cellStyle name="n_Flash September eresMas_VM PFA04 BUD05 VB_PFA_Mn MTV_060413_ROW_1" xfId="40420"/>
    <cellStyle name="n_Flash September eresMas_VM PFA04 BUD05 VB_PFA_Mn MTV_060413_ROW_1_Group" xfId="40421"/>
    <cellStyle name="n_Flash September eresMas_VM PFA04 BUD05 VB_PFA_Mn MTV_060413_ROW_1_ROW ARPU" xfId="40422"/>
    <cellStyle name="n_Flash September eresMas_VM PFA04 BUD05 VB_PFA_Mn MTV_060413_ROW_Group" xfId="40423"/>
    <cellStyle name="n_Flash September eresMas_VM PFA04 BUD05 VB_PFA_Mn MTV_060413_ROW_ROW ARPU" xfId="40424"/>
    <cellStyle name="n_Flash September eresMas_VM PFA04 BUD05 VB_PFA_Mn MTV_060413_Spain ARPU + AUPU" xfId="40425"/>
    <cellStyle name="n_Flash September eresMas_VM PFA04 BUD05 VB_PFA_Mn MTV_060413_Spain ARPU + AUPU_Group" xfId="40426"/>
    <cellStyle name="n_Flash September eresMas_VM PFA04 BUD05 VB_PFA_Mn MTV_060413_Spain ARPU + AUPU_ROW ARPU" xfId="40427"/>
    <cellStyle name="n_Flash September eresMas_VM PFA04 BUD05 VB_PFA_Mn MTV_060413_Spain KPIs" xfId="7448"/>
    <cellStyle name="n_Flash September eresMas_VM PFA04 BUD05 VB_PFA_Mn MTV_060413_Spain KPIs 2" xfId="16815"/>
    <cellStyle name="n_Flash September eresMas_VM PFA04 BUD05 VB_PFA_Mn MTV_060413_Spain KPIs_1" xfId="52264"/>
    <cellStyle name="n_Flash September eresMas_VM PFA04 BUD05 VB_PFA_Mn MTV_060413_Telecoms - Operational KPIs" xfId="50567"/>
    <cellStyle name="n_Flash September eresMas_VM PFA04 BUD05 VB_PFA_Mn_0603_V0 0" xfId="2741"/>
    <cellStyle name="n_Flash September eresMas_VM PFA04 BUD05 VB_PFA_Mn_0603_V0 0_A&amp;ME KPIs" xfId="54044"/>
    <cellStyle name="n_Flash September eresMas_VM PFA04 BUD05 VB_PFA_Mn_0603_V0 0_France financials" xfId="24395"/>
    <cellStyle name="n_Flash September eresMas_VM PFA04 BUD05 VB_PFA_Mn_0603_V0 0_France KPIs" xfId="5602"/>
    <cellStyle name="n_Flash September eresMas_VM PFA04 BUD05 VB_PFA_Mn_0603_V0 0_France KPIs 2" xfId="15020"/>
    <cellStyle name="n_Flash September eresMas_VM PFA04 BUD05 VB_PFA_Mn_0603_V0 0_France KPIs_1" xfId="12845"/>
    <cellStyle name="n_Flash September eresMas_VM PFA04 BUD05 VB_PFA_Mn_0603_V0 0_Group" xfId="40429"/>
    <cellStyle name="n_Flash September eresMas_VM PFA04 BUD05 VB_PFA_Mn_0603_V0 0_Group - financial KPIs" xfId="22651"/>
    <cellStyle name="n_Flash September eresMas_VM PFA04 BUD05 VB_PFA_Mn_0603_V0 0_Group - operational KPIs" xfId="11091"/>
    <cellStyle name="n_Flash September eresMas_VM PFA04 BUD05 VB_PFA_Mn_0603_V0 0_Group - operational KPIs 2" xfId="18790"/>
    <cellStyle name="n_Flash September eresMas_VM PFA04 BUD05 VB_PFA_Mn_0603_V0 0_Group - operational KPIs_1" xfId="20907"/>
    <cellStyle name="n_Flash September eresMas_VM PFA04 BUD05 VB_PFA_Mn_0603_V0 0_Poland KPIs" xfId="40428"/>
    <cellStyle name="n_Flash September eresMas_VM PFA04 BUD05 VB_PFA_Mn_0603_V0 0_ROW" xfId="40430"/>
    <cellStyle name="n_Flash September eresMas_VM PFA04 BUD05 VB_PFA_Mn_0603_V0 0_ROW ARPU" xfId="40431"/>
    <cellStyle name="n_Flash September eresMas_VM PFA04 BUD05 VB_PFA_Mn_0603_V0 0_ROW_1" xfId="40432"/>
    <cellStyle name="n_Flash September eresMas_VM PFA04 BUD05 VB_PFA_Mn_0603_V0 0_ROW_1_Group" xfId="40433"/>
    <cellStyle name="n_Flash September eresMas_VM PFA04 BUD05 VB_PFA_Mn_0603_V0 0_ROW_1_ROW ARPU" xfId="40434"/>
    <cellStyle name="n_Flash September eresMas_VM PFA04 BUD05 VB_PFA_Mn_0603_V0 0_ROW_Group" xfId="40435"/>
    <cellStyle name="n_Flash September eresMas_VM PFA04 BUD05 VB_PFA_Mn_0603_V0 0_ROW_ROW ARPU" xfId="40436"/>
    <cellStyle name="n_Flash September eresMas_VM PFA04 BUD05 VB_PFA_Mn_0603_V0 0_Spain ARPU + AUPU" xfId="40437"/>
    <cellStyle name="n_Flash September eresMas_VM PFA04 BUD05 VB_PFA_Mn_0603_V0 0_Spain ARPU + AUPU_Group" xfId="40438"/>
    <cellStyle name="n_Flash September eresMas_VM PFA04 BUD05 VB_PFA_Mn_0603_V0 0_Spain ARPU + AUPU_ROW ARPU" xfId="40439"/>
    <cellStyle name="n_Flash September eresMas_VM PFA04 BUD05 VB_PFA_Mn_0603_V0 0_Spain KPIs" xfId="7449"/>
    <cellStyle name="n_Flash September eresMas_VM PFA04 BUD05 VB_PFA_Mn_0603_V0 0_Spain KPIs 2" xfId="16816"/>
    <cellStyle name="n_Flash September eresMas_VM PFA04 BUD05 VB_PFA_Mn_0603_V0 0_Spain KPIs_1" xfId="52265"/>
    <cellStyle name="n_Flash September eresMas_VM PFA04 BUD05 VB_PFA_Mn_0603_V0 0_Telecoms - Operational KPIs" xfId="50568"/>
    <cellStyle name="n_Flash September eresMas_VM PFA04 BUD05 VB_PFA_Parcs_0600706" xfId="2742"/>
    <cellStyle name="n_Flash September eresMas_VM PFA04 BUD05 VB_PFA_Parcs_0600706_A&amp;ME KPIs" xfId="54045"/>
    <cellStyle name="n_Flash September eresMas_VM PFA04 BUD05 VB_PFA_Parcs_0600706_France financials" xfId="24396"/>
    <cellStyle name="n_Flash September eresMas_VM PFA04 BUD05 VB_PFA_Parcs_0600706_France KPIs" xfId="5603"/>
    <cellStyle name="n_Flash September eresMas_VM PFA04 BUD05 VB_PFA_Parcs_0600706_France KPIs 2" xfId="15021"/>
    <cellStyle name="n_Flash September eresMas_VM PFA04 BUD05 VB_PFA_Parcs_0600706_France KPIs_1" xfId="12846"/>
    <cellStyle name="n_Flash September eresMas_VM PFA04 BUD05 VB_PFA_Parcs_0600706_Group" xfId="40441"/>
    <cellStyle name="n_Flash September eresMas_VM PFA04 BUD05 VB_PFA_Parcs_0600706_Group - financial KPIs" xfId="22652"/>
    <cellStyle name="n_Flash September eresMas_VM PFA04 BUD05 VB_PFA_Parcs_0600706_Group - operational KPIs" xfId="11092"/>
    <cellStyle name="n_Flash September eresMas_VM PFA04 BUD05 VB_PFA_Parcs_0600706_Group - operational KPIs 2" xfId="18791"/>
    <cellStyle name="n_Flash September eresMas_VM PFA04 BUD05 VB_PFA_Parcs_0600706_Group - operational KPIs_1" xfId="20908"/>
    <cellStyle name="n_Flash September eresMas_VM PFA04 BUD05 VB_PFA_Parcs_0600706_Poland KPIs" xfId="40440"/>
    <cellStyle name="n_Flash September eresMas_VM PFA04 BUD05 VB_PFA_Parcs_0600706_ROW" xfId="40442"/>
    <cellStyle name="n_Flash September eresMas_VM PFA04 BUD05 VB_PFA_Parcs_0600706_ROW ARPU" xfId="40443"/>
    <cellStyle name="n_Flash September eresMas_VM PFA04 BUD05 VB_PFA_Parcs_0600706_ROW_1" xfId="40444"/>
    <cellStyle name="n_Flash September eresMas_VM PFA04 BUD05 VB_PFA_Parcs_0600706_ROW_1_Group" xfId="40445"/>
    <cellStyle name="n_Flash September eresMas_VM PFA04 BUD05 VB_PFA_Parcs_0600706_ROW_1_ROW ARPU" xfId="40446"/>
    <cellStyle name="n_Flash September eresMas_VM PFA04 BUD05 VB_PFA_Parcs_0600706_ROW_Group" xfId="40447"/>
    <cellStyle name="n_Flash September eresMas_VM PFA04 BUD05 VB_PFA_Parcs_0600706_ROW_ROW ARPU" xfId="40448"/>
    <cellStyle name="n_Flash September eresMas_VM PFA04 BUD05 VB_PFA_Parcs_0600706_Spain ARPU + AUPU" xfId="40449"/>
    <cellStyle name="n_Flash September eresMas_VM PFA04 BUD05 VB_PFA_Parcs_0600706_Spain ARPU + AUPU_Group" xfId="40450"/>
    <cellStyle name="n_Flash September eresMas_VM PFA04 BUD05 VB_PFA_Parcs_0600706_Spain ARPU + AUPU_ROW ARPU" xfId="40451"/>
    <cellStyle name="n_Flash September eresMas_VM PFA04 BUD05 VB_PFA_Parcs_0600706_Spain KPIs" xfId="7450"/>
    <cellStyle name="n_Flash September eresMas_VM PFA04 BUD05 VB_PFA_Parcs_0600706_Spain KPIs 2" xfId="16817"/>
    <cellStyle name="n_Flash September eresMas_VM PFA04 BUD05 VB_PFA_Parcs_0600706_Spain KPIs_1" xfId="52266"/>
    <cellStyle name="n_Flash September eresMas_VM PFA04 BUD05 VB_PFA_Parcs_0600706_Telecoms - Operational KPIs" xfId="50569"/>
    <cellStyle name="n_Flash September eresMas_VM PFA04 BUD05 VB_Poland KPIs" xfId="8743"/>
    <cellStyle name="n_Flash September eresMas_VM PFA04 BUD05 VB_Poland KPIs_1" xfId="40324"/>
    <cellStyle name="n_Flash September eresMas_VM PFA04 BUD05 VB_Reporting Valeur_Mobile_2010_10" xfId="40452"/>
    <cellStyle name="n_Flash September eresMas_VM PFA04 BUD05 VB_Reporting Valeur_Mobile_2010_10_Group" xfId="40453"/>
    <cellStyle name="n_Flash September eresMas_VM PFA04 BUD05 VB_Reporting Valeur_Mobile_2010_10_ROW" xfId="40454"/>
    <cellStyle name="n_Flash September eresMas_VM PFA04 BUD05 VB_Reporting Valeur_Mobile_2010_10_ROW ARPU" xfId="40455"/>
    <cellStyle name="n_Flash September eresMas_VM PFA04 BUD05 VB_Reporting Valeur_Mobile_2010_10_ROW_Group" xfId="40456"/>
    <cellStyle name="n_Flash September eresMas_VM PFA04 BUD05 VB_Reporting Valeur_Mobile_2010_10_ROW_ROW ARPU" xfId="40457"/>
    <cellStyle name="n_Flash September eresMas_VM PFA04 BUD05 VB_ROW" xfId="40458"/>
    <cellStyle name="n_Flash September eresMas_VM PFA04 BUD05 VB_ROW ARPU" xfId="40459"/>
    <cellStyle name="n_Flash September eresMas_VM PFA04 BUD05 VB_RoW KPIs" xfId="9455"/>
    <cellStyle name="n_Flash September eresMas_VM PFA04 BUD05 VB_ROW_1" xfId="40460"/>
    <cellStyle name="n_Flash September eresMas_VM PFA04 BUD05 VB_ROW_1_Group" xfId="40461"/>
    <cellStyle name="n_Flash September eresMas_VM PFA04 BUD05 VB_ROW_1_ROW ARPU" xfId="40462"/>
    <cellStyle name="n_Flash September eresMas_VM PFA04 BUD05 VB_ROW_Group" xfId="40463"/>
    <cellStyle name="n_Flash September eresMas_VM PFA04 BUD05 VB_ROW_ROW ARPU" xfId="40464"/>
    <cellStyle name="n_Flash September eresMas_VM PFA04 BUD05 VB_Spain ARPU + AUPU" xfId="40465"/>
    <cellStyle name="n_Flash September eresMas_VM PFA04 BUD05 VB_Spain ARPU + AUPU_Group" xfId="40466"/>
    <cellStyle name="n_Flash September eresMas_VM PFA04 BUD05 VB_Spain ARPU + AUPU_ROW ARPU" xfId="40467"/>
    <cellStyle name="n_Flash September eresMas_VM PFA04 BUD05 VB_Spain KPIs" xfId="7440"/>
    <cellStyle name="n_Flash September eresMas_VM PFA04 BUD05 VB_Spain KPIs 2" xfId="16807"/>
    <cellStyle name="n_Flash September eresMas_VM PFA04 BUD05 VB_Spain KPIs_1" xfId="52256"/>
    <cellStyle name="n_Flash September eresMas_VM PFA04 BUD05 VB_Telecoms - Operational KPIs" xfId="50559"/>
    <cellStyle name="n_Flash September eresMas_VM PFA04 BUD05 VB_UAG_report_CA 06-09 (06-09-28)" xfId="2743"/>
    <cellStyle name="n_Flash September eresMas_VM PFA04 BUD05 VB_UAG_report_CA 06-09 (06-09-28)_A&amp;ME KPIs" xfId="54046"/>
    <cellStyle name="n_Flash September eresMas_VM PFA04 BUD05 VB_UAG_report_CA 06-09 (06-09-28)_Enterprise" xfId="10028"/>
    <cellStyle name="n_Flash September eresMas_VM PFA04 BUD05 VB_UAG_report_CA 06-09 (06-09-28)_France financials" xfId="24397"/>
    <cellStyle name="n_Flash September eresMas_VM PFA04 BUD05 VB_UAG_report_CA 06-09 (06-09-28)_France financials_1" xfId="25618"/>
    <cellStyle name="n_Flash September eresMas_VM PFA04 BUD05 VB_UAG_report_CA 06-09 (06-09-28)_France KPIs" xfId="5604"/>
    <cellStyle name="n_Flash September eresMas_VM PFA04 BUD05 VB_UAG_report_CA 06-09 (06-09-28)_France KPIs 2" xfId="15022"/>
    <cellStyle name="n_Flash September eresMas_VM PFA04 BUD05 VB_UAG_report_CA 06-09 (06-09-28)_France KPIs_1" xfId="12847"/>
    <cellStyle name="n_Flash September eresMas_VM PFA04 BUD05 VB_UAG_report_CA 06-09 (06-09-28)_Group" xfId="40469"/>
    <cellStyle name="n_Flash September eresMas_VM PFA04 BUD05 VB_UAG_report_CA 06-09 (06-09-28)_Group - financial KPIs" xfId="22653"/>
    <cellStyle name="n_Flash September eresMas_VM PFA04 BUD05 VB_UAG_report_CA 06-09 (06-09-28)_Group - operational KPIs" xfId="3494"/>
    <cellStyle name="n_Flash September eresMas_VM PFA04 BUD05 VB_UAG_report_CA 06-09 (06-09-28)_Group - operational KPIs_1" xfId="11093"/>
    <cellStyle name="n_Flash September eresMas_VM PFA04 BUD05 VB_UAG_report_CA 06-09 (06-09-28)_Group - operational KPIs_1 2" xfId="18792"/>
    <cellStyle name="n_Flash September eresMas_VM PFA04 BUD05 VB_UAG_report_CA 06-09 (06-09-28)_Group - operational KPIs_2" xfId="20909"/>
    <cellStyle name="n_Flash September eresMas_VM PFA04 BUD05 VB_UAG_report_CA 06-09 (06-09-28)_IC&amp;SS" xfId="13612"/>
    <cellStyle name="n_Flash September eresMas_VM PFA04 BUD05 VB_UAG_report_CA 06-09 (06-09-28)_Poland KPIs" xfId="8748"/>
    <cellStyle name="n_Flash September eresMas_VM PFA04 BUD05 VB_UAG_report_CA 06-09 (06-09-28)_Poland KPIs_1" xfId="40468"/>
    <cellStyle name="n_Flash September eresMas_VM PFA04 BUD05 VB_UAG_report_CA 06-09 (06-09-28)_ROW" xfId="40470"/>
    <cellStyle name="n_Flash September eresMas_VM PFA04 BUD05 VB_UAG_report_CA 06-09 (06-09-28)_ROW ARPU" xfId="40471"/>
    <cellStyle name="n_Flash September eresMas_VM PFA04 BUD05 VB_UAG_report_CA 06-09 (06-09-28)_RoW KPIs" xfId="9460"/>
    <cellStyle name="n_Flash September eresMas_VM PFA04 BUD05 VB_UAG_report_CA 06-09 (06-09-28)_ROW_1" xfId="40472"/>
    <cellStyle name="n_Flash September eresMas_VM PFA04 BUD05 VB_UAG_report_CA 06-09 (06-09-28)_ROW_1_Group" xfId="40473"/>
    <cellStyle name="n_Flash September eresMas_VM PFA04 BUD05 VB_UAG_report_CA 06-09 (06-09-28)_ROW_1_ROW ARPU" xfId="40474"/>
    <cellStyle name="n_Flash September eresMas_VM PFA04 BUD05 VB_UAG_report_CA 06-09 (06-09-28)_ROW_Group" xfId="40475"/>
    <cellStyle name="n_Flash September eresMas_VM PFA04 BUD05 VB_UAG_report_CA 06-09 (06-09-28)_ROW_ROW ARPU" xfId="40476"/>
    <cellStyle name="n_Flash September eresMas_VM PFA04 BUD05 VB_UAG_report_CA 06-09 (06-09-28)_Spain ARPU + AUPU" xfId="40477"/>
    <cellStyle name="n_Flash September eresMas_VM PFA04 BUD05 VB_UAG_report_CA 06-09 (06-09-28)_Spain ARPU + AUPU_Group" xfId="40478"/>
    <cellStyle name="n_Flash September eresMas_VM PFA04 BUD05 VB_UAG_report_CA 06-09 (06-09-28)_Spain ARPU + AUPU_ROW ARPU" xfId="40479"/>
    <cellStyle name="n_Flash September eresMas_VM PFA04 BUD05 VB_UAG_report_CA 06-09 (06-09-28)_Spain KPIs" xfId="7451"/>
    <cellStyle name="n_Flash September eresMas_VM PFA04 BUD05 VB_UAG_report_CA 06-09 (06-09-28)_Spain KPIs 2" xfId="16818"/>
    <cellStyle name="n_Flash September eresMas_VM PFA04 BUD05 VB_UAG_report_CA 06-09 (06-09-28)_Spain KPIs_1" xfId="52267"/>
    <cellStyle name="n_Flash September eresMas_VM PFA04 BUD05 VB_UAG_report_CA 06-09 (06-09-28)_Telecoms - Operational KPIs" xfId="50570"/>
    <cellStyle name="n_Flash September eresMas_VM PFA04 BUD05 VB_UAG_report_CA 06-10 (06-11-06)" xfId="2744"/>
    <cellStyle name="n_Flash September eresMas_VM PFA04 BUD05 VB_UAG_report_CA 06-10 (06-11-06)_A&amp;ME KPIs" xfId="54047"/>
    <cellStyle name="n_Flash September eresMas_VM PFA04 BUD05 VB_UAG_report_CA 06-10 (06-11-06)_Enterprise" xfId="10029"/>
    <cellStyle name="n_Flash September eresMas_VM PFA04 BUD05 VB_UAG_report_CA 06-10 (06-11-06)_France financials" xfId="24398"/>
    <cellStyle name="n_Flash September eresMas_VM PFA04 BUD05 VB_UAG_report_CA 06-10 (06-11-06)_France financials_1" xfId="25619"/>
    <cellStyle name="n_Flash September eresMas_VM PFA04 BUD05 VB_UAG_report_CA 06-10 (06-11-06)_France KPIs" xfId="5605"/>
    <cellStyle name="n_Flash September eresMas_VM PFA04 BUD05 VB_UAG_report_CA 06-10 (06-11-06)_France KPIs 2" xfId="15023"/>
    <cellStyle name="n_Flash September eresMas_VM PFA04 BUD05 VB_UAG_report_CA 06-10 (06-11-06)_France KPIs_1" xfId="12848"/>
    <cellStyle name="n_Flash September eresMas_VM PFA04 BUD05 VB_UAG_report_CA 06-10 (06-11-06)_Group" xfId="40481"/>
    <cellStyle name="n_Flash September eresMas_VM PFA04 BUD05 VB_UAG_report_CA 06-10 (06-11-06)_Group - financial KPIs" xfId="22654"/>
    <cellStyle name="n_Flash September eresMas_VM PFA04 BUD05 VB_UAG_report_CA 06-10 (06-11-06)_Group - operational KPIs" xfId="3495"/>
    <cellStyle name="n_Flash September eresMas_VM PFA04 BUD05 VB_UAG_report_CA 06-10 (06-11-06)_Group - operational KPIs_1" xfId="11094"/>
    <cellStyle name="n_Flash September eresMas_VM PFA04 BUD05 VB_UAG_report_CA 06-10 (06-11-06)_Group - operational KPIs_1 2" xfId="18793"/>
    <cellStyle name="n_Flash September eresMas_VM PFA04 BUD05 VB_UAG_report_CA 06-10 (06-11-06)_Group - operational KPIs_2" xfId="20910"/>
    <cellStyle name="n_Flash September eresMas_VM PFA04 BUD05 VB_UAG_report_CA 06-10 (06-11-06)_IC&amp;SS" xfId="19491"/>
    <cellStyle name="n_Flash September eresMas_VM PFA04 BUD05 VB_UAG_report_CA 06-10 (06-11-06)_Poland KPIs" xfId="8749"/>
    <cellStyle name="n_Flash September eresMas_VM PFA04 BUD05 VB_UAG_report_CA 06-10 (06-11-06)_Poland KPIs_1" xfId="40480"/>
    <cellStyle name="n_Flash September eresMas_VM PFA04 BUD05 VB_UAG_report_CA 06-10 (06-11-06)_ROW" xfId="40482"/>
    <cellStyle name="n_Flash September eresMas_VM PFA04 BUD05 VB_UAG_report_CA 06-10 (06-11-06)_ROW ARPU" xfId="40483"/>
    <cellStyle name="n_Flash September eresMas_VM PFA04 BUD05 VB_UAG_report_CA 06-10 (06-11-06)_RoW KPIs" xfId="9461"/>
    <cellStyle name="n_Flash September eresMas_VM PFA04 BUD05 VB_UAG_report_CA 06-10 (06-11-06)_ROW_1" xfId="40484"/>
    <cellStyle name="n_Flash September eresMas_VM PFA04 BUD05 VB_UAG_report_CA 06-10 (06-11-06)_ROW_1_Group" xfId="40485"/>
    <cellStyle name="n_Flash September eresMas_VM PFA04 BUD05 VB_UAG_report_CA 06-10 (06-11-06)_ROW_1_ROW ARPU" xfId="40486"/>
    <cellStyle name="n_Flash September eresMas_VM PFA04 BUD05 VB_UAG_report_CA 06-10 (06-11-06)_ROW_Group" xfId="40487"/>
    <cellStyle name="n_Flash September eresMas_VM PFA04 BUD05 VB_UAG_report_CA 06-10 (06-11-06)_ROW_ROW ARPU" xfId="40488"/>
    <cellStyle name="n_Flash September eresMas_VM PFA04 BUD05 VB_UAG_report_CA 06-10 (06-11-06)_Spain ARPU + AUPU" xfId="40489"/>
    <cellStyle name="n_Flash September eresMas_VM PFA04 BUD05 VB_UAG_report_CA 06-10 (06-11-06)_Spain ARPU + AUPU_Group" xfId="40490"/>
    <cellStyle name="n_Flash September eresMas_VM PFA04 BUD05 VB_UAG_report_CA 06-10 (06-11-06)_Spain ARPU + AUPU_ROW ARPU" xfId="40491"/>
    <cellStyle name="n_Flash September eresMas_VM PFA04 BUD05 VB_UAG_report_CA 06-10 (06-11-06)_Spain KPIs" xfId="7452"/>
    <cellStyle name="n_Flash September eresMas_VM PFA04 BUD05 VB_UAG_report_CA 06-10 (06-11-06)_Spain KPIs 2" xfId="16819"/>
    <cellStyle name="n_Flash September eresMas_VM PFA04 BUD05 VB_UAG_report_CA 06-10 (06-11-06)_Spain KPIs_1" xfId="52268"/>
    <cellStyle name="n_Flash September eresMas_VM PFA04 BUD05 VB_UAG_report_CA 06-10 (06-11-06)_Telecoms - Operational KPIs" xfId="50571"/>
    <cellStyle name="n_Flash September eresMas_VM PFA04 BUD05 VB_V&amp;M trajectoires V1 (06-08-11)" xfId="2745"/>
    <cellStyle name="n_Flash September eresMas_VM PFA04 BUD05 VB_V&amp;M trajectoires V1 (06-08-11)_A&amp;ME KPIs" xfId="54048"/>
    <cellStyle name="n_Flash September eresMas_VM PFA04 BUD05 VB_V&amp;M trajectoires V1 (06-08-11)_Enterprise" xfId="10030"/>
    <cellStyle name="n_Flash September eresMas_VM PFA04 BUD05 VB_V&amp;M trajectoires V1 (06-08-11)_France financials" xfId="24399"/>
    <cellStyle name="n_Flash September eresMas_VM PFA04 BUD05 VB_V&amp;M trajectoires V1 (06-08-11)_France financials_1" xfId="25620"/>
    <cellStyle name="n_Flash September eresMas_VM PFA04 BUD05 VB_V&amp;M trajectoires V1 (06-08-11)_France KPIs" xfId="5606"/>
    <cellStyle name="n_Flash September eresMas_VM PFA04 BUD05 VB_V&amp;M trajectoires V1 (06-08-11)_France KPIs 2" xfId="15024"/>
    <cellStyle name="n_Flash September eresMas_VM PFA04 BUD05 VB_V&amp;M trajectoires V1 (06-08-11)_France KPIs_1" xfId="12849"/>
    <cellStyle name="n_Flash September eresMas_VM PFA04 BUD05 VB_V&amp;M trajectoires V1 (06-08-11)_Group" xfId="40493"/>
    <cellStyle name="n_Flash September eresMas_VM PFA04 BUD05 VB_V&amp;M trajectoires V1 (06-08-11)_Group - financial KPIs" xfId="22655"/>
    <cellStyle name="n_Flash September eresMas_VM PFA04 BUD05 VB_V&amp;M trajectoires V1 (06-08-11)_Group - operational KPIs" xfId="3496"/>
    <cellStyle name="n_Flash September eresMas_VM PFA04 BUD05 VB_V&amp;M trajectoires V1 (06-08-11)_Group - operational KPIs_1" xfId="11095"/>
    <cellStyle name="n_Flash September eresMas_VM PFA04 BUD05 VB_V&amp;M trajectoires V1 (06-08-11)_Group - operational KPIs_1 2" xfId="18794"/>
    <cellStyle name="n_Flash September eresMas_VM PFA04 BUD05 VB_V&amp;M trajectoires V1 (06-08-11)_Group - operational KPIs_2" xfId="20911"/>
    <cellStyle name="n_Flash September eresMas_VM PFA04 BUD05 VB_V&amp;M trajectoires V1 (06-08-11)_IC&amp;SS" xfId="19691"/>
    <cellStyle name="n_Flash September eresMas_VM PFA04 BUD05 VB_V&amp;M trajectoires V1 (06-08-11)_Poland KPIs" xfId="8750"/>
    <cellStyle name="n_Flash September eresMas_VM PFA04 BUD05 VB_V&amp;M trajectoires V1 (06-08-11)_Poland KPIs_1" xfId="40492"/>
    <cellStyle name="n_Flash September eresMas_VM PFA04 BUD05 VB_V&amp;M trajectoires V1 (06-08-11)_ROW" xfId="40494"/>
    <cellStyle name="n_Flash September eresMas_VM PFA04 BUD05 VB_V&amp;M trajectoires V1 (06-08-11)_ROW ARPU" xfId="40495"/>
    <cellStyle name="n_Flash September eresMas_VM PFA04 BUD05 VB_V&amp;M trajectoires V1 (06-08-11)_RoW KPIs" xfId="9462"/>
    <cellStyle name="n_Flash September eresMas_VM PFA04 BUD05 VB_V&amp;M trajectoires V1 (06-08-11)_ROW_1" xfId="40496"/>
    <cellStyle name="n_Flash September eresMas_VM PFA04 BUD05 VB_V&amp;M trajectoires V1 (06-08-11)_ROW_1_Group" xfId="40497"/>
    <cellStyle name="n_Flash September eresMas_VM PFA04 BUD05 VB_V&amp;M trajectoires V1 (06-08-11)_ROW_1_ROW ARPU" xfId="40498"/>
    <cellStyle name="n_Flash September eresMas_VM PFA04 BUD05 VB_V&amp;M trajectoires V1 (06-08-11)_ROW_Group" xfId="40499"/>
    <cellStyle name="n_Flash September eresMas_VM PFA04 BUD05 VB_V&amp;M trajectoires V1 (06-08-11)_ROW_ROW ARPU" xfId="40500"/>
    <cellStyle name="n_Flash September eresMas_VM PFA04 BUD05 VB_V&amp;M trajectoires V1 (06-08-11)_Spain ARPU + AUPU" xfId="40501"/>
    <cellStyle name="n_Flash September eresMas_VM PFA04 BUD05 VB_V&amp;M trajectoires V1 (06-08-11)_Spain ARPU + AUPU_Group" xfId="40502"/>
    <cellStyle name="n_Flash September eresMas_VM PFA04 BUD05 VB_V&amp;M trajectoires V1 (06-08-11)_Spain ARPU + AUPU_ROW ARPU" xfId="40503"/>
    <cellStyle name="n_Flash September eresMas_VM PFA04 BUD05 VB_V&amp;M trajectoires V1 (06-08-11)_Spain KPIs" xfId="7453"/>
    <cellStyle name="n_Flash September eresMas_VM PFA04 BUD05 VB_V&amp;M trajectoires V1 (06-08-11)_Spain KPIs 2" xfId="16820"/>
    <cellStyle name="n_Flash September eresMas_VM PFA04 BUD05 VB_V&amp;M trajectoires V1 (06-08-11)_Spain KPIs_1" xfId="52269"/>
    <cellStyle name="n_Flash September eresMas_VM PFA04 BUD05 VB_V&amp;M trajectoires V1 (06-08-11)_Telecoms - Operational KPIs" xfId="50572"/>
    <cellStyle name="n_Flash September eresMas_VM_A&amp;ME KPIs" xfId="54020"/>
    <cellStyle name="n_Flash September eresMas_VM_DATA KPI Personal" xfId="40504"/>
    <cellStyle name="n_Flash September eresMas_VM_DATA KPI Personal_Group" xfId="40505"/>
    <cellStyle name="n_Flash September eresMas_VM_DATA KPI Personal_ROW ARPU" xfId="40506"/>
    <cellStyle name="n_Flash September eresMas_VM_EE_CoA_BS - mapped V4" xfId="40507"/>
    <cellStyle name="n_Flash September eresMas_VM_EE_CoA_BS - mapped V4_Group" xfId="40508"/>
    <cellStyle name="n_Flash September eresMas_VM_EE_CoA_BS - mapped V4_ROW ARPU" xfId="40509"/>
    <cellStyle name="n_Flash September eresMas_VM_France financials" xfId="24371"/>
    <cellStyle name="n_Flash September eresMas_VM_France KPIs" xfId="5578"/>
    <cellStyle name="n_Flash September eresMas_VM_France KPIs 2" xfId="14996"/>
    <cellStyle name="n_Flash September eresMas_VM_France KPIs_1" xfId="12821"/>
    <cellStyle name="n_Flash September eresMas_VM_Group" xfId="40510"/>
    <cellStyle name="n_Flash September eresMas_VM_Group - financial KPIs" xfId="22627"/>
    <cellStyle name="n_Flash September eresMas_VM_Group - operational KPIs" xfId="11067"/>
    <cellStyle name="n_Flash September eresMas_VM_Group - operational KPIs 2" xfId="18766"/>
    <cellStyle name="n_Flash September eresMas_VM_Group - operational KPIs_1" xfId="20883"/>
    <cellStyle name="n_Flash September eresMas_VM_Poland KPIs" xfId="40143"/>
    <cellStyle name="n_Flash September eresMas_VM_Reporting Valeur_Mobile_2010_10" xfId="40511"/>
    <cellStyle name="n_Flash September eresMas_VM_Reporting Valeur_Mobile_2010_10_Group" xfId="40512"/>
    <cellStyle name="n_Flash September eresMas_VM_Reporting Valeur_Mobile_2010_10_ROW" xfId="40513"/>
    <cellStyle name="n_Flash September eresMas_VM_Reporting Valeur_Mobile_2010_10_ROW ARPU" xfId="40514"/>
    <cellStyle name="n_Flash September eresMas_VM_Reporting Valeur_Mobile_2010_10_ROW_Group" xfId="40515"/>
    <cellStyle name="n_Flash September eresMas_VM_Reporting Valeur_Mobile_2010_10_ROW_ROW ARPU" xfId="40516"/>
    <cellStyle name="n_Flash September eresMas_VM_ROW" xfId="40517"/>
    <cellStyle name="n_Flash September eresMas_VM_ROW ARPU" xfId="40518"/>
    <cellStyle name="n_Flash September eresMas_VM_ROW_1" xfId="40519"/>
    <cellStyle name="n_Flash September eresMas_VM_ROW_1_Group" xfId="40520"/>
    <cellStyle name="n_Flash September eresMas_VM_ROW_1_ROW ARPU" xfId="40521"/>
    <cellStyle name="n_Flash September eresMas_VM_ROW_Group" xfId="40522"/>
    <cellStyle name="n_Flash September eresMas_VM_ROW_ROW ARPU" xfId="40523"/>
    <cellStyle name="n_Flash September eresMas_VM_Spain ARPU + AUPU" xfId="40524"/>
    <cellStyle name="n_Flash September eresMas_VM_Spain ARPU + AUPU_Group" xfId="40525"/>
    <cellStyle name="n_Flash September eresMas_VM_Spain ARPU + AUPU_ROW ARPU" xfId="40526"/>
    <cellStyle name="n_Flash September eresMas_VM_Spain KPIs" xfId="7425"/>
    <cellStyle name="n_Flash September eresMas_VM_Spain KPIs 2" xfId="16792"/>
    <cellStyle name="n_Flash September eresMas_VM_Spain KPIs_1" xfId="52241"/>
    <cellStyle name="n_Flash September eresMas_VM_Telecoms - Operational KPIs" xfId="50544"/>
    <cellStyle name="n_Flash September eresMas_Wanadoo España Flash 2004" xfId="2746"/>
    <cellStyle name="n_Flash September eresMas_Wanadoo España Flash 2004 03 VALORES" xfId="2747"/>
    <cellStyle name="n_Flash September eresMas_Wanadoo España Flash 2004 03 VALORES_01 Synthèse DM pour modèle" xfId="2748"/>
    <cellStyle name="n_Flash September eresMas_Wanadoo España Flash 2004 03 VALORES_01 Synthèse DM pour modèle_A&amp;ME KPIs" xfId="54051"/>
    <cellStyle name="n_Flash September eresMas_Wanadoo España Flash 2004 03 VALORES_01 Synthèse DM pour modèle_France financials" xfId="24402"/>
    <cellStyle name="n_Flash September eresMas_Wanadoo España Flash 2004 03 VALORES_01 Synthèse DM pour modèle_France KPIs" xfId="5609"/>
    <cellStyle name="n_Flash September eresMas_Wanadoo España Flash 2004 03 VALORES_01 Synthèse DM pour modèle_France KPIs 2" xfId="15027"/>
    <cellStyle name="n_Flash September eresMas_Wanadoo España Flash 2004 03 VALORES_01 Synthèse DM pour modèle_France KPIs_1" xfId="12852"/>
    <cellStyle name="n_Flash September eresMas_Wanadoo España Flash 2004 03 VALORES_01 Synthèse DM pour modèle_Group" xfId="40530"/>
    <cellStyle name="n_Flash September eresMas_Wanadoo España Flash 2004 03 VALORES_01 Synthèse DM pour modèle_Group - financial KPIs" xfId="22658"/>
    <cellStyle name="n_Flash September eresMas_Wanadoo España Flash 2004 03 VALORES_01 Synthèse DM pour modèle_Group - operational KPIs" xfId="11098"/>
    <cellStyle name="n_Flash September eresMas_Wanadoo España Flash 2004 03 VALORES_01 Synthèse DM pour modèle_Group - operational KPIs 2" xfId="18797"/>
    <cellStyle name="n_Flash September eresMas_Wanadoo España Flash 2004 03 VALORES_01 Synthèse DM pour modèle_Group - operational KPIs_1" xfId="20914"/>
    <cellStyle name="n_Flash September eresMas_Wanadoo España Flash 2004 03 VALORES_01 Synthèse DM pour modèle_Poland KPIs" xfId="40529"/>
    <cellStyle name="n_Flash September eresMas_Wanadoo España Flash 2004 03 VALORES_01 Synthèse DM pour modèle_ROW" xfId="40531"/>
    <cellStyle name="n_Flash September eresMas_Wanadoo España Flash 2004 03 VALORES_01 Synthèse DM pour modèle_ROW ARPU" xfId="40532"/>
    <cellStyle name="n_Flash September eresMas_Wanadoo España Flash 2004 03 VALORES_01 Synthèse DM pour modèle_ROW_1" xfId="40533"/>
    <cellStyle name="n_Flash September eresMas_Wanadoo España Flash 2004 03 VALORES_01 Synthèse DM pour modèle_ROW_1_Group" xfId="40534"/>
    <cellStyle name="n_Flash September eresMas_Wanadoo España Flash 2004 03 VALORES_01 Synthèse DM pour modèle_ROW_1_ROW ARPU" xfId="40535"/>
    <cellStyle name="n_Flash September eresMas_Wanadoo España Flash 2004 03 VALORES_01 Synthèse DM pour modèle_ROW_Group" xfId="40536"/>
    <cellStyle name="n_Flash September eresMas_Wanadoo España Flash 2004 03 VALORES_01 Synthèse DM pour modèle_ROW_ROW ARPU" xfId="40537"/>
    <cellStyle name="n_Flash September eresMas_Wanadoo España Flash 2004 03 VALORES_01 Synthèse DM pour modèle_Spain ARPU + AUPU" xfId="40538"/>
    <cellStyle name="n_Flash September eresMas_Wanadoo España Flash 2004 03 VALORES_01 Synthèse DM pour modèle_Spain ARPU + AUPU_Group" xfId="40539"/>
    <cellStyle name="n_Flash September eresMas_Wanadoo España Flash 2004 03 VALORES_01 Synthèse DM pour modèle_Spain ARPU + AUPU_ROW ARPU" xfId="40540"/>
    <cellStyle name="n_Flash September eresMas_Wanadoo España Flash 2004 03 VALORES_01 Synthèse DM pour modèle_Spain KPIs" xfId="7456"/>
    <cellStyle name="n_Flash September eresMas_Wanadoo España Flash 2004 03 VALORES_01 Synthèse DM pour modèle_Spain KPIs 2" xfId="16823"/>
    <cellStyle name="n_Flash September eresMas_Wanadoo España Flash 2004 03 VALORES_01 Synthèse DM pour modèle_Spain KPIs_1" xfId="52272"/>
    <cellStyle name="n_Flash September eresMas_Wanadoo España Flash 2004 03 VALORES_01 Synthèse DM pour modèle_Telecoms - Operational KPIs" xfId="50575"/>
    <cellStyle name="n_Flash September eresMas_Wanadoo España Flash 2004 03 VALORES_0703 Préflashde L23 Analyse CA trafic 07-03 (07-04-03)" xfId="2749"/>
    <cellStyle name="n_Flash September eresMas_Wanadoo España Flash 2004 03 VALORES_0703 Préflashde L23 Analyse CA trafic 07-03 (07-04-03)_A&amp;ME KPIs" xfId="54052"/>
    <cellStyle name="n_Flash September eresMas_Wanadoo España Flash 2004 03 VALORES_0703 Préflashde L23 Analyse CA trafic 07-03 (07-04-03)_Enterprise" xfId="10033"/>
    <cellStyle name="n_Flash September eresMas_Wanadoo España Flash 2004 03 VALORES_0703 Préflashde L23 Analyse CA trafic 07-03 (07-04-03)_France financials" xfId="24403"/>
    <cellStyle name="n_Flash September eresMas_Wanadoo España Flash 2004 03 VALORES_0703 Préflashde L23 Analyse CA trafic 07-03 (07-04-03)_France financials_1" xfId="25623"/>
    <cellStyle name="n_Flash September eresMas_Wanadoo España Flash 2004 03 VALORES_0703 Préflashde L23 Analyse CA trafic 07-03 (07-04-03)_France KPIs" xfId="5610"/>
    <cellStyle name="n_Flash September eresMas_Wanadoo España Flash 2004 03 VALORES_0703 Préflashde L23 Analyse CA trafic 07-03 (07-04-03)_France KPIs 2" xfId="15028"/>
    <cellStyle name="n_Flash September eresMas_Wanadoo España Flash 2004 03 VALORES_0703 Préflashde L23 Analyse CA trafic 07-03 (07-04-03)_France KPIs_1" xfId="12853"/>
    <cellStyle name="n_Flash September eresMas_Wanadoo España Flash 2004 03 VALORES_0703 Préflashde L23 Analyse CA trafic 07-03 (07-04-03)_Group" xfId="40542"/>
    <cellStyle name="n_Flash September eresMas_Wanadoo España Flash 2004 03 VALORES_0703 Préflashde L23 Analyse CA trafic 07-03 (07-04-03)_Group - financial KPIs" xfId="22659"/>
    <cellStyle name="n_Flash September eresMas_Wanadoo España Flash 2004 03 VALORES_0703 Préflashde L23 Analyse CA trafic 07-03 (07-04-03)_Group - operational KPIs" xfId="3499"/>
    <cellStyle name="n_Flash September eresMas_Wanadoo España Flash 2004 03 VALORES_0703 Préflashde L23 Analyse CA trafic 07-03 (07-04-03)_Group - operational KPIs_1" xfId="11099"/>
    <cellStyle name="n_Flash September eresMas_Wanadoo España Flash 2004 03 VALORES_0703 Préflashde L23 Analyse CA trafic 07-03 (07-04-03)_Group - operational KPIs_1 2" xfId="18798"/>
    <cellStyle name="n_Flash September eresMas_Wanadoo España Flash 2004 03 VALORES_0703 Préflashde L23 Analyse CA trafic 07-03 (07-04-03)_Group - operational KPIs_2" xfId="20915"/>
    <cellStyle name="n_Flash September eresMas_Wanadoo España Flash 2004 03 VALORES_0703 Préflashde L23 Analyse CA trafic 07-03 (07-04-03)_IC&amp;SS" xfId="19490"/>
    <cellStyle name="n_Flash September eresMas_Wanadoo España Flash 2004 03 VALORES_0703 Préflashde L23 Analyse CA trafic 07-03 (07-04-03)_Poland KPIs" xfId="8753"/>
    <cellStyle name="n_Flash September eresMas_Wanadoo España Flash 2004 03 VALORES_0703 Préflashde L23 Analyse CA trafic 07-03 (07-04-03)_Poland KPIs_1" xfId="40541"/>
    <cellStyle name="n_Flash September eresMas_Wanadoo España Flash 2004 03 VALORES_0703 Préflashde L23 Analyse CA trafic 07-03 (07-04-03)_ROW" xfId="40543"/>
    <cellStyle name="n_Flash September eresMas_Wanadoo España Flash 2004 03 VALORES_0703 Préflashde L23 Analyse CA trafic 07-03 (07-04-03)_ROW ARPU" xfId="40544"/>
    <cellStyle name="n_Flash September eresMas_Wanadoo España Flash 2004 03 VALORES_0703 Préflashde L23 Analyse CA trafic 07-03 (07-04-03)_RoW KPIs" xfId="9465"/>
    <cellStyle name="n_Flash September eresMas_Wanadoo España Flash 2004 03 VALORES_0703 Préflashde L23 Analyse CA trafic 07-03 (07-04-03)_ROW_1" xfId="40545"/>
    <cellStyle name="n_Flash September eresMas_Wanadoo España Flash 2004 03 VALORES_0703 Préflashde L23 Analyse CA trafic 07-03 (07-04-03)_ROW_1_Group" xfId="40546"/>
    <cellStyle name="n_Flash September eresMas_Wanadoo España Flash 2004 03 VALORES_0703 Préflashde L23 Analyse CA trafic 07-03 (07-04-03)_ROW_1_ROW ARPU" xfId="40547"/>
    <cellStyle name="n_Flash September eresMas_Wanadoo España Flash 2004 03 VALORES_0703 Préflashde L23 Analyse CA trafic 07-03 (07-04-03)_ROW_Group" xfId="40548"/>
    <cellStyle name="n_Flash September eresMas_Wanadoo España Flash 2004 03 VALORES_0703 Préflashde L23 Analyse CA trafic 07-03 (07-04-03)_ROW_ROW ARPU" xfId="40549"/>
    <cellStyle name="n_Flash September eresMas_Wanadoo España Flash 2004 03 VALORES_0703 Préflashde L23 Analyse CA trafic 07-03 (07-04-03)_Spain ARPU + AUPU" xfId="40550"/>
    <cellStyle name="n_Flash September eresMas_Wanadoo España Flash 2004 03 VALORES_0703 Préflashde L23 Analyse CA trafic 07-03 (07-04-03)_Spain ARPU + AUPU_Group" xfId="40551"/>
    <cellStyle name="n_Flash September eresMas_Wanadoo España Flash 2004 03 VALORES_0703 Préflashde L23 Analyse CA trafic 07-03 (07-04-03)_Spain ARPU + AUPU_ROW ARPU" xfId="40552"/>
    <cellStyle name="n_Flash September eresMas_Wanadoo España Flash 2004 03 VALORES_0703 Préflashde L23 Analyse CA trafic 07-03 (07-04-03)_Spain KPIs" xfId="7457"/>
    <cellStyle name="n_Flash September eresMas_Wanadoo España Flash 2004 03 VALORES_0703 Préflashde L23 Analyse CA trafic 07-03 (07-04-03)_Spain KPIs 2" xfId="16824"/>
    <cellStyle name="n_Flash September eresMas_Wanadoo España Flash 2004 03 VALORES_0703 Préflashde L23 Analyse CA trafic 07-03 (07-04-03)_Spain KPIs_1" xfId="52273"/>
    <cellStyle name="n_Flash September eresMas_Wanadoo España Flash 2004 03 VALORES_0703 Préflashde L23 Analyse CA trafic 07-03 (07-04-03)_Telecoms - Operational KPIs" xfId="50576"/>
    <cellStyle name="n_Flash September eresMas_Wanadoo España Flash 2004 03 VALORES_A&amp;ME KPIs" xfId="54050"/>
    <cellStyle name="n_Flash September eresMas_Wanadoo España Flash 2004 03 VALORES_Base Forfaits 06-07" xfId="2750"/>
    <cellStyle name="n_Flash September eresMas_Wanadoo España Flash 2004 03 VALORES_Base Forfaits 06-07_A&amp;ME KPIs" xfId="54053"/>
    <cellStyle name="n_Flash September eresMas_Wanadoo España Flash 2004 03 VALORES_Base Forfaits 06-07_Enterprise" xfId="10034"/>
    <cellStyle name="n_Flash September eresMas_Wanadoo España Flash 2004 03 VALORES_Base Forfaits 06-07_France financials" xfId="24404"/>
    <cellStyle name="n_Flash September eresMas_Wanadoo España Flash 2004 03 VALORES_Base Forfaits 06-07_France financials_1" xfId="25624"/>
    <cellStyle name="n_Flash September eresMas_Wanadoo España Flash 2004 03 VALORES_Base Forfaits 06-07_France KPIs" xfId="5611"/>
    <cellStyle name="n_Flash September eresMas_Wanadoo España Flash 2004 03 VALORES_Base Forfaits 06-07_France KPIs 2" xfId="15029"/>
    <cellStyle name="n_Flash September eresMas_Wanadoo España Flash 2004 03 VALORES_Base Forfaits 06-07_France KPIs_1" xfId="12854"/>
    <cellStyle name="n_Flash September eresMas_Wanadoo España Flash 2004 03 VALORES_Base Forfaits 06-07_Group" xfId="40554"/>
    <cellStyle name="n_Flash September eresMas_Wanadoo España Flash 2004 03 VALORES_Base Forfaits 06-07_Group - financial KPIs" xfId="22660"/>
    <cellStyle name="n_Flash September eresMas_Wanadoo España Flash 2004 03 VALORES_Base Forfaits 06-07_Group - operational KPIs" xfId="3500"/>
    <cellStyle name="n_Flash September eresMas_Wanadoo España Flash 2004 03 VALORES_Base Forfaits 06-07_Group - operational KPIs_1" xfId="11100"/>
    <cellStyle name="n_Flash September eresMas_Wanadoo España Flash 2004 03 VALORES_Base Forfaits 06-07_Group - operational KPIs_1 2" xfId="18799"/>
    <cellStyle name="n_Flash September eresMas_Wanadoo España Flash 2004 03 VALORES_Base Forfaits 06-07_Group - operational KPIs_2" xfId="20916"/>
    <cellStyle name="n_Flash September eresMas_Wanadoo España Flash 2004 03 VALORES_Base Forfaits 06-07_IC&amp;SS" xfId="19690"/>
    <cellStyle name="n_Flash September eresMas_Wanadoo España Flash 2004 03 VALORES_Base Forfaits 06-07_Poland KPIs" xfId="8754"/>
    <cellStyle name="n_Flash September eresMas_Wanadoo España Flash 2004 03 VALORES_Base Forfaits 06-07_Poland KPIs_1" xfId="40553"/>
    <cellStyle name="n_Flash September eresMas_Wanadoo España Flash 2004 03 VALORES_Base Forfaits 06-07_ROW" xfId="40555"/>
    <cellStyle name="n_Flash September eresMas_Wanadoo España Flash 2004 03 VALORES_Base Forfaits 06-07_ROW ARPU" xfId="40556"/>
    <cellStyle name="n_Flash September eresMas_Wanadoo España Flash 2004 03 VALORES_Base Forfaits 06-07_RoW KPIs" xfId="9466"/>
    <cellStyle name="n_Flash September eresMas_Wanadoo España Flash 2004 03 VALORES_Base Forfaits 06-07_ROW_1" xfId="40557"/>
    <cellStyle name="n_Flash September eresMas_Wanadoo España Flash 2004 03 VALORES_Base Forfaits 06-07_ROW_1_Group" xfId="40558"/>
    <cellStyle name="n_Flash September eresMas_Wanadoo España Flash 2004 03 VALORES_Base Forfaits 06-07_ROW_1_ROW ARPU" xfId="40559"/>
    <cellStyle name="n_Flash September eresMas_Wanadoo España Flash 2004 03 VALORES_Base Forfaits 06-07_ROW_Group" xfId="40560"/>
    <cellStyle name="n_Flash September eresMas_Wanadoo España Flash 2004 03 VALORES_Base Forfaits 06-07_ROW_ROW ARPU" xfId="40561"/>
    <cellStyle name="n_Flash September eresMas_Wanadoo España Flash 2004 03 VALORES_Base Forfaits 06-07_Spain ARPU + AUPU" xfId="40562"/>
    <cellStyle name="n_Flash September eresMas_Wanadoo España Flash 2004 03 VALORES_Base Forfaits 06-07_Spain ARPU + AUPU_Group" xfId="40563"/>
    <cellStyle name="n_Flash September eresMas_Wanadoo España Flash 2004 03 VALORES_Base Forfaits 06-07_Spain ARPU + AUPU_ROW ARPU" xfId="40564"/>
    <cellStyle name="n_Flash September eresMas_Wanadoo España Flash 2004 03 VALORES_Base Forfaits 06-07_Spain KPIs" xfId="7458"/>
    <cellStyle name="n_Flash September eresMas_Wanadoo España Flash 2004 03 VALORES_Base Forfaits 06-07_Spain KPIs 2" xfId="16825"/>
    <cellStyle name="n_Flash September eresMas_Wanadoo España Flash 2004 03 VALORES_Base Forfaits 06-07_Spain KPIs_1" xfId="52274"/>
    <cellStyle name="n_Flash September eresMas_Wanadoo España Flash 2004 03 VALORES_Base Forfaits 06-07_Telecoms - Operational KPIs" xfId="50577"/>
    <cellStyle name="n_Flash September eresMas_Wanadoo España Flash 2004 03 VALORES_CA BAC SCR-VM 06-07 (31-07-06)" xfId="2751"/>
    <cellStyle name="n_Flash September eresMas_Wanadoo España Flash 2004 03 VALORES_CA BAC SCR-VM 06-07 (31-07-06)_A&amp;ME KPIs" xfId="54054"/>
    <cellStyle name="n_Flash September eresMas_Wanadoo España Flash 2004 03 VALORES_CA BAC SCR-VM 06-07 (31-07-06)_Enterprise" xfId="10035"/>
    <cellStyle name="n_Flash September eresMas_Wanadoo España Flash 2004 03 VALORES_CA BAC SCR-VM 06-07 (31-07-06)_France financials" xfId="24405"/>
    <cellStyle name="n_Flash September eresMas_Wanadoo España Flash 2004 03 VALORES_CA BAC SCR-VM 06-07 (31-07-06)_France financials_1" xfId="25625"/>
    <cellStyle name="n_Flash September eresMas_Wanadoo España Flash 2004 03 VALORES_CA BAC SCR-VM 06-07 (31-07-06)_France KPIs" xfId="5612"/>
    <cellStyle name="n_Flash September eresMas_Wanadoo España Flash 2004 03 VALORES_CA BAC SCR-VM 06-07 (31-07-06)_France KPIs 2" xfId="15030"/>
    <cellStyle name="n_Flash September eresMas_Wanadoo España Flash 2004 03 VALORES_CA BAC SCR-VM 06-07 (31-07-06)_France KPIs_1" xfId="12855"/>
    <cellStyle name="n_Flash September eresMas_Wanadoo España Flash 2004 03 VALORES_CA BAC SCR-VM 06-07 (31-07-06)_Group" xfId="40566"/>
    <cellStyle name="n_Flash September eresMas_Wanadoo España Flash 2004 03 VALORES_CA BAC SCR-VM 06-07 (31-07-06)_Group - financial KPIs" xfId="22661"/>
    <cellStyle name="n_Flash September eresMas_Wanadoo España Flash 2004 03 VALORES_CA BAC SCR-VM 06-07 (31-07-06)_Group - operational KPIs" xfId="3501"/>
    <cellStyle name="n_Flash September eresMas_Wanadoo España Flash 2004 03 VALORES_CA BAC SCR-VM 06-07 (31-07-06)_Group - operational KPIs_1" xfId="11101"/>
    <cellStyle name="n_Flash September eresMas_Wanadoo España Flash 2004 03 VALORES_CA BAC SCR-VM 06-07 (31-07-06)_Group - operational KPIs_1 2" xfId="18800"/>
    <cellStyle name="n_Flash September eresMas_Wanadoo España Flash 2004 03 VALORES_CA BAC SCR-VM 06-07 (31-07-06)_Group - operational KPIs_2" xfId="20917"/>
    <cellStyle name="n_Flash September eresMas_Wanadoo España Flash 2004 03 VALORES_CA BAC SCR-VM 06-07 (31-07-06)_IC&amp;SS" xfId="13609"/>
    <cellStyle name="n_Flash September eresMas_Wanadoo España Flash 2004 03 VALORES_CA BAC SCR-VM 06-07 (31-07-06)_Poland KPIs" xfId="8755"/>
    <cellStyle name="n_Flash September eresMas_Wanadoo España Flash 2004 03 VALORES_CA BAC SCR-VM 06-07 (31-07-06)_Poland KPIs_1" xfId="40565"/>
    <cellStyle name="n_Flash September eresMas_Wanadoo España Flash 2004 03 VALORES_CA BAC SCR-VM 06-07 (31-07-06)_ROW" xfId="40567"/>
    <cellStyle name="n_Flash September eresMas_Wanadoo España Flash 2004 03 VALORES_CA BAC SCR-VM 06-07 (31-07-06)_ROW ARPU" xfId="40568"/>
    <cellStyle name="n_Flash September eresMas_Wanadoo España Flash 2004 03 VALORES_CA BAC SCR-VM 06-07 (31-07-06)_RoW KPIs" xfId="9467"/>
    <cellStyle name="n_Flash September eresMas_Wanadoo España Flash 2004 03 VALORES_CA BAC SCR-VM 06-07 (31-07-06)_ROW_1" xfId="40569"/>
    <cellStyle name="n_Flash September eresMas_Wanadoo España Flash 2004 03 VALORES_CA BAC SCR-VM 06-07 (31-07-06)_ROW_1_Group" xfId="40570"/>
    <cellStyle name="n_Flash September eresMas_Wanadoo España Flash 2004 03 VALORES_CA BAC SCR-VM 06-07 (31-07-06)_ROW_1_ROW ARPU" xfId="40571"/>
    <cellStyle name="n_Flash September eresMas_Wanadoo España Flash 2004 03 VALORES_CA BAC SCR-VM 06-07 (31-07-06)_ROW_Group" xfId="40572"/>
    <cellStyle name="n_Flash September eresMas_Wanadoo España Flash 2004 03 VALORES_CA BAC SCR-VM 06-07 (31-07-06)_ROW_ROW ARPU" xfId="40573"/>
    <cellStyle name="n_Flash September eresMas_Wanadoo España Flash 2004 03 VALORES_CA BAC SCR-VM 06-07 (31-07-06)_Spain ARPU + AUPU" xfId="40574"/>
    <cellStyle name="n_Flash September eresMas_Wanadoo España Flash 2004 03 VALORES_CA BAC SCR-VM 06-07 (31-07-06)_Spain ARPU + AUPU_Group" xfId="40575"/>
    <cellStyle name="n_Flash September eresMas_Wanadoo España Flash 2004 03 VALORES_CA BAC SCR-VM 06-07 (31-07-06)_Spain ARPU + AUPU_ROW ARPU" xfId="40576"/>
    <cellStyle name="n_Flash September eresMas_Wanadoo España Flash 2004 03 VALORES_CA BAC SCR-VM 06-07 (31-07-06)_Spain KPIs" xfId="7459"/>
    <cellStyle name="n_Flash September eresMas_Wanadoo España Flash 2004 03 VALORES_CA BAC SCR-VM 06-07 (31-07-06)_Spain KPIs 2" xfId="16826"/>
    <cellStyle name="n_Flash September eresMas_Wanadoo España Flash 2004 03 VALORES_CA BAC SCR-VM 06-07 (31-07-06)_Spain KPIs_1" xfId="52275"/>
    <cellStyle name="n_Flash September eresMas_Wanadoo España Flash 2004 03 VALORES_CA BAC SCR-VM 06-07 (31-07-06)_Telecoms - Operational KPIs" xfId="50578"/>
    <cellStyle name="n_Flash September eresMas_Wanadoo España Flash 2004 03 VALORES_CA forfaits 0607 (06-08-14)" xfId="2752"/>
    <cellStyle name="n_Flash September eresMas_Wanadoo España Flash 2004 03 VALORES_CA forfaits 0607 (06-08-14)_A&amp;ME KPIs" xfId="54055"/>
    <cellStyle name="n_Flash September eresMas_Wanadoo España Flash 2004 03 VALORES_CA forfaits 0607 (06-08-14)_France financials" xfId="24406"/>
    <cellStyle name="n_Flash September eresMas_Wanadoo España Flash 2004 03 VALORES_CA forfaits 0607 (06-08-14)_France KPIs" xfId="5613"/>
    <cellStyle name="n_Flash September eresMas_Wanadoo España Flash 2004 03 VALORES_CA forfaits 0607 (06-08-14)_France KPIs 2" xfId="15031"/>
    <cellStyle name="n_Flash September eresMas_Wanadoo España Flash 2004 03 VALORES_CA forfaits 0607 (06-08-14)_France KPIs_1" xfId="12856"/>
    <cellStyle name="n_Flash September eresMas_Wanadoo España Flash 2004 03 VALORES_CA forfaits 0607 (06-08-14)_Group" xfId="40578"/>
    <cellStyle name="n_Flash September eresMas_Wanadoo España Flash 2004 03 VALORES_CA forfaits 0607 (06-08-14)_Group - financial KPIs" xfId="22662"/>
    <cellStyle name="n_Flash September eresMas_Wanadoo España Flash 2004 03 VALORES_CA forfaits 0607 (06-08-14)_Group - operational KPIs" xfId="11102"/>
    <cellStyle name="n_Flash September eresMas_Wanadoo España Flash 2004 03 VALORES_CA forfaits 0607 (06-08-14)_Group - operational KPIs 2" xfId="18801"/>
    <cellStyle name="n_Flash September eresMas_Wanadoo España Flash 2004 03 VALORES_CA forfaits 0607 (06-08-14)_Group - operational KPIs_1" xfId="20918"/>
    <cellStyle name="n_Flash September eresMas_Wanadoo España Flash 2004 03 VALORES_CA forfaits 0607 (06-08-14)_Poland KPIs" xfId="40577"/>
    <cellStyle name="n_Flash September eresMas_Wanadoo España Flash 2004 03 VALORES_CA forfaits 0607 (06-08-14)_ROW" xfId="40579"/>
    <cellStyle name="n_Flash September eresMas_Wanadoo España Flash 2004 03 VALORES_CA forfaits 0607 (06-08-14)_ROW ARPU" xfId="40580"/>
    <cellStyle name="n_Flash September eresMas_Wanadoo España Flash 2004 03 VALORES_CA forfaits 0607 (06-08-14)_ROW_1" xfId="40581"/>
    <cellStyle name="n_Flash September eresMas_Wanadoo España Flash 2004 03 VALORES_CA forfaits 0607 (06-08-14)_ROW_1_Group" xfId="40582"/>
    <cellStyle name="n_Flash September eresMas_Wanadoo España Flash 2004 03 VALORES_CA forfaits 0607 (06-08-14)_ROW_1_ROW ARPU" xfId="40583"/>
    <cellStyle name="n_Flash September eresMas_Wanadoo España Flash 2004 03 VALORES_CA forfaits 0607 (06-08-14)_ROW_Group" xfId="40584"/>
    <cellStyle name="n_Flash September eresMas_Wanadoo España Flash 2004 03 VALORES_CA forfaits 0607 (06-08-14)_ROW_ROW ARPU" xfId="40585"/>
    <cellStyle name="n_Flash September eresMas_Wanadoo España Flash 2004 03 VALORES_CA forfaits 0607 (06-08-14)_Spain ARPU + AUPU" xfId="40586"/>
    <cellStyle name="n_Flash September eresMas_Wanadoo España Flash 2004 03 VALORES_CA forfaits 0607 (06-08-14)_Spain ARPU + AUPU_Group" xfId="40587"/>
    <cellStyle name="n_Flash September eresMas_Wanadoo España Flash 2004 03 VALORES_CA forfaits 0607 (06-08-14)_Spain ARPU + AUPU_ROW ARPU" xfId="40588"/>
    <cellStyle name="n_Flash September eresMas_Wanadoo España Flash 2004 03 VALORES_CA forfaits 0607 (06-08-14)_Spain KPIs" xfId="7460"/>
    <cellStyle name="n_Flash September eresMas_Wanadoo España Flash 2004 03 VALORES_CA forfaits 0607 (06-08-14)_Spain KPIs 2" xfId="16827"/>
    <cellStyle name="n_Flash September eresMas_Wanadoo España Flash 2004 03 VALORES_CA forfaits 0607 (06-08-14)_Spain KPIs_1" xfId="52276"/>
    <cellStyle name="n_Flash September eresMas_Wanadoo España Flash 2004 03 VALORES_CA forfaits 0607 (06-08-14)_Telecoms - Operational KPIs" xfId="50579"/>
    <cellStyle name="n_Flash September eresMas_Wanadoo España Flash 2004 03 VALORES_Classeur2" xfId="2753"/>
    <cellStyle name="n_Flash September eresMas_Wanadoo España Flash 2004 03 VALORES_Classeur2_A&amp;ME KPIs" xfId="54056"/>
    <cellStyle name="n_Flash September eresMas_Wanadoo España Flash 2004 03 VALORES_Classeur2_France financials" xfId="24407"/>
    <cellStyle name="n_Flash September eresMas_Wanadoo España Flash 2004 03 VALORES_Classeur2_France KPIs" xfId="5614"/>
    <cellStyle name="n_Flash September eresMas_Wanadoo España Flash 2004 03 VALORES_Classeur2_France KPIs 2" xfId="15032"/>
    <cellStyle name="n_Flash September eresMas_Wanadoo España Flash 2004 03 VALORES_Classeur2_France KPIs_1" xfId="12857"/>
    <cellStyle name="n_Flash September eresMas_Wanadoo España Flash 2004 03 VALORES_Classeur2_Group" xfId="40590"/>
    <cellStyle name="n_Flash September eresMas_Wanadoo España Flash 2004 03 VALORES_Classeur2_Group - financial KPIs" xfId="22663"/>
    <cellStyle name="n_Flash September eresMas_Wanadoo España Flash 2004 03 VALORES_Classeur2_Group - operational KPIs" xfId="11103"/>
    <cellStyle name="n_Flash September eresMas_Wanadoo España Flash 2004 03 VALORES_Classeur2_Group - operational KPIs 2" xfId="18802"/>
    <cellStyle name="n_Flash September eresMas_Wanadoo España Flash 2004 03 VALORES_Classeur2_Group - operational KPIs_1" xfId="20919"/>
    <cellStyle name="n_Flash September eresMas_Wanadoo España Flash 2004 03 VALORES_Classeur2_Poland KPIs" xfId="40589"/>
    <cellStyle name="n_Flash September eresMas_Wanadoo España Flash 2004 03 VALORES_Classeur2_ROW" xfId="40591"/>
    <cellStyle name="n_Flash September eresMas_Wanadoo España Flash 2004 03 VALORES_Classeur2_ROW ARPU" xfId="40592"/>
    <cellStyle name="n_Flash September eresMas_Wanadoo España Flash 2004 03 VALORES_Classeur2_ROW_1" xfId="40593"/>
    <cellStyle name="n_Flash September eresMas_Wanadoo España Flash 2004 03 VALORES_Classeur2_ROW_1_Group" xfId="40594"/>
    <cellStyle name="n_Flash September eresMas_Wanadoo España Flash 2004 03 VALORES_Classeur2_ROW_1_ROW ARPU" xfId="40595"/>
    <cellStyle name="n_Flash September eresMas_Wanadoo España Flash 2004 03 VALORES_Classeur2_ROW_Group" xfId="40596"/>
    <cellStyle name="n_Flash September eresMas_Wanadoo España Flash 2004 03 VALORES_Classeur2_ROW_ROW ARPU" xfId="40597"/>
    <cellStyle name="n_Flash September eresMas_Wanadoo España Flash 2004 03 VALORES_Classeur2_Spain ARPU + AUPU" xfId="40598"/>
    <cellStyle name="n_Flash September eresMas_Wanadoo España Flash 2004 03 VALORES_Classeur2_Spain ARPU + AUPU_Group" xfId="40599"/>
    <cellStyle name="n_Flash September eresMas_Wanadoo España Flash 2004 03 VALORES_Classeur2_Spain ARPU + AUPU_ROW ARPU" xfId="40600"/>
    <cellStyle name="n_Flash September eresMas_Wanadoo España Flash 2004 03 VALORES_Classeur2_Spain KPIs" xfId="7461"/>
    <cellStyle name="n_Flash September eresMas_Wanadoo España Flash 2004 03 VALORES_Classeur2_Spain KPIs 2" xfId="16828"/>
    <cellStyle name="n_Flash September eresMas_Wanadoo España Flash 2004 03 VALORES_Classeur2_Spain KPIs_1" xfId="52277"/>
    <cellStyle name="n_Flash September eresMas_Wanadoo España Flash 2004 03 VALORES_Classeur2_Telecoms - Operational KPIs" xfId="50580"/>
    <cellStyle name="n_Flash September eresMas_Wanadoo España Flash 2004 03 VALORES_Classeur5" xfId="2754"/>
    <cellStyle name="n_Flash September eresMas_Wanadoo España Flash 2004 03 VALORES_Classeur5_A&amp;ME KPIs" xfId="54057"/>
    <cellStyle name="n_Flash September eresMas_Wanadoo España Flash 2004 03 VALORES_Classeur5_Enterprise" xfId="10036"/>
    <cellStyle name="n_Flash September eresMas_Wanadoo España Flash 2004 03 VALORES_Classeur5_France financials" xfId="24408"/>
    <cellStyle name="n_Flash September eresMas_Wanadoo España Flash 2004 03 VALORES_Classeur5_France financials_1" xfId="25626"/>
    <cellStyle name="n_Flash September eresMas_Wanadoo España Flash 2004 03 VALORES_Classeur5_France KPIs" xfId="5615"/>
    <cellStyle name="n_Flash September eresMas_Wanadoo España Flash 2004 03 VALORES_Classeur5_France KPIs 2" xfId="15033"/>
    <cellStyle name="n_Flash September eresMas_Wanadoo España Flash 2004 03 VALORES_Classeur5_France KPIs_1" xfId="12858"/>
    <cellStyle name="n_Flash September eresMas_Wanadoo España Flash 2004 03 VALORES_Classeur5_Group" xfId="40602"/>
    <cellStyle name="n_Flash September eresMas_Wanadoo España Flash 2004 03 VALORES_Classeur5_Group - financial KPIs" xfId="22664"/>
    <cellStyle name="n_Flash September eresMas_Wanadoo España Flash 2004 03 VALORES_Classeur5_Group - operational KPIs" xfId="3502"/>
    <cellStyle name="n_Flash September eresMas_Wanadoo España Flash 2004 03 VALORES_Classeur5_Group - operational KPIs_1" xfId="11104"/>
    <cellStyle name="n_Flash September eresMas_Wanadoo España Flash 2004 03 VALORES_Classeur5_Group - operational KPIs_1 2" xfId="18803"/>
    <cellStyle name="n_Flash September eresMas_Wanadoo España Flash 2004 03 VALORES_Classeur5_Group - operational KPIs_2" xfId="20920"/>
    <cellStyle name="n_Flash September eresMas_Wanadoo España Flash 2004 03 VALORES_Classeur5_IC&amp;SS" xfId="13902"/>
    <cellStyle name="n_Flash September eresMas_Wanadoo España Flash 2004 03 VALORES_Classeur5_Poland KPIs" xfId="8756"/>
    <cellStyle name="n_Flash September eresMas_Wanadoo España Flash 2004 03 VALORES_Classeur5_Poland KPIs_1" xfId="40601"/>
    <cellStyle name="n_Flash September eresMas_Wanadoo España Flash 2004 03 VALORES_Classeur5_ROW" xfId="40603"/>
    <cellStyle name="n_Flash September eresMas_Wanadoo España Flash 2004 03 VALORES_Classeur5_ROW ARPU" xfId="40604"/>
    <cellStyle name="n_Flash September eresMas_Wanadoo España Flash 2004 03 VALORES_Classeur5_RoW KPIs" xfId="9468"/>
    <cellStyle name="n_Flash September eresMas_Wanadoo España Flash 2004 03 VALORES_Classeur5_ROW_1" xfId="40605"/>
    <cellStyle name="n_Flash September eresMas_Wanadoo España Flash 2004 03 VALORES_Classeur5_ROW_1_Group" xfId="40606"/>
    <cellStyle name="n_Flash September eresMas_Wanadoo España Flash 2004 03 VALORES_Classeur5_ROW_1_ROW ARPU" xfId="40607"/>
    <cellStyle name="n_Flash September eresMas_Wanadoo España Flash 2004 03 VALORES_Classeur5_ROW_Group" xfId="40608"/>
    <cellStyle name="n_Flash September eresMas_Wanadoo España Flash 2004 03 VALORES_Classeur5_ROW_ROW ARPU" xfId="40609"/>
    <cellStyle name="n_Flash September eresMas_Wanadoo España Flash 2004 03 VALORES_Classeur5_Spain ARPU + AUPU" xfId="40610"/>
    <cellStyle name="n_Flash September eresMas_Wanadoo España Flash 2004 03 VALORES_Classeur5_Spain ARPU + AUPU_Group" xfId="40611"/>
    <cellStyle name="n_Flash September eresMas_Wanadoo España Flash 2004 03 VALORES_Classeur5_Spain ARPU + AUPU_ROW ARPU" xfId="40612"/>
    <cellStyle name="n_Flash September eresMas_Wanadoo España Flash 2004 03 VALORES_Classeur5_Spain KPIs" xfId="7462"/>
    <cellStyle name="n_Flash September eresMas_Wanadoo España Flash 2004 03 VALORES_Classeur5_Spain KPIs 2" xfId="16829"/>
    <cellStyle name="n_Flash September eresMas_Wanadoo España Flash 2004 03 VALORES_Classeur5_Spain KPIs_1" xfId="52278"/>
    <cellStyle name="n_Flash September eresMas_Wanadoo España Flash 2004 03 VALORES_Classeur5_Telecoms - Operational KPIs" xfId="50581"/>
    <cellStyle name="n_Flash September eresMas_Wanadoo España Flash 2004 03 VALORES_DATA KPI Personal" xfId="40613"/>
    <cellStyle name="n_Flash September eresMas_Wanadoo España Flash 2004 03 VALORES_DATA KPI Personal_Group" xfId="40614"/>
    <cellStyle name="n_Flash September eresMas_Wanadoo España Flash 2004 03 VALORES_DATA KPI Personal_ROW ARPU" xfId="40615"/>
    <cellStyle name="n_Flash September eresMas_Wanadoo España Flash 2004 03 VALORES_EE_CoA_BS - mapped V4" xfId="40616"/>
    <cellStyle name="n_Flash September eresMas_Wanadoo España Flash 2004 03 VALORES_EE_CoA_BS - mapped V4_Group" xfId="40617"/>
    <cellStyle name="n_Flash September eresMas_Wanadoo España Flash 2004 03 VALORES_EE_CoA_BS - mapped V4_ROW ARPU" xfId="40618"/>
    <cellStyle name="n_Flash September eresMas_Wanadoo España Flash 2004 03 VALORES_Enterprise" xfId="10032"/>
    <cellStyle name="n_Flash September eresMas_Wanadoo España Flash 2004 03 VALORES_France financials" xfId="24401"/>
    <cellStyle name="n_Flash September eresMas_Wanadoo España Flash 2004 03 VALORES_France financials_1" xfId="25622"/>
    <cellStyle name="n_Flash September eresMas_Wanadoo España Flash 2004 03 VALORES_France KPIs" xfId="5608"/>
    <cellStyle name="n_Flash September eresMas_Wanadoo España Flash 2004 03 VALORES_France KPIs 2" xfId="15026"/>
    <cellStyle name="n_Flash September eresMas_Wanadoo España Flash 2004 03 VALORES_France KPIs_1" xfId="12851"/>
    <cellStyle name="n_Flash September eresMas_Wanadoo España Flash 2004 03 VALORES_Group" xfId="40619"/>
    <cellStyle name="n_Flash September eresMas_Wanadoo España Flash 2004 03 VALORES_Group - financial KPIs" xfId="22657"/>
    <cellStyle name="n_Flash September eresMas_Wanadoo España Flash 2004 03 VALORES_Group - operational KPIs" xfId="3498"/>
    <cellStyle name="n_Flash September eresMas_Wanadoo España Flash 2004 03 VALORES_Group - operational KPIs_1" xfId="11097"/>
    <cellStyle name="n_Flash September eresMas_Wanadoo España Flash 2004 03 VALORES_Group - operational KPIs_1 2" xfId="18796"/>
    <cellStyle name="n_Flash September eresMas_Wanadoo España Flash 2004 03 VALORES_Group - operational KPIs_2" xfId="20913"/>
    <cellStyle name="n_Flash September eresMas_Wanadoo España Flash 2004 03 VALORES_IC&amp;SS" xfId="17730"/>
    <cellStyle name="n_Flash September eresMas_Wanadoo España Flash 2004 03 VALORES_PFA_Mn MTV_060413" xfId="2755"/>
    <cellStyle name="n_Flash September eresMas_Wanadoo España Flash 2004 03 VALORES_PFA_Mn MTV_060413_A&amp;ME KPIs" xfId="54058"/>
    <cellStyle name="n_Flash September eresMas_Wanadoo España Flash 2004 03 VALORES_PFA_Mn MTV_060413_France financials" xfId="24409"/>
    <cellStyle name="n_Flash September eresMas_Wanadoo España Flash 2004 03 VALORES_PFA_Mn MTV_060413_France KPIs" xfId="5616"/>
    <cellStyle name="n_Flash September eresMas_Wanadoo España Flash 2004 03 VALORES_PFA_Mn MTV_060413_France KPIs 2" xfId="15034"/>
    <cellStyle name="n_Flash September eresMas_Wanadoo España Flash 2004 03 VALORES_PFA_Mn MTV_060413_France KPIs_1" xfId="12859"/>
    <cellStyle name="n_Flash September eresMas_Wanadoo España Flash 2004 03 VALORES_PFA_Mn MTV_060413_Group" xfId="40621"/>
    <cellStyle name="n_Flash September eresMas_Wanadoo España Flash 2004 03 VALORES_PFA_Mn MTV_060413_Group - financial KPIs" xfId="22665"/>
    <cellStyle name="n_Flash September eresMas_Wanadoo España Flash 2004 03 VALORES_PFA_Mn MTV_060413_Group - operational KPIs" xfId="11105"/>
    <cellStyle name="n_Flash September eresMas_Wanadoo España Flash 2004 03 VALORES_PFA_Mn MTV_060413_Group - operational KPIs 2" xfId="18804"/>
    <cellStyle name="n_Flash September eresMas_Wanadoo España Flash 2004 03 VALORES_PFA_Mn MTV_060413_Group - operational KPIs_1" xfId="20921"/>
    <cellStyle name="n_Flash September eresMas_Wanadoo España Flash 2004 03 VALORES_PFA_Mn MTV_060413_Poland KPIs" xfId="40620"/>
    <cellStyle name="n_Flash September eresMas_Wanadoo España Flash 2004 03 VALORES_PFA_Mn MTV_060413_ROW" xfId="40622"/>
    <cellStyle name="n_Flash September eresMas_Wanadoo España Flash 2004 03 VALORES_PFA_Mn MTV_060413_ROW ARPU" xfId="40623"/>
    <cellStyle name="n_Flash September eresMas_Wanadoo España Flash 2004 03 VALORES_PFA_Mn MTV_060413_ROW_1" xfId="40624"/>
    <cellStyle name="n_Flash September eresMas_Wanadoo España Flash 2004 03 VALORES_PFA_Mn MTV_060413_ROW_1_Group" xfId="40625"/>
    <cellStyle name="n_Flash September eresMas_Wanadoo España Flash 2004 03 VALORES_PFA_Mn MTV_060413_ROW_1_ROW ARPU" xfId="40626"/>
    <cellStyle name="n_Flash September eresMas_Wanadoo España Flash 2004 03 VALORES_PFA_Mn MTV_060413_ROW_Group" xfId="40627"/>
    <cellStyle name="n_Flash September eresMas_Wanadoo España Flash 2004 03 VALORES_PFA_Mn MTV_060413_ROW_ROW ARPU" xfId="40628"/>
    <cellStyle name="n_Flash September eresMas_Wanadoo España Flash 2004 03 VALORES_PFA_Mn MTV_060413_Spain ARPU + AUPU" xfId="40629"/>
    <cellStyle name="n_Flash September eresMas_Wanadoo España Flash 2004 03 VALORES_PFA_Mn MTV_060413_Spain ARPU + AUPU_Group" xfId="40630"/>
    <cellStyle name="n_Flash September eresMas_Wanadoo España Flash 2004 03 VALORES_PFA_Mn MTV_060413_Spain ARPU + AUPU_ROW ARPU" xfId="40631"/>
    <cellStyle name="n_Flash September eresMas_Wanadoo España Flash 2004 03 VALORES_PFA_Mn MTV_060413_Spain KPIs" xfId="7463"/>
    <cellStyle name="n_Flash September eresMas_Wanadoo España Flash 2004 03 VALORES_PFA_Mn MTV_060413_Spain KPIs 2" xfId="16830"/>
    <cellStyle name="n_Flash September eresMas_Wanadoo España Flash 2004 03 VALORES_PFA_Mn MTV_060413_Spain KPIs_1" xfId="52279"/>
    <cellStyle name="n_Flash September eresMas_Wanadoo España Flash 2004 03 VALORES_PFA_Mn MTV_060413_Telecoms - Operational KPIs" xfId="50582"/>
    <cellStyle name="n_Flash September eresMas_Wanadoo España Flash 2004 03 VALORES_PFA_Mn_0603_V0 0" xfId="2756"/>
    <cellStyle name="n_Flash September eresMas_Wanadoo España Flash 2004 03 VALORES_PFA_Mn_0603_V0 0_A&amp;ME KPIs" xfId="54059"/>
    <cellStyle name="n_Flash September eresMas_Wanadoo España Flash 2004 03 VALORES_PFA_Mn_0603_V0 0_France financials" xfId="24410"/>
    <cellStyle name="n_Flash September eresMas_Wanadoo España Flash 2004 03 VALORES_PFA_Mn_0603_V0 0_France KPIs" xfId="5617"/>
    <cellStyle name="n_Flash September eresMas_Wanadoo España Flash 2004 03 VALORES_PFA_Mn_0603_V0 0_France KPIs 2" xfId="15035"/>
    <cellStyle name="n_Flash September eresMas_Wanadoo España Flash 2004 03 VALORES_PFA_Mn_0603_V0 0_France KPIs_1" xfId="12860"/>
    <cellStyle name="n_Flash September eresMas_Wanadoo España Flash 2004 03 VALORES_PFA_Mn_0603_V0 0_Group" xfId="40633"/>
    <cellStyle name="n_Flash September eresMas_Wanadoo España Flash 2004 03 VALORES_PFA_Mn_0603_V0 0_Group - financial KPIs" xfId="22666"/>
    <cellStyle name="n_Flash September eresMas_Wanadoo España Flash 2004 03 VALORES_PFA_Mn_0603_V0 0_Group - operational KPIs" xfId="11106"/>
    <cellStyle name="n_Flash September eresMas_Wanadoo España Flash 2004 03 VALORES_PFA_Mn_0603_V0 0_Group - operational KPIs 2" xfId="18805"/>
    <cellStyle name="n_Flash September eresMas_Wanadoo España Flash 2004 03 VALORES_PFA_Mn_0603_V0 0_Group - operational KPIs_1" xfId="20922"/>
    <cellStyle name="n_Flash September eresMas_Wanadoo España Flash 2004 03 VALORES_PFA_Mn_0603_V0 0_Poland KPIs" xfId="40632"/>
    <cellStyle name="n_Flash September eresMas_Wanadoo España Flash 2004 03 VALORES_PFA_Mn_0603_V0 0_ROW" xfId="40634"/>
    <cellStyle name="n_Flash September eresMas_Wanadoo España Flash 2004 03 VALORES_PFA_Mn_0603_V0 0_ROW ARPU" xfId="40635"/>
    <cellStyle name="n_Flash September eresMas_Wanadoo España Flash 2004 03 VALORES_PFA_Mn_0603_V0 0_ROW_1" xfId="40636"/>
    <cellStyle name="n_Flash September eresMas_Wanadoo España Flash 2004 03 VALORES_PFA_Mn_0603_V0 0_ROW_1_Group" xfId="40637"/>
    <cellStyle name="n_Flash September eresMas_Wanadoo España Flash 2004 03 VALORES_PFA_Mn_0603_V0 0_ROW_1_ROW ARPU" xfId="40638"/>
    <cellStyle name="n_Flash September eresMas_Wanadoo España Flash 2004 03 VALORES_PFA_Mn_0603_V0 0_ROW_Group" xfId="40639"/>
    <cellStyle name="n_Flash September eresMas_Wanadoo España Flash 2004 03 VALORES_PFA_Mn_0603_V0 0_ROW_ROW ARPU" xfId="40640"/>
    <cellStyle name="n_Flash September eresMas_Wanadoo España Flash 2004 03 VALORES_PFA_Mn_0603_V0 0_Spain ARPU + AUPU" xfId="40641"/>
    <cellStyle name="n_Flash September eresMas_Wanadoo España Flash 2004 03 VALORES_PFA_Mn_0603_V0 0_Spain ARPU + AUPU_Group" xfId="40642"/>
    <cellStyle name="n_Flash September eresMas_Wanadoo España Flash 2004 03 VALORES_PFA_Mn_0603_V0 0_Spain ARPU + AUPU_ROW ARPU" xfId="40643"/>
    <cellStyle name="n_Flash September eresMas_Wanadoo España Flash 2004 03 VALORES_PFA_Mn_0603_V0 0_Spain KPIs" xfId="7464"/>
    <cellStyle name="n_Flash September eresMas_Wanadoo España Flash 2004 03 VALORES_PFA_Mn_0603_V0 0_Spain KPIs 2" xfId="16831"/>
    <cellStyle name="n_Flash September eresMas_Wanadoo España Flash 2004 03 VALORES_PFA_Mn_0603_V0 0_Spain KPIs_1" xfId="52280"/>
    <cellStyle name="n_Flash September eresMas_Wanadoo España Flash 2004 03 VALORES_PFA_Mn_0603_V0 0_Telecoms - Operational KPIs" xfId="50583"/>
    <cellStyle name="n_Flash September eresMas_Wanadoo España Flash 2004 03 VALORES_PFA_Parcs_0600706" xfId="2757"/>
    <cellStyle name="n_Flash September eresMas_Wanadoo España Flash 2004 03 VALORES_PFA_Parcs_0600706_A&amp;ME KPIs" xfId="54060"/>
    <cellStyle name="n_Flash September eresMas_Wanadoo España Flash 2004 03 VALORES_PFA_Parcs_0600706_France financials" xfId="24411"/>
    <cellStyle name="n_Flash September eresMas_Wanadoo España Flash 2004 03 VALORES_PFA_Parcs_0600706_France KPIs" xfId="5618"/>
    <cellStyle name="n_Flash September eresMas_Wanadoo España Flash 2004 03 VALORES_PFA_Parcs_0600706_France KPIs 2" xfId="15036"/>
    <cellStyle name="n_Flash September eresMas_Wanadoo España Flash 2004 03 VALORES_PFA_Parcs_0600706_France KPIs_1" xfId="12861"/>
    <cellStyle name="n_Flash September eresMas_Wanadoo España Flash 2004 03 VALORES_PFA_Parcs_0600706_Group" xfId="40645"/>
    <cellStyle name="n_Flash September eresMas_Wanadoo España Flash 2004 03 VALORES_PFA_Parcs_0600706_Group - financial KPIs" xfId="22667"/>
    <cellStyle name="n_Flash September eresMas_Wanadoo España Flash 2004 03 VALORES_PFA_Parcs_0600706_Group - operational KPIs" xfId="11107"/>
    <cellStyle name="n_Flash September eresMas_Wanadoo España Flash 2004 03 VALORES_PFA_Parcs_0600706_Group - operational KPIs 2" xfId="18806"/>
    <cellStyle name="n_Flash September eresMas_Wanadoo España Flash 2004 03 VALORES_PFA_Parcs_0600706_Group - operational KPIs_1" xfId="20923"/>
    <cellStyle name="n_Flash September eresMas_Wanadoo España Flash 2004 03 VALORES_PFA_Parcs_0600706_Poland KPIs" xfId="40644"/>
    <cellStyle name="n_Flash September eresMas_Wanadoo España Flash 2004 03 VALORES_PFA_Parcs_0600706_ROW" xfId="40646"/>
    <cellStyle name="n_Flash September eresMas_Wanadoo España Flash 2004 03 VALORES_PFA_Parcs_0600706_ROW ARPU" xfId="40647"/>
    <cellStyle name="n_Flash September eresMas_Wanadoo España Flash 2004 03 VALORES_PFA_Parcs_0600706_ROW_1" xfId="40648"/>
    <cellStyle name="n_Flash September eresMas_Wanadoo España Flash 2004 03 VALORES_PFA_Parcs_0600706_ROW_1_Group" xfId="40649"/>
    <cellStyle name="n_Flash September eresMas_Wanadoo España Flash 2004 03 VALORES_PFA_Parcs_0600706_ROW_1_ROW ARPU" xfId="40650"/>
    <cellStyle name="n_Flash September eresMas_Wanadoo España Flash 2004 03 VALORES_PFA_Parcs_0600706_ROW_Group" xfId="40651"/>
    <cellStyle name="n_Flash September eresMas_Wanadoo España Flash 2004 03 VALORES_PFA_Parcs_0600706_ROW_ROW ARPU" xfId="40652"/>
    <cellStyle name="n_Flash September eresMas_Wanadoo España Flash 2004 03 VALORES_PFA_Parcs_0600706_Spain ARPU + AUPU" xfId="40653"/>
    <cellStyle name="n_Flash September eresMas_Wanadoo España Flash 2004 03 VALORES_PFA_Parcs_0600706_Spain ARPU + AUPU_Group" xfId="40654"/>
    <cellStyle name="n_Flash September eresMas_Wanadoo España Flash 2004 03 VALORES_PFA_Parcs_0600706_Spain ARPU + AUPU_ROW ARPU" xfId="40655"/>
    <cellStyle name="n_Flash September eresMas_Wanadoo España Flash 2004 03 VALORES_PFA_Parcs_0600706_Spain KPIs" xfId="7465"/>
    <cellStyle name="n_Flash September eresMas_Wanadoo España Flash 2004 03 VALORES_PFA_Parcs_0600706_Spain KPIs 2" xfId="16832"/>
    <cellStyle name="n_Flash September eresMas_Wanadoo España Flash 2004 03 VALORES_PFA_Parcs_0600706_Spain KPIs_1" xfId="52281"/>
    <cellStyle name="n_Flash September eresMas_Wanadoo España Flash 2004 03 VALORES_PFA_Parcs_0600706_Telecoms - Operational KPIs" xfId="50584"/>
    <cellStyle name="n_Flash September eresMas_Wanadoo España Flash 2004 03 VALORES_Poland KPIs" xfId="8752"/>
    <cellStyle name="n_Flash September eresMas_Wanadoo España Flash 2004 03 VALORES_Poland KPIs_1" xfId="40528"/>
    <cellStyle name="n_Flash September eresMas_Wanadoo España Flash 2004 03 VALORES_Reporting Valeur_Mobile_2010_10" xfId="40656"/>
    <cellStyle name="n_Flash September eresMas_Wanadoo España Flash 2004 03 VALORES_Reporting Valeur_Mobile_2010_10_Group" xfId="40657"/>
    <cellStyle name="n_Flash September eresMas_Wanadoo España Flash 2004 03 VALORES_Reporting Valeur_Mobile_2010_10_ROW" xfId="40658"/>
    <cellStyle name="n_Flash September eresMas_Wanadoo España Flash 2004 03 VALORES_Reporting Valeur_Mobile_2010_10_ROW ARPU" xfId="40659"/>
    <cellStyle name="n_Flash September eresMas_Wanadoo España Flash 2004 03 VALORES_Reporting Valeur_Mobile_2010_10_ROW_Group" xfId="40660"/>
    <cellStyle name="n_Flash September eresMas_Wanadoo España Flash 2004 03 VALORES_Reporting Valeur_Mobile_2010_10_ROW_ROW ARPU" xfId="40661"/>
    <cellStyle name="n_Flash September eresMas_Wanadoo España Flash 2004 03 VALORES_ROW" xfId="40662"/>
    <cellStyle name="n_Flash September eresMas_Wanadoo España Flash 2004 03 VALORES_ROW ARPU" xfId="40663"/>
    <cellStyle name="n_Flash September eresMas_Wanadoo España Flash 2004 03 VALORES_RoW KPIs" xfId="9464"/>
    <cellStyle name="n_Flash September eresMas_Wanadoo España Flash 2004 03 VALORES_ROW_1" xfId="40664"/>
    <cellStyle name="n_Flash September eresMas_Wanadoo España Flash 2004 03 VALORES_ROW_1_Group" xfId="40665"/>
    <cellStyle name="n_Flash September eresMas_Wanadoo España Flash 2004 03 VALORES_ROW_1_ROW ARPU" xfId="40666"/>
    <cellStyle name="n_Flash September eresMas_Wanadoo España Flash 2004 03 VALORES_ROW_Group" xfId="40667"/>
    <cellStyle name="n_Flash September eresMas_Wanadoo España Flash 2004 03 VALORES_ROW_ROW ARPU" xfId="40668"/>
    <cellStyle name="n_Flash September eresMas_Wanadoo España Flash 2004 03 VALORES_Spain ARPU + AUPU" xfId="40669"/>
    <cellStyle name="n_Flash September eresMas_Wanadoo España Flash 2004 03 VALORES_Spain ARPU + AUPU_Group" xfId="40670"/>
    <cellStyle name="n_Flash September eresMas_Wanadoo España Flash 2004 03 VALORES_Spain ARPU + AUPU_ROW ARPU" xfId="40671"/>
    <cellStyle name="n_Flash September eresMas_Wanadoo España Flash 2004 03 VALORES_Spain KPIs" xfId="7455"/>
    <cellStyle name="n_Flash September eresMas_Wanadoo España Flash 2004 03 VALORES_Spain KPIs 2" xfId="16822"/>
    <cellStyle name="n_Flash September eresMas_Wanadoo España Flash 2004 03 VALORES_Spain KPIs_1" xfId="52271"/>
    <cellStyle name="n_Flash September eresMas_Wanadoo España Flash 2004 03 VALORES_Telecoms - Operational KPIs" xfId="50574"/>
    <cellStyle name="n_Flash September eresMas_Wanadoo España Flash 2004 03 VALORES_UAG_report_CA 06-09 (06-09-28)" xfId="2758"/>
    <cellStyle name="n_Flash September eresMas_Wanadoo España Flash 2004 03 VALORES_UAG_report_CA 06-09 (06-09-28)_A&amp;ME KPIs" xfId="54061"/>
    <cellStyle name="n_Flash September eresMas_Wanadoo España Flash 2004 03 VALORES_UAG_report_CA 06-09 (06-09-28)_Enterprise" xfId="10037"/>
    <cellStyle name="n_Flash September eresMas_Wanadoo España Flash 2004 03 VALORES_UAG_report_CA 06-09 (06-09-28)_France financials" xfId="24412"/>
    <cellStyle name="n_Flash September eresMas_Wanadoo España Flash 2004 03 VALORES_UAG_report_CA 06-09 (06-09-28)_France financials_1" xfId="25627"/>
    <cellStyle name="n_Flash September eresMas_Wanadoo España Flash 2004 03 VALORES_UAG_report_CA 06-09 (06-09-28)_France KPIs" xfId="5619"/>
    <cellStyle name="n_Flash September eresMas_Wanadoo España Flash 2004 03 VALORES_UAG_report_CA 06-09 (06-09-28)_France KPIs 2" xfId="15037"/>
    <cellStyle name="n_Flash September eresMas_Wanadoo España Flash 2004 03 VALORES_UAG_report_CA 06-09 (06-09-28)_France KPIs_1" xfId="12862"/>
    <cellStyle name="n_Flash September eresMas_Wanadoo España Flash 2004 03 VALORES_UAG_report_CA 06-09 (06-09-28)_Group" xfId="40673"/>
    <cellStyle name="n_Flash September eresMas_Wanadoo España Flash 2004 03 VALORES_UAG_report_CA 06-09 (06-09-28)_Group - financial KPIs" xfId="22668"/>
    <cellStyle name="n_Flash September eresMas_Wanadoo España Flash 2004 03 VALORES_UAG_report_CA 06-09 (06-09-28)_Group - operational KPIs" xfId="3503"/>
    <cellStyle name="n_Flash September eresMas_Wanadoo España Flash 2004 03 VALORES_UAG_report_CA 06-09 (06-09-28)_Group - operational KPIs_1" xfId="11108"/>
    <cellStyle name="n_Flash September eresMas_Wanadoo España Flash 2004 03 VALORES_UAG_report_CA 06-09 (06-09-28)_Group - operational KPIs_1 2" xfId="18807"/>
    <cellStyle name="n_Flash September eresMas_Wanadoo España Flash 2004 03 VALORES_UAG_report_CA 06-09 (06-09-28)_Group - operational KPIs_2" xfId="20924"/>
    <cellStyle name="n_Flash September eresMas_Wanadoo España Flash 2004 03 VALORES_UAG_report_CA 06-09 (06-09-28)_IC&amp;SS" xfId="19489"/>
    <cellStyle name="n_Flash September eresMas_Wanadoo España Flash 2004 03 VALORES_UAG_report_CA 06-09 (06-09-28)_Poland KPIs" xfId="8757"/>
    <cellStyle name="n_Flash September eresMas_Wanadoo España Flash 2004 03 VALORES_UAG_report_CA 06-09 (06-09-28)_Poland KPIs_1" xfId="40672"/>
    <cellStyle name="n_Flash September eresMas_Wanadoo España Flash 2004 03 VALORES_UAG_report_CA 06-09 (06-09-28)_ROW" xfId="40674"/>
    <cellStyle name="n_Flash September eresMas_Wanadoo España Flash 2004 03 VALORES_UAG_report_CA 06-09 (06-09-28)_ROW ARPU" xfId="40675"/>
    <cellStyle name="n_Flash September eresMas_Wanadoo España Flash 2004 03 VALORES_UAG_report_CA 06-09 (06-09-28)_RoW KPIs" xfId="9469"/>
    <cellStyle name="n_Flash September eresMas_Wanadoo España Flash 2004 03 VALORES_UAG_report_CA 06-09 (06-09-28)_ROW_1" xfId="40676"/>
    <cellStyle name="n_Flash September eresMas_Wanadoo España Flash 2004 03 VALORES_UAG_report_CA 06-09 (06-09-28)_ROW_1_Group" xfId="40677"/>
    <cellStyle name="n_Flash September eresMas_Wanadoo España Flash 2004 03 VALORES_UAG_report_CA 06-09 (06-09-28)_ROW_1_ROW ARPU" xfId="40678"/>
    <cellStyle name="n_Flash September eresMas_Wanadoo España Flash 2004 03 VALORES_UAG_report_CA 06-09 (06-09-28)_ROW_Group" xfId="40679"/>
    <cellStyle name="n_Flash September eresMas_Wanadoo España Flash 2004 03 VALORES_UAG_report_CA 06-09 (06-09-28)_ROW_ROW ARPU" xfId="40680"/>
    <cellStyle name="n_Flash September eresMas_Wanadoo España Flash 2004 03 VALORES_UAG_report_CA 06-09 (06-09-28)_Spain ARPU + AUPU" xfId="40681"/>
    <cellStyle name="n_Flash September eresMas_Wanadoo España Flash 2004 03 VALORES_UAG_report_CA 06-09 (06-09-28)_Spain ARPU + AUPU_Group" xfId="40682"/>
    <cellStyle name="n_Flash September eresMas_Wanadoo España Flash 2004 03 VALORES_UAG_report_CA 06-09 (06-09-28)_Spain ARPU + AUPU_ROW ARPU" xfId="40683"/>
    <cellStyle name="n_Flash September eresMas_Wanadoo España Flash 2004 03 VALORES_UAG_report_CA 06-09 (06-09-28)_Spain KPIs" xfId="7466"/>
    <cellStyle name="n_Flash September eresMas_Wanadoo España Flash 2004 03 VALORES_UAG_report_CA 06-09 (06-09-28)_Spain KPIs 2" xfId="16833"/>
    <cellStyle name="n_Flash September eresMas_Wanadoo España Flash 2004 03 VALORES_UAG_report_CA 06-09 (06-09-28)_Spain KPIs_1" xfId="52282"/>
    <cellStyle name="n_Flash September eresMas_Wanadoo España Flash 2004 03 VALORES_UAG_report_CA 06-09 (06-09-28)_Telecoms - Operational KPIs" xfId="50585"/>
    <cellStyle name="n_Flash September eresMas_Wanadoo España Flash 2004 03 VALORES_UAG_report_CA 06-10 (06-11-06)" xfId="2759"/>
    <cellStyle name="n_Flash September eresMas_Wanadoo España Flash 2004 03 VALORES_UAG_report_CA 06-10 (06-11-06)_A&amp;ME KPIs" xfId="54062"/>
    <cellStyle name="n_Flash September eresMas_Wanadoo España Flash 2004 03 VALORES_UAG_report_CA 06-10 (06-11-06)_Enterprise" xfId="10038"/>
    <cellStyle name="n_Flash September eresMas_Wanadoo España Flash 2004 03 VALORES_UAG_report_CA 06-10 (06-11-06)_France financials" xfId="24413"/>
    <cellStyle name="n_Flash September eresMas_Wanadoo España Flash 2004 03 VALORES_UAG_report_CA 06-10 (06-11-06)_France financials_1" xfId="25628"/>
    <cellStyle name="n_Flash September eresMas_Wanadoo España Flash 2004 03 VALORES_UAG_report_CA 06-10 (06-11-06)_France KPIs" xfId="5620"/>
    <cellStyle name="n_Flash September eresMas_Wanadoo España Flash 2004 03 VALORES_UAG_report_CA 06-10 (06-11-06)_France KPIs 2" xfId="15038"/>
    <cellStyle name="n_Flash September eresMas_Wanadoo España Flash 2004 03 VALORES_UAG_report_CA 06-10 (06-11-06)_France KPIs_1" xfId="12863"/>
    <cellStyle name="n_Flash September eresMas_Wanadoo España Flash 2004 03 VALORES_UAG_report_CA 06-10 (06-11-06)_Group" xfId="40685"/>
    <cellStyle name="n_Flash September eresMas_Wanadoo España Flash 2004 03 VALORES_UAG_report_CA 06-10 (06-11-06)_Group - financial KPIs" xfId="22669"/>
    <cellStyle name="n_Flash September eresMas_Wanadoo España Flash 2004 03 VALORES_UAG_report_CA 06-10 (06-11-06)_Group - operational KPIs" xfId="3504"/>
    <cellStyle name="n_Flash September eresMas_Wanadoo España Flash 2004 03 VALORES_UAG_report_CA 06-10 (06-11-06)_Group - operational KPIs_1" xfId="11109"/>
    <cellStyle name="n_Flash September eresMas_Wanadoo España Flash 2004 03 VALORES_UAG_report_CA 06-10 (06-11-06)_Group - operational KPIs_1 2" xfId="18808"/>
    <cellStyle name="n_Flash September eresMas_Wanadoo España Flash 2004 03 VALORES_UAG_report_CA 06-10 (06-11-06)_Group - operational KPIs_2" xfId="20925"/>
    <cellStyle name="n_Flash September eresMas_Wanadoo España Flash 2004 03 VALORES_UAG_report_CA 06-10 (06-11-06)_IC&amp;SS" xfId="19689"/>
    <cellStyle name="n_Flash September eresMas_Wanadoo España Flash 2004 03 VALORES_UAG_report_CA 06-10 (06-11-06)_Poland KPIs" xfId="8758"/>
    <cellStyle name="n_Flash September eresMas_Wanadoo España Flash 2004 03 VALORES_UAG_report_CA 06-10 (06-11-06)_Poland KPIs_1" xfId="40684"/>
    <cellStyle name="n_Flash September eresMas_Wanadoo España Flash 2004 03 VALORES_UAG_report_CA 06-10 (06-11-06)_ROW" xfId="40686"/>
    <cellStyle name="n_Flash September eresMas_Wanadoo España Flash 2004 03 VALORES_UAG_report_CA 06-10 (06-11-06)_ROW ARPU" xfId="40687"/>
    <cellStyle name="n_Flash September eresMas_Wanadoo España Flash 2004 03 VALORES_UAG_report_CA 06-10 (06-11-06)_RoW KPIs" xfId="9470"/>
    <cellStyle name="n_Flash September eresMas_Wanadoo España Flash 2004 03 VALORES_UAG_report_CA 06-10 (06-11-06)_ROW_1" xfId="40688"/>
    <cellStyle name="n_Flash September eresMas_Wanadoo España Flash 2004 03 VALORES_UAG_report_CA 06-10 (06-11-06)_ROW_1_Group" xfId="40689"/>
    <cellStyle name="n_Flash September eresMas_Wanadoo España Flash 2004 03 VALORES_UAG_report_CA 06-10 (06-11-06)_ROW_1_ROW ARPU" xfId="40690"/>
    <cellStyle name="n_Flash September eresMas_Wanadoo España Flash 2004 03 VALORES_UAG_report_CA 06-10 (06-11-06)_ROW_Group" xfId="40691"/>
    <cellStyle name="n_Flash September eresMas_Wanadoo España Flash 2004 03 VALORES_UAG_report_CA 06-10 (06-11-06)_ROW_ROW ARPU" xfId="40692"/>
    <cellStyle name="n_Flash September eresMas_Wanadoo España Flash 2004 03 VALORES_UAG_report_CA 06-10 (06-11-06)_Spain ARPU + AUPU" xfId="40693"/>
    <cellStyle name="n_Flash September eresMas_Wanadoo España Flash 2004 03 VALORES_UAG_report_CA 06-10 (06-11-06)_Spain ARPU + AUPU_Group" xfId="40694"/>
    <cellStyle name="n_Flash September eresMas_Wanadoo España Flash 2004 03 VALORES_UAG_report_CA 06-10 (06-11-06)_Spain ARPU + AUPU_ROW ARPU" xfId="40695"/>
    <cellStyle name="n_Flash September eresMas_Wanadoo España Flash 2004 03 VALORES_UAG_report_CA 06-10 (06-11-06)_Spain KPIs" xfId="7467"/>
    <cellStyle name="n_Flash September eresMas_Wanadoo España Flash 2004 03 VALORES_UAG_report_CA 06-10 (06-11-06)_Spain KPIs 2" xfId="16834"/>
    <cellStyle name="n_Flash September eresMas_Wanadoo España Flash 2004 03 VALORES_UAG_report_CA 06-10 (06-11-06)_Spain KPIs_1" xfId="52283"/>
    <cellStyle name="n_Flash September eresMas_Wanadoo España Flash 2004 03 VALORES_UAG_report_CA 06-10 (06-11-06)_Telecoms - Operational KPIs" xfId="50586"/>
    <cellStyle name="n_Flash September eresMas_Wanadoo España Flash 2004 03 VALORES_V&amp;M trajectoires V1 (06-08-11)" xfId="2760"/>
    <cellStyle name="n_Flash September eresMas_Wanadoo España Flash 2004 03 VALORES_V&amp;M trajectoires V1 (06-08-11)_A&amp;ME KPIs" xfId="54063"/>
    <cellStyle name="n_Flash September eresMas_Wanadoo España Flash 2004 03 VALORES_V&amp;M trajectoires V1 (06-08-11)_Enterprise" xfId="10039"/>
    <cellStyle name="n_Flash September eresMas_Wanadoo España Flash 2004 03 VALORES_V&amp;M trajectoires V1 (06-08-11)_France financials" xfId="24414"/>
    <cellStyle name="n_Flash September eresMas_Wanadoo España Flash 2004 03 VALORES_V&amp;M trajectoires V1 (06-08-11)_France financials_1" xfId="25629"/>
    <cellStyle name="n_Flash September eresMas_Wanadoo España Flash 2004 03 VALORES_V&amp;M trajectoires V1 (06-08-11)_France KPIs" xfId="5621"/>
    <cellStyle name="n_Flash September eresMas_Wanadoo España Flash 2004 03 VALORES_V&amp;M trajectoires V1 (06-08-11)_France KPIs 2" xfId="15039"/>
    <cellStyle name="n_Flash September eresMas_Wanadoo España Flash 2004 03 VALORES_V&amp;M trajectoires V1 (06-08-11)_France KPIs_1" xfId="12864"/>
    <cellStyle name="n_Flash September eresMas_Wanadoo España Flash 2004 03 VALORES_V&amp;M trajectoires V1 (06-08-11)_Group" xfId="40697"/>
    <cellStyle name="n_Flash September eresMas_Wanadoo España Flash 2004 03 VALORES_V&amp;M trajectoires V1 (06-08-11)_Group - financial KPIs" xfId="22670"/>
    <cellStyle name="n_Flash September eresMas_Wanadoo España Flash 2004 03 VALORES_V&amp;M trajectoires V1 (06-08-11)_Group - operational KPIs" xfId="3505"/>
    <cellStyle name="n_Flash September eresMas_Wanadoo España Flash 2004 03 VALORES_V&amp;M trajectoires V1 (06-08-11)_Group - operational KPIs_1" xfId="11110"/>
    <cellStyle name="n_Flash September eresMas_Wanadoo España Flash 2004 03 VALORES_V&amp;M trajectoires V1 (06-08-11)_Group - operational KPIs_1 2" xfId="18809"/>
    <cellStyle name="n_Flash September eresMas_Wanadoo España Flash 2004 03 VALORES_V&amp;M trajectoires V1 (06-08-11)_Group - operational KPIs_2" xfId="20926"/>
    <cellStyle name="n_Flash September eresMas_Wanadoo España Flash 2004 03 VALORES_V&amp;M trajectoires V1 (06-08-11)_IC&amp;SS" xfId="13610"/>
    <cellStyle name="n_Flash September eresMas_Wanadoo España Flash 2004 03 VALORES_V&amp;M trajectoires V1 (06-08-11)_Poland KPIs" xfId="8759"/>
    <cellStyle name="n_Flash September eresMas_Wanadoo España Flash 2004 03 VALORES_V&amp;M trajectoires V1 (06-08-11)_Poland KPIs_1" xfId="40696"/>
    <cellStyle name="n_Flash September eresMas_Wanadoo España Flash 2004 03 VALORES_V&amp;M trajectoires V1 (06-08-11)_ROW" xfId="40698"/>
    <cellStyle name="n_Flash September eresMas_Wanadoo España Flash 2004 03 VALORES_V&amp;M trajectoires V1 (06-08-11)_ROW ARPU" xfId="40699"/>
    <cellStyle name="n_Flash September eresMas_Wanadoo España Flash 2004 03 VALORES_V&amp;M trajectoires V1 (06-08-11)_RoW KPIs" xfId="9471"/>
    <cellStyle name="n_Flash September eresMas_Wanadoo España Flash 2004 03 VALORES_V&amp;M trajectoires V1 (06-08-11)_ROW_1" xfId="40700"/>
    <cellStyle name="n_Flash September eresMas_Wanadoo España Flash 2004 03 VALORES_V&amp;M trajectoires V1 (06-08-11)_ROW_1_Group" xfId="40701"/>
    <cellStyle name="n_Flash September eresMas_Wanadoo España Flash 2004 03 VALORES_V&amp;M trajectoires V1 (06-08-11)_ROW_1_ROW ARPU" xfId="40702"/>
    <cellStyle name="n_Flash September eresMas_Wanadoo España Flash 2004 03 VALORES_V&amp;M trajectoires V1 (06-08-11)_ROW_Group" xfId="40703"/>
    <cellStyle name="n_Flash September eresMas_Wanadoo España Flash 2004 03 VALORES_V&amp;M trajectoires V1 (06-08-11)_ROW_ROW ARPU" xfId="40704"/>
    <cellStyle name="n_Flash September eresMas_Wanadoo España Flash 2004 03 VALORES_V&amp;M trajectoires V1 (06-08-11)_Spain ARPU + AUPU" xfId="40705"/>
    <cellStyle name="n_Flash September eresMas_Wanadoo España Flash 2004 03 VALORES_V&amp;M trajectoires V1 (06-08-11)_Spain ARPU + AUPU_Group" xfId="40706"/>
    <cellStyle name="n_Flash September eresMas_Wanadoo España Flash 2004 03 VALORES_V&amp;M trajectoires V1 (06-08-11)_Spain ARPU + AUPU_ROW ARPU" xfId="40707"/>
    <cellStyle name="n_Flash September eresMas_Wanadoo España Flash 2004 03 VALORES_V&amp;M trajectoires V1 (06-08-11)_Spain KPIs" xfId="7468"/>
    <cellStyle name="n_Flash September eresMas_Wanadoo España Flash 2004 03 VALORES_V&amp;M trajectoires V1 (06-08-11)_Spain KPIs 2" xfId="16835"/>
    <cellStyle name="n_Flash September eresMas_Wanadoo España Flash 2004 03 VALORES_V&amp;M trajectoires V1 (06-08-11)_Spain KPIs_1" xfId="52284"/>
    <cellStyle name="n_Flash September eresMas_Wanadoo España Flash 2004 03 VALORES_V&amp;M trajectoires V1 (06-08-11)_Telecoms - Operational KPIs" xfId="50587"/>
    <cellStyle name="n_Flash September eresMas_Wanadoo España Flash 2004 04 valores" xfId="2761"/>
    <cellStyle name="n_Flash September eresMas_Wanadoo España Flash 2004 04 valores_01 Synthèse DM pour modèle" xfId="2762"/>
    <cellStyle name="n_Flash September eresMas_Wanadoo España Flash 2004 04 valores_01 Synthèse DM pour modèle_A&amp;ME KPIs" xfId="54065"/>
    <cellStyle name="n_Flash September eresMas_Wanadoo España Flash 2004 04 valores_01 Synthèse DM pour modèle_France financials" xfId="24416"/>
    <cellStyle name="n_Flash September eresMas_Wanadoo España Flash 2004 04 valores_01 Synthèse DM pour modèle_France KPIs" xfId="5623"/>
    <cellStyle name="n_Flash September eresMas_Wanadoo España Flash 2004 04 valores_01 Synthèse DM pour modèle_France KPIs 2" xfId="15041"/>
    <cellStyle name="n_Flash September eresMas_Wanadoo España Flash 2004 04 valores_01 Synthèse DM pour modèle_France KPIs_1" xfId="12866"/>
    <cellStyle name="n_Flash September eresMas_Wanadoo España Flash 2004 04 valores_01 Synthèse DM pour modèle_Group" xfId="40710"/>
    <cellStyle name="n_Flash September eresMas_Wanadoo España Flash 2004 04 valores_01 Synthèse DM pour modèle_Group - financial KPIs" xfId="22672"/>
    <cellStyle name="n_Flash September eresMas_Wanadoo España Flash 2004 04 valores_01 Synthèse DM pour modèle_Group - operational KPIs" xfId="11112"/>
    <cellStyle name="n_Flash September eresMas_Wanadoo España Flash 2004 04 valores_01 Synthèse DM pour modèle_Group - operational KPIs 2" xfId="18811"/>
    <cellStyle name="n_Flash September eresMas_Wanadoo España Flash 2004 04 valores_01 Synthèse DM pour modèle_Group - operational KPIs_1" xfId="20928"/>
    <cellStyle name="n_Flash September eresMas_Wanadoo España Flash 2004 04 valores_01 Synthèse DM pour modèle_Poland KPIs" xfId="40709"/>
    <cellStyle name="n_Flash September eresMas_Wanadoo España Flash 2004 04 valores_01 Synthèse DM pour modèle_ROW" xfId="40711"/>
    <cellStyle name="n_Flash September eresMas_Wanadoo España Flash 2004 04 valores_01 Synthèse DM pour modèle_ROW ARPU" xfId="40712"/>
    <cellStyle name="n_Flash September eresMas_Wanadoo España Flash 2004 04 valores_01 Synthèse DM pour modèle_ROW_1" xfId="40713"/>
    <cellStyle name="n_Flash September eresMas_Wanadoo España Flash 2004 04 valores_01 Synthèse DM pour modèle_ROW_1_Group" xfId="40714"/>
    <cellStyle name="n_Flash September eresMas_Wanadoo España Flash 2004 04 valores_01 Synthèse DM pour modèle_ROW_1_ROW ARPU" xfId="40715"/>
    <cellStyle name="n_Flash September eresMas_Wanadoo España Flash 2004 04 valores_01 Synthèse DM pour modèle_ROW_Group" xfId="40716"/>
    <cellStyle name="n_Flash September eresMas_Wanadoo España Flash 2004 04 valores_01 Synthèse DM pour modèle_ROW_ROW ARPU" xfId="40717"/>
    <cellStyle name="n_Flash September eresMas_Wanadoo España Flash 2004 04 valores_01 Synthèse DM pour modèle_Spain ARPU + AUPU" xfId="40718"/>
    <cellStyle name="n_Flash September eresMas_Wanadoo España Flash 2004 04 valores_01 Synthèse DM pour modèle_Spain ARPU + AUPU_Group" xfId="40719"/>
    <cellStyle name="n_Flash September eresMas_Wanadoo España Flash 2004 04 valores_01 Synthèse DM pour modèle_Spain ARPU + AUPU_ROW ARPU" xfId="40720"/>
    <cellStyle name="n_Flash September eresMas_Wanadoo España Flash 2004 04 valores_01 Synthèse DM pour modèle_Spain KPIs" xfId="7470"/>
    <cellStyle name="n_Flash September eresMas_Wanadoo España Flash 2004 04 valores_01 Synthèse DM pour modèle_Spain KPIs 2" xfId="16837"/>
    <cellStyle name="n_Flash September eresMas_Wanadoo España Flash 2004 04 valores_01 Synthèse DM pour modèle_Spain KPIs_1" xfId="52286"/>
    <cellStyle name="n_Flash September eresMas_Wanadoo España Flash 2004 04 valores_01 Synthèse DM pour modèle_Telecoms - Operational KPIs" xfId="50589"/>
    <cellStyle name="n_Flash September eresMas_Wanadoo España Flash 2004 04 valores_0703 Préflashde L23 Analyse CA trafic 07-03 (07-04-03)" xfId="2763"/>
    <cellStyle name="n_Flash September eresMas_Wanadoo España Flash 2004 04 valores_0703 Préflashde L23 Analyse CA trafic 07-03 (07-04-03)_A&amp;ME KPIs" xfId="54066"/>
    <cellStyle name="n_Flash September eresMas_Wanadoo España Flash 2004 04 valores_0703 Préflashde L23 Analyse CA trafic 07-03 (07-04-03)_Enterprise" xfId="10041"/>
    <cellStyle name="n_Flash September eresMas_Wanadoo España Flash 2004 04 valores_0703 Préflashde L23 Analyse CA trafic 07-03 (07-04-03)_France financials" xfId="24417"/>
    <cellStyle name="n_Flash September eresMas_Wanadoo España Flash 2004 04 valores_0703 Préflashde L23 Analyse CA trafic 07-03 (07-04-03)_France financials_1" xfId="25631"/>
    <cellStyle name="n_Flash September eresMas_Wanadoo España Flash 2004 04 valores_0703 Préflashde L23 Analyse CA trafic 07-03 (07-04-03)_France KPIs" xfId="5624"/>
    <cellStyle name="n_Flash September eresMas_Wanadoo España Flash 2004 04 valores_0703 Préflashde L23 Analyse CA trafic 07-03 (07-04-03)_France KPIs 2" xfId="15042"/>
    <cellStyle name="n_Flash September eresMas_Wanadoo España Flash 2004 04 valores_0703 Préflashde L23 Analyse CA trafic 07-03 (07-04-03)_France KPIs_1" xfId="12867"/>
    <cellStyle name="n_Flash September eresMas_Wanadoo España Flash 2004 04 valores_0703 Préflashde L23 Analyse CA trafic 07-03 (07-04-03)_Group" xfId="40722"/>
    <cellStyle name="n_Flash September eresMas_Wanadoo España Flash 2004 04 valores_0703 Préflashde L23 Analyse CA trafic 07-03 (07-04-03)_Group - financial KPIs" xfId="22673"/>
    <cellStyle name="n_Flash September eresMas_Wanadoo España Flash 2004 04 valores_0703 Préflashde L23 Analyse CA trafic 07-03 (07-04-03)_Group - operational KPIs" xfId="3507"/>
    <cellStyle name="n_Flash September eresMas_Wanadoo España Flash 2004 04 valores_0703 Préflashde L23 Analyse CA trafic 07-03 (07-04-03)_Group - operational KPIs_1" xfId="11113"/>
    <cellStyle name="n_Flash September eresMas_Wanadoo España Flash 2004 04 valores_0703 Préflashde L23 Analyse CA trafic 07-03 (07-04-03)_Group - operational KPIs_1 2" xfId="18812"/>
    <cellStyle name="n_Flash September eresMas_Wanadoo España Flash 2004 04 valores_0703 Préflashde L23 Analyse CA trafic 07-03 (07-04-03)_Group - operational KPIs_2" xfId="20929"/>
    <cellStyle name="n_Flash September eresMas_Wanadoo España Flash 2004 04 valores_0703 Préflashde L23 Analyse CA trafic 07-03 (07-04-03)_IC&amp;SS" xfId="19488"/>
    <cellStyle name="n_Flash September eresMas_Wanadoo España Flash 2004 04 valores_0703 Préflashde L23 Analyse CA trafic 07-03 (07-04-03)_Poland KPIs" xfId="8761"/>
    <cellStyle name="n_Flash September eresMas_Wanadoo España Flash 2004 04 valores_0703 Préflashde L23 Analyse CA trafic 07-03 (07-04-03)_Poland KPIs_1" xfId="40721"/>
    <cellStyle name="n_Flash September eresMas_Wanadoo España Flash 2004 04 valores_0703 Préflashde L23 Analyse CA trafic 07-03 (07-04-03)_ROW" xfId="40723"/>
    <cellStyle name="n_Flash September eresMas_Wanadoo España Flash 2004 04 valores_0703 Préflashde L23 Analyse CA trafic 07-03 (07-04-03)_ROW ARPU" xfId="40724"/>
    <cellStyle name="n_Flash September eresMas_Wanadoo España Flash 2004 04 valores_0703 Préflashde L23 Analyse CA trafic 07-03 (07-04-03)_RoW KPIs" xfId="9473"/>
    <cellStyle name="n_Flash September eresMas_Wanadoo España Flash 2004 04 valores_0703 Préflashde L23 Analyse CA trafic 07-03 (07-04-03)_ROW_1" xfId="40725"/>
    <cellStyle name="n_Flash September eresMas_Wanadoo España Flash 2004 04 valores_0703 Préflashde L23 Analyse CA trafic 07-03 (07-04-03)_ROW_1_Group" xfId="40726"/>
    <cellStyle name="n_Flash September eresMas_Wanadoo España Flash 2004 04 valores_0703 Préflashde L23 Analyse CA trafic 07-03 (07-04-03)_ROW_1_ROW ARPU" xfId="40727"/>
    <cellStyle name="n_Flash September eresMas_Wanadoo España Flash 2004 04 valores_0703 Préflashde L23 Analyse CA trafic 07-03 (07-04-03)_ROW_Group" xfId="40728"/>
    <cellStyle name="n_Flash September eresMas_Wanadoo España Flash 2004 04 valores_0703 Préflashde L23 Analyse CA trafic 07-03 (07-04-03)_ROW_ROW ARPU" xfId="40729"/>
    <cellStyle name="n_Flash September eresMas_Wanadoo España Flash 2004 04 valores_0703 Préflashde L23 Analyse CA trafic 07-03 (07-04-03)_Spain ARPU + AUPU" xfId="40730"/>
    <cellStyle name="n_Flash September eresMas_Wanadoo España Flash 2004 04 valores_0703 Préflashde L23 Analyse CA trafic 07-03 (07-04-03)_Spain ARPU + AUPU_Group" xfId="40731"/>
    <cellStyle name="n_Flash September eresMas_Wanadoo España Flash 2004 04 valores_0703 Préflashde L23 Analyse CA trafic 07-03 (07-04-03)_Spain ARPU + AUPU_ROW ARPU" xfId="40732"/>
    <cellStyle name="n_Flash September eresMas_Wanadoo España Flash 2004 04 valores_0703 Préflashde L23 Analyse CA trafic 07-03 (07-04-03)_Spain KPIs" xfId="7471"/>
    <cellStyle name="n_Flash September eresMas_Wanadoo España Flash 2004 04 valores_0703 Préflashde L23 Analyse CA trafic 07-03 (07-04-03)_Spain KPIs 2" xfId="16838"/>
    <cellStyle name="n_Flash September eresMas_Wanadoo España Flash 2004 04 valores_0703 Préflashde L23 Analyse CA trafic 07-03 (07-04-03)_Spain KPIs_1" xfId="52287"/>
    <cellStyle name="n_Flash September eresMas_Wanadoo España Flash 2004 04 valores_0703 Préflashde L23 Analyse CA trafic 07-03 (07-04-03)_Telecoms - Operational KPIs" xfId="50590"/>
    <cellStyle name="n_Flash September eresMas_Wanadoo España Flash 2004 04 valores_A&amp;ME KPIs" xfId="54064"/>
    <cellStyle name="n_Flash September eresMas_Wanadoo España Flash 2004 04 valores_Base Forfaits 06-07" xfId="2764"/>
    <cellStyle name="n_Flash September eresMas_Wanadoo España Flash 2004 04 valores_Base Forfaits 06-07_A&amp;ME KPIs" xfId="54067"/>
    <cellStyle name="n_Flash September eresMas_Wanadoo España Flash 2004 04 valores_Base Forfaits 06-07_Enterprise" xfId="10042"/>
    <cellStyle name="n_Flash September eresMas_Wanadoo España Flash 2004 04 valores_Base Forfaits 06-07_France financials" xfId="24418"/>
    <cellStyle name="n_Flash September eresMas_Wanadoo España Flash 2004 04 valores_Base Forfaits 06-07_France financials_1" xfId="25632"/>
    <cellStyle name="n_Flash September eresMas_Wanadoo España Flash 2004 04 valores_Base Forfaits 06-07_France KPIs" xfId="5625"/>
    <cellStyle name="n_Flash September eresMas_Wanadoo España Flash 2004 04 valores_Base Forfaits 06-07_France KPIs 2" xfId="15043"/>
    <cellStyle name="n_Flash September eresMas_Wanadoo España Flash 2004 04 valores_Base Forfaits 06-07_France KPIs_1" xfId="12868"/>
    <cellStyle name="n_Flash September eresMas_Wanadoo España Flash 2004 04 valores_Base Forfaits 06-07_Group" xfId="40734"/>
    <cellStyle name="n_Flash September eresMas_Wanadoo España Flash 2004 04 valores_Base Forfaits 06-07_Group - financial KPIs" xfId="22674"/>
    <cellStyle name="n_Flash September eresMas_Wanadoo España Flash 2004 04 valores_Base Forfaits 06-07_Group - operational KPIs" xfId="3508"/>
    <cellStyle name="n_Flash September eresMas_Wanadoo España Flash 2004 04 valores_Base Forfaits 06-07_Group - operational KPIs_1" xfId="11114"/>
    <cellStyle name="n_Flash September eresMas_Wanadoo España Flash 2004 04 valores_Base Forfaits 06-07_Group - operational KPIs_1 2" xfId="18813"/>
    <cellStyle name="n_Flash September eresMas_Wanadoo España Flash 2004 04 valores_Base Forfaits 06-07_Group - operational KPIs_2" xfId="20930"/>
    <cellStyle name="n_Flash September eresMas_Wanadoo España Flash 2004 04 valores_Base Forfaits 06-07_IC&amp;SS" xfId="19688"/>
    <cellStyle name="n_Flash September eresMas_Wanadoo España Flash 2004 04 valores_Base Forfaits 06-07_Poland KPIs" xfId="8762"/>
    <cellStyle name="n_Flash September eresMas_Wanadoo España Flash 2004 04 valores_Base Forfaits 06-07_Poland KPIs_1" xfId="40733"/>
    <cellStyle name="n_Flash September eresMas_Wanadoo España Flash 2004 04 valores_Base Forfaits 06-07_ROW" xfId="40735"/>
    <cellStyle name="n_Flash September eresMas_Wanadoo España Flash 2004 04 valores_Base Forfaits 06-07_ROW ARPU" xfId="40736"/>
    <cellStyle name="n_Flash September eresMas_Wanadoo España Flash 2004 04 valores_Base Forfaits 06-07_RoW KPIs" xfId="9474"/>
    <cellStyle name="n_Flash September eresMas_Wanadoo España Flash 2004 04 valores_Base Forfaits 06-07_ROW_1" xfId="40737"/>
    <cellStyle name="n_Flash September eresMas_Wanadoo España Flash 2004 04 valores_Base Forfaits 06-07_ROW_1_Group" xfId="40738"/>
    <cellStyle name="n_Flash September eresMas_Wanadoo España Flash 2004 04 valores_Base Forfaits 06-07_ROW_1_ROW ARPU" xfId="40739"/>
    <cellStyle name="n_Flash September eresMas_Wanadoo España Flash 2004 04 valores_Base Forfaits 06-07_ROW_Group" xfId="40740"/>
    <cellStyle name="n_Flash September eresMas_Wanadoo España Flash 2004 04 valores_Base Forfaits 06-07_ROW_ROW ARPU" xfId="40741"/>
    <cellStyle name="n_Flash September eresMas_Wanadoo España Flash 2004 04 valores_Base Forfaits 06-07_Spain ARPU + AUPU" xfId="40742"/>
    <cellStyle name="n_Flash September eresMas_Wanadoo España Flash 2004 04 valores_Base Forfaits 06-07_Spain ARPU + AUPU_Group" xfId="40743"/>
    <cellStyle name="n_Flash September eresMas_Wanadoo España Flash 2004 04 valores_Base Forfaits 06-07_Spain ARPU + AUPU_ROW ARPU" xfId="40744"/>
    <cellStyle name="n_Flash September eresMas_Wanadoo España Flash 2004 04 valores_Base Forfaits 06-07_Spain KPIs" xfId="7472"/>
    <cellStyle name="n_Flash September eresMas_Wanadoo España Flash 2004 04 valores_Base Forfaits 06-07_Spain KPIs 2" xfId="16839"/>
    <cellStyle name="n_Flash September eresMas_Wanadoo España Flash 2004 04 valores_Base Forfaits 06-07_Spain KPIs_1" xfId="52288"/>
    <cellStyle name="n_Flash September eresMas_Wanadoo España Flash 2004 04 valores_Base Forfaits 06-07_Telecoms - Operational KPIs" xfId="50591"/>
    <cellStyle name="n_Flash September eresMas_Wanadoo España Flash 2004 04 valores_CA BAC SCR-VM 06-07 (31-07-06)" xfId="2765"/>
    <cellStyle name="n_Flash September eresMas_Wanadoo España Flash 2004 04 valores_CA BAC SCR-VM 06-07 (31-07-06)_A&amp;ME KPIs" xfId="54068"/>
    <cellStyle name="n_Flash September eresMas_Wanadoo España Flash 2004 04 valores_CA BAC SCR-VM 06-07 (31-07-06)_Enterprise" xfId="10043"/>
    <cellStyle name="n_Flash September eresMas_Wanadoo España Flash 2004 04 valores_CA BAC SCR-VM 06-07 (31-07-06)_France financials" xfId="24419"/>
    <cellStyle name="n_Flash September eresMas_Wanadoo España Flash 2004 04 valores_CA BAC SCR-VM 06-07 (31-07-06)_France financials_1" xfId="25633"/>
    <cellStyle name="n_Flash September eresMas_Wanadoo España Flash 2004 04 valores_CA BAC SCR-VM 06-07 (31-07-06)_France KPIs" xfId="5626"/>
    <cellStyle name="n_Flash September eresMas_Wanadoo España Flash 2004 04 valores_CA BAC SCR-VM 06-07 (31-07-06)_France KPIs 2" xfId="15044"/>
    <cellStyle name="n_Flash September eresMas_Wanadoo España Flash 2004 04 valores_CA BAC SCR-VM 06-07 (31-07-06)_France KPIs_1" xfId="12869"/>
    <cellStyle name="n_Flash September eresMas_Wanadoo España Flash 2004 04 valores_CA BAC SCR-VM 06-07 (31-07-06)_Group" xfId="40746"/>
    <cellStyle name="n_Flash September eresMas_Wanadoo España Flash 2004 04 valores_CA BAC SCR-VM 06-07 (31-07-06)_Group - financial KPIs" xfId="22675"/>
    <cellStyle name="n_Flash September eresMas_Wanadoo España Flash 2004 04 valores_CA BAC SCR-VM 06-07 (31-07-06)_Group - operational KPIs" xfId="3509"/>
    <cellStyle name="n_Flash September eresMas_Wanadoo España Flash 2004 04 valores_CA BAC SCR-VM 06-07 (31-07-06)_Group - operational KPIs_1" xfId="11115"/>
    <cellStyle name="n_Flash September eresMas_Wanadoo España Flash 2004 04 valores_CA BAC SCR-VM 06-07 (31-07-06)_Group - operational KPIs_1 2" xfId="18814"/>
    <cellStyle name="n_Flash September eresMas_Wanadoo España Flash 2004 04 valores_CA BAC SCR-VM 06-07 (31-07-06)_Group - operational KPIs_2" xfId="20931"/>
    <cellStyle name="n_Flash September eresMas_Wanadoo España Flash 2004 04 valores_CA BAC SCR-VM 06-07 (31-07-06)_IC&amp;SS" xfId="13611"/>
    <cellStyle name="n_Flash September eresMas_Wanadoo España Flash 2004 04 valores_CA BAC SCR-VM 06-07 (31-07-06)_Poland KPIs" xfId="8763"/>
    <cellStyle name="n_Flash September eresMas_Wanadoo España Flash 2004 04 valores_CA BAC SCR-VM 06-07 (31-07-06)_Poland KPIs_1" xfId="40745"/>
    <cellStyle name="n_Flash September eresMas_Wanadoo España Flash 2004 04 valores_CA BAC SCR-VM 06-07 (31-07-06)_ROW" xfId="40747"/>
    <cellStyle name="n_Flash September eresMas_Wanadoo España Flash 2004 04 valores_CA BAC SCR-VM 06-07 (31-07-06)_ROW ARPU" xfId="40748"/>
    <cellStyle name="n_Flash September eresMas_Wanadoo España Flash 2004 04 valores_CA BAC SCR-VM 06-07 (31-07-06)_RoW KPIs" xfId="9475"/>
    <cellStyle name="n_Flash September eresMas_Wanadoo España Flash 2004 04 valores_CA BAC SCR-VM 06-07 (31-07-06)_ROW_1" xfId="40749"/>
    <cellStyle name="n_Flash September eresMas_Wanadoo España Flash 2004 04 valores_CA BAC SCR-VM 06-07 (31-07-06)_ROW_1_Group" xfId="40750"/>
    <cellStyle name="n_Flash September eresMas_Wanadoo España Flash 2004 04 valores_CA BAC SCR-VM 06-07 (31-07-06)_ROW_1_ROW ARPU" xfId="40751"/>
    <cellStyle name="n_Flash September eresMas_Wanadoo España Flash 2004 04 valores_CA BAC SCR-VM 06-07 (31-07-06)_ROW_Group" xfId="40752"/>
    <cellStyle name="n_Flash September eresMas_Wanadoo España Flash 2004 04 valores_CA BAC SCR-VM 06-07 (31-07-06)_ROW_ROW ARPU" xfId="40753"/>
    <cellStyle name="n_Flash September eresMas_Wanadoo España Flash 2004 04 valores_CA BAC SCR-VM 06-07 (31-07-06)_Spain ARPU + AUPU" xfId="40754"/>
    <cellStyle name="n_Flash September eresMas_Wanadoo España Flash 2004 04 valores_CA BAC SCR-VM 06-07 (31-07-06)_Spain ARPU + AUPU_Group" xfId="40755"/>
    <cellStyle name="n_Flash September eresMas_Wanadoo España Flash 2004 04 valores_CA BAC SCR-VM 06-07 (31-07-06)_Spain ARPU + AUPU_ROW ARPU" xfId="40756"/>
    <cellStyle name="n_Flash September eresMas_Wanadoo España Flash 2004 04 valores_CA BAC SCR-VM 06-07 (31-07-06)_Spain KPIs" xfId="7473"/>
    <cellStyle name="n_Flash September eresMas_Wanadoo España Flash 2004 04 valores_CA BAC SCR-VM 06-07 (31-07-06)_Spain KPIs 2" xfId="16840"/>
    <cellStyle name="n_Flash September eresMas_Wanadoo España Flash 2004 04 valores_CA BAC SCR-VM 06-07 (31-07-06)_Spain KPIs_1" xfId="52289"/>
    <cellStyle name="n_Flash September eresMas_Wanadoo España Flash 2004 04 valores_CA BAC SCR-VM 06-07 (31-07-06)_Telecoms - Operational KPIs" xfId="50592"/>
    <cellStyle name="n_Flash September eresMas_Wanadoo España Flash 2004 04 valores_CA forfaits 0607 (06-08-14)" xfId="2766"/>
    <cellStyle name="n_Flash September eresMas_Wanadoo España Flash 2004 04 valores_CA forfaits 0607 (06-08-14)_A&amp;ME KPIs" xfId="54069"/>
    <cellStyle name="n_Flash September eresMas_Wanadoo España Flash 2004 04 valores_CA forfaits 0607 (06-08-14)_France financials" xfId="24420"/>
    <cellStyle name="n_Flash September eresMas_Wanadoo España Flash 2004 04 valores_CA forfaits 0607 (06-08-14)_France KPIs" xfId="5627"/>
    <cellStyle name="n_Flash September eresMas_Wanadoo España Flash 2004 04 valores_CA forfaits 0607 (06-08-14)_France KPIs 2" xfId="15045"/>
    <cellStyle name="n_Flash September eresMas_Wanadoo España Flash 2004 04 valores_CA forfaits 0607 (06-08-14)_France KPIs_1" xfId="12870"/>
    <cellStyle name="n_Flash September eresMas_Wanadoo España Flash 2004 04 valores_CA forfaits 0607 (06-08-14)_Group" xfId="40758"/>
    <cellStyle name="n_Flash September eresMas_Wanadoo España Flash 2004 04 valores_CA forfaits 0607 (06-08-14)_Group - financial KPIs" xfId="22676"/>
    <cellStyle name="n_Flash September eresMas_Wanadoo España Flash 2004 04 valores_CA forfaits 0607 (06-08-14)_Group - operational KPIs" xfId="11116"/>
    <cellStyle name="n_Flash September eresMas_Wanadoo España Flash 2004 04 valores_CA forfaits 0607 (06-08-14)_Group - operational KPIs 2" xfId="18815"/>
    <cellStyle name="n_Flash September eresMas_Wanadoo España Flash 2004 04 valores_CA forfaits 0607 (06-08-14)_Group - operational KPIs_1" xfId="20932"/>
    <cellStyle name="n_Flash September eresMas_Wanadoo España Flash 2004 04 valores_CA forfaits 0607 (06-08-14)_Poland KPIs" xfId="40757"/>
    <cellStyle name="n_Flash September eresMas_Wanadoo España Flash 2004 04 valores_CA forfaits 0607 (06-08-14)_ROW" xfId="40759"/>
    <cellStyle name="n_Flash September eresMas_Wanadoo España Flash 2004 04 valores_CA forfaits 0607 (06-08-14)_ROW ARPU" xfId="40760"/>
    <cellStyle name="n_Flash September eresMas_Wanadoo España Flash 2004 04 valores_CA forfaits 0607 (06-08-14)_ROW_1" xfId="40761"/>
    <cellStyle name="n_Flash September eresMas_Wanadoo España Flash 2004 04 valores_CA forfaits 0607 (06-08-14)_ROW_1_Group" xfId="40762"/>
    <cellStyle name="n_Flash September eresMas_Wanadoo España Flash 2004 04 valores_CA forfaits 0607 (06-08-14)_ROW_1_ROW ARPU" xfId="40763"/>
    <cellStyle name="n_Flash September eresMas_Wanadoo España Flash 2004 04 valores_CA forfaits 0607 (06-08-14)_ROW_Group" xfId="40764"/>
    <cellStyle name="n_Flash September eresMas_Wanadoo España Flash 2004 04 valores_CA forfaits 0607 (06-08-14)_ROW_ROW ARPU" xfId="40765"/>
    <cellStyle name="n_Flash September eresMas_Wanadoo España Flash 2004 04 valores_CA forfaits 0607 (06-08-14)_Spain ARPU + AUPU" xfId="40766"/>
    <cellStyle name="n_Flash September eresMas_Wanadoo España Flash 2004 04 valores_CA forfaits 0607 (06-08-14)_Spain ARPU + AUPU_Group" xfId="40767"/>
    <cellStyle name="n_Flash September eresMas_Wanadoo España Flash 2004 04 valores_CA forfaits 0607 (06-08-14)_Spain ARPU + AUPU_ROW ARPU" xfId="40768"/>
    <cellStyle name="n_Flash September eresMas_Wanadoo España Flash 2004 04 valores_CA forfaits 0607 (06-08-14)_Spain KPIs" xfId="7474"/>
    <cellStyle name="n_Flash September eresMas_Wanadoo España Flash 2004 04 valores_CA forfaits 0607 (06-08-14)_Spain KPIs 2" xfId="16841"/>
    <cellStyle name="n_Flash September eresMas_Wanadoo España Flash 2004 04 valores_CA forfaits 0607 (06-08-14)_Spain KPIs_1" xfId="52290"/>
    <cellStyle name="n_Flash September eresMas_Wanadoo España Flash 2004 04 valores_CA forfaits 0607 (06-08-14)_Telecoms - Operational KPIs" xfId="50593"/>
    <cellStyle name="n_Flash September eresMas_Wanadoo España Flash 2004 04 valores_Classeur2" xfId="2767"/>
    <cellStyle name="n_Flash September eresMas_Wanadoo España Flash 2004 04 valores_Classeur2_A&amp;ME KPIs" xfId="54070"/>
    <cellStyle name="n_Flash September eresMas_Wanadoo España Flash 2004 04 valores_Classeur2_France financials" xfId="24421"/>
    <cellStyle name="n_Flash September eresMas_Wanadoo España Flash 2004 04 valores_Classeur2_France KPIs" xfId="5628"/>
    <cellStyle name="n_Flash September eresMas_Wanadoo España Flash 2004 04 valores_Classeur2_France KPIs 2" xfId="15046"/>
    <cellStyle name="n_Flash September eresMas_Wanadoo España Flash 2004 04 valores_Classeur2_France KPIs_1" xfId="12871"/>
    <cellStyle name="n_Flash September eresMas_Wanadoo España Flash 2004 04 valores_Classeur2_Group" xfId="40770"/>
    <cellStyle name="n_Flash September eresMas_Wanadoo España Flash 2004 04 valores_Classeur2_Group - financial KPIs" xfId="22677"/>
    <cellStyle name="n_Flash September eresMas_Wanadoo España Flash 2004 04 valores_Classeur2_Group - operational KPIs" xfId="11117"/>
    <cellStyle name="n_Flash September eresMas_Wanadoo España Flash 2004 04 valores_Classeur2_Group - operational KPIs 2" xfId="18816"/>
    <cellStyle name="n_Flash September eresMas_Wanadoo España Flash 2004 04 valores_Classeur2_Group - operational KPIs_1" xfId="20933"/>
    <cellStyle name="n_Flash September eresMas_Wanadoo España Flash 2004 04 valores_Classeur2_Poland KPIs" xfId="40769"/>
    <cellStyle name="n_Flash September eresMas_Wanadoo España Flash 2004 04 valores_Classeur2_ROW" xfId="40771"/>
    <cellStyle name="n_Flash September eresMas_Wanadoo España Flash 2004 04 valores_Classeur2_ROW ARPU" xfId="40772"/>
    <cellStyle name="n_Flash September eresMas_Wanadoo España Flash 2004 04 valores_Classeur2_ROW_1" xfId="40773"/>
    <cellStyle name="n_Flash September eresMas_Wanadoo España Flash 2004 04 valores_Classeur2_ROW_1_Group" xfId="40774"/>
    <cellStyle name="n_Flash September eresMas_Wanadoo España Flash 2004 04 valores_Classeur2_ROW_1_ROW ARPU" xfId="40775"/>
    <cellStyle name="n_Flash September eresMas_Wanadoo España Flash 2004 04 valores_Classeur2_ROW_Group" xfId="40776"/>
    <cellStyle name="n_Flash September eresMas_Wanadoo España Flash 2004 04 valores_Classeur2_ROW_ROW ARPU" xfId="40777"/>
    <cellStyle name="n_Flash September eresMas_Wanadoo España Flash 2004 04 valores_Classeur2_Spain ARPU + AUPU" xfId="40778"/>
    <cellStyle name="n_Flash September eresMas_Wanadoo España Flash 2004 04 valores_Classeur2_Spain ARPU + AUPU_Group" xfId="40779"/>
    <cellStyle name="n_Flash September eresMas_Wanadoo España Flash 2004 04 valores_Classeur2_Spain ARPU + AUPU_ROW ARPU" xfId="40780"/>
    <cellStyle name="n_Flash September eresMas_Wanadoo España Flash 2004 04 valores_Classeur2_Spain KPIs" xfId="7475"/>
    <cellStyle name="n_Flash September eresMas_Wanadoo España Flash 2004 04 valores_Classeur2_Spain KPIs 2" xfId="16842"/>
    <cellStyle name="n_Flash September eresMas_Wanadoo España Flash 2004 04 valores_Classeur2_Spain KPIs_1" xfId="52291"/>
    <cellStyle name="n_Flash September eresMas_Wanadoo España Flash 2004 04 valores_Classeur2_Telecoms - Operational KPIs" xfId="50594"/>
    <cellStyle name="n_Flash September eresMas_Wanadoo España Flash 2004 04 valores_Classeur5" xfId="2768"/>
    <cellStyle name="n_Flash September eresMas_Wanadoo España Flash 2004 04 valores_Classeur5_A&amp;ME KPIs" xfId="54071"/>
    <cellStyle name="n_Flash September eresMas_Wanadoo España Flash 2004 04 valores_Classeur5_Enterprise" xfId="10044"/>
    <cellStyle name="n_Flash September eresMas_Wanadoo España Flash 2004 04 valores_Classeur5_France financials" xfId="24422"/>
    <cellStyle name="n_Flash September eresMas_Wanadoo España Flash 2004 04 valores_Classeur5_France financials_1" xfId="25634"/>
    <cellStyle name="n_Flash September eresMas_Wanadoo España Flash 2004 04 valores_Classeur5_France KPIs" xfId="5629"/>
    <cellStyle name="n_Flash September eresMas_Wanadoo España Flash 2004 04 valores_Classeur5_France KPIs 2" xfId="15047"/>
    <cellStyle name="n_Flash September eresMas_Wanadoo España Flash 2004 04 valores_Classeur5_France KPIs_1" xfId="12872"/>
    <cellStyle name="n_Flash September eresMas_Wanadoo España Flash 2004 04 valores_Classeur5_Group" xfId="40782"/>
    <cellStyle name="n_Flash September eresMas_Wanadoo España Flash 2004 04 valores_Classeur5_Group - financial KPIs" xfId="22678"/>
    <cellStyle name="n_Flash September eresMas_Wanadoo España Flash 2004 04 valores_Classeur5_Group - operational KPIs" xfId="3510"/>
    <cellStyle name="n_Flash September eresMas_Wanadoo España Flash 2004 04 valores_Classeur5_Group - operational KPIs_1" xfId="11118"/>
    <cellStyle name="n_Flash September eresMas_Wanadoo España Flash 2004 04 valores_Classeur5_Group - operational KPIs_1 2" xfId="18817"/>
    <cellStyle name="n_Flash September eresMas_Wanadoo España Flash 2004 04 valores_Classeur5_Group - operational KPIs_2" xfId="20934"/>
    <cellStyle name="n_Flash September eresMas_Wanadoo España Flash 2004 04 valores_Classeur5_IC&amp;SS" xfId="17681"/>
    <cellStyle name="n_Flash September eresMas_Wanadoo España Flash 2004 04 valores_Classeur5_Poland KPIs" xfId="8764"/>
    <cellStyle name="n_Flash September eresMas_Wanadoo España Flash 2004 04 valores_Classeur5_Poland KPIs_1" xfId="40781"/>
    <cellStyle name="n_Flash September eresMas_Wanadoo España Flash 2004 04 valores_Classeur5_ROW" xfId="40783"/>
    <cellStyle name="n_Flash September eresMas_Wanadoo España Flash 2004 04 valores_Classeur5_ROW ARPU" xfId="40784"/>
    <cellStyle name="n_Flash September eresMas_Wanadoo España Flash 2004 04 valores_Classeur5_RoW KPIs" xfId="9476"/>
    <cellStyle name="n_Flash September eresMas_Wanadoo España Flash 2004 04 valores_Classeur5_ROW_1" xfId="40785"/>
    <cellStyle name="n_Flash September eresMas_Wanadoo España Flash 2004 04 valores_Classeur5_ROW_1_Group" xfId="40786"/>
    <cellStyle name="n_Flash September eresMas_Wanadoo España Flash 2004 04 valores_Classeur5_ROW_1_ROW ARPU" xfId="40787"/>
    <cellStyle name="n_Flash September eresMas_Wanadoo España Flash 2004 04 valores_Classeur5_ROW_Group" xfId="40788"/>
    <cellStyle name="n_Flash September eresMas_Wanadoo España Flash 2004 04 valores_Classeur5_ROW_ROW ARPU" xfId="40789"/>
    <cellStyle name="n_Flash September eresMas_Wanadoo España Flash 2004 04 valores_Classeur5_Spain ARPU + AUPU" xfId="40790"/>
    <cellStyle name="n_Flash September eresMas_Wanadoo España Flash 2004 04 valores_Classeur5_Spain ARPU + AUPU_Group" xfId="40791"/>
    <cellStyle name="n_Flash September eresMas_Wanadoo España Flash 2004 04 valores_Classeur5_Spain ARPU + AUPU_ROW ARPU" xfId="40792"/>
    <cellStyle name="n_Flash September eresMas_Wanadoo España Flash 2004 04 valores_Classeur5_Spain KPIs" xfId="7476"/>
    <cellStyle name="n_Flash September eresMas_Wanadoo España Flash 2004 04 valores_Classeur5_Spain KPIs 2" xfId="16843"/>
    <cellStyle name="n_Flash September eresMas_Wanadoo España Flash 2004 04 valores_Classeur5_Spain KPIs_1" xfId="52292"/>
    <cellStyle name="n_Flash September eresMas_Wanadoo España Flash 2004 04 valores_Classeur5_Telecoms - Operational KPIs" xfId="50595"/>
    <cellStyle name="n_Flash September eresMas_Wanadoo España Flash 2004 04 valores_DATA KPI Personal" xfId="40793"/>
    <cellStyle name="n_Flash September eresMas_Wanadoo España Flash 2004 04 valores_DATA KPI Personal_Group" xfId="40794"/>
    <cellStyle name="n_Flash September eresMas_Wanadoo España Flash 2004 04 valores_DATA KPI Personal_ROW ARPU" xfId="40795"/>
    <cellStyle name="n_Flash September eresMas_Wanadoo España Flash 2004 04 valores_EE_CoA_BS - mapped V4" xfId="40796"/>
    <cellStyle name="n_Flash September eresMas_Wanadoo España Flash 2004 04 valores_EE_CoA_BS - mapped V4_Group" xfId="40797"/>
    <cellStyle name="n_Flash September eresMas_Wanadoo España Flash 2004 04 valores_EE_CoA_BS - mapped V4_ROW ARPU" xfId="40798"/>
    <cellStyle name="n_Flash September eresMas_Wanadoo España Flash 2004 04 valores_Enterprise" xfId="10040"/>
    <cellStyle name="n_Flash September eresMas_Wanadoo España Flash 2004 04 valores_France financials" xfId="24415"/>
    <cellStyle name="n_Flash September eresMas_Wanadoo España Flash 2004 04 valores_France financials_1" xfId="25630"/>
    <cellStyle name="n_Flash September eresMas_Wanadoo España Flash 2004 04 valores_France KPIs" xfId="5622"/>
    <cellStyle name="n_Flash September eresMas_Wanadoo España Flash 2004 04 valores_France KPIs 2" xfId="15040"/>
    <cellStyle name="n_Flash September eresMas_Wanadoo España Flash 2004 04 valores_France KPIs_1" xfId="12865"/>
    <cellStyle name="n_Flash September eresMas_Wanadoo España Flash 2004 04 valores_Group" xfId="40799"/>
    <cellStyle name="n_Flash September eresMas_Wanadoo España Flash 2004 04 valores_Group - financial KPIs" xfId="22671"/>
    <cellStyle name="n_Flash September eresMas_Wanadoo España Flash 2004 04 valores_Group - operational KPIs" xfId="3506"/>
    <cellStyle name="n_Flash September eresMas_Wanadoo España Flash 2004 04 valores_Group - operational KPIs_1" xfId="11111"/>
    <cellStyle name="n_Flash September eresMas_Wanadoo España Flash 2004 04 valores_Group - operational KPIs_1 2" xfId="18810"/>
    <cellStyle name="n_Flash September eresMas_Wanadoo España Flash 2004 04 valores_Group - operational KPIs_2" xfId="20927"/>
    <cellStyle name="n_Flash September eresMas_Wanadoo España Flash 2004 04 valores_IC&amp;SS" xfId="17551"/>
    <cellStyle name="n_Flash September eresMas_Wanadoo España Flash 2004 04 valores_PFA_Mn MTV_060413" xfId="2769"/>
    <cellStyle name="n_Flash September eresMas_Wanadoo España Flash 2004 04 valores_PFA_Mn MTV_060413_A&amp;ME KPIs" xfId="54072"/>
    <cellStyle name="n_Flash September eresMas_Wanadoo España Flash 2004 04 valores_PFA_Mn MTV_060413_France financials" xfId="24423"/>
    <cellStyle name="n_Flash September eresMas_Wanadoo España Flash 2004 04 valores_PFA_Mn MTV_060413_France KPIs" xfId="5630"/>
    <cellStyle name="n_Flash September eresMas_Wanadoo España Flash 2004 04 valores_PFA_Mn MTV_060413_France KPIs 2" xfId="15048"/>
    <cellStyle name="n_Flash September eresMas_Wanadoo España Flash 2004 04 valores_PFA_Mn MTV_060413_France KPIs_1" xfId="12873"/>
    <cellStyle name="n_Flash September eresMas_Wanadoo España Flash 2004 04 valores_PFA_Mn MTV_060413_Group" xfId="40801"/>
    <cellStyle name="n_Flash September eresMas_Wanadoo España Flash 2004 04 valores_PFA_Mn MTV_060413_Group - financial KPIs" xfId="22679"/>
    <cellStyle name="n_Flash September eresMas_Wanadoo España Flash 2004 04 valores_PFA_Mn MTV_060413_Group - operational KPIs" xfId="11119"/>
    <cellStyle name="n_Flash September eresMas_Wanadoo España Flash 2004 04 valores_PFA_Mn MTV_060413_Group - operational KPIs 2" xfId="18818"/>
    <cellStyle name="n_Flash September eresMas_Wanadoo España Flash 2004 04 valores_PFA_Mn MTV_060413_Group - operational KPIs_1" xfId="20935"/>
    <cellStyle name="n_Flash September eresMas_Wanadoo España Flash 2004 04 valores_PFA_Mn MTV_060413_Poland KPIs" xfId="40800"/>
    <cellStyle name="n_Flash September eresMas_Wanadoo España Flash 2004 04 valores_PFA_Mn MTV_060413_ROW" xfId="40802"/>
    <cellStyle name="n_Flash September eresMas_Wanadoo España Flash 2004 04 valores_PFA_Mn MTV_060413_ROW ARPU" xfId="40803"/>
    <cellStyle name="n_Flash September eresMas_Wanadoo España Flash 2004 04 valores_PFA_Mn MTV_060413_ROW_1" xfId="40804"/>
    <cellStyle name="n_Flash September eresMas_Wanadoo España Flash 2004 04 valores_PFA_Mn MTV_060413_ROW_1_Group" xfId="40805"/>
    <cellStyle name="n_Flash September eresMas_Wanadoo España Flash 2004 04 valores_PFA_Mn MTV_060413_ROW_1_ROW ARPU" xfId="40806"/>
    <cellStyle name="n_Flash September eresMas_Wanadoo España Flash 2004 04 valores_PFA_Mn MTV_060413_ROW_Group" xfId="40807"/>
    <cellStyle name="n_Flash September eresMas_Wanadoo España Flash 2004 04 valores_PFA_Mn MTV_060413_ROW_ROW ARPU" xfId="40808"/>
    <cellStyle name="n_Flash September eresMas_Wanadoo España Flash 2004 04 valores_PFA_Mn MTV_060413_Spain ARPU + AUPU" xfId="40809"/>
    <cellStyle name="n_Flash September eresMas_Wanadoo España Flash 2004 04 valores_PFA_Mn MTV_060413_Spain ARPU + AUPU_Group" xfId="40810"/>
    <cellStyle name="n_Flash September eresMas_Wanadoo España Flash 2004 04 valores_PFA_Mn MTV_060413_Spain ARPU + AUPU_ROW ARPU" xfId="40811"/>
    <cellStyle name="n_Flash September eresMas_Wanadoo España Flash 2004 04 valores_PFA_Mn MTV_060413_Spain KPIs" xfId="7477"/>
    <cellStyle name="n_Flash September eresMas_Wanadoo España Flash 2004 04 valores_PFA_Mn MTV_060413_Spain KPIs 2" xfId="16844"/>
    <cellStyle name="n_Flash September eresMas_Wanadoo España Flash 2004 04 valores_PFA_Mn MTV_060413_Spain KPIs_1" xfId="52293"/>
    <cellStyle name="n_Flash September eresMas_Wanadoo España Flash 2004 04 valores_PFA_Mn MTV_060413_Telecoms - Operational KPIs" xfId="50596"/>
    <cellStyle name="n_Flash September eresMas_Wanadoo España Flash 2004 04 valores_PFA_Mn_0603_V0 0" xfId="2770"/>
    <cellStyle name="n_Flash September eresMas_Wanadoo España Flash 2004 04 valores_PFA_Mn_0603_V0 0_A&amp;ME KPIs" xfId="54073"/>
    <cellStyle name="n_Flash September eresMas_Wanadoo España Flash 2004 04 valores_PFA_Mn_0603_V0 0_France financials" xfId="24424"/>
    <cellStyle name="n_Flash September eresMas_Wanadoo España Flash 2004 04 valores_PFA_Mn_0603_V0 0_France KPIs" xfId="5631"/>
    <cellStyle name="n_Flash September eresMas_Wanadoo España Flash 2004 04 valores_PFA_Mn_0603_V0 0_France KPIs 2" xfId="15049"/>
    <cellStyle name="n_Flash September eresMas_Wanadoo España Flash 2004 04 valores_PFA_Mn_0603_V0 0_France KPIs_1" xfId="12874"/>
    <cellStyle name="n_Flash September eresMas_Wanadoo España Flash 2004 04 valores_PFA_Mn_0603_V0 0_Group" xfId="40813"/>
    <cellStyle name="n_Flash September eresMas_Wanadoo España Flash 2004 04 valores_PFA_Mn_0603_V0 0_Group - financial KPIs" xfId="22680"/>
    <cellStyle name="n_Flash September eresMas_Wanadoo España Flash 2004 04 valores_PFA_Mn_0603_V0 0_Group - operational KPIs" xfId="11120"/>
    <cellStyle name="n_Flash September eresMas_Wanadoo España Flash 2004 04 valores_PFA_Mn_0603_V0 0_Group - operational KPIs 2" xfId="18819"/>
    <cellStyle name="n_Flash September eresMas_Wanadoo España Flash 2004 04 valores_PFA_Mn_0603_V0 0_Group - operational KPIs_1" xfId="20936"/>
    <cellStyle name="n_Flash September eresMas_Wanadoo España Flash 2004 04 valores_PFA_Mn_0603_V0 0_Poland KPIs" xfId="40812"/>
    <cellStyle name="n_Flash September eresMas_Wanadoo España Flash 2004 04 valores_PFA_Mn_0603_V0 0_ROW" xfId="40814"/>
    <cellStyle name="n_Flash September eresMas_Wanadoo España Flash 2004 04 valores_PFA_Mn_0603_V0 0_ROW ARPU" xfId="40815"/>
    <cellStyle name="n_Flash September eresMas_Wanadoo España Flash 2004 04 valores_PFA_Mn_0603_V0 0_ROW_1" xfId="40816"/>
    <cellStyle name="n_Flash September eresMas_Wanadoo España Flash 2004 04 valores_PFA_Mn_0603_V0 0_ROW_1_Group" xfId="40817"/>
    <cellStyle name="n_Flash September eresMas_Wanadoo España Flash 2004 04 valores_PFA_Mn_0603_V0 0_ROW_1_ROW ARPU" xfId="40818"/>
    <cellStyle name="n_Flash September eresMas_Wanadoo España Flash 2004 04 valores_PFA_Mn_0603_V0 0_ROW_Group" xfId="40819"/>
    <cellStyle name="n_Flash September eresMas_Wanadoo España Flash 2004 04 valores_PFA_Mn_0603_V0 0_ROW_ROW ARPU" xfId="40820"/>
    <cellStyle name="n_Flash September eresMas_Wanadoo España Flash 2004 04 valores_PFA_Mn_0603_V0 0_Spain ARPU + AUPU" xfId="40821"/>
    <cellStyle name="n_Flash September eresMas_Wanadoo España Flash 2004 04 valores_PFA_Mn_0603_V0 0_Spain ARPU + AUPU_Group" xfId="40822"/>
    <cellStyle name="n_Flash September eresMas_Wanadoo España Flash 2004 04 valores_PFA_Mn_0603_V0 0_Spain ARPU + AUPU_ROW ARPU" xfId="40823"/>
    <cellStyle name="n_Flash September eresMas_Wanadoo España Flash 2004 04 valores_PFA_Mn_0603_V0 0_Spain KPIs" xfId="7478"/>
    <cellStyle name="n_Flash September eresMas_Wanadoo España Flash 2004 04 valores_PFA_Mn_0603_V0 0_Spain KPIs 2" xfId="16845"/>
    <cellStyle name="n_Flash September eresMas_Wanadoo España Flash 2004 04 valores_PFA_Mn_0603_V0 0_Spain KPIs_1" xfId="52294"/>
    <cellStyle name="n_Flash September eresMas_Wanadoo España Flash 2004 04 valores_PFA_Mn_0603_V0 0_Telecoms - Operational KPIs" xfId="50597"/>
    <cellStyle name="n_Flash September eresMas_Wanadoo España Flash 2004 04 valores_PFA_Parcs_0600706" xfId="2771"/>
    <cellStyle name="n_Flash September eresMas_Wanadoo España Flash 2004 04 valores_PFA_Parcs_0600706_A&amp;ME KPIs" xfId="54074"/>
    <cellStyle name="n_Flash September eresMas_Wanadoo España Flash 2004 04 valores_PFA_Parcs_0600706_France financials" xfId="24425"/>
    <cellStyle name="n_Flash September eresMas_Wanadoo España Flash 2004 04 valores_PFA_Parcs_0600706_France KPIs" xfId="5632"/>
    <cellStyle name="n_Flash September eresMas_Wanadoo España Flash 2004 04 valores_PFA_Parcs_0600706_France KPIs 2" xfId="15050"/>
    <cellStyle name="n_Flash September eresMas_Wanadoo España Flash 2004 04 valores_PFA_Parcs_0600706_France KPIs_1" xfId="12875"/>
    <cellStyle name="n_Flash September eresMas_Wanadoo España Flash 2004 04 valores_PFA_Parcs_0600706_Group" xfId="40825"/>
    <cellStyle name="n_Flash September eresMas_Wanadoo España Flash 2004 04 valores_PFA_Parcs_0600706_Group - financial KPIs" xfId="22681"/>
    <cellStyle name="n_Flash September eresMas_Wanadoo España Flash 2004 04 valores_PFA_Parcs_0600706_Group - operational KPIs" xfId="11121"/>
    <cellStyle name="n_Flash September eresMas_Wanadoo España Flash 2004 04 valores_PFA_Parcs_0600706_Group - operational KPIs 2" xfId="18820"/>
    <cellStyle name="n_Flash September eresMas_Wanadoo España Flash 2004 04 valores_PFA_Parcs_0600706_Group - operational KPIs_1" xfId="20937"/>
    <cellStyle name="n_Flash September eresMas_Wanadoo España Flash 2004 04 valores_PFA_Parcs_0600706_Poland KPIs" xfId="40824"/>
    <cellStyle name="n_Flash September eresMas_Wanadoo España Flash 2004 04 valores_PFA_Parcs_0600706_ROW" xfId="40826"/>
    <cellStyle name="n_Flash September eresMas_Wanadoo España Flash 2004 04 valores_PFA_Parcs_0600706_ROW ARPU" xfId="40827"/>
    <cellStyle name="n_Flash September eresMas_Wanadoo España Flash 2004 04 valores_PFA_Parcs_0600706_ROW_1" xfId="40828"/>
    <cellStyle name="n_Flash September eresMas_Wanadoo España Flash 2004 04 valores_PFA_Parcs_0600706_ROW_1_Group" xfId="40829"/>
    <cellStyle name="n_Flash September eresMas_Wanadoo España Flash 2004 04 valores_PFA_Parcs_0600706_ROW_1_ROW ARPU" xfId="40830"/>
    <cellStyle name="n_Flash September eresMas_Wanadoo España Flash 2004 04 valores_PFA_Parcs_0600706_ROW_Group" xfId="40831"/>
    <cellStyle name="n_Flash September eresMas_Wanadoo España Flash 2004 04 valores_PFA_Parcs_0600706_ROW_ROW ARPU" xfId="40832"/>
    <cellStyle name="n_Flash September eresMas_Wanadoo España Flash 2004 04 valores_PFA_Parcs_0600706_Spain ARPU + AUPU" xfId="40833"/>
    <cellStyle name="n_Flash September eresMas_Wanadoo España Flash 2004 04 valores_PFA_Parcs_0600706_Spain ARPU + AUPU_Group" xfId="40834"/>
    <cellStyle name="n_Flash September eresMas_Wanadoo España Flash 2004 04 valores_PFA_Parcs_0600706_Spain ARPU + AUPU_ROW ARPU" xfId="40835"/>
    <cellStyle name="n_Flash September eresMas_Wanadoo España Flash 2004 04 valores_PFA_Parcs_0600706_Spain KPIs" xfId="7479"/>
    <cellStyle name="n_Flash September eresMas_Wanadoo España Flash 2004 04 valores_PFA_Parcs_0600706_Spain KPIs 2" xfId="16846"/>
    <cellStyle name="n_Flash September eresMas_Wanadoo España Flash 2004 04 valores_PFA_Parcs_0600706_Spain KPIs_1" xfId="52295"/>
    <cellStyle name="n_Flash September eresMas_Wanadoo España Flash 2004 04 valores_PFA_Parcs_0600706_Telecoms - Operational KPIs" xfId="50598"/>
    <cellStyle name="n_Flash September eresMas_Wanadoo España Flash 2004 04 valores_Poland KPIs" xfId="8760"/>
    <cellStyle name="n_Flash September eresMas_Wanadoo España Flash 2004 04 valores_Poland KPIs_1" xfId="40708"/>
    <cellStyle name="n_Flash September eresMas_Wanadoo España Flash 2004 04 valores_Reporting Valeur_Mobile_2010_10" xfId="40836"/>
    <cellStyle name="n_Flash September eresMas_Wanadoo España Flash 2004 04 valores_Reporting Valeur_Mobile_2010_10_Group" xfId="40837"/>
    <cellStyle name="n_Flash September eresMas_Wanadoo España Flash 2004 04 valores_Reporting Valeur_Mobile_2010_10_ROW" xfId="40838"/>
    <cellStyle name="n_Flash September eresMas_Wanadoo España Flash 2004 04 valores_Reporting Valeur_Mobile_2010_10_ROW ARPU" xfId="40839"/>
    <cellStyle name="n_Flash September eresMas_Wanadoo España Flash 2004 04 valores_Reporting Valeur_Mobile_2010_10_ROW_Group" xfId="40840"/>
    <cellStyle name="n_Flash September eresMas_Wanadoo España Flash 2004 04 valores_Reporting Valeur_Mobile_2010_10_ROW_ROW ARPU" xfId="40841"/>
    <cellStyle name="n_Flash September eresMas_Wanadoo España Flash 2004 04 valores_ROW" xfId="40842"/>
    <cellStyle name="n_Flash September eresMas_Wanadoo España Flash 2004 04 valores_ROW ARPU" xfId="40843"/>
    <cellStyle name="n_Flash September eresMas_Wanadoo España Flash 2004 04 valores_RoW KPIs" xfId="9472"/>
    <cellStyle name="n_Flash September eresMas_Wanadoo España Flash 2004 04 valores_ROW_1" xfId="40844"/>
    <cellStyle name="n_Flash September eresMas_Wanadoo España Flash 2004 04 valores_ROW_1_Group" xfId="40845"/>
    <cellStyle name="n_Flash September eresMas_Wanadoo España Flash 2004 04 valores_ROW_1_ROW ARPU" xfId="40846"/>
    <cellStyle name="n_Flash September eresMas_Wanadoo España Flash 2004 04 valores_ROW_Group" xfId="40847"/>
    <cellStyle name="n_Flash September eresMas_Wanadoo España Flash 2004 04 valores_ROW_ROW ARPU" xfId="40848"/>
    <cellStyle name="n_Flash September eresMas_Wanadoo España Flash 2004 04 valores_Spain ARPU + AUPU" xfId="40849"/>
    <cellStyle name="n_Flash September eresMas_Wanadoo España Flash 2004 04 valores_Spain ARPU + AUPU_Group" xfId="40850"/>
    <cellStyle name="n_Flash September eresMas_Wanadoo España Flash 2004 04 valores_Spain ARPU + AUPU_ROW ARPU" xfId="40851"/>
    <cellStyle name="n_Flash September eresMas_Wanadoo España Flash 2004 04 valores_Spain KPIs" xfId="7469"/>
    <cellStyle name="n_Flash September eresMas_Wanadoo España Flash 2004 04 valores_Spain KPIs 2" xfId="16836"/>
    <cellStyle name="n_Flash September eresMas_Wanadoo España Flash 2004 04 valores_Spain KPIs_1" xfId="52285"/>
    <cellStyle name="n_Flash September eresMas_Wanadoo España Flash 2004 04 valores_Telecoms - Operational KPIs" xfId="50588"/>
    <cellStyle name="n_Flash September eresMas_Wanadoo España Flash 2004 04 valores_UAG_report_CA 06-09 (06-09-28)" xfId="2772"/>
    <cellStyle name="n_Flash September eresMas_Wanadoo España Flash 2004 04 valores_UAG_report_CA 06-09 (06-09-28)_A&amp;ME KPIs" xfId="54075"/>
    <cellStyle name="n_Flash September eresMas_Wanadoo España Flash 2004 04 valores_UAG_report_CA 06-09 (06-09-28)_Enterprise" xfId="10045"/>
    <cellStyle name="n_Flash September eresMas_Wanadoo España Flash 2004 04 valores_UAG_report_CA 06-09 (06-09-28)_France financials" xfId="24426"/>
    <cellStyle name="n_Flash September eresMas_Wanadoo España Flash 2004 04 valores_UAG_report_CA 06-09 (06-09-28)_France financials_1" xfId="25635"/>
    <cellStyle name="n_Flash September eresMas_Wanadoo España Flash 2004 04 valores_UAG_report_CA 06-09 (06-09-28)_France KPIs" xfId="5633"/>
    <cellStyle name="n_Flash September eresMas_Wanadoo España Flash 2004 04 valores_UAG_report_CA 06-09 (06-09-28)_France KPIs 2" xfId="15051"/>
    <cellStyle name="n_Flash September eresMas_Wanadoo España Flash 2004 04 valores_UAG_report_CA 06-09 (06-09-28)_France KPIs_1" xfId="12876"/>
    <cellStyle name="n_Flash September eresMas_Wanadoo España Flash 2004 04 valores_UAG_report_CA 06-09 (06-09-28)_Group" xfId="40853"/>
    <cellStyle name="n_Flash September eresMas_Wanadoo España Flash 2004 04 valores_UAG_report_CA 06-09 (06-09-28)_Group - financial KPIs" xfId="22682"/>
    <cellStyle name="n_Flash September eresMas_Wanadoo España Flash 2004 04 valores_UAG_report_CA 06-09 (06-09-28)_Group - operational KPIs" xfId="3511"/>
    <cellStyle name="n_Flash September eresMas_Wanadoo España Flash 2004 04 valores_UAG_report_CA 06-09 (06-09-28)_Group - operational KPIs_1" xfId="11122"/>
    <cellStyle name="n_Flash September eresMas_Wanadoo España Flash 2004 04 valores_UAG_report_CA 06-09 (06-09-28)_Group - operational KPIs_1 2" xfId="18821"/>
    <cellStyle name="n_Flash September eresMas_Wanadoo España Flash 2004 04 valores_UAG_report_CA 06-09 (06-09-28)_Group - operational KPIs_2" xfId="20938"/>
    <cellStyle name="n_Flash September eresMas_Wanadoo España Flash 2004 04 valores_UAG_report_CA 06-09 (06-09-28)_IC&amp;SS" xfId="19487"/>
    <cellStyle name="n_Flash September eresMas_Wanadoo España Flash 2004 04 valores_UAG_report_CA 06-09 (06-09-28)_Poland KPIs" xfId="8765"/>
    <cellStyle name="n_Flash September eresMas_Wanadoo España Flash 2004 04 valores_UAG_report_CA 06-09 (06-09-28)_Poland KPIs_1" xfId="40852"/>
    <cellStyle name="n_Flash September eresMas_Wanadoo España Flash 2004 04 valores_UAG_report_CA 06-09 (06-09-28)_ROW" xfId="40854"/>
    <cellStyle name="n_Flash September eresMas_Wanadoo España Flash 2004 04 valores_UAG_report_CA 06-09 (06-09-28)_ROW ARPU" xfId="40855"/>
    <cellStyle name="n_Flash September eresMas_Wanadoo España Flash 2004 04 valores_UAG_report_CA 06-09 (06-09-28)_RoW KPIs" xfId="9477"/>
    <cellStyle name="n_Flash September eresMas_Wanadoo España Flash 2004 04 valores_UAG_report_CA 06-09 (06-09-28)_ROW_1" xfId="40856"/>
    <cellStyle name="n_Flash September eresMas_Wanadoo España Flash 2004 04 valores_UAG_report_CA 06-09 (06-09-28)_ROW_1_Group" xfId="40857"/>
    <cellStyle name="n_Flash September eresMas_Wanadoo España Flash 2004 04 valores_UAG_report_CA 06-09 (06-09-28)_ROW_1_ROW ARPU" xfId="40858"/>
    <cellStyle name="n_Flash September eresMas_Wanadoo España Flash 2004 04 valores_UAG_report_CA 06-09 (06-09-28)_ROW_Group" xfId="40859"/>
    <cellStyle name="n_Flash September eresMas_Wanadoo España Flash 2004 04 valores_UAG_report_CA 06-09 (06-09-28)_ROW_ROW ARPU" xfId="40860"/>
    <cellStyle name="n_Flash September eresMas_Wanadoo España Flash 2004 04 valores_UAG_report_CA 06-09 (06-09-28)_Spain ARPU + AUPU" xfId="40861"/>
    <cellStyle name="n_Flash September eresMas_Wanadoo España Flash 2004 04 valores_UAG_report_CA 06-09 (06-09-28)_Spain ARPU + AUPU_Group" xfId="40862"/>
    <cellStyle name="n_Flash September eresMas_Wanadoo España Flash 2004 04 valores_UAG_report_CA 06-09 (06-09-28)_Spain ARPU + AUPU_ROW ARPU" xfId="40863"/>
    <cellStyle name="n_Flash September eresMas_Wanadoo España Flash 2004 04 valores_UAG_report_CA 06-09 (06-09-28)_Spain KPIs" xfId="7480"/>
    <cellStyle name="n_Flash September eresMas_Wanadoo España Flash 2004 04 valores_UAG_report_CA 06-09 (06-09-28)_Spain KPIs 2" xfId="16847"/>
    <cellStyle name="n_Flash September eresMas_Wanadoo España Flash 2004 04 valores_UAG_report_CA 06-09 (06-09-28)_Spain KPIs_1" xfId="52296"/>
    <cellStyle name="n_Flash September eresMas_Wanadoo España Flash 2004 04 valores_UAG_report_CA 06-09 (06-09-28)_Telecoms - Operational KPIs" xfId="50599"/>
    <cellStyle name="n_Flash September eresMas_Wanadoo España Flash 2004 04 valores_UAG_report_CA 06-10 (06-11-06)" xfId="3512"/>
    <cellStyle name="n_Flash September eresMas_Wanadoo España Flash 2004 04 valores_UAG_report_CA 06-10 (06-11-06)_A&amp;ME KPIs" xfId="54076"/>
    <cellStyle name="n_Flash September eresMas_Wanadoo España Flash 2004 04 valores_UAG_report_CA 06-10 (06-11-06)_France financials" xfId="24427"/>
    <cellStyle name="n_Flash September eresMas_Wanadoo España Flash 2004 04 valores_UAG_report_CA 06-10 (06-11-06)_France KPIs" xfId="5634"/>
    <cellStyle name="n_Flash September eresMas_Wanadoo España Flash 2004 04 valores_UAG_report_CA 06-10 (06-11-06)_France KPIs 2" xfId="15052"/>
    <cellStyle name="n_Flash September eresMas_Wanadoo España Flash 2004 04 valores_UAG_report_CA 06-10 (06-11-06)_France KPIs_1" xfId="12877"/>
    <cellStyle name="n_Flash September eresMas_Wanadoo España Flash 2004 04 valores_UAG_report_CA 06-10 (06-11-06)_Group" xfId="40865"/>
    <cellStyle name="n_Flash September eresMas_Wanadoo España Flash 2004 04 valores_UAG_report_CA 06-10 (06-11-06)_Group - financial KPIs" xfId="22683"/>
    <cellStyle name="n_Flash September eresMas_Wanadoo España Flash 2004 04 valores_UAG_report_CA 06-10 (06-11-06)_Group - operational KPIs" xfId="11123"/>
    <cellStyle name="n_Flash September eresMas_Wanadoo España Flash 2004 04 valores_UAG_report_CA 06-10 (06-11-06)_Group - operational KPIs 2" xfId="18822"/>
    <cellStyle name="n_Flash September eresMas_Wanadoo España Flash 2004 04 valores_UAG_report_CA 06-10 (06-11-06)_Group - operational KPIs_1" xfId="20939"/>
    <cellStyle name="n_Flash September eresMas_Wanadoo España Flash 2004 04 valores_UAG_report_CA 06-10 (06-11-06)_Poland KPIs" xfId="40864"/>
    <cellStyle name="n_Flash September eresMas_Wanadoo España Flash 2004 04 valores_UAG_report_CA 06-10 (06-11-06)_ROW" xfId="40866"/>
    <cellStyle name="n_Flash September eresMas_Wanadoo España Flash 2004 04 valores_UAG_report_CA 06-10 (06-11-06)_ROW ARPU" xfId="40867"/>
    <cellStyle name="n_Flash September eresMas_Wanadoo España Flash 2004 04 valores_UAG_report_CA 06-10 (06-11-06)_ROW_1" xfId="40868"/>
    <cellStyle name="n_Flash September eresMas_Wanadoo España Flash 2004 04 valores_UAG_report_CA 06-10 (06-11-06)_ROW_1_Group" xfId="40869"/>
    <cellStyle name="n_Flash September eresMas_Wanadoo España Flash 2004 04 valores_UAG_report_CA 06-10 (06-11-06)_ROW_1_ROW ARPU" xfId="40870"/>
    <cellStyle name="n_Flash September eresMas_Wanadoo España Flash 2004 04 valores_UAG_report_CA 06-10 (06-11-06)_ROW_Group" xfId="40871"/>
    <cellStyle name="n_Flash September eresMas_Wanadoo España Flash 2004 04 valores_UAG_report_CA 06-10 (06-11-06)_ROW_ROW ARPU" xfId="40872"/>
    <cellStyle name="n_Flash September eresMas_Wanadoo España Flash 2004 04 valores_UAG_report_CA 06-10 (06-11-06)_Spain ARPU + AUPU" xfId="40873"/>
    <cellStyle name="n_Flash September eresMas_Wanadoo España Flash 2004 04 valores_UAG_report_CA 06-10 (06-11-06)_Spain ARPU + AUPU_Group" xfId="40874"/>
    <cellStyle name="n_Flash September eresMas_Wanadoo España Flash 2004 04 valores_UAG_report_CA 06-10 (06-11-06)_Spain ARPU + AUPU_ROW ARPU" xfId="40875"/>
    <cellStyle name="n_Flash September eresMas_Wanadoo España Flash 2004 04 valores_UAG_report_CA 06-10 (06-11-06)_Spain KPIs" xfId="7481"/>
    <cellStyle name="n_Flash September eresMas_Wanadoo España Flash 2004 04 valores_UAG_report_CA 06-10 (06-11-06)_Spain KPIs 2" xfId="16848"/>
    <cellStyle name="n_Flash September eresMas_Wanadoo España Flash 2004 04 valores_UAG_report_CA 06-10 (06-11-06)_Spain KPIs_1" xfId="52297"/>
    <cellStyle name="n_Flash September eresMas_Wanadoo España Flash 2004 04 valores_UAG_report_CA 06-10 (06-11-06)_Telecoms - Operational KPIs" xfId="50600"/>
    <cellStyle name="n_Flash September eresMas_Wanadoo España Flash 2004 04 valores_V&amp;M trajectoires V1 (06-08-11)" xfId="3513"/>
    <cellStyle name="n_Flash September eresMas_Wanadoo España Flash 2004 04 valores_V&amp;M trajectoires V1 (06-08-11)_A&amp;ME KPIs" xfId="54077"/>
    <cellStyle name="n_Flash September eresMas_Wanadoo España Flash 2004 04 valores_V&amp;M trajectoires V1 (06-08-11)_France financials" xfId="24428"/>
    <cellStyle name="n_Flash September eresMas_Wanadoo España Flash 2004 04 valores_V&amp;M trajectoires V1 (06-08-11)_France KPIs" xfId="5635"/>
    <cellStyle name="n_Flash September eresMas_Wanadoo España Flash 2004 04 valores_V&amp;M trajectoires V1 (06-08-11)_France KPIs 2" xfId="15053"/>
    <cellStyle name="n_Flash September eresMas_Wanadoo España Flash 2004 04 valores_V&amp;M trajectoires V1 (06-08-11)_France KPIs_1" xfId="12878"/>
    <cellStyle name="n_Flash September eresMas_Wanadoo España Flash 2004 04 valores_V&amp;M trajectoires V1 (06-08-11)_Group" xfId="40877"/>
    <cellStyle name="n_Flash September eresMas_Wanadoo España Flash 2004 04 valores_V&amp;M trajectoires V1 (06-08-11)_Group - financial KPIs" xfId="22684"/>
    <cellStyle name="n_Flash September eresMas_Wanadoo España Flash 2004 04 valores_V&amp;M trajectoires V1 (06-08-11)_Group - operational KPIs" xfId="11124"/>
    <cellStyle name="n_Flash September eresMas_Wanadoo España Flash 2004 04 valores_V&amp;M trajectoires V1 (06-08-11)_Group - operational KPIs 2" xfId="18823"/>
    <cellStyle name="n_Flash September eresMas_Wanadoo España Flash 2004 04 valores_V&amp;M trajectoires V1 (06-08-11)_Group - operational KPIs_1" xfId="20940"/>
    <cellStyle name="n_Flash September eresMas_Wanadoo España Flash 2004 04 valores_V&amp;M trajectoires V1 (06-08-11)_Poland KPIs" xfId="40876"/>
    <cellStyle name="n_Flash September eresMas_Wanadoo España Flash 2004 04 valores_V&amp;M trajectoires V1 (06-08-11)_ROW" xfId="40878"/>
    <cellStyle name="n_Flash September eresMas_Wanadoo España Flash 2004 04 valores_V&amp;M trajectoires V1 (06-08-11)_ROW ARPU" xfId="40879"/>
    <cellStyle name="n_Flash September eresMas_Wanadoo España Flash 2004 04 valores_V&amp;M trajectoires V1 (06-08-11)_ROW_1" xfId="40880"/>
    <cellStyle name="n_Flash September eresMas_Wanadoo España Flash 2004 04 valores_V&amp;M trajectoires V1 (06-08-11)_ROW_1_Group" xfId="40881"/>
    <cellStyle name="n_Flash September eresMas_Wanadoo España Flash 2004 04 valores_V&amp;M trajectoires V1 (06-08-11)_ROW_1_ROW ARPU" xfId="40882"/>
    <cellStyle name="n_Flash September eresMas_Wanadoo España Flash 2004 04 valores_V&amp;M trajectoires V1 (06-08-11)_ROW_Group" xfId="40883"/>
    <cellStyle name="n_Flash September eresMas_Wanadoo España Flash 2004 04 valores_V&amp;M trajectoires V1 (06-08-11)_ROW_ROW ARPU" xfId="40884"/>
    <cellStyle name="n_Flash September eresMas_Wanadoo España Flash 2004 04 valores_V&amp;M trajectoires V1 (06-08-11)_Spain ARPU + AUPU" xfId="40885"/>
    <cellStyle name="n_Flash September eresMas_Wanadoo España Flash 2004 04 valores_V&amp;M trajectoires V1 (06-08-11)_Spain ARPU + AUPU_Group" xfId="40886"/>
    <cellStyle name="n_Flash September eresMas_Wanadoo España Flash 2004 04 valores_V&amp;M trajectoires V1 (06-08-11)_Spain ARPU + AUPU_ROW ARPU" xfId="40887"/>
    <cellStyle name="n_Flash September eresMas_Wanadoo España Flash 2004 04 valores_V&amp;M trajectoires V1 (06-08-11)_Spain KPIs" xfId="7482"/>
    <cellStyle name="n_Flash September eresMas_Wanadoo España Flash 2004 04 valores_V&amp;M trajectoires V1 (06-08-11)_Spain KPIs 2" xfId="16849"/>
    <cellStyle name="n_Flash September eresMas_Wanadoo España Flash 2004 04 valores_V&amp;M trajectoires V1 (06-08-11)_Spain KPIs_1" xfId="52298"/>
    <cellStyle name="n_Flash September eresMas_Wanadoo España Flash 2004 04 valores_V&amp;M trajectoires V1 (06-08-11)_Telecoms - Operational KPIs" xfId="50601"/>
    <cellStyle name="n_Flash September eresMas_Wanadoo España Flash 2004 051" xfId="3514"/>
    <cellStyle name="n_Flash September eresMas_Wanadoo España Flash 2004 051_01 Synthèse DM pour modèle" xfId="3515"/>
    <cellStyle name="n_Flash September eresMas_Wanadoo España Flash 2004 051_01 Synthèse DM pour modèle_A&amp;ME KPIs" xfId="54079"/>
    <cellStyle name="n_Flash September eresMas_Wanadoo España Flash 2004 051_01 Synthèse DM pour modèle_France financials" xfId="24430"/>
    <cellStyle name="n_Flash September eresMas_Wanadoo España Flash 2004 051_01 Synthèse DM pour modèle_France KPIs" xfId="5637"/>
    <cellStyle name="n_Flash September eresMas_Wanadoo España Flash 2004 051_01 Synthèse DM pour modèle_France KPIs 2" xfId="15055"/>
    <cellStyle name="n_Flash September eresMas_Wanadoo España Flash 2004 051_01 Synthèse DM pour modèle_France KPIs_1" xfId="12880"/>
    <cellStyle name="n_Flash September eresMas_Wanadoo España Flash 2004 051_01 Synthèse DM pour modèle_Group" xfId="40890"/>
    <cellStyle name="n_Flash September eresMas_Wanadoo España Flash 2004 051_01 Synthèse DM pour modèle_Group - financial KPIs" xfId="22686"/>
    <cellStyle name="n_Flash September eresMas_Wanadoo España Flash 2004 051_01 Synthèse DM pour modèle_Group - operational KPIs" xfId="11126"/>
    <cellStyle name="n_Flash September eresMas_Wanadoo España Flash 2004 051_01 Synthèse DM pour modèle_Group - operational KPIs 2" xfId="18825"/>
    <cellStyle name="n_Flash September eresMas_Wanadoo España Flash 2004 051_01 Synthèse DM pour modèle_Group - operational KPIs_1" xfId="20942"/>
    <cellStyle name="n_Flash September eresMas_Wanadoo España Flash 2004 051_01 Synthèse DM pour modèle_Poland KPIs" xfId="40889"/>
    <cellStyle name="n_Flash September eresMas_Wanadoo España Flash 2004 051_01 Synthèse DM pour modèle_ROW" xfId="40891"/>
    <cellStyle name="n_Flash September eresMas_Wanadoo España Flash 2004 051_01 Synthèse DM pour modèle_ROW ARPU" xfId="40892"/>
    <cellStyle name="n_Flash September eresMas_Wanadoo España Flash 2004 051_01 Synthèse DM pour modèle_ROW_1" xfId="40893"/>
    <cellStyle name="n_Flash September eresMas_Wanadoo España Flash 2004 051_01 Synthèse DM pour modèle_ROW_1_Group" xfId="40894"/>
    <cellStyle name="n_Flash September eresMas_Wanadoo España Flash 2004 051_01 Synthèse DM pour modèle_ROW_1_ROW ARPU" xfId="40895"/>
    <cellStyle name="n_Flash September eresMas_Wanadoo España Flash 2004 051_01 Synthèse DM pour modèle_ROW_Group" xfId="40896"/>
    <cellStyle name="n_Flash September eresMas_Wanadoo España Flash 2004 051_01 Synthèse DM pour modèle_ROW_ROW ARPU" xfId="40897"/>
    <cellStyle name="n_Flash September eresMas_Wanadoo España Flash 2004 051_01 Synthèse DM pour modèle_Spain ARPU + AUPU" xfId="40898"/>
    <cellStyle name="n_Flash September eresMas_Wanadoo España Flash 2004 051_01 Synthèse DM pour modèle_Spain ARPU + AUPU_Group" xfId="40899"/>
    <cellStyle name="n_Flash September eresMas_Wanadoo España Flash 2004 051_01 Synthèse DM pour modèle_Spain ARPU + AUPU_ROW ARPU" xfId="40900"/>
    <cellStyle name="n_Flash September eresMas_Wanadoo España Flash 2004 051_01 Synthèse DM pour modèle_Spain KPIs" xfId="7484"/>
    <cellStyle name="n_Flash September eresMas_Wanadoo España Flash 2004 051_01 Synthèse DM pour modèle_Spain KPIs 2" xfId="16851"/>
    <cellStyle name="n_Flash September eresMas_Wanadoo España Flash 2004 051_01 Synthèse DM pour modèle_Spain KPIs_1" xfId="52300"/>
    <cellStyle name="n_Flash September eresMas_Wanadoo España Flash 2004 051_01 Synthèse DM pour modèle_Telecoms - Operational KPIs" xfId="50603"/>
    <cellStyle name="n_Flash September eresMas_Wanadoo España Flash 2004 051_0703 Préflashde L23 Analyse CA trafic 07-03 (07-04-03)" xfId="3516"/>
    <cellStyle name="n_Flash September eresMas_Wanadoo España Flash 2004 051_0703 Préflashde L23 Analyse CA trafic 07-03 (07-04-03)_A&amp;ME KPIs" xfId="54080"/>
    <cellStyle name="n_Flash September eresMas_Wanadoo España Flash 2004 051_0703 Préflashde L23 Analyse CA trafic 07-03 (07-04-03)_France financials" xfId="24431"/>
    <cellStyle name="n_Flash September eresMas_Wanadoo España Flash 2004 051_0703 Préflashde L23 Analyse CA trafic 07-03 (07-04-03)_France KPIs" xfId="5638"/>
    <cellStyle name="n_Flash September eresMas_Wanadoo España Flash 2004 051_0703 Préflashde L23 Analyse CA trafic 07-03 (07-04-03)_France KPIs 2" xfId="15056"/>
    <cellStyle name="n_Flash September eresMas_Wanadoo España Flash 2004 051_0703 Préflashde L23 Analyse CA trafic 07-03 (07-04-03)_France KPIs_1" xfId="12881"/>
    <cellStyle name="n_Flash September eresMas_Wanadoo España Flash 2004 051_0703 Préflashde L23 Analyse CA trafic 07-03 (07-04-03)_Group" xfId="40902"/>
    <cellStyle name="n_Flash September eresMas_Wanadoo España Flash 2004 051_0703 Préflashde L23 Analyse CA trafic 07-03 (07-04-03)_Group - financial KPIs" xfId="22687"/>
    <cellStyle name="n_Flash September eresMas_Wanadoo España Flash 2004 051_0703 Préflashde L23 Analyse CA trafic 07-03 (07-04-03)_Group - operational KPIs" xfId="11127"/>
    <cellStyle name="n_Flash September eresMas_Wanadoo España Flash 2004 051_0703 Préflashde L23 Analyse CA trafic 07-03 (07-04-03)_Group - operational KPIs 2" xfId="18826"/>
    <cellStyle name="n_Flash September eresMas_Wanadoo España Flash 2004 051_0703 Préflashde L23 Analyse CA trafic 07-03 (07-04-03)_Group - operational KPIs_1" xfId="20943"/>
    <cellStyle name="n_Flash September eresMas_Wanadoo España Flash 2004 051_0703 Préflashde L23 Analyse CA trafic 07-03 (07-04-03)_Poland KPIs" xfId="40901"/>
    <cellStyle name="n_Flash September eresMas_Wanadoo España Flash 2004 051_0703 Préflashde L23 Analyse CA trafic 07-03 (07-04-03)_ROW" xfId="40903"/>
    <cellStyle name="n_Flash September eresMas_Wanadoo España Flash 2004 051_0703 Préflashde L23 Analyse CA trafic 07-03 (07-04-03)_ROW ARPU" xfId="40904"/>
    <cellStyle name="n_Flash September eresMas_Wanadoo España Flash 2004 051_0703 Préflashde L23 Analyse CA trafic 07-03 (07-04-03)_ROW_1" xfId="40905"/>
    <cellStyle name="n_Flash September eresMas_Wanadoo España Flash 2004 051_0703 Préflashde L23 Analyse CA trafic 07-03 (07-04-03)_ROW_1_Group" xfId="40906"/>
    <cellStyle name="n_Flash September eresMas_Wanadoo España Flash 2004 051_0703 Préflashde L23 Analyse CA trafic 07-03 (07-04-03)_ROW_1_ROW ARPU" xfId="40907"/>
    <cellStyle name="n_Flash September eresMas_Wanadoo España Flash 2004 051_0703 Préflashde L23 Analyse CA trafic 07-03 (07-04-03)_ROW_Group" xfId="40908"/>
    <cellStyle name="n_Flash September eresMas_Wanadoo España Flash 2004 051_0703 Préflashde L23 Analyse CA trafic 07-03 (07-04-03)_ROW_ROW ARPU" xfId="40909"/>
    <cellStyle name="n_Flash September eresMas_Wanadoo España Flash 2004 051_0703 Préflashde L23 Analyse CA trafic 07-03 (07-04-03)_Spain ARPU + AUPU" xfId="40910"/>
    <cellStyle name="n_Flash September eresMas_Wanadoo España Flash 2004 051_0703 Préflashde L23 Analyse CA trafic 07-03 (07-04-03)_Spain ARPU + AUPU_Group" xfId="40911"/>
    <cellStyle name="n_Flash September eresMas_Wanadoo España Flash 2004 051_0703 Préflashde L23 Analyse CA trafic 07-03 (07-04-03)_Spain ARPU + AUPU_ROW ARPU" xfId="40912"/>
    <cellStyle name="n_Flash September eresMas_Wanadoo España Flash 2004 051_0703 Préflashde L23 Analyse CA trafic 07-03 (07-04-03)_Spain KPIs" xfId="7485"/>
    <cellStyle name="n_Flash September eresMas_Wanadoo España Flash 2004 051_0703 Préflashde L23 Analyse CA trafic 07-03 (07-04-03)_Spain KPIs 2" xfId="16852"/>
    <cellStyle name="n_Flash September eresMas_Wanadoo España Flash 2004 051_0703 Préflashde L23 Analyse CA trafic 07-03 (07-04-03)_Spain KPIs_1" xfId="52301"/>
    <cellStyle name="n_Flash September eresMas_Wanadoo España Flash 2004 051_0703 Préflashde L23 Analyse CA trafic 07-03 (07-04-03)_Telecoms - Operational KPIs" xfId="50604"/>
    <cellStyle name="n_Flash September eresMas_Wanadoo España Flash 2004 051_A&amp;ME KPIs" xfId="54078"/>
    <cellStyle name="n_Flash September eresMas_Wanadoo España Flash 2004 051_Base Forfaits 06-07" xfId="3517"/>
    <cellStyle name="n_Flash September eresMas_Wanadoo España Flash 2004 051_Base Forfaits 06-07_A&amp;ME KPIs" xfId="54081"/>
    <cellStyle name="n_Flash September eresMas_Wanadoo España Flash 2004 051_Base Forfaits 06-07_France financials" xfId="24432"/>
    <cellStyle name="n_Flash September eresMas_Wanadoo España Flash 2004 051_Base Forfaits 06-07_France KPIs" xfId="5639"/>
    <cellStyle name="n_Flash September eresMas_Wanadoo España Flash 2004 051_Base Forfaits 06-07_France KPIs 2" xfId="15057"/>
    <cellStyle name="n_Flash September eresMas_Wanadoo España Flash 2004 051_Base Forfaits 06-07_France KPIs_1" xfId="12882"/>
    <cellStyle name="n_Flash September eresMas_Wanadoo España Flash 2004 051_Base Forfaits 06-07_Group" xfId="40914"/>
    <cellStyle name="n_Flash September eresMas_Wanadoo España Flash 2004 051_Base Forfaits 06-07_Group - financial KPIs" xfId="22688"/>
    <cellStyle name="n_Flash September eresMas_Wanadoo España Flash 2004 051_Base Forfaits 06-07_Group - operational KPIs" xfId="11128"/>
    <cellStyle name="n_Flash September eresMas_Wanadoo España Flash 2004 051_Base Forfaits 06-07_Group - operational KPIs 2" xfId="18827"/>
    <cellStyle name="n_Flash September eresMas_Wanadoo España Flash 2004 051_Base Forfaits 06-07_Group - operational KPIs_1" xfId="20944"/>
    <cellStyle name="n_Flash September eresMas_Wanadoo España Flash 2004 051_Base Forfaits 06-07_Poland KPIs" xfId="40913"/>
    <cellStyle name="n_Flash September eresMas_Wanadoo España Flash 2004 051_Base Forfaits 06-07_ROW" xfId="40915"/>
    <cellStyle name="n_Flash September eresMas_Wanadoo España Flash 2004 051_Base Forfaits 06-07_ROW ARPU" xfId="40916"/>
    <cellStyle name="n_Flash September eresMas_Wanadoo España Flash 2004 051_Base Forfaits 06-07_ROW_1" xfId="40917"/>
    <cellStyle name="n_Flash September eresMas_Wanadoo España Flash 2004 051_Base Forfaits 06-07_ROW_1_Group" xfId="40918"/>
    <cellStyle name="n_Flash September eresMas_Wanadoo España Flash 2004 051_Base Forfaits 06-07_ROW_1_ROW ARPU" xfId="40919"/>
    <cellStyle name="n_Flash September eresMas_Wanadoo España Flash 2004 051_Base Forfaits 06-07_ROW_Group" xfId="40920"/>
    <cellStyle name="n_Flash September eresMas_Wanadoo España Flash 2004 051_Base Forfaits 06-07_ROW_ROW ARPU" xfId="40921"/>
    <cellStyle name="n_Flash September eresMas_Wanadoo España Flash 2004 051_Base Forfaits 06-07_Spain ARPU + AUPU" xfId="40922"/>
    <cellStyle name="n_Flash September eresMas_Wanadoo España Flash 2004 051_Base Forfaits 06-07_Spain ARPU + AUPU_Group" xfId="40923"/>
    <cellStyle name="n_Flash September eresMas_Wanadoo España Flash 2004 051_Base Forfaits 06-07_Spain ARPU + AUPU_ROW ARPU" xfId="40924"/>
    <cellStyle name="n_Flash September eresMas_Wanadoo España Flash 2004 051_Base Forfaits 06-07_Spain KPIs" xfId="7486"/>
    <cellStyle name="n_Flash September eresMas_Wanadoo España Flash 2004 051_Base Forfaits 06-07_Spain KPIs 2" xfId="16853"/>
    <cellStyle name="n_Flash September eresMas_Wanadoo España Flash 2004 051_Base Forfaits 06-07_Spain KPIs_1" xfId="52302"/>
    <cellStyle name="n_Flash September eresMas_Wanadoo España Flash 2004 051_Base Forfaits 06-07_Telecoms - Operational KPIs" xfId="50605"/>
    <cellStyle name="n_Flash September eresMas_Wanadoo España Flash 2004 051_CA BAC SCR-VM 06-07 (31-07-06)" xfId="3518"/>
    <cellStyle name="n_Flash September eresMas_Wanadoo España Flash 2004 051_CA BAC SCR-VM 06-07 (31-07-06)_A&amp;ME KPIs" xfId="54082"/>
    <cellStyle name="n_Flash September eresMas_Wanadoo España Flash 2004 051_CA BAC SCR-VM 06-07 (31-07-06)_France financials" xfId="24433"/>
    <cellStyle name="n_Flash September eresMas_Wanadoo España Flash 2004 051_CA BAC SCR-VM 06-07 (31-07-06)_France KPIs" xfId="5640"/>
    <cellStyle name="n_Flash September eresMas_Wanadoo España Flash 2004 051_CA BAC SCR-VM 06-07 (31-07-06)_France KPIs 2" xfId="15058"/>
    <cellStyle name="n_Flash September eresMas_Wanadoo España Flash 2004 051_CA BAC SCR-VM 06-07 (31-07-06)_France KPIs_1" xfId="12883"/>
    <cellStyle name="n_Flash September eresMas_Wanadoo España Flash 2004 051_CA BAC SCR-VM 06-07 (31-07-06)_Group" xfId="40926"/>
    <cellStyle name="n_Flash September eresMas_Wanadoo España Flash 2004 051_CA BAC SCR-VM 06-07 (31-07-06)_Group - financial KPIs" xfId="22689"/>
    <cellStyle name="n_Flash September eresMas_Wanadoo España Flash 2004 051_CA BAC SCR-VM 06-07 (31-07-06)_Group - operational KPIs" xfId="11129"/>
    <cellStyle name="n_Flash September eresMas_Wanadoo España Flash 2004 051_CA BAC SCR-VM 06-07 (31-07-06)_Group - operational KPIs 2" xfId="18828"/>
    <cellStyle name="n_Flash September eresMas_Wanadoo España Flash 2004 051_CA BAC SCR-VM 06-07 (31-07-06)_Group - operational KPIs_1" xfId="20945"/>
    <cellStyle name="n_Flash September eresMas_Wanadoo España Flash 2004 051_CA BAC SCR-VM 06-07 (31-07-06)_Poland KPIs" xfId="40925"/>
    <cellStyle name="n_Flash September eresMas_Wanadoo España Flash 2004 051_CA BAC SCR-VM 06-07 (31-07-06)_ROW" xfId="40927"/>
    <cellStyle name="n_Flash September eresMas_Wanadoo España Flash 2004 051_CA BAC SCR-VM 06-07 (31-07-06)_ROW ARPU" xfId="40928"/>
    <cellStyle name="n_Flash September eresMas_Wanadoo España Flash 2004 051_CA BAC SCR-VM 06-07 (31-07-06)_ROW_1" xfId="40929"/>
    <cellStyle name="n_Flash September eresMas_Wanadoo España Flash 2004 051_CA BAC SCR-VM 06-07 (31-07-06)_ROW_1_Group" xfId="40930"/>
    <cellStyle name="n_Flash September eresMas_Wanadoo España Flash 2004 051_CA BAC SCR-VM 06-07 (31-07-06)_ROW_1_ROW ARPU" xfId="40931"/>
    <cellStyle name="n_Flash September eresMas_Wanadoo España Flash 2004 051_CA BAC SCR-VM 06-07 (31-07-06)_ROW_Group" xfId="40932"/>
    <cellStyle name="n_Flash September eresMas_Wanadoo España Flash 2004 051_CA BAC SCR-VM 06-07 (31-07-06)_ROW_ROW ARPU" xfId="40933"/>
    <cellStyle name="n_Flash September eresMas_Wanadoo España Flash 2004 051_CA BAC SCR-VM 06-07 (31-07-06)_Spain ARPU + AUPU" xfId="40934"/>
    <cellStyle name="n_Flash September eresMas_Wanadoo España Flash 2004 051_CA BAC SCR-VM 06-07 (31-07-06)_Spain ARPU + AUPU_Group" xfId="40935"/>
    <cellStyle name="n_Flash September eresMas_Wanadoo España Flash 2004 051_CA BAC SCR-VM 06-07 (31-07-06)_Spain ARPU + AUPU_ROW ARPU" xfId="40936"/>
    <cellStyle name="n_Flash September eresMas_Wanadoo España Flash 2004 051_CA BAC SCR-VM 06-07 (31-07-06)_Spain KPIs" xfId="7487"/>
    <cellStyle name="n_Flash September eresMas_Wanadoo España Flash 2004 051_CA BAC SCR-VM 06-07 (31-07-06)_Spain KPIs 2" xfId="16854"/>
    <cellStyle name="n_Flash September eresMas_Wanadoo España Flash 2004 051_CA BAC SCR-VM 06-07 (31-07-06)_Spain KPIs_1" xfId="52303"/>
    <cellStyle name="n_Flash September eresMas_Wanadoo España Flash 2004 051_CA BAC SCR-VM 06-07 (31-07-06)_Telecoms - Operational KPIs" xfId="50606"/>
    <cellStyle name="n_Flash September eresMas_Wanadoo España Flash 2004 051_CA forfaits 0607 (06-08-14)" xfId="3519"/>
    <cellStyle name="n_Flash September eresMas_Wanadoo España Flash 2004 051_CA forfaits 0607 (06-08-14)_A&amp;ME KPIs" xfId="54083"/>
    <cellStyle name="n_Flash September eresMas_Wanadoo España Flash 2004 051_CA forfaits 0607 (06-08-14)_France financials" xfId="24434"/>
    <cellStyle name="n_Flash September eresMas_Wanadoo España Flash 2004 051_CA forfaits 0607 (06-08-14)_France KPIs" xfId="5641"/>
    <cellStyle name="n_Flash September eresMas_Wanadoo España Flash 2004 051_CA forfaits 0607 (06-08-14)_France KPIs 2" xfId="15059"/>
    <cellStyle name="n_Flash September eresMas_Wanadoo España Flash 2004 051_CA forfaits 0607 (06-08-14)_France KPIs_1" xfId="12884"/>
    <cellStyle name="n_Flash September eresMas_Wanadoo España Flash 2004 051_CA forfaits 0607 (06-08-14)_Group" xfId="40938"/>
    <cellStyle name="n_Flash September eresMas_Wanadoo España Flash 2004 051_CA forfaits 0607 (06-08-14)_Group - financial KPIs" xfId="22690"/>
    <cellStyle name="n_Flash September eresMas_Wanadoo España Flash 2004 051_CA forfaits 0607 (06-08-14)_Group - operational KPIs" xfId="11130"/>
    <cellStyle name="n_Flash September eresMas_Wanadoo España Flash 2004 051_CA forfaits 0607 (06-08-14)_Group - operational KPIs 2" xfId="18829"/>
    <cellStyle name="n_Flash September eresMas_Wanadoo España Flash 2004 051_CA forfaits 0607 (06-08-14)_Group - operational KPIs_1" xfId="20946"/>
    <cellStyle name="n_Flash September eresMas_Wanadoo España Flash 2004 051_CA forfaits 0607 (06-08-14)_Poland KPIs" xfId="40937"/>
    <cellStyle name="n_Flash September eresMas_Wanadoo España Flash 2004 051_CA forfaits 0607 (06-08-14)_ROW" xfId="40939"/>
    <cellStyle name="n_Flash September eresMas_Wanadoo España Flash 2004 051_CA forfaits 0607 (06-08-14)_ROW ARPU" xfId="40940"/>
    <cellStyle name="n_Flash September eresMas_Wanadoo España Flash 2004 051_CA forfaits 0607 (06-08-14)_ROW_1" xfId="40941"/>
    <cellStyle name="n_Flash September eresMas_Wanadoo España Flash 2004 051_CA forfaits 0607 (06-08-14)_ROW_1_Group" xfId="40942"/>
    <cellStyle name="n_Flash September eresMas_Wanadoo España Flash 2004 051_CA forfaits 0607 (06-08-14)_ROW_1_ROW ARPU" xfId="40943"/>
    <cellStyle name="n_Flash September eresMas_Wanadoo España Flash 2004 051_CA forfaits 0607 (06-08-14)_ROW_Group" xfId="40944"/>
    <cellStyle name="n_Flash September eresMas_Wanadoo España Flash 2004 051_CA forfaits 0607 (06-08-14)_ROW_ROW ARPU" xfId="40945"/>
    <cellStyle name="n_Flash September eresMas_Wanadoo España Flash 2004 051_CA forfaits 0607 (06-08-14)_Spain ARPU + AUPU" xfId="40946"/>
    <cellStyle name="n_Flash September eresMas_Wanadoo España Flash 2004 051_CA forfaits 0607 (06-08-14)_Spain ARPU + AUPU_Group" xfId="40947"/>
    <cellStyle name="n_Flash September eresMas_Wanadoo España Flash 2004 051_CA forfaits 0607 (06-08-14)_Spain ARPU + AUPU_ROW ARPU" xfId="40948"/>
    <cellStyle name="n_Flash September eresMas_Wanadoo España Flash 2004 051_CA forfaits 0607 (06-08-14)_Spain KPIs" xfId="7488"/>
    <cellStyle name="n_Flash September eresMas_Wanadoo España Flash 2004 051_CA forfaits 0607 (06-08-14)_Spain KPIs 2" xfId="16855"/>
    <cellStyle name="n_Flash September eresMas_Wanadoo España Flash 2004 051_CA forfaits 0607 (06-08-14)_Spain KPIs_1" xfId="52304"/>
    <cellStyle name="n_Flash September eresMas_Wanadoo España Flash 2004 051_CA forfaits 0607 (06-08-14)_Telecoms - Operational KPIs" xfId="50607"/>
    <cellStyle name="n_Flash September eresMas_Wanadoo España Flash 2004 051_Classeur2" xfId="3520"/>
    <cellStyle name="n_Flash September eresMas_Wanadoo España Flash 2004 051_Classeur2_A&amp;ME KPIs" xfId="54084"/>
    <cellStyle name="n_Flash September eresMas_Wanadoo España Flash 2004 051_Classeur2_France financials" xfId="24435"/>
    <cellStyle name="n_Flash September eresMas_Wanadoo España Flash 2004 051_Classeur2_France KPIs" xfId="5642"/>
    <cellStyle name="n_Flash September eresMas_Wanadoo España Flash 2004 051_Classeur2_France KPIs 2" xfId="15060"/>
    <cellStyle name="n_Flash September eresMas_Wanadoo España Flash 2004 051_Classeur2_France KPIs_1" xfId="12885"/>
    <cellStyle name="n_Flash September eresMas_Wanadoo España Flash 2004 051_Classeur2_Group" xfId="40950"/>
    <cellStyle name="n_Flash September eresMas_Wanadoo España Flash 2004 051_Classeur2_Group - financial KPIs" xfId="22691"/>
    <cellStyle name="n_Flash September eresMas_Wanadoo España Flash 2004 051_Classeur2_Group - operational KPIs" xfId="11131"/>
    <cellStyle name="n_Flash September eresMas_Wanadoo España Flash 2004 051_Classeur2_Group - operational KPIs 2" xfId="18830"/>
    <cellStyle name="n_Flash September eresMas_Wanadoo España Flash 2004 051_Classeur2_Group - operational KPIs_1" xfId="20947"/>
    <cellStyle name="n_Flash September eresMas_Wanadoo España Flash 2004 051_Classeur2_Poland KPIs" xfId="40949"/>
    <cellStyle name="n_Flash September eresMas_Wanadoo España Flash 2004 051_Classeur2_ROW" xfId="40951"/>
    <cellStyle name="n_Flash September eresMas_Wanadoo España Flash 2004 051_Classeur2_ROW ARPU" xfId="40952"/>
    <cellStyle name="n_Flash September eresMas_Wanadoo España Flash 2004 051_Classeur2_ROW_1" xfId="40953"/>
    <cellStyle name="n_Flash September eresMas_Wanadoo España Flash 2004 051_Classeur2_ROW_1_Group" xfId="40954"/>
    <cellStyle name="n_Flash September eresMas_Wanadoo España Flash 2004 051_Classeur2_ROW_1_ROW ARPU" xfId="40955"/>
    <cellStyle name="n_Flash September eresMas_Wanadoo España Flash 2004 051_Classeur2_ROW_Group" xfId="40956"/>
    <cellStyle name="n_Flash September eresMas_Wanadoo España Flash 2004 051_Classeur2_ROW_ROW ARPU" xfId="40957"/>
    <cellStyle name="n_Flash September eresMas_Wanadoo España Flash 2004 051_Classeur2_Spain ARPU + AUPU" xfId="40958"/>
    <cellStyle name="n_Flash September eresMas_Wanadoo España Flash 2004 051_Classeur2_Spain ARPU + AUPU_Group" xfId="40959"/>
    <cellStyle name="n_Flash September eresMas_Wanadoo España Flash 2004 051_Classeur2_Spain ARPU + AUPU_ROW ARPU" xfId="40960"/>
    <cellStyle name="n_Flash September eresMas_Wanadoo España Flash 2004 051_Classeur2_Spain KPIs" xfId="7489"/>
    <cellStyle name="n_Flash September eresMas_Wanadoo España Flash 2004 051_Classeur2_Spain KPIs 2" xfId="16856"/>
    <cellStyle name="n_Flash September eresMas_Wanadoo España Flash 2004 051_Classeur2_Spain KPIs_1" xfId="52305"/>
    <cellStyle name="n_Flash September eresMas_Wanadoo España Flash 2004 051_Classeur2_Telecoms - Operational KPIs" xfId="50608"/>
    <cellStyle name="n_Flash September eresMas_Wanadoo España Flash 2004 051_Classeur5" xfId="3521"/>
    <cellStyle name="n_Flash September eresMas_Wanadoo España Flash 2004 051_Classeur5_A&amp;ME KPIs" xfId="54085"/>
    <cellStyle name="n_Flash September eresMas_Wanadoo España Flash 2004 051_Classeur5_France financials" xfId="24436"/>
    <cellStyle name="n_Flash September eresMas_Wanadoo España Flash 2004 051_Classeur5_France KPIs" xfId="5643"/>
    <cellStyle name="n_Flash September eresMas_Wanadoo España Flash 2004 051_Classeur5_France KPIs 2" xfId="15061"/>
    <cellStyle name="n_Flash September eresMas_Wanadoo España Flash 2004 051_Classeur5_France KPIs_1" xfId="12886"/>
    <cellStyle name="n_Flash September eresMas_Wanadoo España Flash 2004 051_Classeur5_Group" xfId="40962"/>
    <cellStyle name="n_Flash September eresMas_Wanadoo España Flash 2004 051_Classeur5_Group - financial KPIs" xfId="22692"/>
    <cellStyle name="n_Flash September eresMas_Wanadoo España Flash 2004 051_Classeur5_Group - operational KPIs" xfId="11132"/>
    <cellStyle name="n_Flash September eresMas_Wanadoo España Flash 2004 051_Classeur5_Group - operational KPIs 2" xfId="18831"/>
    <cellStyle name="n_Flash September eresMas_Wanadoo España Flash 2004 051_Classeur5_Group - operational KPIs_1" xfId="20948"/>
    <cellStyle name="n_Flash September eresMas_Wanadoo España Flash 2004 051_Classeur5_Poland KPIs" xfId="40961"/>
    <cellStyle name="n_Flash September eresMas_Wanadoo España Flash 2004 051_Classeur5_ROW" xfId="40963"/>
    <cellStyle name="n_Flash September eresMas_Wanadoo España Flash 2004 051_Classeur5_ROW ARPU" xfId="40964"/>
    <cellStyle name="n_Flash September eresMas_Wanadoo España Flash 2004 051_Classeur5_ROW_1" xfId="40965"/>
    <cellStyle name="n_Flash September eresMas_Wanadoo España Flash 2004 051_Classeur5_ROW_1_Group" xfId="40966"/>
    <cellStyle name="n_Flash September eresMas_Wanadoo España Flash 2004 051_Classeur5_ROW_1_ROW ARPU" xfId="40967"/>
    <cellStyle name="n_Flash September eresMas_Wanadoo España Flash 2004 051_Classeur5_ROW_Group" xfId="40968"/>
    <cellStyle name="n_Flash September eresMas_Wanadoo España Flash 2004 051_Classeur5_ROW_ROW ARPU" xfId="40969"/>
    <cellStyle name="n_Flash September eresMas_Wanadoo España Flash 2004 051_Classeur5_Spain ARPU + AUPU" xfId="40970"/>
    <cellStyle name="n_Flash September eresMas_Wanadoo España Flash 2004 051_Classeur5_Spain ARPU + AUPU_Group" xfId="40971"/>
    <cellStyle name="n_Flash September eresMas_Wanadoo España Flash 2004 051_Classeur5_Spain ARPU + AUPU_ROW ARPU" xfId="40972"/>
    <cellStyle name="n_Flash September eresMas_Wanadoo España Flash 2004 051_Classeur5_Spain KPIs" xfId="7490"/>
    <cellStyle name="n_Flash September eresMas_Wanadoo España Flash 2004 051_Classeur5_Spain KPIs 2" xfId="16857"/>
    <cellStyle name="n_Flash September eresMas_Wanadoo España Flash 2004 051_Classeur5_Spain KPIs_1" xfId="52306"/>
    <cellStyle name="n_Flash September eresMas_Wanadoo España Flash 2004 051_Classeur5_Telecoms - Operational KPIs" xfId="50609"/>
    <cellStyle name="n_Flash September eresMas_Wanadoo España Flash 2004 051_DATA KPI Personal" xfId="40973"/>
    <cellStyle name="n_Flash September eresMas_Wanadoo España Flash 2004 051_DATA KPI Personal_Group" xfId="40974"/>
    <cellStyle name="n_Flash September eresMas_Wanadoo España Flash 2004 051_DATA KPI Personal_ROW ARPU" xfId="40975"/>
    <cellStyle name="n_Flash September eresMas_Wanadoo España Flash 2004 051_EE_CoA_BS - mapped V4" xfId="40976"/>
    <cellStyle name="n_Flash September eresMas_Wanadoo España Flash 2004 051_EE_CoA_BS - mapped V4_Group" xfId="40977"/>
    <cellStyle name="n_Flash September eresMas_Wanadoo España Flash 2004 051_EE_CoA_BS - mapped V4_ROW ARPU" xfId="40978"/>
    <cellStyle name="n_Flash September eresMas_Wanadoo España Flash 2004 051_France financials" xfId="24429"/>
    <cellStyle name="n_Flash September eresMas_Wanadoo España Flash 2004 051_France KPIs" xfId="5636"/>
    <cellStyle name="n_Flash September eresMas_Wanadoo España Flash 2004 051_France KPIs 2" xfId="15054"/>
    <cellStyle name="n_Flash September eresMas_Wanadoo España Flash 2004 051_France KPIs_1" xfId="12879"/>
    <cellStyle name="n_Flash September eresMas_Wanadoo España Flash 2004 051_Group" xfId="40979"/>
    <cellStyle name="n_Flash September eresMas_Wanadoo España Flash 2004 051_Group - financial KPIs" xfId="22685"/>
    <cellStyle name="n_Flash September eresMas_Wanadoo España Flash 2004 051_Group - operational KPIs" xfId="11125"/>
    <cellStyle name="n_Flash September eresMas_Wanadoo España Flash 2004 051_Group - operational KPIs 2" xfId="18824"/>
    <cellStyle name="n_Flash September eresMas_Wanadoo España Flash 2004 051_Group - operational KPIs_1" xfId="20941"/>
    <cellStyle name="n_Flash September eresMas_Wanadoo España Flash 2004 051_PFA_Mn MTV_060413" xfId="3522"/>
    <cellStyle name="n_Flash September eresMas_Wanadoo España Flash 2004 051_PFA_Mn MTV_060413_A&amp;ME KPIs" xfId="54086"/>
    <cellStyle name="n_Flash September eresMas_Wanadoo España Flash 2004 051_PFA_Mn MTV_060413_France financials" xfId="24437"/>
    <cellStyle name="n_Flash September eresMas_Wanadoo España Flash 2004 051_PFA_Mn MTV_060413_France KPIs" xfId="5644"/>
    <cellStyle name="n_Flash September eresMas_Wanadoo España Flash 2004 051_PFA_Mn MTV_060413_France KPIs 2" xfId="15062"/>
    <cellStyle name="n_Flash September eresMas_Wanadoo España Flash 2004 051_PFA_Mn MTV_060413_France KPIs_1" xfId="12887"/>
    <cellStyle name="n_Flash September eresMas_Wanadoo España Flash 2004 051_PFA_Mn MTV_060413_Group" xfId="40981"/>
    <cellStyle name="n_Flash September eresMas_Wanadoo España Flash 2004 051_PFA_Mn MTV_060413_Group - financial KPIs" xfId="22693"/>
    <cellStyle name="n_Flash September eresMas_Wanadoo España Flash 2004 051_PFA_Mn MTV_060413_Group - operational KPIs" xfId="11133"/>
    <cellStyle name="n_Flash September eresMas_Wanadoo España Flash 2004 051_PFA_Mn MTV_060413_Group - operational KPIs 2" xfId="18832"/>
    <cellStyle name="n_Flash September eresMas_Wanadoo España Flash 2004 051_PFA_Mn MTV_060413_Group - operational KPIs_1" xfId="20949"/>
    <cellStyle name="n_Flash September eresMas_Wanadoo España Flash 2004 051_PFA_Mn MTV_060413_Poland KPIs" xfId="40980"/>
    <cellStyle name="n_Flash September eresMas_Wanadoo España Flash 2004 051_PFA_Mn MTV_060413_ROW" xfId="40982"/>
    <cellStyle name="n_Flash September eresMas_Wanadoo España Flash 2004 051_PFA_Mn MTV_060413_ROW ARPU" xfId="40983"/>
    <cellStyle name="n_Flash September eresMas_Wanadoo España Flash 2004 051_PFA_Mn MTV_060413_ROW_1" xfId="40984"/>
    <cellStyle name="n_Flash September eresMas_Wanadoo España Flash 2004 051_PFA_Mn MTV_060413_ROW_1_Group" xfId="40985"/>
    <cellStyle name="n_Flash September eresMas_Wanadoo España Flash 2004 051_PFA_Mn MTV_060413_ROW_1_ROW ARPU" xfId="40986"/>
    <cellStyle name="n_Flash September eresMas_Wanadoo España Flash 2004 051_PFA_Mn MTV_060413_ROW_Group" xfId="40987"/>
    <cellStyle name="n_Flash September eresMas_Wanadoo España Flash 2004 051_PFA_Mn MTV_060413_ROW_ROW ARPU" xfId="40988"/>
    <cellStyle name="n_Flash September eresMas_Wanadoo España Flash 2004 051_PFA_Mn MTV_060413_Spain ARPU + AUPU" xfId="40989"/>
    <cellStyle name="n_Flash September eresMas_Wanadoo España Flash 2004 051_PFA_Mn MTV_060413_Spain ARPU + AUPU_Group" xfId="40990"/>
    <cellStyle name="n_Flash September eresMas_Wanadoo España Flash 2004 051_PFA_Mn MTV_060413_Spain ARPU + AUPU_ROW ARPU" xfId="40991"/>
    <cellStyle name="n_Flash September eresMas_Wanadoo España Flash 2004 051_PFA_Mn MTV_060413_Spain KPIs" xfId="7491"/>
    <cellStyle name="n_Flash September eresMas_Wanadoo España Flash 2004 051_PFA_Mn MTV_060413_Spain KPIs 2" xfId="16858"/>
    <cellStyle name="n_Flash September eresMas_Wanadoo España Flash 2004 051_PFA_Mn MTV_060413_Spain KPIs_1" xfId="52307"/>
    <cellStyle name="n_Flash September eresMas_Wanadoo España Flash 2004 051_PFA_Mn MTV_060413_Telecoms - Operational KPIs" xfId="50610"/>
    <cellStyle name="n_Flash September eresMas_Wanadoo España Flash 2004 051_PFA_Mn_0603_V0 0" xfId="3523"/>
    <cellStyle name="n_Flash September eresMas_Wanadoo España Flash 2004 051_PFA_Mn_0603_V0 0_A&amp;ME KPIs" xfId="54087"/>
    <cellStyle name="n_Flash September eresMas_Wanadoo España Flash 2004 051_PFA_Mn_0603_V0 0_France financials" xfId="24438"/>
    <cellStyle name="n_Flash September eresMas_Wanadoo España Flash 2004 051_PFA_Mn_0603_V0 0_France KPIs" xfId="5645"/>
    <cellStyle name="n_Flash September eresMas_Wanadoo España Flash 2004 051_PFA_Mn_0603_V0 0_France KPIs 2" xfId="15063"/>
    <cellStyle name="n_Flash September eresMas_Wanadoo España Flash 2004 051_PFA_Mn_0603_V0 0_France KPIs_1" xfId="12888"/>
    <cellStyle name="n_Flash September eresMas_Wanadoo España Flash 2004 051_PFA_Mn_0603_V0 0_Group" xfId="40993"/>
    <cellStyle name="n_Flash September eresMas_Wanadoo España Flash 2004 051_PFA_Mn_0603_V0 0_Group - financial KPIs" xfId="22694"/>
    <cellStyle name="n_Flash September eresMas_Wanadoo España Flash 2004 051_PFA_Mn_0603_V0 0_Group - operational KPIs" xfId="11134"/>
    <cellStyle name="n_Flash September eresMas_Wanadoo España Flash 2004 051_PFA_Mn_0603_V0 0_Group - operational KPIs 2" xfId="18833"/>
    <cellStyle name="n_Flash September eresMas_Wanadoo España Flash 2004 051_PFA_Mn_0603_V0 0_Group - operational KPIs_1" xfId="20950"/>
    <cellStyle name="n_Flash September eresMas_Wanadoo España Flash 2004 051_PFA_Mn_0603_V0 0_Poland KPIs" xfId="40992"/>
    <cellStyle name="n_Flash September eresMas_Wanadoo España Flash 2004 051_PFA_Mn_0603_V0 0_ROW" xfId="40994"/>
    <cellStyle name="n_Flash September eresMas_Wanadoo España Flash 2004 051_PFA_Mn_0603_V0 0_ROW ARPU" xfId="40995"/>
    <cellStyle name="n_Flash September eresMas_Wanadoo España Flash 2004 051_PFA_Mn_0603_V0 0_ROW_1" xfId="40996"/>
    <cellStyle name="n_Flash September eresMas_Wanadoo España Flash 2004 051_PFA_Mn_0603_V0 0_ROW_1_Group" xfId="40997"/>
    <cellStyle name="n_Flash September eresMas_Wanadoo España Flash 2004 051_PFA_Mn_0603_V0 0_ROW_1_ROW ARPU" xfId="40998"/>
    <cellStyle name="n_Flash September eresMas_Wanadoo España Flash 2004 051_PFA_Mn_0603_V0 0_ROW_Group" xfId="40999"/>
    <cellStyle name="n_Flash September eresMas_Wanadoo España Flash 2004 051_PFA_Mn_0603_V0 0_ROW_ROW ARPU" xfId="41000"/>
    <cellStyle name="n_Flash September eresMas_Wanadoo España Flash 2004 051_PFA_Mn_0603_V0 0_Spain ARPU + AUPU" xfId="41001"/>
    <cellStyle name="n_Flash September eresMas_Wanadoo España Flash 2004 051_PFA_Mn_0603_V0 0_Spain ARPU + AUPU_Group" xfId="41002"/>
    <cellStyle name="n_Flash September eresMas_Wanadoo España Flash 2004 051_PFA_Mn_0603_V0 0_Spain ARPU + AUPU_ROW ARPU" xfId="41003"/>
    <cellStyle name="n_Flash September eresMas_Wanadoo España Flash 2004 051_PFA_Mn_0603_V0 0_Spain KPIs" xfId="7492"/>
    <cellStyle name="n_Flash September eresMas_Wanadoo España Flash 2004 051_PFA_Mn_0603_V0 0_Spain KPIs 2" xfId="16859"/>
    <cellStyle name="n_Flash September eresMas_Wanadoo España Flash 2004 051_PFA_Mn_0603_V0 0_Spain KPIs_1" xfId="52308"/>
    <cellStyle name="n_Flash September eresMas_Wanadoo España Flash 2004 051_PFA_Mn_0603_V0 0_Telecoms - Operational KPIs" xfId="50611"/>
    <cellStyle name="n_Flash September eresMas_Wanadoo España Flash 2004 051_PFA_Parcs_0600706" xfId="3524"/>
    <cellStyle name="n_Flash September eresMas_Wanadoo España Flash 2004 051_PFA_Parcs_0600706_A&amp;ME KPIs" xfId="54088"/>
    <cellStyle name="n_Flash September eresMas_Wanadoo España Flash 2004 051_PFA_Parcs_0600706_France financials" xfId="24439"/>
    <cellStyle name="n_Flash September eresMas_Wanadoo España Flash 2004 051_PFA_Parcs_0600706_France KPIs" xfId="5646"/>
    <cellStyle name="n_Flash September eresMas_Wanadoo España Flash 2004 051_PFA_Parcs_0600706_France KPIs 2" xfId="15064"/>
    <cellStyle name="n_Flash September eresMas_Wanadoo España Flash 2004 051_PFA_Parcs_0600706_France KPIs_1" xfId="12889"/>
    <cellStyle name="n_Flash September eresMas_Wanadoo España Flash 2004 051_PFA_Parcs_0600706_Group" xfId="41005"/>
    <cellStyle name="n_Flash September eresMas_Wanadoo España Flash 2004 051_PFA_Parcs_0600706_Group - financial KPIs" xfId="22695"/>
    <cellStyle name="n_Flash September eresMas_Wanadoo España Flash 2004 051_PFA_Parcs_0600706_Group - operational KPIs" xfId="11135"/>
    <cellStyle name="n_Flash September eresMas_Wanadoo España Flash 2004 051_PFA_Parcs_0600706_Group - operational KPIs 2" xfId="18834"/>
    <cellStyle name="n_Flash September eresMas_Wanadoo España Flash 2004 051_PFA_Parcs_0600706_Group - operational KPIs_1" xfId="20951"/>
    <cellStyle name="n_Flash September eresMas_Wanadoo España Flash 2004 051_PFA_Parcs_0600706_Poland KPIs" xfId="41004"/>
    <cellStyle name="n_Flash September eresMas_Wanadoo España Flash 2004 051_PFA_Parcs_0600706_ROW" xfId="41006"/>
    <cellStyle name="n_Flash September eresMas_Wanadoo España Flash 2004 051_PFA_Parcs_0600706_ROW ARPU" xfId="41007"/>
    <cellStyle name="n_Flash September eresMas_Wanadoo España Flash 2004 051_PFA_Parcs_0600706_ROW_1" xfId="41008"/>
    <cellStyle name="n_Flash September eresMas_Wanadoo España Flash 2004 051_PFA_Parcs_0600706_ROW_1_Group" xfId="41009"/>
    <cellStyle name="n_Flash September eresMas_Wanadoo España Flash 2004 051_PFA_Parcs_0600706_ROW_1_ROW ARPU" xfId="41010"/>
    <cellStyle name="n_Flash September eresMas_Wanadoo España Flash 2004 051_PFA_Parcs_0600706_ROW_Group" xfId="41011"/>
    <cellStyle name="n_Flash September eresMas_Wanadoo España Flash 2004 051_PFA_Parcs_0600706_ROW_ROW ARPU" xfId="41012"/>
    <cellStyle name="n_Flash September eresMas_Wanadoo España Flash 2004 051_PFA_Parcs_0600706_Spain ARPU + AUPU" xfId="41013"/>
    <cellStyle name="n_Flash September eresMas_Wanadoo España Flash 2004 051_PFA_Parcs_0600706_Spain ARPU + AUPU_Group" xfId="41014"/>
    <cellStyle name="n_Flash September eresMas_Wanadoo España Flash 2004 051_PFA_Parcs_0600706_Spain ARPU + AUPU_ROW ARPU" xfId="41015"/>
    <cellStyle name="n_Flash September eresMas_Wanadoo España Flash 2004 051_PFA_Parcs_0600706_Spain KPIs" xfId="7493"/>
    <cellStyle name="n_Flash September eresMas_Wanadoo España Flash 2004 051_PFA_Parcs_0600706_Spain KPIs 2" xfId="16860"/>
    <cellStyle name="n_Flash September eresMas_Wanadoo España Flash 2004 051_PFA_Parcs_0600706_Spain KPIs_1" xfId="52309"/>
    <cellStyle name="n_Flash September eresMas_Wanadoo España Flash 2004 051_PFA_Parcs_0600706_Telecoms - Operational KPIs" xfId="50612"/>
    <cellStyle name="n_Flash September eresMas_Wanadoo España Flash 2004 051_Poland KPIs" xfId="40888"/>
    <cellStyle name="n_Flash September eresMas_Wanadoo España Flash 2004 051_Reporting Valeur_Mobile_2010_10" xfId="41016"/>
    <cellStyle name="n_Flash September eresMas_Wanadoo España Flash 2004 051_Reporting Valeur_Mobile_2010_10_Group" xfId="41017"/>
    <cellStyle name="n_Flash September eresMas_Wanadoo España Flash 2004 051_Reporting Valeur_Mobile_2010_10_ROW" xfId="41018"/>
    <cellStyle name="n_Flash September eresMas_Wanadoo España Flash 2004 051_Reporting Valeur_Mobile_2010_10_ROW ARPU" xfId="41019"/>
    <cellStyle name="n_Flash September eresMas_Wanadoo España Flash 2004 051_Reporting Valeur_Mobile_2010_10_ROW_Group" xfId="41020"/>
    <cellStyle name="n_Flash September eresMas_Wanadoo España Flash 2004 051_Reporting Valeur_Mobile_2010_10_ROW_ROW ARPU" xfId="41021"/>
    <cellStyle name="n_Flash September eresMas_Wanadoo España Flash 2004 051_ROW" xfId="41022"/>
    <cellStyle name="n_Flash September eresMas_Wanadoo España Flash 2004 051_ROW ARPU" xfId="41023"/>
    <cellStyle name="n_Flash September eresMas_Wanadoo España Flash 2004 051_ROW_1" xfId="41024"/>
    <cellStyle name="n_Flash September eresMas_Wanadoo España Flash 2004 051_ROW_1_Group" xfId="41025"/>
    <cellStyle name="n_Flash September eresMas_Wanadoo España Flash 2004 051_ROW_1_ROW ARPU" xfId="41026"/>
    <cellStyle name="n_Flash September eresMas_Wanadoo España Flash 2004 051_ROW_Group" xfId="41027"/>
    <cellStyle name="n_Flash September eresMas_Wanadoo España Flash 2004 051_ROW_ROW ARPU" xfId="41028"/>
    <cellStyle name="n_Flash September eresMas_Wanadoo España Flash 2004 051_Spain ARPU + AUPU" xfId="41029"/>
    <cellStyle name="n_Flash September eresMas_Wanadoo España Flash 2004 051_Spain ARPU + AUPU_Group" xfId="41030"/>
    <cellStyle name="n_Flash September eresMas_Wanadoo España Flash 2004 051_Spain ARPU + AUPU_ROW ARPU" xfId="41031"/>
    <cellStyle name="n_Flash September eresMas_Wanadoo España Flash 2004 051_Spain KPIs" xfId="7483"/>
    <cellStyle name="n_Flash September eresMas_Wanadoo España Flash 2004 051_Spain KPIs 2" xfId="16850"/>
    <cellStyle name="n_Flash September eresMas_Wanadoo España Flash 2004 051_Spain KPIs_1" xfId="52299"/>
    <cellStyle name="n_Flash September eresMas_Wanadoo España Flash 2004 051_Telecoms - Operational KPIs" xfId="50602"/>
    <cellStyle name="n_Flash September eresMas_Wanadoo España Flash 2004 051_UAG_report_CA 06-09 (06-09-28)" xfId="3525"/>
    <cellStyle name="n_Flash September eresMas_Wanadoo España Flash 2004 051_UAG_report_CA 06-09 (06-09-28)_A&amp;ME KPIs" xfId="54089"/>
    <cellStyle name="n_Flash September eresMas_Wanadoo España Flash 2004 051_UAG_report_CA 06-09 (06-09-28)_France financials" xfId="24440"/>
    <cellStyle name="n_Flash September eresMas_Wanadoo España Flash 2004 051_UAG_report_CA 06-09 (06-09-28)_France KPIs" xfId="5647"/>
    <cellStyle name="n_Flash September eresMas_Wanadoo España Flash 2004 051_UAG_report_CA 06-09 (06-09-28)_France KPIs 2" xfId="15065"/>
    <cellStyle name="n_Flash September eresMas_Wanadoo España Flash 2004 051_UAG_report_CA 06-09 (06-09-28)_France KPIs_1" xfId="12890"/>
    <cellStyle name="n_Flash September eresMas_Wanadoo España Flash 2004 051_UAG_report_CA 06-09 (06-09-28)_Group" xfId="41033"/>
    <cellStyle name="n_Flash September eresMas_Wanadoo España Flash 2004 051_UAG_report_CA 06-09 (06-09-28)_Group - financial KPIs" xfId="22696"/>
    <cellStyle name="n_Flash September eresMas_Wanadoo España Flash 2004 051_UAG_report_CA 06-09 (06-09-28)_Group - operational KPIs" xfId="11136"/>
    <cellStyle name="n_Flash September eresMas_Wanadoo España Flash 2004 051_UAG_report_CA 06-09 (06-09-28)_Group - operational KPIs 2" xfId="18835"/>
    <cellStyle name="n_Flash September eresMas_Wanadoo España Flash 2004 051_UAG_report_CA 06-09 (06-09-28)_Group - operational KPIs_1" xfId="20952"/>
    <cellStyle name="n_Flash September eresMas_Wanadoo España Flash 2004 051_UAG_report_CA 06-09 (06-09-28)_Poland KPIs" xfId="41032"/>
    <cellStyle name="n_Flash September eresMas_Wanadoo España Flash 2004 051_UAG_report_CA 06-09 (06-09-28)_ROW" xfId="41034"/>
    <cellStyle name="n_Flash September eresMas_Wanadoo España Flash 2004 051_UAG_report_CA 06-09 (06-09-28)_ROW ARPU" xfId="41035"/>
    <cellStyle name="n_Flash September eresMas_Wanadoo España Flash 2004 051_UAG_report_CA 06-09 (06-09-28)_ROW_1" xfId="41036"/>
    <cellStyle name="n_Flash September eresMas_Wanadoo España Flash 2004 051_UAG_report_CA 06-09 (06-09-28)_ROW_1_Group" xfId="41037"/>
    <cellStyle name="n_Flash September eresMas_Wanadoo España Flash 2004 051_UAG_report_CA 06-09 (06-09-28)_ROW_1_ROW ARPU" xfId="41038"/>
    <cellStyle name="n_Flash September eresMas_Wanadoo España Flash 2004 051_UAG_report_CA 06-09 (06-09-28)_ROW_Group" xfId="41039"/>
    <cellStyle name="n_Flash September eresMas_Wanadoo España Flash 2004 051_UAG_report_CA 06-09 (06-09-28)_ROW_ROW ARPU" xfId="41040"/>
    <cellStyle name="n_Flash September eresMas_Wanadoo España Flash 2004 051_UAG_report_CA 06-09 (06-09-28)_Spain ARPU + AUPU" xfId="41041"/>
    <cellStyle name="n_Flash September eresMas_Wanadoo España Flash 2004 051_UAG_report_CA 06-09 (06-09-28)_Spain ARPU + AUPU_Group" xfId="41042"/>
    <cellStyle name="n_Flash September eresMas_Wanadoo España Flash 2004 051_UAG_report_CA 06-09 (06-09-28)_Spain ARPU + AUPU_ROW ARPU" xfId="41043"/>
    <cellStyle name="n_Flash September eresMas_Wanadoo España Flash 2004 051_UAG_report_CA 06-09 (06-09-28)_Spain KPIs" xfId="7494"/>
    <cellStyle name="n_Flash September eresMas_Wanadoo España Flash 2004 051_UAG_report_CA 06-09 (06-09-28)_Spain KPIs 2" xfId="16861"/>
    <cellStyle name="n_Flash September eresMas_Wanadoo España Flash 2004 051_UAG_report_CA 06-09 (06-09-28)_Spain KPIs_1" xfId="52310"/>
    <cellStyle name="n_Flash September eresMas_Wanadoo España Flash 2004 051_UAG_report_CA 06-09 (06-09-28)_Telecoms - Operational KPIs" xfId="50613"/>
    <cellStyle name="n_Flash September eresMas_Wanadoo España Flash 2004 051_UAG_report_CA 06-10 (06-11-06)" xfId="3526"/>
    <cellStyle name="n_Flash September eresMas_Wanadoo España Flash 2004 051_UAG_report_CA 06-10 (06-11-06)_A&amp;ME KPIs" xfId="54090"/>
    <cellStyle name="n_Flash September eresMas_Wanadoo España Flash 2004 051_UAG_report_CA 06-10 (06-11-06)_France financials" xfId="24441"/>
    <cellStyle name="n_Flash September eresMas_Wanadoo España Flash 2004 051_UAG_report_CA 06-10 (06-11-06)_France KPIs" xfId="5648"/>
    <cellStyle name="n_Flash September eresMas_Wanadoo España Flash 2004 051_UAG_report_CA 06-10 (06-11-06)_France KPIs 2" xfId="15066"/>
    <cellStyle name="n_Flash September eresMas_Wanadoo España Flash 2004 051_UAG_report_CA 06-10 (06-11-06)_France KPIs_1" xfId="12891"/>
    <cellStyle name="n_Flash September eresMas_Wanadoo España Flash 2004 051_UAG_report_CA 06-10 (06-11-06)_Group" xfId="41045"/>
    <cellStyle name="n_Flash September eresMas_Wanadoo España Flash 2004 051_UAG_report_CA 06-10 (06-11-06)_Group - financial KPIs" xfId="22697"/>
    <cellStyle name="n_Flash September eresMas_Wanadoo España Flash 2004 051_UAG_report_CA 06-10 (06-11-06)_Group - operational KPIs" xfId="11137"/>
    <cellStyle name="n_Flash September eresMas_Wanadoo España Flash 2004 051_UAG_report_CA 06-10 (06-11-06)_Group - operational KPIs 2" xfId="18836"/>
    <cellStyle name="n_Flash September eresMas_Wanadoo España Flash 2004 051_UAG_report_CA 06-10 (06-11-06)_Group - operational KPIs_1" xfId="20953"/>
    <cellStyle name="n_Flash September eresMas_Wanadoo España Flash 2004 051_UAG_report_CA 06-10 (06-11-06)_Poland KPIs" xfId="41044"/>
    <cellStyle name="n_Flash September eresMas_Wanadoo España Flash 2004 051_UAG_report_CA 06-10 (06-11-06)_ROW" xfId="41046"/>
    <cellStyle name="n_Flash September eresMas_Wanadoo España Flash 2004 051_UAG_report_CA 06-10 (06-11-06)_ROW ARPU" xfId="41047"/>
    <cellStyle name="n_Flash September eresMas_Wanadoo España Flash 2004 051_UAG_report_CA 06-10 (06-11-06)_ROW_1" xfId="41048"/>
    <cellStyle name="n_Flash September eresMas_Wanadoo España Flash 2004 051_UAG_report_CA 06-10 (06-11-06)_ROW_1_Group" xfId="41049"/>
    <cellStyle name="n_Flash September eresMas_Wanadoo España Flash 2004 051_UAG_report_CA 06-10 (06-11-06)_ROW_1_ROW ARPU" xfId="41050"/>
    <cellStyle name="n_Flash September eresMas_Wanadoo España Flash 2004 051_UAG_report_CA 06-10 (06-11-06)_ROW_Group" xfId="41051"/>
    <cellStyle name="n_Flash September eresMas_Wanadoo España Flash 2004 051_UAG_report_CA 06-10 (06-11-06)_ROW_ROW ARPU" xfId="41052"/>
    <cellStyle name="n_Flash September eresMas_Wanadoo España Flash 2004 051_UAG_report_CA 06-10 (06-11-06)_Spain ARPU + AUPU" xfId="41053"/>
    <cellStyle name="n_Flash September eresMas_Wanadoo España Flash 2004 051_UAG_report_CA 06-10 (06-11-06)_Spain ARPU + AUPU_Group" xfId="41054"/>
    <cellStyle name="n_Flash September eresMas_Wanadoo España Flash 2004 051_UAG_report_CA 06-10 (06-11-06)_Spain ARPU + AUPU_ROW ARPU" xfId="41055"/>
    <cellStyle name="n_Flash September eresMas_Wanadoo España Flash 2004 051_UAG_report_CA 06-10 (06-11-06)_Spain KPIs" xfId="7495"/>
    <cellStyle name="n_Flash September eresMas_Wanadoo España Flash 2004 051_UAG_report_CA 06-10 (06-11-06)_Spain KPIs 2" xfId="16862"/>
    <cellStyle name="n_Flash September eresMas_Wanadoo España Flash 2004 051_UAG_report_CA 06-10 (06-11-06)_Spain KPIs_1" xfId="52311"/>
    <cellStyle name="n_Flash September eresMas_Wanadoo España Flash 2004 051_UAG_report_CA 06-10 (06-11-06)_Telecoms - Operational KPIs" xfId="50614"/>
    <cellStyle name="n_Flash September eresMas_Wanadoo España Flash 2004 051_V&amp;M trajectoires V1 (06-08-11)" xfId="3527"/>
    <cellStyle name="n_Flash September eresMas_Wanadoo España Flash 2004 051_V&amp;M trajectoires V1 (06-08-11)_A&amp;ME KPIs" xfId="54091"/>
    <cellStyle name="n_Flash September eresMas_Wanadoo España Flash 2004 051_V&amp;M trajectoires V1 (06-08-11)_France financials" xfId="24442"/>
    <cellStyle name="n_Flash September eresMas_Wanadoo España Flash 2004 051_V&amp;M trajectoires V1 (06-08-11)_France KPIs" xfId="5649"/>
    <cellStyle name="n_Flash September eresMas_Wanadoo España Flash 2004 051_V&amp;M trajectoires V1 (06-08-11)_France KPIs 2" xfId="15067"/>
    <cellStyle name="n_Flash September eresMas_Wanadoo España Flash 2004 051_V&amp;M trajectoires V1 (06-08-11)_France KPIs_1" xfId="12892"/>
    <cellStyle name="n_Flash September eresMas_Wanadoo España Flash 2004 051_V&amp;M trajectoires V1 (06-08-11)_Group" xfId="41057"/>
    <cellStyle name="n_Flash September eresMas_Wanadoo España Flash 2004 051_V&amp;M trajectoires V1 (06-08-11)_Group - financial KPIs" xfId="22698"/>
    <cellStyle name="n_Flash September eresMas_Wanadoo España Flash 2004 051_V&amp;M trajectoires V1 (06-08-11)_Group - operational KPIs" xfId="11138"/>
    <cellStyle name="n_Flash September eresMas_Wanadoo España Flash 2004 051_V&amp;M trajectoires V1 (06-08-11)_Group - operational KPIs 2" xfId="18837"/>
    <cellStyle name="n_Flash September eresMas_Wanadoo España Flash 2004 051_V&amp;M trajectoires V1 (06-08-11)_Group - operational KPIs_1" xfId="20954"/>
    <cellStyle name="n_Flash September eresMas_Wanadoo España Flash 2004 051_V&amp;M trajectoires V1 (06-08-11)_Poland KPIs" xfId="41056"/>
    <cellStyle name="n_Flash September eresMas_Wanadoo España Flash 2004 051_V&amp;M trajectoires V1 (06-08-11)_ROW" xfId="41058"/>
    <cellStyle name="n_Flash September eresMas_Wanadoo España Flash 2004 051_V&amp;M trajectoires V1 (06-08-11)_ROW ARPU" xfId="41059"/>
    <cellStyle name="n_Flash September eresMas_Wanadoo España Flash 2004 051_V&amp;M trajectoires V1 (06-08-11)_ROW_1" xfId="41060"/>
    <cellStyle name="n_Flash September eresMas_Wanadoo España Flash 2004 051_V&amp;M trajectoires V1 (06-08-11)_ROW_1_Group" xfId="41061"/>
    <cellStyle name="n_Flash September eresMas_Wanadoo España Flash 2004 051_V&amp;M trajectoires V1 (06-08-11)_ROW_1_ROW ARPU" xfId="41062"/>
    <cellStyle name="n_Flash September eresMas_Wanadoo España Flash 2004 051_V&amp;M trajectoires V1 (06-08-11)_ROW_Group" xfId="41063"/>
    <cellStyle name="n_Flash September eresMas_Wanadoo España Flash 2004 051_V&amp;M trajectoires V1 (06-08-11)_ROW_ROW ARPU" xfId="41064"/>
    <cellStyle name="n_Flash September eresMas_Wanadoo España Flash 2004 051_V&amp;M trajectoires V1 (06-08-11)_Spain ARPU + AUPU" xfId="41065"/>
    <cellStyle name="n_Flash September eresMas_Wanadoo España Flash 2004 051_V&amp;M trajectoires V1 (06-08-11)_Spain ARPU + AUPU_Group" xfId="41066"/>
    <cellStyle name="n_Flash September eresMas_Wanadoo España Flash 2004 051_V&amp;M trajectoires V1 (06-08-11)_Spain ARPU + AUPU_ROW ARPU" xfId="41067"/>
    <cellStyle name="n_Flash September eresMas_Wanadoo España Flash 2004 051_V&amp;M trajectoires V1 (06-08-11)_Spain KPIs" xfId="7496"/>
    <cellStyle name="n_Flash September eresMas_Wanadoo España Flash 2004 051_V&amp;M trajectoires V1 (06-08-11)_Spain KPIs 2" xfId="16863"/>
    <cellStyle name="n_Flash September eresMas_Wanadoo España Flash 2004 051_V&amp;M trajectoires V1 (06-08-11)_Spain KPIs_1" xfId="52312"/>
    <cellStyle name="n_Flash September eresMas_Wanadoo España Flash 2004 051_V&amp;M trajectoires V1 (06-08-11)_Telecoms - Operational KPIs" xfId="50615"/>
    <cellStyle name="n_Flash September eresMas_Wanadoo Espana Flash 2004 12" xfId="3528"/>
    <cellStyle name="n_Flash September eresMas_Wanadoo España Flash 2004 12" xfId="3529"/>
    <cellStyle name="n_Flash September eresMas_Wanadoo Espana Flash 2004 12_A&amp;ME KPIs" xfId="54092"/>
    <cellStyle name="n_Flash September eresMas_Wanadoo España Flash 2004 12_A&amp;ME KPIs" xfId="54093"/>
    <cellStyle name="n_Flash September eresMas_Wanadoo Espana Flash 2004 12_CA BAC SCR-VM 06-07 (31-07-06)" xfId="3530"/>
    <cellStyle name="n_Flash September eresMas_Wanadoo España Flash 2004 12_CA BAC SCR-VM 06-07 (31-07-06)" xfId="3531"/>
    <cellStyle name="n_Flash September eresMas_Wanadoo Espana Flash 2004 12_CA BAC SCR-VM 06-07 (31-07-06)_A&amp;ME KPIs" xfId="54094"/>
    <cellStyle name="n_Flash September eresMas_Wanadoo España Flash 2004 12_CA BAC SCR-VM 06-07 (31-07-06)_A&amp;ME KPIs" xfId="54095"/>
    <cellStyle name="n_Flash September eresMas_Wanadoo Espana Flash 2004 12_CA BAC SCR-VM 06-07 (31-07-06)_France financials" xfId="24445"/>
    <cellStyle name="n_Flash September eresMas_Wanadoo España Flash 2004 12_CA BAC SCR-VM 06-07 (31-07-06)_France financials" xfId="24446"/>
    <cellStyle name="n_Flash September eresMas_Wanadoo Espana Flash 2004 12_CA BAC SCR-VM 06-07 (31-07-06)_France KPIs" xfId="5652"/>
    <cellStyle name="n_Flash September eresMas_Wanadoo España Flash 2004 12_CA BAC SCR-VM 06-07 (31-07-06)_France KPIs" xfId="5653"/>
    <cellStyle name="n_Flash September eresMas_Wanadoo Espana Flash 2004 12_CA BAC SCR-VM 06-07 (31-07-06)_France KPIs 2" xfId="15070"/>
    <cellStyle name="n_Flash September eresMas_Wanadoo España Flash 2004 12_CA BAC SCR-VM 06-07 (31-07-06)_France KPIs 2" xfId="15071"/>
    <cellStyle name="n_Flash September eresMas_Wanadoo Espana Flash 2004 12_CA BAC SCR-VM 06-07 (31-07-06)_France KPIs 3" xfId="13633"/>
    <cellStyle name="n_Flash September eresMas_Wanadoo España Flash 2004 12_CA BAC SCR-VM 06-07 (31-07-06)_France KPIs 3" xfId="13632"/>
    <cellStyle name="n_Flash September eresMas_Wanadoo Espana Flash 2004 12_CA BAC SCR-VM 06-07 (31-07-06)_France KPIs_1" xfId="12895"/>
    <cellStyle name="n_Flash September eresMas_Wanadoo España Flash 2004 12_CA BAC SCR-VM 06-07 (31-07-06)_France KPIs_1" xfId="12896"/>
    <cellStyle name="n_Flash September eresMas_Wanadoo Espana Flash 2004 12_CA BAC SCR-VM 06-07 (31-07-06)_Group" xfId="41072"/>
    <cellStyle name="n_Flash September eresMas_Wanadoo España Flash 2004 12_CA BAC SCR-VM 06-07 (31-07-06)_Group" xfId="41073"/>
    <cellStyle name="n_Flash September eresMas_Wanadoo Espana Flash 2004 12_CA BAC SCR-VM 06-07 (31-07-06)_Group - financial KPIs" xfId="22701"/>
    <cellStyle name="n_Flash September eresMas_Wanadoo España Flash 2004 12_CA BAC SCR-VM 06-07 (31-07-06)_Group - financial KPIs" xfId="22702"/>
    <cellStyle name="n_Flash September eresMas_Wanadoo Espana Flash 2004 12_CA BAC SCR-VM 06-07 (31-07-06)_Group - operational KPIs" xfId="11141"/>
    <cellStyle name="n_Flash September eresMas_Wanadoo España Flash 2004 12_CA BAC SCR-VM 06-07 (31-07-06)_Group - operational KPIs" xfId="11142"/>
    <cellStyle name="n_Flash September eresMas_Wanadoo Espana Flash 2004 12_CA BAC SCR-VM 06-07 (31-07-06)_Group - operational KPIs 2" xfId="18840"/>
    <cellStyle name="n_Flash September eresMas_Wanadoo España Flash 2004 12_CA BAC SCR-VM 06-07 (31-07-06)_Group - operational KPIs 2" xfId="18841"/>
    <cellStyle name="n_Flash September eresMas_Wanadoo Espana Flash 2004 12_CA BAC SCR-VM 06-07 (31-07-06)_Group - operational KPIs 3" xfId="19666"/>
    <cellStyle name="n_Flash September eresMas_Wanadoo España Flash 2004 12_CA BAC SCR-VM 06-07 (31-07-06)_Group - operational KPIs 3" xfId="19667"/>
    <cellStyle name="n_Flash September eresMas_Wanadoo Espana Flash 2004 12_CA BAC SCR-VM 06-07 (31-07-06)_Group - operational KPIs_1" xfId="20957"/>
    <cellStyle name="n_Flash September eresMas_Wanadoo España Flash 2004 12_CA BAC SCR-VM 06-07 (31-07-06)_Group - operational KPIs_1" xfId="20958"/>
    <cellStyle name="n_Flash September eresMas_Wanadoo Espana Flash 2004 12_CA BAC SCR-VM 06-07 (31-07-06)_Poland KPIs" xfId="41070"/>
    <cellStyle name="n_Flash September eresMas_Wanadoo España Flash 2004 12_CA BAC SCR-VM 06-07 (31-07-06)_Poland KPIs" xfId="41071"/>
    <cellStyle name="n_Flash September eresMas_Wanadoo Espana Flash 2004 12_CA BAC SCR-VM 06-07 (31-07-06)_ROW" xfId="41074"/>
    <cellStyle name="n_Flash September eresMas_Wanadoo España Flash 2004 12_CA BAC SCR-VM 06-07 (31-07-06)_ROW" xfId="41075"/>
    <cellStyle name="n_Flash September eresMas_Wanadoo Espana Flash 2004 12_CA BAC SCR-VM 06-07 (31-07-06)_ROW ARPU" xfId="41076"/>
    <cellStyle name="n_Flash September eresMas_Wanadoo España Flash 2004 12_CA BAC SCR-VM 06-07 (31-07-06)_ROW ARPU" xfId="41077"/>
    <cellStyle name="n_Flash September eresMas_Wanadoo Espana Flash 2004 12_CA BAC SCR-VM 06-07 (31-07-06)_ROW_1" xfId="41078"/>
    <cellStyle name="n_Flash September eresMas_Wanadoo España Flash 2004 12_CA BAC SCR-VM 06-07 (31-07-06)_ROW_1" xfId="41079"/>
    <cellStyle name="n_Flash September eresMas_Wanadoo Espana Flash 2004 12_CA BAC SCR-VM 06-07 (31-07-06)_ROW_1_Group" xfId="41080"/>
    <cellStyle name="n_Flash September eresMas_Wanadoo España Flash 2004 12_CA BAC SCR-VM 06-07 (31-07-06)_ROW_1_Group" xfId="41081"/>
    <cellStyle name="n_Flash September eresMas_Wanadoo Espana Flash 2004 12_CA BAC SCR-VM 06-07 (31-07-06)_ROW_1_ROW ARPU" xfId="41082"/>
    <cellStyle name="n_Flash September eresMas_Wanadoo España Flash 2004 12_CA BAC SCR-VM 06-07 (31-07-06)_ROW_1_ROW ARPU" xfId="41083"/>
    <cellStyle name="n_Flash September eresMas_Wanadoo Espana Flash 2004 12_CA BAC SCR-VM 06-07 (31-07-06)_ROW_Group" xfId="41084"/>
    <cellStyle name="n_Flash September eresMas_Wanadoo España Flash 2004 12_CA BAC SCR-VM 06-07 (31-07-06)_ROW_Group" xfId="41085"/>
    <cellStyle name="n_Flash September eresMas_Wanadoo Espana Flash 2004 12_CA BAC SCR-VM 06-07 (31-07-06)_ROW_ROW ARPU" xfId="41086"/>
    <cellStyle name="n_Flash September eresMas_Wanadoo España Flash 2004 12_CA BAC SCR-VM 06-07 (31-07-06)_ROW_ROW ARPU" xfId="41087"/>
    <cellStyle name="n_Flash September eresMas_Wanadoo Espana Flash 2004 12_CA BAC SCR-VM 06-07 (31-07-06)_Spain ARPU + AUPU" xfId="41088"/>
    <cellStyle name="n_Flash September eresMas_Wanadoo España Flash 2004 12_CA BAC SCR-VM 06-07 (31-07-06)_Spain ARPU + AUPU" xfId="41089"/>
    <cellStyle name="n_Flash September eresMas_Wanadoo Espana Flash 2004 12_CA BAC SCR-VM 06-07 (31-07-06)_Spain ARPU + AUPU_Group" xfId="41090"/>
    <cellStyle name="n_Flash September eresMas_Wanadoo España Flash 2004 12_CA BAC SCR-VM 06-07 (31-07-06)_Spain ARPU + AUPU_Group" xfId="41091"/>
    <cellStyle name="n_Flash September eresMas_Wanadoo Espana Flash 2004 12_CA BAC SCR-VM 06-07 (31-07-06)_Spain ARPU + AUPU_ROW ARPU" xfId="41092"/>
    <cellStyle name="n_Flash September eresMas_Wanadoo España Flash 2004 12_CA BAC SCR-VM 06-07 (31-07-06)_Spain ARPU + AUPU_ROW ARPU" xfId="41093"/>
    <cellStyle name="n_Flash September eresMas_Wanadoo Espana Flash 2004 12_CA BAC SCR-VM 06-07 (31-07-06)_Spain KPIs" xfId="7499"/>
    <cellStyle name="n_Flash September eresMas_Wanadoo España Flash 2004 12_CA BAC SCR-VM 06-07 (31-07-06)_Spain KPIs" xfId="7500"/>
    <cellStyle name="n_Flash September eresMas_Wanadoo Espana Flash 2004 12_CA BAC SCR-VM 06-07 (31-07-06)_Spain KPIs 2" xfId="16866"/>
    <cellStyle name="n_Flash September eresMas_Wanadoo España Flash 2004 12_CA BAC SCR-VM 06-07 (31-07-06)_Spain KPIs 2" xfId="16867"/>
    <cellStyle name="n_Flash September eresMas_Wanadoo Espana Flash 2004 12_CA BAC SCR-VM 06-07 (31-07-06)_Spain KPIs 3" xfId="19468"/>
    <cellStyle name="n_Flash September eresMas_Wanadoo España Flash 2004 12_CA BAC SCR-VM 06-07 (31-07-06)_Spain KPIs 3" xfId="19469"/>
    <cellStyle name="n_Flash September eresMas_Wanadoo Espana Flash 2004 12_CA BAC SCR-VM 06-07 (31-07-06)_Spain KPIs_1" xfId="52315"/>
    <cellStyle name="n_Flash September eresMas_Wanadoo España Flash 2004 12_CA BAC SCR-VM 06-07 (31-07-06)_Spain KPIs_1" xfId="52316"/>
    <cellStyle name="n_Flash September eresMas_Wanadoo Espana Flash 2004 12_CA BAC SCR-VM 06-07 (31-07-06)_Telecoms - Operational KPIs" xfId="50618"/>
    <cellStyle name="n_Flash September eresMas_Wanadoo España Flash 2004 12_CA BAC SCR-VM 06-07 (31-07-06)_Telecoms - Operational KPIs" xfId="50619"/>
    <cellStyle name="n_Flash September eresMas_Wanadoo Espana Flash 2004 12_Classeur2" xfId="3532"/>
    <cellStyle name="n_Flash September eresMas_Wanadoo España Flash 2004 12_Classeur2" xfId="3533"/>
    <cellStyle name="n_Flash September eresMas_Wanadoo Espana Flash 2004 12_Classeur2_A&amp;ME KPIs" xfId="54096"/>
    <cellStyle name="n_Flash September eresMas_Wanadoo España Flash 2004 12_Classeur2_A&amp;ME KPIs" xfId="54097"/>
    <cellStyle name="n_Flash September eresMas_Wanadoo Espana Flash 2004 12_Classeur2_France financials" xfId="24447"/>
    <cellStyle name="n_Flash September eresMas_Wanadoo España Flash 2004 12_Classeur2_France financials" xfId="24448"/>
    <cellStyle name="n_Flash September eresMas_Wanadoo Espana Flash 2004 12_Classeur2_France KPIs" xfId="5654"/>
    <cellStyle name="n_Flash September eresMas_Wanadoo España Flash 2004 12_Classeur2_France KPIs" xfId="5655"/>
    <cellStyle name="n_Flash September eresMas_Wanadoo Espana Flash 2004 12_Classeur2_France KPIs 2" xfId="15072"/>
    <cellStyle name="n_Flash September eresMas_Wanadoo España Flash 2004 12_Classeur2_France KPIs 2" xfId="15073"/>
    <cellStyle name="n_Flash September eresMas_Wanadoo Espana Flash 2004 12_Classeur2_France KPIs 3" xfId="13631"/>
    <cellStyle name="n_Flash September eresMas_Wanadoo España Flash 2004 12_Classeur2_France KPIs 3" xfId="13630"/>
    <cellStyle name="n_Flash September eresMas_Wanadoo Espana Flash 2004 12_Classeur2_France KPIs_1" xfId="12897"/>
    <cellStyle name="n_Flash September eresMas_Wanadoo España Flash 2004 12_Classeur2_France KPIs_1" xfId="12898"/>
    <cellStyle name="n_Flash September eresMas_Wanadoo Espana Flash 2004 12_Classeur2_Group" xfId="41096"/>
    <cellStyle name="n_Flash September eresMas_Wanadoo España Flash 2004 12_Classeur2_Group" xfId="41097"/>
    <cellStyle name="n_Flash September eresMas_Wanadoo Espana Flash 2004 12_Classeur2_Group - financial KPIs" xfId="22703"/>
    <cellStyle name="n_Flash September eresMas_Wanadoo España Flash 2004 12_Classeur2_Group - financial KPIs" xfId="22704"/>
    <cellStyle name="n_Flash September eresMas_Wanadoo Espana Flash 2004 12_Classeur2_Group - operational KPIs" xfId="11143"/>
    <cellStyle name="n_Flash September eresMas_Wanadoo España Flash 2004 12_Classeur2_Group - operational KPIs" xfId="11144"/>
    <cellStyle name="n_Flash September eresMas_Wanadoo Espana Flash 2004 12_Classeur2_Group - operational KPIs 2" xfId="18842"/>
    <cellStyle name="n_Flash September eresMas_Wanadoo España Flash 2004 12_Classeur2_Group - operational KPIs 2" xfId="18843"/>
    <cellStyle name="n_Flash September eresMas_Wanadoo Espana Flash 2004 12_Classeur2_Group - operational KPIs 3" xfId="19668"/>
    <cellStyle name="n_Flash September eresMas_Wanadoo España Flash 2004 12_Classeur2_Group - operational KPIs 3" xfId="19669"/>
    <cellStyle name="n_Flash September eresMas_Wanadoo Espana Flash 2004 12_Classeur2_Group - operational KPIs_1" xfId="20959"/>
    <cellStyle name="n_Flash September eresMas_Wanadoo España Flash 2004 12_Classeur2_Group - operational KPIs_1" xfId="20960"/>
    <cellStyle name="n_Flash September eresMas_Wanadoo Espana Flash 2004 12_Classeur2_Poland KPIs" xfId="41094"/>
    <cellStyle name="n_Flash September eresMas_Wanadoo España Flash 2004 12_Classeur2_Poland KPIs" xfId="41095"/>
    <cellStyle name="n_Flash September eresMas_Wanadoo Espana Flash 2004 12_Classeur2_ROW" xfId="41098"/>
    <cellStyle name="n_Flash September eresMas_Wanadoo España Flash 2004 12_Classeur2_ROW" xfId="41099"/>
    <cellStyle name="n_Flash September eresMas_Wanadoo Espana Flash 2004 12_Classeur2_ROW ARPU" xfId="41100"/>
    <cellStyle name="n_Flash September eresMas_Wanadoo España Flash 2004 12_Classeur2_ROW ARPU" xfId="41101"/>
    <cellStyle name="n_Flash September eresMas_Wanadoo Espana Flash 2004 12_Classeur2_ROW_1" xfId="41102"/>
    <cellStyle name="n_Flash September eresMas_Wanadoo España Flash 2004 12_Classeur2_ROW_1" xfId="41103"/>
    <cellStyle name="n_Flash September eresMas_Wanadoo Espana Flash 2004 12_Classeur2_ROW_1_Group" xfId="41104"/>
    <cellStyle name="n_Flash September eresMas_Wanadoo España Flash 2004 12_Classeur2_ROW_1_Group" xfId="41105"/>
    <cellStyle name="n_Flash September eresMas_Wanadoo Espana Flash 2004 12_Classeur2_ROW_1_ROW ARPU" xfId="41106"/>
    <cellStyle name="n_Flash September eresMas_Wanadoo España Flash 2004 12_Classeur2_ROW_1_ROW ARPU" xfId="41107"/>
    <cellStyle name="n_Flash September eresMas_Wanadoo Espana Flash 2004 12_Classeur2_ROW_Group" xfId="41108"/>
    <cellStyle name="n_Flash September eresMas_Wanadoo España Flash 2004 12_Classeur2_ROW_Group" xfId="41109"/>
    <cellStyle name="n_Flash September eresMas_Wanadoo Espana Flash 2004 12_Classeur2_ROW_ROW ARPU" xfId="41110"/>
    <cellStyle name="n_Flash September eresMas_Wanadoo España Flash 2004 12_Classeur2_ROW_ROW ARPU" xfId="41111"/>
    <cellStyle name="n_Flash September eresMas_Wanadoo Espana Flash 2004 12_Classeur2_Spain ARPU + AUPU" xfId="41112"/>
    <cellStyle name="n_Flash September eresMas_Wanadoo España Flash 2004 12_Classeur2_Spain ARPU + AUPU" xfId="41113"/>
    <cellStyle name="n_Flash September eresMas_Wanadoo Espana Flash 2004 12_Classeur2_Spain ARPU + AUPU_Group" xfId="41114"/>
    <cellStyle name="n_Flash September eresMas_Wanadoo España Flash 2004 12_Classeur2_Spain ARPU + AUPU_Group" xfId="41115"/>
    <cellStyle name="n_Flash September eresMas_Wanadoo Espana Flash 2004 12_Classeur2_Spain ARPU + AUPU_ROW ARPU" xfId="41116"/>
    <cellStyle name="n_Flash September eresMas_Wanadoo España Flash 2004 12_Classeur2_Spain ARPU + AUPU_ROW ARPU" xfId="41117"/>
    <cellStyle name="n_Flash September eresMas_Wanadoo Espana Flash 2004 12_Classeur2_Spain KPIs" xfId="7501"/>
    <cellStyle name="n_Flash September eresMas_Wanadoo España Flash 2004 12_Classeur2_Spain KPIs" xfId="7502"/>
    <cellStyle name="n_Flash September eresMas_Wanadoo Espana Flash 2004 12_Classeur2_Spain KPIs 2" xfId="16868"/>
    <cellStyle name="n_Flash September eresMas_Wanadoo España Flash 2004 12_Classeur2_Spain KPIs 2" xfId="16869"/>
    <cellStyle name="n_Flash September eresMas_Wanadoo Espana Flash 2004 12_Classeur2_Spain KPIs 3" xfId="19470"/>
    <cellStyle name="n_Flash September eresMas_Wanadoo España Flash 2004 12_Classeur2_Spain KPIs 3" xfId="19471"/>
    <cellStyle name="n_Flash September eresMas_Wanadoo Espana Flash 2004 12_Classeur2_Spain KPIs_1" xfId="52317"/>
    <cellStyle name="n_Flash September eresMas_Wanadoo España Flash 2004 12_Classeur2_Spain KPIs_1" xfId="52318"/>
    <cellStyle name="n_Flash September eresMas_Wanadoo Espana Flash 2004 12_Classeur2_Telecoms - Operational KPIs" xfId="50620"/>
    <cellStyle name="n_Flash September eresMas_Wanadoo España Flash 2004 12_Classeur2_Telecoms - Operational KPIs" xfId="50621"/>
    <cellStyle name="n_Flash September eresMas_Wanadoo Espana Flash 2004 12_DATA KPI Personal" xfId="41118"/>
    <cellStyle name="n_Flash September eresMas_Wanadoo España Flash 2004 12_DATA KPI Personal" xfId="41119"/>
    <cellStyle name="n_Flash September eresMas_Wanadoo Espana Flash 2004 12_DATA KPI Personal_Group" xfId="41120"/>
    <cellStyle name="n_Flash September eresMas_Wanadoo España Flash 2004 12_DATA KPI Personal_Group" xfId="41121"/>
    <cellStyle name="n_Flash September eresMas_Wanadoo Espana Flash 2004 12_DATA KPI Personal_ROW ARPU" xfId="41122"/>
    <cellStyle name="n_Flash September eresMas_Wanadoo España Flash 2004 12_DATA KPI Personal_ROW ARPU" xfId="41123"/>
    <cellStyle name="n_Flash September eresMas_Wanadoo Espana Flash 2004 12_EE_CoA_BS - mapped V4" xfId="41124"/>
    <cellStyle name="n_Flash September eresMas_Wanadoo España Flash 2004 12_EE_CoA_BS - mapped V4" xfId="41125"/>
    <cellStyle name="n_Flash September eresMas_Wanadoo Espana Flash 2004 12_EE_CoA_BS - mapped V4_Group" xfId="41126"/>
    <cellStyle name="n_Flash September eresMas_Wanadoo España Flash 2004 12_EE_CoA_BS - mapped V4_Group" xfId="41127"/>
    <cellStyle name="n_Flash September eresMas_Wanadoo Espana Flash 2004 12_EE_CoA_BS - mapped V4_ROW ARPU" xfId="41128"/>
    <cellStyle name="n_Flash September eresMas_Wanadoo España Flash 2004 12_EE_CoA_BS - mapped V4_ROW ARPU" xfId="41129"/>
    <cellStyle name="n_Flash September eresMas_Wanadoo Espana Flash 2004 12_Feuil1" xfId="3534"/>
    <cellStyle name="n_Flash September eresMas_Wanadoo España Flash 2004 12_Feuil1" xfId="3535"/>
    <cellStyle name="n_Flash September eresMas_Wanadoo Espana Flash 2004 12_Feuil1_A&amp;ME KPIs" xfId="54098"/>
    <cellStyle name="n_Flash September eresMas_Wanadoo España Flash 2004 12_Feuil1_A&amp;ME KPIs" xfId="54099"/>
    <cellStyle name="n_Flash September eresMas_Wanadoo Espana Flash 2004 12_Feuil1_France financials" xfId="24449"/>
    <cellStyle name="n_Flash September eresMas_Wanadoo España Flash 2004 12_Feuil1_France financials" xfId="24450"/>
    <cellStyle name="n_Flash September eresMas_Wanadoo Espana Flash 2004 12_Feuil1_France KPIs" xfId="5656"/>
    <cellStyle name="n_Flash September eresMas_Wanadoo España Flash 2004 12_Feuil1_France KPIs" xfId="5657"/>
    <cellStyle name="n_Flash September eresMas_Wanadoo Espana Flash 2004 12_Feuil1_France KPIs 2" xfId="15074"/>
    <cellStyle name="n_Flash September eresMas_Wanadoo España Flash 2004 12_Feuil1_France KPIs 2" xfId="15075"/>
    <cellStyle name="n_Flash September eresMas_Wanadoo Espana Flash 2004 12_Feuil1_France KPIs 3" xfId="13629"/>
    <cellStyle name="n_Flash September eresMas_Wanadoo España Flash 2004 12_Feuil1_France KPIs 3" xfId="13628"/>
    <cellStyle name="n_Flash September eresMas_Wanadoo Espana Flash 2004 12_Feuil1_France KPIs_1" xfId="12899"/>
    <cellStyle name="n_Flash September eresMas_Wanadoo España Flash 2004 12_Feuil1_France KPIs_1" xfId="12900"/>
    <cellStyle name="n_Flash September eresMas_Wanadoo Espana Flash 2004 12_Feuil1_Group" xfId="41132"/>
    <cellStyle name="n_Flash September eresMas_Wanadoo España Flash 2004 12_Feuil1_Group" xfId="41133"/>
    <cellStyle name="n_Flash September eresMas_Wanadoo Espana Flash 2004 12_Feuil1_Group - financial KPIs" xfId="22705"/>
    <cellStyle name="n_Flash September eresMas_Wanadoo España Flash 2004 12_Feuil1_Group - financial KPIs" xfId="22706"/>
    <cellStyle name="n_Flash September eresMas_Wanadoo Espana Flash 2004 12_Feuil1_Group - operational KPIs" xfId="11145"/>
    <cellStyle name="n_Flash September eresMas_Wanadoo España Flash 2004 12_Feuil1_Group - operational KPIs" xfId="11146"/>
    <cellStyle name="n_Flash September eresMas_Wanadoo Espana Flash 2004 12_Feuil1_Group - operational KPIs 2" xfId="18844"/>
    <cellStyle name="n_Flash September eresMas_Wanadoo España Flash 2004 12_Feuil1_Group - operational KPIs 2" xfId="18845"/>
    <cellStyle name="n_Flash September eresMas_Wanadoo Espana Flash 2004 12_Feuil1_Group - operational KPIs 3" xfId="19670"/>
    <cellStyle name="n_Flash September eresMas_Wanadoo España Flash 2004 12_Feuil1_Group - operational KPIs 3" xfId="19671"/>
    <cellStyle name="n_Flash September eresMas_Wanadoo Espana Flash 2004 12_Feuil1_Group - operational KPIs_1" xfId="20961"/>
    <cellStyle name="n_Flash September eresMas_Wanadoo España Flash 2004 12_Feuil1_Group - operational KPIs_1" xfId="20962"/>
    <cellStyle name="n_Flash September eresMas_Wanadoo Espana Flash 2004 12_Feuil1_Poland KPIs" xfId="41130"/>
    <cellStyle name="n_Flash September eresMas_Wanadoo España Flash 2004 12_Feuil1_Poland KPIs" xfId="41131"/>
    <cellStyle name="n_Flash September eresMas_Wanadoo Espana Flash 2004 12_Feuil1_ROW" xfId="41134"/>
    <cellStyle name="n_Flash September eresMas_Wanadoo España Flash 2004 12_Feuil1_ROW" xfId="41135"/>
    <cellStyle name="n_Flash September eresMas_Wanadoo Espana Flash 2004 12_Feuil1_ROW ARPU" xfId="41136"/>
    <cellStyle name="n_Flash September eresMas_Wanadoo España Flash 2004 12_Feuil1_ROW ARPU" xfId="41137"/>
    <cellStyle name="n_Flash September eresMas_Wanadoo Espana Flash 2004 12_Feuil1_ROW_1" xfId="41138"/>
    <cellStyle name="n_Flash September eresMas_Wanadoo España Flash 2004 12_Feuil1_ROW_1" xfId="41139"/>
    <cellStyle name="n_Flash September eresMas_Wanadoo Espana Flash 2004 12_Feuil1_ROW_1_Group" xfId="41140"/>
    <cellStyle name="n_Flash September eresMas_Wanadoo España Flash 2004 12_Feuil1_ROW_1_Group" xfId="41141"/>
    <cellStyle name="n_Flash September eresMas_Wanadoo Espana Flash 2004 12_Feuil1_ROW_1_ROW ARPU" xfId="41142"/>
    <cellStyle name="n_Flash September eresMas_Wanadoo España Flash 2004 12_Feuil1_ROW_1_ROW ARPU" xfId="41143"/>
    <cellStyle name="n_Flash September eresMas_Wanadoo Espana Flash 2004 12_Feuil1_ROW_Group" xfId="41144"/>
    <cellStyle name="n_Flash September eresMas_Wanadoo España Flash 2004 12_Feuil1_ROW_Group" xfId="41145"/>
    <cellStyle name="n_Flash September eresMas_Wanadoo Espana Flash 2004 12_Feuil1_ROW_ROW ARPU" xfId="41146"/>
    <cellStyle name="n_Flash September eresMas_Wanadoo España Flash 2004 12_Feuil1_ROW_ROW ARPU" xfId="41147"/>
    <cellStyle name="n_Flash September eresMas_Wanadoo Espana Flash 2004 12_Feuil1_Spain ARPU + AUPU" xfId="41148"/>
    <cellStyle name="n_Flash September eresMas_Wanadoo España Flash 2004 12_Feuil1_Spain ARPU + AUPU" xfId="41149"/>
    <cellStyle name="n_Flash September eresMas_Wanadoo Espana Flash 2004 12_Feuil1_Spain ARPU + AUPU_Group" xfId="41150"/>
    <cellStyle name="n_Flash September eresMas_Wanadoo España Flash 2004 12_Feuil1_Spain ARPU + AUPU_Group" xfId="41151"/>
    <cellStyle name="n_Flash September eresMas_Wanadoo Espana Flash 2004 12_Feuil1_Spain ARPU + AUPU_ROW ARPU" xfId="41152"/>
    <cellStyle name="n_Flash September eresMas_Wanadoo España Flash 2004 12_Feuil1_Spain ARPU + AUPU_ROW ARPU" xfId="41153"/>
    <cellStyle name="n_Flash September eresMas_Wanadoo Espana Flash 2004 12_Feuil1_Spain KPIs" xfId="7503"/>
    <cellStyle name="n_Flash September eresMas_Wanadoo España Flash 2004 12_Feuil1_Spain KPIs" xfId="7504"/>
    <cellStyle name="n_Flash September eresMas_Wanadoo Espana Flash 2004 12_Feuil1_Spain KPIs 2" xfId="16870"/>
    <cellStyle name="n_Flash September eresMas_Wanadoo España Flash 2004 12_Feuil1_Spain KPIs 2" xfId="16871"/>
    <cellStyle name="n_Flash September eresMas_Wanadoo Espana Flash 2004 12_Feuil1_Spain KPIs 3" xfId="19472"/>
    <cellStyle name="n_Flash September eresMas_Wanadoo España Flash 2004 12_Feuil1_Spain KPIs 3" xfId="19473"/>
    <cellStyle name="n_Flash September eresMas_Wanadoo Espana Flash 2004 12_Feuil1_Spain KPIs_1" xfId="52319"/>
    <cellStyle name="n_Flash September eresMas_Wanadoo España Flash 2004 12_Feuil1_Spain KPIs_1" xfId="52320"/>
    <cellStyle name="n_Flash September eresMas_Wanadoo Espana Flash 2004 12_Feuil1_Telecoms - Operational KPIs" xfId="50622"/>
    <cellStyle name="n_Flash September eresMas_Wanadoo España Flash 2004 12_Feuil1_Telecoms - Operational KPIs" xfId="50623"/>
    <cellStyle name="n_Flash September eresMas_Wanadoo Espana Flash 2004 12_France financials" xfId="24443"/>
    <cellStyle name="n_Flash September eresMas_Wanadoo España Flash 2004 12_France financials" xfId="24444"/>
    <cellStyle name="n_Flash September eresMas_Wanadoo Espana Flash 2004 12_France KPIs" xfId="5650"/>
    <cellStyle name="n_Flash September eresMas_Wanadoo España Flash 2004 12_France KPIs" xfId="5651"/>
    <cellStyle name="n_Flash September eresMas_Wanadoo Espana Flash 2004 12_France KPIs 2" xfId="15068"/>
    <cellStyle name="n_Flash September eresMas_Wanadoo España Flash 2004 12_France KPIs 2" xfId="15069"/>
    <cellStyle name="n_Flash September eresMas_Wanadoo Espana Flash 2004 12_France KPIs 3" xfId="13635"/>
    <cellStyle name="n_Flash September eresMas_Wanadoo España Flash 2004 12_France KPIs 3" xfId="13634"/>
    <cellStyle name="n_Flash September eresMas_Wanadoo Espana Flash 2004 12_France KPIs_1" xfId="12893"/>
    <cellStyle name="n_Flash September eresMas_Wanadoo España Flash 2004 12_France KPIs_1" xfId="12894"/>
    <cellStyle name="n_Flash September eresMas_Wanadoo Espana Flash 2004 12_Group" xfId="41154"/>
    <cellStyle name="n_Flash September eresMas_Wanadoo España Flash 2004 12_Group" xfId="41155"/>
    <cellStyle name="n_Flash September eresMas_Wanadoo Espana Flash 2004 12_Group - financial KPIs" xfId="22699"/>
    <cellStyle name="n_Flash September eresMas_Wanadoo España Flash 2004 12_Group - financial KPIs" xfId="22700"/>
    <cellStyle name="n_Flash September eresMas_Wanadoo Espana Flash 2004 12_Group - operational KPIs" xfId="11139"/>
    <cellStyle name="n_Flash September eresMas_Wanadoo España Flash 2004 12_Group - operational KPIs" xfId="11140"/>
    <cellStyle name="n_Flash September eresMas_Wanadoo Espana Flash 2004 12_Group - operational KPIs 2" xfId="18838"/>
    <cellStyle name="n_Flash September eresMas_Wanadoo España Flash 2004 12_Group - operational KPIs 2" xfId="18839"/>
    <cellStyle name="n_Flash September eresMas_Wanadoo Espana Flash 2004 12_Group - operational KPIs 3" xfId="19664"/>
    <cellStyle name="n_Flash September eresMas_Wanadoo España Flash 2004 12_Group - operational KPIs 3" xfId="19665"/>
    <cellStyle name="n_Flash September eresMas_Wanadoo Espana Flash 2004 12_Group - operational KPIs_1" xfId="20955"/>
    <cellStyle name="n_Flash September eresMas_Wanadoo España Flash 2004 12_Group - operational KPIs_1" xfId="20956"/>
    <cellStyle name="n_Flash September eresMas_Wanadoo Espana Flash 2004 12_New L23 CA trafic 06-09 (06-10-20)" xfId="3536"/>
    <cellStyle name="n_Flash September eresMas_Wanadoo España Flash 2004 12_New L23 CA trafic 06-09 (06-10-20)" xfId="3537"/>
    <cellStyle name="n_Flash September eresMas_Wanadoo Espana Flash 2004 12_New L23 CA trafic 06-09 (06-10-20)_A&amp;ME KPIs" xfId="54100"/>
    <cellStyle name="n_Flash September eresMas_Wanadoo España Flash 2004 12_New L23 CA trafic 06-09 (06-10-20)_A&amp;ME KPIs" xfId="54101"/>
    <cellStyle name="n_Flash September eresMas_Wanadoo Espana Flash 2004 12_New L23 CA trafic 06-09 (06-10-20)_France financials" xfId="24451"/>
    <cellStyle name="n_Flash September eresMas_Wanadoo España Flash 2004 12_New L23 CA trafic 06-09 (06-10-20)_France financials" xfId="24452"/>
    <cellStyle name="n_Flash September eresMas_Wanadoo Espana Flash 2004 12_New L23 CA trafic 06-09 (06-10-20)_France KPIs" xfId="5658"/>
    <cellStyle name="n_Flash September eresMas_Wanadoo España Flash 2004 12_New L23 CA trafic 06-09 (06-10-20)_France KPIs" xfId="5659"/>
    <cellStyle name="n_Flash September eresMas_Wanadoo Espana Flash 2004 12_New L23 CA trafic 06-09 (06-10-20)_France KPIs 2" xfId="15076"/>
    <cellStyle name="n_Flash September eresMas_Wanadoo España Flash 2004 12_New L23 CA trafic 06-09 (06-10-20)_France KPIs 2" xfId="15077"/>
    <cellStyle name="n_Flash September eresMas_Wanadoo Espana Flash 2004 12_New L23 CA trafic 06-09 (06-10-20)_France KPIs 3" xfId="13627"/>
    <cellStyle name="n_Flash September eresMas_Wanadoo España Flash 2004 12_New L23 CA trafic 06-09 (06-10-20)_France KPIs 3" xfId="13626"/>
    <cellStyle name="n_Flash September eresMas_Wanadoo Espana Flash 2004 12_New L23 CA trafic 06-09 (06-10-20)_France KPIs_1" xfId="12901"/>
    <cellStyle name="n_Flash September eresMas_Wanadoo España Flash 2004 12_New L23 CA trafic 06-09 (06-10-20)_France KPIs_1" xfId="12902"/>
    <cellStyle name="n_Flash September eresMas_Wanadoo Espana Flash 2004 12_New L23 CA trafic 06-09 (06-10-20)_Group" xfId="41158"/>
    <cellStyle name="n_Flash September eresMas_Wanadoo España Flash 2004 12_New L23 CA trafic 06-09 (06-10-20)_Group" xfId="41159"/>
    <cellStyle name="n_Flash September eresMas_Wanadoo Espana Flash 2004 12_New L23 CA trafic 06-09 (06-10-20)_Group - financial KPIs" xfId="22707"/>
    <cellStyle name="n_Flash September eresMas_Wanadoo España Flash 2004 12_New L23 CA trafic 06-09 (06-10-20)_Group - financial KPIs" xfId="22708"/>
    <cellStyle name="n_Flash September eresMas_Wanadoo Espana Flash 2004 12_New L23 CA trafic 06-09 (06-10-20)_Group - operational KPIs" xfId="11147"/>
    <cellStyle name="n_Flash September eresMas_Wanadoo España Flash 2004 12_New L23 CA trafic 06-09 (06-10-20)_Group - operational KPIs" xfId="11148"/>
    <cellStyle name="n_Flash September eresMas_Wanadoo Espana Flash 2004 12_New L23 CA trafic 06-09 (06-10-20)_Group - operational KPIs 2" xfId="18846"/>
    <cellStyle name="n_Flash September eresMas_Wanadoo España Flash 2004 12_New L23 CA trafic 06-09 (06-10-20)_Group - operational KPIs 2" xfId="18847"/>
    <cellStyle name="n_Flash September eresMas_Wanadoo Espana Flash 2004 12_New L23 CA trafic 06-09 (06-10-20)_Group - operational KPIs 3" xfId="19672"/>
    <cellStyle name="n_Flash September eresMas_Wanadoo España Flash 2004 12_New L23 CA trafic 06-09 (06-10-20)_Group - operational KPIs 3" xfId="19673"/>
    <cellStyle name="n_Flash September eresMas_Wanadoo Espana Flash 2004 12_New L23 CA trafic 06-09 (06-10-20)_Group - operational KPIs_1" xfId="20963"/>
    <cellStyle name="n_Flash September eresMas_Wanadoo España Flash 2004 12_New L23 CA trafic 06-09 (06-10-20)_Group - operational KPIs_1" xfId="20964"/>
    <cellStyle name="n_Flash September eresMas_Wanadoo Espana Flash 2004 12_New L23 CA trafic 06-09 (06-10-20)_Poland KPIs" xfId="41156"/>
    <cellStyle name="n_Flash September eresMas_Wanadoo España Flash 2004 12_New L23 CA trafic 06-09 (06-10-20)_Poland KPIs" xfId="41157"/>
    <cellStyle name="n_Flash September eresMas_Wanadoo Espana Flash 2004 12_New L23 CA trafic 06-09 (06-10-20)_ROW" xfId="41160"/>
    <cellStyle name="n_Flash September eresMas_Wanadoo España Flash 2004 12_New L23 CA trafic 06-09 (06-10-20)_ROW" xfId="41161"/>
    <cellStyle name="n_Flash September eresMas_Wanadoo Espana Flash 2004 12_New L23 CA trafic 06-09 (06-10-20)_ROW ARPU" xfId="41162"/>
    <cellStyle name="n_Flash September eresMas_Wanadoo España Flash 2004 12_New L23 CA trafic 06-09 (06-10-20)_ROW ARPU" xfId="41163"/>
    <cellStyle name="n_Flash September eresMas_Wanadoo Espana Flash 2004 12_New L23 CA trafic 06-09 (06-10-20)_ROW_1" xfId="41164"/>
    <cellStyle name="n_Flash September eresMas_Wanadoo España Flash 2004 12_New L23 CA trafic 06-09 (06-10-20)_ROW_1" xfId="41165"/>
    <cellStyle name="n_Flash September eresMas_Wanadoo Espana Flash 2004 12_New L23 CA trafic 06-09 (06-10-20)_ROW_1_Group" xfId="41166"/>
    <cellStyle name="n_Flash September eresMas_Wanadoo España Flash 2004 12_New L23 CA trafic 06-09 (06-10-20)_ROW_1_Group" xfId="41167"/>
    <cellStyle name="n_Flash September eresMas_Wanadoo Espana Flash 2004 12_New L23 CA trafic 06-09 (06-10-20)_ROW_1_ROW ARPU" xfId="41168"/>
    <cellStyle name="n_Flash September eresMas_Wanadoo España Flash 2004 12_New L23 CA trafic 06-09 (06-10-20)_ROW_1_ROW ARPU" xfId="41169"/>
    <cellStyle name="n_Flash September eresMas_Wanadoo Espana Flash 2004 12_New L23 CA trafic 06-09 (06-10-20)_ROW_Group" xfId="41170"/>
    <cellStyle name="n_Flash September eresMas_Wanadoo España Flash 2004 12_New L23 CA trafic 06-09 (06-10-20)_ROW_Group" xfId="41171"/>
    <cellStyle name="n_Flash September eresMas_Wanadoo Espana Flash 2004 12_New L23 CA trafic 06-09 (06-10-20)_ROW_ROW ARPU" xfId="41172"/>
    <cellStyle name="n_Flash September eresMas_Wanadoo España Flash 2004 12_New L23 CA trafic 06-09 (06-10-20)_ROW_ROW ARPU" xfId="41173"/>
    <cellStyle name="n_Flash September eresMas_Wanadoo Espana Flash 2004 12_New L23 CA trafic 06-09 (06-10-20)_Spain ARPU + AUPU" xfId="41174"/>
    <cellStyle name="n_Flash September eresMas_Wanadoo España Flash 2004 12_New L23 CA trafic 06-09 (06-10-20)_Spain ARPU + AUPU" xfId="41175"/>
    <cellStyle name="n_Flash September eresMas_Wanadoo Espana Flash 2004 12_New L23 CA trafic 06-09 (06-10-20)_Spain ARPU + AUPU_Group" xfId="41176"/>
    <cellStyle name="n_Flash September eresMas_Wanadoo España Flash 2004 12_New L23 CA trafic 06-09 (06-10-20)_Spain ARPU + AUPU_Group" xfId="41177"/>
    <cellStyle name="n_Flash September eresMas_Wanadoo Espana Flash 2004 12_New L23 CA trafic 06-09 (06-10-20)_Spain ARPU + AUPU_ROW ARPU" xfId="41178"/>
    <cellStyle name="n_Flash September eresMas_Wanadoo España Flash 2004 12_New L23 CA trafic 06-09 (06-10-20)_Spain ARPU + AUPU_ROW ARPU" xfId="41179"/>
    <cellStyle name="n_Flash September eresMas_Wanadoo Espana Flash 2004 12_New L23 CA trafic 06-09 (06-10-20)_Spain KPIs" xfId="7505"/>
    <cellStyle name="n_Flash September eresMas_Wanadoo España Flash 2004 12_New L23 CA trafic 06-09 (06-10-20)_Spain KPIs" xfId="7506"/>
    <cellStyle name="n_Flash September eresMas_Wanadoo Espana Flash 2004 12_New L23 CA trafic 06-09 (06-10-20)_Spain KPIs 2" xfId="16872"/>
    <cellStyle name="n_Flash September eresMas_Wanadoo España Flash 2004 12_New L23 CA trafic 06-09 (06-10-20)_Spain KPIs 2" xfId="16873"/>
    <cellStyle name="n_Flash September eresMas_Wanadoo Espana Flash 2004 12_New L23 CA trafic 06-09 (06-10-20)_Spain KPIs 3" xfId="19474"/>
    <cellStyle name="n_Flash September eresMas_Wanadoo España Flash 2004 12_New L23 CA trafic 06-09 (06-10-20)_Spain KPIs 3" xfId="19475"/>
    <cellStyle name="n_Flash September eresMas_Wanadoo Espana Flash 2004 12_New L23 CA trafic 06-09 (06-10-20)_Spain KPIs_1" xfId="52321"/>
    <cellStyle name="n_Flash September eresMas_Wanadoo España Flash 2004 12_New L23 CA trafic 06-09 (06-10-20)_Spain KPIs_1" xfId="52322"/>
    <cellStyle name="n_Flash September eresMas_Wanadoo Espana Flash 2004 12_New L23 CA trafic 06-09 (06-10-20)_Telecoms - Operational KPIs" xfId="50624"/>
    <cellStyle name="n_Flash September eresMas_Wanadoo España Flash 2004 12_New L23 CA trafic 06-09 (06-10-20)_Telecoms - Operational KPIs" xfId="50625"/>
    <cellStyle name="n_Flash September eresMas_Wanadoo Espana Flash 2004 12_PFA_Mn MTV_060413" xfId="3538"/>
    <cellStyle name="n_Flash September eresMas_Wanadoo España Flash 2004 12_PFA_Mn MTV_060413" xfId="3539"/>
    <cellStyle name="n_Flash September eresMas_Wanadoo Espana Flash 2004 12_PFA_Mn MTV_060413_A&amp;ME KPIs" xfId="54102"/>
    <cellStyle name="n_Flash September eresMas_Wanadoo España Flash 2004 12_PFA_Mn MTV_060413_A&amp;ME KPIs" xfId="54103"/>
    <cellStyle name="n_Flash September eresMas_Wanadoo Espana Flash 2004 12_PFA_Mn MTV_060413_France financials" xfId="24453"/>
    <cellStyle name="n_Flash September eresMas_Wanadoo España Flash 2004 12_PFA_Mn MTV_060413_France financials" xfId="24454"/>
    <cellStyle name="n_Flash September eresMas_Wanadoo Espana Flash 2004 12_PFA_Mn MTV_060413_France KPIs" xfId="5660"/>
    <cellStyle name="n_Flash September eresMas_Wanadoo España Flash 2004 12_PFA_Mn MTV_060413_France KPIs" xfId="5661"/>
    <cellStyle name="n_Flash September eresMas_Wanadoo Espana Flash 2004 12_PFA_Mn MTV_060413_France KPIs 2" xfId="15078"/>
    <cellStyle name="n_Flash September eresMas_Wanadoo España Flash 2004 12_PFA_Mn MTV_060413_France KPIs 2" xfId="15079"/>
    <cellStyle name="n_Flash September eresMas_Wanadoo Espana Flash 2004 12_PFA_Mn MTV_060413_France KPIs 3" xfId="13625"/>
    <cellStyle name="n_Flash September eresMas_Wanadoo España Flash 2004 12_PFA_Mn MTV_060413_France KPIs 3" xfId="13624"/>
    <cellStyle name="n_Flash September eresMas_Wanadoo Espana Flash 2004 12_PFA_Mn MTV_060413_France KPIs_1" xfId="12903"/>
    <cellStyle name="n_Flash September eresMas_Wanadoo España Flash 2004 12_PFA_Mn MTV_060413_France KPIs_1" xfId="12904"/>
    <cellStyle name="n_Flash September eresMas_Wanadoo Espana Flash 2004 12_PFA_Mn MTV_060413_Group" xfId="41182"/>
    <cellStyle name="n_Flash September eresMas_Wanadoo España Flash 2004 12_PFA_Mn MTV_060413_Group" xfId="41183"/>
    <cellStyle name="n_Flash September eresMas_Wanadoo Espana Flash 2004 12_PFA_Mn MTV_060413_Group - financial KPIs" xfId="22709"/>
    <cellStyle name="n_Flash September eresMas_Wanadoo España Flash 2004 12_PFA_Mn MTV_060413_Group - financial KPIs" xfId="22710"/>
    <cellStyle name="n_Flash September eresMas_Wanadoo Espana Flash 2004 12_PFA_Mn MTV_060413_Group - operational KPIs" xfId="11149"/>
    <cellStyle name="n_Flash September eresMas_Wanadoo España Flash 2004 12_PFA_Mn MTV_060413_Group - operational KPIs" xfId="11150"/>
    <cellStyle name="n_Flash September eresMas_Wanadoo Espana Flash 2004 12_PFA_Mn MTV_060413_Group - operational KPIs 2" xfId="18848"/>
    <cellStyle name="n_Flash September eresMas_Wanadoo España Flash 2004 12_PFA_Mn MTV_060413_Group - operational KPIs 2" xfId="18849"/>
    <cellStyle name="n_Flash September eresMas_Wanadoo Espana Flash 2004 12_PFA_Mn MTV_060413_Group - operational KPIs 3" xfId="19674"/>
    <cellStyle name="n_Flash September eresMas_Wanadoo España Flash 2004 12_PFA_Mn MTV_060413_Group - operational KPIs 3" xfId="19675"/>
    <cellStyle name="n_Flash September eresMas_Wanadoo Espana Flash 2004 12_PFA_Mn MTV_060413_Group - operational KPIs_1" xfId="20965"/>
    <cellStyle name="n_Flash September eresMas_Wanadoo España Flash 2004 12_PFA_Mn MTV_060413_Group - operational KPIs_1" xfId="20966"/>
    <cellStyle name="n_Flash September eresMas_Wanadoo Espana Flash 2004 12_PFA_Mn MTV_060413_Poland KPIs" xfId="41180"/>
    <cellStyle name="n_Flash September eresMas_Wanadoo España Flash 2004 12_PFA_Mn MTV_060413_Poland KPIs" xfId="41181"/>
    <cellStyle name="n_Flash September eresMas_Wanadoo Espana Flash 2004 12_PFA_Mn MTV_060413_ROW" xfId="41184"/>
    <cellStyle name="n_Flash September eresMas_Wanadoo España Flash 2004 12_PFA_Mn MTV_060413_ROW" xfId="41185"/>
    <cellStyle name="n_Flash September eresMas_Wanadoo Espana Flash 2004 12_PFA_Mn MTV_060413_ROW ARPU" xfId="41186"/>
    <cellStyle name="n_Flash September eresMas_Wanadoo España Flash 2004 12_PFA_Mn MTV_060413_ROW ARPU" xfId="41187"/>
    <cellStyle name="n_Flash September eresMas_Wanadoo Espana Flash 2004 12_PFA_Mn MTV_060413_ROW_1" xfId="41188"/>
    <cellStyle name="n_Flash September eresMas_Wanadoo España Flash 2004 12_PFA_Mn MTV_060413_ROW_1" xfId="41189"/>
    <cellStyle name="n_Flash September eresMas_Wanadoo Espana Flash 2004 12_PFA_Mn MTV_060413_ROW_1_Group" xfId="41190"/>
    <cellStyle name="n_Flash September eresMas_Wanadoo España Flash 2004 12_PFA_Mn MTV_060413_ROW_1_Group" xfId="41191"/>
    <cellStyle name="n_Flash September eresMas_Wanadoo Espana Flash 2004 12_PFA_Mn MTV_060413_ROW_1_ROW ARPU" xfId="41192"/>
    <cellStyle name="n_Flash September eresMas_Wanadoo España Flash 2004 12_PFA_Mn MTV_060413_ROW_1_ROW ARPU" xfId="41193"/>
    <cellStyle name="n_Flash September eresMas_Wanadoo Espana Flash 2004 12_PFA_Mn MTV_060413_ROW_Group" xfId="41194"/>
    <cellStyle name="n_Flash September eresMas_Wanadoo España Flash 2004 12_PFA_Mn MTV_060413_ROW_Group" xfId="41195"/>
    <cellStyle name="n_Flash September eresMas_Wanadoo Espana Flash 2004 12_PFA_Mn MTV_060413_ROW_ROW ARPU" xfId="41196"/>
    <cellStyle name="n_Flash September eresMas_Wanadoo España Flash 2004 12_PFA_Mn MTV_060413_ROW_ROW ARPU" xfId="41197"/>
    <cellStyle name="n_Flash September eresMas_Wanadoo Espana Flash 2004 12_PFA_Mn MTV_060413_Spain ARPU + AUPU" xfId="41198"/>
    <cellStyle name="n_Flash September eresMas_Wanadoo España Flash 2004 12_PFA_Mn MTV_060413_Spain ARPU + AUPU" xfId="41199"/>
    <cellStyle name="n_Flash September eresMas_Wanadoo Espana Flash 2004 12_PFA_Mn MTV_060413_Spain ARPU + AUPU_Group" xfId="41200"/>
    <cellStyle name="n_Flash September eresMas_Wanadoo España Flash 2004 12_PFA_Mn MTV_060413_Spain ARPU + AUPU_Group" xfId="41201"/>
    <cellStyle name="n_Flash September eresMas_Wanadoo Espana Flash 2004 12_PFA_Mn MTV_060413_Spain ARPU + AUPU_ROW ARPU" xfId="41202"/>
    <cellStyle name="n_Flash September eresMas_Wanadoo España Flash 2004 12_PFA_Mn MTV_060413_Spain ARPU + AUPU_ROW ARPU" xfId="41203"/>
    <cellStyle name="n_Flash September eresMas_Wanadoo Espana Flash 2004 12_PFA_Mn MTV_060413_Spain KPIs" xfId="7507"/>
    <cellStyle name="n_Flash September eresMas_Wanadoo España Flash 2004 12_PFA_Mn MTV_060413_Spain KPIs" xfId="7508"/>
    <cellStyle name="n_Flash September eresMas_Wanadoo Espana Flash 2004 12_PFA_Mn MTV_060413_Spain KPIs 2" xfId="16874"/>
    <cellStyle name="n_Flash September eresMas_Wanadoo España Flash 2004 12_PFA_Mn MTV_060413_Spain KPIs 2" xfId="16875"/>
    <cellStyle name="n_Flash September eresMas_Wanadoo Espana Flash 2004 12_PFA_Mn MTV_060413_Spain KPIs 3" xfId="19476"/>
    <cellStyle name="n_Flash September eresMas_Wanadoo España Flash 2004 12_PFA_Mn MTV_060413_Spain KPIs 3" xfId="19477"/>
    <cellStyle name="n_Flash September eresMas_Wanadoo Espana Flash 2004 12_PFA_Mn MTV_060413_Spain KPIs_1" xfId="52323"/>
    <cellStyle name="n_Flash September eresMas_Wanadoo España Flash 2004 12_PFA_Mn MTV_060413_Spain KPIs_1" xfId="52324"/>
    <cellStyle name="n_Flash September eresMas_Wanadoo Espana Flash 2004 12_PFA_Mn MTV_060413_Telecoms - Operational KPIs" xfId="50626"/>
    <cellStyle name="n_Flash September eresMas_Wanadoo España Flash 2004 12_PFA_Mn MTV_060413_Telecoms - Operational KPIs" xfId="50627"/>
    <cellStyle name="n_Flash September eresMas_Wanadoo Espana Flash 2004 12_PFA_Mn_0603_V0 0" xfId="3540"/>
    <cellStyle name="n_Flash September eresMas_Wanadoo España Flash 2004 12_PFA_Mn_0603_V0 0" xfId="3541"/>
    <cellStyle name="n_Flash September eresMas_Wanadoo Espana Flash 2004 12_PFA_Mn_0603_V0 0_A&amp;ME KPIs" xfId="54104"/>
    <cellStyle name="n_Flash September eresMas_Wanadoo España Flash 2004 12_PFA_Mn_0603_V0 0_A&amp;ME KPIs" xfId="54105"/>
    <cellStyle name="n_Flash September eresMas_Wanadoo Espana Flash 2004 12_PFA_Mn_0603_V0 0_France financials" xfId="24455"/>
    <cellStyle name="n_Flash September eresMas_Wanadoo España Flash 2004 12_PFA_Mn_0603_V0 0_France financials" xfId="24456"/>
    <cellStyle name="n_Flash September eresMas_Wanadoo Espana Flash 2004 12_PFA_Mn_0603_V0 0_France KPIs" xfId="5662"/>
    <cellStyle name="n_Flash September eresMas_Wanadoo España Flash 2004 12_PFA_Mn_0603_V0 0_France KPIs" xfId="5663"/>
    <cellStyle name="n_Flash September eresMas_Wanadoo Espana Flash 2004 12_PFA_Mn_0603_V0 0_France KPIs 2" xfId="15080"/>
    <cellStyle name="n_Flash September eresMas_Wanadoo España Flash 2004 12_PFA_Mn_0603_V0 0_France KPIs 2" xfId="15081"/>
    <cellStyle name="n_Flash September eresMas_Wanadoo Espana Flash 2004 12_PFA_Mn_0603_V0 0_France KPIs 3" xfId="13623"/>
    <cellStyle name="n_Flash September eresMas_Wanadoo España Flash 2004 12_PFA_Mn_0603_V0 0_France KPIs 3" xfId="13622"/>
    <cellStyle name="n_Flash September eresMas_Wanadoo Espana Flash 2004 12_PFA_Mn_0603_V0 0_France KPIs_1" xfId="12905"/>
    <cellStyle name="n_Flash September eresMas_Wanadoo España Flash 2004 12_PFA_Mn_0603_V0 0_France KPIs_1" xfId="12906"/>
    <cellStyle name="n_Flash September eresMas_Wanadoo Espana Flash 2004 12_PFA_Mn_0603_V0 0_Group" xfId="41206"/>
    <cellStyle name="n_Flash September eresMas_Wanadoo España Flash 2004 12_PFA_Mn_0603_V0 0_Group" xfId="41207"/>
    <cellStyle name="n_Flash September eresMas_Wanadoo Espana Flash 2004 12_PFA_Mn_0603_V0 0_Group - financial KPIs" xfId="22711"/>
    <cellStyle name="n_Flash September eresMas_Wanadoo España Flash 2004 12_PFA_Mn_0603_V0 0_Group - financial KPIs" xfId="22712"/>
    <cellStyle name="n_Flash September eresMas_Wanadoo Espana Flash 2004 12_PFA_Mn_0603_V0 0_Group - operational KPIs" xfId="11151"/>
    <cellStyle name="n_Flash September eresMas_Wanadoo España Flash 2004 12_PFA_Mn_0603_V0 0_Group - operational KPIs" xfId="11152"/>
    <cellStyle name="n_Flash September eresMas_Wanadoo Espana Flash 2004 12_PFA_Mn_0603_V0 0_Group - operational KPIs 2" xfId="18850"/>
    <cellStyle name="n_Flash September eresMas_Wanadoo España Flash 2004 12_PFA_Mn_0603_V0 0_Group - operational KPIs 2" xfId="18851"/>
    <cellStyle name="n_Flash September eresMas_Wanadoo Espana Flash 2004 12_PFA_Mn_0603_V0 0_Group - operational KPIs 3" xfId="19676"/>
    <cellStyle name="n_Flash September eresMas_Wanadoo España Flash 2004 12_PFA_Mn_0603_V0 0_Group - operational KPIs 3" xfId="19677"/>
    <cellStyle name="n_Flash September eresMas_Wanadoo Espana Flash 2004 12_PFA_Mn_0603_V0 0_Group - operational KPIs_1" xfId="20967"/>
    <cellStyle name="n_Flash September eresMas_Wanadoo España Flash 2004 12_PFA_Mn_0603_V0 0_Group - operational KPIs_1" xfId="20968"/>
    <cellStyle name="n_Flash September eresMas_Wanadoo Espana Flash 2004 12_PFA_Mn_0603_V0 0_Poland KPIs" xfId="41204"/>
    <cellStyle name="n_Flash September eresMas_Wanadoo España Flash 2004 12_PFA_Mn_0603_V0 0_Poland KPIs" xfId="41205"/>
    <cellStyle name="n_Flash September eresMas_Wanadoo Espana Flash 2004 12_PFA_Mn_0603_V0 0_ROW" xfId="41208"/>
    <cellStyle name="n_Flash September eresMas_Wanadoo España Flash 2004 12_PFA_Mn_0603_V0 0_ROW" xfId="41209"/>
    <cellStyle name="n_Flash September eresMas_Wanadoo Espana Flash 2004 12_PFA_Mn_0603_V0 0_ROW ARPU" xfId="41210"/>
    <cellStyle name="n_Flash September eresMas_Wanadoo España Flash 2004 12_PFA_Mn_0603_V0 0_ROW ARPU" xfId="41211"/>
    <cellStyle name="n_Flash September eresMas_Wanadoo Espana Flash 2004 12_PFA_Mn_0603_V0 0_ROW_1" xfId="41212"/>
    <cellStyle name="n_Flash September eresMas_Wanadoo España Flash 2004 12_PFA_Mn_0603_V0 0_ROW_1" xfId="41213"/>
    <cellStyle name="n_Flash September eresMas_Wanadoo Espana Flash 2004 12_PFA_Mn_0603_V0 0_ROW_1_Group" xfId="41214"/>
    <cellStyle name="n_Flash September eresMas_Wanadoo España Flash 2004 12_PFA_Mn_0603_V0 0_ROW_1_Group" xfId="41215"/>
    <cellStyle name="n_Flash September eresMas_Wanadoo Espana Flash 2004 12_PFA_Mn_0603_V0 0_ROW_1_ROW ARPU" xfId="41216"/>
    <cellStyle name="n_Flash September eresMas_Wanadoo España Flash 2004 12_PFA_Mn_0603_V0 0_ROW_1_ROW ARPU" xfId="41217"/>
    <cellStyle name="n_Flash September eresMas_Wanadoo Espana Flash 2004 12_PFA_Mn_0603_V0 0_ROW_Group" xfId="41218"/>
    <cellStyle name="n_Flash September eresMas_Wanadoo España Flash 2004 12_PFA_Mn_0603_V0 0_ROW_Group" xfId="41219"/>
    <cellStyle name="n_Flash September eresMas_Wanadoo Espana Flash 2004 12_PFA_Mn_0603_V0 0_ROW_ROW ARPU" xfId="41220"/>
    <cellStyle name="n_Flash September eresMas_Wanadoo España Flash 2004 12_PFA_Mn_0603_V0 0_ROW_ROW ARPU" xfId="41221"/>
    <cellStyle name="n_Flash September eresMas_Wanadoo Espana Flash 2004 12_PFA_Mn_0603_V0 0_Spain ARPU + AUPU" xfId="41222"/>
    <cellStyle name="n_Flash September eresMas_Wanadoo España Flash 2004 12_PFA_Mn_0603_V0 0_Spain ARPU + AUPU" xfId="41223"/>
    <cellStyle name="n_Flash September eresMas_Wanadoo Espana Flash 2004 12_PFA_Mn_0603_V0 0_Spain ARPU + AUPU_Group" xfId="41224"/>
    <cellStyle name="n_Flash September eresMas_Wanadoo España Flash 2004 12_PFA_Mn_0603_V0 0_Spain ARPU + AUPU_Group" xfId="41225"/>
    <cellStyle name="n_Flash September eresMas_Wanadoo Espana Flash 2004 12_PFA_Mn_0603_V0 0_Spain ARPU + AUPU_ROW ARPU" xfId="41226"/>
    <cellStyle name="n_Flash September eresMas_Wanadoo España Flash 2004 12_PFA_Mn_0603_V0 0_Spain ARPU + AUPU_ROW ARPU" xfId="41227"/>
    <cellStyle name="n_Flash September eresMas_Wanadoo Espana Flash 2004 12_PFA_Mn_0603_V0 0_Spain KPIs" xfId="7509"/>
    <cellStyle name="n_Flash September eresMas_Wanadoo España Flash 2004 12_PFA_Mn_0603_V0 0_Spain KPIs" xfId="7510"/>
    <cellStyle name="n_Flash September eresMas_Wanadoo Espana Flash 2004 12_PFA_Mn_0603_V0 0_Spain KPIs 2" xfId="16876"/>
    <cellStyle name="n_Flash September eresMas_Wanadoo España Flash 2004 12_PFA_Mn_0603_V0 0_Spain KPIs 2" xfId="16877"/>
    <cellStyle name="n_Flash September eresMas_Wanadoo Espana Flash 2004 12_PFA_Mn_0603_V0 0_Spain KPIs 3" xfId="19478"/>
    <cellStyle name="n_Flash September eresMas_Wanadoo España Flash 2004 12_PFA_Mn_0603_V0 0_Spain KPIs 3" xfId="19479"/>
    <cellStyle name="n_Flash September eresMas_Wanadoo Espana Flash 2004 12_PFA_Mn_0603_V0 0_Spain KPIs_1" xfId="52325"/>
    <cellStyle name="n_Flash September eresMas_Wanadoo España Flash 2004 12_PFA_Mn_0603_V0 0_Spain KPIs_1" xfId="52326"/>
    <cellStyle name="n_Flash September eresMas_Wanadoo Espana Flash 2004 12_PFA_Mn_0603_V0 0_Telecoms - Operational KPIs" xfId="50628"/>
    <cellStyle name="n_Flash September eresMas_Wanadoo España Flash 2004 12_PFA_Mn_0603_V0 0_Telecoms - Operational KPIs" xfId="50629"/>
    <cellStyle name="n_Flash September eresMas_Wanadoo Espana Flash 2004 12_Poland KPIs" xfId="41068"/>
    <cellStyle name="n_Flash September eresMas_Wanadoo España Flash 2004 12_Poland KPIs" xfId="41069"/>
    <cellStyle name="n_Flash September eresMas_Wanadoo Espana Flash 2004 12_Reporting Valeur_Mobile_2010_10" xfId="41228"/>
    <cellStyle name="n_Flash September eresMas_Wanadoo España Flash 2004 12_Reporting Valeur_Mobile_2010_10" xfId="41229"/>
    <cellStyle name="n_Flash September eresMas_Wanadoo Espana Flash 2004 12_Reporting Valeur_Mobile_2010_10_Group" xfId="41230"/>
    <cellStyle name="n_Flash September eresMas_Wanadoo España Flash 2004 12_Reporting Valeur_Mobile_2010_10_Group" xfId="41231"/>
    <cellStyle name="n_Flash September eresMas_Wanadoo Espana Flash 2004 12_Reporting Valeur_Mobile_2010_10_ROW" xfId="41232"/>
    <cellStyle name="n_Flash September eresMas_Wanadoo España Flash 2004 12_Reporting Valeur_Mobile_2010_10_ROW" xfId="41233"/>
    <cellStyle name="n_Flash September eresMas_Wanadoo Espana Flash 2004 12_Reporting Valeur_Mobile_2010_10_ROW ARPU" xfId="41234"/>
    <cellStyle name="n_Flash September eresMas_Wanadoo España Flash 2004 12_Reporting Valeur_Mobile_2010_10_ROW ARPU" xfId="41235"/>
    <cellStyle name="n_Flash September eresMas_Wanadoo Espana Flash 2004 12_Reporting Valeur_Mobile_2010_10_ROW_Group" xfId="41236"/>
    <cellStyle name="n_Flash September eresMas_Wanadoo España Flash 2004 12_Reporting Valeur_Mobile_2010_10_ROW_Group" xfId="41237"/>
    <cellStyle name="n_Flash September eresMas_Wanadoo Espana Flash 2004 12_Reporting Valeur_Mobile_2010_10_ROW_ROW ARPU" xfId="41238"/>
    <cellStyle name="n_Flash September eresMas_Wanadoo España Flash 2004 12_Reporting Valeur_Mobile_2010_10_ROW_ROW ARPU" xfId="41239"/>
    <cellStyle name="n_Flash September eresMas_Wanadoo Espana Flash 2004 12_ROW" xfId="41240"/>
    <cellStyle name="n_Flash September eresMas_Wanadoo España Flash 2004 12_ROW" xfId="41241"/>
    <cellStyle name="n_Flash September eresMas_Wanadoo Espana Flash 2004 12_ROW ARPU" xfId="41242"/>
    <cellStyle name="n_Flash September eresMas_Wanadoo España Flash 2004 12_ROW ARPU" xfId="41243"/>
    <cellStyle name="n_Flash September eresMas_Wanadoo Espana Flash 2004 12_ROW_1" xfId="41244"/>
    <cellStyle name="n_Flash September eresMas_Wanadoo España Flash 2004 12_ROW_1" xfId="41245"/>
    <cellStyle name="n_Flash September eresMas_Wanadoo Espana Flash 2004 12_ROW_1_Group" xfId="41246"/>
    <cellStyle name="n_Flash September eresMas_Wanadoo España Flash 2004 12_ROW_1_Group" xfId="41247"/>
    <cellStyle name="n_Flash September eresMas_Wanadoo Espana Flash 2004 12_ROW_1_ROW ARPU" xfId="41248"/>
    <cellStyle name="n_Flash September eresMas_Wanadoo España Flash 2004 12_ROW_1_ROW ARPU" xfId="41249"/>
    <cellStyle name="n_Flash September eresMas_Wanadoo Espana Flash 2004 12_ROW_Group" xfId="41250"/>
    <cellStyle name="n_Flash September eresMas_Wanadoo España Flash 2004 12_ROW_Group" xfId="41251"/>
    <cellStyle name="n_Flash September eresMas_Wanadoo Espana Flash 2004 12_ROW_ROW ARPU" xfId="41252"/>
    <cellStyle name="n_Flash September eresMas_Wanadoo España Flash 2004 12_ROW_ROW ARPU" xfId="41253"/>
    <cellStyle name="n_Flash September eresMas_Wanadoo Espana Flash 2004 12_Spain ARPU + AUPU" xfId="41254"/>
    <cellStyle name="n_Flash September eresMas_Wanadoo España Flash 2004 12_Spain ARPU + AUPU" xfId="41255"/>
    <cellStyle name="n_Flash September eresMas_Wanadoo Espana Flash 2004 12_Spain ARPU + AUPU_Group" xfId="41256"/>
    <cellStyle name="n_Flash September eresMas_Wanadoo España Flash 2004 12_Spain ARPU + AUPU_Group" xfId="41257"/>
    <cellStyle name="n_Flash September eresMas_Wanadoo Espana Flash 2004 12_Spain ARPU + AUPU_ROW ARPU" xfId="41258"/>
    <cellStyle name="n_Flash September eresMas_Wanadoo España Flash 2004 12_Spain ARPU + AUPU_ROW ARPU" xfId="41259"/>
    <cellStyle name="n_Flash September eresMas_Wanadoo Espana Flash 2004 12_Spain KPIs" xfId="7497"/>
    <cellStyle name="n_Flash September eresMas_Wanadoo España Flash 2004 12_Spain KPIs" xfId="7498"/>
    <cellStyle name="n_Flash September eresMas_Wanadoo Espana Flash 2004 12_Spain KPIs 2" xfId="16864"/>
    <cellStyle name="n_Flash September eresMas_Wanadoo España Flash 2004 12_Spain KPIs 2" xfId="16865"/>
    <cellStyle name="n_Flash September eresMas_Wanadoo Espana Flash 2004 12_Spain KPIs 3" xfId="19466"/>
    <cellStyle name="n_Flash September eresMas_Wanadoo España Flash 2004 12_Spain KPIs 3" xfId="19467"/>
    <cellStyle name="n_Flash September eresMas_Wanadoo Espana Flash 2004 12_Spain KPIs_1" xfId="52313"/>
    <cellStyle name="n_Flash September eresMas_Wanadoo España Flash 2004 12_Spain KPIs_1" xfId="52314"/>
    <cellStyle name="n_Flash September eresMas_Wanadoo Espana Flash 2004 12_Telecoms - Operational KPIs" xfId="50616"/>
    <cellStyle name="n_Flash September eresMas_Wanadoo España Flash 2004 12_Telecoms - Operational KPIs" xfId="50617"/>
    <cellStyle name="n_Flash September eresMas_Wanadoo Espana Flash 2004 12_UAG_report_CA 06-09 (06-09-28)" xfId="3542"/>
    <cellStyle name="n_Flash September eresMas_Wanadoo España Flash 2004 12_UAG_report_CA 06-09 (06-09-28)" xfId="3543"/>
    <cellStyle name="n_Flash September eresMas_Wanadoo Espana Flash 2004 12_UAG_report_CA 06-09 (06-09-28)_A&amp;ME KPIs" xfId="54106"/>
    <cellStyle name="n_Flash September eresMas_Wanadoo España Flash 2004 12_UAG_report_CA 06-09 (06-09-28)_A&amp;ME KPIs" xfId="54107"/>
    <cellStyle name="n_Flash September eresMas_Wanadoo Espana Flash 2004 12_UAG_report_CA 06-09 (06-09-28)_France financials" xfId="24457"/>
    <cellStyle name="n_Flash September eresMas_Wanadoo España Flash 2004 12_UAG_report_CA 06-09 (06-09-28)_France financials" xfId="24458"/>
    <cellStyle name="n_Flash September eresMas_Wanadoo Espana Flash 2004 12_UAG_report_CA 06-09 (06-09-28)_France KPIs" xfId="5664"/>
    <cellStyle name="n_Flash September eresMas_Wanadoo España Flash 2004 12_UAG_report_CA 06-09 (06-09-28)_France KPIs" xfId="5665"/>
    <cellStyle name="n_Flash September eresMas_Wanadoo Espana Flash 2004 12_UAG_report_CA 06-09 (06-09-28)_France KPIs 2" xfId="15082"/>
    <cellStyle name="n_Flash September eresMas_Wanadoo España Flash 2004 12_UAG_report_CA 06-09 (06-09-28)_France KPIs 2" xfId="15083"/>
    <cellStyle name="n_Flash September eresMas_Wanadoo Espana Flash 2004 12_UAG_report_CA 06-09 (06-09-28)_France KPIs 3" xfId="13621"/>
    <cellStyle name="n_Flash September eresMas_Wanadoo España Flash 2004 12_UAG_report_CA 06-09 (06-09-28)_France KPIs 3" xfId="13620"/>
    <cellStyle name="n_Flash September eresMas_Wanadoo Espana Flash 2004 12_UAG_report_CA 06-09 (06-09-28)_France KPIs_1" xfId="12907"/>
    <cellStyle name="n_Flash September eresMas_Wanadoo España Flash 2004 12_UAG_report_CA 06-09 (06-09-28)_France KPIs_1" xfId="12908"/>
    <cellStyle name="n_Flash September eresMas_Wanadoo Espana Flash 2004 12_UAG_report_CA 06-09 (06-09-28)_Group" xfId="41262"/>
    <cellStyle name="n_Flash September eresMas_Wanadoo España Flash 2004 12_UAG_report_CA 06-09 (06-09-28)_Group" xfId="41263"/>
    <cellStyle name="n_Flash September eresMas_Wanadoo Espana Flash 2004 12_UAG_report_CA 06-09 (06-09-28)_Group - financial KPIs" xfId="22713"/>
    <cellStyle name="n_Flash September eresMas_Wanadoo España Flash 2004 12_UAG_report_CA 06-09 (06-09-28)_Group - financial KPIs" xfId="22714"/>
    <cellStyle name="n_Flash September eresMas_Wanadoo Espana Flash 2004 12_UAG_report_CA 06-09 (06-09-28)_Group - operational KPIs" xfId="11153"/>
    <cellStyle name="n_Flash September eresMas_Wanadoo España Flash 2004 12_UAG_report_CA 06-09 (06-09-28)_Group - operational KPIs" xfId="11154"/>
    <cellStyle name="n_Flash September eresMas_Wanadoo Espana Flash 2004 12_UAG_report_CA 06-09 (06-09-28)_Group - operational KPIs 2" xfId="18852"/>
    <cellStyle name="n_Flash September eresMas_Wanadoo España Flash 2004 12_UAG_report_CA 06-09 (06-09-28)_Group - operational KPIs 2" xfId="18853"/>
    <cellStyle name="n_Flash September eresMas_Wanadoo Espana Flash 2004 12_UAG_report_CA 06-09 (06-09-28)_Group - operational KPIs 3" xfId="19678"/>
    <cellStyle name="n_Flash September eresMas_Wanadoo España Flash 2004 12_UAG_report_CA 06-09 (06-09-28)_Group - operational KPIs 3" xfId="19679"/>
    <cellStyle name="n_Flash September eresMas_Wanadoo Espana Flash 2004 12_UAG_report_CA 06-09 (06-09-28)_Group - operational KPIs_1" xfId="20969"/>
    <cellStyle name="n_Flash September eresMas_Wanadoo España Flash 2004 12_UAG_report_CA 06-09 (06-09-28)_Group - operational KPIs_1" xfId="20970"/>
    <cellStyle name="n_Flash September eresMas_Wanadoo Espana Flash 2004 12_UAG_report_CA 06-09 (06-09-28)_Poland KPIs" xfId="41260"/>
    <cellStyle name="n_Flash September eresMas_Wanadoo España Flash 2004 12_UAG_report_CA 06-09 (06-09-28)_Poland KPIs" xfId="41261"/>
    <cellStyle name="n_Flash September eresMas_Wanadoo Espana Flash 2004 12_UAG_report_CA 06-09 (06-09-28)_ROW" xfId="41264"/>
    <cellStyle name="n_Flash September eresMas_Wanadoo España Flash 2004 12_UAG_report_CA 06-09 (06-09-28)_ROW" xfId="41265"/>
    <cellStyle name="n_Flash September eresMas_Wanadoo Espana Flash 2004 12_UAG_report_CA 06-09 (06-09-28)_ROW ARPU" xfId="41266"/>
    <cellStyle name="n_Flash September eresMas_Wanadoo España Flash 2004 12_UAG_report_CA 06-09 (06-09-28)_ROW ARPU" xfId="41267"/>
    <cellStyle name="n_Flash September eresMas_Wanadoo Espana Flash 2004 12_UAG_report_CA 06-09 (06-09-28)_ROW_1" xfId="41268"/>
    <cellStyle name="n_Flash September eresMas_Wanadoo España Flash 2004 12_UAG_report_CA 06-09 (06-09-28)_ROW_1" xfId="41269"/>
    <cellStyle name="n_Flash September eresMas_Wanadoo Espana Flash 2004 12_UAG_report_CA 06-09 (06-09-28)_ROW_1_Group" xfId="41270"/>
    <cellStyle name="n_Flash September eresMas_Wanadoo España Flash 2004 12_UAG_report_CA 06-09 (06-09-28)_ROW_1_Group" xfId="41271"/>
    <cellStyle name="n_Flash September eresMas_Wanadoo Espana Flash 2004 12_UAG_report_CA 06-09 (06-09-28)_ROW_1_ROW ARPU" xfId="41272"/>
    <cellStyle name="n_Flash September eresMas_Wanadoo España Flash 2004 12_UAG_report_CA 06-09 (06-09-28)_ROW_1_ROW ARPU" xfId="41273"/>
    <cellStyle name="n_Flash September eresMas_Wanadoo Espana Flash 2004 12_UAG_report_CA 06-09 (06-09-28)_ROW_Group" xfId="41274"/>
    <cellStyle name="n_Flash September eresMas_Wanadoo España Flash 2004 12_UAG_report_CA 06-09 (06-09-28)_ROW_Group" xfId="41275"/>
    <cellStyle name="n_Flash September eresMas_Wanadoo Espana Flash 2004 12_UAG_report_CA 06-09 (06-09-28)_ROW_ROW ARPU" xfId="41276"/>
    <cellStyle name="n_Flash September eresMas_Wanadoo España Flash 2004 12_UAG_report_CA 06-09 (06-09-28)_ROW_ROW ARPU" xfId="41277"/>
    <cellStyle name="n_Flash September eresMas_Wanadoo Espana Flash 2004 12_UAG_report_CA 06-09 (06-09-28)_Spain ARPU + AUPU" xfId="41278"/>
    <cellStyle name="n_Flash September eresMas_Wanadoo España Flash 2004 12_UAG_report_CA 06-09 (06-09-28)_Spain ARPU + AUPU" xfId="41279"/>
    <cellStyle name="n_Flash September eresMas_Wanadoo Espana Flash 2004 12_UAG_report_CA 06-09 (06-09-28)_Spain ARPU + AUPU_Group" xfId="41280"/>
    <cellStyle name="n_Flash September eresMas_Wanadoo España Flash 2004 12_UAG_report_CA 06-09 (06-09-28)_Spain ARPU + AUPU_Group" xfId="41281"/>
    <cellStyle name="n_Flash September eresMas_Wanadoo Espana Flash 2004 12_UAG_report_CA 06-09 (06-09-28)_Spain ARPU + AUPU_ROW ARPU" xfId="41282"/>
    <cellStyle name="n_Flash September eresMas_Wanadoo España Flash 2004 12_UAG_report_CA 06-09 (06-09-28)_Spain ARPU + AUPU_ROW ARPU" xfId="41283"/>
    <cellStyle name="n_Flash September eresMas_Wanadoo Espana Flash 2004 12_UAG_report_CA 06-09 (06-09-28)_Spain KPIs" xfId="7511"/>
    <cellStyle name="n_Flash September eresMas_Wanadoo España Flash 2004 12_UAG_report_CA 06-09 (06-09-28)_Spain KPIs" xfId="7512"/>
    <cellStyle name="n_Flash September eresMas_Wanadoo Espana Flash 2004 12_UAG_report_CA 06-09 (06-09-28)_Spain KPIs 2" xfId="16878"/>
    <cellStyle name="n_Flash September eresMas_Wanadoo España Flash 2004 12_UAG_report_CA 06-09 (06-09-28)_Spain KPIs 2" xfId="16879"/>
    <cellStyle name="n_Flash September eresMas_Wanadoo Espana Flash 2004 12_UAG_report_CA 06-09 (06-09-28)_Spain KPIs 3" xfId="19480"/>
    <cellStyle name="n_Flash September eresMas_Wanadoo España Flash 2004 12_UAG_report_CA 06-09 (06-09-28)_Spain KPIs 3" xfId="19481"/>
    <cellStyle name="n_Flash September eresMas_Wanadoo Espana Flash 2004 12_UAG_report_CA 06-09 (06-09-28)_Spain KPIs_1" xfId="52327"/>
    <cellStyle name="n_Flash September eresMas_Wanadoo España Flash 2004 12_UAG_report_CA 06-09 (06-09-28)_Spain KPIs_1" xfId="52328"/>
    <cellStyle name="n_Flash September eresMas_Wanadoo Espana Flash 2004 12_UAG_report_CA 06-09 (06-09-28)_Telecoms - Operational KPIs" xfId="50630"/>
    <cellStyle name="n_Flash September eresMas_Wanadoo España Flash 2004 12_UAG_report_CA 06-09 (06-09-28)_Telecoms - Operational KPIs" xfId="50631"/>
    <cellStyle name="n_Flash September eresMas_Wanadoo Espana Flash 2004 12_UAG_report_CA 06-10 (06-11-06)" xfId="3544"/>
    <cellStyle name="n_Flash September eresMas_Wanadoo España Flash 2004 12_UAG_report_CA 06-10 (06-11-06)" xfId="3545"/>
    <cellStyle name="n_Flash September eresMas_Wanadoo Espana Flash 2004 12_UAG_report_CA 06-10 (06-11-06)_A&amp;ME KPIs" xfId="54108"/>
    <cellStyle name="n_Flash September eresMas_Wanadoo España Flash 2004 12_UAG_report_CA 06-10 (06-11-06)_A&amp;ME KPIs" xfId="54109"/>
    <cellStyle name="n_Flash September eresMas_Wanadoo Espana Flash 2004 12_UAG_report_CA 06-10 (06-11-06)_France financials" xfId="24459"/>
    <cellStyle name="n_Flash September eresMas_Wanadoo España Flash 2004 12_UAG_report_CA 06-10 (06-11-06)_France financials" xfId="24460"/>
    <cellStyle name="n_Flash September eresMas_Wanadoo Espana Flash 2004 12_UAG_report_CA 06-10 (06-11-06)_France KPIs" xfId="5666"/>
    <cellStyle name="n_Flash September eresMas_Wanadoo España Flash 2004 12_UAG_report_CA 06-10 (06-11-06)_France KPIs" xfId="5667"/>
    <cellStyle name="n_Flash September eresMas_Wanadoo Espana Flash 2004 12_UAG_report_CA 06-10 (06-11-06)_France KPIs 2" xfId="15084"/>
    <cellStyle name="n_Flash September eresMas_Wanadoo España Flash 2004 12_UAG_report_CA 06-10 (06-11-06)_France KPIs 2" xfId="15085"/>
    <cellStyle name="n_Flash September eresMas_Wanadoo Espana Flash 2004 12_UAG_report_CA 06-10 (06-11-06)_France KPIs 3" xfId="13619"/>
    <cellStyle name="n_Flash September eresMas_Wanadoo España Flash 2004 12_UAG_report_CA 06-10 (06-11-06)_France KPIs 3" xfId="13618"/>
    <cellStyle name="n_Flash September eresMas_Wanadoo Espana Flash 2004 12_UAG_report_CA 06-10 (06-11-06)_France KPIs_1" xfId="12909"/>
    <cellStyle name="n_Flash September eresMas_Wanadoo España Flash 2004 12_UAG_report_CA 06-10 (06-11-06)_France KPIs_1" xfId="12910"/>
    <cellStyle name="n_Flash September eresMas_Wanadoo Espana Flash 2004 12_UAG_report_CA 06-10 (06-11-06)_Group" xfId="41286"/>
    <cellStyle name="n_Flash September eresMas_Wanadoo España Flash 2004 12_UAG_report_CA 06-10 (06-11-06)_Group" xfId="41287"/>
    <cellStyle name="n_Flash September eresMas_Wanadoo Espana Flash 2004 12_UAG_report_CA 06-10 (06-11-06)_Group - financial KPIs" xfId="22715"/>
    <cellStyle name="n_Flash September eresMas_Wanadoo España Flash 2004 12_UAG_report_CA 06-10 (06-11-06)_Group - financial KPIs" xfId="22716"/>
    <cellStyle name="n_Flash September eresMas_Wanadoo Espana Flash 2004 12_UAG_report_CA 06-10 (06-11-06)_Group - operational KPIs" xfId="11155"/>
    <cellStyle name="n_Flash September eresMas_Wanadoo España Flash 2004 12_UAG_report_CA 06-10 (06-11-06)_Group - operational KPIs" xfId="11156"/>
    <cellStyle name="n_Flash September eresMas_Wanadoo Espana Flash 2004 12_UAG_report_CA 06-10 (06-11-06)_Group - operational KPIs 2" xfId="18854"/>
    <cellStyle name="n_Flash September eresMas_Wanadoo España Flash 2004 12_UAG_report_CA 06-10 (06-11-06)_Group - operational KPIs 2" xfId="18855"/>
    <cellStyle name="n_Flash September eresMas_Wanadoo Espana Flash 2004 12_UAG_report_CA 06-10 (06-11-06)_Group - operational KPIs 3" xfId="19680"/>
    <cellStyle name="n_Flash September eresMas_Wanadoo España Flash 2004 12_UAG_report_CA 06-10 (06-11-06)_Group - operational KPIs 3" xfId="19681"/>
    <cellStyle name="n_Flash September eresMas_Wanadoo Espana Flash 2004 12_UAG_report_CA 06-10 (06-11-06)_Group - operational KPIs_1" xfId="20971"/>
    <cellStyle name="n_Flash September eresMas_Wanadoo España Flash 2004 12_UAG_report_CA 06-10 (06-11-06)_Group - operational KPIs_1" xfId="20972"/>
    <cellStyle name="n_Flash September eresMas_Wanadoo Espana Flash 2004 12_UAG_report_CA 06-10 (06-11-06)_Poland KPIs" xfId="41284"/>
    <cellStyle name="n_Flash September eresMas_Wanadoo España Flash 2004 12_UAG_report_CA 06-10 (06-11-06)_Poland KPIs" xfId="41285"/>
    <cellStyle name="n_Flash September eresMas_Wanadoo Espana Flash 2004 12_UAG_report_CA 06-10 (06-11-06)_ROW" xfId="41288"/>
    <cellStyle name="n_Flash September eresMas_Wanadoo España Flash 2004 12_UAG_report_CA 06-10 (06-11-06)_ROW" xfId="41289"/>
    <cellStyle name="n_Flash September eresMas_Wanadoo Espana Flash 2004 12_UAG_report_CA 06-10 (06-11-06)_ROW ARPU" xfId="41290"/>
    <cellStyle name="n_Flash September eresMas_Wanadoo España Flash 2004 12_UAG_report_CA 06-10 (06-11-06)_ROW ARPU" xfId="41291"/>
    <cellStyle name="n_Flash September eresMas_Wanadoo Espana Flash 2004 12_UAG_report_CA 06-10 (06-11-06)_ROW_1" xfId="41292"/>
    <cellStyle name="n_Flash September eresMas_Wanadoo España Flash 2004 12_UAG_report_CA 06-10 (06-11-06)_ROW_1" xfId="41293"/>
    <cellStyle name="n_Flash September eresMas_Wanadoo Espana Flash 2004 12_UAG_report_CA 06-10 (06-11-06)_ROW_1_Group" xfId="41294"/>
    <cellStyle name="n_Flash September eresMas_Wanadoo España Flash 2004 12_UAG_report_CA 06-10 (06-11-06)_ROW_1_Group" xfId="41295"/>
    <cellStyle name="n_Flash September eresMas_Wanadoo Espana Flash 2004 12_UAG_report_CA 06-10 (06-11-06)_ROW_1_ROW ARPU" xfId="41296"/>
    <cellStyle name="n_Flash September eresMas_Wanadoo España Flash 2004 12_UAG_report_CA 06-10 (06-11-06)_ROW_1_ROW ARPU" xfId="41297"/>
    <cellStyle name="n_Flash September eresMas_Wanadoo Espana Flash 2004 12_UAG_report_CA 06-10 (06-11-06)_ROW_Group" xfId="41298"/>
    <cellStyle name="n_Flash September eresMas_Wanadoo España Flash 2004 12_UAG_report_CA 06-10 (06-11-06)_ROW_Group" xfId="41299"/>
    <cellStyle name="n_Flash September eresMas_Wanadoo Espana Flash 2004 12_UAG_report_CA 06-10 (06-11-06)_ROW_ROW ARPU" xfId="41300"/>
    <cellStyle name="n_Flash September eresMas_Wanadoo España Flash 2004 12_UAG_report_CA 06-10 (06-11-06)_ROW_ROW ARPU" xfId="41301"/>
    <cellStyle name="n_Flash September eresMas_Wanadoo Espana Flash 2004 12_UAG_report_CA 06-10 (06-11-06)_Spain ARPU + AUPU" xfId="41302"/>
    <cellStyle name="n_Flash September eresMas_Wanadoo España Flash 2004 12_UAG_report_CA 06-10 (06-11-06)_Spain ARPU + AUPU" xfId="41303"/>
    <cellStyle name="n_Flash September eresMas_Wanadoo Espana Flash 2004 12_UAG_report_CA 06-10 (06-11-06)_Spain ARPU + AUPU_Group" xfId="41304"/>
    <cellStyle name="n_Flash September eresMas_Wanadoo España Flash 2004 12_UAG_report_CA 06-10 (06-11-06)_Spain ARPU + AUPU_Group" xfId="41305"/>
    <cellStyle name="n_Flash September eresMas_Wanadoo Espana Flash 2004 12_UAG_report_CA 06-10 (06-11-06)_Spain ARPU + AUPU_ROW ARPU" xfId="41306"/>
    <cellStyle name="n_Flash September eresMas_Wanadoo España Flash 2004 12_UAG_report_CA 06-10 (06-11-06)_Spain ARPU + AUPU_ROW ARPU" xfId="41307"/>
    <cellStyle name="n_Flash September eresMas_Wanadoo Espana Flash 2004 12_UAG_report_CA 06-10 (06-11-06)_Spain KPIs" xfId="7513"/>
    <cellStyle name="n_Flash September eresMas_Wanadoo España Flash 2004 12_UAG_report_CA 06-10 (06-11-06)_Spain KPIs" xfId="7514"/>
    <cellStyle name="n_Flash September eresMas_Wanadoo Espana Flash 2004 12_UAG_report_CA 06-10 (06-11-06)_Spain KPIs 2" xfId="16880"/>
    <cellStyle name="n_Flash September eresMas_Wanadoo España Flash 2004 12_UAG_report_CA 06-10 (06-11-06)_Spain KPIs 2" xfId="16881"/>
    <cellStyle name="n_Flash September eresMas_Wanadoo Espana Flash 2004 12_UAG_report_CA 06-10 (06-11-06)_Spain KPIs 3" xfId="19482"/>
    <cellStyle name="n_Flash September eresMas_Wanadoo España Flash 2004 12_UAG_report_CA 06-10 (06-11-06)_Spain KPIs 3" xfId="19483"/>
    <cellStyle name="n_Flash September eresMas_Wanadoo Espana Flash 2004 12_UAG_report_CA 06-10 (06-11-06)_Spain KPIs_1" xfId="52329"/>
    <cellStyle name="n_Flash September eresMas_Wanadoo España Flash 2004 12_UAG_report_CA 06-10 (06-11-06)_Spain KPIs_1" xfId="52330"/>
    <cellStyle name="n_Flash September eresMas_Wanadoo Espana Flash 2004 12_UAG_report_CA 06-10 (06-11-06)_Telecoms - Operational KPIs" xfId="50632"/>
    <cellStyle name="n_Flash September eresMas_Wanadoo España Flash 2004 12_UAG_report_CA 06-10 (06-11-06)_Telecoms - Operational KPIs" xfId="50633"/>
    <cellStyle name="n_Flash September eresMas_Wanadoo España Flash 2004_01 Synthèse DM pour modèle" xfId="3546"/>
    <cellStyle name="n_Flash September eresMas_Wanadoo España Flash 2004_01 Synthèse DM pour modèle_A&amp;ME KPIs" xfId="54110"/>
    <cellStyle name="n_Flash September eresMas_Wanadoo España Flash 2004_01 Synthèse DM pour modèle_France financials" xfId="24461"/>
    <cellStyle name="n_Flash September eresMas_Wanadoo España Flash 2004_01 Synthèse DM pour modèle_France KPIs" xfId="5668"/>
    <cellStyle name="n_Flash September eresMas_Wanadoo España Flash 2004_01 Synthèse DM pour modèle_France KPIs 2" xfId="15086"/>
    <cellStyle name="n_Flash September eresMas_Wanadoo España Flash 2004_01 Synthèse DM pour modèle_France KPIs_1" xfId="12911"/>
    <cellStyle name="n_Flash September eresMas_Wanadoo España Flash 2004_01 Synthèse DM pour modèle_Group" xfId="41309"/>
    <cellStyle name="n_Flash September eresMas_Wanadoo España Flash 2004_01 Synthèse DM pour modèle_Group - financial KPIs" xfId="22717"/>
    <cellStyle name="n_Flash September eresMas_Wanadoo España Flash 2004_01 Synthèse DM pour modèle_Group - operational KPIs" xfId="11157"/>
    <cellStyle name="n_Flash September eresMas_Wanadoo España Flash 2004_01 Synthèse DM pour modèle_Group - operational KPIs 2" xfId="18856"/>
    <cellStyle name="n_Flash September eresMas_Wanadoo España Flash 2004_01 Synthèse DM pour modèle_Group - operational KPIs_1" xfId="20973"/>
    <cellStyle name="n_Flash September eresMas_Wanadoo España Flash 2004_01 Synthèse DM pour modèle_Poland KPIs" xfId="41308"/>
    <cellStyle name="n_Flash September eresMas_Wanadoo España Flash 2004_01 Synthèse DM pour modèle_ROW" xfId="41310"/>
    <cellStyle name="n_Flash September eresMas_Wanadoo España Flash 2004_01 Synthèse DM pour modèle_ROW ARPU" xfId="41311"/>
    <cellStyle name="n_Flash September eresMas_Wanadoo España Flash 2004_01 Synthèse DM pour modèle_ROW_1" xfId="41312"/>
    <cellStyle name="n_Flash September eresMas_Wanadoo España Flash 2004_01 Synthèse DM pour modèle_ROW_1_Group" xfId="41313"/>
    <cellStyle name="n_Flash September eresMas_Wanadoo España Flash 2004_01 Synthèse DM pour modèle_ROW_1_ROW ARPU" xfId="41314"/>
    <cellStyle name="n_Flash September eresMas_Wanadoo España Flash 2004_01 Synthèse DM pour modèle_ROW_Group" xfId="41315"/>
    <cellStyle name="n_Flash September eresMas_Wanadoo España Flash 2004_01 Synthèse DM pour modèle_ROW_ROW ARPU" xfId="41316"/>
    <cellStyle name="n_Flash September eresMas_Wanadoo España Flash 2004_01 Synthèse DM pour modèle_Spain ARPU + AUPU" xfId="41317"/>
    <cellStyle name="n_Flash September eresMas_Wanadoo España Flash 2004_01 Synthèse DM pour modèle_Spain ARPU + AUPU_Group" xfId="41318"/>
    <cellStyle name="n_Flash September eresMas_Wanadoo España Flash 2004_01 Synthèse DM pour modèle_Spain ARPU + AUPU_ROW ARPU" xfId="41319"/>
    <cellStyle name="n_Flash September eresMas_Wanadoo España Flash 2004_01 Synthèse DM pour modèle_Spain KPIs" xfId="7515"/>
    <cellStyle name="n_Flash September eresMas_Wanadoo España Flash 2004_01 Synthèse DM pour modèle_Spain KPIs 2" xfId="16882"/>
    <cellStyle name="n_Flash September eresMas_Wanadoo España Flash 2004_01 Synthèse DM pour modèle_Spain KPIs_1" xfId="52331"/>
    <cellStyle name="n_Flash September eresMas_Wanadoo España Flash 2004_01 Synthèse DM pour modèle_Telecoms - Operational KPIs" xfId="50634"/>
    <cellStyle name="n_Flash September eresMas_Wanadoo España Flash 2004_0703 Préflashde L23 Analyse CA trafic 07-03 (07-04-03)" xfId="3547"/>
    <cellStyle name="n_Flash September eresMas_Wanadoo España Flash 2004_0703 Préflashde L23 Analyse CA trafic 07-03 (07-04-03)_A&amp;ME KPIs" xfId="54111"/>
    <cellStyle name="n_Flash September eresMas_Wanadoo España Flash 2004_0703 Préflashde L23 Analyse CA trafic 07-03 (07-04-03)_France financials" xfId="24462"/>
    <cellStyle name="n_Flash September eresMas_Wanadoo España Flash 2004_0703 Préflashde L23 Analyse CA trafic 07-03 (07-04-03)_France KPIs" xfId="5669"/>
    <cellStyle name="n_Flash September eresMas_Wanadoo España Flash 2004_0703 Préflashde L23 Analyse CA trafic 07-03 (07-04-03)_France KPIs 2" xfId="15087"/>
    <cellStyle name="n_Flash September eresMas_Wanadoo España Flash 2004_0703 Préflashde L23 Analyse CA trafic 07-03 (07-04-03)_France KPIs_1" xfId="12912"/>
    <cellStyle name="n_Flash September eresMas_Wanadoo España Flash 2004_0703 Préflashde L23 Analyse CA trafic 07-03 (07-04-03)_Group" xfId="41321"/>
    <cellStyle name="n_Flash September eresMas_Wanadoo España Flash 2004_0703 Préflashde L23 Analyse CA trafic 07-03 (07-04-03)_Group - financial KPIs" xfId="22718"/>
    <cellStyle name="n_Flash September eresMas_Wanadoo España Flash 2004_0703 Préflashde L23 Analyse CA trafic 07-03 (07-04-03)_Group - operational KPIs" xfId="11158"/>
    <cellStyle name="n_Flash September eresMas_Wanadoo España Flash 2004_0703 Préflashde L23 Analyse CA trafic 07-03 (07-04-03)_Group - operational KPIs 2" xfId="18857"/>
    <cellStyle name="n_Flash September eresMas_Wanadoo España Flash 2004_0703 Préflashde L23 Analyse CA trafic 07-03 (07-04-03)_Group - operational KPIs_1" xfId="20974"/>
    <cellStyle name="n_Flash September eresMas_Wanadoo España Flash 2004_0703 Préflashde L23 Analyse CA trafic 07-03 (07-04-03)_Poland KPIs" xfId="41320"/>
    <cellStyle name="n_Flash September eresMas_Wanadoo España Flash 2004_0703 Préflashde L23 Analyse CA trafic 07-03 (07-04-03)_ROW" xfId="41322"/>
    <cellStyle name="n_Flash September eresMas_Wanadoo España Flash 2004_0703 Préflashde L23 Analyse CA trafic 07-03 (07-04-03)_ROW ARPU" xfId="41323"/>
    <cellStyle name="n_Flash September eresMas_Wanadoo España Flash 2004_0703 Préflashde L23 Analyse CA trafic 07-03 (07-04-03)_ROW_1" xfId="41324"/>
    <cellStyle name="n_Flash September eresMas_Wanadoo España Flash 2004_0703 Préflashde L23 Analyse CA trafic 07-03 (07-04-03)_ROW_1_Group" xfId="41325"/>
    <cellStyle name="n_Flash September eresMas_Wanadoo España Flash 2004_0703 Préflashde L23 Analyse CA trafic 07-03 (07-04-03)_ROW_1_ROW ARPU" xfId="41326"/>
    <cellStyle name="n_Flash September eresMas_Wanadoo España Flash 2004_0703 Préflashde L23 Analyse CA trafic 07-03 (07-04-03)_ROW_Group" xfId="41327"/>
    <cellStyle name="n_Flash September eresMas_Wanadoo España Flash 2004_0703 Préflashde L23 Analyse CA trafic 07-03 (07-04-03)_ROW_ROW ARPU" xfId="41328"/>
    <cellStyle name="n_Flash September eresMas_Wanadoo España Flash 2004_0703 Préflashde L23 Analyse CA trafic 07-03 (07-04-03)_Spain ARPU + AUPU" xfId="41329"/>
    <cellStyle name="n_Flash September eresMas_Wanadoo España Flash 2004_0703 Préflashde L23 Analyse CA trafic 07-03 (07-04-03)_Spain ARPU + AUPU_Group" xfId="41330"/>
    <cellStyle name="n_Flash September eresMas_Wanadoo España Flash 2004_0703 Préflashde L23 Analyse CA trafic 07-03 (07-04-03)_Spain ARPU + AUPU_ROW ARPU" xfId="41331"/>
    <cellStyle name="n_Flash September eresMas_Wanadoo España Flash 2004_0703 Préflashde L23 Analyse CA trafic 07-03 (07-04-03)_Spain KPIs" xfId="7516"/>
    <cellStyle name="n_Flash September eresMas_Wanadoo España Flash 2004_0703 Préflashde L23 Analyse CA trafic 07-03 (07-04-03)_Spain KPIs 2" xfId="16883"/>
    <cellStyle name="n_Flash September eresMas_Wanadoo España Flash 2004_0703 Préflashde L23 Analyse CA trafic 07-03 (07-04-03)_Spain KPIs_1" xfId="52332"/>
    <cellStyle name="n_Flash September eresMas_Wanadoo España Flash 2004_0703 Préflashde L23 Analyse CA trafic 07-03 (07-04-03)_Telecoms - Operational KPIs" xfId="50635"/>
    <cellStyle name="n_Flash September eresMas_Wanadoo España Flash 2004_A&amp;ME KPIs" xfId="54049"/>
    <cellStyle name="n_Flash September eresMas_Wanadoo España Flash 2004_Base Forfaits 06-07" xfId="3548"/>
    <cellStyle name="n_Flash September eresMas_Wanadoo España Flash 2004_Base Forfaits 06-07_A&amp;ME KPIs" xfId="54112"/>
    <cellStyle name="n_Flash September eresMas_Wanadoo España Flash 2004_Base Forfaits 06-07_France financials" xfId="24463"/>
    <cellStyle name="n_Flash September eresMas_Wanadoo España Flash 2004_Base Forfaits 06-07_France KPIs" xfId="5670"/>
    <cellStyle name="n_Flash September eresMas_Wanadoo España Flash 2004_Base Forfaits 06-07_France KPIs 2" xfId="15088"/>
    <cellStyle name="n_Flash September eresMas_Wanadoo España Flash 2004_Base Forfaits 06-07_France KPIs_1" xfId="12913"/>
    <cellStyle name="n_Flash September eresMas_Wanadoo España Flash 2004_Base Forfaits 06-07_Group" xfId="41333"/>
    <cellStyle name="n_Flash September eresMas_Wanadoo España Flash 2004_Base Forfaits 06-07_Group - financial KPIs" xfId="22719"/>
    <cellStyle name="n_Flash September eresMas_Wanadoo España Flash 2004_Base Forfaits 06-07_Group - operational KPIs" xfId="11159"/>
    <cellStyle name="n_Flash September eresMas_Wanadoo España Flash 2004_Base Forfaits 06-07_Group - operational KPIs 2" xfId="18858"/>
    <cellStyle name="n_Flash September eresMas_Wanadoo España Flash 2004_Base Forfaits 06-07_Group - operational KPIs_1" xfId="20975"/>
    <cellStyle name="n_Flash September eresMas_Wanadoo España Flash 2004_Base Forfaits 06-07_Poland KPIs" xfId="41332"/>
    <cellStyle name="n_Flash September eresMas_Wanadoo España Flash 2004_Base Forfaits 06-07_ROW" xfId="41334"/>
    <cellStyle name="n_Flash September eresMas_Wanadoo España Flash 2004_Base Forfaits 06-07_ROW ARPU" xfId="41335"/>
    <cellStyle name="n_Flash September eresMas_Wanadoo España Flash 2004_Base Forfaits 06-07_ROW_1" xfId="41336"/>
    <cellStyle name="n_Flash September eresMas_Wanadoo España Flash 2004_Base Forfaits 06-07_ROW_1_Group" xfId="41337"/>
    <cellStyle name="n_Flash September eresMas_Wanadoo España Flash 2004_Base Forfaits 06-07_ROW_1_ROW ARPU" xfId="41338"/>
    <cellStyle name="n_Flash September eresMas_Wanadoo España Flash 2004_Base Forfaits 06-07_ROW_Group" xfId="41339"/>
    <cellStyle name="n_Flash September eresMas_Wanadoo España Flash 2004_Base Forfaits 06-07_ROW_ROW ARPU" xfId="41340"/>
    <cellStyle name="n_Flash September eresMas_Wanadoo España Flash 2004_Base Forfaits 06-07_Spain ARPU + AUPU" xfId="41341"/>
    <cellStyle name="n_Flash September eresMas_Wanadoo España Flash 2004_Base Forfaits 06-07_Spain ARPU + AUPU_Group" xfId="41342"/>
    <cellStyle name="n_Flash September eresMas_Wanadoo España Flash 2004_Base Forfaits 06-07_Spain ARPU + AUPU_ROW ARPU" xfId="41343"/>
    <cellStyle name="n_Flash September eresMas_Wanadoo España Flash 2004_Base Forfaits 06-07_Spain KPIs" xfId="7517"/>
    <cellStyle name="n_Flash September eresMas_Wanadoo España Flash 2004_Base Forfaits 06-07_Spain KPIs 2" xfId="16884"/>
    <cellStyle name="n_Flash September eresMas_Wanadoo España Flash 2004_Base Forfaits 06-07_Spain KPIs_1" xfId="52333"/>
    <cellStyle name="n_Flash September eresMas_Wanadoo España Flash 2004_Base Forfaits 06-07_Telecoms - Operational KPIs" xfId="50636"/>
    <cellStyle name="n_Flash September eresMas_Wanadoo España Flash 2004_CA BAC SCR-VM 06-07 (31-07-06)" xfId="3549"/>
    <cellStyle name="n_Flash September eresMas_Wanadoo España Flash 2004_CA BAC SCR-VM 06-07 (31-07-06)_A&amp;ME KPIs" xfId="54113"/>
    <cellStyle name="n_Flash September eresMas_Wanadoo España Flash 2004_CA BAC SCR-VM 06-07 (31-07-06)_France financials" xfId="24464"/>
    <cellStyle name="n_Flash September eresMas_Wanadoo España Flash 2004_CA BAC SCR-VM 06-07 (31-07-06)_France KPIs" xfId="5671"/>
    <cellStyle name="n_Flash September eresMas_Wanadoo España Flash 2004_CA BAC SCR-VM 06-07 (31-07-06)_France KPIs 2" xfId="15089"/>
    <cellStyle name="n_Flash September eresMas_Wanadoo España Flash 2004_CA BAC SCR-VM 06-07 (31-07-06)_France KPIs_1" xfId="12914"/>
    <cellStyle name="n_Flash September eresMas_Wanadoo España Flash 2004_CA BAC SCR-VM 06-07 (31-07-06)_Group" xfId="41345"/>
    <cellStyle name="n_Flash September eresMas_Wanadoo España Flash 2004_CA BAC SCR-VM 06-07 (31-07-06)_Group - financial KPIs" xfId="22720"/>
    <cellStyle name="n_Flash September eresMas_Wanadoo España Flash 2004_CA BAC SCR-VM 06-07 (31-07-06)_Group - operational KPIs" xfId="11160"/>
    <cellStyle name="n_Flash September eresMas_Wanadoo España Flash 2004_CA BAC SCR-VM 06-07 (31-07-06)_Group - operational KPIs 2" xfId="18859"/>
    <cellStyle name="n_Flash September eresMas_Wanadoo España Flash 2004_CA BAC SCR-VM 06-07 (31-07-06)_Group - operational KPIs_1" xfId="20976"/>
    <cellStyle name="n_Flash September eresMas_Wanadoo España Flash 2004_CA BAC SCR-VM 06-07 (31-07-06)_Poland KPIs" xfId="41344"/>
    <cellStyle name="n_Flash September eresMas_Wanadoo España Flash 2004_CA BAC SCR-VM 06-07 (31-07-06)_ROW" xfId="41346"/>
    <cellStyle name="n_Flash September eresMas_Wanadoo España Flash 2004_CA BAC SCR-VM 06-07 (31-07-06)_ROW ARPU" xfId="41347"/>
    <cellStyle name="n_Flash September eresMas_Wanadoo España Flash 2004_CA BAC SCR-VM 06-07 (31-07-06)_ROW_1" xfId="41348"/>
    <cellStyle name="n_Flash September eresMas_Wanadoo España Flash 2004_CA BAC SCR-VM 06-07 (31-07-06)_ROW_1_Group" xfId="41349"/>
    <cellStyle name="n_Flash September eresMas_Wanadoo España Flash 2004_CA BAC SCR-VM 06-07 (31-07-06)_ROW_1_ROW ARPU" xfId="41350"/>
    <cellStyle name="n_Flash September eresMas_Wanadoo España Flash 2004_CA BAC SCR-VM 06-07 (31-07-06)_ROW_Group" xfId="41351"/>
    <cellStyle name="n_Flash September eresMas_Wanadoo España Flash 2004_CA BAC SCR-VM 06-07 (31-07-06)_ROW_ROW ARPU" xfId="41352"/>
    <cellStyle name="n_Flash September eresMas_Wanadoo España Flash 2004_CA BAC SCR-VM 06-07 (31-07-06)_Spain ARPU + AUPU" xfId="41353"/>
    <cellStyle name="n_Flash September eresMas_Wanadoo España Flash 2004_CA BAC SCR-VM 06-07 (31-07-06)_Spain ARPU + AUPU_Group" xfId="41354"/>
    <cellStyle name="n_Flash September eresMas_Wanadoo España Flash 2004_CA BAC SCR-VM 06-07 (31-07-06)_Spain ARPU + AUPU_ROW ARPU" xfId="41355"/>
    <cellStyle name="n_Flash September eresMas_Wanadoo España Flash 2004_CA BAC SCR-VM 06-07 (31-07-06)_Spain KPIs" xfId="7518"/>
    <cellStyle name="n_Flash September eresMas_Wanadoo España Flash 2004_CA BAC SCR-VM 06-07 (31-07-06)_Spain KPIs 2" xfId="16885"/>
    <cellStyle name="n_Flash September eresMas_Wanadoo España Flash 2004_CA BAC SCR-VM 06-07 (31-07-06)_Spain KPIs_1" xfId="52334"/>
    <cellStyle name="n_Flash September eresMas_Wanadoo España Flash 2004_CA BAC SCR-VM 06-07 (31-07-06)_Telecoms - Operational KPIs" xfId="50637"/>
    <cellStyle name="n_Flash September eresMas_Wanadoo España Flash 2004_CA forfaits 0607 (06-08-14)" xfId="3550"/>
    <cellStyle name="n_Flash September eresMas_Wanadoo España Flash 2004_CA forfaits 0607 (06-08-14)_A&amp;ME KPIs" xfId="54114"/>
    <cellStyle name="n_Flash September eresMas_Wanadoo España Flash 2004_CA forfaits 0607 (06-08-14)_France financials" xfId="24465"/>
    <cellStyle name="n_Flash September eresMas_Wanadoo España Flash 2004_CA forfaits 0607 (06-08-14)_France KPIs" xfId="5672"/>
    <cellStyle name="n_Flash September eresMas_Wanadoo España Flash 2004_CA forfaits 0607 (06-08-14)_France KPIs 2" xfId="15090"/>
    <cellStyle name="n_Flash September eresMas_Wanadoo España Flash 2004_CA forfaits 0607 (06-08-14)_France KPIs_1" xfId="12915"/>
    <cellStyle name="n_Flash September eresMas_Wanadoo España Flash 2004_CA forfaits 0607 (06-08-14)_Group" xfId="41357"/>
    <cellStyle name="n_Flash September eresMas_Wanadoo España Flash 2004_CA forfaits 0607 (06-08-14)_Group - financial KPIs" xfId="22721"/>
    <cellStyle name="n_Flash September eresMas_Wanadoo España Flash 2004_CA forfaits 0607 (06-08-14)_Group - operational KPIs" xfId="11161"/>
    <cellStyle name="n_Flash September eresMas_Wanadoo España Flash 2004_CA forfaits 0607 (06-08-14)_Group - operational KPIs 2" xfId="18860"/>
    <cellStyle name="n_Flash September eresMas_Wanadoo España Flash 2004_CA forfaits 0607 (06-08-14)_Group - operational KPIs_1" xfId="20977"/>
    <cellStyle name="n_Flash September eresMas_Wanadoo España Flash 2004_CA forfaits 0607 (06-08-14)_Poland KPIs" xfId="41356"/>
    <cellStyle name="n_Flash September eresMas_Wanadoo España Flash 2004_CA forfaits 0607 (06-08-14)_ROW" xfId="41358"/>
    <cellStyle name="n_Flash September eresMas_Wanadoo España Flash 2004_CA forfaits 0607 (06-08-14)_ROW ARPU" xfId="41359"/>
    <cellStyle name="n_Flash September eresMas_Wanadoo España Flash 2004_CA forfaits 0607 (06-08-14)_ROW_1" xfId="41360"/>
    <cellStyle name="n_Flash September eresMas_Wanadoo España Flash 2004_CA forfaits 0607 (06-08-14)_ROW_1_Group" xfId="41361"/>
    <cellStyle name="n_Flash September eresMas_Wanadoo España Flash 2004_CA forfaits 0607 (06-08-14)_ROW_1_ROW ARPU" xfId="41362"/>
    <cellStyle name="n_Flash September eresMas_Wanadoo España Flash 2004_CA forfaits 0607 (06-08-14)_ROW_Group" xfId="41363"/>
    <cellStyle name="n_Flash September eresMas_Wanadoo España Flash 2004_CA forfaits 0607 (06-08-14)_ROW_ROW ARPU" xfId="41364"/>
    <cellStyle name="n_Flash September eresMas_Wanadoo España Flash 2004_CA forfaits 0607 (06-08-14)_Spain ARPU + AUPU" xfId="41365"/>
    <cellStyle name="n_Flash September eresMas_Wanadoo España Flash 2004_CA forfaits 0607 (06-08-14)_Spain ARPU + AUPU_Group" xfId="41366"/>
    <cellStyle name="n_Flash September eresMas_Wanadoo España Flash 2004_CA forfaits 0607 (06-08-14)_Spain ARPU + AUPU_ROW ARPU" xfId="41367"/>
    <cellStyle name="n_Flash September eresMas_Wanadoo España Flash 2004_CA forfaits 0607 (06-08-14)_Spain KPIs" xfId="7519"/>
    <cellStyle name="n_Flash September eresMas_Wanadoo España Flash 2004_CA forfaits 0607 (06-08-14)_Spain KPIs 2" xfId="16886"/>
    <cellStyle name="n_Flash September eresMas_Wanadoo España Flash 2004_CA forfaits 0607 (06-08-14)_Spain KPIs_1" xfId="52335"/>
    <cellStyle name="n_Flash September eresMas_Wanadoo España Flash 2004_CA forfaits 0607 (06-08-14)_Telecoms - Operational KPIs" xfId="50638"/>
    <cellStyle name="n_Flash September eresMas_Wanadoo España Flash 2004_Classeur2" xfId="3551"/>
    <cellStyle name="n_Flash September eresMas_Wanadoo España Flash 2004_Classeur2_A&amp;ME KPIs" xfId="54115"/>
    <cellStyle name="n_Flash September eresMas_Wanadoo España Flash 2004_Classeur2_France financials" xfId="24466"/>
    <cellStyle name="n_Flash September eresMas_Wanadoo España Flash 2004_Classeur2_France KPIs" xfId="5673"/>
    <cellStyle name="n_Flash September eresMas_Wanadoo España Flash 2004_Classeur2_France KPIs 2" xfId="15091"/>
    <cellStyle name="n_Flash September eresMas_Wanadoo España Flash 2004_Classeur2_France KPIs_1" xfId="12916"/>
    <cellStyle name="n_Flash September eresMas_Wanadoo España Flash 2004_Classeur2_Group" xfId="41369"/>
    <cellStyle name="n_Flash September eresMas_Wanadoo España Flash 2004_Classeur2_Group - financial KPIs" xfId="22722"/>
    <cellStyle name="n_Flash September eresMas_Wanadoo España Flash 2004_Classeur2_Group - operational KPIs" xfId="11162"/>
    <cellStyle name="n_Flash September eresMas_Wanadoo España Flash 2004_Classeur2_Group - operational KPIs 2" xfId="18861"/>
    <cellStyle name="n_Flash September eresMas_Wanadoo España Flash 2004_Classeur2_Group - operational KPIs_1" xfId="20978"/>
    <cellStyle name="n_Flash September eresMas_Wanadoo España Flash 2004_Classeur2_Poland KPIs" xfId="41368"/>
    <cellStyle name="n_Flash September eresMas_Wanadoo España Flash 2004_Classeur2_ROW" xfId="41370"/>
    <cellStyle name="n_Flash September eresMas_Wanadoo España Flash 2004_Classeur2_ROW ARPU" xfId="41371"/>
    <cellStyle name="n_Flash September eresMas_Wanadoo España Flash 2004_Classeur2_ROW_1" xfId="41372"/>
    <cellStyle name="n_Flash September eresMas_Wanadoo España Flash 2004_Classeur2_ROW_1_Group" xfId="41373"/>
    <cellStyle name="n_Flash September eresMas_Wanadoo España Flash 2004_Classeur2_ROW_1_ROW ARPU" xfId="41374"/>
    <cellStyle name="n_Flash September eresMas_Wanadoo España Flash 2004_Classeur2_ROW_Group" xfId="41375"/>
    <cellStyle name="n_Flash September eresMas_Wanadoo España Flash 2004_Classeur2_ROW_ROW ARPU" xfId="41376"/>
    <cellStyle name="n_Flash September eresMas_Wanadoo España Flash 2004_Classeur2_Spain ARPU + AUPU" xfId="41377"/>
    <cellStyle name="n_Flash September eresMas_Wanadoo España Flash 2004_Classeur2_Spain ARPU + AUPU_Group" xfId="41378"/>
    <cellStyle name="n_Flash September eresMas_Wanadoo España Flash 2004_Classeur2_Spain ARPU + AUPU_ROW ARPU" xfId="41379"/>
    <cellStyle name="n_Flash September eresMas_Wanadoo España Flash 2004_Classeur2_Spain KPIs" xfId="7520"/>
    <cellStyle name="n_Flash September eresMas_Wanadoo España Flash 2004_Classeur2_Spain KPIs 2" xfId="16887"/>
    <cellStyle name="n_Flash September eresMas_Wanadoo España Flash 2004_Classeur2_Spain KPIs_1" xfId="52336"/>
    <cellStyle name="n_Flash September eresMas_Wanadoo España Flash 2004_Classeur2_Telecoms - Operational KPIs" xfId="50639"/>
    <cellStyle name="n_Flash September eresMas_Wanadoo España Flash 2004_Classeur5" xfId="3552"/>
    <cellStyle name="n_Flash September eresMas_Wanadoo España Flash 2004_Classeur5_A&amp;ME KPIs" xfId="54116"/>
    <cellStyle name="n_Flash September eresMas_Wanadoo España Flash 2004_Classeur5_France financials" xfId="24467"/>
    <cellStyle name="n_Flash September eresMas_Wanadoo España Flash 2004_Classeur5_France KPIs" xfId="5674"/>
    <cellStyle name="n_Flash September eresMas_Wanadoo España Flash 2004_Classeur5_France KPIs 2" xfId="15092"/>
    <cellStyle name="n_Flash September eresMas_Wanadoo España Flash 2004_Classeur5_France KPIs_1" xfId="12917"/>
    <cellStyle name="n_Flash September eresMas_Wanadoo España Flash 2004_Classeur5_Group" xfId="41381"/>
    <cellStyle name="n_Flash September eresMas_Wanadoo España Flash 2004_Classeur5_Group - financial KPIs" xfId="22723"/>
    <cellStyle name="n_Flash September eresMas_Wanadoo España Flash 2004_Classeur5_Group - operational KPIs" xfId="11163"/>
    <cellStyle name="n_Flash September eresMas_Wanadoo España Flash 2004_Classeur5_Group - operational KPIs 2" xfId="18862"/>
    <cellStyle name="n_Flash September eresMas_Wanadoo España Flash 2004_Classeur5_Group - operational KPIs_1" xfId="20979"/>
    <cellStyle name="n_Flash September eresMas_Wanadoo España Flash 2004_Classeur5_Poland KPIs" xfId="41380"/>
    <cellStyle name="n_Flash September eresMas_Wanadoo España Flash 2004_Classeur5_ROW" xfId="41382"/>
    <cellStyle name="n_Flash September eresMas_Wanadoo España Flash 2004_Classeur5_ROW ARPU" xfId="41383"/>
    <cellStyle name="n_Flash September eresMas_Wanadoo España Flash 2004_Classeur5_ROW_1" xfId="41384"/>
    <cellStyle name="n_Flash September eresMas_Wanadoo España Flash 2004_Classeur5_ROW_1_Group" xfId="41385"/>
    <cellStyle name="n_Flash September eresMas_Wanadoo España Flash 2004_Classeur5_ROW_1_ROW ARPU" xfId="41386"/>
    <cellStyle name="n_Flash September eresMas_Wanadoo España Flash 2004_Classeur5_ROW_Group" xfId="41387"/>
    <cellStyle name="n_Flash September eresMas_Wanadoo España Flash 2004_Classeur5_ROW_ROW ARPU" xfId="41388"/>
    <cellStyle name="n_Flash September eresMas_Wanadoo España Flash 2004_Classeur5_Spain ARPU + AUPU" xfId="41389"/>
    <cellStyle name="n_Flash September eresMas_Wanadoo España Flash 2004_Classeur5_Spain ARPU + AUPU_Group" xfId="41390"/>
    <cellStyle name="n_Flash September eresMas_Wanadoo España Flash 2004_Classeur5_Spain ARPU + AUPU_ROW ARPU" xfId="41391"/>
    <cellStyle name="n_Flash September eresMas_Wanadoo España Flash 2004_Classeur5_Spain KPIs" xfId="7521"/>
    <cellStyle name="n_Flash September eresMas_Wanadoo España Flash 2004_Classeur5_Spain KPIs 2" xfId="16888"/>
    <cellStyle name="n_Flash September eresMas_Wanadoo España Flash 2004_Classeur5_Spain KPIs_1" xfId="52337"/>
    <cellStyle name="n_Flash September eresMas_Wanadoo España Flash 2004_Classeur5_Telecoms - Operational KPIs" xfId="50640"/>
    <cellStyle name="n_Flash September eresMas_Wanadoo España Flash 2004_DATA KPI Personal" xfId="41392"/>
    <cellStyle name="n_Flash September eresMas_Wanadoo España Flash 2004_DATA KPI Personal_Group" xfId="41393"/>
    <cellStyle name="n_Flash September eresMas_Wanadoo España Flash 2004_DATA KPI Personal_ROW ARPU" xfId="41394"/>
    <cellStyle name="n_Flash September eresMas_Wanadoo España Flash 2004_EE_CoA_BS - mapped V4" xfId="41395"/>
    <cellStyle name="n_Flash September eresMas_Wanadoo España Flash 2004_EE_CoA_BS - mapped V4_Group" xfId="41396"/>
    <cellStyle name="n_Flash September eresMas_Wanadoo España Flash 2004_EE_CoA_BS - mapped V4_ROW ARPU" xfId="41397"/>
    <cellStyle name="n_Flash September eresMas_Wanadoo España Flash 2004_Enterprise" xfId="10031"/>
    <cellStyle name="n_Flash September eresMas_Wanadoo España Flash 2004_France financials" xfId="24400"/>
    <cellStyle name="n_Flash September eresMas_Wanadoo España Flash 2004_France financials_1" xfId="25621"/>
    <cellStyle name="n_Flash September eresMas_Wanadoo España Flash 2004_France KPIs" xfId="5607"/>
    <cellStyle name="n_Flash September eresMas_Wanadoo España Flash 2004_France KPIs 2" xfId="15025"/>
    <cellStyle name="n_Flash September eresMas_Wanadoo España Flash 2004_France KPIs_1" xfId="12850"/>
    <cellStyle name="n_Flash September eresMas_Wanadoo España Flash 2004_Group" xfId="41398"/>
    <cellStyle name="n_Flash September eresMas_Wanadoo España Flash 2004_Group - financial KPIs" xfId="22656"/>
    <cellStyle name="n_Flash September eresMas_Wanadoo España Flash 2004_Group - operational KPIs" xfId="3497"/>
    <cellStyle name="n_Flash September eresMas_Wanadoo España Flash 2004_Group - operational KPIs_1" xfId="11096"/>
    <cellStyle name="n_Flash September eresMas_Wanadoo España Flash 2004_Group - operational KPIs_1 2" xfId="18795"/>
    <cellStyle name="n_Flash September eresMas_Wanadoo España Flash 2004_Group - operational KPIs_2" xfId="20912"/>
    <cellStyle name="n_Flash September eresMas_Wanadoo España Flash 2004_IC&amp;SS" xfId="13608"/>
    <cellStyle name="n_Flash September eresMas_Wanadoo España Flash 2004_PFA_Mn MTV_060413" xfId="3553"/>
    <cellStyle name="n_Flash September eresMas_Wanadoo España Flash 2004_PFA_Mn MTV_060413_A&amp;ME KPIs" xfId="54117"/>
    <cellStyle name="n_Flash September eresMas_Wanadoo España Flash 2004_PFA_Mn MTV_060413_France financials" xfId="24468"/>
    <cellStyle name="n_Flash September eresMas_Wanadoo España Flash 2004_PFA_Mn MTV_060413_France KPIs" xfId="5675"/>
    <cellStyle name="n_Flash September eresMas_Wanadoo España Flash 2004_PFA_Mn MTV_060413_France KPIs 2" xfId="15093"/>
    <cellStyle name="n_Flash September eresMas_Wanadoo España Flash 2004_PFA_Mn MTV_060413_France KPIs_1" xfId="12918"/>
    <cellStyle name="n_Flash September eresMas_Wanadoo España Flash 2004_PFA_Mn MTV_060413_Group" xfId="41400"/>
    <cellStyle name="n_Flash September eresMas_Wanadoo España Flash 2004_PFA_Mn MTV_060413_Group - financial KPIs" xfId="22724"/>
    <cellStyle name="n_Flash September eresMas_Wanadoo España Flash 2004_PFA_Mn MTV_060413_Group - operational KPIs" xfId="11164"/>
    <cellStyle name="n_Flash September eresMas_Wanadoo España Flash 2004_PFA_Mn MTV_060413_Group - operational KPIs 2" xfId="18863"/>
    <cellStyle name="n_Flash September eresMas_Wanadoo España Flash 2004_PFA_Mn MTV_060413_Group - operational KPIs_1" xfId="20980"/>
    <cellStyle name="n_Flash September eresMas_Wanadoo España Flash 2004_PFA_Mn MTV_060413_Poland KPIs" xfId="41399"/>
    <cellStyle name="n_Flash September eresMas_Wanadoo España Flash 2004_PFA_Mn MTV_060413_ROW" xfId="41401"/>
    <cellStyle name="n_Flash September eresMas_Wanadoo España Flash 2004_PFA_Mn MTV_060413_ROW ARPU" xfId="41402"/>
    <cellStyle name="n_Flash September eresMas_Wanadoo España Flash 2004_PFA_Mn MTV_060413_ROW_1" xfId="41403"/>
    <cellStyle name="n_Flash September eresMas_Wanadoo España Flash 2004_PFA_Mn MTV_060413_ROW_1_Group" xfId="41404"/>
    <cellStyle name="n_Flash September eresMas_Wanadoo España Flash 2004_PFA_Mn MTV_060413_ROW_1_ROW ARPU" xfId="41405"/>
    <cellStyle name="n_Flash September eresMas_Wanadoo España Flash 2004_PFA_Mn MTV_060413_ROW_Group" xfId="41406"/>
    <cellStyle name="n_Flash September eresMas_Wanadoo España Flash 2004_PFA_Mn MTV_060413_ROW_ROW ARPU" xfId="41407"/>
    <cellStyle name="n_Flash September eresMas_Wanadoo España Flash 2004_PFA_Mn MTV_060413_Spain ARPU + AUPU" xfId="41408"/>
    <cellStyle name="n_Flash September eresMas_Wanadoo España Flash 2004_PFA_Mn MTV_060413_Spain ARPU + AUPU_Group" xfId="41409"/>
    <cellStyle name="n_Flash September eresMas_Wanadoo España Flash 2004_PFA_Mn MTV_060413_Spain ARPU + AUPU_ROW ARPU" xfId="41410"/>
    <cellStyle name="n_Flash September eresMas_Wanadoo España Flash 2004_PFA_Mn MTV_060413_Spain KPIs" xfId="7522"/>
    <cellStyle name="n_Flash September eresMas_Wanadoo España Flash 2004_PFA_Mn MTV_060413_Spain KPIs 2" xfId="16889"/>
    <cellStyle name="n_Flash September eresMas_Wanadoo España Flash 2004_PFA_Mn MTV_060413_Spain KPIs_1" xfId="52338"/>
    <cellStyle name="n_Flash September eresMas_Wanadoo España Flash 2004_PFA_Mn MTV_060413_Telecoms - Operational KPIs" xfId="50641"/>
    <cellStyle name="n_Flash September eresMas_Wanadoo España Flash 2004_PFA_Mn_0603_V0 0" xfId="3554"/>
    <cellStyle name="n_Flash September eresMas_Wanadoo España Flash 2004_PFA_Mn_0603_V0 0_A&amp;ME KPIs" xfId="54118"/>
    <cellStyle name="n_Flash September eresMas_Wanadoo España Flash 2004_PFA_Mn_0603_V0 0_France financials" xfId="24469"/>
    <cellStyle name="n_Flash September eresMas_Wanadoo España Flash 2004_PFA_Mn_0603_V0 0_France KPIs" xfId="5676"/>
    <cellStyle name="n_Flash September eresMas_Wanadoo España Flash 2004_PFA_Mn_0603_V0 0_France KPIs 2" xfId="15094"/>
    <cellStyle name="n_Flash September eresMas_Wanadoo España Flash 2004_PFA_Mn_0603_V0 0_France KPIs_1" xfId="12919"/>
    <cellStyle name="n_Flash September eresMas_Wanadoo España Flash 2004_PFA_Mn_0603_V0 0_Group" xfId="41412"/>
    <cellStyle name="n_Flash September eresMas_Wanadoo España Flash 2004_PFA_Mn_0603_V0 0_Group - financial KPIs" xfId="22725"/>
    <cellStyle name="n_Flash September eresMas_Wanadoo España Flash 2004_PFA_Mn_0603_V0 0_Group - operational KPIs" xfId="11165"/>
    <cellStyle name="n_Flash September eresMas_Wanadoo España Flash 2004_PFA_Mn_0603_V0 0_Group - operational KPIs 2" xfId="18864"/>
    <cellStyle name="n_Flash September eresMas_Wanadoo España Flash 2004_PFA_Mn_0603_V0 0_Group - operational KPIs_1" xfId="20981"/>
    <cellStyle name="n_Flash September eresMas_Wanadoo España Flash 2004_PFA_Mn_0603_V0 0_Poland KPIs" xfId="41411"/>
    <cellStyle name="n_Flash September eresMas_Wanadoo España Flash 2004_PFA_Mn_0603_V0 0_ROW" xfId="41413"/>
    <cellStyle name="n_Flash September eresMas_Wanadoo España Flash 2004_PFA_Mn_0603_V0 0_ROW ARPU" xfId="41414"/>
    <cellStyle name="n_Flash September eresMas_Wanadoo España Flash 2004_PFA_Mn_0603_V0 0_ROW_1" xfId="41415"/>
    <cellStyle name="n_Flash September eresMas_Wanadoo España Flash 2004_PFA_Mn_0603_V0 0_ROW_1_Group" xfId="41416"/>
    <cellStyle name="n_Flash September eresMas_Wanadoo España Flash 2004_PFA_Mn_0603_V0 0_ROW_1_ROW ARPU" xfId="41417"/>
    <cellStyle name="n_Flash September eresMas_Wanadoo España Flash 2004_PFA_Mn_0603_V0 0_ROW_Group" xfId="41418"/>
    <cellStyle name="n_Flash September eresMas_Wanadoo España Flash 2004_PFA_Mn_0603_V0 0_ROW_ROW ARPU" xfId="41419"/>
    <cellStyle name="n_Flash September eresMas_Wanadoo España Flash 2004_PFA_Mn_0603_V0 0_Spain ARPU + AUPU" xfId="41420"/>
    <cellStyle name="n_Flash September eresMas_Wanadoo España Flash 2004_PFA_Mn_0603_V0 0_Spain ARPU + AUPU_Group" xfId="41421"/>
    <cellStyle name="n_Flash September eresMas_Wanadoo España Flash 2004_PFA_Mn_0603_V0 0_Spain ARPU + AUPU_ROW ARPU" xfId="41422"/>
    <cellStyle name="n_Flash September eresMas_Wanadoo España Flash 2004_PFA_Mn_0603_V0 0_Spain KPIs" xfId="7523"/>
    <cellStyle name="n_Flash September eresMas_Wanadoo España Flash 2004_PFA_Mn_0603_V0 0_Spain KPIs 2" xfId="16890"/>
    <cellStyle name="n_Flash September eresMas_Wanadoo España Flash 2004_PFA_Mn_0603_V0 0_Spain KPIs_1" xfId="52339"/>
    <cellStyle name="n_Flash September eresMas_Wanadoo España Flash 2004_PFA_Mn_0603_V0 0_Telecoms - Operational KPIs" xfId="50642"/>
    <cellStyle name="n_Flash September eresMas_Wanadoo España Flash 2004_PFA_Parcs_0600706" xfId="3555"/>
    <cellStyle name="n_Flash September eresMas_Wanadoo España Flash 2004_PFA_Parcs_0600706_A&amp;ME KPIs" xfId="54119"/>
    <cellStyle name="n_Flash September eresMas_Wanadoo España Flash 2004_PFA_Parcs_0600706_France financials" xfId="24470"/>
    <cellStyle name="n_Flash September eresMas_Wanadoo España Flash 2004_PFA_Parcs_0600706_France KPIs" xfId="5677"/>
    <cellStyle name="n_Flash September eresMas_Wanadoo España Flash 2004_PFA_Parcs_0600706_France KPIs 2" xfId="15095"/>
    <cellStyle name="n_Flash September eresMas_Wanadoo España Flash 2004_PFA_Parcs_0600706_France KPIs_1" xfId="12920"/>
    <cellStyle name="n_Flash September eresMas_Wanadoo España Flash 2004_PFA_Parcs_0600706_Group" xfId="41424"/>
    <cellStyle name="n_Flash September eresMas_Wanadoo España Flash 2004_PFA_Parcs_0600706_Group - financial KPIs" xfId="22726"/>
    <cellStyle name="n_Flash September eresMas_Wanadoo España Flash 2004_PFA_Parcs_0600706_Group - operational KPIs" xfId="11166"/>
    <cellStyle name="n_Flash September eresMas_Wanadoo España Flash 2004_PFA_Parcs_0600706_Group - operational KPIs 2" xfId="18865"/>
    <cellStyle name="n_Flash September eresMas_Wanadoo España Flash 2004_PFA_Parcs_0600706_Group - operational KPIs_1" xfId="20982"/>
    <cellStyle name="n_Flash September eresMas_Wanadoo España Flash 2004_PFA_Parcs_0600706_Poland KPIs" xfId="41423"/>
    <cellStyle name="n_Flash September eresMas_Wanadoo España Flash 2004_PFA_Parcs_0600706_ROW" xfId="41425"/>
    <cellStyle name="n_Flash September eresMas_Wanadoo España Flash 2004_PFA_Parcs_0600706_ROW ARPU" xfId="41426"/>
    <cellStyle name="n_Flash September eresMas_Wanadoo España Flash 2004_PFA_Parcs_0600706_ROW_1" xfId="41427"/>
    <cellStyle name="n_Flash September eresMas_Wanadoo España Flash 2004_PFA_Parcs_0600706_ROW_1_Group" xfId="41428"/>
    <cellStyle name="n_Flash September eresMas_Wanadoo España Flash 2004_PFA_Parcs_0600706_ROW_1_ROW ARPU" xfId="41429"/>
    <cellStyle name="n_Flash September eresMas_Wanadoo España Flash 2004_PFA_Parcs_0600706_ROW_Group" xfId="41430"/>
    <cellStyle name="n_Flash September eresMas_Wanadoo España Flash 2004_PFA_Parcs_0600706_ROW_ROW ARPU" xfId="41431"/>
    <cellStyle name="n_Flash September eresMas_Wanadoo España Flash 2004_PFA_Parcs_0600706_Spain ARPU + AUPU" xfId="41432"/>
    <cellStyle name="n_Flash September eresMas_Wanadoo España Flash 2004_PFA_Parcs_0600706_Spain ARPU + AUPU_Group" xfId="41433"/>
    <cellStyle name="n_Flash September eresMas_Wanadoo España Flash 2004_PFA_Parcs_0600706_Spain ARPU + AUPU_ROW ARPU" xfId="41434"/>
    <cellStyle name="n_Flash September eresMas_Wanadoo España Flash 2004_PFA_Parcs_0600706_Spain KPIs" xfId="7524"/>
    <cellStyle name="n_Flash September eresMas_Wanadoo España Flash 2004_PFA_Parcs_0600706_Spain KPIs 2" xfId="16891"/>
    <cellStyle name="n_Flash September eresMas_Wanadoo España Flash 2004_PFA_Parcs_0600706_Spain KPIs_1" xfId="52340"/>
    <cellStyle name="n_Flash September eresMas_Wanadoo España Flash 2004_PFA_Parcs_0600706_Telecoms - Operational KPIs" xfId="50643"/>
    <cellStyle name="n_Flash September eresMas_Wanadoo España Flash 2004_Poland KPIs" xfId="8751"/>
    <cellStyle name="n_Flash September eresMas_Wanadoo España Flash 2004_Poland KPIs_1" xfId="40527"/>
    <cellStyle name="n_Flash September eresMas_Wanadoo España Flash 2004_Reporting Valeur_Mobile_2010_10" xfId="41435"/>
    <cellStyle name="n_Flash September eresMas_Wanadoo España Flash 2004_Reporting Valeur_Mobile_2010_10_Group" xfId="41436"/>
    <cellStyle name="n_Flash September eresMas_Wanadoo España Flash 2004_Reporting Valeur_Mobile_2010_10_ROW" xfId="41437"/>
    <cellStyle name="n_Flash September eresMas_Wanadoo España Flash 2004_Reporting Valeur_Mobile_2010_10_ROW ARPU" xfId="41438"/>
    <cellStyle name="n_Flash September eresMas_Wanadoo España Flash 2004_Reporting Valeur_Mobile_2010_10_ROW_Group" xfId="41439"/>
    <cellStyle name="n_Flash September eresMas_Wanadoo España Flash 2004_Reporting Valeur_Mobile_2010_10_ROW_ROW ARPU" xfId="41440"/>
    <cellStyle name="n_Flash September eresMas_Wanadoo España Flash 2004_ROW" xfId="41441"/>
    <cellStyle name="n_Flash September eresMas_Wanadoo España Flash 2004_ROW ARPU" xfId="41442"/>
    <cellStyle name="n_Flash September eresMas_Wanadoo España Flash 2004_RoW KPIs" xfId="9463"/>
    <cellStyle name="n_Flash September eresMas_Wanadoo España Flash 2004_ROW_1" xfId="41443"/>
    <cellStyle name="n_Flash September eresMas_Wanadoo España Flash 2004_ROW_1_Group" xfId="41444"/>
    <cellStyle name="n_Flash September eresMas_Wanadoo España Flash 2004_ROW_1_ROW ARPU" xfId="41445"/>
    <cellStyle name="n_Flash September eresMas_Wanadoo España Flash 2004_ROW_Group" xfId="41446"/>
    <cellStyle name="n_Flash September eresMas_Wanadoo España Flash 2004_ROW_ROW ARPU" xfId="41447"/>
    <cellStyle name="n_Flash September eresMas_Wanadoo España Flash 2004_Spain ARPU + AUPU" xfId="41448"/>
    <cellStyle name="n_Flash September eresMas_Wanadoo España Flash 2004_Spain ARPU + AUPU_Group" xfId="41449"/>
    <cellStyle name="n_Flash September eresMas_Wanadoo España Flash 2004_Spain ARPU + AUPU_ROW ARPU" xfId="41450"/>
    <cellStyle name="n_Flash September eresMas_Wanadoo España Flash 2004_Spain KPIs" xfId="7454"/>
    <cellStyle name="n_Flash September eresMas_Wanadoo España Flash 2004_Spain KPIs 2" xfId="16821"/>
    <cellStyle name="n_Flash September eresMas_Wanadoo España Flash 2004_Spain KPIs_1" xfId="52270"/>
    <cellStyle name="n_Flash September eresMas_Wanadoo España Flash 2004_Telecoms - Operational KPIs" xfId="50573"/>
    <cellStyle name="n_Flash September eresMas_Wanadoo España Flash 2004_UAG_report_CA 06-09 (06-09-28)" xfId="3556"/>
    <cellStyle name="n_Flash September eresMas_Wanadoo España Flash 2004_UAG_report_CA 06-09 (06-09-28)_A&amp;ME KPIs" xfId="54120"/>
    <cellStyle name="n_Flash September eresMas_Wanadoo España Flash 2004_UAG_report_CA 06-09 (06-09-28)_France financials" xfId="24471"/>
    <cellStyle name="n_Flash September eresMas_Wanadoo España Flash 2004_UAG_report_CA 06-09 (06-09-28)_France KPIs" xfId="5678"/>
    <cellStyle name="n_Flash September eresMas_Wanadoo España Flash 2004_UAG_report_CA 06-09 (06-09-28)_France KPIs 2" xfId="15096"/>
    <cellStyle name="n_Flash September eresMas_Wanadoo España Flash 2004_UAG_report_CA 06-09 (06-09-28)_France KPIs_1" xfId="12921"/>
    <cellStyle name="n_Flash September eresMas_Wanadoo España Flash 2004_UAG_report_CA 06-09 (06-09-28)_Group" xfId="41452"/>
    <cellStyle name="n_Flash September eresMas_Wanadoo España Flash 2004_UAG_report_CA 06-09 (06-09-28)_Group - financial KPIs" xfId="22727"/>
    <cellStyle name="n_Flash September eresMas_Wanadoo España Flash 2004_UAG_report_CA 06-09 (06-09-28)_Group - operational KPIs" xfId="11167"/>
    <cellStyle name="n_Flash September eresMas_Wanadoo España Flash 2004_UAG_report_CA 06-09 (06-09-28)_Group - operational KPIs 2" xfId="18866"/>
    <cellStyle name="n_Flash September eresMas_Wanadoo España Flash 2004_UAG_report_CA 06-09 (06-09-28)_Group - operational KPIs_1" xfId="20983"/>
    <cellStyle name="n_Flash September eresMas_Wanadoo España Flash 2004_UAG_report_CA 06-09 (06-09-28)_Poland KPIs" xfId="41451"/>
    <cellStyle name="n_Flash September eresMas_Wanadoo España Flash 2004_UAG_report_CA 06-09 (06-09-28)_ROW" xfId="41453"/>
    <cellStyle name="n_Flash September eresMas_Wanadoo España Flash 2004_UAG_report_CA 06-09 (06-09-28)_ROW ARPU" xfId="41454"/>
    <cellStyle name="n_Flash September eresMas_Wanadoo España Flash 2004_UAG_report_CA 06-09 (06-09-28)_ROW_1" xfId="41455"/>
    <cellStyle name="n_Flash September eresMas_Wanadoo España Flash 2004_UAG_report_CA 06-09 (06-09-28)_ROW_1_Group" xfId="41456"/>
    <cellStyle name="n_Flash September eresMas_Wanadoo España Flash 2004_UAG_report_CA 06-09 (06-09-28)_ROW_1_ROW ARPU" xfId="41457"/>
    <cellStyle name="n_Flash September eresMas_Wanadoo España Flash 2004_UAG_report_CA 06-09 (06-09-28)_ROW_Group" xfId="41458"/>
    <cellStyle name="n_Flash September eresMas_Wanadoo España Flash 2004_UAG_report_CA 06-09 (06-09-28)_ROW_ROW ARPU" xfId="41459"/>
    <cellStyle name="n_Flash September eresMas_Wanadoo España Flash 2004_UAG_report_CA 06-09 (06-09-28)_Spain ARPU + AUPU" xfId="41460"/>
    <cellStyle name="n_Flash September eresMas_Wanadoo España Flash 2004_UAG_report_CA 06-09 (06-09-28)_Spain ARPU + AUPU_Group" xfId="41461"/>
    <cellStyle name="n_Flash September eresMas_Wanadoo España Flash 2004_UAG_report_CA 06-09 (06-09-28)_Spain ARPU + AUPU_ROW ARPU" xfId="41462"/>
    <cellStyle name="n_Flash September eresMas_Wanadoo España Flash 2004_UAG_report_CA 06-09 (06-09-28)_Spain KPIs" xfId="7525"/>
    <cellStyle name="n_Flash September eresMas_Wanadoo España Flash 2004_UAG_report_CA 06-09 (06-09-28)_Spain KPIs 2" xfId="16892"/>
    <cellStyle name="n_Flash September eresMas_Wanadoo España Flash 2004_UAG_report_CA 06-09 (06-09-28)_Spain KPIs_1" xfId="52341"/>
    <cellStyle name="n_Flash September eresMas_Wanadoo España Flash 2004_UAG_report_CA 06-09 (06-09-28)_Telecoms - Operational KPIs" xfId="50644"/>
    <cellStyle name="n_Flash September eresMas_Wanadoo España Flash 2004_UAG_report_CA 06-10 (06-11-06)" xfId="3557"/>
    <cellStyle name="n_Flash September eresMas_Wanadoo España Flash 2004_UAG_report_CA 06-10 (06-11-06)_A&amp;ME KPIs" xfId="54121"/>
    <cellStyle name="n_Flash September eresMas_Wanadoo España Flash 2004_UAG_report_CA 06-10 (06-11-06)_France financials" xfId="24472"/>
    <cellStyle name="n_Flash September eresMas_Wanadoo España Flash 2004_UAG_report_CA 06-10 (06-11-06)_France KPIs" xfId="5679"/>
    <cellStyle name="n_Flash September eresMas_Wanadoo España Flash 2004_UAG_report_CA 06-10 (06-11-06)_France KPIs 2" xfId="15097"/>
    <cellStyle name="n_Flash September eresMas_Wanadoo España Flash 2004_UAG_report_CA 06-10 (06-11-06)_France KPIs_1" xfId="12922"/>
    <cellStyle name="n_Flash September eresMas_Wanadoo España Flash 2004_UAG_report_CA 06-10 (06-11-06)_Group" xfId="41464"/>
    <cellStyle name="n_Flash September eresMas_Wanadoo España Flash 2004_UAG_report_CA 06-10 (06-11-06)_Group - financial KPIs" xfId="22728"/>
    <cellStyle name="n_Flash September eresMas_Wanadoo España Flash 2004_UAG_report_CA 06-10 (06-11-06)_Group - operational KPIs" xfId="11168"/>
    <cellStyle name="n_Flash September eresMas_Wanadoo España Flash 2004_UAG_report_CA 06-10 (06-11-06)_Group - operational KPIs 2" xfId="18867"/>
    <cellStyle name="n_Flash September eresMas_Wanadoo España Flash 2004_UAG_report_CA 06-10 (06-11-06)_Group - operational KPIs_1" xfId="20984"/>
    <cellStyle name="n_Flash September eresMas_Wanadoo España Flash 2004_UAG_report_CA 06-10 (06-11-06)_Poland KPIs" xfId="41463"/>
    <cellStyle name="n_Flash September eresMas_Wanadoo España Flash 2004_UAG_report_CA 06-10 (06-11-06)_ROW" xfId="41465"/>
    <cellStyle name="n_Flash September eresMas_Wanadoo España Flash 2004_UAG_report_CA 06-10 (06-11-06)_ROW ARPU" xfId="41466"/>
    <cellStyle name="n_Flash September eresMas_Wanadoo España Flash 2004_UAG_report_CA 06-10 (06-11-06)_ROW_1" xfId="41467"/>
    <cellStyle name="n_Flash September eresMas_Wanadoo España Flash 2004_UAG_report_CA 06-10 (06-11-06)_ROW_1_Group" xfId="41468"/>
    <cellStyle name="n_Flash September eresMas_Wanadoo España Flash 2004_UAG_report_CA 06-10 (06-11-06)_ROW_1_ROW ARPU" xfId="41469"/>
    <cellStyle name="n_Flash September eresMas_Wanadoo España Flash 2004_UAG_report_CA 06-10 (06-11-06)_ROW_Group" xfId="41470"/>
    <cellStyle name="n_Flash September eresMas_Wanadoo España Flash 2004_UAG_report_CA 06-10 (06-11-06)_ROW_ROW ARPU" xfId="41471"/>
    <cellStyle name="n_Flash September eresMas_Wanadoo España Flash 2004_UAG_report_CA 06-10 (06-11-06)_Spain ARPU + AUPU" xfId="41472"/>
    <cellStyle name="n_Flash September eresMas_Wanadoo España Flash 2004_UAG_report_CA 06-10 (06-11-06)_Spain ARPU + AUPU_Group" xfId="41473"/>
    <cellStyle name="n_Flash September eresMas_Wanadoo España Flash 2004_UAG_report_CA 06-10 (06-11-06)_Spain ARPU + AUPU_ROW ARPU" xfId="41474"/>
    <cellStyle name="n_Flash September eresMas_Wanadoo España Flash 2004_UAG_report_CA 06-10 (06-11-06)_Spain KPIs" xfId="7526"/>
    <cellStyle name="n_Flash September eresMas_Wanadoo España Flash 2004_UAG_report_CA 06-10 (06-11-06)_Spain KPIs 2" xfId="16893"/>
    <cellStyle name="n_Flash September eresMas_Wanadoo España Flash 2004_UAG_report_CA 06-10 (06-11-06)_Spain KPIs_1" xfId="52342"/>
    <cellStyle name="n_Flash September eresMas_Wanadoo España Flash 2004_UAG_report_CA 06-10 (06-11-06)_Telecoms - Operational KPIs" xfId="50645"/>
    <cellStyle name="n_Flash September eresMas_Wanadoo España Flash 2004_V&amp;M trajectoires V1 (06-08-11)" xfId="3558"/>
    <cellStyle name="n_Flash September eresMas_Wanadoo España Flash 2004_V&amp;M trajectoires V1 (06-08-11)_A&amp;ME KPIs" xfId="54122"/>
    <cellStyle name="n_Flash September eresMas_Wanadoo España Flash 2004_V&amp;M trajectoires V1 (06-08-11)_France financials" xfId="24473"/>
    <cellStyle name="n_Flash September eresMas_Wanadoo España Flash 2004_V&amp;M trajectoires V1 (06-08-11)_France KPIs" xfId="5680"/>
    <cellStyle name="n_Flash September eresMas_Wanadoo España Flash 2004_V&amp;M trajectoires V1 (06-08-11)_France KPIs 2" xfId="15098"/>
    <cellStyle name="n_Flash September eresMas_Wanadoo España Flash 2004_V&amp;M trajectoires V1 (06-08-11)_France KPIs_1" xfId="12923"/>
    <cellStyle name="n_Flash September eresMas_Wanadoo España Flash 2004_V&amp;M trajectoires V1 (06-08-11)_Group" xfId="41476"/>
    <cellStyle name="n_Flash September eresMas_Wanadoo España Flash 2004_V&amp;M trajectoires V1 (06-08-11)_Group - financial KPIs" xfId="22729"/>
    <cellStyle name="n_Flash September eresMas_Wanadoo España Flash 2004_V&amp;M trajectoires V1 (06-08-11)_Group - operational KPIs" xfId="11169"/>
    <cellStyle name="n_Flash September eresMas_Wanadoo España Flash 2004_V&amp;M trajectoires V1 (06-08-11)_Group - operational KPIs 2" xfId="18868"/>
    <cellStyle name="n_Flash September eresMas_Wanadoo España Flash 2004_V&amp;M trajectoires V1 (06-08-11)_Group - operational KPIs_1" xfId="20985"/>
    <cellStyle name="n_Flash September eresMas_Wanadoo España Flash 2004_V&amp;M trajectoires V1 (06-08-11)_Poland KPIs" xfId="41475"/>
    <cellStyle name="n_Flash September eresMas_Wanadoo España Flash 2004_V&amp;M trajectoires V1 (06-08-11)_ROW" xfId="41477"/>
    <cellStyle name="n_Flash September eresMas_Wanadoo España Flash 2004_V&amp;M trajectoires V1 (06-08-11)_ROW ARPU" xfId="41478"/>
    <cellStyle name="n_Flash September eresMas_Wanadoo España Flash 2004_V&amp;M trajectoires V1 (06-08-11)_ROW_1" xfId="41479"/>
    <cellStyle name="n_Flash September eresMas_Wanadoo España Flash 2004_V&amp;M trajectoires V1 (06-08-11)_ROW_1_Group" xfId="41480"/>
    <cellStyle name="n_Flash September eresMas_Wanadoo España Flash 2004_V&amp;M trajectoires V1 (06-08-11)_ROW_1_ROW ARPU" xfId="41481"/>
    <cellStyle name="n_Flash September eresMas_Wanadoo España Flash 2004_V&amp;M trajectoires V1 (06-08-11)_ROW_Group" xfId="41482"/>
    <cellStyle name="n_Flash September eresMas_Wanadoo España Flash 2004_V&amp;M trajectoires V1 (06-08-11)_ROW_ROW ARPU" xfId="41483"/>
    <cellStyle name="n_Flash September eresMas_Wanadoo España Flash 2004_V&amp;M trajectoires V1 (06-08-11)_Spain ARPU + AUPU" xfId="41484"/>
    <cellStyle name="n_Flash September eresMas_Wanadoo España Flash 2004_V&amp;M trajectoires V1 (06-08-11)_Spain ARPU + AUPU_Group" xfId="41485"/>
    <cellStyle name="n_Flash September eresMas_Wanadoo España Flash 2004_V&amp;M trajectoires V1 (06-08-11)_Spain ARPU + AUPU_ROW ARPU" xfId="41486"/>
    <cellStyle name="n_Flash September eresMas_Wanadoo España Flash 2004_V&amp;M trajectoires V1 (06-08-11)_Spain KPIs" xfId="7527"/>
    <cellStyle name="n_Flash September eresMas_Wanadoo España Flash 2004_V&amp;M trajectoires V1 (06-08-11)_Spain KPIs 2" xfId="16894"/>
    <cellStyle name="n_Flash September eresMas_Wanadoo España Flash 2004_V&amp;M trajectoires V1 (06-08-11)_Spain KPIs_1" xfId="52343"/>
    <cellStyle name="n_Flash September eresMas_Wanadoo España Flash 2004_V&amp;M trajectoires V1 (06-08-11)_Telecoms - Operational KPIs" xfId="50646"/>
    <cellStyle name="n_Flash September eresMas_Wanadoo France B2004" xfId="3559"/>
    <cellStyle name="n_Flash September eresMas_Wanadoo France B2004_01 Synthèse DM pour modèle" xfId="3560"/>
    <cellStyle name="n_Flash September eresMas_Wanadoo France B2004_01 Synthèse DM pour modèle_A&amp;ME KPIs" xfId="54124"/>
    <cellStyle name="n_Flash September eresMas_Wanadoo France B2004_01 Synthèse DM pour modèle_France financials" xfId="24475"/>
    <cellStyle name="n_Flash September eresMas_Wanadoo France B2004_01 Synthèse DM pour modèle_France KPIs" xfId="5682"/>
    <cellStyle name="n_Flash September eresMas_Wanadoo France B2004_01 Synthèse DM pour modèle_France KPIs 2" xfId="15100"/>
    <cellStyle name="n_Flash September eresMas_Wanadoo France B2004_01 Synthèse DM pour modèle_France KPIs_1" xfId="12925"/>
    <cellStyle name="n_Flash September eresMas_Wanadoo France B2004_01 Synthèse DM pour modèle_Group" xfId="41489"/>
    <cellStyle name="n_Flash September eresMas_Wanadoo France B2004_01 Synthèse DM pour modèle_Group - financial KPIs" xfId="22731"/>
    <cellStyle name="n_Flash September eresMas_Wanadoo France B2004_01 Synthèse DM pour modèle_Group - operational KPIs" xfId="11171"/>
    <cellStyle name="n_Flash September eresMas_Wanadoo France B2004_01 Synthèse DM pour modèle_Group - operational KPIs 2" xfId="18870"/>
    <cellStyle name="n_Flash September eresMas_Wanadoo France B2004_01 Synthèse DM pour modèle_Group - operational KPIs_1" xfId="20987"/>
    <cellStyle name="n_Flash September eresMas_Wanadoo France B2004_01 Synthèse DM pour modèle_Poland KPIs" xfId="41488"/>
    <cellStyle name="n_Flash September eresMas_Wanadoo France B2004_01 Synthèse DM pour modèle_ROW" xfId="41490"/>
    <cellStyle name="n_Flash September eresMas_Wanadoo France B2004_01 Synthèse DM pour modèle_ROW ARPU" xfId="41491"/>
    <cellStyle name="n_Flash September eresMas_Wanadoo France B2004_01 Synthèse DM pour modèle_ROW_1" xfId="41492"/>
    <cellStyle name="n_Flash September eresMas_Wanadoo France B2004_01 Synthèse DM pour modèle_ROW_1_Group" xfId="41493"/>
    <cellStyle name="n_Flash September eresMas_Wanadoo France B2004_01 Synthèse DM pour modèle_ROW_1_ROW ARPU" xfId="41494"/>
    <cellStyle name="n_Flash September eresMas_Wanadoo France B2004_01 Synthèse DM pour modèle_ROW_Group" xfId="41495"/>
    <cellStyle name="n_Flash September eresMas_Wanadoo France B2004_01 Synthèse DM pour modèle_ROW_ROW ARPU" xfId="41496"/>
    <cellStyle name="n_Flash September eresMas_Wanadoo France B2004_01 Synthèse DM pour modèle_Spain ARPU + AUPU" xfId="41497"/>
    <cellStyle name="n_Flash September eresMas_Wanadoo France B2004_01 Synthèse DM pour modèle_Spain ARPU + AUPU_Group" xfId="41498"/>
    <cellStyle name="n_Flash September eresMas_Wanadoo France B2004_01 Synthèse DM pour modèle_Spain ARPU + AUPU_ROW ARPU" xfId="41499"/>
    <cellStyle name="n_Flash September eresMas_Wanadoo France B2004_01 Synthèse DM pour modèle_Spain KPIs" xfId="7529"/>
    <cellStyle name="n_Flash September eresMas_Wanadoo France B2004_01 Synthèse DM pour modèle_Spain KPIs 2" xfId="16896"/>
    <cellStyle name="n_Flash September eresMas_Wanadoo France B2004_01 Synthèse DM pour modèle_Spain KPIs_1" xfId="52345"/>
    <cellStyle name="n_Flash September eresMas_Wanadoo France B2004_01 Synthèse DM pour modèle_Telecoms - Operational KPIs" xfId="50648"/>
    <cellStyle name="n_Flash September eresMas_Wanadoo France B2004_0703 Préflashde L23 Analyse CA trafic 07-03 (07-04-03)" xfId="3561"/>
    <cellStyle name="n_Flash September eresMas_Wanadoo France B2004_0703 Préflashde L23 Analyse CA trafic 07-03 (07-04-03)_A&amp;ME KPIs" xfId="54125"/>
    <cellStyle name="n_Flash September eresMas_Wanadoo France B2004_0703 Préflashde L23 Analyse CA trafic 07-03 (07-04-03)_France financials" xfId="24476"/>
    <cellStyle name="n_Flash September eresMas_Wanadoo France B2004_0703 Préflashde L23 Analyse CA trafic 07-03 (07-04-03)_France KPIs" xfId="5683"/>
    <cellStyle name="n_Flash September eresMas_Wanadoo France B2004_0703 Préflashde L23 Analyse CA trafic 07-03 (07-04-03)_France KPIs 2" xfId="15101"/>
    <cellStyle name="n_Flash September eresMas_Wanadoo France B2004_0703 Préflashde L23 Analyse CA trafic 07-03 (07-04-03)_France KPIs_1" xfId="12926"/>
    <cellStyle name="n_Flash September eresMas_Wanadoo France B2004_0703 Préflashde L23 Analyse CA trafic 07-03 (07-04-03)_Group" xfId="41501"/>
    <cellStyle name="n_Flash September eresMas_Wanadoo France B2004_0703 Préflashde L23 Analyse CA trafic 07-03 (07-04-03)_Group - financial KPIs" xfId="22732"/>
    <cellStyle name="n_Flash September eresMas_Wanadoo France B2004_0703 Préflashde L23 Analyse CA trafic 07-03 (07-04-03)_Group - operational KPIs" xfId="11172"/>
    <cellStyle name="n_Flash September eresMas_Wanadoo France B2004_0703 Préflashde L23 Analyse CA trafic 07-03 (07-04-03)_Group - operational KPIs 2" xfId="18871"/>
    <cellStyle name="n_Flash September eresMas_Wanadoo France B2004_0703 Préflashde L23 Analyse CA trafic 07-03 (07-04-03)_Group - operational KPIs_1" xfId="20988"/>
    <cellStyle name="n_Flash September eresMas_Wanadoo France B2004_0703 Préflashde L23 Analyse CA trafic 07-03 (07-04-03)_Poland KPIs" xfId="41500"/>
    <cellStyle name="n_Flash September eresMas_Wanadoo France B2004_0703 Préflashde L23 Analyse CA trafic 07-03 (07-04-03)_ROW" xfId="41502"/>
    <cellStyle name="n_Flash September eresMas_Wanadoo France B2004_0703 Préflashde L23 Analyse CA trafic 07-03 (07-04-03)_ROW ARPU" xfId="41503"/>
    <cellStyle name="n_Flash September eresMas_Wanadoo France B2004_0703 Préflashde L23 Analyse CA trafic 07-03 (07-04-03)_ROW_1" xfId="41504"/>
    <cellStyle name="n_Flash September eresMas_Wanadoo France B2004_0703 Préflashde L23 Analyse CA trafic 07-03 (07-04-03)_ROW_1_Group" xfId="41505"/>
    <cellStyle name="n_Flash September eresMas_Wanadoo France B2004_0703 Préflashde L23 Analyse CA trafic 07-03 (07-04-03)_ROW_1_ROW ARPU" xfId="41506"/>
    <cellStyle name="n_Flash September eresMas_Wanadoo France B2004_0703 Préflashde L23 Analyse CA trafic 07-03 (07-04-03)_ROW_Group" xfId="41507"/>
    <cellStyle name="n_Flash September eresMas_Wanadoo France B2004_0703 Préflashde L23 Analyse CA trafic 07-03 (07-04-03)_ROW_ROW ARPU" xfId="41508"/>
    <cellStyle name="n_Flash September eresMas_Wanadoo France B2004_0703 Préflashde L23 Analyse CA trafic 07-03 (07-04-03)_Spain ARPU + AUPU" xfId="41509"/>
    <cellStyle name="n_Flash September eresMas_Wanadoo France B2004_0703 Préflashde L23 Analyse CA trafic 07-03 (07-04-03)_Spain ARPU + AUPU_Group" xfId="41510"/>
    <cellStyle name="n_Flash September eresMas_Wanadoo France B2004_0703 Préflashde L23 Analyse CA trafic 07-03 (07-04-03)_Spain ARPU + AUPU_ROW ARPU" xfId="41511"/>
    <cellStyle name="n_Flash September eresMas_Wanadoo France B2004_0703 Préflashde L23 Analyse CA trafic 07-03 (07-04-03)_Spain KPIs" xfId="7530"/>
    <cellStyle name="n_Flash September eresMas_Wanadoo France B2004_0703 Préflashde L23 Analyse CA trafic 07-03 (07-04-03)_Spain KPIs 2" xfId="16897"/>
    <cellStyle name="n_Flash September eresMas_Wanadoo France B2004_0703 Préflashde L23 Analyse CA trafic 07-03 (07-04-03)_Spain KPIs_1" xfId="52346"/>
    <cellStyle name="n_Flash September eresMas_Wanadoo France B2004_0703 Préflashde L23 Analyse CA trafic 07-03 (07-04-03)_Telecoms - Operational KPIs" xfId="50649"/>
    <cellStyle name="n_Flash September eresMas_Wanadoo France B2004_A&amp;ME KPIs" xfId="54123"/>
    <cellStyle name="n_Flash September eresMas_Wanadoo France B2004_Base Forfaits 06-07" xfId="3562"/>
    <cellStyle name="n_Flash September eresMas_Wanadoo France B2004_Base Forfaits 06-07_A&amp;ME KPIs" xfId="54126"/>
    <cellStyle name="n_Flash September eresMas_Wanadoo France B2004_Base Forfaits 06-07_France financials" xfId="24477"/>
    <cellStyle name="n_Flash September eresMas_Wanadoo France B2004_Base Forfaits 06-07_France KPIs" xfId="5684"/>
    <cellStyle name="n_Flash September eresMas_Wanadoo France B2004_Base Forfaits 06-07_France KPIs 2" xfId="15102"/>
    <cellStyle name="n_Flash September eresMas_Wanadoo France B2004_Base Forfaits 06-07_France KPIs_1" xfId="12927"/>
    <cellStyle name="n_Flash September eresMas_Wanadoo France B2004_Base Forfaits 06-07_Group" xfId="41513"/>
    <cellStyle name="n_Flash September eresMas_Wanadoo France B2004_Base Forfaits 06-07_Group - financial KPIs" xfId="22733"/>
    <cellStyle name="n_Flash September eresMas_Wanadoo France B2004_Base Forfaits 06-07_Group - operational KPIs" xfId="11173"/>
    <cellStyle name="n_Flash September eresMas_Wanadoo France B2004_Base Forfaits 06-07_Group - operational KPIs 2" xfId="18872"/>
    <cellStyle name="n_Flash September eresMas_Wanadoo France B2004_Base Forfaits 06-07_Group - operational KPIs_1" xfId="20989"/>
    <cellStyle name="n_Flash September eresMas_Wanadoo France B2004_Base Forfaits 06-07_Poland KPIs" xfId="41512"/>
    <cellStyle name="n_Flash September eresMas_Wanadoo France B2004_Base Forfaits 06-07_ROW" xfId="41514"/>
    <cellStyle name="n_Flash September eresMas_Wanadoo France B2004_Base Forfaits 06-07_ROW ARPU" xfId="41515"/>
    <cellStyle name="n_Flash September eresMas_Wanadoo France B2004_Base Forfaits 06-07_ROW_1" xfId="41516"/>
    <cellStyle name="n_Flash September eresMas_Wanadoo France B2004_Base Forfaits 06-07_ROW_1_Group" xfId="41517"/>
    <cellStyle name="n_Flash September eresMas_Wanadoo France B2004_Base Forfaits 06-07_ROW_1_ROW ARPU" xfId="41518"/>
    <cellStyle name="n_Flash September eresMas_Wanadoo France B2004_Base Forfaits 06-07_ROW_Group" xfId="41519"/>
    <cellStyle name="n_Flash September eresMas_Wanadoo France B2004_Base Forfaits 06-07_ROW_ROW ARPU" xfId="41520"/>
    <cellStyle name="n_Flash September eresMas_Wanadoo France B2004_Base Forfaits 06-07_Spain ARPU + AUPU" xfId="41521"/>
    <cellStyle name="n_Flash September eresMas_Wanadoo France B2004_Base Forfaits 06-07_Spain ARPU + AUPU_Group" xfId="41522"/>
    <cellStyle name="n_Flash September eresMas_Wanadoo France B2004_Base Forfaits 06-07_Spain ARPU + AUPU_ROW ARPU" xfId="41523"/>
    <cellStyle name="n_Flash September eresMas_Wanadoo France B2004_Base Forfaits 06-07_Spain KPIs" xfId="7531"/>
    <cellStyle name="n_Flash September eresMas_Wanadoo France B2004_Base Forfaits 06-07_Spain KPIs 2" xfId="16898"/>
    <cellStyle name="n_Flash September eresMas_Wanadoo France B2004_Base Forfaits 06-07_Spain KPIs_1" xfId="52347"/>
    <cellStyle name="n_Flash September eresMas_Wanadoo France B2004_Base Forfaits 06-07_Telecoms - Operational KPIs" xfId="50650"/>
    <cellStyle name="n_Flash September eresMas_Wanadoo France B2004_CA BAC SCR-VM 06-07 (31-07-06)" xfId="3563"/>
    <cellStyle name="n_Flash September eresMas_Wanadoo France B2004_CA BAC SCR-VM 06-07 (31-07-06)_A&amp;ME KPIs" xfId="54127"/>
    <cellStyle name="n_Flash September eresMas_Wanadoo France B2004_CA BAC SCR-VM 06-07 (31-07-06)_France financials" xfId="24478"/>
    <cellStyle name="n_Flash September eresMas_Wanadoo France B2004_CA BAC SCR-VM 06-07 (31-07-06)_France KPIs" xfId="5685"/>
    <cellStyle name="n_Flash September eresMas_Wanadoo France B2004_CA BAC SCR-VM 06-07 (31-07-06)_France KPIs 2" xfId="15103"/>
    <cellStyle name="n_Flash September eresMas_Wanadoo France B2004_CA BAC SCR-VM 06-07 (31-07-06)_France KPIs_1" xfId="12928"/>
    <cellStyle name="n_Flash September eresMas_Wanadoo France B2004_CA BAC SCR-VM 06-07 (31-07-06)_Group" xfId="41525"/>
    <cellStyle name="n_Flash September eresMas_Wanadoo France B2004_CA BAC SCR-VM 06-07 (31-07-06)_Group - financial KPIs" xfId="22734"/>
    <cellStyle name="n_Flash September eresMas_Wanadoo France B2004_CA BAC SCR-VM 06-07 (31-07-06)_Group - operational KPIs" xfId="11174"/>
    <cellStyle name="n_Flash September eresMas_Wanadoo France B2004_CA BAC SCR-VM 06-07 (31-07-06)_Group - operational KPIs 2" xfId="18873"/>
    <cellStyle name="n_Flash September eresMas_Wanadoo France B2004_CA BAC SCR-VM 06-07 (31-07-06)_Group - operational KPIs_1" xfId="20990"/>
    <cellStyle name="n_Flash September eresMas_Wanadoo France B2004_CA BAC SCR-VM 06-07 (31-07-06)_Poland KPIs" xfId="41524"/>
    <cellStyle name="n_Flash September eresMas_Wanadoo France B2004_CA BAC SCR-VM 06-07 (31-07-06)_ROW" xfId="41526"/>
    <cellStyle name="n_Flash September eresMas_Wanadoo France B2004_CA BAC SCR-VM 06-07 (31-07-06)_ROW ARPU" xfId="41527"/>
    <cellStyle name="n_Flash September eresMas_Wanadoo France B2004_CA BAC SCR-VM 06-07 (31-07-06)_ROW_1" xfId="41528"/>
    <cellStyle name="n_Flash September eresMas_Wanadoo France B2004_CA BAC SCR-VM 06-07 (31-07-06)_ROW_1_Group" xfId="41529"/>
    <cellStyle name="n_Flash September eresMas_Wanadoo France B2004_CA BAC SCR-VM 06-07 (31-07-06)_ROW_1_ROW ARPU" xfId="41530"/>
    <cellStyle name="n_Flash September eresMas_Wanadoo France B2004_CA BAC SCR-VM 06-07 (31-07-06)_ROW_Group" xfId="41531"/>
    <cellStyle name="n_Flash September eresMas_Wanadoo France B2004_CA BAC SCR-VM 06-07 (31-07-06)_ROW_ROW ARPU" xfId="41532"/>
    <cellStyle name="n_Flash September eresMas_Wanadoo France B2004_CA BAC SCR-VM 06-07 (31-07-06)_Spain ARPU + AUPU" xfId="41533"/>
    <cellStyle name="n_Flash September eresMas_Wanadoo France B2004_CA BAC SCR-VM 06-07 (31-07-06)_Spain ARPU + AUPU_Group" xfId="41534"/>
    <cellStyle name="n_Flash September eresMas_Wanadoo France B2004_CA BAC SCR-VM 06-07 (31-07-06)_Spain ARPU + AUPU_ROW ARPU" xfId="41535"/>
    <cellStyle name="n_Flash September eresMas_Wanadoo France B2004_CA BAC SCR-VM 06-07 (31-07-06)_Spain KPIs" xfId="7532"/>
    <cellStyle name="n_Flash September eresMas_Wanadoo France B2004_CA BAC SCR-VM 06-07 (31-07-06)_Spain KPIs 2" xfId="16899"/>
    <cellStyle name="n_Flash September eresMas_Wanadoo France B2004_CA BAC SCR-VM 06-07 (31-07-06)_Spain KPIs_1" xfId="52348"/>
    <cellStyle name="n_Flash September eresMas_Wanadoo France B2004_CA BAC SCR-VM 06-07 (31-07-06)_Telecoms - Operational KPIs" xfId="50651"/>
    <cellStyle name="n_Flash September eresMas_Wanadoo France B2004_CA forfaits 0607 (06-08-14)" xfId="3564"/>
    <cellStyle name="n_Flash September eresMas_Wanadoo France B2004_CA forfaits 0607 (06-08-14)_A&amp;ME KPIs" xfId="54128"/>
    <cellStyle name="n_Flash September eresMas_Wanadoo France B2004_CA forfaits 0607 (06-08-14)_France financials" xfId="24479"/>
    <cellStyle name="n_Flash September eresMas_Wanadoo France B2004_CA forfaits 0607 (06-08-14)_France KPIs" xfId="5686"/>
    <cellStyle name="n_Flash September eresMas_Wanadoo France B2004_CA forfaits 0607 (06-08-14)_France KPIs 2" xfId="15104"/>
    <cellStyle name="n_Flash September eresMas_Wanadoo France B2004_CA forfaits 0607 (06-08-14)_France KPIs_1" xfId="12929"/>
    <cellStyle name="n_Flash September eresMas_Wanadoo France B2004_CA forfaits 0607 (06-08-14)_Group" xfId="41537"/>
    <cellStyle name="n_Flash September eresMas_Wanadoo France B2004_CA forfaits 0607 (06-08-14)_Group - financial KPIs" xfId="22735"/>
    <cellStyle name="n_Flash September eresMas_Wanadoo France B2004_CA forfaits 0607 (06-08-14)_Group - operational KPIs" xfId="11175"/>
    <cellStyle name="n_Flash September eresMas_Wanadoo France B2004_CA forfaits 0607 (06-08-14)_Group - operational KPIs 2" xfId="18874"/>
    <cellStyle name="n_Flash September eresMas_Wanadoo France B2004_CA forfaits 0607 (06-08-14)_Group - operational KPIs_1" xfId="20991"/>
    <cellStyle name="n_Flash September eresMas_Wanadoo France B2004_CA forfaits 0607 (06-08-14)_Poland KPIs" xfId="41536"/>
    <cellStyle name="n_Flash September eresMas_Wanadoo France B2004_CA forfaits 0607 (06-08-14)_ROW" xfId="41538"/>
    <cellStyle name="n_Flash September eresMas_Wanadoo France B2004_CA forfaits 0607 (06-08-14)_ROW ARPU" xfId="41539"/>
    <cellStyle name="n_Flash September eresMas_Wanadoo France B2004_CA forfaits 0607 (06-08-14)_ROW_1" xfId="41540"/>
    <cellStyle name="n_Flash September eresMas_Wanadoo France B2004_CA forfaits 0607 (06-08-14)_ROW_1_Group" xfId="41541"/>
    <cellStyle name="n_Flash September eresMas_Wanadoo France B2004_CA forfaits 0607 (06-08-14)_ROW_1_ROW ARPU" xfId="41542"/>
    <cellStyle name="n_Flash September eresMas_Wanadoo France B2004_CA forfaits 0607 (06-08-14)_ROW_Group" xfId="41543"/>
    <cellStyle name="n_Flash September eresMas_Wanadoo France B2004_CA forfaits 0607 (06-08-14)_ROW_ROW ARPU" xfId="41544"/>
    <cellStyle name="n_Flash September eresMas_Wanadoo France B2004_CA forfaits 0607 (06-08-14)_Spain ARPU + AUPU" xfId="41545"/>
    <cellStyle name="n_Flash September eresMas_Wanadoo France B2004_CA forfaits 0607 (06-08-14)_Spain ARPU + AUPU_Group" xfId="41546"/>
    <cellStyle name="n_Flash September eresMas_Wanadoo France B2004_CA forfaits 0607 (06-08-14)_Spain ARPU + AUPU_ROW ARPU" xfId="41547"/>
    <cellStyle name="n_Flash September eresMas_Wanadoo France B2004_CA forfaits 0607 (06-08-14)_Spain KPIs" xfId="7533"/>
    <cellStyle name="n_Flash September eresMas_Wanadoo France B2004_CA forfaits 0607 (06-08-14)_Spain KPIs 2" xfId="16900"/>
    <cellStyle name="n_Flash September eresMas_Wanadoo France B2004_CA forfaits 0607 (06-08-14)_Spain KPIs_1" xfId="52349"/>
    <cellStyle name="n_Flash September eresMas_Wanadoo France B2004_CA forfaits 0607 (06-08-14)_Telecoms - Operational KPIs" xfId="50652"/>
    <cellStyle name="n_Flash September eresMas_Wanadoo France B2004_Classeur2" xfId="3565"/>
    <cellStyle name="n_Flash September eresMas_Wanadoo France B2004_Classeur2_A&amp;ME KPIs" xfId="54129"/>
    <cellStyle name="n_Flash September eresMas_Wanadoo France B2004_Classeur2_France financials" xfId="24480"/>
    <cellStyle name="n_Flash September eresMas_Wanadoo France B2004_Classeur2_France KPIs" xfId="5687"/>
    <cellStyle name="n_Flash September eresMas_Wanadoo France B2004_Classeur2_France KPIs 2" xfId="15105"/>
    <cellStyle name="n_Flash September eresMas_Wanadoo France B2004_Classeur2_France KPIs_1" xfId="12930"/>
    <cellStyle name="n_Flash September eresMas_Wanadoo France B2004_Classeur2_Group" xfId="41549"/>
    <cellStyle name="n_Flash September eresMas_Wanadoo France B2004_Classeur2_Group - financial KPIs" xfId="22736"/>
    <cellStyle name="n_Flash September eresMas_Wanadoo France B2004_Classeur2_Group - operational KPIs" xfId="11176"/>
    <cellStyle name="n_Flash September eresMas_Wanadoo France B2004_Classeur2_Group - operational KPIs 2" xfId="18875"/>
    <cellStyle name="n_Flash September eresMas_Wanadoo France B2004_Classeur2_Group - operational KPIs_1" xfId="20992"/>
    <cellStyle name="n_Flash September eresMas_Wanadoo France B2004_Classeur2_Poland KPIs" xfId="41548"/>
    <cellStyle name="n_Flash September eresMas_Wanadoo France B2004_Classeur2_ROW" xfId="41550"/>
    <cellStyle name="n_Flash September eresMas_Wanadoo France B2004_Classeur2_ROW ARPU" xfId="41551"/>
    <cellStyle name="n_Flash September eresMas_Wanadoo France B2004_Classeur2_ROW_1" xfId="41552"/>
    <cellStyle name="n_Flash September eresMas_Wanadoo France B2004_Classeur2_ROW_1_Group" xfId="41553"/>
    <cellStyle name="n_Flash September eresMas_Wanadoo France B2004_Classeur2_ROW_1_ROW ARPU" xfId="41554"/>
    <cellStyle name="n_Flash September eresMas_Wanadoo France B2004_Classeur2_ROW_Group" xfId="41555"/>
    <cellStyle name="n_Flash September eresMas_Wanadoo France B2004_Classeur2_ROW_ROW ARPU" xfId="41556"/>
    <cellStyle name="n_Flash September eresMas_Wanadoo France B2004_Classeur2_Spain ARPU + AUPU" xfId="41557"/>
    <cellStyle name="n_Flash September eresMas_Wanadoo France B2004_Classeur2_Spain ARPU + AUPU_Group" xfId="41558"/>
    <cellStyle name="n_Flash September eresMas_Wanadoo France B2004_Classeur2_Spain ARPU + AUPU_ROW ARPU" xfId="41559"/>
    <cellStyle name="n_Flash September eresMas_Wanadoo France B2004_Classeur2_Spain KPIs" xfId="7534"/>
    <cellStyle name="n_Flash September eresMas_Wanadoo France B2004_Classeur2_Spain KPIs 2" xfId="16901"/>
    <cellStyle name="n_Flash September eresMas_Wanadoo France B2004_Classeur2_Spain KPIs_1" xfId="52350"/>
    <cellStyle name="n_Flash September eresMas_Wanadoo France B2004_Classeur2_Telecoms - Operational KPIs" xfId="50653"/>
    <cellStyle name="n_Flash September eresMas_Wanadoo France B2004_Classeur5" xfId="3566"/>
    <cellStyle name="n_Flash September eresMas_Wanadoo France B2004_Classeur5_A&amp;ME KPIs" xfId="54130"/>
    <cellStyle name="n_Flash September eresMas_Wanadoo France B2004_Classeur5_France financials" xfId="24481"/>
    <cellStyle name="n_Flash September eresMas_Wanadoo France B2004_Classeur5_France KPIs" xfId="5688"/>
    <cellStyle name="n_Flash September eresMas_Wanadoo France B2004_Classeur5_France KPIs 2" xfId="15106"/>
    <cellStyle name="n_Flash September eresMas_Wanadoo France B2004_Classeur5_France KPIs_1" xfId="12931"/>
    <cellStyle name="n_Flash September eresMas_Wanadoo France B2004_Classeur5_Group" xfId="41561"/>
    <cellStyle name="n_Flash September eresMas_Wanadoo France B2004_Classeur5_Group - financial KPIs" xfId="22737"/>
    <cellStyle name="n_Flash September eresMas_Wanadoo France B2004_Classeur5_Group - operational KPIs" xfId="11177"/>
    <cellStyle name="n_Flash September eresMas_Wanadoo France B2004_Classeur5_Group - operational KPIs 2" xfId="18876"/>
    <cellStyle name="n_Flash September eresMas_Wanadoo France B2004_Classeur5_Group - operational KPIs_1" xfId="20993"/>
    <cellStyle name="n_Flash September eresMas_Wanadoo France B2004_Classeur5_Poland KPIs" xfId="41560"/>
    <cellStyle name="n_Flash September eresMas_Wanadoo France B2004_Classeur5_ROW" xfId="41562"/>
    <cellStyle name="n_Flash September eresMas_Wanadoo France B2004_Classeur5_ROW ARPU" xfId="41563"/>
    <cellStyle name="n_Flash September eresMas_Wanadoo France B2004_Classeur5_ROW_1" xfId="41564"/>
    <cellStyle name="n_Flash September eresMas_Wanadoo France B2004_Classeur5_ROW_1_Group" xfId="41565"/>
    <cellStyle name="n_Flash September eresMas_Wanadoo France B2004_Classeur5_ROW_1_ROW ARPU" xfId="41566"/>
    <cellStyle name="n_Flash September eresMas_Wanadoo France B2004_Classeur5_ROW_Group" xfId="41567"/>
    <cellStyle name="n_Flash September eresMas_Wanadoo France B2004_Classeur5_ROW_ROW ARPU" xfId="41568"/>
    <cellStyle name="n_Flash September eresMas_Wanadoo France B2004_Classeur5_Spain ARPU + AUPU" xfId="41569"/>
    <cellStyle name="n_Flash September eresMas_Wanadoo France B2004_Classeur5_Spain ARPU + AUPU_Group" xfId="41570"/>
    <cellStyle name="n_Flash September eresMas_Wanadoo France B2004_Classeur5_Spain ARPU + AUPU_ROW ARPU" xfId="41571"/>
    <cellStyle name="n_Flash September eresMas_Wanadoo France B2004_Classeur5_Spain KPIs" xfId="7535"/>
    <cellStyle name="n_Flash September eresMas_Wanadoo France B2004_Classeur5_Spain KPIs 2" xfId="16902"/>
    <cellStyle name="n_Flash September eresMas_Wanadoo France B2004_Classeur5_Spain KPIs_1" xfId="52351"/>
    <cellStyle name="n_Flash September eresMas_Wanadoo France B2004_Classeur5_Telecoms - Operational KPIs" xfId="50654"/>
    <cellStyle name="n_Flash September eresMas_Wanadoo France B2004_DATA KPI Personal" xfId="41572"/>
    <cellStyle name="n_Flash September eresMas_Wanadoo France B2004_DATA KPI Personal_Group" xfId="41573"/>
    <cellStyle name="n_Flash September eresMas_Wanadoo France B2004_DATA KPI Personal_ROW ARPU" xfId="41574"/>
    <cellStyle name="n_Flash September eresMas_Wanadoo France B2004_EE_CoA_BS - mapped V4" xfId="41575"/>
    <cellStyle name="n_Flash September eresMas_Wanadoo France B2004_EE_CoA_BS - mapped V4_Group" xfId="41576"/>
    <cellStyle name="n_Flash September eresMas_Wanadoo France B2004_EE_CoA_BS - mapped V4_ROW ARPU" xfId="41577"/>
    <cellStyle name="n_Flash September eresMas_Wanadoo France B2004_France financials" xfId="24474"/>
    <cellStyle name="n_Flash September eresMas_Wanadoo France B2004_France KPIs" xfId="5681"/>
    <cellStyle name="n_Flash September eresMas_Wanadoo France B2004_France KPIs 2" xfId="15099"/>
    <cellStyle name="n_Flash September eresMas_Wanadoo France B2004_France KPIs_1" xfId="12924"/>
    <cellStyle name="n_Flash September eresMas_Wanadoo France B2004_Group" xfId="41578"/>
    <cellStyle name="n_Flash September eresMas_Wanadoo France B2004_Group - financial KPIs" xfId="22730"/>
    <cellStyle name="n_Flash September eresMas_Wanadoo France B2004_Group - operational KPIs" xfId="11170"/>
    <cellStyle name="n_Flash September eresMas_Wanadoo France B2004_Group - operational KPIs 2" xfId="18869"/>
    <cellStyle name="n_Flash September eresMas_Wanadoo France B2004_Group - operational KPIs_1" xfId="20986"/>
    <cellStyle name="n_Flash September eresMas_Wanadoo France B2004_NB07 FRANCE Tableau de l'ADSL 032007 v3 hors instances avec déc07 v24-04" xfId="3567"/>
    <cellStyle name="n_Flash September eresMas_Wanadoo France B2004_NB07 FRANCE Tableau de l'ADSL 032007 v3 hors instances avec déc07 v24-04_A&amp;ME KPIs" xfId="54131"/>
    <cellStyle name="n_Flash September eresMas_Wanadoo France B2004_NB07 FRANCE Tableau de l'ADSL 032007 v3 hors instances avec déc07 v24-04_France financials" xfId="24482"/>
    <cellStyle name="n_Flash September eresMas_Wanadoo France B2004_NB07 FRANCE Tableau de l'ADSL 032007 v3 hors instances avec déc07 v24-04_France KPIs" xfId="5689"/>
    <cellStyle name="n_Flash September eresMas_Wanadoo France B2004_NB07 FRANCE Tableau de l'ADSL 032007 v3 hors instances avec déc07 v24-04_France KPIs 2" xfId="15107"/>
    <cellStyle name="n_Flash September eresMas_Wanadoo France B2004_NB07 FRANCE Tableau de l'ADSL 032007 v3 hors instances avec déc07 v24-04_France KPIs_1" xfId="12932"/>
    <cellStyle name="n_Flash September eresMas_Wanadoo France B2004_NB07 FRANCE Tableau de l'ADSL 032007 v3 hors instances avec déc07 v24-04_Group" xfId="41580"/>
    <cellStyle name="n_Flash September eresMas_Wanadoo France B2004_NB07 FRANCE Tableau de l'ADSL 032007 v3 hors instances avec déc07 v24-04_Group - financial KPIs" xfId="22738"/>
    <cellStyle name="n_Flash September eresMas_Wanadoo France B2004_NB07 FRANCE Tableau de l'ADSL 032007 v3 hors instances avec déc07 v24-04_Group - operational KPIs" xfId="11178"/>
    <cellStyle name="n_Flash September eresMas_Wanadoo France B2004_NB07 FRANCE Tableau de l'ADSL 032007 v3 hors instances avec déc07 v24-04_Group - operational KPIs 2" xfId="18877"/>
    <cellStyle name="n_Flash September eresMas_Wanadoo France B2004_NB07 FRANCE Tableau de l'ADSL 032007 v3 hors instances avec déc07 v24-04_Group - operational KPIs_1" xfId="20994"/>
    <cellStyle name="n_Flash September eresMas_Wanadoo France B2004_NB07 FRANCE Tableau de l'ADSL 032007 v3 hors instances avec déc07 v24-04_Poland KPIs" xfId="41579"/>
    <cellStyle name="n_Flash September eresMas_Wanadoo France B2004_NB07 FRANCE Tableau de l'ADSL 032007 v3 hors instances avec déc07 v24-04_ROW" xfId="41581"/>
    <cellStyle name="n_Flash September eresMas_Wanadoo France B2004_NB07 FRANCE Tableau de l'ADSL 032007 v3 hors instances avec déc07 v24-04_ROW ARPU" xfId="41582"/>
    <cellStyle name="n_Flash September eresMas_Wanadoo France B2004_NB07 FRANCE Tableau de l'ADSL 032007 v3 hors instances avec déc07 v24-04_ROW_1" xfId="41583"/>
    <cellStyle name="n_Flash September eresMas_Wanadoo France B2004_NB07 FRANCE Tableau de l'ADSL 032007 v3 hors instances avec déc07 v24-04_ROW_1_Group" xfId="41584"/>
    <cellStyle name="n_Flash September eresMas_Wanadoo France B2004_NB07 FRANCE Tableau de l'ADSL 032007 v3 hors instances avec déc07 v24-04_ROW_1_ROW ARPU" xfId="41585"/>
    <cellStyle name="n_Flash September eresMas_Wanadoo France B2004_NB07 FRANCE Tableau de l'ADSL 032007 v3 hors instances avec déc07 v24-04_ROW_Group" xfId="41586"/>
    <cellStyle name="n_Flash September eresMas_Wanadoo France B2004_NB07 FRANCE Tableau de l'ADSL 032007 v3 hors instances avec déc07 v24-04_ROW_ROW ARPU" xfId="41587"/>
    <cellStyle name="n_Flash September eresMas_Wanadoo France B2004_NB07 FRANCE Tableau de l'ADSL 032007 v3 hors instances avec déc07 v24-04_Spain ARPU + AUPU" xfId="41588"/>
    <cellStyle name="n_Flash September eresMas_Wanadoo France B2004_NB07 FRANCE Tableau de l'ADSL 032007 v3 hors instances avec déc07 v24-04_Spain ARPU + AUPU_Group" xfId="41589"/>
    <cellStyle name="n_Flash September eresMas_Wanadoo France B2004_NB07 FRANCE Tableau de l'ADSL 032007 v3 hors instances avec déc07 v24-04_Spain ARPU + AUPU_ROW ARPU" xfId="41590"/>
    <cellStyle name="n_Flash September eresMas_Wanadoo France B2004_NB07 FRANCE Tableau de l'ADSL 032007 v3 hors instances avec déc07 v24-04_Spain KPIs" xfId="7536"/>
    <cellStyle name="n_Flash September eresMas_Wanadoo France B2004_NB07 FRANCE Tableau de l'ADSL 032007 v3 hors instances avec déc07 v24-04_Spain KPIs 2" xfId="16903"/>
    <cellStyle name="n_Flash September eresMas_Wanadoo France B2004_NB07 FRANCE Tableau de l'ADSL 032007 v3 hors instances avec déc07 v24-04_Spain KPIs_1" xfId="52352"/>
    <cellStyle name="n_Flash September eresMas_Wanadoo France B2004_NB07 FRANCE Tableau de l'ADSL 032007 v3 hors instances avec déc07 v24-04_Telecoms - Operational KPIs" xfId="50655"/>
    <cellStyle name="n_Flash September eresMas_Wanadoo France B2004_PFA_Mn MTV_060413" xfId="3568"/>
    <cellStyle name="n_Flash September eresMas_Wanadoo France B2004_PFA_Mn MTV_060413_A&amp;ME KPIs" xfId="54132"/>
    <cellStyle name="n_Flash September eresMas_Wanadoo France B2004_PFA_Mn MTV_060413_France financials" xfId="24483"/>
    <cellStyle name="n_Flash September eresMas_Wanadoo France B2004_PFA_Mn MTV_060413_France KPIs" xfId="5690"/>
    <cellStyle name="n_Flash September eresMas_Wanadoo France B2004_PFA_Mn MTV_060413_France KPIs 2" xfId="15108"/>
    <cellStyle name="n_Flash September eresMas_Wanadoo France B2004_PFA_Mn MTV_060413_France KPIs_1" xfId="12933"/>
    <cellStyle name="n_Flash September eresMas_Wanadoo France B2004_PFA_Mn MTV_060413_Group" xfId="41592"/>
    <cellStyle name="n_Flash September eresMas_Wanadoo France B2004_PFA_Mn MTV_060413_Group - financial KPIs" xfId="22739"/>
    <cellStyle name="n_Flash September eresMas_Wanadoo France B2004_PFA_Mn MTV_060413_Group - operational KPIs" xfId="11179"/>
    <cellStyle name="n_Flash September eresMas_Wanadoo France B2004_PFA_Mn MTV_060413_Group - operational KPIs 2" xfId="18878"/>
    <cellStyle name="n_Flash September eresMas_Wanadoo France B2004_PFA_Mn MTV_060413_Group - operational KPIs_1" xfId="20995"/>
    <cellStyle name="n_Flash September eresMas_Wanadoo France B2004_PFA_Mn MTV_060413_Poland KPIs" xfId="41591"/>
    <cellStyle name="n_Flash September eresMas_Wanadoo France B2004_PFA_Mn MTV_060413_ROW" xfId="41593"/>
    <cellStyle name="n_Flash September eresMas_Wanadoo France B2004_PFA_Mn MTV_060413_ROW ARPU" xfId="41594"/>
    <cellStyle name="n_Flash September eresMas_Wanadoo France B2004_PFA_Mn MTV_060413_ROW_1" xfId="41595"/>
    <cellStyle name="n_Flash September eresMas_Wanadoo France B2004_PFA_Mn MTV_060413_ROW_1_Group" xfId="41596"/>
    <cellStyle name="n_Flash September eresMas_Wanadoo France B2004_PFA_Mn MTV_060413_ROW_1_ROW ARPU" xfId="41597"/>
    <cellStyle name="n_Flash September eresMas_Wanadoo France B2004_PFA_Mn MTV_060413_ROW_Group" xfId="41598"/>
    <cellStyle name="n_Flash September eresMas_Wanadoo France B2004_PFA_Mn MTV_060413_ROW_ROW ARPU" xfId="41599"/>
    <cellStyle name="n_Flash September eresMas_Wanadoo France B2004_PFA_Mn MTV_060413_Spain ARPU + AUPU" xfId="41600"/>
    <cellStyle name="n_Flash September eresMas_Wanadoo France B2004_PFA_Mn MTV_060413_Spain ARPU + AUPU_Group" xfId="41601"/>
    <cellStyle name="n_Flash September eresMas_Wanadoo France B2004_PFA_Mn MTV_060413_Spain ARPU + AUPU_ROW ARPU" xfId="41602"/>
    <cellStyle name="n_Flash September eresMas_Wanadoo France B2004_PFA_Mn MTV_060413_Spain KPIs" xfId="7537"/>
    <cellStyle name="n_Flash September eresMas_Wanadoo France B2004_PFA_Mn MTV_060413_Spain KPIs 2" xfId="16904"/>
    <cellStyle name="n_Flash September eresMas_Wanadoo France B2004_PFA_Mn MTV_060413_Spain KPIs_1" xfId="52353"/>
    <cellStyle name="n_Flash September eresMas_Wanadoo France B2004_PFA_Mn MTV_060413_Telecoms - Operational KPIs" xfId="50656"/>
    <cellStyle name="n_Flash September eresMas_Wanadoo France B2004_PFA_Mn_0603_V0 0" xfId="3569"/>
    <cellStyle name="n_Flash September eresMas_Wanadoo France B2004_PFA_Mn_0603_V0 0_A&amp;ME KPIs" xfId="54133"/>
    <cellStyle name="n_Flash September eresMas_Wanadoo France B2004_PFA_Mn_0603_V0 0_France financials" xfId="24484"/>
    <cellStyle name="n_Flash September eresMas_Wanadoo France B2004_PFA_Mn_0603_V0 0_France KPIs" xfId="5691"/>
    <cellStyle name="n_Flash September eresMas_Wanadoo France B2004_PFA_Mn_0603_V0 0_France KPIs 2" xfId="15109"/>
    <cellStyle name="n_Flash September eresMas_Wanadoo France B2004_PFA_Mn_0603_V0 0_France KPIs_1" xfId="12934"/>
    <cellStyle name="n_Flash September eresMas_Wanadoo France B2004_PFA_Mn_0603_V0 0_Group" xfId="41604"/>
    <cellStyle name="n_Flash September eresMas_Wanadoo France B2004_PFA_Mn_0603_V0 0_Group - financial KPIs" xfId="22740"/>
    <cellStyle name="n_Flash September eresMas_Wanadoo France B2004_PFA_Mn_0603_V0 0_Group - operational KPIs" xfId="11180"/>
    <cellStyle name="n_Flash September eresMas_Wanadoo France B2004_PFA_Mn_0603_V0 0_Group - operational KPIs 2" xfId="18879"/>
    <cellStyle name="n_Flash September eresMas_Wanadoo France B2004_PFA_Mn_0603_V0 0_Group - operational KPIs_1" xfId="20996"/>
    <cellStyle name="n_Flash September eresMas_Wanadoo France B2004_PFA_Mn_0603_V0 0_Poland KPIs" xfId="41603"/>
    <cellStyle name="n_Flash September eresMas_Wanadoo France B2004_PFA_Mn_0603_V0 0_ROW" xfId="41605"/>
    <cellStyle name="n_Flash September eresMas_Wanadoo France B2004_PFA_Mn_0603_V0 0_ROW ARPU" xfId="41606"/>
    <cellStyle name="n_Flash September eresMas_Wanadoo France B2004_PFA_Mn_0603_V0 0_ROW_1" xfId="41607"/>
    <cellStyle name="n_Flash September eresMas_Wanadoo France B2004_PFA_Mn_0603_V0 0_ROW_1_Group" xfId="41608"/>
    <cellStyle name="n_Flash September eresMas_Wanadoo France B2004_PFA_Mn_0603_V0 0_ROW_1_ROW ARPU" xfId="41609"/>
    <cellStyle name="n_Flash September eresMas_Wanadoo France B2004_PFA_Mn_0603_V0 0_ROW_Group" xfId="41610"/>
    <cellStyle name="n_Flash September eresMas_Wanadoo France B2004_PFA_Mn_0603_V0 0_ROW_ROW ARPU" xfId="41611"/>
    <cellStyle name="n_Flash September eresMas_Wanadoo France B2004_PFA_Mn_0603_V0 0_Spain ARPU + AUPU" xfId="41612"/>
    <cellStyle name="n_Flash September eresMas_Wanadoo France B2004_PFA_Mn_0603_V0 0_Spain ARPU + AUPU_Group" xfId="41613"/>
    <cellStyle name="n_Flash September eresMas_Wanadoo France B2004_PFA_Mn_0603_V0 0_Spain ARPU + AUPU_ROW ARPU" xfId="41614"/>
    <cellStyle name="n_Flash September eresMas_Wanadoo France B2004_PFA_Mn_0603_V0 0_Spain KPIs" xfId="7538"/>
    <cellStyle name="n_Flash September eresMas_Wanadoo France B2004_PFA_Mn_0603_V0 0_Spain KPIs 2" xfId="16905"/>
    <cellStyle name="n_Flash September eresMas_Wanadoo France B2004_PFA_Mn_0603_V0 0_Spain KPIs_1" xfId="52354"/>
    <cellStyle name="n_Flash September eresMas_Wanadoo France B2004_PFA_Mn_0603_V0 0_Telecoms - Operational KPIs" xfId="50657"/>
    <cellStyle name="n_Flash September eresMas_Wanadoo France B2004_PFA_Parcs_0600706" xfId="3570"/>
    <cellStyle name="n_Flash September eresMas_Wanadoo France B2004_PFA_Parcs_0600706_A&amp;ME KPIs" xfId="54134"/>
    <cellStyle name="n_Flash September eresMas_Wanadoo France B2004_PFA_Parcs_0600706_France financials" xfId="24485"/>
    <cellStyle name="n_Flash September eresMas_Wanadoo France B2004_PFA_Parcs_0600706_France KPIs" xfId="5692"/>
    <cellStyle name="n_Flash September eresMas_Wanadoo France B2004_PFA_Parcs_0600706_France KPIs 2" xfId="15110"/>
    <cellStyle name="n_Flash September eresMas_Wanadoo France B2004_PFA_Parcs_0600706_France KPIs_1" xfId="12935"/>
    <cellStyle name="n_Flash September eresMas_Wanadoo France B2004_PFA_Parcs_0600706_Group" xfId="41616"/>
    <cellStyle name="n_Flash September eresMas_Wanadoo France B2004_PFA_Parcs_0600706_Group - financial KPIs" xfId="22741"/>
    <cellStyle name="n_Flash September eresMas_Wanadoo France B2004_PFA_Parcs_0600706_Group - operational KPIs" xfId="11181"/>
    <cellStyle name="n_Flash September eresMas_Wanadoo France B2004_PFA_Parcs_0600706_Group - operational KPIs 2" xfId="18880"/>
    <cellStyle name="n_Flash September eresMas_Wanadoo France B2004_PFA_Parcs_0600706_Group - operational KPIs_1" xfId="20997"/>
    <cellStyle name="n_Flash September eresMas_Wanadoo France B2004_PFA_Parcs_0600706_Poland KPIs" xfId="41615"/>
    <cellStyle name="n_Flash September eresMas_Wanadoo France B2004_PFA_Parcs_0600706_ROW" xfId="41617"/>
    <cellStyle name="n_Flash September eresMas_Wanadoo France B2004_PFA_Parcs_0600706_ROW ARPU" xfId="41618"/>
    <cellStyle name="n_Flash September eresMas_Wanadoo France B2004_PFA_Parcs_0600706_ROW_1" xfId="41619"/>
    <cellStyle name="n_Flash September eresMas_Wanadoo France B2004_PFA_Parcs_0600706_ROW_1_Group" xfId="41620"/>
    <cellStyle name="n_Flash September eresMas_Wanadoo France B2004_PFA_Parcs_0600706_ROW_1_ROW ARPU" xfId="41621"/>
    <cellStyle name="n_Flash September eresMas_Wanadoo France B2004_PFA_Parcs_0600706_ROW_Group" xfId="41622"/>
    <cellStyle name="n_Flash September eresMas_Wanadoo France B2004_PFA_Parcs_0600706_ROW_ROW ARPU" xfId="41623"/>
    <cellStyle name="n_Flash September eresMas_Wanadoo France B2004_PFA_Parcs_0600706_Spain ARPU + AUPU" xfId="41624"/>
    <cellStyle name="n_Flash September eresMas_Wanadoo France B2004_PFA_Parcs_0600706_Spain ARPU + AUPU_Group" xfId="41625"/>
    <cellStyle name="n_Flash September eresMas_Wanadoo France B2004_PFA_Parcs_0600706_Spain ARPU + AUPU_ROW ARPU" xfId="41626"/>
    <cellStyle name="n_Flash September eresMas_Wanadoo France B2004_PFA_Parcs_0600706_Spain KPIs" xfId="7539"/>
    <cellStyle name="n_Flash September eresMas_Wanadoo France B2004_PFA_Parcs_0600706_Spain KPIs 2" xfId="16906"/>
    <cellStyle name="n_Flash September eresMas_Wanadoo France B2004_PFA_Parcs_0600706_Spain KPIs_1" xfId="52355"/>
    <cellStyle name="n_Flash September eresMas_Wanadoo France B2004_PFA_Parcs_0600706_Telecoms - Operational KPIs" xfId="50658"/>
    <cellStyle name="n_Flash September eresMas_Wanadoo France B2004_Poland KPIs" xfId="41487"/>
    <cellStyle name="n_Flash September eresMas_Wanadoo France B2004_Reporting Valeur_Mobile_2010_10" xfId="41627"/>
    <cellStyle name="n_Flash September eresMas_Wanadoo France B2004_Reporting Valeur_Mobile_2010_10_Group" xfId="41628"/>
    <cellStyle name="n_Flash September eresMas_Wanadoo France B2004_Reporting Valeur_Mobile_2010_10_ROW" xfId="41629"/>
    <cellStyle name="n_Flash September eresMas_Wanadoo France B2004_Reporting Valeur_Mobile_2010_10_ROW ARPU" xfId="41630"/>
    <cellStyle name="n_Flash September eresMas_Wanadoo France B2004_Reporting Valeur_Mobile_2010_10_ROW_Group" xfId="41631"/>
    <cellStyle name="n_Flash September eresMas_Wanadoo France B2004_Reporting Valeur_Mobile_2010_10_ROW_ROW ARPU" xfId="41632"/>
    <cellStyle name="n_Flash September eresMas_Wanadoo France B2004_ROW" xfId="41633"/>
    <cellStyle name="n_Flash September eresMas_Wanadoo France B2004_ROW ARPU" xfId="41634"/>
    <cellStyle name="n_Flash September eresMas_Wanadoo France B2004_ROW_1" xfId="41635"/>
    <cellStyle name="n_Flash September eresMas_Wanadoo France B2004_ROW_1_Group" xfId="41636"/>
    <cellStyle name="n_Flash September eresMas_Wanadoo France B2004_ROW_1_ROW ARPU" xfId="41637"/>
    <cellStyle name="n_Flash September eresMas_Wanadoo France B2004_ROW_Group" xfId="41638"/>
    <cellStyle name="n_Flash September eresMas_Wanadoo France B2004_ROW_ROW ARPU" xfId="41639"/>
    <cellStyle name="n_Flash September eresMas_Wanadoo France B2004_Spain ARPU + AUPU" xfId="41640"/>
    <cellStyle name="n_Flash September eresMas_Wanadoo France B2004_Spain ARPU + AUPU_Group" xfId="41641"/>
    <cellStyle name="n_Flash September eresMas_Wanadoo France B2004_Spain ARPU + AUPU_ROW ARPU" xfId="41642"/>
    <cellStyle name="n_Flash September eresMas_Wanadoo France B2004_Spain KPIs" xfId="7528"/>
    <cellStyle name="n_Flash September eresMas_Wanadoo France B2004_Spain KPIs 2" xfId="16895"/>
    <cellStyle name="n_Flash September eresMas_Wanadoo France B2004_Spain KPIs_1" xfId="52344"/>
    <cellStyle name="n_Flash September eresMas_Wanadoo France B2004_Telecoms - Operational KPIs" xfId="50647"/>
    <cellStyle name="n_Flash September eresMas_Wanadoo France B2004_UAG_report_CA 06-09 (06-09-28)" xfId="3571"/>
    <cellStyle name="n_Flash September eresMas_Wanadoo France B2004_UAG_report_CA 06-09 (06-09-28)_A&amp;ME KPIs" xfId="54135"/>
    <cellStyle name="n_Flash September eresMas_Wanadoo France B2004_UAG_report_CA 06-09 (06-09-28)_France financials" xfId="24486"/>
    <cellStyle name="n_Flash September eresMas_Wanadoo France B2004_UAG_report_CA 06-09 (06-09-28)_France KPIs" xfId="5693"/>
    <cellStyle name="n_Flash September eresMas_Wanadoo France B2004_UAG_report_CA 06-09 (06-09-28)_France KPIs 2" xfId="15111"/>
    <cellStyle name="n_Flash September eresMas_Wanadoo France B2004_UAG_report_CA 06-09 (06-09-28)_France KPIs_1" xfId="12936"/>
    <cellStyle name="n_Flash September eresMas_Wanadoo France B2004_UAG_report_CA 06-09 (06-09-28)_Group" xfId="41644"/>
    <cellStyle name="n_Flash September eresMas_Wanadoo France B2004_UAG_report_CA 06-09 (06-09-28)_Group - financial KPIs" xfId="22742"/>
    <cellStyle name="n_Flash September eresMas_Wanadoo France B2004_UAG_report_CA 06-09 (06-09-28)_Group - operational KPIs" xfId="11182"/>
    <cellStyle name="n_Flash September eresMas_Wanadoo France B2004_UAG_report_CA 06-09 (06-09-28)_Group - operational KPIs 2" xfId="18881"/>
    <cellStyle name="n_Flash September eresMas_Wanadoo France B2004_UAG_report_CA 06-09 (06-09-28)_Group - operational KPIs_1" xfId="20998"/>
    <cellStyle name="n_Flash September eresMas_Wanadoo France B2004_UAG_report_CA 06-09 (06-09-28)_Poland KPIs" xfId="41643"/>
    <cellStyle name="n_Flash September eresMas_Wanadoo France B2004_UAG_report_CA 06-09 (06-09-28)_ROW" xfId="41645"/>
    <cellStyle name="n_Flash September eresMas_Wanadoo France B2004_UAG_report_CA 06-09 (06-09-28)_ROW ARPU" xfId="41646"/>
    <cellStyle name="n_Flash September eresMas_Wanadoo France B2004_UAG_report_CA 06-09 (06-09-28)_ROW_1" xfId="41647"/>
    <cellStyle name="n_Flash September eresMas_Wanadoo France B2004_UAG_report_CA 06-09 (06-09-28)_ROW_1_Group" xfId="41648"/>
    <cellStyle name="n_Flash September eresMas_Wanadoo France B2004_UAG_report_CA 06-09 (06-09-28)_ROW_1_ROW ARPU" xfId="41649"/>
    <cellStyle name="n_Flash September eresMas_Wanadoo France B2004_UAG_report_CA 06-09 (06-09-28)_ROW_Group" xfId="41650"/>
    <cellStyle name="n_Flash September eresMas_Wanadoo France B2004_UAG_report_CA 06-09 (06-09-28)_ROW_ROW ARPU" xfId="41651"/>
    <cellStyle name="n_Flash September eresMas_Wanadoo France B2004_UAG_report_CA 06-09 (06-09-28)_Spain ARPU + AUPU" xfId="41652"/>
    <cellStyle name="n_Flash September eresMas_Wanadoo France B2004_UAG_report_CA 06-09 (06-09-28)_Spain ARPU + AUPU_Group" xfId="41653"/>
    <cellStyle name="n_Flash September eresMas_Wanadoo France B2004_UAG_report_CA 06-09 (06-09-28)_Spain ARPU + AUPU_ROW ARPU" xfId="41654"/>
    <cellStyle name="n_Flash September eresMas_Wanadoo France B2004_UAG_report_CA 06-09 (06-09-28)_Spain KPIs" xfId="7540"/>
    <cellStyle name="n_Flash September eresMas_Wanadoo France B2004_UAG_report_CA 06-09 (06-09-28)_Spain KPIs 2" xfId="16907"/>
    <cellStyle name="n_Flash September eresMas_Wanadoo France B2004_UAG_report_CA 06-09 (06-09-28)_Spain KPIs_1" xfId="52356"/>
    <cellStyle name="n_Flash September eresMas_Wanadoo France B2004_UAG_report_CA 06-09 (06-09-28)_Telecoms - Operational KPIs" xfId="50659"/>
    <cellStyle name="n_Flash September eresMas_Wanadoo France B2004_UAG_report_CA 06-10 (06-11-06)" xfId="3572"/>
    <cellStyle name="n_Flash September eresMas_Wanadoo France B2004_UAG_report_CA 06-10 (06-11-06)_A&amp;ME KPIs" xfId="54136"/>
    <cellStyle name="n_Flash September eresMas_Wanadoo France B2004_UAG_report_CA 06-10 (06-11-06)_France financials" xfId="24487"/>
    <cellStyle name="n_Flash September eresMas_Wanadoo France B2004_UAG_report_CA 06-10 (06-11-06)_France KPIs" xfId="5694"/>
    <cellStyle name="n_Flash September eresMas_Wanadoo France B2004_UAG_report_CA 06-10 (06-11-06)_France KPIs 2" xfId="15112"/>
    <cellStyle name="n_Flash September eresMas_Wanadoo France B2004_UAG_report_CA 06-10 (06-11-06)_France KPIs_1" xfId="12937"/>
    <cellStyle name="n_Flash September eresMas_Wanadoo France B2004_UAG_report_CA 06-10 (06-11-06)_Group" xfId="41656"/>
    <cellStyle name="n_Flash September eresMas_Wanadoo France B2004_UAG_report_CA 06-10 (06-11-06)_Group - financial KPIs" xfId="22743"/>
    <cellStyle name="n_Flash September eresMas_Wanadoo France B2004_UAG_report_CA 06-10 (06-11-06)_Group - operational KPIs" xfId="11183"/>
    <cellStyle name="n_Flash September eresMas_Wanadoo France B2004_UAG_report_CA 06-10 (06-11-06)_Group - operational KPIs 2" xfId="18882"/>
    <cellStyle name="n_Flash September eresMas_Wanadoo France B2004_UAG_report_CA 06-10 (06-11-06)_Group - operational KPIs_1" xfId="20999"/>
    <cellStyle name="n_Flash September eresMas_Wanadoo France B2004_UAG_report_CA 06-10 (06-11-06)_Poland KPIs" xfId="41655"/>
    <cellStyle name="n_Flash September eresMas_Wanadoo France B2004_UAG_report_CA 06-10 (06-11-06)_ROW" xfId="41657"/>
    <cellStyle name="n_Flash September eresMas_Wanadoo France B2004_UAG_report_CA 06-10 (06-11-06)_ROW ARPU" xfId="41658"/>
    <cellStyle name="n_Flash September eresMas_Wanadoo France B2004_UAG_report_CA 06-10 (06-11-06)_ROW_1" xfId="41659"/>
    <cellStyle name="n_Flash September eresMas_Wanadoo France B2004_UAG_report_CA 06-10 (06-11-06)_ROW_1_Group" xfId="41660"/>
    <cellStyle name="n_Flash September eresMas_Wanadoo France B2004_UAG_report_CA 06-10 (06-11-06)_ROW_1_ROW ARPU" xfId="41661"/>
    <cellStyle name="n_Flash September eresMas_Wanadoo France B2004_UAG_report_CA 06-10 (06-11-06)_ROW_Group" xfId="41662"/>
    <cellStyle name="n_Flash September eresMas_Wanadoo France B2004_UAG_report_CA 06-10 (06-11-06)_ROW_ROW ARPU" xfId="41663"/>
    <cellStyle name="n_Flash September eresMas_Wanadoo France B2004_UAG_report_CA 06-10 (06-11-06)_Spain ARPU + AUPU" xfId="41664"/>
    <cellStyle name="n_Flash September eresMas_Wanadoo France B2004_UAG_report_CA 06-10 (06-11-06)_Spain ARPU + AUPU_Group" xfId="41665"/>
    <cellStyle name="n_Flash September eresMas_Wanadoo France B2004_UAG_report_CA 06-10 (06-11-06)_Spain ARPU + AUPU_ROW ARPU" xfId="41666"/>
    <cellStyle name="n_Flash September eresMas_Wanadoo France B2004_UAG_report_CA 06-10 (06-11-06)_Spain KPIs" xfId="7541"/>
    <cellStyle name="n_Flash September eresMas_Wanadoo France B2004_UAG_report_CA 06-10 (06-11-06)_Spain KPIs 2" xfId="16908"/>
    <cellStyle name="n_Flash September eresMas_Wanadoo France B2004_UAG_report_CA 06-10 (06-11-06)_Spain KPIs_1" xfId="52357"/>
    <cellStyle name="n_Flash September eresMas_Wanadoo France B2004_UAG_report_CA 06-10 (06-11-06)_Telecoms - Operational KPIs" xfId="50660"/>
    <cellStyle name="n_Flash September eresMas_Wanadoo France B2004_V&amp;M trajectoires V1 (06-08-11)" xfId="3573"/>
    <cellStyle name="n_Flash September eresMas_Wanadoo France B2004_V&amp;M trajectoires V1 (06-08-11)_A&amp;ME KPIs" xfId="54137"/>
    <cellStyle name="n_Flash September eresMas_Wanadoo France B2004_V&amp;M trajectoires V1 (06-08-11)_France financials" xfId="24488"/>
    <cellStyle name="n_Flash September eresMas_Wanadoo France B2004_V&amp;M trajectoires V1 (06-08-11)_France KPIs" xfId="5695"/>
    <cellStyle name="n_Flash September eresMas_Wanadoo France B2004_V&amp;M trajectoires V1 (06-08-11)_France KPIs 2" xfId="15113"/>
    <cellStyle name="n_Flash September eresMas_Wanadoo France B2004_V&amp;M trajectoires V1 (06-08-11)_France KPIs_1" xfId="12938"/>
    <cellStyle name="n_Flash September eresMas_Wanadoo France B2004_V&amp;M trajectoires V1 (06-08-11)_Group" xfId="41668"/>
    <cellStyle name="n_Flash September eresMas_Wanadoo France B2004_V&amp;M trajectoires V1 (06-08-11)_Group - financial KPIs" xfId="22744"/>
    <cellStyle name="n_Flash September eresMas_Wanadoo France B2004_V&amp;M trajectoires V1 (06-08-11)_Group - operational KPIs" xfId="11184"/>
    <cellStyle name="n_Flash September eresMas_Wanadoo France B2004_V&amp;M trajectoires V1 (06-08-11)_Group - operational KPIs 2" xfId="18883"/>
    <cellStyle name="n_Flash September eresMas_Wanadoo France B2004_V&amp;M trajectoires V1 (06-08-11)_Group - operational KPIs_1" xfId="21000"/>
    <cellStyle name="n_Flash September eresMas_Wanadoo France B2004_V&amp;M trajectoires V1 (06-08-11)_Poland KPIs" xfId="41667"/>
    <cellStyle name="n_Flash September eresMas_Wanadoo France B2004_V&amp;M trajectoires V1 (06-08-11)_ROW" xfId="41669"/>
    <cellStyle name="n_Flash September eresMas_Wanadoo France B2004_V&amp;M trajectoires V1 (06-08-11)_ROW ARPU" xfId="41670"/>
    <cellStyle name="n_Flash September eresMas_Wanadoo France B2004_V&amp;M trajectoires V1 (06-08-11)_ROW_1" xfId="41671"/>
    <cellStyle name="n_Flash September eresMas_Wanadoo France B2004_V&amp;M trajectoires V1 (06-08-11)_ROW_1_Group" xfId="41672"/>
    <cellStyle name="n_Flash September eresMas_Wanadoo France B2004_V&amp;M trajectoires V1 (06-08-11)_ROW_1_ROW ARPU" xfId="41673"/>
    <cellStyle name="n_Flash September eresMas_Wanadoo France B2004_V&amp;M trajectoires V1 (06-08-11)_ROW_Group" xfId="41674"/>
    <cellStyle name="n_Flash September eresMas_Wanadoo France B2004_V&amp;M trajectoires V1 (06-08-11)_ROW_ROW ARPU" xfId="41675"/>
    <cellStyle name="n_Flash September eresMas_Wanadoo France B2004_V&amp;M trajectoires V1 (06-08-11)_Spain ARPU + AUPU" xfId="41676"/>
    <cellStyle name="n_Flash September eresMas_Wanadoo France B2004_V&amp;M trajectoires V1 (06-08-11)_Spain ARPU + AUPU_Group" xfId="41677"/>
    <cellStyle name="n_Flash September eresMas_Wanadoo France B2004_V&amp;M trajectoires V1 (06-08-11)_Spain ARPU + AUPU_ROW ARPU" xfId="41678"/>
    <cellStyle name="n_Flash September eresMas_Wanadoo France B2004_V&amp;M trajectoires V1 (06-08-11)_Spain KPIs" xfId="7542"/>
    <cellStyle name="n_Flash September eresMas_Wanadoo France B2004_V&amp;M trajectoires V1 (06-08-11)_Spain KPIs 2" xfId="16909"/>
    <cellStyle name="n_Flash September eresMas_Wanadoo France B2004_V&amp;M trajectoires V1 (06-08-11)_Spain KPIs_1" xfId="52358"/>
    <cellStyle name="n_Flash September eresMas_Wanadoo France B2004_V&amp;M trajectoires V1 (06-08-11)_Telecoms - Operational KPIs" xfId="50661"/>
    <cellStyle name="n_Flash September eresMas_waterflow 2" xfId="3574"/>
    <cellStyle name="n_Flash September eresMas_waterflow 2_01 Synthèse DM pour modèle" xfId="3575"/>
    <cellStyle name="n_Flash September eresMas_waterflow 2_01 Synthèse DM pour modèle_A&amp;ME KPIs" xfId="54139"/>
    <cellStyle name="n_Flash September eresMas_waterflow 2_01 Synthèse DM pour modèle_France financials" xfId="24490"/>
    <cellStyle name="n_Flash September eresMas_waterflow 2_01 Synthèse DM pour modèle_France KPIs" xfId="5697"/>
    <cellStyle name="n_Flash September eresMas_waterflow 2_01 Synthèse DM pour modèle_France KPIs 2" xfId="15115"/>
    <cellStyle name="n_Flash September eresMas_waterflow 2_01 Synthèse DM pour modèle_France KPIs_1" xfId="12940"/>
    <cellStyle name="n_Flash September eresMas_waterflow 2_01 Synthèse DM pour modèle_Group" xfId="41681"/>
    <cellStyle name="n_Flash September eresMas_waterflow 2_01 Synthèse DM pour modèle_Group - financial KPIs" xfId="22746"/>
    <cellStyle name="n_Flash September eresMas_waterflow 2_01 Synthèse DM pour modèle_Group - operational KPIs" xfId="11186"/>
    <cellStyle name="n_Flash September eresMas_waterflow 2_01 Synthèse DM pour modèle_Group - operational KPIs 2" xfId="18885"/>
    <cellStyle name="n_Flash September eresMas_waterflow 2_01 Synthèse DM pour modèle_Group - operational KPIs_1" xfId="21002"/>
    <cellStyle name="n_Flash September eresMas_waterflow 2_01 Synthèse DM pour modèle_Poland KPIs" xfId="41680"/>
    <cellStyle name="n_Flash September eresMas_waterflow 2_01 Synthèse DM pour modèle_ROW" xfId="41682"/>
    <cellStyle name="n_Flash September eresMas_waterflow 2_01 Synthèse DM pour modèle_ROW ARPU" xfId="41683"/>
    <cellStyle name="n_Flash September eresMas_waterflow 2_01 Synthèse DM pour modèle_ROW_1" xfId="41684"/>
    <cellStyle name="n_Flash September eresMas_waterflow 2_01 Synthèse DM pour modèle_ROW_1_Group" xfId="41685"/>
    <cellStyle name="n_Flash September eresMas_waterflow 2_01 Synthèse DM pour modèle_ROW_1_ROW ARPU" xfId="41686"/>
    <cellStyle name="n_Flash September eresMas_waterflow 2_01 Synthèse DM pour modèle_ROW_Group" xfId="41687"/>
    <cellStyle name="n_Flash September eresMas_waterflow 2_01 Synthèse DM pour modèle_ROW_ROW ARPU" xfId="41688"/>
    <cellStyle name="n_Flash September eresMas_waterflow 2_01 Synthèse DM pour modèle_Spain ARPU + AUPU" xfId="41689"/>
    <cellStyle name="n_Flash September eresMas_waterflow 2_01 Synthèse DM pour modèle_Spain ARPU + AUPU_Group" xfId="41690"/>
    <cellStyle name="n_Flash September eresMas_waterflow 2_01 Synthèse DM pour modèle_Spain ARPU + AUPU_ROW ARPU" xfId="41691"/>
    <cellStyle name="n_Flash September eresMas_waterflow 2_01 Synthèse DM pour modèle_Spain KPIs" xfId="7544"/>
    <cellStyle name="n_Flash September eresMas_waterflow 2_01 Synthèse DM pour modèle_Spain KPIs 2" xfId="16911"/>
    <cellStyle name="n_Flash September eresMas_waterflow 2_01 Synthèse DM pour modèle_Spain KPIs_1" xfId="52360"/>
    <cellStyle name="n_Flash September eresMas_waterflow 2_01 Synthèse DM pour modèle_Telecoms - Operational KPIs" xfId="50663"/>
    <cellStyle name="n_Flash September eresMas_waterflow 2_0703 Préflashde L23 Analyse CA trafic 07-03 (07-04-03)" xfId="3576"/>
    <cellStyle name="n_Flash September eresMas_waterflow 2_0703 Préflashde L23 Analyse CA trafic 07-03 (07-04-03)_A&amp;ME KPIs" xfId="54140"/>
    <cellStyle name="n_Flash September eresMas_waterflow 2_0703 Préflashde L23 Analyse CA trafic 07-03 (07-04-03)_France financials" xfId="24491"/>
    <cellStyle name="n_Flash September eresMas_waterflow 2_0703 Préflashde L23 Analyse CA trafic 07-03 (07-04-03)_France KPIs" xfId="5698"/>
    <cellStyle name="n_Flash September eresMas_waterflow 2_0703 Préflashde L23 Analyse CA trafic 07-03 (07-04-03)_France KPIs 2" xfId="15116"/>
    <cellStyle name="n_Flash September eresMas_waterflow 2_0703 Préflashde L23 Analyse CA trafic 07-03 (07-04-03)_France KPIs_1" xfId="12941"/>
    <cellStyle name="n_Flash September eresMas_waterflow 2_0703 Préflashde L23 Analyse CA trafic 07-03 (07-04-03)_Group" xfId="41693"/>
    <cellStyle name="n_Flash September eresMas_waterflow 2_0703 Préflashde L23 Analyse CA trafic 07-03 (07-04-03)_Group - financial KPIs" xfId="22747"/>
    <cellStyle name="n_Flash September eresMas_waterflow 2_0703 Préflashde L23 Analyse CA trafic 07-03 (07-04-03)_Group - operational KPIs" xfId="11187"/>
    <cellStyle name="n_Flash September eresMas_waterflow 2_0703 Préflashde L23 Analyse CA trafic 07-03 (07-04-03)_Group - operational KPIs 2" xfId="18886"/>
    <cellStyle name="n_Flash September eresMas_waterflow 2_0703 Préflashde L23 Analyse CA trafic 07-03 (07-04-03)_Group - operational KPIs_1" xfId="21003"/>
    <cellStyle name="n_Flash September eresMas_waterflow 2_0703 Préflashde L23 Analyse CA trafic 07-03 (07-04-03)_Poland KPIs" xfId="41692"/>
    <cellStyle name="n_Flash September eresMas_waterflow 2_0703 Préflashde L23 Analyse CA trafic 07-03 (07-04-03)_ROW" xfId="41694"/>
    <cellStyle name="n_Flash September eresMas_waterflow 2_0703 Préflashde L23 Analyse CA trafic 07-03 (07-04-03)_ROW ARPU" xfId="41695"/>
    <cellStyle name="n_Flash September eresMas_waterflow 2_0703 Préflashde L23 Analyse CA trafic 07-03 (07-04-03)_ROW_1" xfId="41696"/>
    <cellStyle name="n_Flash September eresMas_waterflow 2_0703 Préflashde L23 Analyse CA trafic 07-03 (07-04-03)_ROW_1_Group" xfId="41697"/>
    <cellStyle name="n_Flash September eresMas_waterflow 2_0703 Préflashde L23 Analyse CA trafic 07-03 (07-04-03)_ROW_1_ROW ARPU" xfId="41698"/>
    <cellStyle name="n_Flash September eresMas_waterflow 2_0703 Préflashde L23 Analyse CA trafic 07-03 (07-04-03)_ROW_Group" xfId="41699"/>
    <cellStyle name="n_Flash September eresMas_waterflow 2_0703 Préflashde L23 Analyse CA trafic 07-03 (07-04-03)_ROW_ROW ARPU" xfId="41700"/>
    <cellStyle name="n_Flash September eresMas_waterflow 2_0703 Préflashde L23 Analyse CA trafic 07-03 (07-04-03)_Spain ARPU + AUPU" xfId="41701"/>
    <cellStyle name="n_Flash September eresMas_waterflow 2_0703 Préflashde L23 Analyse CA trafic 07-03 (07-04-03)_Spain ARPU + AUPU_Group" xfId="41702"/>
    <cellStyle name="n_Flash September eresMas_waterflow 2_0703 Préflashde L23 Analyse CA trafic 07-03 (07-04-03)_Spain ARPU + AUPU_ROW ARPU" xfId="41703"/>
    <cellStyle name="n_Flash September eresMas_waterflow 2_0703 Préflashde L23 Analyse CA trafic 07-03 (07-04-03)_Spain KPIs" xfId="7545"/>
    <cellStyle name="n_Flash September eresMas_waterflow 2_0703 Préflashde L23 Analyse CA trafic 07-03 (07-04-03)_Spain KPIs 2" xfId="16912"/>
    <cellStyle name="n_Flash September eresMas_waterflow 2_0703 Préflashde L23 Analyse CA trafic 07-03 (07-04-03)_Spain KPIs_1" xfId="52361"/>
    <cellStyle name="n_Flash September eresMas_waterflow 2_0703 Préflashde L23 Analyse CA trafic 07-03 (07-04-03)_Telecoms - Operational KPIs" xfId="50664"/>
    <cellStyle name="n_Flash September eresMas_waterflow 2_A&amp;ME KPIs" xfId="54138"/>
    <cellStyle name="n_Flash September eresMas_waterflow 2_Base Forfaits 06-07" xfId="3577"/>
    <cellStyle name="n_Flash September eresMas_waterflow 2_Base Forfaits 06-07_A&amp;ME KPIs" xfId="54141"/>
    <cellStyle name="n_Flash September eresMas_waterflow 2_Base Forfaits 06-07_France financials" xfId="24492"/>
    <cellStyle name="n_Flash September eresMas_waterflow 2_Base Forfaits 06-07_France KPIs" xfId="5699"/>
    <cellStyle name="n_Flash September eresMas_waterflow 2_Base Forfaits 06-07_France KPIs 2" xfId="15117"/>
    <cellStyle name="n_Flash September eresMas_waterflow 2_Base Forfaits 06-07_France KPIs_1" xfId="12942"/>
    <cellStyle name="n_Flash September eresMas_waterflow 2_Base Forfaits 06-07_Group" xfId="41705"/>
    <cellStyle name="n_Flash September eresMas_waterflow 2_Base Forfaits 06-07_Group - financial KPIs" xfId="22748"/>
    <cellStyle name="n_Flash September eresMas_waterflow 2_Base Forfaits 06-07_Group - operational KPIs" xfId="11188"/>
    <cellStyle name="n_Flash September eresMas_waterflow 2_Base Forfaits 06-07_Group - operational KPIs 2" xfId="18887"/>
    <cellStyle name="n_Flash September eresMas_waterflow 2_Base Forfaits 06-07_Group - operational KPIs_1" xfId="21004"/>
    <cellStyle name="n_Flash September eresMas_waterflow 2_Base Forfaits 06-07_Poland KPIs" xfId="41704"/>
    <cellStyle name="n_Flash September eresMas_waterflow 2_Base Forfaits 06-07_ROW" xfId="41706"/>
    <cellStyle name="n_Flash September eresMas_waterflow 2_Base Forfaits 06-07_ROW ARPU" xfId="41707"/>
    <cellStyle name="n_Flash September eresMas_waterflow 2_Base Forfaits 06-07_ROW_1" xfId="41708"/>
    <cellStyle name="n_Flash September eresMas_waterflow 2_Base Forfaits 06-07_ROW_1_Group" xfId="41709"/>
    <cellStyle name="n_Flash September eresMas_waterflow 2_Base Forfaits 06-07_ROW_1_ROW ARPU" xfId="41710"/>
    <cellStyle name="n_Flash September eresMas_waterflow 2_Base Forfaits 06-07_ROW_Group" xfId="41711"/>
    <cellStyle name="n_Flash September eresMas_waterflow 2_Base Forfaits 06-07_ROW_ROW ARPU" xfId="41712"/>
    <cellStyle name="n_Flash September eresMas_waterflow 2_Base Forfaits 06-07_Spain ARPU + AUPU" xfId="41713"/>
    <cellStyle name="n_Flash September eresMas_waterflow 2_Base Forfaits 06-07_Spain ARPU + AUPU_Group" xfId="41714"/>
    <cellStyle name="n_Flash September eresMas_waterflow 2_Base Forfaits 06-07_Spain ARPU + AUPU_ROW ARPU" xfId="41715"/>
    <cellStyle name="n_Flash September eresMas_waterflow 2_Base Forfaits 06-07_Spain KPIs" xfId="7546"/>
    <cellStyle name="n_Flash September eresMas_waterflow 2_Base Forfaits 06-07_Spain KPIs 2" xfId="16913"/>
    <cellStyle name="n_Flash September eresMas_waterflow 2_Base Forfaits 06-07_Spain KPIs_1" xfId="52362"/>
    <cellStyle name="n_Flash September eresMas_waterflow 2_Base Forfaits 06-07_Telecoms - Operational KPIs" xfId="50665"/>
    <cellStyle name="n_Flash September eresMas_waterflow 2_CA BAC SCR-VM 06-07 (31-07-06)" xfId="3578"/>
    <cellStyle name="n_Flash September eresMas_waterflow 2_CA BAC SCR-VM 06-07 (31-07-06)_A&amp;ME KPIs" xfId="54142"/>
    <cellStyle name="n_Flash September eresMas_waterflow 2_CA BAC SCR-VM 06-07 (31-07-06)_France financials" xfId="24493"/>
    <cellStyle name="n_Flash September eresMas_waterflow 2_CA BAC SCR-VM 06-07 (31-07-06)_France KPIs" xfId="5700"/>
    <cellStyle name="n_Flash September eresMas_waterflow 2_CA BAC SCR-VM 06-07 (31-07-06)_France KPIs 2" xfId="15118"/>
    <cellStyle name="n_Flash September eresMas_waterflow 2_CA BAC SCR-VM 06-07 (31-07-06)_France KPIs_1" xfId="12943"/>
    <cellStyle name="n_Flash September eresMas_waterflow 2_CA BAC SCR-VM 06-07 (31-07-06)_Group" xfId="41717"/>
    <cellStyle name="n_Flash September eresMas_waterflow 2_CA BAC SCR-VM 06-07 (31-07-06)_Group - financial KPIs" xfId="22749"/>
    <cellStyle name="n_Flash September eresMas_waterflow 2_CA BAC SCR-VM 06-07 (31-07-06)_Group - operational KPIs" xfId="11189"/>
    <cellStyle name="n_Flash September eresMas_waterflow 2_CA BAC SCR-VM 06-07 (31-07-06)_Group - operational KPIs 2" xfId="18888"/>
    <cellStyle name="n_Flash September eresMas_waterflow 2_CA BAC SCR-VM 06-07 (31-07-06)_Group - operational KPIs_1" xfId="21005"/>
    <cellStyle name="n_Flash September eresMas_waterflow 2_CA BAC SCR-VM 06-07 (31-07-06)_Poland KPIs" xfId="41716"/>
    <cellStyle name="n_Flash September eresMas_waterflow 2_CA BAC SCR-VM 06-07 (31-07-06)_ROW" xfId="41718"/>
    <cellStyle name="n_Flash September eresMas_waterflow 2_CA BAC SCR-VM 06-07 (31-07-06)_ROW ARPU" xfId="41719"/>
    <cellStyle name="n_Flash September eresMas_waterflow 2_CA BAC SCR-VM 06-07 (31-07-06)_ROW_1" xfId="41720"/>
    <cellStyle name="n_Flash September eresMas_waterflow 2_CA BAC SCR-VM 06-07 (31-07-06)_ROW_1_Group" xfId="41721"/>
    <cellStyle name="n_Flash September eresMas_waterflow 2_CA BAC SCR-VM 06-07 (31-07-06)_ROW_1_ROW ARPU" xfId="41722"/>
    <cellStyle name="n_Flash September eresMas_waterflow 2_CA BAC SCR-VM 06-07 (31-07-06)_ROW_Group" xfId="41723"/>
    <cellStyle name="n_Flash September eresMas_waterflow 2_CA BAC SCR-VM 06-07 (31-07-06)_ROW_ROW ARPU" xfId="41724"/>
    <cellStyle name="n_Flash September eresMas_waterflow 2_CA BAC SCR-VM 06-07 (31-07-06)_Spain ARPU + AUPU" xfId="41725"/>
    <cellStyle name="n_Flash September eresMas_waterflow 2_CA BAC SCR-VM 06-07 (31-07-06)_Spain ARPU + AUPU_Group" xfId="41726"/>
    <cellStyle name="n_Flash September eresMas_waterflow 2_CA BAC SCR-VM 06-07 (31-07-06)_Spain ARPU + AUPU_ROW ARPU" xfId="41727"/>
    <cellStyle name="n_Flash September eresMas_waterflow 2_CA BAC SCR-VM 06-07 (31-07-06)_Spain KPIs" xfId="7547"/>
    <cellStyle name="n_Flash September eresMas_waterflow 2_CA BAC SCR-VM 06-07 (31-07-06)_Spain KPIs 2" xfId="16914"/>
    <cellStyle name="n_Flash September eresMas_waterflow 2_CA BAC SCR-VM 06-07 (31-07-06)_Spain KPIs_1" xfId="52363"/>
    <cellStyle name="n_Flash September eresMas_waterflow 2_CA BAC SCR-VM 06-07 (31-07-06)_Telecoms - Operational KPIs" xfId="50666"/>
    <cellStyle name="n_Flash September eresMas_waterflow 2_CA forfaits 0607 (06-08-14)" xfId="3579"/>
    <cellStyle name="n_Flash September eresMas_waterflow 2_CA forfaits 0607 (06-08-14)_A&amp;ME KPIs" xfId="54143"/>
    <cellStyle name="n_Flash September eresMas_waterflow 2_CA forfaits 0607 (06-08-14)_France financials" xfId="24494"/>
    <cellStyle name="n_Flash September eresMas_waterflow 2_CA forfaits 0607 (06-08-14)_France KPIs" xfId="5701"/>
    <cellStyle name="n_Flash September eresMas_waterflow 2_CA forfaits 0607 (06-08-14)_France KPIs 2" xfId="15119"/>
    <cellStyle name="n_Flash September eresMas_waterflow 2_CA forfaits 0607 (06-08-14)_France KPIs_1" xfId="12944"/>
    <cellStyle name="n_Flash September eresMas_waterflow 2_CA forfaits 0607 (06-08-14)_Group" xfId="41729"/>
    <cellStyle name="n_Flash September eresMas_waterflow 2_CA forfaits 0607 (06-08-14)_Group - financial KPIs" xfId="22750"/>
    <cellStyle name="n_Flash September eresMas_waterflow 2_CA forfaits 0607 (06-08-14)_Group - operational KPIs" xfId="11190"/>
    <cellStyle name="n_Flash September eresMas_waterflow 2_CA forfaits 0607 (06-08-14)_Group - operational KPIs 2" xfId="18889"/>
    <cellStyle name="n_Flash September eresMas_waterflow 2_CA forfaits 0607 (06-08-14)_Group - operational KPIs_1" xfId="21006"/>
    <cellStyle name="n_Flash September eresMas_waterflow 2_CA forfaits 0607 (06-08-14)_Poland KPIs" xfId="41728"/>
    <cellStyle name="n_Flash September eresMas_waterflow 2_CA forfaits 0607 (06-08-14)_ROW" xfId="41730"/>
    <cellStyle name="n_Flash September eresMas_waterflow 2_CA forfaits 0607 (06-08-14)_ROW ARPU" xfId="41731"/>
    <cellStyle name="n_Flash September eresMas_waterflow 2_CA forfaits 0607 (06-08-14)_ROW_1" xfId="41732"/>
    <cellStyle name="n_Flash September eresMas_waterflow 2_CA forfaits 0607 (06-08-14)_ROW_1_Group" xfId="41733"/>
    <cellStyle name="n_Flash September eresMas_waterflow 2_CA forfaits 0607 (06-08-14)_ROW_1_ROW ARPU" xfId="41734"/>
    <cellStyle name="n_Flash September eresMas_waterflow 2_CA forfaits 0607 (06-08-14)_ROW_Group" xfId="41735"/>
    <cellStyle name="n_Flash September eresMas_waterflow 2_CA forfaits 0607 (06-08-14)_ROW_ROW ARPU" xfId="41736"/>
    <cellStyle name="n_Flash September eresMas_waterflow 2_CA forfaits 0607 (06-08-14)_Spain ARPU + AUPU" xfId="41737"/>
    <cellStyle name="n_Flash September eresMas_waterflow 2_CA forfaits 0607 (06-08-14)_Spain ARPU + AUPU_Group" xfId="41738"/>
    <cellStyle name="n_Flash September eresMas_waterflow 2_CA forfaits 0607 (06-08-14)_Spain ARPU + AUPU_ROW ARPU" xfId="41739"/>
    <cellStyle name="n_Flash September eresMas_waterflow 2_CA forfaits 0607 (06-08-14)_Spain KPIs" xfId="7548"/>
    <cellStyle name="n_Flash September eresMas_waterflow 2_CA forfaits 0607 (06-08-14)_Spain KPIs 2" xfId="16915"/>
    <cellStyle name="n_Flash September eresMas_waterflow 2_CA forfaits 0607 (06-08-14)_Spain KPIs_1" xfId="52364"/>
    <cellStyle name="n_Flash September eresMas_waterflow 2_CA forfaits 0607 (06-08-14)_Telecoms - Operational KPIs" xfId="50667"/>
    <cellStyle name="n_Flash September eresMas_waterflow 2_Classeur2" xfId="3580"/>
    <cellStyle name="n_Flash September eresMas_waterflow 2_Classeur2_A&amp;ME KPIs" xfId="54144"/>
    <cellStyle name="n_Flash September eresMas_waterflow 2_Classeur2_France financials" xfId="24495"/>
    <cellStyle name="n_Flash September eresMas_waterflow 2_Classeur2_France KPIs" xfId="5702"/>
    <cellStyle name="n_Flash September eresMas_waterflow 2_Classeur2_France KPIs 2" xfId="15120"/>
    <cellStyle name="n_Flash September eresMas_waterflow 2_Classeur2_France KPIs_1" xfId="12945"/>
    <cellStyle name="n_Flash September eresMas_waterflow 2_Classeur2_Group" xfId="41741"/>
    <cellStyle name="n_Flash September eresMas_waterflow 2_Classeur2_Group - financial KPIs" xfId="22751"/>
    <cellStyle name="n_Flash September eresMas_waterflow 2_Classeur2_Group - operational KPIs" xfId="11191"/>
    <cellStyle name="n_Flash September eresMas_waterflow 2_Classeur2_Group - operational KPIs 2" xfId="18890"/>
    <cellStyle name="n_Flash September eresMas_waterflow 2_Classeur2_Group - operational KPIs_1" xfId="21007"/>
    <cellStyle name="n_Flash September eresMas_waterflow 2_Classeur2_Poland KPIs" xfId="41740"/>
    <cellStyle name="n_Flash September eresMas_waterflow 2_Classeur2_ROW" xfId="41742"/>
    <cellStyle name="n_Flash September eresMas_waterflow 2_Classeur2_ROW ARPU" xfId="41743"/>
    <cellStyle name="n_Flash September eresMas_waterflow 2_Classeur2_ROW_1" xfId="41744"/>
    <cellStyle name="n_Flash September eresMas_waterflow 2_Classeur2_ROW_1_Group" xfId="41745"/>
    <cellStyle name="n_Flash September eresMas_waterflow 2_Classeur2_ROW_1_ROW ARPU" xfId="41746"/>
    <cellStyle name="n_Flash September eresMas_waterflow 2_Classeur2_ROW_Group" xfId="41747"/>
    <cellStyle name="n_Flash September eresMas_waterflow 2_Classeur2_ROW_ROW ARPU" xfId="41748"/>
    <cellStyle name="n_Flash September eresMas_waterflow 2_Classeur2_Spain ARPU + AUPU" xfId="41749"/>
    <cellStyle name="n_Flash September eresMas_waterflow 2_Classeur2_Spain ARPU + AUPU_Group" xfId="41750"/>
    <cellStyle name="n_Flash September eresMas_waterflow 2_Classeur2_Spain ARPU + AUPU_ROW ARPU" xfId="41751"/>
    <cellStyle name="n_Flash September eresMas_waterflow 2_Classeur2_Spain KPIs" xfId="7549"/>
    <cellStyle name="n_Flash September eresMas_waterflow 2_Classeur2_Spain KPIs 2" xfId="16916"/>
    <cellStyle name="n_Flash September eresMas_waterflow 2_Classeur2_Spain KPIs_1" xfId="52365"/>
    <cellStyle name="n_Flash September eresMas_waterflow 2_Classeur2_Telecoms - Operational KPIs" xfId="50668"/>
    <cellStyle name="n_Flash September eresMas_waterflow 2_Classeur5" xfId="3581"/>
    <cellStyle name="n_Flash September eresMas_waterflow 2_Classeur5_A&amp;ME KPIs" xfId="54145"/>
    <cellStyle name="n_Flash September eresMas_waterflow 2_Classeur5_France financials" xfId="24496"/>
    <cellStyle name="n_Flash September eresMas_waterflow 2_Classeur5_France KPIs" xfId="5703"/>
    <cellStyle name="n_Flash September eresMas_waterflow 2_Classeur5_France KPIs 2" xfId="15121"/>
    <cellStyle name="n_Flash September eresMas_waterflow 2_Classeur5_France KPIs_1" xfId="12946"/>
    <cellStyle name="n_Flash September eresMas_waterflow 2_Classeur5_Group" xfId="41753"/>
    <cellStyle name="n_Flash September eresMas_waterflow 2_Classeur5_Group - financial KPIs" xfId="22752"/>
    <cellStyle name="n_Flash September eresMas_waterflow 2_Classeur5_Group - operational KPIs" xfId="11192"/>
    <cellStyle name="n_Flash September eresMas_waterflow 2_Classeur5_Group - operational KPIs 2" xfId="18891"/>
    <cellStyle name="n_Flash September eresMas_waterflow 2_Classeur5_Group - operational KPIs_1" xfId="21008"/>
    <cellStyle name="n_Flash September eresMas_waterflow 2_Classeur5_Poland KPIs" xfId="41752"/>
    <cellStyle name="n_Flash September eresMas_waterflow 2_Classeur5_ROW" xfId="41754"/>
    <cellStyle name="n_Flash September eresMas_waterflow 2_Classeur5_ROW ARPU" xfId="41755"/>
    <cellStyle name="n_Flash September eresMas_waterflow 2_Classeur5_ROW_1" xfId="41756"/>
    <cellStyle name="n_Flash September eresMas_waterflow 2_Classeur5_ROW_1_Group" xfId="41757"/>
    <cellStyle name="n_Flash September eresMas_waterflow 2_Classeur5_ROW_1_ROW ARPU" xfId="41758"/>
    <cellStyle name="n_Flash September eresMas_waterflow 2_Classeur5_ROW_Group" xfId="41759"/>
    <cellStyle name="n_Flash September eresMas_waterflow 2_Classeur5_ROW_ROW ARPU" xfId="41760"/>
    <cellStyle name="n_Flash September eresMas_waterflow 2_Classeur5_Spain ARPU + AUPU" xfId="41761"/>
    <cellStyle name="n_Flash September eresMas_waterflow 2_Classeur5_Spain ARPU + AUPU_Group" xfId="41762"/>
    <cellStyle name="n_Flash September eresMas_waterflow 2_Classeur5_Spain ARPU + AUPU_ROW ARPU" xfId="41763"/>
    <cellStyle name="n_Flash September eresMas_waterflow 2_Classeur5_Spain KPIs" xfId="7550"/>
    <cellStyle name="n_Flash September eresMas_waterflow 2_Classeur5_Spain KPIs 2" xfId="16917"/>
    <cellStyle name="n_Flash September eresMas_waterflow 2_Classeur5_Spain KPIs_1" xfId="52366"/>
    <cellStyle name="n_Flash September eresMas_waterflow 2_Classeur5_Telecoms - Operational KPIs" xfId="50669"/>
    <cellStyle name="n_Flash September eresMas_waterflow 2_DATA KPI Personal" xfId="41764"/>
    <cellStyle name="n_Flash September eresMas_waterflow 2_DATA KPI Personal_Group" xfId="41765"/>
    <cellStyle name="n_Flash September eresMas_waterflow 2_DATA KPI Personal_ROW ARPU" xfId="41766"/>
    <cellStyle name="n_Flash September eresMas_waterflow 2_EE_CoA_BS - mapped V4" xfId="41767"/>
    <cellStyle name="n_Flash September eresMas_waterflow 2_EE_CoA_BS - mapped V4_Group" xfId="41768"/>
    <cellStyle name="n_Flash September eresMas_waterflow 2_EE_CoA_BS - mapped V4_ROW ARPU" xfId="41769"/>
    <cellStyle name="n_Flash September eresMas_waterflow 2_France financials" xfId="24489"/>
    <cellStyle name="n_Flash September eresMas_waterflow 2_France KPIs" xfId="5696"/>
    <cellStyle name="n_Flash September eresMas_waterflow 2_France KPIs 2" xfId="15114"/>
    <cellStyle name="n_Flash September eresMas_waterflow 2_France KPIs_1" xfId="12939"/>
    <cellStyle name="n_Flash September eresMas_waterflow 2_Group" xfId="41770"/>
    <cellStyle name="n_Flash September eresMas_waterflow 2_Group - financial KPIs" xfId="22745"/>
    <cellStyle name="n_Flash September eresMas_waterflow 2_Group - operational KPIs" xfId="11185"/>
    <cellStyle name="n_Flash September eresMas_waterflow 2_Group - operational KPIs 2" xfId="18884"/>
    <cellStyle name="n_Flash September eresMas_waterflow 2_Group - operational KPIs_1" xfId="21001"/>
    <cellStyle name="n_Flash September eresMas_waterflow 2_PFA_Mn MTV_060413" xfId="3582"/>
    <cellStyle name="n_Flash September eresMas_waterflow 2_PFA_Mn MTV_060413_A&amp;ME KPIs" xfId="54146"/>
    <cellStyle name="n_Flash September eresMas_waterflow 2_PFA_Mn MTV_060413_France financials" xfId="24497"/>
    <cellStyle name="n_Flash September eresMas_waterflow 2_PFA_Mn MTV_060413_France KPIs" xfId="5704"/>
    <cellStyle name="n_Flash September eresMas_waterflow 2_PFA_Mn MTV_060413_France KPIs 2" xfId="15122"/>
    <cellStyle name="n_Flash September eresMas_waterflow 2_PFA_Mn MTV_060413_France KPIs_1" xfId="12947"/>
    <cellStyle name="n_Flash September eresMas_waterflow 2_PFA_Mn MTV_060413_Group" xfId="41772"/>
    <cellStyle name="n_Flash September eresMas_waterflow 2_PFA_Mn MTV_060413_Group - financial KPIs" xfId="22753"/>
    <cellStyle name="n_Flash September eresMas_waterflow 2_PFA_Mn MTV_060413_Group - operational KPIs" xfId="11193"/>
    <cellStyle name="n_Flash September eresMas_waterflow 2_PFA_Mn MTV_060413_Group - operational KPIs 2" xfId="18892"/>
    <cellStyle name="n_Flash September eresMas_waterflow 2_PFA_Mn MTV_060413_Group - operational KPIs_1" xfId="21009"/>
    <cellStyle name="n_Flash September eresMas_waterflow 2_PFA_Mn MTV_060413_Poland KPIs" xfId="41771"/>
    <cellStyle name="n_Flash September eresMas_waterflow 2_PFA_Mn MTV_060413_ROW" xfId="41773"/>
    <cellStyle name="n_Flash September eresMas_waterflow 2_PFA_Mn MTV_060413_ROW ARPU" xfId="41774"/>
    <cellStyle name="n_Flash September eresMas_waterflow 2_PFA_Mn MTV_060413_ROW_1" xfId="41775"/>
    <cellStyle name="n_Flash September eresMas_waterflow 2_PFA_Mn MTV_060413_ROW_1_Group" xfId="41776"/>
    <cellStyle name="n_Flash September eresMas_waterflow 2_PFA_Mn MTV_060413_ROW_1_ROW ARPU" xfId="41777"/>
    <cellStyle name="n_Flash September eresMas_waterflow 2_PFA_Mn MTV_060413_ROW_Group" xfId="41778"/>
    <cellStyle name="n_Flash September eresMas_waterflow 2_PFA_Mn MTV_060413_ROW_ROW ARPU" xfId="41779"/>
    <cellStyle name="n_Flash September eresMas_waterflow 2_PFA_Mn MTV_060413_Spain ARPU + AUPU" xfId="41780"/>
    <cellStyle name="n_Flash September eresMas_waterflow 2_PFA_Mn MTV_060413_Spain ARPU + AUPU_Group" xfId="41781"/>
    <cellStyle name="n_Flash September eresMas_waterflow 2_PFA_Mn MTV_060413_Spain ARPU + AUPU_ROW ARPU" xfId="41782"/>
    <cellStyle name="n_Flash September eresMas_waterflow 2_PFA_Mn MTV_060413_Spain KPIs" xfId="7551"/>
    <cellStyle name="n_Flash September eresMas_waterflow 2_PFA_Mn MTV_060413_Spain KPIs 2" xfId="16918"/>
    <cellStyle name="n_Flash September eresMas_waterflow 2_PFA_Mn MTV_060413_Spain KPIs_1" xfId="52367"/>
    <cellStyle name="n_Flash September eresMas_waterflow 2_PFA_Mn MTV_060413_Telecoms - Operational KPIs" xfId="50670"/>
    <cellStyle name="n_Flash September eresMas_waterflow 2_PFA_Mn_0603_V0 0" xfId="3583"/>
    <cellStyle name="n_Flash September eresMas_waterflow 2_PFA_Mn_0603_V0 0_A&amp;ME KPIs" xfId="54147"/>
    <cellStyle name="n_Flash September eresMas_waterflow 2_PFA_Mn_0603_V0 0_France financials" xfId="24498"/>
    <cellStyle name="n_Flash September eresMas_waterflow 2_PFA_Mn_0603_V0 0_France KPIs" xfId="5705"/>
    <cellStyle name="n_Flash September eresMas_waterflow 2_PFA_Mn_0603_V0 0_France KPIs 2" xfId="15123"/>
    <cellStyle name="n_Flash September eresMas_waterflow 2_PFA_Mn_0603_V0 0_France KPIs_1" xfId="12948"/>
    <cellStyle name="n_Flash September eresMas_waterflow 2_PFA_Mn_0603_V0 0_Group" xfId="41784"/>
    <cellStyle name="n_Flash September eresMas_waterflow 2_PFA_Mn_0603_V0 0_Group - financial KPIs" xfId="22754"/>
    <cellStyle name="n_Flash September eresMas_waterflow 2_PFA_Mn_0603_V0 0_Group - operational KPIs" xfId="11194"/>
    <cellStyle name="n_Flash September eresMas_waterflow 2_PFA_Mn_0603_V0 0_Group - operational KPIs 2" xfId="18893"/>
    <cellStyle name="n_Flash September eresMas_waterflow 2_PFA_Mn_0603_V0 0_Group - operational KPIs_1" xfId="21010"/>
    <cellStyle name="n_Flash September eresMas_waterflow 2_PFA_Mn_0603_V0 0_Poland KPIs" xfId="41783"/>
    <cellStyle name="n_Flash September eresMas_waterflow 2_PFA_Mn_0603_V0 0_ROW" xfId="41785"/>
    <cellStyle name="n_Flash September eresMas_waterflow 2_PFA_Mn_0603_V0 0_ROW ARPU" xfId="41786"/>
    <cellStyle name="n_Flash September eresMas_waterflow 2_PFA_Mn_0603_V0 0_ROW_1" xfId="41787"/>
    <cellStyle name="n_Flash September eresMas_waterflow 2_PFA_Mn_0603_V0 0_ROW_1_Group" xfId="41788"/>
    <cellStyle name="n_Flash September eresMas_waterflow 2_PFA_Mn_0603_V0 0_ROW_1_ROW ARPU" xfId="41789"/>
    <cellStyle name="n_Flash September eresMas_waterflow 2_PFA_Mn_0603_V0 0_ROW_Group" xfId="41790"/>
    <cellStyle name="n_Flash September eresMas_waterflow 2_PFA_Mn_0603_V0 0_ROW_ROW ARPU" xfId="41791"/>
    <cellStyle name="n_Flash September eresMas_waterflow 2_PFA_Mn_0603_V0 0_Spain ARPU + AUPU" xfId="41792"/>
    <cellStyle name="n_Flash September eresMas_waterflow 2_PFA_Mn_0603_V0 0_Spain ARPU + AUPU_Group" xfId="41793"/>
    <cellStyle name="n_Flash September eresMas_waterflow 2_PFA_Mn_0603_V0 0_Spain ARPU + AUPU_ROW ARPU" xfId="41794"/>
    <cellStyle name="n_Flash September eresMas_waterflow 2_PFA_Mn_0603_V0 0_Spain KPIs" xfId="7552"/>
    <cellStyle name="n_Flash September eresMas_waterflow 2_PFA_Mn_0603_V0 0_Spain KPIs 2" xfId="16919"/>
    <cellStyle name="n_Flash September eresMas_waterflow 2_PFA_Mn_0603_V0 0_Spain KPIs_1" xfId="52368"/>
    <cellStyle name="n_Flash September eresMas_waterflow 2_PFA_Mn_0603_V0 0_Telecoms - Operational KPIs" xfId="50671"/>
    <cellStyle name="n_Flash September eresMas_waterflow 2_PFA_Parcs_0600706" xfId="3584"/>
    <cellStyle name="n_Flash September eresMas_waterflow 2_PFA_Parcs_0600706_A&amp;ME KPIs" xfId="54148"/>
    <cellStyle name="n_Flash September eresMas_waterflow 2_PFA_Parcs_0600706_France financials" xfId="24499"/>
    <cellStyle name="n_Flash September eresMas_waterflow 2_PFA_Parcs_0600706_France KPIs" xfId="5706"/>
    <cellStyle name="n_Flash September eresMas_waterflow 2_PFA_Parcs_0600706_France KPIs 2" xfId="15124"/>
    <cellStyle name="n_Flash September eresMas_waterflow 2_PFA_Parcs_0600706_France KPIs_1" xfId="12949"/>
    <cellStyle name="n_Flash September eresMas_waterflow 2_PFA_Parcs_0600706_Group" xfId="41796"/>
    <cellStyle name="n_Flash September eresMas_waterflow 2_PFA_Parcs_0600706_Group - financial KPIs" xfId="22755"/>
    <cellStyle name="n_Flash September eresMas_waterflow 2_PFA_Parcs_0600706_Group - operational KPIs" xfId="11195"/>
    <cellStyle name="n_Flash September eresMas_waterflow 2_PFA_Parcs_0600706_Group - operational KPIs 2" xfId="18894"/>
    <cellStyle name="n_Flash September eresMas_waterflow 2_PFA_Parcs_0600706_Group - operational KPIs_1" xfId="21011"/>
    <cellStyle name="n_Flash September eresMas_waterflow 2_PFA_Parcs_0600706_Poland KPIs" xfId="41795"/>
    <cellStyle name="n_Flash September eresMas_waterflow 2_PFA_Parcs_0600706_ROW" xfId="41797"/>
    <cellStyle name="n_Flash September eresMas_waterflow 2_PFA_Parcs_0600706_ROW ARPU" xfId="41798"/>
    <cellStyle name="n_Flash September eresMas_waterflow 2_PFA_Parcs_0600706_ROW_1" xfId="41799"/>
    <cellStyle name="n_Flash September eresMas_waterflow 2_PFA_Parcs_0600706_ROW_1_Group" xfId="41800"/>
    <cellStyle name="n_Flash September eresMas_waterflow 2_PFA_Parcs_0600706_ROW_1_ROW ARPU" xfId="41801"/>
    <cellStyle name="n_Flash September eresMas_waterflow 2_PFA_Parcs_0600706_ROW_Group" xfId="41802"/>
    <cellStyle name="n_Flash September eresMas_waterflow 2_PFA_Parcs_0600706_ROW_ROW ARPU" xfId="41803"/>
    <cellStyle name="n_Flash September eresMas_waterflow 2_PFA_Parcs_0600706_Spain ARPU + AUPU" xfId="41804"/>
    <cellStyle name="n_Flash September eresMas_waterflow 2_PFA_Parcs_0600706_Spain ARPU + AUPU_Group" xfId="41805"/>
    <cellStyle name="n_Flash September eresMas_waterflow 2_PFA_Parcs_0600706_Spain ARPU + AUPU_ROW ARPU" xfId="41806"/>
    <cellStyle name="n_Flash September eresMas_waterflow 2_PFA_Parcs_0600706_Spain KPIs" xfId="7553"/>
    <cellStyle name="n_Flash September eresMas_waterflow 2_PFA_Parcs_0600706_Spain KPIs 2" xfId="16920"/>
    <cellStyle name="n_Flash September eresMas_waterflow 2_PFA_Parcs_0600706_Spain KPIs_1" xfId="52369"/>
    <cellStyle name="n_Flash September eresMas_waterflow 2_PFA_Parcs_0600706_Telecoms - Operational KPIs" xfId="50672"/>
    <cellStyle name="n_Flash September eresMas_waterflow 2_Poland KPIs" xfId="41679"/>
    <cellStyle name="n_Flash September eresMas_waterflow 2_Reporting Valeur_Mobile_2010_10" xfId="41807"/>
    <cellStyle name="n_Flash September eresMas_waterflow 2_Reporting Valeur_Mobile_2010_10_Group" xfId="41808"/>
    <cellStyle name="n_Flash September eresMas_waterflow 2_Reporting Valeur_Mobile_2010_10_ROW" xfId="41809"/>
    <cellStyle name="n_Flash September eresMas_waterflow 2_Reporting Valeur_Mobile_2010_10_ROW ARPU" xfId="41810"/>
    <cellStyle name="n_Flash September eresMas_waterflow 2_Reporting Valeur_Mobile_2010_10_ROW_Group" xfId="41811"/>
    <cellStyle name="n_Flash September eresMas_waterflow 2_Reporting Valeur_Mobile_2010_10_ROW_ROW ARPU" xfId="41812"/>
    <cellStyle name="n_Flash September eresMas_waterflow 2_ROW" xfId="41813"/>
    <cellStyle name="n_Flash September eresMas_waterflow 2_ROW ARPU" xfId="41814"/>
    <cellStyle name="n_Flash September eresMas_waterflow 2_ROW_1" xfId="41815"/>
    <cellStyle name="n_Flash September eresMas_waterflow 2_ROW_1_Group" xfId="41816"/>
    <cellStyle name="n_Flash September eresMas_waterflow 2_ROW_1_ROW ARPU" xfId="41817"/>
    <cellStyle name="n_Flash September eresMas_waterflow 2_ROW_Group" xfId="41818"/>
    <cellStyle name="n_Flash September eresMas_waterflow 2_ROW_ROW ARPU" xfId="41819"/>
    <cellStyle name="n_Flash September eresMas_waterflow 2_Spain ARPU + AUPU" xfId="41820"/>
    <cellStyle name="n_Flash September eresMas_waterflow 2_Spain ARPU + AUPU_Group" xfId="41821"/>
    <cellStyle name="n_Flash September eresMas_waterflow 2_Spain ARPU + AUPU_ROW ARPU" xfId="41822"/>
    <cellStyle name="n_Flash September eresMas_waterflow 2_Spain KPIs" xfId="7543"/>
    <cellStyle name="n_Flash September eresMas_waterflow 2_Spain KPIs 2" xfId="16910"/>
    <cellStyle name="n_Flash September eresMas_waterflow 2_Spain KPIs_1" xfId="52359"/>
    <cellStyle name="n_Flash September eresMas_waterflow 2_Telecoms - Operational KPIs" xfId="50662"/>
    <cellStyle name="n_Flash September eresMas_waterflow 2_UAG_report_CA 06-09 (06-09-28)" xfId="3585"/>
    <cellStyle name="n_Flash September eresMas_waterflow 2_UAG_report_CA 06-09 (06-09-28)_A&amp;ME KPIs" xfId="54149"/>
    <cellStyle name="n_Flash September eresMas_waterflow 2_UAG_report_CA 06-09 (06-09-28)_France financials" xfId="24500"/>
    <cellStyle name="n_Flash September eresMas_waterflow 2_UAG_report_CA 06-09 (06-09-28)_France KPIs" xfId="5707"/>
    <cellStyle name="n_Flash September eresMas_waterflow 2_UAG_report_CA 06-09 (06-09-28)_France KPIs 2" xfId="15125"/>
    <cellStyle name="n_Flash September eresMas_waterflow 2_UAG_report_CA 06-09 (06-09-28)_France KPIs_1" xfId="12950"/>
    <cellStyle name="n_Flash September eresMas_waterflow 2_UAG_report_CA 06-09 (06-09-28)_Group" xfId="41824"/>
    <cellStyle name="n_Flash September eresMas_waterflow 2_UAG_report_CA 06-09 (06-09-28)_Group - financial KPIs" xfId="22756"/>
    <cellStyle name="n_Flash September eresMas_waterflow 2_UAG_report_CA 06-09 (06-09-28)_Group - operational KPIs" xfId="11196"/>
    <cellStyle name="n_Flash September eresMas_waterflow 2_UAG_report_CA 06-09 (06-09-28)_Group - operational KPIs 2" xfId="18895"/>
    <cellStyle name="n_Flash September eresMas_waterflow 2_UAG_report_CA 06-09 (06-09-28)_Group - operational KPIs_1" xfId="21012"/>
    <cellStyle name="n_Flash September eresMas_waterflow 2_UAG_report_CA 06-09 (06-09-28)_Poland KPIs" xfId="41823"/>
    <cellStyle name="n_Flash September eresMas_waterflow 2_UAG_report_CA 06-09 (06-09-28)_ROW" xfId="41825"/>
    <cellStyle name="n_Flash September eresMas_waterflow 2_UAG_report_CA 06-09 (06-09-28)_ROW ARPU" xfId="41826"/>
    <cellStyle name="n_Flash September eresMas_waterflow 2_UAG_report_CA 06-09 (06-09-28)_ROW_1" xfId="41827"/>
    <cellStyle name="n_Flash September eresMas_waterflow 2_UAG_report_CA 06-09 (06-09-28)_ROW_1_Group" xfId="41828"/>
    <cellStyle name="n_Flash September eresMas_waterflow 2_UAG_report_CA 06-09 (06-09-28)_ROW_1_ROW ARPU" xfId="41829"/>
    <cellStyle name="n_Flash September eresMas_waterflow 2_UAG_report_CA 06-09 (06-09-28)_ROW_Group" xfId="41830"/>
    <cellStyle name="n_Flash September eresMas_waterflow 2_UAG_report_CA 06-09 (06-09-28)_ROW_ROW ARPU" xfId="41831"/>
    <cellStyle name="n_Flash September eresMas_waterflow 2_UAG_report_CA 06-09 (06-09-28)_Spain ARPU + AUPU" xfId="41832"/>
    <cellStyle name="n_Flash September eresMas_waterflow 2_UAG_report_CA 06-09 (06-09-28)_Spain ARPU + AUPU_Group" xfId="41833"/>
    <cellStyle name="n_Flash September eresMas_waterflow 2_UAG_report_CA 06-09 (06-09-28)_Spain ARPU + AUPU_ROW ARPU" xfId="41834"/>
    <cellStyle name="n_Flash September eresMas_waterflow 2_UAG_report_CA 06-09 (06-09-28)_Spain KPIs" xfId="7554"/>
    <cellStyle name="n_Flash September eresMas_waterflow 2_UAG_report_CA 06-09 (06-09-28)_Spain KPIs 2" xfId="16921"/>
    <cellStyle name="n_Flash September eresMas_waterflow 2_UAG_report_CA 06-09 (06-09-28)_Spain KPIs_1" xfId="52370"/>
    <cellStyle name="n_Flash September eresMas_waterflow 2_UAG_report_CA 06-09 (06-09-28)_Telecoms - Operational KPIs" xfId="50673"/>
    <cellStyle name="n_Flash September eresMas_waterflow 2_UAG_report_CA 06-10 (06-11-06)" xfId="3586"/>
    <cellStyle name="n_Flash September eresMas_waterflow 2_UAG_report_CA 06-10 (06-11-06)_A&amp;ME KPIs" xfId="54150"/>
    <cellStyle name="n_Flash September eresMas_waterflow 2_UAG_report_CA 06-10 (06-11-06)_France financials" xfId="24501"/>
    <cellStyle name="n_Flash September eresMas_waterflow 2_UAG_report_CA 06-10 (06-11-06)_France KPIs" xfId="5708"/>
    <cellStyle name="n_Flash September eresMas_waterflow 2_UAG_report_CA 06-10 (06-11-06)_France KPIs 2" xfId="15126"/>
    <cellStyle name="n_Flash September eresMas_waterflow 2_UAG_report_CA 06-10 (06-11-06)_France KPIs_1" xfId="12951"/>
    <cellStyle name="n_Flash September eresMas_waterflow 2_UAG_report_CA 06-10 (06-11-06)_Group" xfId="41836"/>
    <cellStyle name="n_Flash September eresMas_waterflow 2_UAG_report_CA 06-10 (06-11-06)_Group - financial KPIs" xfId="22757"/>
    <cellStyle name="n_Flash September eresMas_waterflow 2_UAG_report_CA 06-10 (06-11-06)_Group - operational KPIs" xfId="11197"/>
    <cellStyle name="n_Flash September eresMas_waterflow 2_UAG_report_CA 06-10 (06-11-06)_Group - operational KPIs 2" xfId="18896"/>
    <cellStyle name="n_Flash September eresMas_waterflow 2_UAG_report_CA 06-10 (06-11-06)_Group - operational KPIs_1" xfId="21013"/>
    <cellStyle name="n_Flash September eresMas_waterflow 2_UAG_report_CA 06-10 (06-11-06)_Poland KPIs" xfId="41835"/>
    <cellStyle name="n_Flash September eresMas_waterflow 2_UAG_report_CA 06-10 (06-11-06)_ROW" xfId="41837"/>
    <cellStyle name="n_Flash September eresMas_waterflow 2_UAG_report_CA 06-10 (06-11-06)_ROW ARPU" xfId="41838"/>
    <cellStyle name="n_Flash September eresMas_waterflow 2_UAG_report_CA 06-10 (06-11-06)_ROW_1" xfId="41839"/>
    <cellStyle name="n_Flash September eresMas_waterflow 2_UAG_report_CA 06-10 (06-11-06)_ROW_1_Group" xfId="41840"/>
    <cellStyle name="n_Flash September eresMas_waterflow 2_UAG_report_CA 06-10 (06-11-06)_ROW_1_ROW ARPU" xfId="41841"/>
    <cellStyle name="n_Flash September eresMas_waterflow 2_UAG_report_CA 06-10 (06-11-06)_ROW_Group" xfId="41842"/>
    <cellStyle name="n_Flash September eresMas_waterflow 2_UAG_report_CA 06-10 (06-11-06)_ROW_ROW ARPU" xfId="41843"/>
    <cellStyle name="n_Flash September eresMas_waterflow 2_UAG_report_CA 06-10 (06-11-06)_Spain ARPU + AUPU" xfId="41844"/>
    <cellStyle name="n_Flash September eresMas_waterflow 2_UAG_report_CA 06-10 (06-11-06)_Spain ARPU + AUPU_Group" xfId="41845"/>
    <cellStyle name="n_Flash September eresMas_waterflow 2_UAG_report_CA 06-10 (06-11-06)_Spain ARPU + AUPU_ROW ARPU" xfId="41846"/>
    <cellStyle name="n_Flash September eresMas_waterflow 2_UAG_report_CA 06-10 (06-11-06)_Spain KPIs" xfId="7555"/>
    <cellStyle name="n_Flash September eresMas_waterflow 2_UAG_report_CA 06-10 (06-11-06)_Spain KPIs 2" xfId="16922"/>
    <cellStyle name="n_Flash September eresMas_waterflow 2_UAG_report_CA 06-10 (06-11-06)_Spain KPIs_1" xfId="52371"/>
    <cellStyle name="n_Flash September eresMas_waterflow 2_UAG_report_CA 06-10 (06-11-06)_Telecoms - Operational KPIs" xfId="50674"/>
    <cellStyle name="n_Flash September eresMas_waterflow 2_V&amp;M trajectoires V1 (06-08-11)" xfId="3587"/>
    <cellStyle name="n_Flash September eresMas_waterflow 2_V&amp;M trajectoires V1 (06-08-11)_A&amp;ME KPIs" xfId="54151"/>
    <cellStyle name="n_Flash September eresMas_waterflow 2_V&amp;M trajectoires V1 (06-08-11)_France financials" xfId="24502"/>
    <cellStyle name="n_Flash September eresMas_waterflow 2_V&amp;M trajectoires V1 (06-08-11)_France KPIs" xfId="5709"/>
    <cellStyle name="n_Flash September eresMas_waterflow 2_V&amp;M trajectoires V1 (06-08-11)_France KPIs 2" xfId="15127"/>
    <cellStyle name="n_Flash September eresMas_waterflow 2_V&amp;M trajectoires V1 (06-08-11)_France KPIs_1" xfId="12952"/>
    <cellStyle name="n_Flash September eresMas_waterflow 2_V&amp;M trajectoires V1 (06-08-11)_Group" xfId="41848"/>
    <cellStyle name="n_Flash September eresMas_waterflow 2_V&amp;M trajectoires V1 (06-08-11)_Group - financial KPIs" xfId="22758"/>
    <cellStyle name="n_Flash September eresMas_waterflow 2_V&amp;M trajectoires V1 (06-08-11)_Group - operational KPIs" xfId="11198"/>
    <cellStyle name="n_Flash September eresMas_waterflow 2_V&amp;M trajectoires V1 (06-08-11)_Group - operational KPIs 2" xfId="18897"/>
    <cellStyle name="n_Flash September eresMas_waterflow 2_V&amp;M trajectoires V1 (06-08-11)_Group - operational KPIs_1" xfId="21014"/>
    <cellStyle name="n_Flash September eresMas_waterflow 2_V&amp;M trajectoires V1 (06-08-11)_Poland KPIs" xfId="41847"/>
    <cellStyle name="n_Flash September eresMas_waterflow 2_V&amp;M trajectoires V1 (06-08-11)_ROW" xfId="41849"/>
    <cellStyle name="n_Flash September eresMas_waterflow 2_V&amp;M trajectoires V1 (06-08-11)_ROW ARPU" xfId="41850"/>
    <cellStyle name="n_Flash September eresMas_waterflow 2_V&amp;M trajectoires V1 (06-08-11)_ROW_1" xfId="41851"/>
    <cellStyle name="n_Flash September eresMas_waterflow 2_V&amp;M trajectoires V1 (06-08-11)_ROW_1_Group" xfId="41852"/>
    <cellStyle name="n_Flash September eresMas_waterflow 2_V&amp;M trajectoires V1 (06-08-11)_ROW_1_ROW ARPU" xfId="41853"/>
    <cellStyle name="n_Flash September eresMas_waterflow 2_V&amp;M trajectoires V1 (06-08-11)_ROW_Group" xfId="41854"/>
    <cellStyle name="n_Flash September eresMas_waterflow 2_V&amp;M trajectoires V1 (06-08-11)_ROW_ROW ARPU" xfId="41855"/>
    <cellStyle name="n_Flash September eresMas_waterflow 2_V&amp;M trajectoires V1 (06-08-11)_Spain ARPU + AUPU" xfId="41856"/>
    <cellStyle name="n_Flash September eresMas_waterflow 2_V&amp;M trajectoires V1 (06-08-11)_Spain ARPU + AUPU_Group" xfId="41857"/>
    <cellStyle name="n_Flash September eresMas_waterflow 2_V&amp;M trajectoires V1 (06-08-11)_Spain ARPU + AUPU_ROW ARPU" xfId="41858"/>
    <cellStyle name="n_Flash September eresMas_waterflow 2_V&amp;M trajectoires V1 (06-08-11)_Spain KPIs" xfId="7556"/>
    <cellStyle name="n_Flash September eresMas_waterflow 2_V&amp;M trajectoires V1 (06-08-11)_Spain KPIs 2" xfId="16923"/>
    <cellStyle name="n_Flash September eresMas_waterflow 2_V&amp;M trajectoires V1 (06-08-11)_Spain KPIs_1" xfId="52372"/>
    <cellStyle name="n_Flash September eresMas_waterflow 2_V&amp;M trajectoires V1 (06-08-11)_Telecoms - Operational KPIs" xfId="50675"/>
    <cellStyle name="n_Flash September eresMas_WEM B2004" xfId="3588"/>
    <cellStyle name="n_Flash September eresMas_WEM B2004_01 Synthèse DM pour modèle" xfId="3589"/>
    <cellStyle name="n_Flash September eresMas_WEM B2004_01 Synthèse DM pour modèle_A&amp;ME KPIs" xfId="54153"/>
    <cellStyle name="n_Flash September eresMas_WEM B2004_01 Synthèse DM pour modèle_France financials" xfId="24504"/>
    <cellStyle name="n_Flash September eresMas_WEM B2004_01 Synthèse DM pour modèle_France KPIs" xfId="5711"/>
    <cellStyle name="n_Flash September eresMas_WEM B2004_01 Synthèse DM pour modèle_France KPIs 2" xfId="15129"/>
    <cellStyle name="n_Flash September eresMas_WEM B2004_01 Synthèse DM pour modèle_France KPIs_1" xfId="12954"/>
    <cellStyle name="n_Flash September eresMas_WEM B2004_01 Synthèse DM pour modèle_Group" xfId="41861"/>
    <cellStyle name="n_Flash September eresMas_WEM B2004_01 Synthèse DM pour modèle_Group - financial KPIs" xfId="22760"/>
    <cellStyle name="n_Flash September eresMas_WEM B2004_01 Synthèse DM pour modèle_Group - operational KPIs" xfId="11200"/>
    <cellStyle name="n_Flash September eresMas_WEM B2004_01 Synthèse DM pour modèle_Group - operational KPIs 2" xfId="18899"/>
    <cellStyle name="n_Flash September eresMas_WEM B2004_01 Synthèse DM pour modèle_Group - operational KPIs_1" xfId="21016"/>
    <cellStyle name="n_Flash September eresMas_WEM B2004_01 Synthèse DM pour modèle_Poland KPIs" xfId="41860"/>
    <cellStyle name="n_Flash September eresMas_WEM B2004_01 Synthèse DM pour modèle_ROW" xfId="41862"/>
    <cellStyle name="n_Flash September eresMas_WEM B2004_01 Synthèse DM pour modèle_ROW ARPU" xfId="41863"/>
    <cellStyle name="n_Flash September eresMas_WEM B2004_01 Synthèse DM pour modèle_ROW_1" xfId="41864"/>
    <cellStyle name="n_Flash September eresMas_WEM B2004_01 Synthèse DM pour modèle_ROW_1_Group" xfId="41865"/>
    <cellStyle name="n_Flash September eresMas_WEM B2004_01 Synthèse DM pour modèle_ROW_1_ROW ARPU" xfId="41866"/>
    <cellStyle name="n_Flash September eresMas_WEM B2004_01 Synthèse DM pour modèle_ROW_Group" xfId="41867"/>
    <cellStyle name="n_Flash September eresMas_WEM B2004_01 Synthèse DM pour modèle_ROW_ROW ARPU" xfId="41868"/>
    <cellStyle name="n_Flash September eresMas_WEM B2004_01 Synthèse DM pour modèle_Spain ARPU + AUPU" xfId="41869"/>
    <cellStyle name="n_Flash September eresMas_WEM B2004_01 Synthèse DM pour modèle_Spain ARPU + AUPU_Group" xfId="41870"/>
    <cellStyle name="n_Flash September eresMas_WEM B2004_01 Synthèse DM pour modèle_Spain ARPU + AUPU_ROW ARPU" xfId="41871"/>
    <cellStyle name="n_Flash September eresMas_WEM B2004_01 Synthèse DM pour modèle_Spain KPIs" xfId="7558"/>
    <cellStyle name="n_Flash September eresMas_WEM B2004_01 Synthèse DM pour modèle_Spain KPIs 2" xfId="16925"/>
    <cellStyle name="n_Flash September eresMas_WEM B2004_01 Synthèse DM pour modèle_Spain KPIs_1" xfId="52374"/>
    <cellStyle name="n_Flash September eresMas_WEM B2004_01 Synthèse DM pour modèle_Telecoms - Operational KPIs" xfId="50677"/>
    <cellStyle name="n_Flash September eresMas_WEM B2004_0703 Préflashde L23 Analyse CA trafic 07-03 (07-04-03)" xfId="3590"/>
    <cellStyle name="n_Flash September eresMas_WEM B2004_0703 Préflashde L23 Analyse CA trafic 07-03 (07-04-03)_A&amp;ME KPIs" xfId="54154"/>
    <cellStyle name="n_Flash September eresMas_WEM B2004_0703 Préflashde L23 Analyse CA trafic 07-03 (07-04-03)_France financials" xfId="24505"/>
    <cellStyle name="n_Flash September eresMas_WEM B2004_0703 Préflashde L23 Analyse CA trafic 07-03 (07-04-03)_France KPIs" xfId="5712"/>
    <cellStyle name="n_Flash September eresMas_WEM B2004_0703 Préflashde L23 Analyse CA trafic 07-03 (07-04-03)_France KPIs 2" xfId="15130"/>
    <cellStyle name="n_Flash September eresMas_WEM B2004_0703 Préflashde L23 Analyse CA trafic 07-03 (07-04-03)_France KPIs_1" xfId="12955"/>
    <cellStyle name="n_Flash September eresMas_WEM B2004_0703 Préflashde L23 Analyse CA trafic 07-03 (07-04-03)_Group" xfId="41873"/>
    <cellStyle name="n_Flash September eresMas_WEM B2004_0703 Préflashde L23 Analyse CA trafic 07-03 (07-04-03)_Group - financial KPIs" xfId="22761"/>
    <cellStyle name="n_Flash September eresMas_WEM B2004_0703 Préflashde L23 Analyse CA trafic 07-03 (07-04-03)_Group - operational KPIs" xfId="11201"/>
    <cellStyle name="n_Flash September eresMas_WEM B2004_0703 Préflashde L23 Analyse CA trafic 07-03 (07-04-03)_Group - operational KPIs 2" xfId="18900"/>
    <cellStyle name="n_Flash September eresMas_WEM B2004_0703 Préflashde L23 Analyse CA trafic 07-03 (07-04-03)_Group - operational KPIs_1" xfId="21017"/>
    <cellStyle name="n_Flash September eresMas_WEM B2004_0703 Préflashde L23 Analyse CA trafic 07-03 (07-04-03)_Poland KPIs" xfId="41872"/>
    <cellStyle name="n_Flash September eresMas_WEM B2004_0703 Préflashde L23 Analyse CA trafic 07-03 (07-04-03)_ROW" xfId="41874"/>
    <cellStyle name="n_Flash September eresMas_WEM B2004_0703 Préflashde L23 Analyse CA trafic 07-03 (07-04-03)_ROW ARPU" xfId="41875"/>
    <cellStyle name="n_Flash September eresMas_WEM B2004_0703 Préflashde L23 Analyse CA trafic 07-03 (07-04-03)_ROW_1" xfId="41876"/>
    <cellStyle name="n_Flash September eresMas_WEM B2004_0703 Préflashde L23 Analyse CA trafic 07-03 (07-04-03)_ROW_1_Group" xfId="41877"/>
    <cellStyle name="n_Flash September eresMas_WEM B2004_0703 Préflashde L23 Analyse CA trafic 07-03 (07-04-03)_ROW_1_ROW ARPU" xfId="41878"/>
    <cellStyle name="n_Flash September eresMas_WEM B2004_0703 Préflashde L23 Analyse CA trafic 07-03 (07-04-03)_ROW_Group" xfId="41879"/>
    <cellStyle name="n_Flash September eresMas_WEM B2004_0703 Préflashde L23 Analyse CA trafic 07-03 (07-04-03)_ROW_ROW ARPU" xfId="41880"/>
    <cellStyle name="n_Flash September eresMas_WEM B2004_0703 Préflashde L23 Analyse CA trafic 07-03 (07-04-03)_Spain ARPU + AUPU" xfId="41881"/>
    <cellStyle name="n_Flash September eresMas_WEM B2004_0703 Préflashde L23 Analyse CA trafic 07-03 (07-04-03)_Spain ARPU + AUPU_Group" xfId="41882"/>
    <cellStyle name="n_Flash September eresMas_WEM B2004_0703 Préflashde L23 Analyse CA trafic 07-03 (07-04-03)_Spain ARPU + AUPU_ROW ARPU" xfId="41883"/>
    <cellStyle name="n_Flash September eresMas_WEM B2004_0703 Préflashde L23 Analyse CA trafic 07-03 (07-04-03)_Spain KPIs" xfId="7559"/>
    <cellStyle name="n_Flash September eresMas_WEM B2004_0703 Préflashde L23 Analyse CA trafic 07-03 (07-04-03)_Spain KPIs 2" xfId="16926"/>
    <cellStyle name="n_Flash September eresMas_WEM B2004_0703 Préflashde L23 Analyse CA trafic 07-03 (07-04-03)_Spain KPIs_1" xfId="52375"/>
    <cellStyle name="n_Flash September eresMas_WEM B2004_0703 Préflashde L23 Analyse CA trafic 07-03 (07-04-03)_Telecoms - Operational KPIs" xfId="50678"/>
    <cellStyle name="n_Flash September eresMas_WEM B2004_A&amp;ME KPIs" xfId="54152"/>
    <cellStyle name="n_Flash September eresMas_WEM B2004_Base Forfaits 06-07" xfId="3591"/>
    <cellStyle name="n_Flash September eresMas_WEM B2004_Base Forfaits 06-07_A&amp;ME KPIs" xfId="54155"/>
    <cellStyle name="n_Flash September eresMas_WEM B2004_Base Forfaits 06-07_France financials" xfId="24506"/>
    <cellStyle name="n_Flash September eresMas_WEM B2004_Base Forfaits 06-07_France KPIs" xfId="5713"/>
    <cellStyle name="n_Flash September eresMas_WEM B2004_Base Forfaits 06-07_France KPIs 2" xfId="15131"/>
    <cellStyle name="n_Flash September eresMas_WEM B2004_Base Forfaits 06-07_France KPIs_1" xfId="12956"/>
    <cellStyle name="n_Flash September eresMas_WEM B2004_Base Forfaits 06-07_Group" xfId="41885"/>
    <cellStyle name="n_Flash September eresMas_WEM B2004_Base Forfaits 06-07_Group - financial KPIs" xfId="22762"/>
    <cellStyle name="n_Flash September eresMas_WEM B2004_Base Forfaits 06-07_Group - operational KPIs" xfId="11202"/>
    <cellStyle name="n_Flash September eresMas_WEM B2004_Base Forfaits 06-07_Group - operational KPIs 2" xfId="18901"/>
    <cellStyle name="n_Flash September eresMas_WEM B2004_Base Forfaits 06-07_Group - operational KPIs_1" xfId="21018"/>
    <cellStyle name="n_Flash September eresMas_WEM B2004_Base Forfaits 06-07_Poland KPIs" xfId="41884"/>
    <cellStyle name="n_Flash September eresMas_WEM B2004_Base Forfaits 06-07_ROW" xfId="41886"/>
    <cellStyle name="n_Flash September eresMas_WEM B2004_Base Forfaits 06-07_ROW ARPU" xfId="41887"/>
    <cellStyle name="n_Flash September eresMas_WEM B2004_Base Forfaits 06-07_ROW_1" xfId="41888"/>
    <cellStyle name="n_Flash September eresMas_WEM B2004_Base Forfaits 06-07_ROW_1_Group" xfId="41889"/>
    <cellStyle name="n_Flash September eresMas_WEM B2004_Base Forfaits 06-07_ROW_1_ROW ARPU" xfId="41890"/>
    <cellStyle name="n_Flash September eresMas_WEM B2004_Base Forfaits 06-07_ROW_Group" xfId="41891"/>
    <cellStyle name="n_Flash September eresMas_WEM B2004_Base Forfaits 06-07_ROW_ROW ARPU" xfId="41892"/>
    <cellStyle name="n_Flash September eresMas_WEM B2004_Base Forfaits 06-07_Spain ARPU + AUPU" xfId="41893"/>
    <cellStyle name="n_Flash September eresMas_WEM B2004_Base Forfaits 06-07_Spain ARPU + AUPU_Group" xfId="41894"/>
    <cellStyle name="n_Flash September eresMas_WEM B2004_Base Forfaits 06-07_Spain ARPU + AUPU_ROW ARPU" xfId="41895"/>
    <cellStyle name="n_Flash September eresMas_WEM B2004_Base Forfaits 06-07_Spain KPIs" xfId="7560"/>
    <cellStyle name="n_Flash September eresMas_WEM B2004_Base Forfaits 06-07_Spain KPIs 2" xfId="16927"/>
    <cellStyle name="n_Flash September eresMas_WEM B2004_Base Forfaits 06-07_Spain KPIs_1" xfId="52376"/>
    <cellStyle name="n_Flash September eresMas_WEM B2004_Base Forfaits 06-07_Telecoms - Operational KPIs" xfId="50679"/>
    <cellStyle name="n_Flash September eresMas_WEM B2004_CA BAC SCR-VM 06-07 (31-07-06)" xfId="3592"/>
    <cellStyle name="n_Flash September eresMas_WEM B2004_CA BAC SCR-VM 06-07 (31-07-06)_A&amp;ME KPIs" xfId="54156"/>
    <cellStyle name="n_Flash September eresMas_WEM B2004_CA BAC SCR-VM 06-07 (31-07-06)_France financials" xfId="24507"/>
    <cellStyle name="n_Flash September eresMas_WEM B2004_CA BAC SCR-VM 06-07 (31-07-06)_France KPIs" xfId="5714"/>
    <cellStyle name="n_Flash September eresMas_WEM B2004_CA BAC SCR-VM 06-07 (31-07-06)_France KPIs 2" xfId="15132"/>
    <cellStyle name="n_Flash September eresMas_WEM B2004_CA BAC SCR-VM 06-07 (31-07-06)_France KPIs_1" xfId="12957"/>
    <cellStyle name="n_Flash September eresMas_WEM B2004_CA BAC SCR-VM 06-07 (31-07-06)_Group" xfId="41897"/>
    <cellStyle name="n_Flash September eresMas_WEM B2004_CA BAC SCR-VM 06-07 (31-07-06)_Group - financial KPIs" xfId="22763"/>
    <cellStyle name="n_Flash September eresMas_WEM B2004_CA BAC SCR-VM 06-07 (31-07-06)_Group - operational KPIs" xfId="11203"/>
    <cellStyle name="n_Flash September eresMas_WEM B2004_CA BAC SCR-VM 06-07 (31-07-06)_Group - operational KPIs 2" xfId="18902"/>
    <cellStyle name="n_Flash September eresMas_WEM B2004_CA BAC SCR-VM 06-07 (31-07-06)_Group - operational KPIs_1" xfId="21019"/>
    <cellStyle name="n_Flash September eresMas_WEM B2004_CA BAC SCR-VM 06-07 (31-07-06)_Poland KPIs" xfId="41896"/>
    <cellStyle name="n_Flash September eresMas_WEM B2004_CA BAC SCR-VM 06-07 (31-07-06)_ROW" xfId="41898"/>
    <cellStyle name="n_Flash September eresMas_WEM B2004_CA BAC SCR-VM 06-07 (31-07-06)_ROW ARPU" xfId="41899"/>
    <cellStyle name="n_Flash September eresMas_WEM B2004_CA BAC SCR-VM 06-07 (31-07-06)_ROW_1" xfId="41900"/>
    <cellStyle name="n_Flash September eresMas_WEM B2004_CA BAC SCR-VM 06-07 (31-07-06)_ROW_1_Group" xfId="41901"/>
    <cellStyle name="n_Flash September eresMas_WEM B2004_CA BAC SCR-VM 06-07 (31-07-06)_ROW_1_ROW ARPU" xfId="41902"/>
    <cellStyle name="n_Flash September eresMas_WEM B2004_CA BAC SCR-VM 06-07 (31-07-06)_ROW_Group" xfId="41903"/>
    <cellStyle name="n_Flash September eresMas_WEM B2004_CA BAC SCR-VM 06-07 (31-07-06)_ROW_ROW ARPU" xfId="41904"/>
    <cellStyle name="n_Flash September eresMas_WEM B2004_CA BAC SCR-VM 06-07 (31-07-06)_Spain ARPU + AUPU" xfId="41905"/>
    <cellStyle name="n_Flash September eresMas_WEM B2004_CA BAC SCR-VM 06-07 (31-07-06)_Spain ARPU + AUPU_Group" xfId="41906"/>
    <cellStyle name="n_Flash September eresMas_WEM B2004_CA BAC SCR-VM 06-07 (31-07-06)_Spain ARPU + AUPU_ROW ARPU" xfId="41907"/>
    <cellStyle name="n_Flash September eresMas_WEM B2004_CA BAC SCR-VM 06-07 (31-07-06)_Spain KPIs" xfId="7561"/>
    <cellStyle name="n_Flash September eresMas_WEM B2004_CA BAC SCR-VM 06-07 (31-07-06)_Spain KPIs 2" xfId="16928"/>
    <cellStyle name="n_Flash September eresMas_WEM B2004_CA BAC SCR-VM 06-07 (31-07-06)_Spain KPIs_1" xfId="52377"/>
    <cellStyle name="n_Flash September eresMas_WEM B2004_CA BAC SCR-VM 06-07 (31-07-06)_Telecoms - Operational KPIs" xfId="50680"/>
    <cellStyle name="n_Flash September eresMas_WEM B2004_CA forfaits 0607 (06-08-14)" xfId="3593"/>
    <cellStyle name="n_Flash September eresMas_WEM B2004_CA forfaits 0607 (06-08-14)_A&amp;ME KPIs" xfId="54157"/>
    <cellStyle name="n_Flash September eresMas_WEM B2004_CA forfaits 0607 (06-08-14)_France financials" xfId="24508"/>
    <cellStyle name="n_Flash September eresMas_WEM B2004_CA forfaits 0607 (06-08-14)_France KPIs" xfId="5715"/>
    <cellStyle name="n_Flash September eresMas_WEM B2004_CA forfaits 0607 (06-08-14)_France KPIs 2" xfId="15133"/>
    <cellStyle name="n_Flash September eresMas_WEM B2004_CA forfaits 0607 (06-08-14)_France KPIs_1" xfId="12958"/>
    <cellStyle name="n_Flash September eresMas_WEM B2004_CA forfaits 0607 (06-08-14)_Group" xfId="41909"/>
    <cellStyle name="n_Flash September eresMas_WEM B2004_CA forfaits 0607 (06-08-14)_Group - financial KPIs" xfId="22764"/>
    <cellStyle name="n_Flash September eresMas_WEM B2004_CA forfaits 0607 (06-08-14)_Group - operational KPIs" xfId="11204"/>
    <cellStyle name="n_Flash September eresMas_WEM B2004_CA forfaits 0607 (06-08-14)_Group - operational KPIs 2" xfId="18903"/>
    <cellStyle name="n_Flash September eresMas_WEM B2004_CA forfaits 0607 (06-08-14)_Group - operational KPIs_1" xfId="21020"/>
    <cellStyle name="n_Flash September eresMas_WEM B2004_CA forfaits 0607 (06-08-14)_Poland KPIs" xfId="41908"/>
    <cellStyle name="n_Flash September eresMas_WEM B2004_CA forfaits 0607 (06-08-14)_ROW" xfId="41910"/>
    <cellStyle name="n_Flash September eresMas_WEM B2004_CA forfaits 0607 (06-08-14)_ROW ARPU" xfId="41911"/>
    <cellStyle name="n_Flash September eresMas_WEM B2004_CA forfaits 0607 (06-08-14)_ROW_1" xfId="41912"/>
    <cellStyle name="n_Flash September eresMas_WEM B2004_CA forfaits 0607 (06-08-14)_ROW_1_Group" xfId="41913"/>
    <cellStyle name="n_Flash September eresMas_WEM B2004_CA forfaits 0607 (06-08-14)_ROW_1_ROW ARPU" xfId="41914"/>
    <cellStyle name="n_Flash September eresMas_WEM B2004_CA forfaits 0607 (06-08-14)_ROW_Group" xfId="41915"/>
    <cellStyle name="n_Flash September eresMas_WEM B2004_CA forfaits 0607 (06-08-14)_ROW_ROW ARPU" xfId="41916"/>
    <cellStyle name="n_Flash September eresMas_WEM B2004_CA forfaits 0607 (06-08-14)_Spain ARPU + AUPU" xfId="41917"/>
    <cellStyle name="n_Flash September eresMas_WEM B2004_CA forfaits 0607 (06-08-14)_Spain ARPU + AUPU_Group" xfId="41918"/>
    <cellStyle name="n_Flash September eresMas_WEM B2004_CA forfaits 0607 (06-08-14)_Spain ARPU + AUPU_ROW ARPU" xfId="41919"/>
    <cellStyle name="n_Flash September eresMas_WEM B2004_CA forfaits 0607 (06-08-14)_Spain KPIs" xfId="7562"/>
    <cellStyle name="n_Flash September eresMas_WEM B2004_CA forfaits 0607 (06-08-14)_Spain KPIs 2" xfId="16929"/>
    <cellStyle name="n_Flash September eresMas_WEM B2004_CA forfaits 0607 (06-08-14)_Spain KPIs_1" xfId="52378"/>
    <cellStyle name="n_Flash September eresMas_WEM B2004_CA forfaits 0607 (06-08-14)_Telecoms - Operational KPIs" xfId="50681"/>
    <cellStyle name="n_Flash September eresMas_WEM B2004_Classeur2" xfId="3594"/>
    <cellStyle name="n_Flash September eresMas_WEM B2004_Classeur2_A&amp;ME KPIs" xfId="54158"/>
    <cellStyle name="n_Flash September eresMas_WEM B2004_Classeur2_France financials" xfId="24509"/>
    <cellStyle name="n_Flash September eresMas_WEM B2004_Classeur2_France KPIs" xfId="5716"/>
    <cellStyle name="n_Flash September eresMas_WEM B2004_Classeur2_France KPIs 2" xfId="15134"/>
    <cellStyle name="n_Flash September eresMas_WEM B2004_Classeur2_France KPIs_1" xfId="12959"/>
    <cellStyle name="n_Flash September eresMas_WEM B2004_Classeur2_Group" xfId="41921"/>
    <cellStyle name="n_Flash September eresMas_WEM B2004_Classeur2_Group - financial KPIs" xfId="22765"/>
    <cellStyle name="n_Flash September eresMas_WEM B2004_Classeur2_Group - operational KPIs" xfId="11205"/>
    <cellStyle name="n_Flash September eresMas_WEM B2004_Classeur2_Group - operational KPIs 2" xfId="18904"/>
    <cellStyle name="n_Flash September eresMas_WEM B2004_Classeur2_Group - operational KPIs_1" xfId="21021"/>
    <cellStyle name="n_Flash September eresMas_WEM B2004_Classeur2_Poland KPIs" xfId="41920"/>
    <cellStyle name="n_Flash September eresMas_WEM B2004_Classeur2_ROW" xfId="41922"/>
    <cellStyle name="n_Flash September eresMas_WEM B2004_Classeur2_ROW ARPU" xfId="41923"/>
    <cellStyle name="n_Flash September eresMas_WEM B2004_Classeur2_ROW_1" xfId="41924"/>
    <cellStyle name="n_Flash September eresMas_WEM B2004_Classeur2_ROW_1_Group" xfId="41925"/>
    <cellStyle name="n_Flash September eresMas_WEM B2004_Classeur2_ROW_1_ROW ARPU" xfId="41926"/>
    <cellStyle name="n_Flash September eresMas_WEM B2004_Classeur2_ROW_Group" xfId="41927"/>
    <cellStyle name="n_Flash September eresMas_WEM B2004_Classeur2_ROW_ROW ARPU" xfId="41928"/>
    <cellStyle name="n_Flash September eresMas_WEM B2004_Classeur2_Spain ARPU + AUPU" xfId="41929"/>
    <cellStyle name="n_Flash September eresMas_WEM B2004_Classeur2_Spain ARPU + AUPU_Group" xfId="41930"/>
    <cellStyle name="n_Flash September eresMas_WEM B2004_Classeur2_Spain ARPU + AUPU_ROW ARPU" xfId="41931"/>
    <cellStyle name="n_Flash September eresMas_WEM B2004_Classeur2_Spain KPIs" xfId="7563"/>
    <cellStyle name="n_Flash September eresMas_WEM B2004_Classeur2_Spain KPIs 2" xfId="16930"/>
    <cellStyle name="n_Flash September eresMas_WEM B2004_Classeur2_Spain KPIs_1" xfId="52379"/>
    <cellStyle name="n_Flash September eresMas_WEM B2004_Classeur2_Telecoms - Operational KPIs" xfId="50682"/>
    <cellStyle name="n_Flash September eresMas_WEM B2004_Classeur5" xfId="3595"/>
    <cellStyle name="n_Flash September eresMas_WEM B2004_Classeur5_A&amp;ME KPIs" xfId="54159"/>
    <cellStyle name="n_Flash September eresMas_WEM B2004_Classeur5_France financials" xfId="24510"/>
    <cellStyle name="n_Flash September eresMas_WEM B2004_Classeur5_France KPIs" xfId="5717"/>
    <cellStyle name="n_Flash September eresMas_WEM B2004_Classeur5_France KPIs 2" xfId="15135"/>
    <cellStyle name="n_Flash September eresMas_WEM B2004_Classeur5_France KPIs_1" xfId="12960"/>
    <cellStyle name="n_Flash September eresMas_WEM B2004_Classeur5_Group" xfId="41933"/>
    <cellStyle name="n_Flash September eresMas_WEM B2004_Classeur5_Group - financial KPIs" xfId="22766"/>
    <cellStyle name="n_Flash September eresMas_WEM B2004_Classeur5_Group - operational KPIs" xfId="11206"/>
    <cellStyle name="n_Flash September eresMas_WEM B2004_Classeur5_Group - operational KPIs 2" xfId="18905"/>
    <cellStyle name="n_Flash September eresMas_WEM B2004_Classeur5_Group - operational KPIs_1" xfId="21022"/>
    <cellStyle name="n_Flash September eresMas_WEM B2004_Classeur5_Poland KPIs" xfId="41932"/>
    <cellStyle name="n_Flash September eresMas_WEM B2004_Classeur5_ROW" xfId="41934"/>
    <cellStyle name="n_Flash September eresMas_WEM B2004_Classeur5_ROW ARPU" xfId="41935"/>
    <cellStyle name="n_Flash September eresMas_WEM B2004_Classeur5_ROW_1" xfId="41936"/>
    <cellStyle name="n_Flash September eresMas_WEM B2004_Classeur5_ROW_1_Group" xfId="41937"/>
    <cellStyle name="n_Flash September eresMas_WEM B2004_Classeur5_ROW_1_ROW ARPU" xfId="41938"/>
    <cellStyle name="n_Flash September eresMas_WEM B2004_Classeur5_ROW_Group" xfId="41939"/>
    <cellStyle name="n_Flash September eresMas_WEM B2004_Classeur5_ROW_ROW ARPU" xfId="41940"/>
    <cellStyle name="n_Flash September eresMas_WEM B2004_Classeur5_Spain ARPU + AUPU" xfId="41941"/>
    <cellStyle name="n_Flash September eresMas_WEM B2004_Classeur5_Spain ARPU + AUPU_Group" xfId="41942"/>
    <cellStyle name="n_Flash September eresMas_WEM B2004_Classeur5_Spain ARPU + AUPU_ROW ARPU" xfId="41943"/>
    <cellStyle name="n_Flash September eresMas_WEM B2004_Classeur5_Spain KPIs" xfId="7564"/>
    <cellStyle name="n_Flash September eresMas_WEM B2004_Classeur5_Spain KPIs 2" xfId="16931"/>
    <cellStyle name="n_Flash September eresMas_WEM B2004_Classeur5_Spain KPIs_1" xfId="52380"/>
    <cellStyle name="n_Flash September eresMas_WEM B2004_Classeur5_Telecoms - Operational KPIs" xfId="50683"/>
    <cellStyle name="n_Flash September eresMas_WEM B2004_DATA KPI Personal" xfId="41944"/>
    <cellStyle name="n_Flash September eresMas_WEM B2004_DATA KPI Personal_Group" xfId="41945"/>
    <cellStyle name="n_Flash September eresMas_WEM B2004_DATA KPI Personal_ROW ARPU" xfId="41946"/>
    <cellStyle name="n_Flash September eresMas_WEM B2004_EE_CoA_BS - mapped V4" xfId="41947"/>
    <cellStyle name="n_Flash September eresMas_WEM B2004_EE_CoA_BS - mapped V4_Group" xfId="41948"/>
    <cellStyle name="n_Flash September eresMas_WEM B2004_EE_CoA_BS - mapped V4_ROW ARPU" xfId="41949"/>
    <cellStyle name="n_Flash September eresMas_WEM B2004_France financials" xfId="24503"/>
    <cellStyle name="n_Flash September eresMas_WEM B2004_France KPIs" xfId="5710"/>
    <cellStyle name="n_Flash September eresMas_WEM B2004_France KPIs 2" xfId="15128"/>
    <cellStyle name="n_Flash September eresMas_WEM B2004_France KPIs_1" xfId="12953"/>
    <cellStyle name="n_Flash September eresMas_WEM B2004_Group" xfId="41950"/>
    <cellStyle name="n_Flash September eresMas_WEM B2004_Group - financial KPIs" xfId="22759"/>
    <cellStyle name="n_Flash September eresMas_WEM B2004_Group - operational KPIs" xfId="11199"/>
    <cellStyle name="n_Flash September eresMas_WEM B2004_Group - operational KPIs 2" xfId="18898"/>
    <cellStyle name="n_Flash September eresMas_WEM B2004_Group - operational KPIs_1" xfId="21015"/>
    <cellStyle name="n_Flash September eresMas_WEM B2004_NB07 FRANCE Tableau de l'ADSL 032007 v3 hors instances avec déc07 v24-04" xfId="3596"/>
    <cellStyle name="n_Flash September eresMas_WEM B2004_NB07 FRANCE Tableau de l'ADSL 032007 v3 hors instances avec déc07 v24-04_A&amp;ME KPIs" xfId="54160"/>
    <cellStyle name="n_Flash September eresMas_WEM B2004_NB07 FRANCE Tableau de l'ADSL 032007 v3 hors instances avec déc07 v24-04_France financials" xfId="24511"/>
    <cellStyle name="n_Flash September eresMas_WEM B2004_NB07 FRANCE Tableau de l'ADSL 032007 v3 hors instances avec déc07 v24-04_France KPIs" xfId="5718"/>
    <cellStyle name="n_Flash September eresMas_WEM B2004_NB07 FRANCE Tableau de l'ADSL 032007 v3 hors instances avec déc07 v24-04_France KPIs 2" xfId="15136"/>
    <cellStyle name="n_Flash September eresMas_WEM B2004_NB07 FRANCE Tableau de l'ADSL 032007 v3 hors instances avec déc07 v24-04_France KPIs_1" xfId="12961"/>
    <cellStyle name="n_Flash September eresMas_WEM B2004_NB07 FRANCE Tableau de l'ADSL 032007 v3 hors instances avec déc07 v24-04_Group" xfId="41952"/>
    <cellStyle name="n_Flash September eresMas_WEM B2004_NB07 FRANCE Tableau de l'ADSL 032007 v3 hors instances avec déc07 v24-04_Group - financial KPIs" xfId="22767"/>
    <cellStyle name="n_Flash September eresMas_WEM B2004_NB07 FRANCE Tableau de l'ADSL 032007 v3 hors instances avec déc07 v24-04_Group - operational KPIs" xfId="11207"/>
    <cellStyle name="n_Flash September eresMas_WEM B2004_NB07 FRANCE Tableau de l'ADSL 032007 v3 hors instances avec déc07 v24-04_Group - operational KPIs 2" xfId="18906"/>
    <cellStyle name="n_Flash September eresMas_WEM B2004_NB07 FRANCE Tableau de l'ADSL 032007 v3 hors instances avec déc07 v24-04_Group - operational KPIs_1" xfId="21023"/>
    <cellStyle name="n_Flash September eresMas_WEM B2004_NB07 FRANCE Tableau de l'ADSL 032007 v3 hors instances avec déc07 v24-04_Poland KPIs" xfId="41951"/>
    <cellStyle name="n_Flash September eresMas_WEM B2004_NB07 FRANCE Tableau de l'ADSL 032007 v3 hors instances avec déc07 v24-04_ROW" xfId="41953"/>
    <cellStyle name="n_Flash September eresMas_WEM B2004_NB07 FRANCE Tableau de l'ADSL 032007 v3 hors instances avec déc07 v24-04_ROW ARPU" xfId="41954"/>
    <cellStyle name="n_Flash September eresMas_WEM B2004_NB07 FRANCE Tableau de l'ADSL 032007 v3 hors instances avec déc07 v24-04_ROW_1" xfId="41955"/>
    <cellStyle name="n_Flash September eresMas_WEM B2004_NB07 FRANCE Tableau de l'ADSL 032007 v3 hors instances avec déc07 v24-04_ROW_1_Group" xfId="41956"/>
    <cellStyle name="n_Flash September eresMas_WEM B2004_NB07 FRANCE Tableau de l'ADSL 032007 v3 hors instances avec déc07 v24-04_ROW_1_ROW ARPU" xfId="41957"/>
    <cellStyle name="n_Flash September eresMas_WEM B2004_NB07 FRANCE Tableau de l'ADSL 032007 v3 hors instances avec déc07 v24-04_ROW_Group" xfId="41958"/>
    <cellStyle name="n_Flash September eresMas_WEM B2004_NB07 FRANCE Tableau de l'ADSL 032007 v3 hors instances avec déc07 v24-04_ROW_ROW ARPU" xfId="41959"/>
    <cellStyle name="n_Flash September eresMas_WEM B2004_NB07 FRANCE Tableau de l'ADSL 032007 v3 hors instances avec déc07 v24-04_Spain ARPU + AUPU" xfId="41960"/>
    <cellStyle name="n_Flash September eresMas_WEM B2004_NB07 FRANCE Tableau de l'ADSL 032007 v3 hors instances avec déc07 v24-04_Spain ARPU + AUPU_Group" xfId="41961"/>
    <cellStyle name="n_Flash September eresMas_WEM B2004_NB07 FRANCE Tableau de l'ADSL 032007 v3 hors instances avec déc07 v24-04_Spain ARPU + AUPU_ROW ARPU" xfId="41962"/>
    <cellStyle name="n_Flash September eresMas_WEM B2004_NB07 FRANCE Tableau de l'ADSL 032007 v3 hors instances avec déc07 v24-04_Spain KPIs" xfId="7565"/>
    <cellStyle name="n_Flash September eresMas_WEM B2004_NB07 FRANCE Tableau de l'ADSL 032007 v3 hors instances avec déc07 v24-04_Spain KPIs 2" xfId="16932"/>
    <cellStyle name="n_Flash September eresMas_WEM B2004_NB07 FRANCE Tableau de l'ADSL 032007 v3 hors instances avec déc07 v24-04_Spain KPIs_1" xfId="52381"/>
    <cellStyle name="n_Flash September eresMas_WEM B2004_NB07 FRANCE Tableau de l'ADSL 032007 v3 hors instances avec déc07 v24-04_Telecoms - Operational KPIs" xfId="50684"/>
    <cellStyle name="n_Flash September eresMas_WEM B2004_PFA_Mn MTV_060413" xfId="3597"/>
    <cellStyle name="n_Flash September eresMas_WEM B2004_PFA_Mn MTV_060413_A&amp;ME KPIs" xfId="54161"/>
    <cellStyle name="n_Flash September eresMas_WEM B2004_PFA_Mn MTV_060413_France financials" xfId="24512"/>
    <cellStyle name="n_Flash September eresMas_WEM B2004_PFA_Mn MTV_060413_France KPIs" xfId="5719"/>
    <cellStyle name="n_Flash September eresMas_WEM B2004_PFA_Mn MTV_060413_France KPIs 2" xfId="15137"/>
    <cellStyle name="n_Flash September eresMas_WEM B2004_PFA_Mn MTV_060413_France KPIs_1" xfId="12962"/>
    <cellStyle name="n_Flash September eresMas_WEM B2004_PFA_Mn MTV_060413_Group" xfId="41964"/>
    <cellStyle name="n_Flash September eresMas_WEM B2004_PFA_Mn MTV_060413_Group - financial KPIs" xfId="22768"/>
    <cellStyle name="n_Flash September eresMas_WEM B2004_PFA_Mn MTV_060413_Group - operational KPIs" xfId="11208"/>
    <cellStyle name="n_Flash September eresMas_WEM B2004_PFA_Mn MTV_060413_Group - operational KPIs 2" xfId="18907"/>
    <cellStyle name="n_Flash September eresMas_WEM B2004_PFA_Mn MTV_060413_Group - operational KPIs_1" xfId="21024"/>
    <cellStyle name="n_Flash September eresMas_WEM B2004_PFA_Mn MTV_060413_Poland KPIs" xfId="41963"/>
    <cellStyle name="n_Flash September eresMas_WEM B2004_PFA_Mn MTV_060413_ROW" xfId="41965"/>
    <cellStyle name="n_Flash September eresMas_WEM B2004_PFA_Mn MTV_060413_ROW ARPU" xfId="41966"/>
    <cellStyle name="n_Flash September eresMas_WEM B2004_PFA_Mn MTV_060413_ROW_1" xfId="41967"/>
    <cellStyle name="n_Flash September eresMas_WEM B2004_PFA_Mn MTV_060413_ROW_1_Group" xfId="41968"/>
    <cellStyle name="n_Flash September eresMas_WEM B2004_PFA_Mn MTV_060413_ROW_1_ROW ARPU" xfId="41969"/>
    <cellStyle name="n_Flash September eresMas_WEM B2004_PFA_Mn MTV_060413_ROW_Group" xfId="41970"/>
    <cellStyle name="n_Flash September eresMas_WEM B2004_PFA_Mn MTV_060413_ROW_ROW ARPU" xfId="41971"/>
    <cellStyle name="n_Flash September eresMas_WEM B2004_PFA_Mn MTV_060413_Spain ARPU + AUPU" xfId="41972"/>
    <cellStyle name="n_Flash September eresMas_WEM B2004_PFA_Mn MTV_060413_Spain ARPU + AUPU_Group" xfId="41973"/>
    <cellStyle name="n_Flash September eresMas_WEM B2004_PFA_Mn MTV_060413_Spain ARPU + AUPU_ROW ARPU" xfId="41974"/>
    <cellStyle name="n_Flash September eresMas_WEM B2004_PFA_Mn MTV_060413_Spain KPIs" xfId="7566"/>
    <cellStyle name="n_Flash September eresMas_WEM B2004_PFA_Mn MTV_060413_Spain KPIs 2" xfId="16933"/>
    <cellStyle name="n_Flash September eresMas_WEM B2004_PFA_Mn MTV_060413_Spain KPIs_1" xfId="52382"/>
    <cellStyle name="n_Flash September eresMas_WEM B2004_PFA_Mn MTV_060413_Telecoms - Operational KPIs" xfId="50685"/>
    <cellStyle name="n_Flash September eresMas_WEM B2004_PFA_Mn_0603_V0 0" xfId="3598"/>
    <cellStyle name="n_Flash September eresMas_WEM B2004_PFA_Mn_0603_V0 0_A&amp;ME KPIs" xfId="54162"/>
    <cellStyle name="n_Flash September eresMas_WEM B2004_PFA_Mn_0603_V0 0_France financials" xfId="24513"/>
    <cellStyle name="n_Flash September eresMas_WEM B2004_PFA_Mn_0603_V0 0_France KPIs" xfId="5720"/>
    <cellStyle name="n_Flash September eresMas_WEM B2004_PFA_Mn_0603_V0 0_France KPIs 2" xfId="15138"/>
    <cellStyle name="n_Flash September eresMas_WEM B2004_PFA_Mn_0603_V0 0_France KPIs_1" xfId="12963"/>
    <cellStyle name="n_Flash September eresMas_WEM B2004_PFA_Mn_0603_V0 0_Group" xfId="41976"/>
    <cellStyle name="n_Flash September eresMas_WEM B2004_PFA_Mn_0603_V0 0_Group - financial KPIs" xfId="22769"/>
    <cellStyle name="n_Flash September eresMas_WEM B2004_PFA_Mn_0603_V0 0_Group - operational KPIs" xfId="11209"/>
    <cellStyle name="n_Flash September eresMas_WEM B2004_PFA_Mn_0603_V0 0_Group - operational KPIs 2" xfId="18908"/>
    <cellStyle name="n_Flash September eresMas_WEM B2004_PFA_Mn_0603_V0 0_Group - operational KPIs_1" xfId="21025"/>
    <cellStyle name="n_Flash September eresMas_WEM B2004_PFA_Mn_0603_V0 0_Poland KPIs" xfId="41975"/>
    <cellStyle name="n_Flash September eresMas_WEM B2004_PFA_Mn_0603_V0 0_ROW" xfId="41977"/>
    <cellStyle name="n_Flash September eresMas_WEM B2004_PFA_Mn_0603_V0 0_ROW ARPU" xfId="41978"/>
    <cellStyle name="n_Flash September eresMas_WEM B2004_PFA_Mn_0603_V0 0_ROW_1" xfId="41979"/>
    <cellStyle name="n_Flash September eresMas_WEM B2004_PFA_Mn_0603_V0 0_ROW_1_Group" xfId="41980"/>
    <cellStyle name="n_Flash September eresMas_WEM B2004_PFA_Mn_0603_V0 0_ROW_1_ROW ARPU" xfId="41981"/>
    <cellStyle name="n_Flash September eresMas_WEM B2004_PFA_Mn_0603_V0 0_ROW_Group" xfId="41982"/>
    <cellStyle name="n_Flash September eresMas_WEM B2004_PFA_Mn_0603_V0 0_ROW_ROW ARPU" xfId="41983"/>
    <cellStyle name="n_Flash September eresMas_WEM B2004_PFA_Mn_0603_V0 0_Spain ARPU + AUPU" xfId="41984"/>
    <cellStyle name="n_Flash September eresMas_WEM B2004_PFA_Mn_0603_V0 0_Spain ARPU + AUPU_Group" xfId="41985"/>
    <cellStyle name="n_Flash September eresMas_WEM B2004_PFA_Mn_0603_V0 0_Spain ARPU + AUPU_ROW ARPU" xfId="41986"/>
    <cellStyle name="n_Flash September eresMas_WEM B2004_PFA_Mn_0603_V0 0_Spain KPIs" xfId="7567"/>
    <cellStyle name="n_Flash September eresMas_WEM B2004_PFA_Mn_0603_V0 0_Spain KPIs 2" xfId="16934"/>
    <cellStyle name="n_Flash September eresMas_WEM B2004_PFA_Mn_0603_V0 0_Spain KPIs_1" xfId="52383"/>
    <cellStyle name="n_Flash September eresMas_WEM B2004_PFA_Mn_0603_V0 0_Telecoms - Operational KPIs" xfId="50686"/>
    <cellStyle name="n_Flash September eresMas_WEM B2004_PFA_Parcs_0600706" xfId="3599"/>
    <cellStyle name="n_Flash September eresMas_WEM B2004_PFA_Parcs_0600706_A&amp;ME KPIs" xfId="54163"/>
    <cellStyle name="n_Flash September eresMas_WEM B2004_PFA_Parcs_0600706_France financials" xfId="24514"/>
    <cellStyle name="n_Flash September eresMas_WEM B2004_PFA_Parcs_0600706_France KPIs" xfId="5721"/>
    <cellStyle name="n_Flash September eresMas_WEM B2004_PFA_Parcs_0600706_France KPIs 2" xfId="15139"/>
    <cellStyle name="n_Flash September eresMas_WEM B2004_PFA_Parcs_0600706_France KPIs_1" xfId="12964"/>
    <cellStyle name="n_Flash September eresMas_WEM B2004_PFA_Parcs_0600706_Group" xfId="41988"/>
    <cellStyle name="n_Flash September eresMas_WEM B2004_PFA_Parcs_0600706_Group - financial KPIs" xfId="22770"/>
    <cellStyle name="n_Flash September eresMas_WEM B2004_PFA_Parcs_0600706_Group - operational KPIs" xfId="11210"/>
    <cellStyle name="n_Flash September eresMas_WEM B2004_PFA_Parcs_0600706_Group - operational KPIs 2" xfId="18909"/>
    <cellStyle name="n_Flash September eresMas_WEM B2004_PFA_Parcs_0600706_Group - operational KPIs_1" xfId="21026"/>
    <cellStyle name="n_Flash September eresMas_WEM B2004_PFA_Parcs_0600706_Poland KPIs" xfId="41987"/>
    <cellStyle name="n_Flash September eresMas_WEM B2004_PFA_Parcs_0600706_ROW" xfId="41989"/>
    <cellStyle name="n_Flash September eresMas_WEM B2004_PFA_Parcs_0600706_ROW ARPU" xfId="41990"/>
    <cellStyle name="n_Flash September eresMas_WEM B2004_PFA_Parcs_0600706_ROW_1" xfId="41991"/>
    <cellStyle name="n_Flash September eresMas_WEM B2004_PFA_Parcs_0600706_ROW_1_Group" xfId="41992"/>
    <cellStyle name="n_Flash September eresMas_WEM B2004_PFA_Parcs_0600706_ROW_1_ROW ARPU" xfId="41993"/>
    <cellStyle name="n_Flash September eresMas_WEM B2004_PFA_Parcs_0600706_ROW_Group" xfId="41994"/>
    <cellStyle name="n_Flash September eresMas_WEM B2004_PFA_Parcs_0600706_ROW_ROW ARPU" xfId="41995"/>
    <cellStyle name="n_Flash September eresMas_WEM B2004_PFA_Parcs_0600706_Spain ARPU + AUPU" xfId="41996"/>
    <cellStyle name="n_Flash September eresMas_WEM B2004_PFA_Parcs_0600706_Spain ARPU + AUPU_Group" xfId="41997"/>
    <cellStyle name="n_Flash September eresMas_WEM B2004_PFA_Parcs_0600706_Spain ARPU + AUPU_ROW ARPU" xfId="41998"/>
    <cellStyle name="n_Flash September eresMas_WEM B2004_PFA_Parcs_0600706_Spain KPIs" xfId="7568"/>
    <cellStyle name="n_Flash September eresMas_WEM B2004_PFA_Parcs_0600706_Spain KPIs 2" xfId="16935"/>
    <cellStyle name="n_Flash September eresMas_WEM B2004_PFA_Parcs_0600706_Spain KPIs_1" xfId="52384"/>
    <cellStyle name="n_Flash September eresMas_WEM B2004_PFA_Parcs_0600706_Telecoms - Operational KPIs" xfId="50687"/>
    <cellStyle name="n_Flash September eresMas_WEM B2004_Poland KPIs" xfId="41859"/>
    <cellStyle name="n_Flash September eresMas_WEM B2004_Reporting Valeur_Mobile_2010_10" xfId="41999"/>
    <cellStyle name="n_Flash September eresMas_WEM B2004_Reporting Valeur_Mobile_2010_10_Group" xfId="42000"/>
    <cellStyle name="n_Flash September eresMas_WEM B2004_Reporting Valeur_Mobile_2010_10_ROW" xfId="42001"/>
    <cellStyle name="n_Flash September eresMas_WEM B2004_Reporting Valeur_Mobile_2010_10_ROW ARPU" xfId="42002"/>
    <cellStyle name="n_Flash September eresMas_WEM B2004_Reporting Valeur_Mobile_2010_10_ROW_Group" xfId="42003"/>
    <cellStyle name="n_Flash September eresMas_WEM B2004_Reporting Valeur_Mobile_2010_10_ROW_ROW ARPU" xfId="42004"/>
    <cellStyle name="n_Flash September eresMas_WEM B2004_ROW" xfId="42005"/>
    <cellStyle name="n_Flash September eresMas_WEM B2004_ROW ARPU" xfId="42006"/>
    <cellStyle name="n_Flash September eresMas_WEM B2004_ROW_1" xfId="42007"/>
    <cellStyle name="n_Flash September eresMas_WEM B2004_ROW_1_Group" xfId="42008"/>
    <cellStyle name="n_Flash September eresMas_WEM B2004_ROW_1_ROW ARPU" xfId="42009"/>
    <cellStyle name="n_Flash September eresMas_WEM B2004_ROW_Group" xfId="42010"/>
    <cellStyle name="n_Flash September eresMas_WEM B2004_ROW_ROW ARPU" xfId="42011"/>
    <cellStyle name="n_Flash September eresMas_WEM B2004_Spain ARPU + AUPU" xfId="42012"/>
    <cellStyle name="n_Flash September eresMas_WEM B2004_Spain ARPU + AUPU_Group" xfId="42013"/>
    <cellStyle name="n_Flash September eresMas_WEM B2004_Spain ARPU + AUPU_ROW ARPU" xfId="42014"/>
    <cellStyle name="n_Flash September eresMas_WEM B2004_Spain KPIs" xfId="7557"/>
    <cellStyle name="n_Flash September eresMas_WEM B2004_Spain KPIs 2" xfId="16924"/>
    <cellStyle name="n_Flash September eresMas_WEM B2004_Spain KPIs_1" xfId="52373"/>
    <cellStyle name="n_Flash September eresMas_WEM B2004_Telecoms - Operational KPIs" xfId="50676"/>
    <cellStyle name="n_Flash September eresMas_WEM B2004_UAG_report_CA 06-09 (06-09-28)" xfId="3600"/>
    <cellStyle name="n_Flash September eresMas_WEM B2004_UAG_report_CA 06-09 (06-09-28)_A&amp;ME KPIs" xfId="54164"/>
    <cellStyle name="n_Flash September eresMas_WEM B2004_UAG_report_CA 06-09 (06-09-28)_France financials" xfId="24515"/>
    <cellStyle name="n_Flash September eresMas_WEM B2004_UAG_report_CA 06-09 (06-09-28)_France KPIs" xfId="5722"/>
    <cellStyle name="n_Flash September eresMas_WEM B2004_UAG_report_CA 06-09 (06-09-28)_France KPIs 2" xfId="15140"/>
    <cellStyle name="n_Flash September eresMas_WEM B2004_UAG_report_CA 06-09 (06-09-28)_France KPIs_1" xfId="12965"/>
    <cellStyle name="n_Flash September eresMas_WEM B2004_UAG_report_CA 06-09 (06-09-28)_Group" xfId="42016"/>
    <cellStyle name="n_Flash September eresMas_WEM B2004_UAG_report_CA 06-09 (06-09-28)_Group - financial KPIs" xfId="22771"/>
    <cellStyle name="n_Flash September eresMas_WEM B2004_UAG_report_CA 06-09 (06-09-28)_Group - operational KPIs" xfId="11211"/>
    <cellStyle name="n_Flash September eresMas_WEM B2004_UAG_report_CA 06-09 (06-09-28)_Group - operational KPIs 2" xfId="18910"/>
    <cellStyle name="n_Flash September eresMas_WEM B2004_UAG_report_CA 06-09 (06-09-28)_Group - operational KPIs_1" xfId="21027"/>
    <cellStyle name="n_Flash September eresMas_WEM B2004_UAG_report_CA 06-09 (06-09-28)_Poland KPIs" xfId="42015"/>
    <cellStyle name="n_Flash September eresMas_WEM B2004_UAG_report_CA 06-09 (06-09-28)_ROW" xfId="42017"/>
    <cellStyle name="n_Flash September eresMas_WEM B2004_UAG_report_CA 06-09 (06-09-28)_ROW ARPU" xfId="42018"/>
    <cellStyle name="n_Flash September eresMas_WEM B2004_UAG_report_CA 06-09 (06-09-28)_ROW_1" xfId="42019"/>
    <cellStyle name="n_Flash September eresMas_WEM B2004_UAG_report_CA 06-09 (06-09-28)_ROW_1_Group" xfId="42020"/>
    <cellStyle name="n_Flash September eresMas_WEM B2004_UAG_report_CA 06-09 (06-09-28)_ROW_1_ROW ARPU" xfId="42021"/>
    <cellStyle name="n_Flash September eresMas_WEM B2004_UAG_report_CA 06-09 (06-09-28)_ROW_Group" xfId="42022"/>
    <cellStyle name="n_Flash September eresMas_WEM B2004_UAG_report_CA 06-09 (06-09-28)_ROW_ROW ARPU" xfId="42023"/>
    <cellStyle name="n_Flash September eresMas_WEM B2004_UAG_report_CA 06-09 (06-09-28)_Spain ARPU + AUPU" xfId="42024"/>
    <cellStyle name="n_Flash September eresMas_WEM B2004_UAG_report_CA 06-09 (06-09-28)_Spain ARPU + AUPU_Group" xfId="42025"/>
    <cellStyle name="n_Flash September eresMas_WEM B2004_UAG_report_CA 06-09 (06-09-28)_Spain ARPU + AUPU_ROW ARPU" xfId="42026"/>
    <cellStyle name="n_Flash September eresMas_WEM B2004_UAG_report_CA 06-09 (06-09-28)_Spain KPIs" xfId="7569"/>
    <cellStyle name="n_Flash September eresMas_WEM B2004_UAG_report_CA 06-09 (06-09-28)_Spain KPIs 2" xfId="16936"/>
    <cellStyle name="n_Flash September eresMas_WEM B2004_UAG_report_CA 06-09 (06-09-28)_Spain KPIs_1" xfId="52385"/>
    <cellStyle name="n_Flash September eresMas_WEM B2004_UAG_report_CA 06-09 (06-09-28)_Telecoms - Operational KPIs" xfId="50688"/>
    <cellStyle name="n_Flash September eresMas_WEM B2004_UAG_report_CA 06-10 (06-11-06)" xfId="3601"/>
    <cellStyle name="n_Flash September eresMas_WEM B2004_UAG_report_CA 06-10 (06-11-06)_A&amp;ME KPIs" xfId="54165"/>
    <cellStyle name="n_Flash September eresMas_WEM B2004_UAG_report_CA 06-10 (06-11-06)_France financials" xfId="24516"/>
    <cellStyle name="n_Flash September eresMas_WEM B2004_UAG_report_CA 06-10 (06-11-06)_France KPIs" xfId="5723"/>
    <cellStyle name="n_Flash September eresMas_WEM B2004_UAG_report_CA 06-10 (06-11-06)_France KPIs 2" xfId="15141"/>
    <cellStyle name="n_Flash September eresMas_WEM B2004_UAG_report_CA 06-10 (06-11-06)_France KPIs_1" xfId="12966"/>
    <cellStyle name="n_Flash September eresMas_WEM B2004_UAG_report_CA 06-10 (06-11-06)_Group" xfId="42028"/>
    <cellStyle name="n_Flash September eresMas_WEM B2004_UAG_report_CA 06-10 (06-11-06)_Group - financial KPIs" xfId="22772"/>
    <cellStyle name="n_Flash September eresMas_WEM B2004_UAG_report_CA 06-10 (06-11-06)_Group - operational KPIs" xfId="11212"/>
    <cellStyle name="n_Flash September eresMas_WEM B2004_UAG_report_CA 06-10 (06-11-06)_Group - operational KPIs 2" xfId="18911"/>
    <cellStyle name="n_Flash September eresMas_WEM B2004_UAG_report_CA 06-10 (06-11-06)_Group - operational KPIs_1" xfId="21028"/>
    <cellStyle name="n_Flash September eresMas_WEM B2004_UAG_report_CA 06-10 (06-11-06)_Poland KPIs" xfId="42027"/>
    <cellStyle name="n_Flash September eresMas_WEM B2004_UAG_report_CA 06-10 (06-11-06)_ROW" xfId="42029"/>
    <cellStyle name="n_Flash September eresMas_WEM B2004_UAG_report_CA 06-10 (06-11-06)_ROW ARPU" xfId="42030"/>
    <cellStyle name="n_Flash September eresMas_WEM B2004_UAG_report_CA 06-10 (06-11-06)_ROW_1" xfId="42031"/>
    <cellStyle name="n_Flash September eresMas_WEM B2004_UAG_report_CA 06-10 (06-11-06)_ROW_1_Group" xfId="42032"/>
    <cellStyle name="n_Flash September eresMas_WEM B2004_UAG_report_CA 06-10 (06-11-06)_ROW_1_ROW ARPU" xfId="42033"/>
    <cellStyle name="n_Flash September eresMas_WEM B2004_UAG_report_CA 06-10 (06-11-06)_ROW_Group" xfId="42034"/>
    <cellStyle name="n_Flash September eresMas_WEM B2004_UAG_report_CA 06-10 (06-11-06)_ROW_ROW ARPU" xfId="42035"/>
    <cellStyle name="n_Flash September eresMas_WEM B2004_UAG_report_CA 06-10 (06-11-06)_Spain ARPU + AUPU" xfId="42036"/>
    <cellStyle name="n_Flash September eresMas_WEM B2004_UAG_report_CA 06-10 (06-11-06)_Spain ARPU + AUPU_Group" xfId="42037"/>
    <cellStyle name="n_Flash September eresMas_WEM B2004_UAG_report_CA 06-10 (06-11-06)_Spain ARPU + AUPU_ROW ARPU" xfId="42038"/>
    <cellStyle name="n_Flash September eresMas_WEM B2004_UAG_report_CA 06-10 (06-11-06)_Spain KPIs" xfId="7570"/>
    <cellStyle name="n_Flash September eresMas_WEM B2004_UAG_report_CA 06-10 (06-11-06)_Spain KPIs 2" xfId="16937"/>
    <cellStyle name="n_Flash September eresMas_WEM B2004_UAG_report_CA 06-10 (06-11-06)_Spain KPIs_1" xfId="52386"/>
    <cellStyle name="n_Flash September eresMas_WEM B2004_UAG_report_CA 06-10 (06-11-06)_Telecoms - Operational KPIs" xfId="50689"/>
    <cellStyle name="n_Flash September eresMas_WEM B2004_V&amp;M trajectoires V1 (06-08-11)" xfId="3602"/>
    <cellStyle name="n_Flash September eresMas_WEM B2004_V&amp;M trajectoires V1 (06-08-11)_A&amp;ME KPIs" xfId="54166"/>
    <cellStyle name="n_Flash September eresMas_WEM B2004_V&amp;M trajectoires V1 (06-08-11)_France financials" xfId="24517"/>
    <cellStyle name="n_Flash September eresMas_WEM B2004_V&amp;M trajectoires V1 (06-08-11)_France KPIs" xfId="5724"/>
    <cellStyle name="n_Flash September eresMas_WEM B2004_V&amp;M trajectoires V1 (06-08-11)_France KPIs 2" xfId="15142"/>
    <cellStyle name="n_Flash September eresMas_WEM B2004_V&amp;M trajectoires V1 (06-08-11)_France KPIs_1" xfId="12967"/>
    <cellStyle name="n_Flash September eresMas_WEM B2004_V&amp;M trajectoires V1 (06-08-11)_Group" xfId="42040"/>
    <cellStyle name="n_Flash September eresMas_WEM B2004_V&amp;M trajectoires V1 (06-08-11)_Group - financial KPIs" xfId="22773"/>
    <cellStyle name="n_Flash September eresMas_WEM B2004_V&amp;M trajectoires V1 (06-08-11)_Group - operational KPIs" xfId="11213"/>
    <cellStyle name="n_Flash September eresMas_WEM B2004_V&amp;M trajectoires V1 (06-08-11)_Group - operational KPIs 2" xfId="18912"/>
    <cellStyle name="n_Flash September eresMas_WEM B2004_V&amp;M trajectoires V1 (06-08-11)_Group - operational KPIs_1" xfId="21029"/>
    <cellStyle name="n_Flash September eresMas_WEM B2004_V&amp;M trajectoires V1 (06-08-11)_Poland KPIs" xfId="42039"/>
    <cellStyle name="n_Flash September eresMas_WEM B2004_V&amp;M trajectoires V1 (06-08-11)_ROW" xfId="42041"/>
    <cellStyle name="n_Flash September eresMas_WEM B2004_V&amp;M trajectoires V1 (06-08-11)_ROW ARPU" xfId="42042"/>
    <cellStyle name="n_Flash September eresMas_WEM B2004_V&amp;M trajectoires V1 (06-08-11)_ROW_1" xfId="42043"/>
    <cellStyle name="n_Flash September eresMas_WEM B2004_V&amp;M trajectoires V1 (06-08-11)_ROW_1_Group" xfId="42044"/>
    <cellStyle name="n_Flash September eresMas_WEM B2004_V&amp;M trajectoires V1 (06-08-11)_ROW_1_ROW ARPU" xfId="42045"/>
    <cellStyle name="n_Flash September eresMas_WEM B2004_V&amp;M trajectoires V1 (06-08-11)_ROW_Group" xfId="42046"/>
    <cellStyle name="n_Flash September eresMas_WEM B2004_V&amp;M trajectoires V1 (06-08-11)_ROW_ROW ARPU" xfId="42047"/>
    <cellStyle name="n_Flash September eresMas_WEM B2004_V&amp;M trajectoires V1 (06-08-11)_Spain ARPU + AUPU" xfId="42048"/>
    <cellStyle name="n_Flash September eresMas_WEM B2004_V&amp;M trajectoires V1 (06-08-11)_Spain ARPU + AUPU_Group" xfId="42049"/>
    <cellStyle name="n_Flash September eresMas_WEM B2004_V&amp;M trajectoires V1 (06-08-11)_Spain ARPU + AUPU_ROW ARPU" xfId="42050"/>
    <cellStyle name="n_Flash September eresMas_WEM B2004_V&amp;M trajectoires V1 (06-08-11)_Spain KPIs" xfId="7571"/>
    <cellStyle name="n_Flash September eresMas_WEM B2004_V&amp;M trajectoires V1 (06-08-11)_Spain KPIs 2" xfId="16938"/>
    <cellStyle name="n_Flash September eresMas_WEM B2004_V&amp;M trajectoires V1 (06-08-11)_Spain KPIs_1" xfId="52387"/>
    <cellStyle name="n_Flash September eresMas_WEM B2004_V&amp;M trajectoires V1 (06-08-11)_Telecoms - Operational KPIs" xfId="50690"/>
    <cellStyle name="n_Flash September eresMas_WES Flash Jun04" xfId="3603"/>
    <cellStyle name="n_Flash September eresMas_WES Flash Jun04_01 Synthèse DM pour modèle" xfId="3604"/>
    <cellStyle name="n_Flash September eresMas_WES Flash Jun04_01 Synthèse DM pour modèle_A&amp;ME KPIs" xfId="54168"/>
    <cellStyle name="n_Flash September eresMas_WES Flash Jun04_01 Synthèse DM pour modèle_France financials" xfId="24519"/>
    <cellStyle name="n_Flash September eresMas_WES Flash Jun04_01 Synthèse DM pour modèle_France KPIs" xfId="5726"/>
    <cellStyle name="n_Flash September eresMas_WES Flash Jun04_01 Synthèse DM pour modèle_France KPIs 2" xfId="15144"/>
    <cellStyle name="n_Flash September eresMas_WES Flash Jun04_01 Synthèse DM pour modèle_France KPIs_1" xfId="12969"/>
    <cellStyle name="n_Flash September eresMas_WES Flash Jun04_01 Synthèse DM pour modèle_Group" xfId="42053"/>
    <cellStyle name="n_Flash September eresMas_WES Flash Jun04_01 Synthèse DM pour modèle_Group - financial KPIs" xfId="22775"/>
    <cellStyle name="n_Flash September eresMas_WES Flash Jun04_01 Synthèse DM pour modèle_Group - operational KPIs" xfId="11215"/>
    <cellStyle name="n_Flash September eresMas_WES Flash Jun04_01 Synthèse DM pour modèle_Group - operational KPIs 2" xfId="18914"/>
    <cellStyle name="n_Flash September eresMas_WES Flash Jun04_01 Synthèse DM pour modèle_Group - operational KPIs_1" xfId="21031"/>
    <cellStyle name="n_Flash September eresMas_WES Flash Jun04_01 Synthèse DM pour modèle_Poland KPIs" xfId="42052"/>
    <cellStyle name="n_Flash September eresMas_WES Flash Jun04_01 Synthèse DM pour modèle_ROW" xfId="42054"/>
    <cellStyle name="n_Flash September eresMas_WES Flash Jun04_01 Synthèse DM pour modèle_ROW ARPU" xfId="42055"/>
    <cellStyle name="n_Flash September eresMas_WES Flash Jun04_01 Synthèse DM pour modèle_ROW_1" xfId="42056"/>
    <cellStyle name="n_Flash September eresMas_WES Flash Jun04_01 Synthèse DM pour modèle_ROW_1_Group" xfId="42057"/>
    <cellStyle name="n_Flash September eresMas_WES Flash Jun04_01 Synthèse DM pour modèle_ROW_1_ROW ARPU" xfId="42058"/>
    <cellStyle name="n_Flash September eresMas_WES Flash Jun04_01 Synthèse DM pour modèle_ROW_Group" xfId="42059"/>
    <cellStyle name="n_Flash September eresMas_WES Flash Jun04_01 Synthèse DM pour modèle_ROW_ROW ARPU" xfId="42060"/>
    <cellStyle name="n_Flash September eresMas_WES Flash Jun04_01 Synthèse DM pour modèle_Spain ARPU + AUPU" xfId="42061"/>
    <cellStyle name="n_Flash September eresMas_WES Flash Jun04_01 Synthèse DM pour modèle_Spain ARPU + AUPU_Group" xfId="42062"/>
    <cellStyle name="n_Flash September eresMas_WES Flash Jun04_01 Synthèse DM pour modèle_Spain ARPU + AUPU_ROW ARPU" xfId="42063"/>
    <cellStyle name="n_Flash September eresMas_WES Flash Jun04_01 Synthèse DM pour modèle_Spain KPIs" xfId="7573"/>
    <cellStyle name="n_Flash September eresMas_WES Flash Jun04_01 Synthèse DM pour modèle_Spain KPIs 2" xfId="16940"/>
    <cellStyle name="n_Flash September eresMas_WES Flash Jun04_01 Synthèse DM pour modèle_Spain KPIs_1" xfId="52389"/>
    <cellStyle name="n_Flash September eresMas_WES Flash Jun04_01 Synthèse DM pour modèle_Telecoms - Operational KPIs" xfId="50692"/>
    <cellStyle name="n_Flash September eresMas_WES Flash Jun04_0703 Préflashde L23 Analyse CA trafic 07-03 (07-04-03)" xfId="3605"/>
    <cellStyle name="n_Flash September eresMas_WES Flash Jun04_0703 Préflashde L23 Analyse CA trafic 07-03 (07-04-03)_A&amp;ME KPIs" xfId="54169"/>
    <cellStyle name="n_Flash September eresMas_WES Flash Jun04_0703 Préflashde L23 Analyse CA trafic 07-03 (07-04-03)_France financials" xfId="24520"/>
    <cellStyle name="n_Flash September eresMas_WES Flash Jun04_0703 Préflashde L23 Analyse CA trafic 07-03 (07-04-03)_France KPIs" xfId="5727"/>
    <cellStyle name="n_Flash September eresMas_WES Flash Jun04_0703 Préflashde L23 Analyse CA trafic 07-03 (07-04-03)_France KPIs 2" xfId="15145"/>
    <cellStyle name="n_Flash September eresMas_WES Flash Jun04_0703 Préflashde L23 Analyse CA trafic 07-03 (07-04-03)_France KPIs_1" xfId="12970"/>
    <cellStyle name="n_Flash September eresMas_WES Flash Jun04_0703 Préflashde L23 Analyse CA trafic 07-03 (07-04-03)_Group" xfId="42065"/>
    <cellStyle name="n_Flash September eresMas_WES Flash Jun04_0703 Préflashde L23 Analyse CA trafic 07-03 (07-04-03)_Group - financial KPIs" xfId="22776"/>
    <cellStyle name="n_Flash September eresMas_WES Flash Jun04_0703 Préflashde L23 Analyse CA trafic 07-03 (07-04-03)_Group - operational KPIs" xfId="11216"/>
    <cellStyle name="n_Flash September eresMas_WES Flash Jun04_0703 Préflashde L23 Analyse CA trafic 07-03 (07-04-03)_Group - operational KPIs 2" xfId="18915"/>
    <cellStyle name="n_Flash September eresMas_WES Flash Jun04_0703 Préflashde L23 Analyse CA trafic 07-03 (07-04-03)_Group - operational KPIs_1" xfId="21032"/>
    <cellStyle name="n_Flash September eresMas_WES Flash Jun04_0703 Préflashde L23 Analyse CA trafic 07-03 (07-04-03)_Poland KPIs" xfId="42064"/>
    <cellStyle name="n_Flash September eresMas_WES Flash Jun04_0703 Préflashde L23 Analyse CA trafic 07-03 (07-04-03)_ROW" xfId="42066"/>
    <cellStyle name="n_Flash September eresMas_WES Flash Jun04_0703 Préflashde L23 Analyse CA trafic 07-03 (07-04-03)_ROW ARPU" xfId="42067"/>
    <cellStyle name="n_Flash September eresMas_WES Flash Jun04_0703 Préflashde L23 Analyse CA trafic 07-03 (07-04-03)_ROW_1" xfId="42068"/>
    <cellStyle name="n_Flash September eresMas_WES Flash Jun04_0703 Préflashde L23 Analyse CA trafic 07-03 (07-04-03)_ROW_1_Group" xfId="42069"/>
    <cellStyle name="n_Flash September eresMas_WES Flash Jun04_0703 Préflashde L23 Analyse CA trafic 07-03 (07-04-03)_ROW_1_ROW ARPU" xfId="42070"/>
    <cellStyle name="n_Flash September eresMas_WES Flash Jun04_0703 Préflashde L23 Analyse CA trafic 07-03 (07-04-03)_ROW_Group" xfId="42071"/>
    <cellStyle name="n_Flash September eresMas_WES Flash Jun04_0703 Préflashde L23 Analyse CA trafic 07-03 (07-04-03)_ROW_ROW ARPU" xfId="42072"/>
    <cellStyle name="n_Flash September eresMas_WES Flash Jun04_0703 Préflashde L23 Analyse CA trafic 07-03 (07-04-03)_Spain ARPU + AUPU" xfId="42073"/>
    <cellStyle name="n_Flash September eresMas_WES Flash Jun04_0703 Préflashde L23 Analyse CA trafic 07-03 (07-04-03)_Spain ARPU + AUPU_Group" xfId="42074"/>
    <cellStyle name="n_Flash September eresMas_WES Flash Jun04_0703 Préflashde L23 Analyse CA trafic 07-03 (07-04-03)_Spain ARPU + AUPU_ROW ARPU" xfId="42075"/>
    <cellStyle name="n_Flash September eresMas_WES Flash Jun04_0703 Préflashde L23 Analyse CA trafic 07-03 (07-04-03)_Spain KPIs" xfId="7574"/>
    <cellStyle name="n_Flash September eresMas_WES Flash Jun04_0703 Préflashde L23 Analyse CA trafic 07-03 (07-04-03)_Spain KPIs 2" xfId="16941"/>
    <cellStyle name="n_Flash September eresMas_WES Flash Jun04_0703 Préflashde L23 Analyse CA trafic 07-03 (07-04-03)_Spain KPIs_1" xfId="52390"/>
    <cellStyle name="n_Flash September eresMas_WES Flash Jun04_0703 Préflashde L23 Analyse CA trafic 07-03 (07-04-03)_Telecoms - Operational KPIs" xfId="50693"/>
    <cellStyle name="n_Flash September eresMas_WES Flash Jun04_A&amp;ME KPIs" xfId="54167"/>
    <cellStyle name="n_Flash September eresMas_WES Flash Jun04_Base Forfaits 06-07" xfId="3606"/>
    <cellStyle name="n_Flash September eresMas_WES Flash Jun04_Base Forfaits 06-07_A&amp;ME KPIs" xfId="54170"/>
    <cellStyle name="n_Flash September eresMas_WES Flash Jun04_Base Forfaits 06-07_France financials" xfId="24521"/>
    <cellStyle name="n_Flash September eresMas_WES Flash Jun04_Base Forfaits 06-07_France KPIs" xfId="5728"/>
    <cellStyle name="n_Flash September eresMas_WES Flash Jun04_Base Forfaits 06-07_France KPIs 2" xfId="15146"/>
    <cellStyle name="n_Flash September eresMas_WES Flash Jun04_Base Forfaits 06-07_France KPIs_1" xfId="12971"/>
    <cellStyle name="n_Flash September eresMas_WES Flash Jun04_Base Forfaits 06-07_Group" xfId="42077"/>
    <cellStyle name="n_Flash September eresMas_WES Flash Jun04_Base Forfaits 06-07_Group - financial KPIs" xfId="22777"/>
    <cellStyle name="n_Flash September eresMas_WES Flash Jun04_Base Forfaits 06-07_Group - operational KPIs" xfId="11217"/>
    <cellStyle name="n_Flash September eresMas_WES Flash Jun04_Base Forfaits 06-07_Group - operational KPIs 2" xfId="18916"/>
    <cellStyle name="n_Flash September eresMas_WES Flash Jun04_Base Forfaits 06-07_Group - operational KPIs_1" xfId="21033"/>
    <cellStyle name="n_Flash September eresMas_WES Flash Jun04_Base Forfaits 06-07_Poland KPIs" xfId="42076"/>
    <cellStyle name="n_Flash September eresMas_WES Flash Jun04_Base Forfaits 06-07_ROW" xfId="42078"/>
    <cellStyle name="n_Flash September eresMas_WES Flash Jun04_Base Forfaits 06-07_ROW ARPU" xfId="42079"/>
    <cellStyle name="n_Flash September eresMas_WES Flash Jun04_Base Forfaits 06-07_ROW_1" xfId="42080"/>
    <cellStyle name="n_Flash September eresMas_WES Flash Jun04_Base Forfaits 06-07_ROW_1_Group" xfId="42081"/>
    <cellStyle name="n_Flash September eresMas_WES Flash Jun04_Base Forfaits 06-07_ROW_1_ROW ARPU" xfId="42082"/>
    <cellStyle name="n_Flash September eresMas_WES Flash Jun04_Base Forfaits 06-07_ROW_Group" xfId="42083"/>
    <cellStyle name="n_Flash September eresMas_WES Flash Jun04_Base Forfaits 06-07_ROW_ROW ARPU" xfId="42084"/>
    <cellStyle name="n_Flash September eresMas_WES Flash Jun04_Base Forfaits 06-07_Spain ARPU + AUPU" xfId="42085"/>
    <cellStyle name="n_Flash September eresMas_WES Flash Jun04_Base Forfaits 06-07_Spain ARPU + AUPU_Group" xfId="42086"/>
    <cellStyle name="n_Flash September eresMas_WES Flash Jun04_Base Forfaits 06-07_Spain ARPU + AUPU_ROW ARPU" xfId="42087"/>
    <cellStyle name="n_Flash September eresMas_WES Flash Jun04_Base Forfaits 06-07_Spain KPIs" xfId="7575"/>
    <cellStyle name="n_Flash September eresMas_WES Flash Jun04_Base Forfaits 06-07_Spain KPIs 2" xfId="16942"/>
    <cellStyle name="n_Flash September eresMas_WES Flash Jun04_Base Forfaits 06-07_Spain KPIs_1" xfId="52391"/>
    <cellStyle name="n_Flash September eresMas_WES Flash Jun04_Base Forfaits 06-07_Telecoms - Operational KPIs" xfId="50694"/>
    <cellStyle name="n_Flash September eresMas_WES Flash Jun04_CA BAC SCR-VM 06-07 (31-07-06)" xfId="3607"/>
    <cellStyle name="n_Flash September eresMas_WES Flash Jun04_CA BAC SCR-VM 06-07 (31-07-06)_A&amp;ME KPIs" xfId="54171"/>
    <cellStyle name="n_Flash September eresMas_WES Flash Jun04_CA BAC SCR-VM 06-07 (31-07-06)_France financials" xfId="24522"/>
    <cellStyle name="n_Flash September eresMas_WES Flash Jun04_CA BAC SCR-VM 06-07 (31-07-06)_France KPIs" xfId="5729"/>
    <cellStyle name="n_Flash September eresMas_WES Flash Jun04_CA BAC SCR-VM 06-07 (31-07-06)_France KPIs 2" xfId="15147"/>
    <cellStyle name="n_Flash September eresMas_WES Flash Jun04_CA BAC SCR-VM 06-07 (31-07-06)_France KPIs_1" xfId="12972"/>
    <cellStyle name="n_Flash September eresMas_WES Flash Jun04_CA BAC SCR-VM 06-07 (31-07-06)_Group" xfId="42089"/>
    <cellStyle name="n_Flash September eresMas_WES Flash Jun04_CA BAC SCR-VM 06-07 (31-07-06)_Group - financial KPIs" xfId="22778"/>
    <cellStyle name="n_Flash September eresMas_WES Flash Jun04_CA BAC SCR-VM 06-07 (31-07-06)_Group - operational KPIs" xfId="11218"/>
    <cellStyle name="n_Flash September eresMas_WES Flash Jun04_CA BAC SCR-VM 06-07 (31-07-06)_Group - operational KPIs 2" xfId="18917"/>
    <cellStyle name="n_Flash September eresMas_WES Flash Jun04_CA BAC SCR-VM 06-07 (31-07-06)_Group - operational KPIs_1" xfId="21034"/>
    <cellStyle name="n_Flash September eresMas_WES Flash Jun04_CA BAC SCR-VM 06-07 (31-07-06)_Poland KPIs" xfId="42088"/>
    <cellStyle name="n_Flash September eresMas_WES Flash Jun04_CA BAC SCR-VM 06-07 (31-07-06)_ROW" xfId="42090"/>
    <cellStyle name="n_Flash September eresMas_WES Flash Jun04_CA BAC SCR-VM 06-07 (31-07-06)_ROW ARPU" xfId="42091"/>
    <cellStyle name="n_Flash September eresMas_WES Flash Jun04_CA BAC SCR-VM 06-07 (31-07-06)_ROW_1" xfId="42092"/>
    <cellStyle name="n_Flash September eresMas_WES Flash Jun04_CA BAC SCR-VM 06-07 (31-07-06)_ROW_1_Group" xfId="42093"/>
    <cellStyle name="n_Flash September eresMas_WES Flash Jun04_CA BAC SCR-VM 06-07 (31-07-06)_ROW_1_ROW ARPU" xfId="42094"/>
    <cellStyle name="n_Flash September eresMas_WES Flash Jun04_CA BAC SCR-VM 06-07 (31-07-06)_ROW_Group" xfId="42095"/>
    <cellStyle name="n_Flash September eresMas_WES Flash Jun04_CA BAC SCR-VM 06-07 (31-07-06)_ROW_ROW ARPU" xfId="42096"/>
    <cellStyle name="n_Flash September eresMas_WES Flash Jun04_CA BAC SCR-VM 06-07 (31-07-06)_Spain ARPU + AUPU" xfId="42097"/>
    <cellStyle name="n_Flash September eresMas_WES Flash Jun04_CA BAC SCR-VM 06-07 (31-07-06)_Spain ARPU + AUPU_Group" xfId="42098"/>
    <cellStyle name="n_Flash September eresMas_WES Flash Jun04_CA BAC SCR-VM 06-07 (31-07-06)_Spain ARPU + AUPU_ROW ARPU" xfId="42099"/>
    <cellStyle name="n_Flash September eresMas_WES Flash Jun04_CA BAC SCR-VM 06-07 (31-07-06)_Spain KPIs" xfId="7576"/>
    <cellStyle name="n_Flash September eresMas_WES Flash Jun04_CA BAC SCR-VM 06-07 (31-07-06)_Spain KPIs 2" xfId="16943"/>
    <cellStyle name="n_Flash September eresMas_WES Flash Jun04_CA BAC SCR-VM 06-07 (31-07-06)_Spain KPIs_1" xfId="52392"/>
    <cellStyle name="n_Flash September eresMas_WES Flash Jun04_CA BAC SCR-VM 06-07 (31-07-06)_Telecoms - Operational KPIs" xfId="50695"/>
    <cellStyle name="n_Flash September eresMas_WES Flash Jun04_CA forfaits 0607 (06-08-14)" xfId="3608"/>
    <cellStyle name="n_Flash September eresMas_WES Flash Jun04_CA forfaits 0607 (06-08-14)_A&amp;ME KPIs" xfId="54172"/>
    <cellStyle name="n_Flash September eresMas_WES Flash Jun04_CA forfaits 0607 (06-08-14)_France financials" xfId="24523"/>
    <cellStyle name="n_Flash September eresMas_WES Flash Jun04_CA forfaits 0607 (06-08-14)_France KPIs" xfId="5730"/>
    <cellStyle name="n_Flash September eresMas_WES Flash Jun04_CA forfaits 0607 (06-08-14)_France KPIs 2" xfId="15148"/>
    <cellStyle name="n_Flash September eresMas_WES Flash Jun04_CA forfaits 0607 (06-08-14)_France KPIs_1" xfId="12973"/>
    <cellStyle name="n_Flash September eresMas_WES Flash Jun04_CA forfaits 0607 (06-08-14)_Group" xfId="42101"/>
    <cellStyle name="n_Flash September eresMas_WES Flash Jun04_CA forfaits 0607 (06-08-14)_Group - financial KPIs" xfId="22779"/>
    <cellStyle name="n_Flash September eresMas_WES Flash Jun04_CA forfaits 0607 (06-08-14)_Group - operational KPIs" xfId="11219"/>
    <cellStyle name="n_Flash September eresMas_WES Flash Jun04_CA forfaits 0607 (06-08-14)_Group - operational KPIs 2" xfId="18918"/>
    <cellStyle name="n_Flash September eresMas_WES Flash Jun04_CA forfaits 0607 (06-08-14)_Group - operational KPIs_1" xfId="21035"/>
    <cellStyle name="n_Flash September eresMas_WES Flash Jun04_CA forfaits 0607 (06-08-14)_Poland KPIs" xfId="42100"/>
    <cellStyle name="n_Flash September eresMas_WES Flash Jun04_CA forfaits 0607 (06-08-14)_ROW" xfId="42102"/>
    <cellStyle name="n_Flash September eresMas_WES Flash Jun04_CA forfaits 0607 (06-08-14)_ROW ARPU" xfId="42103"/>
    <cellStyle name="n_Flash September eresMas_WES Flash Jun04_CA forfaits 0607 (06-08-14)_ROW_1" xfId="42104"/>
    <cellStyle name="n_Flash September eresMas_WES Flash Jun04_CA forfaits 0607 (06-08-14)_ROW_1_Group" xfId="42105"/>
    <cellStyle name="n_Flash September eresMas_WES Flash Jun04_CA forfaits 0607 (06-08-14)_ROW_1_ROW ARPU" xfId="42106"/>
    <cellStyle name="n_Flash September eresMas_WES Flash Jun04_CA forfaits 0607 (06-08-14)_ROW_Group" xfId="42107"/>
    <cellStyle name="n_Flash September eresMas_WES Flash Jun04_CA forfaits 0607 (06-08-14)_ROW_ROW ARPU" xfId="42108"/>
    <cellStyle name="n_Flash September eresMas_WES Flash Jun04_CA forfaits 0607 (06-08-14)_Spain ARPU + AUPU" xfId="42109"/>
    <cellStyle name="n_Flash September eresMas_WES Flash Jun04_CA forfaits 0607 (06-08-14)_Spain ARPU + AUPU_Group" xfId="42110"/>
    <cellStyle name="n_Flash September eresMas_WES Flash Jun04_CA forfaits 0607 (06-08-14)_Spain ARPU + AUPU_ROW ARPU" xfId="42111"/>
    <cellStyle name="n_Flash September eresMas_WES Flash Jun04_CA forfaits 0607 (06-08-14)_Spain KPIs" xfId="7577"/>
    <cellStyle name="n_Flash September eresMas_WES Flash Jun04_CA forfaits 0607 (06-08-14)_Spain KPIs 2" xfId="16944"/>
    <cellStyle name="n_Flash September eresMas_WES Flash Jun04_CA forfaits 0607 (06-08-14)_Spain KPIs_1" xfId="52393"/>
    <cellStyle name="n_Flash September eresMas_WES Flash Jun04_CA forfaits 0607 (06-08-14)_Telecoms - Operational KPIs" xfId="50696"/>
    <cellStyle name="n_Flash September eresMas_WES Flash Jun04_Classeur2" xfId="3609"/>
    <cellStyle name="n_Flash September eresMas_WES Flash Jun04_Classeur2_A&amp;ME KPIs" xfId="54173"/>
    <cellStyle name="n_Flash September eresMas_WES Flash Jun04_Classeur2_France financials" xfId="24524"/>
    <cellStyle name="n_Flash September eresMas_WES Flash Jun04_Classeur2_France KPIs" xfId="5731"/>
    <cellStyle name="n_Flash September eresMas_WES Flash Jun04_Classeur2_France KPIs 2" xfId="15149"/>
    <cellStyle name="n_Flash September eresMas_WES Flash Jun04_Classeur2_France KPIs_1" xfId="12974"/>
    <cellStyle name="n_Flash September eresMas_WES Flash Jun04_Classeur2_Group" xfId="42113"/>
    <cellStyle name="n_Flash September eresMas_WES Flash Jun04_Classeur2_Group - financial KPIs" xfId="22780"/>
    <cellStyle name="n_Flash September eresMas_WES Flash Jun04_Classeur2_Group - operational KPIs" xfId="11220"/>
    <cellStyle name="n_Flash September eresMas_WES Flash Jun04_Classeur2_Group - operational KPIs 2" xfId="18919"/>
    <cellStyle name="n_Flash September eresMas_WES Flash Jun04_Classeur2_Group - operational KPIs_1" xfId="21036"/>
    <cellStyle name="n_Flash September eresMas_WES Flash Jun04_Classeur2_Poland KPIs" xfId="42112"/>
    <cellStyle name="n_Flash September eresMas_WES Flash Jun04_Classeur2_ROW" xfId="42114"/>
    <cellStyle name="n_Flash September eresMas_WES Flash Jun04_Classeur2_ROW ARPU" xfId="42115"/>
    <cellStyle name="n_Flash September eresMas_WES Flash Jun04_Classeur2_ROW_1" xfId="42116"/>
    <cellStyle name="n_Flash September eresMas_WES Flash Jun04_Classeur2_ROW_1_Group" xfId="42117"/>
    <cellStyle name="n_Flash September eresMas_WES Flash Jun04_Classeur2_ROW_1_ROW ARPU" xfId="42118"/>
    <cellStyle name="n_Flash September eresMas_WES Flash Jun04_Classeur2_ROW_Group" xfId="42119"/>
    <cellStyle name="n_Flash September eresMas_WES Flash Jun04_Classeur2_ROW_ROW ARPU" xfId="42120"/>
    <cellStyle name="n_Flash September eresMas_WES Flash Jun04_Classeur2_Spain ARPU + AUPU" xfId="42121"/>
    <cellStyle name="n_Flash September eresMas_WES Flash Jun04_Classeur2_Spain ARPU + AUPU_Group" xfId="42122"/>
    <cellStyle name="n_Flash September eresMas_WES Flash Jun04_Classeur2_Spain ARPU + AUPU_ROW ARPU" xfId="42123"/>
    <cellStyle name="n_Flash September eresMas_WES Flash Jun04_Classeur2_Spain KPIs" xfId="7578"/>
    <cellStyle name="n_Flash September eresMas_WES Flash Jun04_Classeur2_Spain KPIs 2" xfId="16945"/>
    <cellStyle name="n_Flash September eresMas_WES Flash Jun04_Classeur2_Spain KPIs_1" xfId="52394"/>
    <cellStyle name="n_Flash September eresMas_WES Flash Jun04_Classeur2_Telecoms - Operational KPIs" xfId="50697"/>
    <cellStyle name="n_Flash September eresMas_WES Flash Jun04_Classeur5" xfId="3610"/>
    <cellStyle name="n_Flash September eresMas_WES Flash Jun04_Classeur5_A&amp;ME KPIs" xfId="54174"/>
    <cellStyle name="n_Flash September eresMas_WES Flash Jun04_Classeur5_France financials" xfId="24525"/>
    <cellStyle name="n_Flash September eresMas_WES Flash Jun04_Classeur5_France KPIs" xfId="5732"/>
    <cellStyle name="n_Flash September eresMas_WES Flash Jun04_Classeur5_France KPIs 2" xfId="15150"/>
    <cellStyle name="n_Flash September eresMas_WES Flash Jun04_Classeur5_France KPIs_1" xfId="12975"/>
    <cellStyle name="n_Flash September eresMas_WES Flash Jun04_Classeur5_Group" xfId="42125"/>
    <cellStyle name="n_Flash September eresMas_WES Flash Jun04_Classeur5_Group - financial KPIs" xfId="22781"/>
    <cellStyle name="n_Flash September eresMas_WES Flash Jun04_Classeur5_Group - operational KPIs" xfId="11221"/>
    <cellStyle name="n_Flash September eresMas_WES Flash Jun04_Classeur5_Group - operational KPIs 2" xfId="18920"/>
    <cellStyle name="n_Flash September eresMas_WES Flash Jun04_Classeur5_Group - operational KPIs_1" xfId="21037"/>
    <cellStyle name="n_Flash September eresMas_WES Flash Jun04_Classeur5_Poland KPIs" xfId="42124"/>
    <cellStyle name="n_Flash September eresMas_WES Flash Jun04_Classeur5_ROW" xfId="42126"/>
    <cellStyle name="n_Flash September eresMas_WES Flash Jun04_Classeur5_ROW ARPU" xfId="42127"/>
    <cellStyle name="n_Flash September eresMas_WES Flash Jun04_Classeur5_ROW_1" xfId="42128"/>
    <cellStyle name="n_Flash September eresMas_WES Flash Jun04_Classeur5_ROW_1_Group" xfId="42129"/>
    <cellStyle name="n_Flash September eresMas_WES Flash Jun04_Classeur5_ROW_1_ROW ARPU" xfId="42130"/>
    <cellStyle name="n_Flash September eresMas_WES Flash Jun04_Classeur5_ROW_Group" xfId="42131"/>
    <cellStyle name="n_Flash September eresMas_WES Flash Jun04_Classeur5_ROW_ROW ARPU" xfId="42132"/>
    <cellStyle name="n_Flash September eresMas_WES Flash Jun04_Classeur5_Spain ARPU + AUPU" xfId="42133"/>
    <cellStyle name="n_Flash September eresMas_WES Flash Jun04_Classeur5_Spain ARPU + AUPU_Group" xfId="42134"/>
    <cellStyle name="n_Flash September eresMas_WES Flash Jun04_Classeur5_Spain ARPU + AUPU_ROW ARPU" xfId="42135"/>
    <cellStyle name="n_Flash September eresMas_WES Flash Jun04_Classeur5_Spain KPIs" xfId="7579"/>
    <cellStyle name="n_Flash September eresMas_WES Flash Jun04_Classeur5_Spain KPIs 2" xfId="16946"/>
    <cellStyle name="n_Flash September eresMas_WES Flash Jun04_Classeur5_Spain KPIs_1" xfId="52395"/>
    <cellStyle name="n_Flash September eresMas_WES Flash Jun04_Classeur5_Telecoms - Operational KPIs" xfId="50698"/>
    <cellStyle name="n_Flash September eresMas_WES Flash Jun04_DATA KPI Personal" xfId="42136"/>
    <cellStyle name="n_Flash September eresMas_WES Flash Jun04_DATA KPI Personal_Group" xfId="42137"/>
    <cellStyle name="n_Flash September eresMas_WES Flash Jun04_DATA KPI Personal_ROW ARPU" xfId="42138"/>
    <cellStyle name="n_Flash September eresMas_WES Flash Jun04_EE_CoA_BS - mapped V4" xfId="42139"/>
    <cellStyle name="n_Flash September eresMas_WES Flash Jun04_EE_CoA_BS - mapped V4_Group" xfId="42140"/>
    <cellStyle name="n_Flash September eresMas_WES Flash Jun04_EE_CoA_BS - mapped V4_ROW ARPU" xfId="42141"/>
    <cellStyle name="n_Flash September eresMas_WES Flash Jun04_France financials" xfId="24518"/>
    <cellStyle name="n_Flash September eresMas_WES Flash Jun04_France KPIs" xfId="5725"/>
    <cellStyle name="n_Flash September eresMas_WES Flash Jun04_France KPIs 2" xfId="15143"/>
    <cellStyle name="n_Flash September eresMas_WES Flash Jun04_France KPIs_1" xfId="12968"/>
    <cellStyle name="n_Flash September eresMas_WES Flash Jun04_Group" xfId="42142"/>
    <cellStyle name="n_Flash September eresMas_WES Flash Jun04_Group - financial KPIs" xfId="22774"/>
    <cellStyle name="n_Flash September eresMas_WES Flash Jun04_Group - operational KPIs" xfId="11214"/>
    <cellStyle name="n_Flash September eresMas_WES Flash Jun04_Group - operational KPIs 2" xfId="18913"/>
    <cellStyle name="n_Flash September eresMas_WES Flash Jun04_Group - operational KPIs_1" xfId="21030"/>
    <cellStyle name="n_Flash September eresMas_WES Flash Jun04_PFA_Mn MTV_060413" xfId="3611"/>
    <cellStyle name="n_Flash September eresMas_WES Flash Jun04_PFA_Mn MTV_060413_A&amp;ME KPIs" xfId="54175"/>
    <cellStyle name="n_Flash September eresMas_WES Flash Jun04_PFA_Mn MTV_060413_France financials" xfId="24526"/>
    <cellStyle name="n_Flash September eresMas_WES Flash Jun04_PFA_Mn MTV_060413_France KPIs" xfId="5733"/>
    <cellStyle name="n_Flash September eresMas_WES Flash Jun04_PFA_Mn MTV_060413_France KPIs 2" xfId="15151"/>
    <cellStyle name="n_Flash September eresMas_WES Flash Jun04_PFA_Mn MTV_060413_France KPIs_1" xfId="12976"/>
    <cellStyle name="n_Flash September eresMas_WES Flash Jun04_PFA_Mn MTV_060413_Group" xfId="42144"/>
    <cellStyle name="n_Flash September eresMas_WES Flash Jun04_PFA_Mn MTV_060413_Group - financial KPIs" xfId="22782"/>
    <cellStyle name="n_Flash September eresMas_WES Flash Jun04_PFA_Mn MTV_060413_Group - operational KPIs" xfId="11222"/>
    <cellStyle name="n_Flash September eresMas_WES Flash Jun04_PFA_Mn MTV_060413_Group - operational KPIs 2" xfId="18921"/>
    <cellStyle name="n_Flash September eresMas_WES Flash Jun04_PFA_Mn MTV_060413_Group - operational KPIs_1" xfId="21038"/>
    <cellStyle name="n_Flash September eresMas_WES Flash Jun04_PFA_Mn MTV_060413_Poland KPIs" xfId="42143"/>
    <cellStyle name="n_Flash September eresMas_WES Flash Jun04_PFA_Mn MTV_060413_ROW" xfId="42145"/>
    <cellStyle name="n_Flash September eresMas_WES Flash Jun04_PFA_Mn MTV_060413_ROW ARPU" xfId="42146"/>
    <cellStyle name="n_Flash September eresMas_WES Flash Jun04_PFA_Mn MTV_060413_ROW_1" xfId="42147"/>
    <cellStyle name="n_Flash September eresMas_WES Flash Jun04_PFA_Mn MTV_060413_ROW_1_Group" xfId="42148"/>
    <cellStyle name="n_Flash September eresMas_WES Flash Jun04_PFA_Mn MTV_060413_ROW_1_ROW ARPU" xfId="42149"/>
    <cellStyle name="n_Flash September eresMas_WES Flash Jun04_PFA_Mn MTV_060413_ROW_Group" xfId="42150"/>
    <cellStyle name="n_Flash September eresMas_WES Flash Jun04_PFA_Mn MTV_060413_ROW_ROW ARPU" xfId="42151"/>
    <cellStyle name="n_Flash September eresMas_WES Flash Jun04_PFA_Mn MTV_060413_Spain ARPU + AUPU" xfId="42152"/>
    <cellStyle name="n_Flash September eresMas_WES Flash Jun04_PFA_Mn MTV_060413_Spain ARPU + AUPU_Group" xfId="42153"/>
    <cellStyle name="n_Flash September eresMas_WES Flash Jun04_PFA_Mn MTV_060413_Spain ARPU + AUPU_ROW ARPU" xfId="42154"/>
    <cellStyle name="n_Flash September eresMas_WES Flash Jun04_PFA_Mn MTV_060413_Spain KPIs" xfId="7580"/>
    <cellStyle name="n_Flash September eresMas_WES Flash Jun04_PFA_Mn MTV_060413_Spain KPIs 2" xfId="16947"/>
    <cellStyle name="n_Flash September eresMas_WES Flash Jun04_PFA_Mn MTV_060413_Spain KPIs_1" xfId="52396"/>
    <cellStyle name="n_Flash September eresMas_WES Flash Jun04_PFA_Mn MTV_060413_Telecoms - Operational KPIs" xfId="50699"/>
    <cellStyle name="n_Flash September eresMas_WES Flash Jun04_PFA_Mn_0603_V0 0" xfId="3612"/>
    <cellStyle name="n_Flash September eresMas_WES Flash Jun04_PFA_Mn_0603_V0 0_A&amp;ME KPIs" xfId="54176"/>
    <cellStyle name="n_Flash September eresMas_WES Flash Jun04_PFA_Mn_0603_V0 0_France financials" xfId="24527"/>
    <cellStyle name="n_Flash September eresMas_WES Flash Jun04_PFA_Mn_0603_V0 0_France KPIs" xfId="5734"/>
    <cellStyle name="n_Flash September eresMas_WES Flash Jun04_PFA_Mn_0603_V0 0_France KPIs 2" xfId="15152"/>
    <cellStyle name="n_Flash September eresMas_WES Flash Jun04_PFA_Mn_0603_V0 0_France KPIs_1" xfId="12977"/>
    <cellStyle name="n_Flash September eresMas_WES Flash Jun04_PFA_Mn_0603_V0 0_Group" xfId="42156"/>
    <cellStyle name="n_Flash September eresMas_WES Flash Jun04_PFA_Mn_0603_V0 0_Group - financial KPIs" xfId="22783"/>
    <cellStyle name="n_Flash September eresMas_WES Flash Jun04_PFA_Mn_0603_V0 0_Group - operational KPIs" xfId="11223"/>
    <cellStyle name="n_Flash September eresMas_WES Flash Jun04_PFA_Mn_0603_V0 0_Group - operational KPIs 2" xfId="18922"/>
    <cellStyle name="n_Flash September eresMas_WES Flash Jun04_PFA_Mn_0603_V0 0_Group - operational KPIs_1" xfId="21039"/>
    <cellStyle name="n_Flash September eresMas_WES Flash Jun04_PFA_Mn_0603_V0 0_Poland KPIs" xfId="42155"/>
    <cellStyle name="n_Flash September eresMas_WES Flash Jun04_PFA_Mn_0603_V0 0_ROW" xfId="42157"/>
    <cellStyle name="n_Flash September eresMas_WES Flash Jun04_PFA_Mn_0603_V0 0_ROW ARPU" xfId="42158"/>
    <cellStyle name="n_Flash September eresMas_WES Flash Jun04_PFA_Mn_0603_V0 0_ROW_1" xfId="42159"/>
    <cellStyle name="n_Flash September eresMas_WES Flash Jun04_PFA_Mn_0603_V0 0_ROW_1_Group" xfId="42160"/>
    <cellStyle name="n_Flash September eresMas_WES Flash Jun04_PFA_Mn_0603_V0 0_ROW_1_ROW ARPU" xfId="42161"/>
    <cellStyle name="n_Flash September eresMas_WES Flash Jun04_PFA_Mn_0603_V0 0_ROW_Group" xfId="42162"/>
    <cellStyle name="n_Flash September eresMas_WES Flash Jun04_PFA_Mn_0603_V0 0_ROW_ROW ARPU" xfId="42163"/>
    <cellStyle name="n_Flash September eresMas_WES Flash Jun04_PFA_Mn_0603_V0 0_Spain ARPU + AUPU" xfId="42164"/>
    <cellStyle name="n_Flash September eresMas_WES Flash Jun04_PFA_Mn_0603_V0 0_Spain ARPU + AUPU_Group" xfId="42165"/>
    <cellStyle name="n_Flash September eresMas_WES Flash Jun04_PFA_Mn_0603_V0 0_Spain ARPU + AUPU_ROW ARPU" xfId="42166"/>
    <cellStyle name="n_Flash September eresMas_WES Flash Jun04_PFA_Mn_0603_V0 0_Spain KPIs" xfId="7581"/>
    <cellStyle name="n_Flash September eresMas_WES Flash Jun04_PFA_Mn_0603_V0 0_Spain KPIs 2" xfId="16948"/>
    <cellStyle name="n_Flash September eresMas_WES Flash Jun04_PFA_Mn_0603_V0 0_Spain KPIs_1" xfId="52397"/>
    <cellStyle name="n_Flash September eresMas_WES Flash Jun04_PFA_Mn_0603_V0 0_Telecoms - Operational KPIs" xfId="50700"/>
    <cellStyle name="n_Flash September eresMas_WES Flash Jun04_PFA_Parcs_0600706" xfId="3613"/>
    <cellStyle name="n_Flash September eresMas_WES Flash Jun04_PFA_Parcs_0600706_A&amp;ME KPIs" xfId="54177"/>
    <cellStyle name="n_Flash September eresMas_WES Flash Jun04_PFA_Parcs_0600706_France financials" xfId="24528"/>
    <cellStyle name="n_Flash September eresMas_WES Flash Jun04_PFA_Parcs_0600706_France KPIs" xfId="5735"/>
    <cellStyle name="n_Flash September eresMas_WES Flash Jun04_PFA_Parcs_0600706_France KPIs 2" xfId="15153"/>
    <cellStyle name="n_Flash September eresMas_WES Flash Jun04_PFA_Parcs_0600706_France KPIs_1" xfId="12978"/>
    <cellStyle name="n_Flash September eresMas_WES Flash Jun04_PFA_Parcs_0600706_Group" xfId="42168"/>
    <cellStyle name="n_Flash September eresMas_WES Flash Jun04_PFA_Parcs_0600706_Group - financial KPIs" xfId="22784"/>
    <cellStyle name="n_Flash September eresMas_WES Flash Jun04_PFA_Parcs_0600706_Group - operational KPIs" xfId="11224"/>
    <cellStyle name="n_Flash September eresMas_WES Flash Jun04_PFA_Parcs_0600706_Group - operational KPIs 2" xfId="18923"/>
    <cellStyle name="n_Flash September eresMas_WES Flash Jun04_PFA_Parcs_0600706_Group - operational KPIs_1" xfId="21040"/>
    <cellStyle name="n_Flash September eresMas_WES Flash Jun04_PFA_Parcs_0600706_Poland KPIs" xfId="42167"/>
    <cellStyle name="n_Flash September eresMas_WES Flash Jun04_PFA_Parcs_0600706_ROW" xfId="42169"/>
    <cellStyle name="n_Flash September eresMas_WES Flash Jun04_PFA_Parcs_0600706_ROW ARPU" xfId="42170"/>
    <cellStyle name="n_Flash September eresMas_WES Flash Jun04_PFA_Parcs_0600706_ROW_1" xfId="42171"/>
    <cellStyle name="n_Flash September eresMas_WES Flash Jun04_PFA_Parcs_0600706_ROW_1_Group" xfId="42172"/>
    <cellStyle name="n_Flash September eresMas_WES Flash Jun04_PFA_Parcs_0600706_ROW_1_ROW ARPU" xfId="42173"/>
    <cellStyle name="n_Flash September eresMas_WES Flash Jun04_PFA_Parcs_0600706_ROW_Group" xfId="42174"/>
    <cellStyle name="n_Flash September eresMas_WES Flash Jun04_PFA_Parcs_0600706_ROW_ROW ARPU" xfId="42175"/>
    <cellStyle name="n_Flash September eresMas_WES Flash Jun04_PFA_Parcs_0600706_Spain ARPU + AUPU" xfId="42176"/>
    <cellStyle name="n_Flash September eresMas_WES Flash Jun04_PFA_Parcs_0600706_Spain ARPU + AUPU_Group" xfId="42177"/>
    <cellStyle name="n_Flash September eresMas_WES Flash Jun04_PFA_Parcs_0600706_Spain ARPU + AUPU_ROW ARPU" xfId="42178"/>
    <cellStyle name="n_Flash September eresMas_WES Flash Jun04_PFA_Parcs_0600706_Spain KPIs" xfId="7582"/>
    <cellStyle name="n_Flash September eresMas_WES Flash Jun04_PFA_Parcs_0600706_Spain KPIs 2" xfId="16949"/>
    <cellStyle name="n_Flash September eresMas_WES Flash Jun04_PFA_Parcs_0600706_Spain KPIs_1" xfId="52398"/>
    <cellStyle name="n_Flash September eresMas_WES Flash Jun04_PFA_Parcs_0600706_Telecoms - Operational KPIs" xfId="50701"/>
    <cellStyle name="n_Flash September eresMas_WES Flash Jun04_Poland KPIs" xfId="42051"/>
    <cellStyle name="n_Flash September eresMas_WES Flash Jun04_Reporting Valeur_Mobile_2010_10" xfId="42179"/>
    <cellStyle name="n_Flash September eresMas_WES Flash Jun04_Reporting Valeur_Mobile_2010_10_Group" xfId="42180"/>
    <cellStyle name="n_Flash September eresMas_WES Flash Jun04_Reporting Valeur_Mobile_2010_10_ROW" xfId="42181"/>
    <cellStyle name="n_Flash September eresMas_WES Flash Jun04_Reporting Valeur_Mobile_2010_10_ROW ARPU" xfId="42182"/>
    <cellStyle name="n_Flash September eresMas_WES Flash Jun04_Reporting Valeur_Mobile_2010_10_ROW_Group" xfId="42183"/>
    <cellStyle name="n_Flash September eresMas_WES Flash Jun04_Reporting Valeur_Mobile_2010_10_ROW_ROW ARPU" xfId="42184"/>
    <cellStyle name="n_Flash September eresMas_WES Flash Jun04_ROW" xfId="42185"/>
    <cellStyle name="n_Flash September eresMas_WES Flash Jun04_ROW ARPU" xfId="42186"/>
    <cellStyle name="n_Flash September eresMas_WES Flash Jun04_ROW_1" xfId="42187"/>
    <cellStyle name="n_Flash September eresMas_WES Flash Jun04_ROW_1_Group" xfId="42188"/>
    <cellStyle name="n_Flash September eresMas_WES Flash Jun04_ROW_1_ROW ARPU" xfId="42189"/>
    <cellStyle name="n_Flash September eresMas_WES Flash Jun04_ROW_Group" xfId="42190"/>
    <cellStyle name="n_Flash September eresMas_WES Flash Jun04_ROW_ROW ARPU" xfId="42191"/>
    <cellStyle name="n_Flash September eresMas_WES Flash Jun04_Spain ARPU + AUPU" xfId="42192"/>
    <cellStyle name="n_Flash September eresMas_WES Flash Jun04_Spain ARPU + AUPU_Group" xfId="42193"/>
    <cellStyle name="n_Flash September eresMas_WES Flash Jun04_Spain ARPU + AUPU_ROW ARPU" xfId="42194"/>
    <cellStyle name="n_Flash September eresMas_WES Flash Jun04_Spain KPIs" xfId="7572"/>
    <cellStyle name="n_Flash September eresMas_WES Flash Jun04_Spain KPIs 2" xfId="16939"/>
    <cellStyle name="n_Flash September eresMas_WES Flash Jun04_Spain KPIs_1" xfId="52388"/>
    <cellStyle name="n_Flash September eresMas_WES Flash Jun04_Telecoms - Operational KPIs" xfId="50691"/>
    <cellStyle name="n_Flash September eresMas_WES Flash Jun04_UAG_report_CA 06-09 (06-09-28)" xfId="3614"/>
    <cellStyle name="n_Flash September eresMas_WES Flash Jun04_UAG_report_CA 06-09 (06-09-28)_A&amp;ME KPIs" xfId="54178"/>
    <cellStyle name="n_Flash September eresMas_WES Flash Jun04_UAG_report_CA 06-09 (06-09-28)_France financials" xfId="24529"/>
    <cellStyle name="n_Flash September eresMas_WES Flash Jun04_UAG_report_CA 06-09 (06-09-28)_France KPIs" xfId="5736"/>
    <cellStyle name="n_Flash September eresMas_WES Flash Jun04_UAG_report_CA 06-09 (06-09-28)_France KPIs 2" xfId="15154"/>
    <cellStyle name="n_Flash September eresMas_WES Flash Jun04_UAG_report_CA 06-09 (06-09-28)_France KPIs_1" xfId="12979"/>
    <cellStyle name="n_Flash September eresMas_WES Flash Jun04_UAG_report_CA 06-09 (06-09-28)_Group" xfId="42196"/>
    <cellStyle name="n_Flash September eresMas_WES Flash Jun04_UAG_report_CA 06-09 (06-09-28)_Group - financial KPIs" xfId="22785"/>
    <cellStyle name="n_Flash September eresMas_WES Flash Jun04_UAG_report_CA 06-09 (06-09-28)_Group - operational KPIs" xfId="11225"/>
    <cellStyle name="n_Flash September eresMas_WES Flash Jun04_UAG_report_CA 06-09 (06-09-28)_Group - operational KPIs 2" xfId="18924"/>
    <cellStyle name="n_Flash September eresMas_WES Flash Jun04_UAG_report_CA 06-09 (06-09-28)_Group - operational KPIs_1" xfId="21041"/>
    <cellStyle name="n_Flash September eresMas_WES Flash Jun04_UAG_report_CA 06-09 (06-09-28)_Poland KPIs" xfId="42195"/>
    <cellStyle name="n_Flash September eresMas_WES Flash Jun04_UAG_report_CA 06-09 (06-09-28)_ROW" xfId="42197"/>
    <cellStyle name="n_Flash September eresMas_WES Flash Jun04_UAG_report_CA 06-09 (06-09-28)_ROW ARPU" xfId="42198"/>
    <cellStyle name="n_Flash September eresMas_WES Flash Jun04_UAG_report_CA 06-09 (06-09-28)_ROW_1" xfId="42199"/>
    <cellStyle name="n_Flash September eresMas_WES Flash Jun04_UAG_report_CA 06-09 (06-09-28)_ROW_1_Group" xfId="42200"/>
    <cellStyle name="n_Flash September eresMas_WES Flash Jun04_UAG_report_CA 06-09 (06-09-28)_ROW_1_ROW ARPU" xfId="42201"/>
    <cellStyle name="n_Flash September eresMas_WES Flash Jun04_UAG_report_CA 06-09 (06-09-28)_ROW_Group" xfId="42202"/>
    <cellStyle name="n_Flash September eresMas_WES Flash Jun04_UAG_report_CA 06-09 (06-09-28)_ROW_ROW ARPU" xfId="42203"/>
    <cellStyle name="n_Flash September eresMas_WES Flash Jun04_UAG_report_CA 06-09 (06-09-28)_Spain ARPU + AUPU" xfId="42204"/>
    <cellStyle name="n_Flash September eresMas_WES Flash Jun04_UAG_report_CA 06-09 (06-09-28)_Spain ARPU + AUPU_Group" xfId="42205"/>
    <cellStyle name="n_Flash September eresMas_WES Flash Jun04_UAG_report_CA 06-09 (06-09-28)_Spain ARPU + AUPU_ROW ARPU" xfId="42206"/>
    <cellStyle name="n_Flash September eresMas_WES Flash Jun04_UAG_report_CA 06-09 (06-09-28)_Spain KPIs" xfId="7583"/>
    <cellStyle name="n_Flash September eresMas_WES Flash Jun04_UAG_report_CA 06-09 (06-09-28)_Spain KPIs 2" xfId="16950"/>
    <cellStyle name="n_Flash September eresMas_WES Flash Jun04_UAG_report_CA 06-09 (06-09-28)_Spain KPIs_1" xfId="52399"/>
    <cellStyle name="n_Flash September eresMas_WES Flash Jun04_UAG_report_CA 06-09 (06-09-28)_Telecoms - Operational KPIs" xfId="50702"/>
    <cellStyle name="n_Flash September eresMas_WES Flash Jun04_UAG_report_CA 06-10 (06-11-06)" xfId="3615"/>
    <cellStyle name="n_Flash September eresMas_WES Flash Jun04_UAG_report_CA 06-10 (06-11-06)_A&amp;ME KPIs" xfId="54179"/>
    <cellStyle name="n_Flash September eresMas_WES Flash Jun04_UAG_report_CA 06-10 (06-11-06)_France financials" xfId="24530"/>
    <cellStyle name="n_Flash September eresMas_WES Flash Jun04_UAG_report_CA 06-10 (06-11-06)_France KPIs" xfId="5737"/>
    <cellStyle name="n_Flash September eresMas_WES Flash Jun04_UAG_report_CA 06-10 (06-11-06)_France KPIs 2" xfId="15155"/>
    <cellStyle name="n_Flash September eresMas_WES Flash Jun04_UAG_report_CA 06-10 (06-11-06)_France KPIs_1" xfId="12980"/>
    <cellStyle name="n_Flash September eresMas_WES Flash Jun04_UAG_report_CA 06-10 (06-11-06)_Group" xfId="42208"/>
    <cellStyle name="n_Flash September eresMas_WES Flash Jun04_UAG_report_CA 06-10 (06-11-06)_Group - financial KPIs" xfId="22786"/>
    <cellStyle name="n_Flash September eresMas_WES Flash Jun04_UAG_report_CA 06-10 (06-11-06)_Group - operational KPIs" xfId="11226"/>
    <cellStyle name="n_Flash September eresMas_WES Flash Jun04_UAG_report_CA 06-10 (06-11-06)_Group - operational KPIs 2" xfId="18925"/>
    <cellStyle name="n_Flash September eresMas_WES Flash Jun04_UAG_report_CA 06-10 (06-11-06)_Group - operational KPIs_1" xfId="21042"/>
    <cellStyle name="n_Flash September eresMas_WES Flash Jun04_UAG_report_CA 06-10 (06-11-06)_Poland KPIs" xfId="42207"/>
    <cellStyle name="n_Flash September eresMas_WES Flash Jun04_UAG_report_CA 06-10 (06-11-06)_ROW" xfId="42209"/>
    <cellStyle name="n_Flash September eresMas_WES Flash Jun04_UAG_report_CA 06-10 (06-11-06)_ROW ARPU" xfId="42210"/>
    <cellStyle name="n_Flash September eresMas_WES Flash Jun04_UAG_report_CA 06-10 (06-11-06)_ROW_1" xfId="42211"/>
    <cellStyle name="n_Flash September eresMas_WES Flash Jun04_UAG_report_CA 06-10 (06-11-06)_ROW_1_Group" xfId="42212"/>
    <cellStyle name="n_Flash September eresMas_WES Flash Jun04_UAG_report_CA 06-10 (06-11-06)_ROW_1_ROW ARPU" xfId="42213"/>
    <cellStyle name="n_Flash September eresMas_WES Flash Jun04_UAG_report_CA 06-10 (06-11-06)_ROW_Group" xfId="42214"/>
    <cellStyle name="n_Flash September eresMas_WES Flash Jun04_UAG_report_CA 06-10 (06-11-06)_ROW_ROW ARPU" xfId="42215"/>
    <cellStyle name="n_Flash September eresMas_WES Flash Jun04_UAG_report_CA 06-10 (06-11-06)_Spain ARPU + AUPU" xfId="42216"/>
    <cellStyle name="n_Flash September eresMas_WES Flash Jun04_UAG_report_CA 06-10 (06-11-06)_Spain ARPU + AUPU_Group" xfId="42217"/>
    <cellStyle name="n_Flash September eresMas_WES Flash Jun04_UAG_report_CA 06-10 (06-11-06)_Spain ARPU + AUPU_ROW ARPU" xfId="42218"/>
    <cellStyle name="n_Flash September eresMas_WES Flash Jun04_UAG_report_CA 06-10 (06-11-06)_Spain KPIs" xfId="7584"/>
    <cellStyle name="n_Flash September eresMas_WES Flash Jun04_UAG_report_CA 06-10 (06-11-06)_Spain KPIs 2" xfId="16951"/>
    <cellStyle name="n_Flash September eresMas_WES Flash Jun04_UAG_report_CA 06-10 (06-11-06)_Spain KPIs_1" xfId="52400"/>
    <cellStyle name="n_Flash September eresMas_WES Flash Jun04_UAG_report_CA 06-10 (06-11-06)_Telecoms - Operational KPIs" xfId="50703"/>
    <cellStyle name="n_Flash September eresMas_WES Flash Jun04_V&amp;M trajectoires V1 (06-08-11)" xfId="3616"/>
    <cellStyle name="n_Flash September eresMas_WES Flash Jun04_V&amp;M trajectoires V1 (06-08-11)_A&amp;ME KPIs" xfId="54180"/>
    <cellStyle name="n_Flash September eresMas_WES Flash Jun04_V&amp;M trajectoires V1 (06-08-11)_France financials" xfId="24531"/>
    <cellStyle name="n_Flash September eresMas_WES Flash Jun04_V&amp;M trajectoires V1 (06-08-11)_France KPIs" xfId="5738"/>
    <cellStyle name="n_Flash September eresMas_WES Flash Jun04_V&amp;M trajectoires V1 (06-08-11)_France KPIs 2" xfId="15156"/>
    <cellStyle name="n_Flash September eresMas_WES Flash Jun04_V&amp;M trajectoires V1 (06-08-11)_France KPIs_1" xfId="12981"/>
    <cellStyle name="n_Flash September eresMas_WES Flash Jun04_V&amp;M trajectoires V1 (06-08-11)_Group" xfId="42220"/>
    <cellStyle name="n_Flash September eresMas_WES Flash Jun04_V&amp;M trajectoires V1 (06-08-11)_Group - financial KPIs" xfId="22787"/>
    <cellStyle name="n_Flash September eresMas_WES Flash Jun04_V&amp;M trajectoires V1 (06-08-11)_Group - operational KPIs" xfId="11227"/>
    <cellStyle name="n_Flash September eresMas_WES Flash Jun04_V&amp;M trajectoires V1 (06-08-11)_Group - operational KPIs 2" xfId="18926"/>
    <cellStyle name="n_Flash September eresMas_WES Flash Jun04_V&amp;M trajectoires V1 (06-08-11)_Group - operational KPIs_1" xfId="21043"/>
    <cellStyle name="n_Flash September eresMas_WES Flash Jun04_V&amp;M trajectoires V1 (06-08-11)_Poland KPIs" xfId="42219"/>
    <cellStyle name="n_Flash September eresMas_WES Flash Jun04_V&amp;M trajectoires V1 (06-08-11)_ROW" xfId="42221"/>
    <cellStyle name="n_Flash September eresMas_WES Flash Jun04_V&amp;M trajectoires V1 (06-08-11)_ROW ARPU" xfId="42222"/>
    <cellStyle name="n_Flash September eresMas_WES Flash Jun04_V&amp;M trajectoires V1 (06-08-11)_ROW_1" xfId="42223"/>
    <cellStyle name="n_Flash September eresMas_WES Flash Jun04_V&amp;M trajectoires V1 (06-08-11)_ROW_1_Group" xfId="42224"/>
    <cellStyle name="n_Flash September eresMas_WES Flash Jun04_V&amp;M trajectoires V1 (06-08-11)_ROW_1_ROW ARPU" xfId="42225"/>
    <cellStyle name="n_Flash September eresMas_WES Flash Jun04_V&amp;M trajectoires V1 (06-08-11)_ROW_Group" xfId="42226"/>
    <cellStyle name="n_Flash September eresMas_WES Flash Jun04_V&amp;M trajectoires V1 (06-08-11)_ROW_ROW ARPU" xfId="42227"/>
    <cellStyle name="n_Flash September eresMas_WES Flash Jun04_V&amp;M trajectoires V1 (06-08-11)_Spain ARPU + AUPU" xfId="42228"/>
    <cellStyle name="n_Flash September eresMas_WES Flash Jun04_V&amp;M trajectoires V1 (06-08-11)_Spain ARPU + AUPU_Group" xfId="42229"/>
    <cellStyle name="n_Flash September eresMas_WES Flash Jun04_V&amp;M trajectoires V1 (06-08-11)_Spain ARPU + AUPU_ROW ARPU" xfId="42230"/>
    <cellStyle name="n_Flash September eresMas_WES Flash Jun04_V&amp;M trajectoires V1 (06-08-11)_Spain KPIs" xfId="7585"/>
    <cellStyle name="n_Flash September eresMas_WES Flash Jun04_V&amp;M trajectoires V1 (06-08-11)_Spain KPIs 2" xfId="16952"/>
    <cellStyle name="n_Flash September eresMas_WES Flash Jun04_V&amp;M trajectoires V1 (06-08-11)_Spain KPIs_1" xfId="52401"/>
    <cellStyle name="n_Flash September eresMas_WES Flash Jun04_V&amp;M trajectoires V1 (06-08-11)_Telecoms - Operational KPIs" xfId="50704"/>
    <cellStyle name="n_Flash September eresMas_WES Flash Nov04" xfId="3617"/>
    <cellStyle name="n_Flash September eresMas_WES Flash Nov04_A&amp;ME KPIs" xfId="54181"/>
    <cellStyle name="n_Flash September eresMas_WES Flash Nov04_CA BAC SCR-VM 06-07 (31-07-06)" xfId="3618"/>
    <cellStyle name="n_Flash September eresMas_WES Flash Nov04_CA BAC SCR-VM 06-07 (31-07-06)_A&amp;ME KPIs" xfId="54182"/>
    <cellStyle name="n_Flash September eresMas_WES Flash Nov04_CA BAC SCR-VM 06-07 (31-07-06)_France financials" xfId="24533"/>
    <cellStyle name="n_Flash September eresMas_WES Flash Nov04_CA BAC SCR-VM 06-07 (31-07-06)_France KPIs" xfId="5740"/>
    <cellStyle name="n_Flash September eresMas_WES Flash Nov04_CA BAC SCR-VM 06-07 (31-07-06)_France KPIs 2" xfId="15158"/>
    <cellStyle name="n_Flash September eresMas_WES Flash Nov04_CA BAC SCR-VM 06-07 (31-07-06)_France KPIs_1" xfId="12983"/>
    <cellStyle name="n_Flash September eresMas_WES Flash Nov04_CA BAC SCR-VM 06-07 (31-07-06)_Group" xfId="42233"/>
    <cellStyle name="n_Flash September eresMas_WES Flash Nov04_CA BAC SCR-VM 06-07 (31-07-06)_Group - financial KPIs" xfId="22789"/>
    <cellStyle name="n_Flash September eresMas_WES Flash Nov04_CA BAC SCR-VM 06-07 (31-07-06)_Group - operational KPIs" xfId="11229"/>
    <cellStyle name="n_Flash September eresMas_WES Flash Nov04_CA BAC SCR-VM 06-07 (31-07-06)_Group - operational KPIs 2" xfId="18928"/>
    <cellStyle name="n_Flash September eresMas_WES Flash Nov04_CA BAC SCR-VM 06-07 (31-07-06)_Group - operational KPIs_1" xfId="21045"/>
    <cellStyle name="n_Flash September eresMas_WES Flash Nov04_CA BAC SCR-VM 06-07 (31-07-06)_Poland KPIs" xfId="42232"/>
    <cellStyle name="n_Flash September eresMas_WES Flash Nov04_CA BAC SCR-VM 06-07 (31-07-06)_ROW" xfId="42234"/>
    <cellStyle name="n_Flash September eresMas_WES Flash Nov04_CA BAC SCR-VM 06-07 (31-07-06)_ROW ARPU" xfId="42235"/>
    <cellStyle name="n_Flash September eresMas_WES Flash Nov04_CA BAC SCR-VM 06-07 (31-07-06)_ROW_1" xfId="42236"/>
    <cellStyle name="n_Flash September eresMas_WES Flash Nov04_CA BAC SCR-VM 06-07 (31-07-06)_ROW_1_Group" xfId="42237"/>
    <cellStyle name="n_Flash September eresMas_WES Flash Nov04_CA BAC SCR-VM 06-07 (31-07-06)_ROW_1_ROW ARPU" xfId="42238"/>
    <cellStyle name="n_Flash September eresMas_WES Flash Nov04_CA BAC SCR-VM 06-07 (31-07-06)_ROW_Group" xfId="42239"/>
    <cellStyle name="n_Flash September eresMas_WES Flash Nov04_CA BAC SCR-VM 06-07 (31-07-06)_ROW_ROW ARPU" xfId="42240"/>
    <cellStyle name="n_Flash September eresMas_WES Flash Nov04_CA BAC SCR-VM 06-07 (31-07-06)_Spain ARPU + AUPU" xfId="42241"/>
    <cellStyle name="n_Flash September eresMas_WES Flash Nov04_CA BAC SCR-VM 06-07 (31-07-06)_Spain ARPU + AUPU_Group" xfId="42242"/>
    <cellStyle name="n_Flash September eresMas_WES Flash Nov04_CA BAC SCR-VM 06-07 (31-07-06)_Spain ARPU + AUPU_ROW ARPU" xfId="42243"/>
    <cellStyle name="n_Flash September eresMas_WES Flash Nov04_CA BAC SCR-VM 06-07 (31-07-06)_Spain KPIs" xfId="7587"/>
    <cellStyle name="n_Flash September eresMas_WES Flash Nov04_CA BAC SCR-VM 06-07 (31-07-06)_Spain KPIs 2" xfId="16954"/>
    <cellStyle name="n_Flash September eresMas_WES Flash Nov04_CA BAC SCR-VM 06-07 (31-07-06)_Spain KPIs_1" xfId="52403"/>
    <cellStyle name="n_Flash September eresMas_WES Flash Nov04_CA BAC SCR-VM 06-07 (31-07-06)_Telecoms - Operational KPIs" xfId="50706"/>
    <cellStyle name="n_Flash September eresMas_WES Flash Nov04_Classeur2" xfId="3619"/>
    <cellStyle name="n_Flash September eresMas_WES Flash Nov04_Classeur2_A&amp;ME KPIs" xfId="54183"/>
    <cellStyle name="n_Flash September eresMas_WES Flash Nov04_Classeur2_France financials" xfId="24534"/>
    <cellStyle name="n_Flash September eresMas_WES Flash Nov04_Classeur2_France KPIs" xfId="5741"/>
    <cellStyle name="n_Flash September eresMas_WES Flash Nov04_Classeur2_France KPIs 2" xfId="15159"/>
    <cellStyle name="n_Flash September eresMas_WES Flash Nov04_Classeur2_France KPIs_1" xfId="12984"/>
    <cellStyle name="n_Flash September eresMas_WES Flash Nov04_Classeur2_Group" xfId="42245"/>
    <cellStyle name="n_Flash September eresMas_WES Flash Nov04_Classeur2_Group - financial KPIs" xfId="22790"/>
    <cellStyle name="n_Flash September eresMas_WES Flash Nov04_Classeur2_Group - operational KPIs" xfId="11230"/>
    <cellStyle name="n_Flash September eresMas_WES Flash Nov04_Classeur2_Group - operational KPIs 2" xfId="18929"/>
    <cellStyle name="n_Flash September eresMas_WES Flash Nov04_Classeur2_Group - operational KPIs_1" xfId="21046"/>
    <cellStyle name="n_Flash September eresMas_WES Flash Nov04_Classeur2_Poland KPIs" xfId="42244"/>
    <cellStyle name="n_Flash September eresMas_WES Flash Nov04_Classeur2_ROW" xfId="42246"/>
    <cellStyle name="n_Flash September eresMas_WES Flash Nov04_Classeur2_ROW ARPU" xfId="42247"/>
    <cellStyle name="n_Flash September eresMas_WES Flash Nov04_Classeur2_ROW_1" xfId="42248"/>
    <cellStyle name="n_Flash September eresMas_WES Flash Nov04_Classeur2_ROW_1_Group" xfId="42249"/>
    <cellStyle name="n_Flash September eresMas_WES Flash Nov04_Classeur2_ROW_1_ROW ARPU" xfId="42250"/>
    <cellStyle name="n_Flash September eresMas_WES Flash Nov04_Classeur2_ROW_Group" xfId="42251"/>
    <cellStyle name="n_Flash September eresMas_WES Flash Nov04_Classeur2_ROW_ROW ARPU" xfId="42252"/>
    <cellStyle name="n_Flash September eresMas_WES Flash Nov04_Classeur2_Spain ARPU + AUPU" xfId="42253"/>
    <cellStyle name="n_Flash September eresMas_WES Flash Nov04_Classeur2_Spain ARPU + AUPU_Group" xfId="42254"/>
    <cellStyle name="n_Flash September eresMas_WES Flash Nov04_Classeur2_Spain ARPU + AUPU_ROW ARPU" xfId="42255"/>
    <cellStyle name="n_Flash September eresMas_WES Flash Nov04_Classeur2_Spain KPIs" xfId="7588"/>
    <cellStyle name="n_Flash September eresMas_WES Flash Nov04_Classeur2_Spain KPIs 2" xfId="16955"/>
    <cellStyle name="n_Flash September eresMas_WES Flash Nov04_Classeur2_Spain KPIs_1" xfId="52404"/>
    <cellStyle name="n_Flash September eresMas_WES Flash Nov04_Classeur2_Telecoms - Operational KPIs" xfId="50707"/>
    <cellStyle name="n_Flash September eresMas_WES Flash Nov04_DATA KPI Personal" xfId="42256"/>
    <cellStyle name="n_Flash September eresMas_WES Flash Nov04_DATA KPI Personal_Group" xfId="42257"/>
    <cellStyle name="n_Flash September eresMas_WES Flash Nov04_DATA KPI Personal_ROW ARPU" xfId="42258"/>
    <cellStyle name="n_Flash September eresMas_WES Flash Nov04_EE_CoA_BS - mapped V4" xfId="42259"/>
    <cellStyle name="n_Flash September eresMas_WES Flash Nov04_EE_CoA_BS - mapped V4_Group" xfId="42260"/>
    <cellStyle name="n_Flash September eresMas_WES Flash Nov04_EE_CoA_BS - mapped V4_ROW ARPU" xfId="42261"/>
    <cellStyle name="n_Flash September eresMas_WES Flash Nov04_Feuil1" xfId="3620"/>
    <cellStyle name="n_Flash September eresMas_WES Flash Nov04_Feuil1_A&amp;ME KPIs" xfId="54184"/>
    <cellStyle name="n_Flash September eresMas_WES Flash Nov04_Feuil1_France financials" xfId="24535"/>
    <cellStyle name="n_Flash September eresMas_WES Flash Nov04_Feuil1_France KPIs" xfId="5742"/>
    <cellStyle name="n_Flash September eresMas_WES Flash Nov04_Feuil1_France KPIs 2" xfId="15160"/>
    <cellStyle name="n_Flash September eresMas_WES Flash Nov04_Feuil1_France KPIs_1" xfId="12985"/>
    <cellStyle name="n_Flash September eresMas_WES Flash Nov04_Feuil1_Group" xfId="42263"/>
    <cellStyle name="n_Flash September eresMas_WES Flash Nov04_Feuil1_Group - financial KPIs" xfId="22791"/>
    <cellStyle name="n_Flash September eresMas_WES Flash Nov04_Feuil1_Group - operational KPIs" xfId="11231"/>
    <cellStyle name="n_Flash September eresMas_WES Flash Nov04_Feuil1_Group - operational KPIs 2" xfId="18930"/>
    <cellStyle name="n_Flash September eresMas_WES Flash Nov04_Feuil1_Group - operational KPIs_1" xfId="21047"/>
    <cellStyle name="n_Flash September eresMas_WES Flash Nov04_Feuil1_Poland KPIs" xfId="42262"/>
    <cellStyle name="n_Flash September eresMas_WES Flash Nov04_Feuil1_ROW" xfId="42264"/>
    <cellStyle name="n_Flash September eresMas_WES Flash Nov04_Feuil1_ROW ARPU" xfId="42265"/>
    <cellStyle name="n_Flash September eresMas_WES Flash Nov04_Feuil1_ROW_1" xfId="42266"/>
    <cellStyle name="n_Flash September eresMas_WES Flash Nov04_Feuil1_ROW_1_Group" xfId="42267"/>
    <cellStyle name="n_Flash September eresMas_WES Flash Nov04_Feuil1_ROW_1_ROW ARPU" xfId="42268"/>
    <cellStyle name="n_Flash September eresMas_WES Flash Nov04_Feuil1_ROW_Group" xfId="42269"/>
    <cellStyle name="n_Flash September eresMas_WES Flash Nov04_Feuil1_ROW_ROW ARPU" xfId="42270"/>
    <cellStyle name="n_Flash September eresMas_WES Flash Nov04_Feuil1_Spain ARPU + AUPU" xfId="42271"/>
    <cellStyle name="n_Flash September eresMas_WES Flash Nov04_Feuil1_Spain ARPU + AUPU_Group" xfId="42272"/>
    <cellStyle name="n_Flash September eresMas_WES Flash Nov04_Feuil1_Spain ARPU + AUPU_ROW ARPU" xfId="42273"/>
    <cellStyle name="n_Flash September eresMas_WES Flash Nov04_Feuil1_Spain KPIs" xfId="7589"/>
    <cellStyle name="n_Flash September eresMas_WES Flash Nov04_Feuil1_Spain KPIs 2" xfId="16956"/>
    <cellStyle name="n_Flash September eresMas_WES Flash Nov04_Feuil1_Spain KPIs_1" xfId="52405"/>
    <cellStyle name="n_Flash September eresMas_WES Flash Nov04_Feuil1_Telecoms - Operational KPIs" xfId="50708"/>
    <cellStyle name="n_Flash September eresMas_WES Flash Nov04_France financials" xfId="24532"/>
    <cellStyle name="n_Flash September eresMas_WES Flash Nov04_France KPIs" xfId="5739"/>
    <cellStyle name="n_Flash September eresMas_WES Flash Nov04_France KPIs 2" xfId="15157"/>
    <cellStyle name="n_Flash September eresMas_WES Flash Nov04_France KPIs_1" xfId="12982"/>
    <cellStyle name="n_Flash September eresMas_WES Flash Nov04_Group" xfId="42274"/>
    <cellStyle name="n_Flash September eresMas_WES Flash Nov04_Group - financial KPIs" xfId="22788"/>
    <cellStyle name="n_Flash September eresMas_WES Flash Nov04_Group - operational KPIs" xfId="11228"/>
    <cellStyle name="n_Flash September eresMas_WES Flash Nov04_Group - operational KPIs 2" xfId="18927"/>
    <cellStyle name="n_Flash September eresMas_WES Flash Nov04_Group - operational KPIs_1" xfId="21044"/>
    <cellStyle name="n_Flash September eresMas_WES Flash Nov04_New L23 CA trafic 06-09 (06-10-20)" xfId="3621"/>
    <cellStyle name="n_Flash September eresMas_WES Flash Nov04_New L23 CA trafic 06-09 (06-10-20)_A&amp;ME KPIs" xfId="54185"/>
    <cellStyle name="n_Flash September eresMas_WES Flash Nov04_New L23 CA trafic 06-09 (06-10-20)_France financials" xfId="24536"/>
    <cellStyle name="n_Flash September eresMas_WES Flash Nov04_New L23 CA trafic 06-09 (06-10-20)_France KPIs" xfId="5743"/>
    <cellStyle name="n_Flash September eresMas_WES Flash Nov04_New L23 CA trafic 06-09 (06-10-20)_France KPIs 2" xfId="15161"/>
    <cellStyle name="n_Flash September eresMas_WES Flash Nov04_New L23 CA trafic 06-09 (06-10-20)_France KPIs_1" xfId="12986"/>
    <cellStyle name="n_Flash September eresMas_WES Flash Nov04_New L23 CA trafic 06-09 (06-10-20)_Group" xfId="42276"/>
    <cellStyle name="n_Flash September eresMas_WES Flash Nov04_New L23 CA trafic 06-09 (06-10-20)_Group - financial KPIs" xfId="22792"/>
    <cellStyle name="n_Flash September eresMas_WES Flash Nov04_New L23 CA trafic 06-09 (06-10-20)_Group - operational KPIs" xfId="11232"/>
    <cellStyle name="n_Flash September eresMas_WES Flash Nov04_New L23 CA trafic 06-09 (06-10-20)_Group - operational KPIs 2" xfId="18931"/>
    <cellStyle name="n_Flash September eresMas_WES Flash Nov04_New L23 CA trafic 06-09 (06-10-20)_Group - operational KPIs_1" xfId="21048"/>
    <cellStyle name="n_Flash September eresMas_WES Flash Nov04_New L23 CA trafic 06-09 (06-10-20)_Poland KPIs" xfId="42275"/>
    <cellStyle name="n_Flash September eresMas_WES Flash Nov04_New L23 CA trafic 06-09 (06-10-20)_ROW" xfId="42277"/>
    <cellStyle name="n_Flash September eresMas_WES Flash Nov04_New L23 CA trafic 06-09 (06-10-20)_ROW ARPU" xfId="42278"/>
    <cellStyle name="n_Flash September eresMas_WES Flash Nov04_New L23 CA trafic 06-09 (06-10-20)_ROW_1" xfId="42279"/>
    <cellStyle name="n_Flash September eresMas_WES Flash Nov04_New L23 CA trafic 06-09 (06-10-20)_ROW_1_Group" xfId="42280"/>
    <cellStyle name="n_Flash September eresMas_WES Flash Nov04_New L23 CA trafic 06-09 (06-10-20)_ROW_1_ROW ARPU" xfId="42281"/>
    <cellStyle name="n_Flash September eresMas_WES Flash Nov04_New L23 CA trafic 06-09 (06-10-20)_ROW_Group" xfId="42282"/>
    <cellStyle name="n_Flash September eresMas_WES Flash Nov04_New L23 CA trafic 06-09 (06-10-20)_ROW_ROW ARPU" xfId="42283"/>
    <cellStyle name="n_Flash September eresMas_WES Flash Nov04_New L23 CA trafic 06-09 (06-10-20)_Spain ARPU + AUPU" xfId="42284"/>
    <cellStyle name="n_Flash September eresMas_WES Flash Nov04_New L23 CA trafic 06-09 (06-10-20)_Spain ARPU + AUPU_Group" xfId="42285"/>
    <cellStyle name="n_Flash September eresMas_WES Flash Nov04_New L23 CA trafic 06-09 (06-10-20)_Spain ARPU + AUPU_ROW ARPU" xfId="42286"/>
    <cellStyle name="n_Flash September eresMas_WES Flash Nov04_New L23 CA trafic 06-09 (06-10-20)_Spain KPIs" xfId="7590"/>
    <cellStyle name="n_Flash September eresMas_WES Flash Nov04_New L23 CA trafic 06-09 (06-10-20)_Spain KPIs 2" xfId="16957"/>
    <cellStyle name="n_Flash September eresMas_WES Flash Nov04_New L23 CA trafic 06-09 (06-10-20)_Spain KPIs_1" xfId="52406"/>
    <cellStyle name="n_Flash September eresMas_WES Flash Nov04_New L23 CA trafic 06-09 (06-10-20)_Telecoms - Operational KPIs" xfId="50709"/>
    <cellStyle name="n_Flash September eresMas_WES Flash Nov04_PFA_Mn MTV_060413" xfId="3622"/>
    <cellStyle name="n_Flash September eresMas_WES Flash Nov04_PFA_Mn MTV_060413_A&amp;ME KPIs" xfId="54186"/>
    <cellStyle name="n_Flash September eresMas_WES Flash Nov04_PFA_Mn MTV_060413_France financials" xfId="24537"/>
    <cellStyle name="n_Flash September eresMas_WES Flash Nov04_PFA_Mn MTV_060413_France KPIs" xfId="5744"/>
    <cellStyle name="n_Flash September eresMas_WES Flash Nov04_PFA_Mn MTV_060413_France KPIs 2" xfId="15162"/>
    <cellStyle name="n_Flash September eresMas_WES Flash Nov04_PFA_Mn MTV_060413_France KPIs_1" xfId="12987"/>
    <cellStyle name="n_Flash September eresMas_WES Flash Nov04_PFA_Mn MTV_060413_Group" xfId="42288"/>
    <cellStyle name="n_Flash September eresMas_WES Flash Nov04_PFA_Mn MTV_060413_Group - financial KPIs" xfId="22793"/>
    <cellStyle name="n_Flash September eresMas_WES Flash Nov04_PFA_Mn MTV_060413_Group - operational KPIs" xfId="11233"/>
    <cellStyle name="n_Flash September eresMas_WES Flash Nov04_PFA_Mn MTV_060413_Group - operational KPIs 2" xfId="18932"/>
    <cellStyle name="n_Flash September eresMas_WES Flash Nov04_PFA_Mn MTV_060413_Group - operational KPIs_1" xfId="21049"/>
    <cellStyle name="n_Flash September eresMas_WES Flash Nov04_PFA_Mn MTV_060413_Poland KPIs" xfId="42287"/>
    <cellStyle name="n_Flash September eresMas_WES Flash Nov04_PFA_Mn MTV_060413_ROW" xfId="42289"/>
    <cellStyle name="n_Flash September eresMas_WES Flash Nov04_PFA_Mn MTV_060413_ROW ARPU" xfId="42290"/>
    <cellStyle name="n_Flash September eresMas_WES Flash Nov04_PFA_Mn MTV_060413_ROW_1" xfId="42291"/>
    <cellStyle name="n_Flash September eresMas_WES Flash Nov04_PFA_Mn MTV_060413_ROW_1_Group" xfId="42292"/>
    <cellStyle name="n_Flash September eresMas_WES Flash Nov04_PFA_Mn MTV_060413_ROW_1_ROW ARPU" xfId="42293"/>
    <cellStyle name="n_Flash September eresMas_WES Flash Nov04_PFA_Mn MTV_060413_ROW_Group" xfId="42294"/>
    <cellStyle name="n_Flash September eresMas_WES Flash Nov04_PFA_Mn MTV_060413_ROW_ROW ARPU" xfId="42295"/>
    <cellStyle name="n_Flash September eresMas_WES Flash Nov04_PFA_Mn MTV_060413_Spain ARPU + AUPU" xfId="42296"/>
    <cellStyle name="n_Flash September eresMas_WES Flash Nov04_PFA_Mn MTV_060413_Spain ARPU + AUPU_Group" xfId="42297"/>
    <cellStyle name="n_Flash September eresMas_WES Flash Nov04_PFA_Mn MTV_060413_Spain ARPU + AUPU_ROW ARPU" xfId="42298"/>
    <cellStyle name="n_Flash September eresMas_WES Flash Nov04_PFA_Mn MTV_060413_Spain KPIs" xfId="7591"/>
    <cellStyle name="n_Flash September eresMas_WES Flash Nov04_PFA_Mn MTV_060413_Spain KPIs 2" xfId="16958"/>
    <cellStyle name="n_Flash September eresMas_WES Flash Nov04_PFA_Mn MTV_060413_Spain KPIs_1" xfId="52407"/>
    <cellStyle name="n_Flash September eresMas_WES Flash Nov04_PFA_Mn MTV_060413_Telecoms - Operational KPIs" xfId="50710"/>
    <cellStyle name="n_Flash September eresMas_WES Flash Nov04_PFA_Mn_0603_V0 0" xfId="3623"/>
    <cellStyle name="n_Flash September eresMas_WES Flash Nov04_PFA_Mn_0603_V0 0_A&amp;ME KPIs" xfId="54187"/>
    <cellStyle name="n_Flash September eresMas_WES Flash Nov04_PFA_Mn_0603_V0 0_France financials" xfId="24538"/>
    <cellStyle name="n_Flash September eresMas_WES Flash Nov04_PFA_Mn_0603_V0 0_France KPIs" xfId="5745"/>
    <cellStyle name="n_Flash September eresMas_WES Flash Nov04_PFA_Mn_0603_V0 0_France KPIs 2" xfId="15163"/>
    <cellStyle name="n_Flash September eresMas_WES Flash Nov04_PFA_Mn_0603_V0 0_France KPIs_1" xfId="12988"/>
    <cellStyle name="n_Flash September eresMas_WES Flash Nov04_PFA_Mn_0603_V0 0_Group" xfId="42300"/>
    <cellStyle name="n_Flash September eresMas_WES Flash Nov04_PFA_Mn_0603_V0 0_Group - financial KPIs" xfId="22794"/>
    <cellStyle name="n_Flash September eresMas_WES Flash Nov04_PFA_Mn_0603_V0 0_Group - operational KPIs" xfId="11234"/>
    <cellStyle name="n_Flash September eresMas_WES Flash Nov04_PFA_Mn_0603_V0 0_Group - operational KPIs 2" xfId="18933"/>
    <cellStyle name="n_Flash September eresMas_WES Flash Nov04_PFA_Mn_0603_V0 0_Group - operational KPIs_1" xfId="21050"/>
    <cellStyle name="n_Flash September eresMas_WES Flash Nov04_PFA_Mn_0603_V0 0_Poland KPIs" xfId="42299"/>
    <cellStyle name="n_Flash September eresMas_WES Flash Nov04_PFA_Mn_0603_V0 0_ROW" xfId="42301"/>
    <cellStyle name="n_Flash September eresMas_WES Flash Nov04_PFA_Mn_0603_V0 0_ROW ARPU" xfId="42302"/>
    <cellStyle name="n_Flash September eresMas_WES Flash Nov04_PFA_Mn_0603_V0 0_ROW_1" xfId="42303"/>
    <cellStyle name="n_Flash September eresMas_WES Flash Nov04_PFA_Mn_0603_V0 0_ROW_1_Group" xfId="42304"/>
    <cellStyle name="n_Flash September eresMas_WES Flash Nov04_PFA_Mn_0603_V0 0_ROW_1_ROW ARPU" xfId="42305"/>
    <cellStyle name="n_Flash September eresMas_WES Flash Nov04_PFA_Mn_0603_V0 0_ROW_Group" xfId="42306"/>
    <cellStyle name="n_Flash September eresMas_WES Flash Nov04_PFA_Mn_0603_V0 0_ROW_ROW ARPU" xfId="42307"/>
    <cellStyle name="n_Flash September eresMas_WES Flash Nov04_PFA_Mn_0603_V0 0_Spain ARPU + AUPU" xfId="42308"/>
    <cellStyle name="n_Flash September eresMas_WES Flash Nov04_PFA_Mn_0603_V0 0_Spain ARPU + AUPU_Group" xfId="42309"/>
    <cellStyle name="n_Flash September eresMas_WES Flash Nov04_PFA_Mn_0603_V0 0_Spain ARPU + AUPU_ROW ARPU" xfId="42310"/>
    <cellStyle name="n_Flash September eresMas_WES Flash Nov04_PFA_Mn_0603_V0 0_Spain KPIs" xfId="7592"/>
    <cellStyle name="n_Flash September eresMas_WES Flash Nov04_PFA_Mn_0603_V0 0_Spain KPIs 2" xfId="16959"/>
    <cellStyle name="n_Flash September eresMas_WES Flash Nov04_PFA_Mn_0603_V0 0_Spain KPIs_1" xfId="52408"/>
    <cellStyle name="n_Flash September eresMas_WES Flash Nov04_PFA_Mn_0603_V0 0_Telecoms - Operational KPIs" xfId="50711"/>
    <cellStyle name="n_Flash September eresMas_WES Flash Nov04_Poland KPIs" xfId="42231"/>
    <cellStyle name="n_Flash September eresMas_WES Flash Nov04_Reporting Valeur_Mobile_2010_10" xfId="42311"/>
    <cellStyle name="n_Flash September eresMas_WES Flash Nov04_Reporting Valeur_Mobile_2010_10_Group" xfId="42312"/>
    <cellStyle name="n_Flash September eresMas_WES Flash Nov04_Reporting Valeur_Mobile_2010_10_ROW" xfId="42313"/>
    <cellStyle name="n_Flash September eresMas_WES Flash Nov04_Reporting Valeur_Mobile_2010_10_ROW ARPU" xfId="42314"/>
    <cellStyle name="n_Flash September eresMas_WES Flash Nov04_Reporting Valeur_Mobile_2010_10_ROW_Group" xfId="42315"/>
    <cellStyle name="n_Flash September eresMas_WES Flash Nov04_Reporting Valeur_Mobile_2010_10_ROW_ROW ARPU" xfId="42316"/>
    <cellStyle name="n_Flash September eresMas_WES Flash Nov04_ROW" xfId="42317"/>
    <cellStyle name="n_Flash September eresMas_WES Flash Nov04_ROW ARPU" xfId="42318"/>
    <cellStyle name="n_Flash September eresMas_WES Flash Nov04_ROW_1" xfId="42319"/>
    <cellStyle name="n_Flash September eresMas_WES Flash Nov04_ROW_1_Group" xfId="42320"/>
    <cellStyle name="n_Flash September eresMas_WES Flash Nov04_ROW_1_ROW ARPU" xfId="42321"/>
    <cellStyle name="n_Flash September eresMas_WES Flash Nov04_ROW_Group" xfId="42322"/>
    <cellStyle name="n_Flash September eresMas_WES Flash Nov04_ROW_ROW ARPU" xfId="42323"/>
    <cellStyle name="n_Flash September eresMas_WES Flash Nov04_Spain ARPU + AUPU" xfId="42324"/>
    <cellStyle name="n_Flash September eresMas_WES Flash Nov04_Spain ARPU + AUPU_Group" xfId="42325"/>
    <cellStyle name="n_Flash September eresMas_WES Flash Nov04_Spain ARPU + AUPU_ROW ARPU" xfId="42326"/>
    <cellStyle name="n_Flash September eresMas_WES Flash Nov04_Spain KPIs" xfId="7586"/>
    <cellStyle name="n_Flash September eresMas_WES Flash Nov04_Spain KPIs 2" xfId="16953"/>
    <cellStyle name="n_Flash September eresMas_WES Flash Nov04_Spain KPIs_1" xfId="52402"/>
    <cellStyle name="n_Flash September eresMas_WES Flash Nov04_Telecoms - Operational KPIs" xfId="50705"/>
    <cellStyle name="n_Flash September eresMas_WES Flash Nov04_UAG_report_CA 06-09 (06-09-28)" xfId="3624"/>
    <cellStyle name="n_Flash September eresMas_WES Flash Nov04_UAG_report_CA 06-09 (06-09-28)_A&amp;ME KPIs" xfId="54188"/>
    <cellStyle name="n_Flash September eresMas_WES Flash Nov04_UAG_report_CA 06-09 (06-09-28)_France financials" xfId="24539"/>
    <cellStyle name="n_Flash September eresMas_WES Flash Nov04_UAG_report_CA 06-09 (06-09-28)_France KPIs" xfId="5746"/>
    <cellStyle name="n_Flash September eresMas_WES Flash Nov04_UAG_report_CA 06-09 (06-09-28)_France KPIs 2" xfId="15164"/>
    <cellStyle name="n_Flash September eresMas_WES Flash Nov04_UAG_report_CA 06-09 (06-09-28)_France KPIs_1" xfId="12989"/>
    <cellStyle name="n_Flash September eresMas_WES Flash Nov04_UAG_report_CA 06-09 (06-09-28)_Group" xfId="42328"/>
    <cellStyle name="n_Flash September eresMas_WES Flash Nov04_UAG_report_CA 06-09 (06-09-28)_Group - financial KPIs" xfId="22795"/>
    <cellStyle name="n_Flash September eresMas_WES Flash Nov04_UAG_report_CA 06-09 (06-09-28)_Group - operational KPIs" xfId="11235"/>
    <cellStyle name="n_Flash September eresMas_WES Flash Nov04_UAG_report_CA 06-09 (06-09-28)_Group - operational KPIs 2" xfId="18934"/>
    <cellStyle name="n_Flash September eresMas_WES Flash Nov04_UAG_report_CA 06-09 (06-09-28)_Group - operational KPIs_1" xfId="21051"/>
    <cellStyle name="n_Flash September eresMas_WES Flash Nov04_UAG_report_CA 06-09 (06-09-28)_Poland KPIs" xfId="42327"/>
    <cellStyle name="n_Flash September eresMas_WES Flash Nov04_UAG_report_CA 06-09 (06-09-28)_ROW" xfId="42329"/>
    <cellStyle name="n_Flash September eresMas_WES Flash Nov04_UAG_report_CA 06-09 (06-09-28)_ROW ARPU" xfId="42330"/>
    <cellStyle name="n_Flash September eresMas_WES Flash Nov04_UAG_report_CA 06-09 (06-09-28)_ROW_1" xfId="42331"/>
    <cellStyle name="n_Flash September eresMas_WES Flash Nov04_UAG_report_CA 06-09 (06-09-28)_ROW_1_Group" xfId="42332"/>
    <cellStyle name="n_Flash September eresMas_WES Flash Nov04_UAG_report_CA 06-09 (06-09-28)_ROW_1_ROW ARPU" xfId="42333"/>
    <cellStyle name="n_Flash September eresMas_WES Flash Nov04_UAG_report_CA 06-09 (06-09-28)_ROW_Group" xfId="42334"/>
    <cellStyle name="n_Flash September eresMas_WES Flash Nov04_UAG_report_CA 06-09 (06-09-28)_ROW_ROW ARPU" xfId="42335"/>
    <cellStyle name="n_Flash September eresMas_WES Flash Nov04_UAG_report_CA 06-09 (06-09-28)_Spain ARPU + AUPU" xfId="42336"/>
    <cellStyle name="n_Flash September eresMas_WES Flash Nov04_UAG_report_CA 06-09 (06-09-28)_Spain ARPU + AUPU_Group" xfId="42337"/>
    <cellStyle name="n_Flash September eresMas_WES Flash Nov04_UAG_report_CA 06-09 (06-09-28)_Spain ARPU + AUPU_ROW ARPU" xfId="42338"/>
    <cellStyle name="n_Flash September eresMas_WES Flash Nov04_UAG_report_CA 06-09 (06-09-28)_Spain KPIs" xfId="7593"/>
    <cellStyle name="n_Flash September eresMas_WES Flash Nov04_UAG_report_CA 06-09 (06-09-28)_Spain KPIs 2" xfId="16960"/>
    <cellStyle name="n_Flash September eresMas_WES Flash Nov04_UAG_report_CA 06-09 (06-09-28)_Spain KPIs_1" xfId="52409"/>
    <cellStyle name="n_Flash September eresMas_WES Flash Nov04_UAG_report_CA 06-09 (06-09-28)_Telecoms - Operational KPIs" xfId="50712"/>
    <cellStyle name="n_Flash September eresMas_WES Flash Nov04_UAG_report_CA 06-10 (06-11-06)" xfId="3625"/>
    <cellStyle name="n_Flash September eresMas_WES Flash Nov04_UAG_report_CA 06-10 (06-11-06)_A&amp;ME KPIs" xfId="54189"/>
    <cellStyle name="n_Flash September eresMas_WES Flash Nov04_UAG_report_CA 06-10 (06-11-06)_France financials" xfId="24540"/>
    <cellStyle name="n_Flash September eresMas_WES Flash Nov04_UAG_report_CA 06-10 (06-11-06)_France KPIs" xfId="5747"/>
    <cellStyle name="n_Flash September eresMas_WES Flash Nov04_UAG_report_CA 06-10 (06-11-06)_France KPIs 2" xfId="15165"/>
    <cellStyle name="n_Flash September eresMas_WES Flash Nov04_UAG_report_CA 06-10 (06-11-06)_France KPIs_1" xfId="12990"/>
    <cellStyle name="n_Flash September eresMas_WES Flash Nov04_UAG_report_CA 06-10 (06-11-06)_Group" xfId="42340"/>
    <cellStyle name="n_Flash September eresMas_WES Flash Nov04_UAG_report_CA 06-10 (06-11-06)_Group - financial KPIs" xfId="22796"/>
    <cellStyle name="n_Flash September eresMas_WES Flash Nov04_UAG_report_CA 06-10 (06-11-06)_Group - operational KPIs" xfId="11236"/>
    <cellStyle name="n_Flash September eresMas_WES Flash Nov04_UAG_report_CA 06-10 (06-11-06)_Group - operational KPIs 2" xfId="18935"/>
    <cellStyle name="n_Flash September eresMas_WES Flash Nov04_UAG_report_CA 06-10 (06-11-06)_Group - operational KPIs_1" xfId="21052"/>
    <cellStyle name="n_Flash September eresMas_WES Flash Nov04_UAG_report_CA 06-10 (06-11-06)_Poland KPIs" xfId="42339"/>
    <cellStyle name="n_Flash September eresMas_WES Flash Nov04_UAG_report_CA 06-10 (06-11-06)_ROW" xfId="42341"/>
    <cellStyle name="n_Flash September eresMas_WES Flash Nov04_UAG_report_CA 06-10 (06-11-06)_ROW ARPU" xfId="42342"/>
    <cellStyle name="n_Flash September eresMas_WES Flash Nov04_UAG_report_CA 06-10 (06-11-06)_ROW_1" xfId="42343"/>
    <cellStyle name="n_Flash September eresMas_WES Flash Nov04_UAG_report_CA 06-10 (06-11-06)_ROW_1_Group" xfId="42344"/>
    <cellStyle name="n_Flash September eresMas_WES Flash Nov04_UAG_report_CA 06-10 (06-11-06)_ROW_1_ROW ARPU" xfId="42345"/>
    <cellStyle name="n_Flash September eresMas_WES Flash Nov04_UAG_report_CA 06-10 (06-11-06)_ROW_Group" xfId="42346"/>
    <cellStyle name="n_Flash September eresMas_WES Flash Nov04_UAG_report_CA 06-10 (06-11-06)_ROW_ROW ARPU" xfId="42347"/>
    <cellStyle name="n_Flash September eresMas_WES Flash Nov04_UAG_report_CA 06-10 (06-11-06)_Spain ARPU + AUPU" xfId="42348"/>
    <cellStyle name="n_Flash September eresMas_WES Flash Nov04_UAG_report_CA 06-10 (06-11-06)_Spain ARPU + AUPU_Group" xfId="42349"/>
    <cellStyle name="n_Flash September eresMas_WES Flash Nov04_UAG_report_CA 06-10 (06-11-06)_Spain ARPU + AUPU_ROW ARPU" xfId="42350"/>
    <cellStyle name="n_Flash September eresMas_WES Flash Nov04_UAG_report_CA 06-10 (06-11-06)_Spain KPIs" xfId="7594"/>
    <cellStyle name="n_Flash September eresMas_WES Flash Nov04_UAG_report_CA 06-10 (06-11-06)_Spain KPIs 2" xfId="16961"/>
    <cellStyle name="n_Flash September eresMas_WES Flash Nov04_UAG_report_CA 06-10 (06-11-06)_Spain KPIs_1" xfId="52410"/>
    <cellStyle name="n_Flash September eresMas_WES Flash Nov04_UAG_report_CA 06-10 (06-11-06)_Telecoms - Operational KPIs" xfId="50713"/>
    <cellStyle name="n_Flash September eresMas_WES Flash October_04" xfId="3626"/>
    <cellStyle name="n_Flash September eresMas_WES Flash October_04_A&amp;ME KPIs" xfId="54190"/>
    <cellStyle name="n_Flash September eresMas_WES Flash October_04_CA BAC SCR-VM 06-07 (31-07-06)" xfId="3627"/>
    <cellStyle name="n_Flash September eresMas_WES Flash October_04_CA BAC SCR-VM 06-07 (31-07-06)_A&amp;ME KPIs" xfId="54191"/>
    <cellStyle name="n_Flash September eresMas_WES Flash October_04_CA BAC SCR-VM 06-07 (31-07-06)_France financials" xfId="24542"/>
    <cellStyle name="n_Flash September eresMas_WES Flash October_04_CA BAC SCR-VM 06-07 (31-07-06)_France KPIs" xfId="5749"/>
    <cellStyle name="n_Flash September eresMas_WES Flash October_04_CA BAC SCR-VM 06-07 (31-07-06)_France KPIs 2" xfId="15167"/>
    <cellStyle name="n_Flash September eresMas_WES Flash October_04_CA BAC SCR-VM 06-07 (31-07-06)_France KPIs_1" xfId="12992"/>
    <cellStyle name="n_Flash September eresMas_WES Flash October_04_CA BAC SCR-VM 06-07 (31-07-06)_Group" xfId="42353"/>
    <cellStyle name="n_Flash September eresMas_WES Flash October_04_CA BAC SCR-VM 06-07 (31-07-06)_Group - financial KPIs" xfId="22798"/>
    <cellStyle name="n_Flash September eresMas_WES Flash October_04_CA BAC SCR-VM 06-07 (31-07-06)_Group - operational KPIs" xfId="11238"/>
    <cellStyle name="n_Flash September eresMas_WES Flash October_04_CA BAC SCR-VM 06-07 (31-07-06)_Group - operational KPIs 2" xfId="18937"/>
    <cellStyle name="n_Flash September eresMas_WES Flash October_04_CA BAC SCR-VM 06-07 (31-07-06)_Group - operational KPIs_1" xfId="21054"/>
    <cellStyle name="n_Flash September eresMas_WES Flash October_04_CA BAC SCR-VM 06-07 (31-07-06)_Poland KPIs" xfId="42352"/>
    <cellStyle name="n_Flash September eresMas_WES Flash October_04_CA BAC SCR-VM 06-07 (31-07-06)_ROW" xfId="42354"/>
    <cellStyle name="n_Flash September eresMas_WES Flash October_04_CA BAC SCR-VM 06-07 (31-07-06)_ROW ARPU" xfId="42355"/>
    <cellStyle name="n_Flash September eresMas_WES Flash October_04_CA BAC SCR-VM 06-07 (31-07-06)_ROW_1" xfId="42356"/>
    <cellStyle name="n_Flash September eresMas_WES Flash October_04_CA BAC SCR-VM 06-07 (31-07-06)_ROW_1_Group" xfId="42357"/>
    <cellStyle name="n_Flash September eresMas_WES Flash October_04_CA BAC SCR-VM 06-07 (31-07-06)_ROW_1_ROW ARPU" xfId="42358"/>
    <cellStyle name="n_Flash September eresMas_WES Flash October_04_CA BAC SCR-VM 06-07 (31-07-06)_ROW_Group" xfId="42359"/>
    <cellStyle name="n_Flash September eresMas_WES Flash October_04_CA BAC SCR-VM 06-07 (31-07-06)_ROW_ROW ARPU" xfId="42360"/>
    <cellStyle name="n_Flash September eresMas_WES Flash October_04_CA BAC SCR-VM 06-07 (31-07-06)_Spain ARPU + AUPU" xfId="42361"/>
    <cellStyle name="n_Flash September eresMas_WES Flash October_04_CA BAC SCR-VM 06-07 (31-07-06)_Spain ARPU + AUPU_Group" xfId="42362"/>
    <cellStyle name="n_Flash September eresMas_WES Flash October_04_CA BAC SCR-VM 06-07 (31-07-06)_Spain ARPU + AUPU_ROW ARPU" xfId="42363"/>
    <cellStyle name="n_Flash September eresMas_WES Flash October_04_CA BAC SCR-VM 06-07 (31-07-06)_Spain KPIs" xfId="7596"/>
    <cellStyle name="n_Flash September eresMas_WES Flash October_04_CA BAC SCR-VM 06-07 (31-07-06)_Spain KPIs 2" xfId="16963"/>
    <cellStyle name="n_Flash September eresMas_WES Flash October_04_CA BAC SCR-VM 06-07 (31-07-06)_Spain KPIs_1" xfId="52412"/>
    <cellStyle name="n_Flash September eresMas_WES Flash October_04_CA BAC SCR-VM 06-07 (31-07-06)_Telecoms - Operational KPIs" xfId="50715"/>
    <cellStyle name="n_Flash September eresMas_WES Flash October_04_Classeur2" xfId="3628"/>
    <cellStyle name="n_Flash September eresMas_WES Flash October_04_Classeur2_A&amp;ME KPIs" xfId="54192"/>
    <cellStyle name="n_Flash September eresMas_WES Flash October_04_Classeur2_France financials" xfId="24543"/>
    <cellStyle name="n_Flash September eresMas_WES Flash October_04_Classeur2_France KPIs" xfId="5750"/>
    <cellStyle name="n_Flash September eresMas_WES Flash October_04_Classeur2_France KPIs 2" xfId="15168"/>
    <cellStyle name="n_Flash September eresMas_WES Flash October_04_Classeur2_France KPIs_1" xfId="12993"/>
    <cellStyle name="n_Flash September eresMas_WES Flash October_04_Classeur2_Group" xfId="42365"/>
    <cellStyle name="n_Flash September eresMas_WES Flash October_04_Classeur2_Group - financial KPIs" xfId="22799"/>
    <cellStyle name="n_Flash September eresMas_WES Flash October_04_Classeur2_Group - operational KPIs" xfId="11239"/>
    <cellStyle name="n_Flash September eresMas_WES Flash October_04_Classeur2_Group - operational KPIs 2" xfId="18938"/>
    <cellStyle name="n_Flash September eresMas_WES Flash October_04_Classeur2_Group - operational KPIs_1" xfId="21055"/>
    <cellStyle name="n_Flash September eresMas_WES Flash October_04_Classeur2_Poland KPIs" xfId="42364"/>
    <cellStyle name="n_Flash September eresMas_WES Flash October_04_Classeur2_ROW" xfId="42366"/>
    <cellStyle name="n_Flash September eresMas_WES Flash October_04_Classeur2_ROW ARPU" xfId="42367"/>
    <cellStyle name="n_Flash September eresMas_WES Flash October_04_Classeur2_ROW_1" xfId="42368"/>
    <cellStyle name="n_Flash September eresMas_WES Flash October_04_Classeur2_ROW_1_Group" xfId="42369"/>
    <cellStyle name="n_Flash September eresMas_WES Flash October_04_Classeur2_ROW_1_ROW ARPU" xfId="42370"/>
    <cellStyle name="n_Flash September eresMas_WES Flash October_04_Classeur2_ROW_Group" xfId="42371"/>
    <cellStyle name="n_Flash September eresMas_WES Flash October_04_Classeur2_ROW_ROW ARPU" xfId="42372"/>
    <cellStyle name="n_Flash September eresMas_WES Flash October_04_Classeur2_Spain ARPU + AUPU" xfId="42373"/>
    <cellStyle name="n_Flash September eresMas_WES Flash October_04_Classeur2_Spain ARPU + AUPU_Group" xfId="42374"/>
    <cellStyle name="n_Flash September eresMas_WES Flash October_04_Classeur2_Spain ARPU + AUPU_ROW ARPU" xfId="42375"/>
    <cellStyle name="n_Flash September eresMas_WES Flash October_04_Classeur2_Spain KPIs" xfId="7597"/>
    <cellStyle name="n_Flash September eresMas_WES Flash October_04_Classeur2_Spain KPIs 2" xfId="16964"/>
    <cellStyle name="n_Flash September eresMas_WES Flash October_04_Classeur2_Spain KPIs_1" xfId="52413"/>
    <cellStyle name="n_Flash September eresMas_WES Flash October_04_Classeur2_Telecoms - Operational KPIs" xfId="50716"/>
    <cellStyle name="n_Flash September eresMas_WES Flash October_04_DATA KPI Personal" xfId="42376"/>
    <cellStyle name="n_Flash September eresMas_WES Flash October_04_DATA KPI Personal_Group" xfId="42377"/>
    <cellStyle name="n_Flash September eresMas_WES Flash October_04_DATA KPI Personal_ROW ARPU" xfId="42378"/>
    <cellStyle name="n_Flash September eresMas_WES Flash October_04_EE_CoA_BS - mapped V4" xfId="42379"/>
    <cellStyle name="n_Flash September eresMas_WES Flash October_04_EE_CoA_BS - mapped V4_Group" xfId="42380"/>
    <cellStyle name="n_Flash September eresMas_WES Flash October_04_EE_CoA_BS - mapped V4_ROW ARPU" xfId="42381"/>
    <cellStyle name="n_Flash September eresMas_WES Flash October_04_Feuil1" xfId="3629"/>
    <cellStyle name="n_Flash September eresMas_WES Flash October_04_Feuil1_A&amp;ME KPIs" xfId="54193"/>
    <cellStyle name="n_Flash September eresMas_WES Flash October_04_Feuil1_France financials" xfId="24544"/>
    <cellStyle name="n_Flash September eresMas_WES Flash October_04_Feuil1_France KPIs" xfId="5751"/>
    <cellStyle name="n_Flash September eresMas_WES Flash October_04_Feuil1_France KPIs 2" xfId="15169"/>
    <cellStyle name="n_Flash September eresMas_WES Flash October_04_Feuil1_France KPIs_1" xfId="12994"/>
    <cellStyle name="n_Flash September eresMas_WES Flash October_04_Feuil1_Group" xfId="42383"/>
    <cellStyle name="n_Flash September eresMas_WES Flash October_04_Feuil1_Group - financial KPIs" xfId="22800"/>
    <cellStyle name="n_Flash September eresMas_WES Flash October_04_Feuil1_Group - operational KPIs" xfId="11240"/>
    <cellStyle name="n_Flash September eresMas_WES Flash October_04_Feuil1_Group - operational KPIs 2" xfId="18939"/>
    <cellStyle name="n_Flash September eresMas_WES Flash October_04_Feuil1_Group - operational KPIs_1" xfId="21056"/>
    <cellStyle name="n_Flash September eresMas_WES Flash October_04_Feuil1_Poland KPIs" xfId="42382"/>
    <cellStyle name="n_Flash September eresMas_WES Flash October_04_Feuil1_ROW" xfId="42384"/>
    <cellStyle name="n_Flash September eresMas_WES Flash October_04_Feuil1_ROW ARPU" xfId="42385"/>
    <cellStyle name="n_Flash September eresMas_WES Flash October_04_Feuil1_ROW_1" xfId="42386"/>
    <cellStyle name="n_Flash September eresMas_WES Flash October_04_Feuil1_ROW_1_Group" xfId="42387"/>
    <cellStyle name="n_Flash September eresMas_WES Flash October_04_Feuil1_ROW_1_ROW ARPU" xfId="42388"/>
    <cellStyle name="n_Flash September eresMas_WES Flash October_04_Feuil1_ROW_Group" xfId="42389"/>
    <cellStyle name="n_Flash September eresMas_WES Flash October_04_Feuil1_ROW_ROW ARPU" xfId="42390"/>
    <cellStyle name="n_Flash September eresMas_WES Flash October_04_Feuil1_Spain ARPU + AUPU" xfId="42391"/>
    <cellStyle name="n_Flash September eresMas_WES Flash October_04_Feuil1_Spain ARPU + AUPU_Group" xfId="42392"/>
    <cellStyle name="n_Flash September eresMas_WES Flash October_04_Feuil1_Spain ARPU + AUPU_ROW ARPU" xfId="42393"/>
    <cellStyle name="n_Flash September eresMas_WES Flash October_04_Feuil1_Spain KPIs" xfId="7598"/>
    <cellStyle name="n_Flash September eresMas_WES Flash October_04_Feuil1_Spain KPIs 2" xfId="16965"/>
    <cellStyle name="n_Flash September eresMas_WES Flash October_04_Feuil1_Spain KPIs_1" xfId="52414"/>
    <cellStyle name="n_Flash September eresMas_WES Flash October_04_Feuil1_Telecoms - Operational KPIs" xfId="50717"/>
    <cellStyle name="n_Flash September eresMas_WES Flash October_04_France financials" xfId="24541"/>
    <cellStyle name="n_Flash September eresMas_WES Flash October_04_France KPIs" xfId="5748"/>
    <cellStyle name="n_Flash September eresMas_WES Flash October_04_France KPIs 2" xfId="15166"/>
    <cellStyle name="n_Flash September eresMas_WES Flash October_04_France KPIs_1" xfId="12991"/>
    <cellStyle name="n_Flash September eresMas_WES Flash October_04_Group" xfId="42394"/>
    <cellStyle name="n_Flash September eresMas_WES Flash October_04_Group - financial KPIs" xfId="22797"/>
    <cellStyle name="n_Flash September eresMas_WES Flash October_04_Group - operational KPIs" xfId="11237"/>
    <cellStyle name="n_Flash September eresMas_WES Flash October_04_Group - operational KPIs 2" xfId="18936"/>
    <cellStyle name="n_Flash September eresMas_WES Flash October_04_Group - operational KPIs_1" xfId="21053"/>
    <cellStyle name="n_Flash September eresMas_WES Flash October_04_New L23 CA trafic 06-09 (06-10-20)" xfId="3630"/>
    <cellStyle name="n_Flash September eresMas_WES Flash October_04_New L23 CA trafic 06-09 (06-10-20)_A&amp;ME KPIs" xfId="54194"/>
    <cellStyle name="n_Flash September eresMas_WES Flash October_04_New L23 CA trafic 06-09 (06-10-20)_France financials" xfId="24545"/>
    <cellStyle name="n_Flash September eresMas_WES Flash October_04_New L23 CA trafic 06-09 (06-10-20)_France KPIs" xfId="5752"/>
    <cellStyle name="n_Flash September eresMas_WES Flash October_04_New L23 CA trafic 06-09 (06-10-20)_France KPIs 2" xfId="15170"/>
    <cellStyle name="n_Flash September eresMas_WES Flash October_04_New L23 CA trafic 06-09 (06-10-20)_France KPIs_1" xfId="12995"/>
    <cellStyle name="n_Flash September eresMas_WES Flash October_04_New L23 CA trafic 06-09 (06-10-20)_Group" xfId="42396"/>
    <cellStyle name="n_Flash September eresMas_WES Flash October_04_New L23 CA trafic 06-09 (06-10-20)_Group - financial KPIs" xfId="22801"/>
    <cellStyle name="n_Flash September eresMas_WES Flash October_04_New L23 CA trafic 06-09 (06-10-20)_Group - operational KPIs" xfId="11241"/>
    <cellStyle name="n_Flash September eresMas_WES Flash October_04_New L23 CA trafic 06-09 (06-10-20)_Group - operational KPIs 2" xfId="18940"/>
    <cellStyle name="n_Flash September eresMas_WES Flash October_04_New L23 CA trafic 06-09 (06-10-20)_Group - operational KPIs_1" xfId="21057"/>
    <cellStyle name="n_Flash September eresMas_WES Flash October_04_New L23 CA trafic 06-09 (06-10-20)_Poland KPIs" xfId="42395"/>
    <cellStyle name="n_Flash September eresMas_WES Flash October_04_New L23 CA trafic 06-09 (06-10-20)_ROW" xfId="42397"/>
    <cellStyle name="n_Flash September eresMas_WES Flash October_04_New L23 CA trafic 06-09 (06-10-20)_ROW ARPU" xfId="42398"/>
    <cellStyle name="n_Flash September eresMas_WES Flash October_04_New L23 CA trafic 06-09 (06-10-20)_ROW_1" xfId="42399"/>
    <cellStyle name="n_Flash September eresMas_WES Flash October_04_New L23 CA trafic 06-09 (06-10-20)_ROW_1_Group" xfId="42400"/>
    <cellStyle name="n_Flash September eresMas_WES Flash October_04_New L23 CA trafic 06-09 (06-10-20)_ROW_1_ROW ARPU" xfId="42401"/>
    <cellStyle name="n_Flash September eresMas_WES Flash October_04_New L23 CA trafic 06-09 (06-10-20)_ROW_Group" xfId="42402"/>
    <cellStyle name="n_Flash September eresMas_WES Flash October_04_New L23 CA trafic 06-09 (06-10-20)_ROW_ROW ARPU" xfId="42403"/>
    <cellStyle name="n_Flash September eresMas_WES Flash October_04_New L23 CA trafic 06-09 (06-10-20)_Spain ARPU + AUPU" xfId="42404"/>
    <cellStyle name="n_Flash September eresMas_WES Flash October_04_New L23 CA trafic 06-09 (06-10-20)_Spain ARPU + AUPU_Group" xfId="42405"/>
    <cellStyle name="n_Flash September eresMas_WES Flash October_04_New L23 CA trafic 06-09 (06-10-20)_Spain ARPU + AUPU_ROW ARPU" xfId="42406"/>
    <cellStyle name="n_Flash September eresMas_WES Flash October_04_New L23 CA trafic 06-09 (06-10-20)_Spain KPIs" xfId="7599"/>
    <cellStyle name="n_Flash September eresMas_WES Flash October_04_New L23 CA trafic 06-09 (06-10-20)_Spain KPIs 2" xfId="16966"/>
    <cellStyle name="n_Flash September eresMas_WES Flash October_04_New L23 CA trafic 06-09 (06-10-20)_Spain KPIs_1" xfId="52415"/>
    <cellStyle name="n_Flash September eresMas_WES Flash October_04_New L23 CA trafic 06-09 (06-10-20)_Telecoms - Operational KPIs" xfId="50718"/>
    <cellStyle name="n_Flash September eresMas_WES Flash October_04_PFA_Mn MTV_060413" xfId="3631"/>
    <cellStyle name="n_Flash September eresMas_WES Flash October_04_PFA_Mn MTV_060413_A&amp;ME KPIs" xfId="54195"/>
    <cellStyle name="n_Flash September eresMas_WES Flash October_04_PFA_Mn MTV_060413_France financials" xfId="24546"/>
    <cellStyle name="n_Flash September eresMas_WES Flash October_04_PFA_Mn MTV_060413_France KPIs" xfId="5753"/>
    <cellStyle name="n_Flash September eresMas_WES Flash October_04_PFA_Mn MTV_060413_France KPIs 2" xfId="15171"/>
    <cellStyle name="n_Flash September eresMas_WES Flash October_04_PFA_Mn MTV_060413_France KPIs_1" xfId="12996"/>
    <cellStyle name="n_Flash September eresMas_WES Flash October_04_PFA_Mn MTV_060413_Group" xfId="42408"/>
    <cellStyle name="n_Flash September eresMas_WES Flash October_04_PFA_Mn MTV_060413_Group - financial KPIs" xfId="22802"/>
    <cellStyle name="n_Flash September eresMas_WES Flash October_04_PFA_Mn MTV_060413_Group - operational KPIs" xfId="11242"/>
    <cellStyle name="n_Flash September eresMas_WES Flash October_04_PFA_Mn MTV_060413_Group - operational KPIs 2" xfId="18941"/>
    <cellStyle name="n_Flash September eresMas_WES Flash October_04_PFA_Mn MTV_060413_Group - operational KPIs_1" xfId="21058"/>
    <cellStyle name="n_Flash September eresMas_WES Flash October_04_PFA_Mn MTV_060413_Poland KPIs" xfId="42407"/>
    <cellStyle name="n_Flash September eresMas_WES Flash October_04_PFA_Mn MTV_060413_ROW" xfId="42409"/>
    <cellStyle name="n_Flash September eresMas_WES Flash October_04_PFA_Mn MTV_060413_ROW ARPU" xfId="42410"/>
    <cellStyle name="n_Flash September eresMas_WES Flash October_04_PFA_Mn MTV_060413_ROW_1" xfId="42411"/>
    <cellStyle name="n_Flash September eresMas_WES Flash October_04_PFA_Mn MTV_060413_ROW_1_Group" xfId="42412"/>
    <cellStyle name="n_Flash September eresMas_WES Flash October_04_PFA_Mn MTV_060413_ROW_1_ROW ARPU" xfId="42413"/>
    <cellStyle name="n_Flash September eresMas_WES Flash October_04_PFA_Mn MTV_060413_ROW_Group" xfId="42414"/>
    <cellStyle name="n_Flash September eresMas_WES Flash October_04_PFA_Mn MTV_060413_ROW_ROW ARPU" xfId="42415"/>
    <cellStyle name="n_Flash September eresMas_WES Flash October_04_PFA_Mn MTV_060413_Spain ARPU + AUPU" xfId="42416"/>
    <cellStyle name="n_Flash September eresMas_WES Flash October_04_PFA_Mn MTV_060413_Spain ARPU + AUPU_Group" xfId="42417"/>
    <cellStyle name="n_Flash September eresMas_WES Flash October_04_PFA_Mn MTV_060413_Spain ARPU + AUPU_ROW ARPU" xfId="42418"/>
    <cellStyle name="n_Flash September eresMas_WES Flash October_04_PFA_Mn MTV_060413_Spain KPIs" xfId="7600"/>
    <cellStyle name="n_Flash September eresMas_WES Flash October_04_PFA_Mn MTV_060413_Spain KPIs 2" xfId="16967"/>
    <cellStyle name="n_Flash September eresMas_WES Flash October_04_PFA_Mn MTV_060413_Spain KPIs_1" xfId="52416"/>
    <cellStyle name="n_Flash September eresMas_WES Flash October_04_PFA_Mn MTV_060413_Telecoms - Operational KPIs" xfId="50719"/>
    <cellStyle name="n_Flash September eresMas_WES Flash October_04_PFA_Mn_0603_V0 0" xfId="3632"/>
    <cellStyle name="n_Flash September eresMas_WES Flash October_04_PFA_Mn_0603_V0 0_A&amp;ME KPIs" xfId="54196"/>
    <cellStyle name="n_Flash September eresMas_WES Flash October_04_PFA_Mn_0603_V0 0_France financials" xfId="24547"/>
    <cellStyle name="n_Flash September eresMas_WES Flash October_04_PFA_Mn_0603_V0 0_France KPIs" xfId="5754"/>
    <cellStyle name="n_Flash September eresMas_WES Flash October_04_PFA_Mn_0603_V0 0_France KPIs 2" xfId="15172"/>
    <cellStyle name="n_Flash September eresMas_WES Flash October_04_PFA_Mn_0603_V0 0_France KPIs_1" xfId="12997"/>
    <cellStyle name="n_Flash September eresMas_WES Flash October_04_PFA_Mn_0603_V0 0_Group" xfId="42420"/>
    <cellStyle name="n_Flash September eresMas_WES Flash October_04_PFA_Mn_0603_V0 0_Group - financial KPIs" xfId="22803"/>
    <cellStyle name="n_Flash September eresMas_WES Flash October_04_PFA_Mn_0603_V0 0_Group - operational KPIs" xfId="11243"/>
    <cellStyle name="n_Flash September eresMas_WES Flash October_04_PFA_Mn_0603_V0 0_Group - operational KPIs 2" xfId="18942"/>
    <cellStyle name="n_Flash September eresMas_WES Flash October_04_PFA_Mn_0603_V0 0_Group - operational KPIs_1" xfId="21059"/>
    <cellStyle name="n_Flash September eresMas_WES Flash October_04_PFA_Mn_0603_V0 0_Poland KPIs" xfId="42419"/>
    <cellStyle name="n_Flash September eresMas_WES Flash October_04_PFA_Mn_0603_V0 0_ROW" xfId="42421"/>
    <cellStyle name="n_Flash September eresMas_WES Flash October_04_PFA_Mn_0603_V0 0_ROW ARPU" xfId="42422"/>
    <cellStyle name="n_Flash September eresMas_WES Flash October_04_PFA_Mn_0603_V0 0_ROW_1" xfId="42423"/>
    <cellStyle name="n_Flash September eresMas_WES Flash October_04_PFA_Mn_0603_V0 0_ROW_1_Group" xfId="42424"/>
    <cellStyle name="n_Flash September eresMas_WES Flash October_04_PFA_Mn_0603_V0 0_ROW_1_ROW ARPU" xfId="42425"/>
    <cellStyle name="n_Flash September eresMas_WES Flash October_04_PFA_Mn_0603_V0 0_ROW_Group" xfId="42426"/>
    <cellStyle name="n_Flash September eresMas_WES Flash October_04_PFA_Mn_0603_V0 0_ROW_ROW ARPU" xfId="42427"/>
    <cellStyle name="n_Flash September eresMas_WES Flash October_04_PFA_Mn_0603_V0 0_Spain ARPU + AUPU" xfId="42428"/>
    <cellStyle name="n_Flash September eresMas_WES Flash October_04_PFA_Mn_0603_V0 0_Spain ARPU + AUPU_Group" xfId="42429"/>
    <cellStyle name="n_Flash September eresMas_WES Flash October_04_PFA_Mn_0603_V0 0_Spain ARPU + AUPU_ROW ARPU" xfId="42430"/>
    <cellStyle name="n_Flash September eresMas_WES Flash October_04_PFA_Mn_0603_V0 0_Spain KPIs" xfId="7601"/>
    <cellStyle name="n_Flash September eresMas_WES Flash October_04_PFA_Mn_0603_V0 0_Spain KPIs 2" xfId="16968"/>
    <cellStyle name="n_Flash September eresMas_WES Flash October_04_PFA_Mn_0603_V0 0_Spain KPIs_1" xfId="52417"/>
    <cellStyle name="n_Flash September eresMas_WES Flash October_04_PFA_Mn_0603_V0 0_Telecoms - Operational KPIs" xfId="50720"/>
    <cellStyle name="n_Flash September eresMas_WES Flash October_04_Poland KPIs" xfId="42351"/>
    <cellStyle name="n_Flash September eresMas_WES Flash October_04_Reporting Valeur_Mobile_2010_10" xfId="42431"/>
    <cellStyle name="n_Flash September eresMas_WES Flash October_04_Reporting Valeur_Mobile_2010_10_Group" xfId="42432"/>
    <cellStyle name="n_Flash September eresMas_WES Flash October_04_Reporting Valeur_Mobile_2010_10_ROW" xfId="42433"/>
    <cellStyle name="n_Flash September eresMas_WES Flash October_04_Reporting Valeur_Mobile_2010_10_ROW ARPU" xfId="42434"/>
    <cellStyle name="n_Flash September eresMas_WES Flash October_04_Reporting Valeur_Mobile_2010_10_ROW_Group" xfId="42435"/>
    <cellStyle name="n_Flash September eresMas_WES Flash October_04_Reporting Valeur_Mobile_2010_10_ROW_ROW ARPU" xfId="42436"/>
    <cellStyle name="n_Flash September eresMas_WES Flash October_04_ROW" xfId="42437"/>
    <cellStyle name="n_Flash September eresMas_WES Flash October_04_ROW ARPU" xfId="42438"/>
    <cellStyle name="n_Flash September eresMas_WES Flash October_04_ROW_1" xfId="42439"/>
    <cellStyle name="n_Flash September eresMas_WES Flash October_04_ROW_1_Group" xfId="42440"/>
    <cellStyle name="n_Flash September eresMas_WES Flash October_04_ROW_1_ROW ARPU" xfId="42441"/>
    <cellStyle name="n_Flash September eresMas_WES Flash October_04_ROW_Group" xfId="42442"/>
    <cellStyle name="n_Flash September eresMas_WES Flash October_04_ROW_ROW ARPU" xfId="42443"/>
    <cellStyle name="n_Flash September eresMas_WES Flash October_04_Spain ARPU + AUPU" xfId="42444"/>
    <cellStyle name="n_Flash September eresMas_WES Flash October_04_Spain ARPU + AUPU_Group" xfId="42445"/>
    <cellStyle name="n_Flash September eresMas_WES Flash October_04_Spain ARPU + AUPU_ROW ARPU" xfId="42446"/>
    <cellStyle name="n_Flash September eresMas_WES Flash October_04_Spain KPIs" xfId="7595"/>
    <cellStyle name="n_Flash September eresMas_WES Flash October_04_Spain KPIs 2" xfId="16962"/>
    <cellStyle name="n_Flash September eresMas_WES Flash October_04_Spain KPIs_1" xfId="52411"/>
    <cellStyle name="n_Flash September eresMas_WES Flash October_04_Telecoms - Operational KPIs" xfId="50714"/>
    <cellStyle name="n_Flash September eresMas_WES Flash October_04_UAG_report_CA 06-09 (06-09-28)" xfId="3633"/>
    <cellStyle name="n_Flash September eresMas_WES Flash October_04_UAG_report_CA 06-09 (06-09-28)_A&amp;ME KPIs" xfId="54197"/>
    <cellStyle name="n_Flash September eresMas_WES Flash October_04_UAG_report_CA 06-09 (06-09-28)_France financials" xfId="24548"/>
    <cellStyle name="n_Flash September eresMas_WES Flash October_04_UAG_report_CA 06-09 (06-09-28)_France KPIs" xfId="5755"/>
    <cellStyle name="n_Flash September eresMas_WES Flash October_04_UAG_report_CA 06-09 (06-09-28)_France KPIs 2" xfId="15173"/>
    <cellStyle name="n_Flash September eresMas_WES Flash October_04_UAG_report_CA 06-09 (06-09-28)_France KPIs_1" xfId="12998"/>
    <cellStyle name="n_Flash September eresMas_WES Flash October_04_UAG_report_CA 06-09 (06-09-28)_Group" xfId="42448"/>
    <cellStyle name="n_Flash September eresMas_WES Flash October_04_UAG_report_CA 06-09 (06-09-28)_Group - financial KPIs" xfId="22804"/>
    <cellStyle name="n_Flash September eresMas_WES Flash October_04_UAG_report_CA 06-09 (06-09-28)_Group - operational KPIs" xfId="11244"/>
    <cellStyle name="n_Flash September eresMas_WES Flash October_04_UAG_report_CA 06-09 (06-09-28)_Group - operational KPIs 2" xfId="18943"/>
    <cellStyle name="n_Flash September eresMas_WES Flash October_04_UAG_report_CA 06-09 (06-09-28)_Group - operational KPIs_1" xfId="21060"/>
    <cellStyle name="n_Flash September eresMas_WES Flash October_04_UAG_report_CA 06-09 (06-09-28)_Poland KPIs" xfId="42447"/>
    <cellStyle name="n_Flash September eresMas_WES Flash October_04_UAG_report_CA 06-09 (06-09-28)_ROW" xfId="42449"/>
    <cellStyle name="n_Flash September eresMas_WES Flash October_04_UAG_report_CA 06-09 (06-09-28)_ROW ARPU" xfId="42450"/>
    <cellStyle name="n_Flash September eresMas_WES Flash October_04_UAG_report_CA 06-09 (06-09-28)_ROW_1" xfId="42451"/>
    <cellStyle name="n_Flash September eresMas_WES Flash October_04_UAG_report_CA 06-09 (06-09-28)_ROW_1_Group" xfId="42452"/>
    <cellStyle name="n_Flash September eresMas_WES Flash October_04_UAG_report_CA 06-09 (06-09-28)_ROW_1_ROW ARPU" xfId="42453"/>
    <cellStyle name="n_Flash September eresMas_WES Flash October_04_UAG_report_CA 06-09 (06-09-28)_ROW_Group" xfId="42454"/>
    <cellStyle name="n_Flash September eresMas_WES Flash October_04_UAG_report_CA 06-09 (06-09-28)_ROW_ROW ARPU" xfId="42455"/>
    <cellStyle name="n_Flash September eresMas_WES Flash October_04_UAG_report_CA 06-09 (06-09-28)_Spain ARPU + AUPU" xfId="42456"/>
    <cellStyle name="n_Flash September eresMas_WES Flash October_04_UAG_report_CA 06-09 (06-09-28)_Spain ARPU + AUPU_Group" xfId="42457"/>
    <cellStyle name="n_Flash September eresMas_WES Flash October_04_UAG_report_CA 06-09 (06-09-28)_Spain ARPU + AUPU_ROW ARPU" xfId="42458"/>
    <cellStyle name="n_Flash September eresMas_WES Flash October_04_UAG_report_CA 06-09 (06-09-28)_Spain KPIs" xfId="7602"/>
    <cellStyle name="n_Flash September eresMas_WES Flash October_04_UAG_report_CA 06-09 (06-09-28)_Spain KPIs 2" xfId="16969"/>
    <cellStyle name="n_Flash September eresMas_WES Flash October_04_UAG_report_CA 06-09 (06-09-28)_Spain KPIs_1" xfId="52418"/>
    <cellStyle name="n_Flash September eresMas_WES Flash October_04_UAG_report_CA 06-09 (06-09-28)_Telecoms - Operational KPIs" xfId="50721"/>
    <cellStyle name="n_Flash September eresMas_WES Flash October_04_UAG_report_CA 06-10 (06-11-06)" xfId="3634"/>
    <cellStyle name="n_Flash September eresMas_WES Flash October_04_UAG_report_CA 06-10 (06-11-06)_A&amp;ME KPIs" xfId="54198"/>
    <cellStyle name="n_Flash September eresMas_WES Flash October_04_UAG_report_CA 06-10 (06-11-06)_France financials" xfId="24549"/>
    <cellStyle name="n_Flash September eresMas_WES Flash October_04_UAG_report_CA 06-10 (06-11-06)_France KPIs" xfId="5756"/>
    <cellStyle name="n_Flash September eresMas_WES Flash October_04_UAG_report_CA 06-10 (06-11-06)_France KPIs 2" xfId="15174"/>
    <cellStyle name="n_Flash September eresMas_WES Flash October_04_UAG_report_CA 06-10 (06-11-06)_France KPIs_1" xfId="12999"/>
    <cellStyle name="n_Flash September eresMas_WES Flash October_04_UAG_report_CA 06-10 (06-11-06)_Group" xfId="42460"/>
    <cellStyle name="n_Flash September eresMas_WES Flash October_04_UAG_report_CA 06-10 (06-11-06)_Group - financial KPIs" xfId="22805"/>
    <cellStyle name="n_Flash September eresMas_WES Flash October_04_UAG_report_CA 06-10 (06-11-06)_Group - operational KPIs" xfId="11245"/>
    <cellStyle name="n_Flash September eresMas_WES Flash October_04_UAG_report_CA 06-10 (06-11-06)_Group - operational KPIs 2" xfId="18944"/>
    <cellStyle name="n_Flash September eresMas_WES Flash October_04_UAG_report_CA 06-10 (06-11-06)_Group - operational KPIs_1" xfId="21061"/>
    <cellStyle name="n_Flash September eresMas_WES Flash October_04_UAG_report_CA 06-10 (06-11-06)_Poland KPIs" xfId="42459"/>
    <cellStyle name="n_Flash September eresMas_WES Flash October_04_UAG_report_CA 06-10 (06-11-06)_ROW" xfId="42461"/>
    <cellStyle name="n_Flash September eresMas_WES Flash October_04_UAG_report_CA 06-10 (06-11-06)_ROW ARPU" xfId="42462"/>
    <cellStyle name="n_Flash September eresMas_WES Flash October_04_UAG_report_CA 06-10 (06-11-06)_ROW_1" xfId="42463"/>
    <cellStyle name="n_Flash September eresMas_WES Flash October_04_UAG_report_CA 06-10 (06-11-06)_ROW_1_Group" xfId="42464"/>
    <cellStyle name="n_Flash September eresMas_WES Flash October_04_UAG_report_CA 06-10 (06-11-06)_ROW_1_ROW ARPU" xfId="42465"/>
    <cellStyle name="n_Flash September eresMas_WES Flash October_04_UAG_report_CA 06-10 (06-11-06)_ROW_Group" xfId="42466"/>
    <cellStyle name="n_Flash September eresMas_WES Flash October_04_UAG_report_CA 06-10 (06-11-06)_ROW_ROW ARPU" xfId="42467"/>
    <cellStyle name="n_Flash September eresMas_WES Flash October_04_UAG_report_CA 06-10 (06-11-06)_Spain ARPU + AUPU" xfId="42468"/>
    <cellStyle name="n_Flash September eresMas_WES Flash October_04_UAG_report_CA 06-10 (06-11-06)_Spain ARPU + AUPU_Group" xfId="42469"/>
    <cellStyle name="n_Flash September eresMas_WES Flash October_04_UAG_report_CA 06-10 (06-11-06)_Spain ARPU + AUPU_ROW ARPU" xfId="42470"/>
    <cellStyle name="n_Flash September eresMas_WES Flash October_04_UAG_report_CA 06-10 (06-11-06)_Spain KPIs" xfId="7603"/>
    <cellStyle name="n_Flash September eresMas_WES Flash October_04_UAG_report_CA 06-10 (06-11-06)_Spain KPIs 2" xfId="16970"/>
    <cellStyle name="n_Flash September eresMas_WES Flash October_04_UAG_report_CA 06-10 (06-11-06)_Spain KPIs_1" xfId="52419"/>
    <cellStyle name="n_Flash September eresMas_WES Flash October_04_UAG_report_CA 06-10 (06-11-06)_Telecoms - Operational KPIs" xfId="50722"/>
    <cellStyle name="n_Flash September eresMas_WES Sourcing 2004" xfId="3635"/>
    <cellStyle name="n_Flash September eresMas_WES Sourcing 2004_01 Synthèse DM pour modèle" xfId="3636"/>
    <cellStyle name="n_Flash September eresMas_WES Sourcing 2004_01 Synthèse DM pour modèle_A&amp;ME KPIs" xfId="54200"/>
    <cellStyle name="n_Flash September eresMas_WES Sourcing 2004_01 Synthèse DM pour modèle_France financials" xfId="24551"/>
    <cellStyle name="n_Flash September eresMas_WES Sourcing 2004_01 Synthèse DM pour modèle_France KPIs" xfId="5758"/>
    <cellStyle name="n_Flash September eresMas_WES Sourcing 2004_01 Synthèse DM pour modèle_France KPIs 2" xfId="15176"/>
    <cellStyle name="n_Flash September eresMas_WES Sourcing 2004_01 Synthèse DM pour modèle_France KPIs_1" xfId="13001"/>
    <cellStyle name="n_Flash September eresMas_WES Sourcing 2004_01 Synthèse DM pour modèle_Group" xfId="42473"/>
    <cellStyle name="n_Flash September eresMas_WES Sourcing 2004_01 Synthèse DM pour modèle_Group - financial KPIs" xfId="22807"/>
    <cellStyle name="n_Flash September eresMas_WES Sourcing 2004_01 Synthèse DM pour modèle_Group - operational KPIs" xfId="11247"/>
    <cellStyle name="n_Flash September eresMas_WES Sourcing 2004_01 Synthèse DM pour modèle_Group - operational KPIs 2" xfId="18946"/>
    <cellStyle name="n_Flash September eresMas_WES Sourcing 2004_01 Synthèse DM pour modèle_Group - operational KPIs_1" xfId="21063"/>
    <cellStyle name="n_Flash September eresMas_WES Sourcing 2004_01 Synthèse DM pour modèle_Poland KPIs" xfId="42472"/>
    <cellStyle name="n_Flash September eresMas_WES Sourcing 2004_01 Synthèse DM pour modèle_ROW" xfId="42474"/>
    <cellStyle name="n_Flash September eresMas_WES Sourcing 2004_01 Synthèse DM pour modèle_ROW ARPU" xfId="42475"/>
    <cellStyle name="n_Flash September eresMas_WES Sourcing 2004_01 Synthèse DM pour modèle_ROW_1" xfId="42476"/>
    <cellStyle name="n_Flash September eresMas_WES Sourcing 2004_01 Synthèse DM pour modèle_ROW_1_Group" xfId="42477"/>
    <cellStyle name="n_Flash September eresMas_WES Sourcing 2004_01 Synthèse DM pour modèle_ROW_1_ROW ARPU" xfId="42478"/>
    <cellStyle name="n_Flash September eresMas_WES Sourcing 2004_01 Synthèse DM pour modèle_ROW_Group" xfId="42479"/>
    <cellStyle name="n_Flash September eresMas_WES Sourcing 2004_01 Synthèse DM pour modèle_ROW_ROW ARPU" xfId="42480"/>
    <cellStyle name="n_Flash September eresMas_WES Sourcing 2004_01 Synthèse DM pour modèle_Spain ARPU + AUPU" xfId="42481"/>
    <cellStyle name="n_Flash September eresMas_WES Sourcing 2004_01 Synthèse DM pour modèle_Spain ARPU + AUPU_Group" xfId="42482"/>
    <cellStyle name="n_Flash September eresMas_WES Sourcing 2004_01 Synthèse DM pour modèle_Spain ARPU + AUPU_ROW ARPU" xfId="42483"/>
    <cellStyle name="n_Flash September eresMas_WES Sourcing 2004_01 Synthèse DM pour modèle_Spain KPIs" xfId="7605"/>
    <cellStyle name="n_Flash September eresMas_WES Sourcing 2004_01 Synthèse DM pour modèle_Spain KPIs 2" xfId="16972"/>
    <cellStyle name="n_Flash September eresMas_WES Sourcing 2004_01 Synthèse DM pour modèle_Spain KPIs_1" xfId="52421"/>
    <cellStyle name="n_Flash September eresMas_WES Sourcing 2004_01 Synthèse DM pour modèle_Telecoms - Operational KPIs" xfId="50724"/>
    <cellStyle name="n_Flash September eresMas_WES Sourcing 2004_0703 Préflashde L23 Analyse CA trafic 07-03 (07-04-03)" xfId="3637"/>
    <cellStyle name="n_Flash September eresMas_WES Sourcing 2004_0703 Préflashde L23 Analyse CA trafic 07-03 (07-04-03)_A&amp;ME KPIs" xfId="54201"/>
    <cellStyle name="n_Flash September eresMas_WES Sourcing 2004_0703 Préflashde L23 Analyse CA trafic 07-03 (07-04-03)_France financials" xfId="24552"/>
    <cellStyle name="n_Flash September eresMas_WES Sourcing 2004_0703 Préflashde L23 Analyse CA trafic 07-03 (07-04-03)_France KPIs" xfId="5759"/>
    <cellStyle name="n_Flash September eresMas_WES Sourcing 2004_0703 Préflashde L23 Analyse CA trafic 07-03 (07-04-03)_France KPIs 2" xfId="15177"/>
    <cellStyle name="n_Flash September eresMas_WES Sourcing 2004_0703 Préflashde L23 Analyse CA trafic 07-03 (07-04-03)_France KPIs_1" xfId="13002"/>
    <cellStyle name="n_Flash September eresMas_WES Sourcing 2004_0703 Préflashde L23 Analyse CA trafic 07-03 (07-04-03)_Group" xfId="42485"/>
    <cellStyle name="n_Flash September eresMas_WES Sourcing 2004_0703 Préflashde L23 Analyse CA trafic 07-03 (07-04-03)_Group - financial KPIs" xfId="22808"/>
    <cellStyle name="n_Flash September eresMas_WES Sourcing 2004_0703 Préflashde L23 Analyse CA trafic 07-03 (07-04-03)_Group - operational KPIs" xfId="11248"/>
    <cellStyle name="n_Flash September eresMas_WES Sourcing 2004_0703 Préflashde L23 Analyse CA trafic 07-03 (07-04-03)_Group - operational KPIs 2" xfId="18947"/>
    <cellStyle name="n_Flash September eresMas_WES Sourcing 2004_0703 Préflashde L23 Analyse CA trafic 07-03 (07-04-03)_Group - operational KPIs_1" xfId="21064"/>
    <cellStyle name="n_Flash September eresMas_WES Sourcing 2004_0703 Préflashde L23 Analyse CA trafic 07-03 (07-04-03)_Poland KPIs" xfId="42484"/>
    <cellStyle name="n_Flash September eresMas_WES Sourcing 2004_0703 Préflashde L23 Analyse CA trafic 07-03 (07-04-03)_ROW" xfId="42486"/>
    <cellStyle name="n_Flash September eresMas_WES Sourcing 2004_0703 Préflashde L23 Analyse CA trafic 07-03 (07-04-03)_ROW ARPU" xfId="42487"/>
    <cellStyle name="n_Flash September eresMas_WES Sourcing 2004_0703 Préflashde L23 Analyse CA trafic 07-03 (07-04-03)_ROW_1" xfId="42488"/>
    <cellStyle name="n_Flash September eresMas_WES Sourcing 2004_0703 Préflashde L23 Analyse CA trafic 07-03 (07-04-03)_ROW_1_Group" xfId="42489"/>
    <cellStyle name="n_Flash September eresMas_WES Sourcing 2004_0703 Préflashde L23 Analyse CA trafic 07-03 (07-04-03)_ROW_1_ROW ARPU" xfId="42490"/>
    <cellStyle name="n_Flash September eresMas_WES Sourcing 2004_0703 Préflashde L23 Analyse CA trafic 07-03 (07-04-03)_ROW_Group" xfId="42491"/>
    <cellStyle name="n_Flash September eresMas_WES Sourcing 2004_0703 Préflashde L23 Analyse CA trafic 07-03 (07-04-03)_ROW_ROW ARPU" xfId="42492"/>
    <cellStyle name="n_Flash September eresMas_WES Sourcing 2004_0703 Préflashde L23 Analyse CA trafic 07-03 (07-04-03)_Spain ARPU + AUPU" xfId="42493"/>
    <cellStyle name="n_Flash September eresMas_WES Sourcing 2004_0703 Préflashde L23 Analyse CA trafic 07-03 (07-04-03)_Spain ARPU + AUPU_Group" xfId="42494"/>
    <cellStyle name="n_Flash September eresMas_WES Sourcing 2004_0703 Préflashde L23 Analyse CA trafic 07-03 (07-04-03)_Spain ARPU + AUPU_ROW ARPU" xfId="42495"/>
    <cellStyle name="n_Flash September eresMas_WES Sourcing 2004_0703 Préflashde L23 Analyse CA trafic 07-03 (07-04-03)_Spain KPIs" xfId="7606"/>
    <cellStyle name="n_Flash September eresMas_WES Sourcing 2004_0703 Préflashde L23 Analyse CA trafic 07-03 (07-04-03)_Spain KPIs 2" xfId="16973"/>
    <cellStyle name="n_Flash September eresMas_WES Sourcing 2004_0703 Préflashde L23 Analyse CA trafic 07-03 (07-04-03)_Spain KPIs_1" xfId="52422"/>
    <cellStyle name="n_Flash September eresMas_WES Sourcing 2004_0703 Préflashde L23 Analyse CA trafic 07-03 (07-04-03)_Telecoms - Operational KPIs" xfId="50725"/>
    <cellStyle name="n_Flash September eresMas_WES Sourcing 2004_A&amp;ME KPIs" xfId="54199"/>
    <cellStyle name="n_Flash September eresMas_WES Sourcing 2004_Base Forfaits 06-07" xfId="3638"/>
    <cellStyle name="n_Flash September eresMas_WES Sourcing 2004_Base Forfaits 06-07_A&amp;ME KPIs" xfId="54202"/>
    <cellStyle name="n_Flash September eresMas_WES Sourcing 2004_Base Forfaits 06-07_France financials" xfId="24553"/>
    <cellStyle name="n_Flash September eresMas_WES Sourcing 2004_Base Forfaits 06-07_France KPIs" xfId="5760"/>
    <cellStyle name="n_Flash September eresMas_WES Sourcing 2004_Base Forfaits 06-07_France KPIs 2" xfId="15178"/>
    <cellStyle name="n_Flash September eresMas_WES Sourcing 2004_Base Forfaits 06-07_France KPIs_1" xfId="13003"/>
    <cellStyle name="n_Flash September eresMas_WES Sourcing 2004_Base Forfaits 06-07_Group" xfId="42497"/>
    <cellStyle name="n_Flash September eresMas_WES Sourcing 2004_Base Forfaits 06-07_Group - financial KPIs" xfId="22809"/>
    <cellStyle name="n_Flash September eresMas_WES Sourcing 2004_Base Forfaits 06-07_Group - operational KPIs" xfId="11249"/>
    <cellStyle name="n_Flash September eresMas_WES Sourcing 2004_Base Forfaits 06-07_Group - operational KPIs 2" xfId="18948"/>
    <cellStyle name="n_Flash September eresMas_WES Sourcing 2004_Base Forfaits 06-07_Group - operational KPIs_1" xfId="21065"/>
    <cellStyle name="n_Flash September eresMas_WES Sourcing 2004_Base Forfaits 06-07_Poland KPIs" xfId="42496"/>
    <cellStyle name="n_Flash September eresMas_WES Sourcing 2004_Base Forfaits 06-07_ROW" xfId="42498"/>
    <cellStyle name="n_Flash September eresMas_WES Sourcing 2004_Base Forfaits 06-07_ROW ARPU" xfId="42499"/>
    <cellStyle name="n_Flash September eresMas_WES Sourcing 2004_Base Forfaits 06-07_ROW_1" xfId="42500"/>
    <cellStyle name="n_Flash September eresMas_WES Sourcing 2004_Base Forfaits 06-07_ROW_1_Group" xfId="42501"/>
    <cellStyle name="n_Flash September eresMas_WES Sourcing 2004_Base Forfaits 06-07_ROW_1_ROW ARPU" xfId="42502"/>
    <cellStyle name="n_Flash September eresMas_WES Sourcing 2004_Base Forfaits 06-07_ROW_Group" xfId="42503"/>
    <cellStyle name="n_Flash September eresMas_WES Sourcing 2004_Base Forfaits 06-07_ROW_ROW ARPU" xfId="42504"/>
    <cellStyle name="n_Flash September eresMas_WES Sourcing 2004_Base Forfaits 06-07_Spain ARPU + AUPU" xfId="42505"/>
    <cellStyle name="n_Flash September eresMas_WES Sourcing 2004_Base Forfaits 06-07_Spain ARPU + AUPU_Group" xfId="42506"/>
    <cellStyle name="n_Flash September eresMas_WES Sourcing 2004_Base Forfaits 06-07_Spain ARPU + AUPU_ROW ARPU" xfId="42507"/>
    <cellStyle name="n_Flash September eresMas_WES Sourcing 2004_Base Forfaits 06-07_Spain KPIs" xfId="7607"/>
    <cellStyle name="n_Flash September eresMas_WES Sourcing 2004_Base Forfaits 06-07_Spain KPIs 2" xfId="16974"/>
    <cellStyle name="n_Flash September eresMas_WES Sourcing 2004_Base Forfaits 06-07_Spain KPIs_1" xfId="52423"/>
    <cellStyle name="n_Flash September eresMas_WES Sourcing 2004_Base Forfaits 06-07_Telecoms - Operational KPIs" xfId="50726"/>
    <cellStyle name="n_Flash September eresMas_WES Sourcing 2004_CA BAC SCR-VM 06-07 (31-07-06)" xfId="3639"/>
    <cellStyle name="n_Flash September eresMas_WES Sourcing 2004_CA BAC SCR-VM 06-07 (31-07-06)_A&amp;ME KPIs" xfId="54203"/>
    <cellStyle name="n_Flash September eresMas_WES Sourcing 2004_CA BAC SCR-VM 06-07 (31-07-06)_France financials" xfId="24554"/>
    <cellStyle name="n_Flash September eresMas_WES Sourcing 2004_CA BAC SCR-VM 06-07 (31-07-06)_France KPIs" xfId="5761"/>
    <cellStyle name="n_Flash September eresMas_WES Sourcing 2004_CA BAC SCR-VM 06-07 (31-07-06)_France KPIs 2" xfId="15179"/>
    <cellStyle name="n_Flash September eresMas_WES Sourcing 2004_CA BAC SCR-VM 06-07 (31-07-06)_France KPIs_1" xfId="13004"/>
    <cellStyle name="n_Flash September eresMas_WES Sourcing 2004_CA BAC SCR-VM 06-07 (31-07-06)_Group" xfId="42509"/>
    <cellStyle name="n_Flash September eresMas_WES Sourcing 2004_CA BAC SCR-VM 06-07 (31-07-06)_Group - financial KPIs" xfId="22810"/>
    <cellStyle name="n_Flash September eresMas_WES Sourcing 2004_CA BAC SCR-VM 06-07 (31-07-06)_Group - operational KPIs" xfId="11250"/>
    <cellStyle name="n_Flash September eresMas_WES Sourcing 2004_CA BAC SCR-VM 06-07 (31-07-06)_Group - operational KPIs 2" xfId="18949"/>
    <cellStyle name="n_Flash September eresMas_WES Sourcing 2004_CA BAC SCR-VM 06-07 (31-07-06)_Group - operational KPIs_1" xfId="21066"/>
    <cellStyle name="n_Flash September eresMas_WES Sourcing 2004_CA BAC SCR-VM 06-07 (31-07-06)_Poland KPIs" xfId="42508"/>
    <cellStyle name="n_Flash September eresMas_WES Sourcing 2004_CA BAC SCR-VM 06-07 (31-07-06)_ROW" xfId="42510"/>
    <cellStyle name="n_Flash September eresMas_WES Sourcing 2004_CA BAC SCR-VM 06-07 (31-07-06)_ROW ARPU" xfId="42511"/>
    <cellStyle name="n_Flash September eresMas_WES Sourcing 2004_CA BAC SCR-VM 06-07 (31-07-06)_ROW_1" xfId="42512"/>
    <cellStyle name="n_Flash September eresMas_WES Sourcing 2004_CA BAC SCR-VM 06-07 (31-07-06)_ROW_1_Group" xfId="42513"/>
    <cellStyle name="n_Flash September eresMas_WES Sourcing 2004_CA BAC SCR-VM 06-07 (31-07-06)_ROW_1_ROW ARPU" xfId="42514"/>
    <cellStyle name="n_Flash September eresMas_WES Sourcing 2004_CA BAC SCR-VM 06-07 (31-07-06)_ROW_Group" xfId="42515"/>
    <cellStyle name="n_Flash September eresMas_WES Sourcing 2004_CA BAC SCR-VM 06-07 (31-07-06)_ROW_ROW ARPU" xfId="42516"/>
    <cellStyle name="n_Flash September eresMas_WES Sourcing 2004_CA BAC SCR-VM 06-07 (31-07-06)_Spain ARPU + AUPU" xfId="42517"/>
    <cellStyle name="n_Flash September eresMas_WES Sourcing 2004_CA BAC SCR-VM 06-07 (31-07-06)_Spain ARPU + AUPU_Group" xfId="42518"/>
    <cellStyle name="n_Flash September eresMas_WES Sourcing 2004_CA BAC SCR-VM 06-07 (31-07-06)_Spain ARPU + AUPU_ROW ARPU" xfId="42519"/>
    <cellStyle name="n_Flash September eresMas_WES Sourcing 2004_CA BAC SCR-VM 06-07 (31-07-06)_Spain KPIs" xfId="7608"/>
    <cellStyle name="n_Flash September eresMas_WES Sourcing 2004_CA BAC SCR-VM 06-07 (31-07-06)_Spain KPIs 2" xfId="16975"/>
    <cellStyle name="n_Flash September eresMas_WES Sourcing 2004_CA BAC SCR-VM 06-07 (31-07-06)_Spain KPIs_1" xfId="52424"/>
    <cellStyle name="n_Flash September eresMas_WES Sourcing 2004_CA BAC SCR-VM 06-07 (31-07-06)_Telecoms - Operational KPIs" xfId="50727"/>
    <cellStyle name="n_Flash September eresMas_WES Sourcing 2004_CA forfaits 0607 (06-08-14)" xfId="3640"/>
    <cellStyle name="n_Flash September eresMas_WES Sourcing 2004_CA forfaits 0607 (06-08-14)_A&amp;ME KPIs" xfId="54204"/>
    <cellStyle name="n_Flash September eresMas_WES Sourcing 2004_CA forfaits 0607 (06-08-14)_France financials" xfId="24555"/>
    <cellStyle name="n_Flash September eresMas_WES Sourcing 2004_CA forfaits 0607 (06-08-14)_France KPIs" xfId="5762"/>
    <cellStyle name="n_Flash September eresMas_WES Sourcing 2004_CA forfaits 0607 (06-08-14)_France KPIs 2" xfId="15180"/>
    <cellStyle name="n_Flash September eresMas_WES Sourcing 2004_CA forfaits 0607 (06-08-14)_France KPIs_1" xfId="13005"/>
    <cellStyle name="n_Flash September eresMas_WES Sourcing 2004_CA forfaits 0607 (06-08-14)_Group" xfId="42521"/>
    <cellStyle name="n_Flash September eresMas_WES Sourcing 2004_CA forfaits 0607 (06-08-14)_Group - financial KPIs" xfId="22811"/>
    <cellStyle name="n_Flash September eresMas_WES Sourcing 2004_CA forfaits 0607 (06-08-14)_Group - operational KPIs" xfId="11251"/>
    <cellStyle name="n_Flash September eresMas_WES Sourcing 2004_CA forfaits 0607 (06-08-14)_Group - operational KPIs 2" xfId="18950"/>
    <cellStyle name="n_Flash September eresMas_WES Sourcing 2004_CA forfaits 0607 (06-08-14)_Group - operational KPIs_1" xfId="21067"/>
    <cellStyle name="n_Flash September eresMas_WES Sourcing 2004_CA forfaits 0607 (06-08-14)_Poland KPIs" xfId="42520"/>
    <cellStyle name="n_Flash September eresMas_WES Sourcing 2004_CA forfaits 0607 (06-08-14)_ROW" xfId="42522"/>
    <cellStyle name="n_Flash September eresMas_WES Sourcing 2004_CA forfaits 0607 (06-08-14)_ROW ARPU" xfId="42523"/>
    <cellStyle name="n_Flash September eresMas_WES Sourcing 2004_CA forfaits 0607 (06-08-14)_ROW_1" xfId="42524"/>
    <cellStyle name="n_Flash September eresMas_WES Sourcing 2004_CA forfaits 0607 (06-08-14)_ROW_1_Group" xfId="42525"/>
    <cellStyle name="n_Flash September eresMas_WES Sourcing 2004_CA forfaits 0607 (06-08-14)_ROW_1_ROW ARPU" xfId="42526"/>
    <cellStyle name="n_Flash September eresMas_WES Sourcing 2004_CA forfaits 0607 (06-08-14)_ROW_Group" xfId="42527"/>
    <cellStyle name="n_Flash September eresMas_WES Sourcing 2004_CA forfaits 0607 (06-08-14)_ROW_ROW ARPU" xfId="42528"/>
    <cellStyle name="n_Flash September eresMas_WES Sourcing 2004_CA forfaits 0607 (06-08-14)_Spain ARPU + AUPU" xfId="42529"/>
    <cellStyle name="n_Flash September eresMas_WES Sourcing 2004_CA forfaits 0607 (06-08-14)_Spain ARPU + AUPU_Group" xfId="42530"/>
    <cellStyle name="n_Flash September eresMas_WES Sourcing 2004_CA forfaits 0607 (06-08-14)_Spain ARPU + AUPU_ROW ARPU" xfId="42531"/>
    <cellStyle name="n_Flash September eresMas_WES Sourcing 2004_CA forfaits 0607 (06-08-14)_Spain KPIs" xfId="7609"/>
    <cellStyle name="n_Flash September eresMas_WES Sourcing 2004_CA forfaits 0607 (06-08-14)_Spain KPIs 2" xfId="16976"/>
    <cellStyle name="n_Flash September eresMas_WES Sourcing 2004_CA forfaits 0607 (06-08-14)_Spain KPIs_1" xfId="52425"/>
    <cellStyle name="n_Flash September eresMas_WES Sourcing 2004_CA forfaits 0607 (06-08-14)_Telecoms - Operational KPIs" xfId="50728"/>
    <cellStyle name="n_Flash September eresMas_WES Sourcing 2004_Classeur2" xfId="3641"/>
    <cellStyle name="n_Flash September eresMas_WES Sourcing 2004_Classeur2_A&amp;ME KPIs" xfId="54205"/>
    <cellStyle name="n_Flash September eresMas_WES Sourcing 2004_Classeur2_France financials" xfId="24556"/>
    <cellStyle name="n_Flash September eresMas_WES Sourcing 2004_Classeur2_France KPIs" xfId="5763"/>
    <cellStyle name="n_Flash September eresMas_WES Sourcing 2004_Classeur2_France KPIs 2" xfId="15181"/>
    <cellStyle name="n_Flash September eresMas_WES Sourcing 2004_Classeur2_France KPIs_1" xfId="13006"/>
    <cellStyle name="n_Flash September eresMas_WES Sourcing 2004_Classeur2_Group" xfId="42533"/>
    <cellStyle name="n_Flash September eresMas_WES Sourcing 2004_Classeur2_Group - financial KPIs" xfId="22812"/>
    <cellStyle name="n_Flash September eresMas_WES Sourcing 2004_Classeur2_Group - operational KPIs" xfId="11252"/>
    <cellStyle name="n_Flash September eresMas_WES Sourcing 2004_Classeur2_Group - operational KPIs 2" xfId="18951"/>
    <cellStyle name="n_Flash September eresMas_WES Sourcing 2004_Classeur2_Group - operational KPIs_1" xfId="21068"/>
    <cellStyle name="n_Flash September eresMas_WES Sourcing 2004_Classeur2_Poland KPIs" xfId="42532"/>
    <cellStyle name="n_Flash September eresMas_WES Sourcing 2004_Classeur2_ROW" xfId="42534"/>
    <cellStyle name="n_Flash September eresMas_WES Sourcing 2004_Classeur2_ROW ARPU" xfId="42535"/>
    <cellStyle name="n_Flash September eresMas_WES Sourcing 2004_Classeur2_ROW_1" xfId="42536"/>
    <cellStyle name="n_Flash September eresMas_WES Sourcing 2004_Classeur2_ROW_1_Group" xfId="42537"/>
    <cellStyle name="n_Flash September eresMas_WES Sourcing 2004_Classeur2_ROW_1_ROW ARPU" xfId="42538"/>
    <cellStyle name="n_Flash September eresMas_WES Sourcing 2004_Classeur2_ROW_Group" xfId="42539"/>
    <cellStyle name="n_Flash September eresMas_WES Sourcing 2004_Classeur2_ROW_ROW ARPU" xfId="42540"/>
    <cellStyle name="n_Flash September eresMas_WES Sourcing 2004_Classeur2_Spain ARPU + AUPU" xfId="42541"/>
    <cellStyle name="n_Flash September eresMas_WES Sourcing 2004_Classeur2_Spain ARPU + AUPU_Group" xfId="42542"/>
    <cellStyle name="n_Flash September eresMas_WES Sourcing 2004_Classeur2_Spain ARPU + AUPU_ROW ARPU" xfId="42543"/>
    <cellStyle name="n_Flash September eresMas_WES Sourcing 2004_Classeur2_Spain KPIs" xfId="7610"/>
    <cellStyle name="n_Flash September eresMas_WES Sourcing 2004_Classeur2_Spain KPIs 2" xfId="16977"/>
    <cellStyle name="n_Flash September eresMas_WES Sourcing 2004_Classeur2_Spain KPIs_1" xfId="52426"/>
    <cellStyle name="n_Flash September eresMas_WES Sourcing 2004_Classeur2_Telecoms - Operational KPIs" xfId="50729"/>
    <cellStyle name="n_Flash September eresMas_WES Sourcing 2004_Classeur5" xfId="3642"/>
    <cellStyle name="n_Flash September eresMas_WES Sourcing 2004_Classeur5_A&amp;ME KPIs" xfId="54206"/>
    <cellStyle name="n_Flash September eresMas_WES Sourcing 2004_Classeur5_France financials" xfId="24557"/>
    <cellStyle name="n_Flash September eresMas_WES Sourcing 2004_Classeur5_France KPIs" xfId="5764"/>
    <cellStyle name="n_Flash September eresMas_WES Sourcing 2004_Classeur5_France KPIs 2" xfId="15182"/>
    <cellStyle name="n_Flash September eresMas_WES Sourcing 2004_Classeur5_France KPIs_1" xfId="13007"/>
    <cellStyle name="n_Flash September eresMas_WES Sourcing 2004_Classeur5_Group" xfId="42545"/>
    <cellStyle name="n_Flash September eresMas_WES Sourcing 2004_Classeur5_Group - financial KPIs" xfId="22813"/>
    <cellStyle name="n_Flash September eresMas_WES Sourcing 2004_Classeur5_Group - operational KPIs" xfId="11253"/>
    <cellStyle name="n_Flash September eresMas_WES Sourcing 2004_Classeur5_Group - operational KPIs 2" xfId="18952"/>
    <cellStyle name="n_Flash September eresMas_WES Sourcing 2004_Classeur5_Group - operational KPIs_1" xfId="21069"/>
    <cellStyle name="n_Flash September eresMas_WES Sourcing 2004_Classeur5_Poland KPIs" xfId="42544"/>
    <cellStyle name="n_Flash September eresMas_WES Sourcing 2004_Classeur5_ROW" xfId="42546"/>
    <cellStyle name="n_Flash September eresMas_WES Sourcing 2004_Classeur5_ROW ARPU" xfId="42547"/>
    <cellStyle name="n_Flash September eresMas_WES Sourcing 2004_Classeur5_ROW_1" xfId="42548"/>
    <cellStyle name="n_Flash September eresMas_WES Sourcing 2004_Classeur5_ROW_1_Group" xfId="42549"/>
    <cellStyle name="n_Flash September eresMas_WES Sourcing 2004_Classeur5_ROW_1_ROW ARPU" xfId="42550"/>
    <cellStyle name="n_Flash September eresMas_WES Sourcing 2004_Classeur5_ROW_Group" xfId="42551"/>
    <cellStyle name="n_Flash September eresMas_WES Sourcing 2004_Classeur5_ROW_ROW ARPU" xfId="42552"/>
    <cellStyle name="n_Flash September eresMas_WES Sourcing 2004_Classeur5_Spain ARPU + AUPU" xfId="42553"/>
    <cellStyle name="n_Flash September eresMas_WES Sourcing 2004_Classeur5_Spain ARPU + AUPU_Group" xfId="42554"/>
    <cellStyle name="n_Flash September eresMas_WES Sourcing 2004_Classeur5_Spain ARPU + AUPU_ROW ARPU" xfId="42555"/>
    <cellStyle name="n_Flash September eresMas_WES Sourcing 2004_Classeur5_Spain KPIs" xfId="7611"/>
    <cellStyle name="n_Flash September eresMas_WES Sourcing 2004_Classeur5_Spain KPIs 2" xfId="16978"/>
    <cellStyle name="n_Flash September eresMas_WES Sourcing 2004_Classeur5_Spain KPIs_1" xfId="52427"/>
    <cellStyle name="n_Flash September eresMas_WES Sourcing 2004_Classeur5_Telecoms - Operational KPIs" xfId="50730"/>
    <cellStyle name="n_Flash September eresMas_WES Sourcing 2004_DATA KPI Personal" xfId="42556"/>
    <cellStyle name="n_Flash September eresMas_WES Sourcing 2004_DATA KPI Personal_Group" xfId="42557"/>
    <cellStyle name="n_Flash September eresMas_WES Sourcing 2004_DATA KPI Personal_ROW ARPU" xfId="42558"/>
    <cellStyle name="n_Flash September eresMas_WES Sourcing 2004_EE_CoA_BS - mapped V4" xfId="42559"/>
    <cellStyle name="n_Flash September eresMas_WES Sourcing 2004_EE_CoA_BS - mapped V4_Group" xfId="42560"/>
    <cellStyle name="n_Flash September eresMas_WES Sourcing 2004_EE_CoA_BS - mapped V4_ROW ARPU" xfId="42561"/>
    <cellStyle name="n_Flash September eresMas_WES Sourcing 2004_France financials" xfId="24550"/>
    <cellStyle name="n_Flash September eresMas_WES Sourcing 2004_France KPIs" xfId="5757"/>
    <cellStyle name="n_Flash September eresMas_WES Sourcing 2004_France KPIs 2" xfId="15175"/>
    <cellStyle name="n_Flash September eresMas_WES Sourcing 2004_France KPIs_1" xfId="13000"/>
    <cellStyle name="n_Flash September eresMas_WES Sourcing 2004_Group" xfId="42562"/>
    <cellStyle name="n_Flash September eresMas_WES Sourcing 2004_Group - financial KPIs" xfId="22806"/>
    <cellStyle name="n_Flash September eresMas_WES Sourcing 2004_Group - operational KPIs" xfId="11246"/>
    <cellStyle name="n_Flash September eresMas_WES Sourcing 2004_Group - operational KPIs 2" xfId="18945"/>
    <cellStyle name="n_Flash September eresMas_WES Sourcing 2004_Group - operational KPIs_1" xfId="21062"/>
    <cellStyle name="n_Flash September eresMas_WES Sourcing 2004_PFA_Mn MTV_060413" xfId="3643"/>
    <cellStyle name="n_Flash September eresMas_WES Sourcing 2004_PFA_Mn MTV_060413_A&amp;ME KPIs" xfId="54207"/>
    <cellStyle name="n_Flash September eresMas_WES Sourcing 2004_PFA_Mn MTV_060413_France financials" xfId="24558"/>
    <cellStyle name="n_Flash September eresMas_WES Sourcing 2004_PFA_Mn MTV_060413_France KPIs" xfId="5765"/>
    <cellStyle name="n_Flash September eresMas_WES Sourcing 2004_PFA_Mn MTV_060413_France KPIs 2" xfId="15183"/>
    <cellStyle name="n_Flash September eresMas_WES Sourcing 2004_PFA_Mn MTV_060413_France KPIs_1" xfId="13008"/>
    <cellStyle name="n_Flash September eresMas_WES Sourcing 2004_PFA_Mn MTV_060413_Group" xfId="42564"/>
    <cellStyle name="n_Flash September eresMas_WES Sourcing 2004_PFA_Mn MTV_060413_Group - financial KPIs" xfId="22814"/>
    <cellStyle name="n_Flash September eresMas_WES Sourcing 2004_PFA_Mn MTV_060413_Group - operational KPIs" xfId="11254"/>
    <cellStyle name="n_Flash September eresMas_WES Sourcing 2004_PFA_Mn MTV_060413_Group - operational KPIs 2" xfId="18953"/>
    <cellStyle name="n_Flash September eresMas_WES Sourcing 2004_PFA_Mn MTV_060413_Group - operational KPIs_1" xfId="21070"/>
    <cellStyle name="n_Flash September eresMas_WES Sourcing 2004_PFA_Mn MTV_060413_Poland KPIs" xfId="42563"/>
    <cellStyle name="n_Flash September eresMas_WES Sourcing 2004_PFA_Mn MTV_060413_ROW" xfId="42565"/>
    <cellStyle name="n_Flash September eresMas_WES Sourcing 2004_PFA_Mn MTV_060413_ROW ARPU" xfId="42566"/>
    <cellStyle name="n_Flash September eresMas_WES Sourcing 2004_PFA_Mn MTV_060413_ROW_1" xfId="42567"/>
    <cellStyle name="n_Flash September eresMas_WES Sourcing 2004_PFA_Mn MTV_060413_ROW_1_Group" xfId="42568"/>
    <cellStyle name="n_Flash September eresMas_WES Sourcing 2004_PFA_Mn MTV_060413_ROW_1_ROW ARPU" xfId="42569"/>
    <cellStyle name="n_Flash September eresMas_WES Sourcing 2004_PFA_Mn MTV_060413_ROW_Group" xfId="42570"/>
    <cellStyle name="n_Flash September eresMas_WES Sourcing 2004_PFA_Mn MTV_060413_ROW_ROW ARPU" xfId="42571"/>
    <cellStyle name="n_Flash September eresMas_WES Sourcing 2004_PFA_Mn MTV_060413_Spain ARPU + AUPU" xfId="42572"/>
    <cellStyle name="n_Flash September eresMas_WES Sourcing 2004_PFA_Mn MTV_060413_Spain ARPU + AUPU_Group" xfId="42573"/>
    <cellStyle name="n_Flash September eresMas_WES Sourcing 2004_PFA_Mn MTV_060413_Spain ARPU + AUPU_ROW ARPU" xfId="42574"/>
    <cellStyle name="n_Flash September eresMas_WES Sourcing 2004_PFA_Mn MTV_060413_Spain KPIs" xfId="7612"/>
    <cellStyle name="n_Flash September eresMas_WES Sourcing 2004_PFA_Mn MTV_060413_Spain KPIs 2" xfId="16979"/>
    <cellStyle name="n_Flash September eresMas_WES Sourcing 2004_PFA_Mn MTV_060413_Spain KPIs_1" xfId="52428"/>
    <cellStyle name="n_Flash September eresMas_WES Sourcing 2004_PFA_Mn MTV_060413_Telecoms - Operational KPIs" xfId="50731"/>
    <cellStyle name="n_Flash September eresMas_WES Sourcing 2004_PFA_Mn_0603_V0 0" xfId="3644"/>
    <cellStyle name="n_Flash September eresMas_WES Sourcing 2004_PFA_Mn_0603_V0 0_A&amp;ME KPIs" xfId="54208"/>
    <cellStyle name="n_Flash September eresMas_WES Sourcing 2004_PFA_Mn_0603_V0 0_France financials" xfId="24559"/>
    <cellStyle name="n_Flash September eresMas_WES Sourcing 2004_PFA_Mn_0603_V0 0_France KPIs" xfId="5766"/>
    <cellStyle name="n_Flash September eresMas_WES Sourcing 2004_PFA_Mn_0603_V0 0_France KPIs 2" xfId="15184"/>
    <cellStyle name="n_Flash September eresMas_WES Sourcing 2004_PFA_Mn_0603_V0 0_France KPIs_1" xfId="13009"/>
    <cellStyle name="n_Flash September eresMas_WES Sourcing 2004_PFA_Mn_0603_V0 0_Group" xfId="42576"/>
    <cellStyle name="n_Flash September eresMas_WES Sourcing 2004_PFA_Mn_0603_V0 0_Group - financial KPIs" xfId="22815"/>
    <cellStyle name="n_Flash September eresMas_WES Sourcing 2004_PFA_Mn_0603_V0 0_Group - operational KPIs" xfId="11255"/>
    <cellStyle name="n_Flash September eresMas_WES Sourcing 2004_PFA_Mn_0603_V0 0_Group - operational KPIs 2" xfId="18954"/>
    <cellStyle name="n_Flash September eresMas_WES Sourcing 2004_PFA_Mn_0603_V0 0_Group - operational KPIs_1" xfId="21071"/>
    <cellStyle name="n_Flash September eresMas_WES Sourcing 2004_PFA_Mn_0603_V0 0_Poland KPIs" xfId="42575"/>
    <cellStyle name="n_Flash September eresMas_WES Sourcing 2004_PFA_Mn_0603_V0 0_ROW" xfId="42577"/>
    <cellStyle name="n_Flash September eresMas_WES Sourcing 2004_PFA_Mn_0603_V0 0_ROW ARPU" xfId="42578"/>
    <cellStyle name="n_Flash September eresMas_WES Sourcing 2004_PFA_Mn_0603_V0 0_ROW_1" xfId="42579"/>
    <cellStyle name="n_Flash September eresMas_WES Sourcing 2004_PFA_Mn_0603_V0 0_ROW_1_Group" xfId="42580"/>
    <cellStyle name="n_Flash September eresMas_WES Sourcing 2004_PFA_Mn_0603_V0 0_ROW_1_ROW ARPU" xfId="42581"/>
    <cellStyle name="n_Flash September eresMas_WES Sourcing 2004_PFA_Mn_0603_V0 0_ROW_Group" xfId="42582"/>
    <cellStyle name="n_Flash September eresMas_WES Sourcing 2004_PFA_Mn_0603_V0 0_ROW_ROW ARPU" xfId="42583"/>
    <cellStyle name="n_Flash September eresMas_WES Sourcing 2004_PFA_Mn_0603_V0 0_Spain ARPU + AUPU" xfId="42584"/>
    <cellStyle name="n_Flash September eresMas_WES Sourcing 2004_PFA_Mn_0603_V0 0_Spain ARPU + AUPU_Group" xfId="42585"/>
    <cellStyle name="n_Flash September eresMas_WES Sourcing 2004_PFA_Mn_0603_V0 0_Spain ARPU + AUPU_ROW ARPU" xfId="42586"/>
    <cellStyle name="n_Flash September eresMas_WES Sourcing 2004_PFA_Mn_0603_V0 0_Spain KPIs" xfId="7613"/>
    <cellStyle name="n_Flash September eresMas_WES Sourcing 2004_PFA_Mn_0603_V0 0_Spain KPIs 2" xfId="16980"/>
    <cellStyle name="n_Flash September eresMas_WES Sourcing 2004_PFA_Mn_0603_V0 0_Spain KPIs_1" xfId="52429"/>
    <cellStyle name="n_Flash September eresMas_WES Sourcing 2004_PFA_Mn_0603_V0 0_Telecoms - Operational KPIs" xfId="50732"/>
    <cellStyle name="n_Flash September eresMas_WES Sourcing 2004_PFA_Parcs_0600706" xfId="3645"/>
    <cellStyle name="n_Flash September eresMas_WES Sourcing 2004_PFA_Parcs_0600706_A&amp;ME KPIs" xfId="54209"/>
    <cellStyle name="n_Flash September eresMas_WES Sourcing 2004_PFA_Parcs_0600706_France financials" xfId="24560"/>
    <cellStyle name="n_Flash September eresMas_WES Sourcing 2004_PFA_Parcs_0600706_France KPIs" xfId="5767"/>
    <cellStyle name="n_Flash September eresMas_WES Sourcing 2004_PFA_Parcs_0600706_France KPIs 2" xfId="15185"/>
    <cellStyle name="n_Flash September eresMas_WES Sourcing 2004_PFA_Parcs_0600706_France KPIs_1" xfId="13010"/>
    <cellStyle name="n_Flash September eresMas_WES Sourcing 2004_PFA_Parcs_0600706_Group" xfId="42588"/>
    <cellStyle name="n_Flash September eresMas_WES Sourcing 2004_PFA_Parcs_0600706_Group - financial KPIs" xfId="22816"/>
    <cellStyle name="n_Flash September eresMas_WES Sourcing 2004_PFA_Parcs_0600706_Group - operational KPIs" xfId="11256"/>
    <cellStyle name="n_Flash September eresMas_WES Sourcing 2004_PFA_Parcs_0600706_Group - operational KPIs 2" xfId="18955"/>
    <cellStyle name="n_Flash September eresMas_WES Sourcing 2004_PFA_Parcs_0600706_Group - operational KPIs_1" xfId="21072"/>
    <cellStyle name="n_Flash September eresMas_WES Sourcing 2004_PFA_Parcs_0600706_Poland KPIs" xfId="42587"/>
    <cellStyle name="n_Flash September eresMas_WES Sourcing 2004_PFA_Parcs_0600706_ROW" xfId="42589"/>
    <cellStyle name="n_Flash September eresMas_WES Sourcing 2004_PFA_Parcs_0600706_ROW ARPU" xfId="42590"/>
    <cellStyle name="n_Flash September eresMas_WES Sourcing 2004_PFA_Parcs_0600706_ROW_1" xfId="42591"/>
    <cellStyle name="n_Flash September eresMas_WES Sourcing 2004_PFA_Parcs_0600706_ROW_1_Group" xfId="42592"/>
    <cellStyle name="n_Flash September eresMas_WES Sourcing 2004_PFA_Parcs_0600706_ROW_1_ROW ARPU" xfId="42593"/>
    <cellStyle name="n_Flash September eresMas_WES Sourcing 2004_PFA_Parcs_0600706_ROW_Group" xfId="42594"/>
    <cellStyle name="n_Flash September eresMas_WES Sourcing 2004_PFA_Parcs_0600706_ROW_ROW ARPU" xfId="42595"/>
    <cellStyle name="n_Flash September eresMas_WES Sourcing 2004_PFA_Parcs_0600706_Spain ARPU + AUPU" xfId="42596"/>
    <cellStyle name="n_Flash September eresMas_WES Sourcing 2004_PFA_Parcs_0600706_Spain ARPU + AUPU_Group" xfId="42597"/>
    <cellStyle name="n_Flash September eresMas_WES Sourcing 2004_PFA_Parcs_0600706_Spain ARPU + AUPU_ROW ARPU" xfId="42598"/>
    <cellStyle name="n_Flash September eresMas_WES Sourcing 2004_PFA_Parcs_0600706_Spain KPIs" xfId="7614"/>
    <cellStyle name="n_Flash September eresMas_WES Sourcing 2004_PFA_Parcs_0600706_Spain KPIs 2" xfId="16981"/>
    <cellStyle name="n_Flash September eresMas_WES Sourcing 2004_PFA_Parcs_0600706_Spain KPIs_1" xfId="52430"/>
    <cellStyle name="n_Flash September eresMas_WES Sourcing 2004_PFA_Parcs_0600706_Telecoms - Operational KPIs" xfId="50733"/>
    <cellStyle name="n_Flash September eresMas_WES Sourcing 2004_Poland KPIs" xfId="42471"/>
    <cellStyle name="n_Flash September eresMas_WES Sourcing 2004_Reporting Valeur_Mobile_2010_10" xfId="42599"/>
    <cellStyle name="n_Flash September eresMas_WES Sourcing 2004_Reporting Valeur_Mobile_2010_10_Group" xfId="42600"/>
    <cellStyle name="n_Flash September eresMas_WES Sourcing 2004_Reporting Valeur_Mobile_2010_10_ROW" xfId="42601"/>
    <cellStyle name="n_Flash September eresMas_WES Sourcing 2004_Reporting Valeur_Mobile_2010_10_ROW ARPU" xfId="42602"/>
    <cellStyle name="n_Flash September eresMas_WES Sourcing 2004_Reporting Valeur_Mobile_2010_10_ROW_Group" xfId="42603"/>
    <cellStyle name="n_Flash September eresMas_WES Sourcing 2004_Reporting Valeur_Mobile_2010_10_ROW_ROW ARPU" xfId="42604"/>
    <cellStyle name="n_Flash September eresMas_WES Sourcing 2004_ROW" xfId="42605"/>
    <cellStyle name="n_Flash September eresMas_WES Sourcing 2004_ROW ARPU" xfId="42606"/>
    <cellStyle name="n_Flash September eresMas_WES Sourcing 2004_ROW_1" xfId="42607"/>
    <cellStyle name="n_Flash September eresMas_WES Sourcing 2004_ROW_1_Group" xfId="42608"/>
    <cellStyle name="n_Flash September eresMas_WES Sourcing 2004_ROW_1_ROW ARPU" xfId="42609"/>
    <cellStyle name="n_Flash September eresMas_WES Sourcing 2004_ROW_Group" xfId="42610"/>
    <cellStyle name="n_Flash September eresMas_WES Sourcing 2004_ROW_ROW ARPU" xfId="42611"/>
    <cellStyle name="n_Flash September eresMas_WES Sourcing 2004_Spain ARPU + AUPU" xfId="42612"/>
    <cellStyle name="n_Flash September eresMas_WES Sourcing 2004_Spain ARPU + AUPU_Group" xfId="42613"/>
    <cellStyle name="n_Flash September eresMas_WES Sourcing 2004_Spain ARPU + AUPU_ROW ARPU" xfId="42614"/>
    <cellStyle name="n_Flash September eresMas_WES Sourcing 2004_Spain KPIs" xfId="7604"/>
    <cellStyle name="n_Flash September eresMas_WES Sourcing 2004_Spain KPIs 2" xfId="16971"/>
    <cellStyle name="n_Flash September eresMas_WES Sourcing 2004_Spain KPIs_1" xfId="52420"/>
    <cellStyle name="n_Flash September eresMas_WES Sourcing 2004_Telecoms - Operational KPIs" xfId="50723"/>
    <cellStyle name="n_Flash September eresMas_WES Sourcing 2004_UAG_report_CA 06-09 (06-09-28)" xfId="3646"/>
    <cellStyle name="n_Flash September eresMas_WES Sourcing 2004_UAG_report_CA 06-09 (06-09-28)_A&amp;ME KPIs" xfId="54210"/>
    <cellStyle name="n_Flash September eresMas_WES Sourcing 2004_UAG_report_CA 06-09 (06-09-28)_France financials" xfId="24561"/>
    <cellStyle name="n_Flash September eresMas_WES Sourcing 2004_UAG_report_CA 06-09 (06-09-28)_France KPIs" xfId="5768"/>
    <cellStyle name="n_Flash September eresMas_WES Sourcing 2004_UAG_report_CA 06-09 (06-09-28)_France KPIs 2" xfId="15186"/>
    <cellStyle name="n_Flash September eresMas_WES Sourcing 2004_UAG_report_CA 06-09 (06-09-28)_France KPIs_1" xfId="13011"/>
    <cellStyle name="n_Flash September eresMas_WES Sourcing 2004_UAG_report_CA 06-09 (06-09-28)_Group" xfId="42616"/>
    <cellStyle name="n_Flash September eresMas_WES Sourcing 2004_UAG_report_CA 06-09 (06-09-28)_Group - financial KPIs" xfId="22817"/>
    <cellStyle name="n_Flash September eresMas_WES Sourcing 2004_UAG_report_CA 06-09 (06-09-28)_Group - operational KPIs" xfId="11257"/>
    <cellStyle name="n_Flash September eresMas_WES Sourcing 2004_UAG_report_CA 06-09 (06-09-28)_Group - operational KPIs 2" xfId="18956"/>
    <cellStyle name="n_Flash September eresMas_WES Sourcing 2004_UAG_report_CA 06-09 (06-09-28)_Group - operational KPIs_1" xfId="21073"/>
    <cellStyle name="n_Flash September eresMas_WES Sourcing 2004_UAG_report_CA 06-09 (06-09-28)_Poland KPIs" xfId="42615"/>
    <cellStyle name="n_Flash September eresMas_WES Sourcing 2004_UAG_report_CA 06-09 (06-09-28)_ROW" xfId="42617"/>
    <cellStyle name="n_Flash September eresMas_WES Sourcing 2004_UAG_report_CA 06-09 (06-09-28)_ROW ARPU" xfId="42618"/>
    <cellStyle name="n_Flash September eresMas_WES Sourcing 2004_UAG_report_CA 06-09 (06-09-28)_ROW_1" xfId="42619"/>
    <cellStyle name="n_Flash September eresMas_WES Sourcing 2004_UAG_report_CA 06-09 (06-09-28)_ROW_1_Group" xfId="42620"/>
    <cellStyle name="n_Flash September eresMas_WES Sourcing 2004_UAG_report_CA 06-09 (06-09-28)_ROW_1_ROW ARPU" xfId="42621"/>
    <cellStyle name="n_Flash September eresMas_WES Sourcing 2004_UAG_report_CA 06-09 (06-09-28)_ROW_Group" xfId="42622"/>
    <cellStyle name="n_Flash September eresMas_WES Sourcing 2004_UAG_report_CA 06-09 (06-09-28)_ROW_ROW ARPU" xfId="42623"/>
    <cellStyle name="n_Flash September eresMas_WES Sourcing 2004_UAG_report_CA 06-09 (06-09-28)_Spain ARPU + AUPU" xfId="42624"/>
    <cellStyle name="n_Flash September eresMas_WES Sourcing 2004_UAG_report_CA 06-09 (06-09-28)_Spain ARPU + AUPU_Group" xfId="42625"/>
    <cellStyle name="n_Flash September eresMas_WES Sourcing 2004_UAG_report_CA 06-09 (06-09-28)_Spain ARPU + AUPU_ROW ARPU" xfId="42626"/>
    <cellStyle name="n_Flash September eresMas_WES Sourcing 2004_UAG_report_CA 06-09 (06-09-28)_Spain KPIs" xfId="7615"/>
    <cellStyle name="n_Flash September eresMas_WES Sourcing 2004_UAG_report_CA 06-09 (06-09-28)_Spain KPIs 2" xfId="16982"/>
    <cellStyle name="n_Flash September eresMas_WES Sourcing 2004_UAG_report_CA 06-09 (06-09-28)_Spain KPIs_1" xfId="52431"/>
    <cellStyle name="n_Flash September eresMas_WES Sourcing 2004_UAG_report_CA 06-09 (06-09-28)_Telecoms - Operational KPIs" xfId="50734"/>
    <cellStyle name="n_Flash September eresMas_WES Sourcing 2004_UAG_report_CA 06-10 (06-11-06)" xfId="3647"/>
    <cellStyle name="n_Flash September eresMas_WES Sourcing 2004_UAG_report_CA 06-10 (06-11-06)_A&amp;ME KPIs" xfId="54211"/>
    <cellStyle name="n_Flash September eresMas_WES Sourcing 2004_UAG_report_CA 06-10 (06-11-06)_France financials" xfId="24562"/>
    <cellStyle name="n_Flash September eresMas_WES Sourcing 2004_UAG_report_CA 06-10 (06-11-06)_France KPIs" xfId="5769"/>
    <cellStyle name="n_Flash September eresMas_WES Sourcing 2004_UAG_report_CA 06-10 (06-11-06)_France KPIs 2" xfId="15187"/>
    <cellStyle name="n_Flash September eresMas_WES Sourcing 2004_UAG_report_CA 06-10 (06-11-06)_France KPIs_1" xfId="13012"/>
    <cellStyle name="n_Flash September eresMas_WES Sourcing 2004_UAG_report_CA 06-10 (06-11-06)_Group" xfId="42628"/>
    <cellStyle name="n_Flash September eresMas_WES Sourcing 2004_UAG_report_CA 06-10 (06-11-06)_Group - financial KPIs" xfId="22818"/>
    <cellStyle name="n_Flash September eresMas_WES Sourcing 2004_UAG_report_CA 06-10 (06-11-06)_Group - operational KPIs" xfId="11258"/>
    <cellStyle name="n_Flash September eresMas_WES Sourcing 2004_UAG_report_CA 06-10 (06-11-06)_Group - operational KPIs 2" xfId="18957"/>
    <cellStyle name="n_Flash September eresMas_WES Sourcing 2004_UAG_report_CA 06-10 (06-11-06)_Group - operational KPIs_1" xfId="21074"/>
    <cellStyle name="n_Flash September eresMas_WES Sourcing 2004_UAG_report_CA 06-10 (06-11-06)_Poland KPIs" xfId="42627"/>
    <cellStyle name="n_Flash September eresMas_WES Sourcing 2004_UAG_report_CA 06-10 (06-11-06)_ROW" xfId="42629"/>
    <cellStyle name="n_Flash September eresMas_WES Sourcing 2004_UAG_report_CA 06-10 (06-11-06)_ROW ARPU" xfId="42630"/>
    <cellStyle name="n_Flash September eresMas_WES Sourcing 2004_UAG_report_CA 06-10 (06-11-06)_ROW_1" xfId="42631"/>
    <cellStyle name="n_Flash September eresMas_WES Sourcing 2004_UAG_report_CA 06-10 (06-11-06)_ROW_1_Group" xfId="42632"/>
    <cellStyle name="n_Flash September eresMas_WES Sourcing 2004_UAG_report_CA 06-10 (06-11-06)_ROW_1_ROW ARPU" xfId="42633"/>
    <cellStyle name="n_Flash September eresMas_WES Sourcing 2004_UAG_report_CA 06-10 (06-11-06)_ROW_Group" xfId="42634"/>
    <cellStyle name="n_Flash September eresMas_WES Sourcing 2004_UAG_report_CA 06-10 (06-11-06)_ROW_ROW ARPU" xfId="42635"/>
    <cellStyle name="n_Flash September eresMas_WES Sourcing 2004_UAG_report_CA 06-10 (06-11-06)_Spain ARPU + AUPU" xfId="42636"/>
    <cellStyle name="n_Flash September eresMas_WES Sourcing 2004_UAG_report_CA 06-10 (06-11-06)_Spain ARPU + AUPU_Group" xfId="42637"/>
    <cellStyle name="n_Flash September eresMas_WES Sourcing 2004_UAG_report_CA 06-10 (06-11-06)_Spain ARPU + AUPU_ROW ARPU" xfId="42638"/>
    <cellStyle name="n_Flash September eresMas_WES Sourcing 2004_UAG_report_CA 06-10 (06-11-06)_Spain KPIs" xfId="7616"/>
    <cellStyle name="n_Flash September eresMas_WES Sourcing 2004_UAG_report_CA 06-10 (06-11-06)_Spain KPIs 2" xfId="16983"/>
    <cellStyle name="n_Flash September eresMas_WES Sourcing 2004_UAG_report_CA 06-10 (06-11-06)_Spain KPIs_1" xfId="52432"/>
    <cellStyle name="n_Flash September eresMas_WES Sourcing 2004_UAG_report_CA 06-10 (06-11-06)_Telecoms - Operational KPIs" xfId="50735"/>
    <cellStyle name="n_Flash September eresMas_WES Sourcing 2004_V&amp;M trajectoires V1 (06-08-11)" xfId="3648"/>
    <cellStyle name="n_Flash September eresMas_WES Sourcing 2004_V&amp;M trajectoires V1 (06-08-11)_A&amp;ME KPIs" xfId="54212"/>
    <cellStyle name="n_Flash September eresMas_WES Sourcing 2004_V&amp;M trajectoires V1 (06-08-11)_France financials" xfId="24563"/>
    <cellStyle name="n_Flash September eresMas_WES Sourcing 2004_V&amp;M trajectoires V1 (06-08-11)_France KPIs" xfId="5770"/>
    <cellStyle name="n_Flash September eresMas_WES Sourcing 2004_V&amp;M trajectoires V1 (06-08-11)_France KPIs 2" xfId="15188"/>
    <cellStyle name="n_Flash September eresMas_WES Sourcing 2004_V&amp;M trajectoires V1 (06-08-11)_France KPIs_1" xfId="13013"/>
    <cellStyle name="n_Flash September eresMas_WES Sourcing 2004_V&amp;M trajectoires V1 (06-08-11)_Group" xfId="42640"/>
    <cellStyle name="n_Flash September eresMas_WES Sourcing 2004_V&amp;M trajectoires V1 (06-08-11)_Group - financial KPIs" xfId="22819"/>
    <cellStyle name="n_Flash September eresMas_WES Sourcing 2004_V&amp;M trajectoires V1 (06-08-11)_Group - operational KPIs" xfId="11259"/>
    <cellStyle name="n_Flash September eresMas_WES Sourcing 2004_V&amp;M trajectoires V1 (06-08-11)_Group - operational KPIs 2" xfId="18958"/>
    <cellStyle name="n_Flash September eresMas_WES Sourcing 2004_V&amp;M trajectoires V1 (06-08-11)_Group - operational KPIs_1" xfId="21075"/>
    <cellStyle name="n_Flash September eresMas_WES Sourcing 2004_V&amp;M trajectoires V1 (06-08-11)_Poland KPIs" xfId="42639"/>
    <cellStyle name="n_Flash September eresMas_WES Sourcing 2004_V&amp;M trajectoires V1 (06-08-11)_ROW" xfId="42641"/>
    <cellStyle name="n_Flash September eresMas_WES Sourcing 2004_V&amp;M trajectoires V1 (06-08-11)_ROW ARPU" xfId="42642"/>
    <cellStyle name="n_Flash September eresMas_WES Sourcing 2004_V&amp;M trajectoires V1 (06-08-11)_ROW_1" xfId="42643"/>
    <cellStyle name="n_Flash September eresMas_WES Sourcing 2004_V&amp;M trajectoires V1 (06-08-11)_ROW_1_Group" xfId="42644"/>
    <cellStyle name="n_Flash September eresMas_WES Sourcing 2004_V&amp;M trajectoires V1 (06-08-11)_ROW_1_ROW ARPU" xfId="42645"/>
    <cellStyle name="n_Flash September eresMas_WES Sourcing 2004_V&amp;M trajectoires V1 (06-08-11)_ROW_Group" xfId="42646"/>
    <cellStyle name="n_Flash September eresMas_WES Sourcing 2004_V&amp;M trajectoires V1 (06-08-11)_ROW_ROW ARPU" xfId="42647"/>
    <cellStyle name="n_Flash September eresMas_WES Sourcing 2004_V&amp;M trajectoires V1 (06-08-11)_Spain ARPU + AUPU" xfId="42648"/>
    <cellStyle name="n_Flash September eresMas_WES Sourcing 2004_V&amp;M trajectoires V1 (06-08-11)_Spain ARPU + AUPU_Group" xfId="42649"/>
    <cellStyle name="n_Flash September eresMas_WES Sourcing 2004_V&amp;M trajectoires V1 (06-08-11)_Spain ARPU + AUPU_ROW ARPU" xfId="42650"/>
    <cellStyle name="n_Flash September eresMas_WES Sourcing 2004_V&amp;M trajectoires V1 (06-08-11)_Spain KPIs" xfId="7617"/>
    <cellStyle name="n_Flash September eresMas_WES Sourcing 2004_V&amp;M trajectoires V1 (06-08-11)_Spain KPIs 2" xfId="16984"/>
    <cellStyle name="n_Flash September eresMas_WES Sourcing 2004_V&amp;M trajectoires V1 (06-08-11)_Spain KPIs_1" xfId="52433"/>
    <cellStyle name="n_Flash September eresMas_WES Sourcing 2004_V&amp;M trajectoires V1 (06-08-11)_Telecoms - Operational KPIs" xfId="50736"/>
    <cellStyle name="n_Flash September eresMas_WES-FLAS" xfId="3649"/>
    <cellStyle name="n_Flash September eresMas_WES-FLAS_A&amp;ME KPIs" xfId="54213"/>
    <cellStyle name="n_Flash September eresMas_WES-FLAS_CA BAC SCR-VM 06-07 (31-07-06)" xfId="3650"/>
    <cellStyle name="n_Flash September eresMas_WES-FLAS_CA BAC SCR-VM 06-07 (31-07-06)_A&amp;ME KPIs" xfId="54214"/>
    <cellStyle name="n_Flash September eresMas_WES-FLAS_CA BAC SCR-VM 06-07 (31-07-06)_France financials" xfId="24565"/>
    <cellStyle name="n_Flash September eresMas_WES-FLAS_CA BAC SCR-VM 06-07 (31-07-06)_France KPIs" xfId="5772"/>
    <cellStyle name="n_Flash September eresMas_WES-FLAS_CA BAC SCR-VM 06-07 (31-07-06)_France KPIs 2" xfId="15190"/>
    <cellStyle name="n_Flash September eresMas_WES-FLAS_CA BAC SCR-VM 06-07 (31-07-06)_France KPIs_1" xfId="13015"/>
    <cellStyle name="n_Flash September eresMas_WES-FLAS_CA BAC SCR-VM 06-07 (31-07-06)_Group" xfId="42653"/>
    <cellStyle name="n_Flash September eresMas_WES-FLAS_CA BAC SCR-VM 06-07 (31-07-06)_Group - financial KPIs" xfId="22821"/>
    <cellStyle name="n_Flash September eresMas_WES-FLAS_CA BAC SCR-VM 06-07 (31-07-06)_Group - operational KPIs" xfId="11261"/>
    <cellStyle name="n_Flash September eresMas_WES-FLAS_CA BAC SCR-VM 06-07 (31-07-06)_Group - operational KPIs 2" xfId="18960"/>
    <cellStyle name="n_Flash September eresMas_WES-FLAS_CA BAC SCR-VM 06-07 (31-07-06)_Group - operational KPIs_1" xfId="21077"/>
    <cellStyle name="n_Flash September eresMas_WES-FLAS_CA BAC SCR-VM 06-07 (31-07-06)_Poland KPIs" xfId="42652"/>
    <cellStyle name="n_Flash September eresMas_WES-FLAS_CA BAC SCR-VM 06-07 (31-07-06)_ROW" xfId="42654"/>
    <cellStyle name="n_Flash September eresMas_WES-FLAS_CA BAC SCR-VM 06-07 (31-07-06)_ROW ARPU" xfId="42655"/>
    <cellStyle name="n_Flash September eresMas_WES-FLAS_CA BAC SCR-VM 06-07 (31-07-06)_ROW_1" xfId="42656"/>
    <cellStyle name="n_Flash September eresMas_WES-FLAS_CA BAC SCR-VM 06-07 (31-07-06)_ROW_1_Group" xfId="42657"/>
    <cellStyle name="n_Flash September eresMas_WES-FLAS_CA BAC SCR-VM 06-07 (31-07-06)_ROW_1_ROW ARPU" xfId="42658"/>
    <cellStyle name="n_Flash September eresMas_WES-FLAS_CA BAC SCR-VM 06-07 (31-07-06)_ROW_Group" xfId="42659"/>
    <cellStyle name="n_Flash September eresMas_WES-FLAS_CA BAC SCR-VM 06-07 (31-07-06)_ROW_ROW ARPU" xfId="42660"/>
    <cellStyle name="n_Flash September eresMas_WES-FLAS_CA BAC SCR-VM 06-07 (31-07-06)_Spain ARPU + AUPU" xfId="42661"/>
    <cellStyle name="n_Flash September eresMas_WES-FLAS_CA BAC SCR-VM 06-07 (31-07-06)_Spain ARPU + AUPU_Group" xfId="42662"/>
    <cellStyle name="n_Flash September eresMas_WES-FLAS_CA BAC SCR-VM 06-07 (31-07-06)_Spain ARPU + AUPU_ROW ARPU" xfId="42663"/>
    <cellStyle name="n_Flash September eresMas_WES-FLAS_CA BAC SCR-VM 06-07 (31-07-06)_Spain KPIs" xfId="7619"/>
    <cellStyle name="n_Flash September eresMas_WES-FLAS_CA BAC SCR-VM 06-07 (31-07-06)_Spain KPIs 2" xfId="16986"/>
    <cellStyle name="n_Flash September eresMas_WES-FLAS_CA BAC SCR-VM 06-07 (31-07-06)_Spain KPIs_1" xfId="52435"/>
    <cellStyle name="n_Flash September eresMas_WES-FLAS_CA BAC SCR-VM 06-07 (31-07-06)_Telecoms - Operational KPIs" xfId="50738"/>
    <cellStyle name="n_Flash September eresMas_WES-FLAS_Classeur2" xfId="3651"/>
    <cellStyle name="n_Flash September eresMas_WES-FLAS_Classeur2_A&amp;ME KPIs" xfId="54215"/>
    <cellStyle name="n_Flash September eresMas_WES-FLAS_Classeur2_France financials" xfId="24566"/>
    <cellStyle name="n_Flash September eresMas_WES-FLAS_Classeur2_France KPIs" xfId="5773"/>
    <cellStyle name="n_Flash September eresMas_WES-FLAS_Classeur2_France KPIs 2" xfId="15191"/>
    <cellStyle name="n_Flash September eresMas_WES-FLAS_Classeur2_France KPIs_1" xfId="13016"/>
    <cellStyle name="n_Flash September eresMas_WES-FLAS_Classeur2_Group" xfId="42665"/>
    <cellStyle name="n_Flash September eresMas_WES-FLAS_Classeur2_Group - financial KPIs" xfId="22822"/>
    <cellStyle name="n_Flash September eresMas_WES-FLAS_Classeur2_Group - operational KPIs" xfId="11262"/>
    <cellStyle name="n_Flash September eresMas_WES-FLAS_Classeur2_Group - operational KPIs 2" xfId="18961"/>
    <cellStyle name="n_Flash September eresMas_WES-FLAS_Classeur2_Group - operational KPIs_1" xfId="21078"/>
    <cellStyle name="n_Flash September eresMas_WES-FLAS_Classeur2_Poland KPIs" xfId="42664"/>
    <cellStyle name="n_Flash September eresMas_WES-FLAS_Classeur2_ROW" xfId="42666"/>
    <cellStyle name="n_Flash September eresMas_WES-FLAS_Classeur2_ROW ARPU" xfId="42667"/>
    <cellStyle name="n_Flash September eresMas_WES-FLAS_Classeur2_ROW_1" xfId="42668"/>
    <cellStyle name="n_Flash September eresMas_WES-FLAS_Classeur2_ROW_1_Group" xfId="42669"/>
    <cellStyle name="n_Flash September eresMas_WES-FLAS_Classeur2_ROW_1_ROW ARPU" xfId="42670"/>
    <cellStyle name="n_Flash September eresMas_WES-FLAS_Classeur2_ROW_Group" xfId="42671"/>
    <cellStyle name="n_Flash September eresMas_WES-FLAS_Classeur2_ROW_ROW ARPU" xfId="42672"/>
    <cellStyle name="n_Flash September eresMas_WES-FLAS_Classeur2_Spain ARPU + AUPU" xfId="42673"/>
    <cellStyle name="n_Flash September eresMas_WES-FLAS_Classeur2_Spain ARPU + AUPU_Group" xfId="42674"/>
    <cellStyle name="n_Flash September eresMas_WES-FLAS_Classeur2_Spain ARPU + AUPU_ROW ARPU" xfId="42675"/>
    <cellStyle name="n_Flash September eresMas_WES-FLAS_Classeur2_Spain KPIs" xfId="7620"/>
    <cellStyle name="n_Flash September eresMas_WES-FLAS_Classeur2_Spain KPIs 2" xfId="16987"/>
    <cellStyle name="n_Flash September eresMas_WES-FLAS_Classeur2_Spain KPIs_1" xfId="52436"/>
    <cellStyle name="n_Flash September eresMas_WES-FLAS_Classeur2_Telecoms - Operational KPIs" xfId="50739"/>
    <cellStyle name="n_Flash September eresMas_WES-FLAS_DATA KPI Personal" xfId="42676"/>
    <cellStyle name="n_Flash September eresMas_WES-FLAS_DATA KPI Personal_Group" xfId="42677"/>
    <cellStyle name="n_Flash September eresMas_WES-FLAS_DATA KPI Personal_ROW ARPU" xfId="42678"/>
    <cellStyle name="n_Flash September eresMas_WES-FLAS_EE_CoA_BS - mapped V4" xfId="42679"/>
    <cellStyle name="n_Flash September eresMas_WES-FLAS_EE_CoA_BS - mapped V4_Group" xfId="42680"/>
    <cellStyle name="n_Flash September eresMas_WES-FLAS_EE_CoA_BS - mapped V4_ROW ARPU" xfId="42681"/>
    <cellStyle name="n_Flash September eresMas_WES-FLAS_Feuil1" xfId="3652"/>
    <cellStyle name="n_Flash September eresMas_WES-FLAS_Feuil1_A&amp;ME KPIs" xfId="54216"/>
    <cellStyle name="n_Flash September eresMas_WES-FLAS_Feuil1_France financials" xfId="24567"/>
    <cellStyle name="n_Flash September eresMas_WES-FLAS_Feuil1_France KPIs" xfId="5774"/>
    <cellStyle name="n_Flash September eresMas_WES-FLAS_Feuil1_France KPIs 2" xfId="15192"/>
    <cellStyle name="n_Flash September eresMas_WES-FLAS_Feuil1_France KPIs_1" xfId="13017"/>
    <cellStyle name="n_Flash September eresMas_WES-FLAS_Feuil1_Group" xfId="42683"/>
    <cellStyle name="n_Flash September eresMas_WES-FLAS_Feuil1_Group - financial KPIs" xfId="22823"/>
    <cellStyle name="n_Flash September eresMas_WES-FLAS_Feuil1_Group - operational KPIs" xfId="11263"/>
    <cellStyle name="n_Flash September eresMas_WES-FLAS_Feuil1_Group - operational KPIs 2" xfId="18962"/>
    <cellStyle name="n_Flash September eresMas_WES-FLAS_Feuil1_Group - operational KPIs_1" xfId="21079"/>
    <cellStyle name="n_Flash September eresMas_WES-FLAS_Feuil1_Poland KPIs" xfId="42682"/>
    <cellStyle name="n_Flash September eresMas_WES-FLAS_Feuil1_ROW" xfId="42684"/>
    <cellStyle name="n_Flash September eresMas_WES-FLAS_Feuil1_ROW ARPU" xfId="42685"/>
    <cellStyle name="n_Flash September eresMas_WES-FLAS_Feuil1_ROW_1" xfId="42686"/>
    <cellStyle name="n_Flash September eresMas_WES-FLAS_Feuil1_ROW_1_Group" xfId="42687"/>
    <cellStyle name="n_Flash September eresMas_WES-FLAS_Feuil1_ROW_1_ROW ARPU" xfId="42688"/>
    <cellStyle name="n_Flash September eresMas_WES-FLAS_Feuil1_ROW_Group" xfId="42689"/>
    <cellStyle name="n_Flash September eresMas_WES-FLAS_Feuil1_ROW_ROW ARPU" xfId="42690"/>
    <cellStyle name="n_Flash September eresMas_WES-FLAS_Feuil1_Spain ARPU + AUPU" xfId="42691"/>
    <cellStyle name="n_Flash September eresMas_WES-FLAS_Feuil1_Spain ARPU + AUPU_Group" xfId="42692"/>
    <cellStyle name="n_Flash September eresMas_WES-FLAS_Feuil1_Spain ARPU + AUPU_ROW ARPU" xfId="42693"/>
    <cellStyle name="n_Flash September eresMas_WES-FLAS_Feuil1_Spain KPIs" xfId="7621"/>
    <cellStyle name="n_Flash September eresMas_WES-FLAS_Feuil1_Spain KPIs 2" xfId="16988"/>
    <cellStyle name="n_Flash September eresMas_WES-FLAS_Feuil1_Spain KPIs_1" xfId="52437"/>
    <cellStyle name="n_Flash September eresMas_WES-FLAS_Feuil1_Telecoms - Operational KPIs" xfId="50740"/>
    <cellStyle name="n_Flash September eresMas_WES-FLAS_France financials" xfId="24564"/>
    <cellStyle name="n_Flash September eresMas_WES-FLAS_France KPIs" xfId="5771"/>
    <cellStyle name="n_Flash September eresMas_WES-FLAS_France KPIs 2" xfId="15189"/>
    <cellStyle name="n_Flash September eresMas_WES-FLAS_France KPIs_1" xfId="13014"/>
    <cellStyle name="n_Flash September eresMas_WES-FLAS_Group" xfId="42694"/>
    <cellStyle name="n_Flash September eresMas_WES-FLAS_Group - financial KPIs" xfId="22820"/>
    <cellStyle name="n_Flash September eresMas_WES-FLAS_Group - operational KPIs" xfId="11260"/>
    <cellStyle name="n_Flash September eresMas_WES-FLAS_Group - operational KPIs 2" xfId="18959"/>
    <cellStyle name="n_Flash September eresMas_WES-FLAS_Group - operational KPIs_1" xfId="21076"/>
    <cellStyle name="n_Flash September eresMas_WES-FLAS_New L23 CA trafic 06-09 (06-10-20)" xfId="3653"/>
    <cellStyle name="n_Flash September eresMas_WES-FLAS_New L23 CA trafic 06-09 (06-10-20)_A&amp;ME KPIs" xfId="54217"/>
    <cellStyle name="n_Flash September eresMas_WES-FLAS_New L23 CA trafic 06-09 (06-10-20)_France financials" xfId="24568"/>
    <cellStyle name="n_Flash September eresMas_WES-FLAS_New L23 CA trafic 06-09 (06-10-20)_France KPIs" xfId="5775"/>
    <cellStyle name="n_Flash September eresMas_WES-FLAS_New L23 CA trafic 06-09 (06-10-20)_France KPIs 2" xfId="15193"/>
    <cellStyle name="n_Flash September eresMas_WES-FLAS_New L23 CA trafic 06-09 (06-10-20)_France KPIs_1" xfId="13018"/>
    <cellStyle name="n_Flash September eresMas_WES-FLAS_New L23 CA trafic 06-09 (06-10-20)_Group" xfId="42696"/>
    <cellStyle name="n_Flash September eresMas_WES-FLAS_New L23 CA trafic 06-09 (06-10-20)_Group - financial KPIs" xfId="22824"/>
    <cellStyle name="n_Flash September eresMas_WES-FLAS_New L23 CA trafic 06-09 (06-10-20)_Group - operational KPIs" xfId="11264"/>
    <cellStyle name="n_Flash September eresMas_WES-FLAS_New L23 CA trafic 06-09 (06-10-20)_Group - operational KPIs 2" xfId="18963"/>
    <cellStyle name="n_Flash September eresMas_WES-FLAS_New L23 CA trafic 06-09 (06-10-20)_Group - operational KPIs_1" xfId="21080"/>
    <cellStyle name="n_Flash September eresMas_WES-FLAS_New L23 CA trafic 06-09 (06-10-20)_Poland KPIs" xfId="42695"/>
    <cellStyle name="n_Flash September eresMas_WES-FLAS_New L23 CA trafic 06-09 (06-10-20)_ROW" xfId="42697"/>
    <cellStyle name="n_Flash September eresMas_WES-FLAS_New L23 CA trafic 06-09 (06-10-20)_ROW ARPU" xfId="42698"/>
    <cellStyle name="n_Flash September eresMas_WES-FLAS_New L23 CA trafic 06-09 (06-10-20)_ROW_1" xfId="42699"/>
    <cellStyle name="n_Flash September eresMas_WES-FLAS_New L23 CA trafic 06-09 (06-10-20)_ROW_1_Group" xfId="42700"/>
    <cellStyle name="n_Flash September eresMas_WES-FLAS_New L23 CA trafic 06-09 (06-10-20)_ROW_1_ROW ARPU" xfId="42701"/>
    <cellStyle name="n_Flash September eresMas_WES-FLAS_New L23 CA trafic 06-09 (06-10-20)_ROW_Group" xfId="42702"/>
    <cellStyle name="n_Flash September eresMas_WES-FLAS_New L23 CA trafic 06-09 (06-10-20)_ROW_ROW ARPU" xfId="42703"/>
    <cellStyle name="n_Flash September eresMas_WES-FLAS_New L23 CA trafic 06-09 (06-10-20)_Spain ARPU + AUPU" xfId="42704"/>
    <cellStyle name="n_Flash September eresMas_WES-FLAS_New L23 CA trafic 06-09 (06-10-20)_Spain ARPU + AUPU_Group" xfId="42705"/>
    <cellStyle name="n_Flash September eresMas_WES-FLAS_New L23 CA trafic 06-09 (06-10-20)_Spain ARPU + AUPU_ROW ARPU" xfId="42706"/>
    <cellStyle name="n_Flash September eresMas_WES-FLAS_New L23 CA trafic 06-09 (06-10-20)_Spain KPIs" xfId="7622"/>
    <cellStyle name="n_Flash September eresMas_WES-FLAS_New L23 CA trafic 06-09 (06-10-20)_Spain KPIs 2" xfId="16989"/>
    <cellStyle name="n_Flash September eresMas_WES-FLAS_New L23 CA trafic 06-09 (06-10-20)_Spain KPIs_1" xfId="52438"/>
    <cellStyle name="n_Flash September eresMas_WES-FLAS_New L23 CA trafic 06-09 (06-10-20)_Telecoms - Operational KPIs" xfId="50741"/>
    <cellStyle name="n_Flash September eresMas_WES-FLAS_PFA_Mn MTV_060413" xfId="3654"/>
    <cellStyle name="n_Flash September eresMas_WES-FLAS_PFA_Mn MTV_060413_A&amp;ME KPIs" xfId="54218"/>
    <cellStyle name="n_Flash September eresMas_WES-FLAS_PFA_Mn MTV_060413_France financials" xfId="24569"/>
    <cellStyle name="n_Flash September eresMas_WES-FLAS_PFA_Mn MTV_060413_France KPIs" xfId="5776"/>
    <cellStyle name="n_Flash September eresMas_WES-FLAS_PFA_Mn MTV_060413_France KPIs 2" xfId="15194"/>
    <cellStyle name="n_Flash September eresMas_WES-FLAS_PFA_Mn MTV_060413_France KPIs_1" xfId="13019"/>
    <cellStyle name="n_Flash September eresMas_WES-FLAS_PFA_Mn MTV_060413_Group" xfId="42708"/>
    <cellStyle name="n_Flash September eresMas_WES-FLAS_PFA_Mn MTV_060413_Group - financial KPIs" xfId="22825"/>
    <cellStyle name="n_Flash September eresMas_WES-FLAS_PFA_Mn MTV_060413_Group - operational KPIs" xfId="11265"/>
    <cellStyle name="n_Flash September eresMas_WES-FLAS_PFA_Mn MTV_060413_Group - operational KPIs 2" xfId="18964"/>
    <cellStyle name="n_Flash September eresMas_WES-FLAS_PFA_Mn MTV_060413_Group - operational KPIs_1" xfId="21081"/>
    <cellStyle name="n_Flash September eresMas_WES-FLAS_PFA_Mn MTV_060413_Poland KPIs" xfId="42707"/>
    <cellStyle name="n_Flash September eresMas_WES-FLAS_PFA_Mn MTV_060413_ROW" xfId="42709"/>
    <cellStyle name="n_Flash September eresMas_WES-FLAS_PFA_Mn MTV_060413_ROW ARPU" xfId="42710"/>
    <cellStyle name="n_Flash September eresMas_WES-FLAS_PFA_Mn MTV_060413_ROW_1" xfId="42711"/>
    <cellStyle name="n_Flash September eresMas_WES-FLAS_PFA_Mn MTV_060413_ROW_1_Group" xfId="42712"/>
    <cellStyle name="n_Flash September eresMas_WES-FLAS_PFA_Mn MTV_060413_ROW_1_ROW ARPU" xfId="42713"/>
    <cellStyle name="n_Flash September eresMas_WES-FLAS_PFA_Mn MTV_060413_ROW_Group" xfId="42714"/>
    <cellStyle name="n_Flash September eresMas_WES-FLAS_PFA_Mn MTV_060413_ROW_ROW ARPU" xfId="42715"/>
    <cellStyle name="n_Flash September eresMas_WES-FLAS_PFA_Mn MTV_060413_Spain ARPU + AUPU" xfId="42716"/>
    <cellStyle name="n_Flash September eresMas_WES-FLAS_PFA_Mn MTV_060413_Spain ARPU + AUPU_Group" xfId="42717"/>
    <cellStyle name="n_Flash September eresMas_WES-FLAS_PFA_Mn MTV_060413_Spain ARPU + AUPU_ROW ARPU" xfId="42718"/>
    <cellStyle name="n_Flash September eresMas_WES-FLAS_PFA_Mn MTV_060413_Spain KPIs" xfId="7623"/>
    <cellStyle name="n_Flash September eresMas_WES-FLAS_PFA_Mn MTV_060413_Spain KPIs 2" xfId="16990"/>
    <cellStyle name="n_Flash September eresMas_WES-FLAS_PFA_Mn MTV_060413_Spain KPIs_1" xfId="52439"/>
    <cellStyle name="n_Flash September eresMas_WES-FLAS_PFA_Mn MTV_060413_Telecoms - Operational KPIs" xfId="50742"/>
    <cellStyle name="n_Flash September eresMas_WES-FLAS_PFA_Mn_0603_V0 0" xfId="3655"/>
    <cellStyle name="n_Flash September eresMas_WES-FLAS_PFA_Mn_0603_V0 0_A&amp;ME KPIs" xfId="54219"/>
    <cellStyle name="n_Flash September eresMas_WES-FLAS_PFA_Mn_0603_V0 0_France financials" xfId="24570"/>
    <cellStyle name="n_Flash September eresMas_WES-FLAS_PFA_Mn_0603_V0 0_France KPIs" xfId="5777"/>
    <cellStyle name="n_Flash September eresMas_WES-FLAS_PFA_Mn_0603_V0 0_France KPIs 2" xfId="15195"/>
    <cellStyle name="n_Flash September eresMas_WES-FLAS_PFA_Mn_0603_V0 0_France KPIs_1" xfId="13020"/>
    <cellStyle name="n_Flash September eresMas_WES-FLAS_PFA_Mn_0603_V0 0_Group" xfId="42720"/>
    <cellStyle name="n_Flash September eresMas_WES-FLAS_PFA_Mn_0603_V0 0_Group - financial KPIs" xfId="22826"/>
    <cellStyle name="n_Flash September eresMas_WES-FLAS_PFA_Mn_0603_V0 0_Group - operational KPIs" xfId="11266"/>
    <cellStyle name="n_Flash September eresMas_WES-FLAS_PFA_Mn_0603_V0 0_Group - operational KPIs 2" xfId="18965"/>
    <cellStyle name="n_Flash September eresMas_WES-FLAS_PFA_Mn_0603_V0 0_Group - operational KPIs_1" xfId="21082"/>
    <cellStyle name="n_Flash September eresMas_WES-FLAS_PFA_Mn_0603_V0 0_Poland KPIs" xfId="42719"/>
    <cellStyle name="n_Flash September eresMas_WES-FLAS_PFA_Mn_0603_V0 0_ROW" xfId="42721"/>
    <cellStyle name="n_Flash September eresMas_WES-FLAS_PFA_Mn_0603_V0 0_ROW ARPU" xfId="42722"/>
    <cellStyle name="n_Flash September eresMas_WES-FLAS_PFA_Mn_0603_V0 0_ROW_1" xfId="42723"/>
    <cellStyle name="n_Flash September eresMas_WES-FLAS_PFA_Mn_0603_V0 0_ROW_1_Group" xfId="42724"/>
    <cellStyle name="n_Flash September eresMas_WES-FLAS_PFA_Mn_0603_V0 0_ROW_1_ROW ARPU" xfId="42725"/>
    <cellStyle name="n_Flash September eresMas_WES-FLAS_PFA_Mn_0603_V0 0_ROW_Group" xfId="42726"/>
    <cellStyle name="n_Flash September eresMas_WES-FLAS_PFA_Mn_0603_V0 0_ROW_ROW ARPU" xfId="42727"/>
    <cellStyle name="n_Flash September eresMas_WES-FLAS_PFA_Mn_0603_V0 0_Spain ARPU + AUPU" xfId="42728"/>
    <cellStyle name="n_Flash September eresMas_WES-FLAS_PFA_Mn_0603_V0 0_Spain ARPU + AUPU_Group" xfId="42729"/>
    <cellStyle name="n_Flash September eresMas_WES-FLAS_PFA_Mn_0603_V0 0_Spain ARPU + AUPU_ROW ARPU" xfId="42730"/>
    <cellStyle name="n_Flash September eresMas_WES-FLAS_PFA_Mn_0603_V0 0_Spain KPIs" xfId="7624"/>
    <cellStyle name="n_Flash September eresMas_WES-FLAS_PFA_Mn_0603_V0 0_Spain KPIs 2" xfId="16991"/>
    <cellStyle name="n_Flash September eresMas_WES-FLAS_PFA_Mn_0603_V0 0_Spain KPIs_1" xfId="52440"/>
    <cellStyle name="n_Flash September eresMas_WES-FLAS_PFA_Mn_0603_V0 0_Telecoms - Operational KPIs" xfId="50743"/>
    <cellStyle name="n_Flash September eresMas_WES-FLAS_Poland KPIs" xfId="42651"/>
    <cellStyle name="n_Flash September eresMas_WES-FLAS_Reporting Valeur_Mobile_2010_10" xfId="42731"/>
    <cellStyle name="n_Flash September eresMas_WES-FLAS_Reporting Valeur_Mobile_2010_10_Group" xfId="42732"/>
    <cellStyle name="n_Flash September eresMas_WES-FLAS_Reporting Valeur_Mobile_2010_10_ROW" xfId="42733"/>
    <cellStyle name="n_Flash September eresMas_WES-FLAS_Reporting Valeur_Mobile_2010_10_ROW ARPU" xfId="42734"/>
    <cellStyle name="n_Flash September eresMas_WES-FLAS_Reporting Valeur_Mobile_2010_10_ROW_Group" xfId="42735"/>
    <cellStyle name="n_Flash September eresMas_WES-FLAS_Reporting Valeur_Mobile_2010_10_ROW_ROW ARPU" xfId="42736"/>
    <cellStyle name="n_Flash September eresMas_WES-FLAS_ROW" xfId="42737"/>
    <cellStyle name="n_Flash September eresMas_WES-FLAS_ROW ARPU" xfId="42738"/>
    <cellStyle name="n_Flash September eresMas_WES-FLAS_ROW_1" xfId="42739"/>
    <cellStyle name="n_Flash September eresMas_WES-FLAS_ROW_1_Group" xfId="42740"/>
    <cellStyle name="n_Flash September eresMas_WES-FLAS_ROW_1_ROW ARPU" xfId="42741"/>
    <cellStyle name="n_Flash September eresMas_WES-FLAS_ROW_Group" xfId="42742"/>
    <cellStyle name="n_Flash September eresMas_WES-FLAS_ROW_ROW ARPU" xfId="42743"/>
    <cellStyle name="n_Flash September eresMas_WES-FLAS_Spain ARPU + AUPU" xfId="42744"/>
    <cellStyle name="n_Flash September eresMas_WES-FLAS_Spain ARPU + AUPU_Group" xfId="42745"/>
    <cellStyle name="n_Flash September eresMas_WES-FLAS_Spain ARPU + AUPU_ROW ARPU" xfId="42746"/>
    <cellStyle name="n_Flash September eresMas_WES-FLAS_Spain KPIs" xfId="7618"/>
    <cellStyle name="n_Flash September eresMas_WES-FLAS_Spain KPIs 2" xfId="16985"/>
    <cellStyle name="n_Flash September eresMas_WES-FLAS_Spain KPIs_1" xfId="52434"/>
    <cellStyle name="n_Flash September eresMas_WES-FLAS_Telecoms - Operational KPIs" xfId="50737"/>
    <cellStyle name="n_Flash September eresMas_WES-FLAS_UAG_report_CA 06-09 (06-09-28)" xfId="3656"/>
    <cellStyle name="n_Flash September eresMas_WES-FLAS_UAG_report_CA 06-09 (06-09-28)_A&amp;ME KPIs" xfId="54220"/>
    <cellStyle name="n_Flash September eresMas_WES-FLAS_UAG_report_CA 06-09 (06-09-28)_France financials" xfId="24571"/>
    <cellStyle name="n_Flash September eresMas_WES-FLAS_UAG_report_CA 06-09 (06-09-28)_France KPIs" xfId="5778"/>
    <cellStyle name="n_Flash September eresMas_WES-FLAS_UAG_report_CA 06-09 (06-09-28)_France KPIs 2" xfId="15196"/>
    <cellStyle name="n_Flash September eresMas_WES-FLAS_UAG_report_CA 06-09 (06-09-28)_France KPIs_1" xfId="13021"/>
    <cellStyle name="n_Flash September eresMas_WES-FLAS_UAG_report_CA 06-09 (06-09-28)_Group" xfId="42748"/>
    <cellStyle name="n_Flash September eresMas_WES-FLAS_UAG_report_CA 06-09 (06-09-28)_Group - financial KPIs" xfId="22827"/>
    <cellStyle name="n_Flash September eresMas_WES-FLAS_UAG_report_CA 06-09 (06-09-28)_Group - operational KPIs" xfId="11267"/>
    <cellStyle name="n_Flash September eresMas_WES-FLAS_UAG_report_CA 06-09 (06-09-28)_Group - operational KPIs 2" xfId="18966"/>
    <cellStyle name="n_Flash September eresMas_WES-FLAS_UAG_report_CA 06-09 (06-09-28)_Group - operational KPIs_1" xfId="21083"/>
    <cellStyle name="n_Flash September eresMas_WES-FLAS_UAG_report_CA 06-09 (06-09-28)_Poland KPIs" xfId="42747"/>
    <cellStyle name="n_Flash September eresMas_WES-FLAS_UAG_report_CA 06-09 (06-09-28)_ROW" xfId="42749"/>
    <cellStyle name="n_Flash September eresMas_WES-FLAS_UAG_report_CA 06-09 (06-09-28)_ROW ARPU" xfId="42750"/>
    <cellStyle name="n_Flash September eresMas_WES-FLAS_UAG_report_CA 06-09 (06-09-28)_ROW_1" xfId="42751"/>
    <cellStyle name="n_Flash September eresMas_WES-FLAS_UAG_report_CA 06-09 (06-09-28)_ROW_1_Group" xfId="42752"/>
    <cellStyle name="n_Flash September eresMas_WES-FLAS_UAG_report_CA 06-09 (06-09-28)_ROW_1_ROW ARPU" xfId="42753"/>
    <cellStyle name="n_Flash September eresMas_WES-FLAS_UAG_report_CA 06-09 (06-09-28)_ROW_Group" xfId="42754"/>
    <cellStyle name="n_Flash September eresMas_WES-FLAS_UAG_report_CA 06-09 (06-09-28)_ROW_ROW ARPU" xfId="42755"/>
    <cellStyle name="n_Flash September eresMas_WES-FLAS_UAG_report_CA 06-09 (06-09-28)_Spain ARPU + AUPU" xfId="42756"/>
    <cellStyle name="n_Flash September eresMas_WES-FLAS_UAG_report_CA 06-09 (06-09-28)_Spain ARPU + AUPU_Group" xfId="42757"/>
    <cellStyle name="n_Flash September eresMas_WES-FLAS_UAG_report_CA 06-09 (06-09-28)_Spain ARPU + AUPU_ROW ARPU" xfId="42758"/>
    <cellStyle name="n_Flash September eresMas_WES-FLAS_UAG_report_CA 06-09 (06-09-28)_Spain KPIs" xfId="7625"/>
    <cellStyle name="n_Flash September eresMas_WES-FLAS_UAG_report_CA 06-09 (06-09-28)_Spain KPIs 2" xfId="16992"/>
    <cellStyle name="n_Flash September eresMas_WES-FLAS_UAG_report_CA 06-09 (06-09-28)_Spain KPIs_1" xfId="52441"/>
    <cellStyle name="n_Flash September eresMas_WES-FLAS_UAG_report_CA 06-09 (06-09-28)_Telecoms - Operational KPIs" xfId="50744"/>
    <cellStyle name="n_Flash September eresMas_WES-FLAS_UAG_report_CA 06-10 (06-11-06)" xfId="3657"/>
    <cellStyle name="n_Flash September eresMas_WES-FLAS_UAG_report_CA 06-10 (06-11-06)_A&amp;ME KPIs" xfId="54221"/>
    <cellStyle name="n_Flash September eresMas_WES-FLAS_UAG_report_CA 06-10 (06-11-06)_France financials" xfId="24572"/>
    <cellStyle name="n_Flash September eresMas_WES-FLAS_UAG_report_CA 06-10 (06-11-06)_France KPIs" xfId="5779"/>
    <cellStyle name="n_Flash September eresMas_WES-FLAS_UAG_report_CA 06-10 (06-11-06)_France KPIs 2" xfId="15197"/>
    <cellStyle name="n_Flash September eresMas_WES-FLAS_UAG_report_CA 06-10 (06-11-06)_France KPIs_1" xfId="13022"/>
    <cellStyle name="n_Flash September eresMas_WES-FLAS_UAG_report_CA 06-10 (06-11-06)_Group" xfId="42760"/>
    <cellStyle name="n_Flash September eresMas_WES-FLAS_UAG_report_CA 06-10 (06-11-06)_Group - financial KPIs" xfId="22828"/>
    <cellStyle name="n_Flash September eresMas_WES-FLAS_UAG_report_CA 06-10 (06-11-06)_Group - operational KPIs" xfId="11268"/>
    <cellStyle name="n_Flash September eresMas_WES-FLAS_UAG_report_CA 06-10 (06-11-06)_Group - operational KPIs 2" xfId="18967"/>
    <cellStyle name="n_Flash September eresMas_WES-FLAS_UAG_report_CA 06-10 (06-11-06)_Group - operational KPIs_1" xfId="21084"/>
    <cellStyle name="n_Flash September eresMas_WES-FLAS_UAG_report_CA 06-10 (06-11-06)_Poland KPIs" xfId="42759"/>
    <cellStyle name="n_Flash September eresMas_WES-FLAS_UAG_report_CA 06-10 (06-11-06)_ROW" xfId="42761"/>
    <cellStyle name="n_Flash September eresMas_WES-FLAS_UAG_report_CA 06-10 (06-11-06)_ROW ARPU" xfId="42762"/>
    <cellStyle name="n_Flash September eresMas_WES-FLAS_UAG_report_CA 06-10 (06-11-06)_ROW_1" xfId="42763"/>
    <cellStyle name="n_Flash September eresMas_WES-FLAS_UAG_report_CA 06-10 (06-11-06)_ROW_1_Group" xfId="42764"/>
    <cellStyle name="n_Flash September eresMas_WES-FLAS_UAG_report_CA 06-10 (06-11-06)_ROW_1_ROW ARPU" xfId="42765"/>
    <cellStyle name="n_Flash September eresMas_WES-FLAS_UAG_report_CA 06-10 (06-11-06)_ROW_Group" xfId="42766"/>
    <cellStyle name="n_Flash September eresMas_WES-FLAS_UAG_report_CA 06-10 (06-11-06)_ROW_ROW ARPU" xfId="42767"/>
    <cellStyle name="n_Flash September eresMas_WES-FLAS_UAG_report_CA 06-10 (06-11-06)_Spain ARPU + AUPU" xfId="42768"/>
    <cellStyle name="n_Flash September eresMas_WES-FLAS_UAG_report_CA 06-10 (06-11-06)_Spain ARPU + AUPU_Group" xfId="42769"/>
    <cellStyle name="n_Flash September eresMas_WES-FLAS_UAG_report_CA 06-10 (06-11-06)_Spain ARPU + AUPU_ROW ARPU" xfId="42770"/>
    <cellStyle name="n_Flash September eresMas_WES-FLAS_UAG_report_CA 06-10 (06-11-06)_Spain KPIs" xfId="7626"/>
    <cellStyle name="n_Flash September eresMas_WES-FLAS_UAG_report_CA 06-10 (06-11-06)_Spain KPIs 2" xfId="16993"/>
    <cellStyle name="n_Flash September eresMas_WES-FLAS_UAG_report_CA 06-10 (06-11-06)_Spain KPIs_1" xfId="52442"/>
    <cellStyle name="n_Flash September eresMas_WES-FLAS_UAG_report_CA 06-10 (06-11-06)_Telecoms - Operational KPIs" xfId="50745"/>
    <cellStyle name="n_Flash September eresMas_WFR Sourcing 2002-2004" xfId="3658"/>
    <cellStyle name="n_Flash September eresMas_WFR Sourcing 2002-2004_01 Synthèse DM pour modèle" xfId="3659"/>
    <cellStyle name="n_Flash September eresMas_WFR Sourcing 2002-2004_01 Synthèse DM pour modèle_A&amp;ME KPIs" xfId="54223"/>
    <cellStyle name="n_Flash September eresMas_WFR Sourcing 2002-2004_01 Synthèse DM pour modèle_France financials" xfId="24574"/>
    <cellStyle name="n_Flash September eresMas_WFR Sourcing 2002-2004_01 Synthèse DM pour modèle_France KPIs" xfId="5781"/>
    <cellStyle name="n_Flash September eresMas_WFR Sourcing 2002-2004_01 Synthèse DM pour modèle_France KPIs 2" xfId="15199"/>
    <cellStyle name="n_Flash September eresMas_WFR Sourcing 2002-2004_01 Synthèse DM pour modèle_France KPIs_1" xfId="13024"/>
    <cellStyle name="n_Flash September eresMas_WFR Sourcing 2002-2004_01 Synthèse DM pour modèle_Group" xfId="42773"/>
    <cellStyle name="n_Flash September eresMas_WFR Sourcing 2002-2004_01 Synthèse DM pour modèle_Group - financial KPIs" xfId="22830"/>
    <cellStyle name="n_Flash September eresMas_WFR Sourcing 2002-2004_01 Synthèse DM pour modèle_Group - operational KPIs" xfId="11270"/>
    <cellStyle name="n_Flash September eresMas_WFR Sourcing 2002-2004_01 Synthèse DM pour modèle_Group - operational KPIs 2" xfId="18969"/>
    <cellStyle name="n_Flash September eresMas_WFR Sourcing 2002-2004_01 Synthèse DM pour modèle_Group - operational KPIs_1" xfId="21086"/>
    <cellStyle name="n_Flash September eresMas_WFR Sourcing 2002-2004_01 Synthèse DM pour modèle_Poland KPIs" xfId="42772"/>
    <cellStyle name="n_Flash September eresMas_WFR Sourcing 2002-2004_01 Synthèse DM pour modèle_ROW" xfId="42774"/>
    <cellStyle name="n_Flash September eresMas_WFR Sourcing 2002-2004_01 Synthèse DM pour modèle_ROW ARPU" xfId="42775"/>
    <cellStyle name="n_Flash September eresMas_WFR Sourcing 2002-2004_01 Synthèse DM pour modèle_ROW_1" xfId="42776"/>
    <cellStyle name="n_Flash September eresMas_WFR Sourcing 2002-2004_01 Synthèse DM pour modèle_ROW_1_Group" xfId="42777"/>
    <cellStyle name="n_Flash September eresMas_WFR Sourcing 2002-2004_01 Synthèse DM pour modèle_ROW_1_ROW ARPU" xfId="42778"/>
    <cellStyle name="n_Flash September eresMas_WFR Sourcing 2002-2004_01 Synthèse DM pour modèle_ROW_Group" xfId="42779"/>
    <cellStyle name="n_Flash September eresMas_WFR Sourcing 2002-2004_01 Synthèse DM pour modèle_ROW_ROW ARPU" xfId="42780"/>
    <cellStyle name="n_Flash September eresMas_WFR Sourcing 2002-2004_01 Synthèse DM pour modèle_Spain ARPU + AUPU" xfId="42781"/>
    <cellStyle name="n_Flash September eresMas_WFR Sourcing 2002-2004_01 Synthèse DM pour modèle_Spain ARPU + AUPU_Group" xfId="42782"/>
    <cellStyle name="n_Flash September eresMas_WFR Sourcing 2002-2004_01 Synthèse DM pour modèle_Spain ARPU + AUPU_ROW ARPU" xfId="42783"/>
    <cellStyle name="n_Flash September eresMas_WFR Sourcing 2002-2004_01 Synthèse DM pour modèle_Spain KPIs" xfId="7628"/>
    <cellStyle name="n_Flash September eresMas_WFR Sourcing 2002-2004_01 Synthèse DM pour modèle_Spain KPIs 2" xfId="16995"/>
    <cellStyle name="n_Flash September eresMas_WFR Sourcing 2002-2004_01 Synthèse DM pour modèle_Spain KPIs_1" xfId="52444"/>
    <cellStyle name="n_Flash September eresMas_WFR Sourcing 2002-2004_01 Synthèse DM pour modèle_Telecoms - Operational KPIs" xfId="50747"/>
    <cellStyle name="n_Flash September eresMas_WFR Sourcing 2002-2004_0703 Préflashde L23 Analyse CA trafic 07-03 (07-04-03)" xfId="3660"/>
    <cellStyle name="n_Flash September eresMas_WFR Sourcing 2002-2004_0703 Préflashde L23 Analyse CA trafic 07-03 (07-04-03)_A&amp;ME KPIs" xfId="54224"/>
    <cellStyle name="n_Flash September eresMas_WFR Sourcing 2002-2004_0703 Préflashde L23 Analyse CA trafic 07-03 (07-04-03)_France financials" xfId="24575"/>
    <cellStyle name="n_Flash September eresMas_WFR Sourcing 2002-2004_0703 Préflashde L23 Analyse CA trafic 07-03 (07-04-03)_France KPIs" xfId="5782"/>
    <cellStyle name="n_Flash September eresMas_WFR Sourcing 2002-2004_0703 Préflashde L23 Analyse CA trafic 07-03 (07-04-03)_France KPIs 2" xfId="15200"/>
    <cellStyle name="n_Flash September eresMas_WFR Sourcing 2002-2004_0703 Préflashde L23 Analyse CA trafic 07-03 (07-04-03)_France KPIs_1" xfId="13025"/>
    <cellStyle name="n_Flash September eresMas_WFR Sourcing 2002-2004_0703 Préflashde L23 Analyse CA trafic 07-03 (07-04-03)_Group" xfId="42785"/>
    <cellStyle name="n_Flash September eresMas_WFR Sourcing 2002-2004_0703 Préflashde L23 Analyse CA trafic 07-03 (07-04-03)_Group - financial KPIs" xfId="22831"/>
    <cellStyle name="n_Flash September eresMas_WFR Sourcing 2002-2004_0703 Préflashde L23 Analyse CA trafic 07-03 (07-04-03)_Group - operational KPIs" xfId="11271"/>
    <cellStyle name="n_Flash September eresMas_WFR Sourcing 2002-2004_0703 Préflashde L23 Analyse CA trafic 07-03 (07-04-03)_Group - operational KPIs 2" xfId="18970"/>
    <cellStyle name="n_Flash September eresMas_WFR Sourcing 2002-2004_0703 Préflashde L23 Analyse CA trafic 07-03 (07-04-03)_Group - operational KPIs_1" xfId="21087"/>
    <cellStyle name="n_Flash September eresMas_WFR Sourcing 2002-2004_0703 Préflashde L23 Analyse CA trafic 07-03 (07-04-03)_Poland KPIs" xfId="42784"/>
    <cellStyle name="n_Flash September eresMas_WFR Sourcing 2002-2004_0703 Préflashde L23 Analyse CA trafic 07-03 (07-04-03)_ROW" xfId="42786"/>
    <cellStyle name="n_Flash September eresMas_WFR Sourcing 2002-2004_0703 Préflashde L23 Analyse CA trafic 07-03 (07-04-03)_ROW ARPU" xfId="42787"/>
    <cellStyle name="n_Flash September eresMas_WFR Sourcing 2002-2004_0703 Préflashde L23 Analyse CA trafic 07-03 (07-04-03)_ROW_1" xfId="42788"/>
    <cellStyle name="n_Flash September eresMas_WFR Sourcing 2002-2004_0703 Préflashde L23 Analyse CA trafic 07-03 (07-04-03)_ROW_1_Group" xfId="42789"/>
    <cellStyle name="n_Flash September eresMas_WFR Sourcing 2002-2004_0703 Préflashde L23 Analyse CA trafic 07-03 (07-04-03)_ROW_1_ROW ARPU" xfId="42790"/>
    <cellStyle name="n_Flash September eresMas_WFR Sourcing 2002-2004_0703 Préflashde L23 Analyse CA trafic 07-03 (07-04-03)_ROW_Group" xfId="42791"/>
    <cellStyle name="n_Flash September eresMas_WFR Sourcing 2002-2004_0703 Préflashde L23 Analyse CA trafic 07-03 (07-04-03)_ROW_ROW ARPU" xfId="42792"/>
    <cellStyle name="n_Flash September eresMas_WFR Sourcing 2002-2004_0703 Préflashde L23 Analyse CA trafic 07-03 (07-04-03)_Spain ARPU + AUPU" xfId="42793"/>
    <cellStyle name="n_Flash September eresMas_WFR Sourcing 2002-2004_0703 Préflashde L23 Analyse CA trafic 07-03 (07-04-03)_Spain ARPU + AUPU_Group" xfId="42794"/>
    <cellStyle name="n_Flash September eresMas_WFR Sourcing 2002-2004_0703 Préflashde L23 Analyse CA trafic 07-03 (07-04-03)_Spain ARPU + AUPU_ROW ARPU" xfId="42795"/>
    <cellStyle name="n_Flash September eresMas_WFR Sourcing 2002-2004_0703 Préflashde L23 Analyse CA trafic 07-03 (07-04-03)_Spain KPIs" xfId="7629"/>
    <cellStyle name="n_Flash September eresMas_WFR Sourcing 2002-2004_0703 Préflashde L23 Analyse CA trafic 07-03 (07-04-03)_Spain KPIs 2" xfId="16996"/>
    <cellStyle name="n_Flash September eresMas_WFR Sourcing 2002-2004_0703 Préflashde L23 Analyse CA trafic 07-03 (07-04-03)_Spain KPIs_1" xfId="52445"/>
    <cellStyle name="n_Flash September eresMas_WFR Sourcing 2002-2004_0703 Préflashde L23 Analyse CA trafic 07-03 (07-04-03)_Telecoms - Operational KPIs" xfId="50748"/>
    <cellStyle name="n_Flash September eresMas_WFR Sourcing 2002-2004_A&amp;ME KPIs" xfId="54222"/>
    <cellStyle name="n_Flash September eresMas_WFR Sourcing 2002-2004_Base Forfaits 06-07" xfId="3661"/>
    <cellStyle name="n_Flash September eresMas_WFR Sourcing 2002-2004_Base Forfaits 06-07_A&amp;ME KPIs" xfId="54225"/>
    <cellStyle name="n_Flash September eresMas_WFR Sourcing 2002-2004_Base Forfaits 06-07_France financials" xfId="24576"/>
    <cellStyle name="n_Flash September eresMas_WFR Sourcing 2002-2004_Base Forfaits 06-07_France KPIs" xfId="5783"/>
    <cellStyle name="n_Flash September eresMas_WFR Sourcing 2002-2004_Base Forfaits 06-07_France KPIs 2" xfId="15201"/>
    <cellStyle name="n_Flash September eresMas_WFR Sourcing 2002-2004_Base Forfaits 06-07_France KPIs_1" xfId="13026"/>
    <cellStyle name="n_Flash September eresMas_WFR Sourcing 2002-2004_Base Forfaits 06-07_Group" xfId="42797"/>
    <cellStyle name="n_Flash September eresMas_WFR Sourcing 2002-2004_Base Forfaits 06-07_Group - financial KPIs" xfId="22832"/>
    <cellStyle name="n_Flash September eresMas_WFR Sourcing 2002-2004_Base Forfaits 06-07_Group - operational KPIs" xfId="11272"/>
    <cellStyle name="n_Flash September eresMas_WFR Sourcing 2002-2004_Base Forfaits 06-07_Group - operational KPIs 2" xfId="18971"/>
    <cellStyle name="n_Flash September eresMas_WFR Sourcing 2002-2004_Base Forfaits 06-07_Group - operational KPIs_1" xfId="21088"/>
    <cellStyle name="n_Flash September eresMas_WFR Sourcing 2002-2004_Base Forfaits 06-07_Poland KPIs" xfId="42796"/>
    <cellStyle name="n_Flash September eresMas_WFR Sourcing 2002-2004_Base Forfaits 06-07_ROW" xfId="42798"/>
    <cellStyle name="n_Flash September eresMas_WFR Sourcing 2002-2004_Base Forfaits 06-07_ROW ARPU" xfId="42799"/>
    <cellStyle name="n_Flash September eresMas_WFR Sourcing 2002-2004_Base Forfaits 06-07_ROW_1" xfId="42800"/>
    <cellStyle name="n_Flash September eresMas_WFR Sourcing 2002-2004_Base Forfaits 06-07_ROW_1_Group" xfId="42801"/>
    <cellStyle name="n_Flash September eresMas_WFR Sourcing 2002-2004_Base Forfaits 06-07_ROW_1_ROW ARPU" xfId="42802"/>
    <cellStyle name="n_Flash September eresMas_WFR Sourcing 2002-2004_Base Forfaits 06-07_ROW_Group" xfId="42803"/>
    <cellStyle name="n_Flash September eresMas_WFR Sourcing 2002-2004_Base Forfaits 06-07_ROW_ROW ARPU" xfId="42804"/>
    <cellStyle name="n_Flash September eresMas_WFR Sourcing 2002-2004_Base Forfaits 06-07_Spain ARPU + AUPU" xfId="42805"/>
    <cellStyle name="n_Flash September eresMas_WFR Sourcing 2002-2004_Base Forfaits 06-07_Spain ARPU + AUPU_Group" xfId="42806"/>
    <cellStyle name="n_Flash September eresMas_WFR Sourcing 2002-2004_Base Forfaits 06-07_Spain ARPU + AUPU_ROW ARPU" xfId="42807"/>
    <cellStyle name="n_Flash September eresMas_WFR Sourcing 2002-2004_Base Forfaits 06-07_Spain KPIs" xfId="7630"/>
    <cellStyle name="n_Flash September eresMas_WFR Sourcing 2002-2004_Base Forfaits 06-07_Spain KPIs 2" xfId="16997"/>
    <cellStyle name="n_Flash September eresMas_WFR Sourcing 2002-2004_Base Forfaits 06-07_Spain KPIs_1" xfId="52446"/>
    <cellStyle name="n_Flash September eresMas_WFR Sourcing 2002-2004_Base Forfaits 06-07_Telecoms - Operational KPIs" xfId="50749"/>
    <cellStyle name="n_Flash September eresMas_WFR Sourcing 2002-2004_CA BAC SCR-VM 06-07 (31-07-06)" xfId="3662"/>
    <cellStyle name="n_Flash September eresMas_WFR Sourcing 2002-2004_CA BAC SCR-VM 06-07 (31-07-06)_A&amp;ME KPIs" xfId="54226"/>
    <cellStyle name="n_Flash September eresMas_WFR Sourcing 2002-2004_CA BAC SCR-VM 06-07 (31-07-06)_France financials" xfId="24577"/>
    <cellStyle name="n_Flash September eresMas_WFR Sourcing 2002-2004_CA BAC SCR-VM 06-07 (31-07-06)_France KPIs" xfId="5784"/>
    <cellStyle name="n_Flash September eresMas_WFR Sourcing 2002-2004_CA BAC SCR-VM 06-07 (31-07-06)_France KPIs 2" xfId="15202"/>
    <cellStyle name="n_Flash September eresMas_WFR Sourcing 2002-2004_CA BAC SCR-VM 06-07 (31-07-06)_France KPIs_1" xfId="13027"/>
    <cellStyle name="n_Flash September eresMas_WFR Sourcing 2002-2004_CA BAC SCR-VM 06-07 (31-07-06)_Group" xfId="42809"/>
    <cellStyle name="n_Flash September eresMas_WFR Sourcing 2002-2004_CA BAC SCR-VM 06-07 (31-07-06)_Group - financial KPIs" xfId="22833"/>
    <cellStyle name="n_Flash September eresMas_WFR Sourcing 2002-2004_CA BAC SCR-VM 06-07 (31-07-06)_Group - operational KPIs" xfId="11273"/>
    <cellStyle name="n_Flash September eresMas_WFR Sourcing 2002-2004_CA BAC SCR-VM 06-07 (31-07-06)_Group - operational KPIs 2" xfId="18972"/>
    <cellStyle name="n_Flash September eresMas_WFR Sourcing 2002-2004_CA BAC SCR-VM 06-07 (31-07-06)_Group - operational KPIs_1" xfId="21089"/>
    <cellStyle name="n_Flash September eresMas_WFR Sourcing 2002-2004_CA BAC SCR-VM 06-07 (31-07-06)_Poland KPIs" xfId="42808"/>
    <cellStyle name="n_Flash September eresMas_WFR Sourcing 2002-2004_CA BAC SCR-VM 06-07 (31-07-06)_ROW" xfId="42810"/>
    <cellStyle name="n_Flash September eresMas_WFR Sourcing 2002-2004_CA BAC SCR-VM 06-07 (31-07-06)_ROW ARPU" xfId="42811"/>
    <cellStyle name="n_Flash September eresMas_WFR Sourcing 2002-2004_CA BAC SCR-VM 06-07 (31-07-06)_ROW_1" xfId="42812"/>
    <cellStyle name="n_Flash September eresMas_WFR Sourcing 2002-2004_CA BAC SCR-VM 06-07 (31-07-06)_ROW_1_Group" xfId="42813"/>
    <cellStyle name="n_Flash September eresMas_WFR Sourcing 2002-2004_CA BAC SCR-VM 06-07 (31-07-06)_ROW_1_ROW ARPU" xfId="42814"/>
    <cellStyle name="n_Flash September eresMas_WFR Sourcing 2002-2004_CA BAC SCR-VM 06-07 (31-07-06)_ROW_Group" xfId="42815"/>
    <cellStyle name="n_Flash September eresMas_WFR Sourcing 2002-2004_CA BAC SCR-VM 06-07 (31-07-06)_ROW_ROW ARPU" xfId="42816"/>
    <cellStyle name="n_Flash September eresMas_WFR Sourcing 2002-2004_CA BAC SCR-VM 06-07 (31-07-06)_Spain ARPU + AUPU" xfId="42817"/>
    <cellStyle name="n_Flash September eresMas_WFR Sourcing 2002-2004_CA BAC SCR-VM 06-07 (31-07-06)_Spain ARPU + AUPU_Group" xfId="42818"/>
    <cellStyle name="n_Flash September eresMas_WFR Sourcing 2002-2004_CA BAC SCR-VM 06-07 (31-07-06)_Spain ARPU + AUPU_ROW ARPU" xfId="42819"/>
    <cellStyle name="n_Flash September eresMas_WFR Sourcing 2002-2004_CA BAC SCR-VM 06-07 (31-07-06)_Spain KPIs" xfId="7631"/>
    <cellStyle name="n_Flash September eresMas_WFR Sourcing 2002-2004_CA BAC SCR-VM 06-07 (31-07-06)_Spain KPIs 2" xfId="16998"/>
    <cellStyle name="n_Flash September eresMas_WFR Sourcing 2002-2004_CA BAC SCR-VM 06-07 (31-07-06)_Spain KPIs_1" xfId="52447"/>
    <cellStyle name="n_Flash September eresMas_WFR Sourcing 2002-2004_CA BAC SCR-VM 06-07 (31-07-06)_Telecoms - Operational KPIs" xfId="50750"/>
    <cellStyle name="n_Flash September eresMas_WFR Sourcing 2002-2004_CA forfaits 0607 (06-08-14)" xfId="3663"/>
    <cellStyle name="n_Flash September eresMas_WFR Sourcing 2002-2004_CA forfaits 0607 (06-08-14)_A&amp;ME KPIs" xfId="54227"/>
    <cellStyle name="n_Flash September eresMas_WFR Sourcing 2002-2004_CA forfaits 0607 (06-08-14)_France financials" xfId="24578"/>
    <cellStyle name="n_Flash September eresMas_WFR Sourcing 2002-2004_CA forfaits 0607 (06-08-14)_France KPIs" xfId="5785"/>
    <cellStyle name="n_Flash September eresMas_WFR Sourcing 2002-2004_CA forfaits 0607 (06-08-14)_France KPIs 2" xfId="15203"/>
    <cellStyle name="n_Flash September eresMas_WFR Sourcing 2002-2004_CA forfaits 0607 (06-08-14)_France KPIs_1" xfId="13028"/>
    <cellStyle name="n_Flash September eresMas_WFR Sourcing 2002-2004_CA forfaits 0607 (06-08-14)_Group" xfId="42821"/>
    <cellStyle name="n_Flash September eresMas_WFR Sourcing 2002-2004_CA forfaits 0607 (06-08-14)_Group - financial KPIs" xfId="22834"/>
    <cellStyle name="n_Flash September eresMas_WFR Sourcing 2002-2004_CA forfaits 0607 (06-08-14)_Group - operational KPIs" xfId="11274"/>
    <cellStyle name="n_Flash September eresMas_WFR Sourcing 2002-2004_CA forfaits 0607 (06-08-14)_Group - operational KPIs 2" xfId="18973"/>
    <cellStyle name="n_Flash September eresMas_WFR Sourcing 2002-2004_CA forfaits 0607 (06-08-14)_Group - operational KPIs_1" xfId="21090"/>
    <cellStyle name="n_Flash September eresMas_WFR Sourcing 2002-2004_CA forfaits 0607 (06-08-14)_Poland KPIs" xfId="42820"/>
    <cellStyle name="n_Flash September eresMas_WFR Sourcing 2002-2004_CA forfaits 0607 (06-08-14)_ROW" xfId="42822"/>
    <cellStyle name="n_Flash September eresMas_WFR Sourcing 2002-2004_CA forfaits 0607 (06-08-14)_ROW ARPU" xfId="42823"/>
    <cellStyle name="n_Flash September eresMas_WFR Sourcing 2002-2004_CA forfaits 0607 (06-08-14)_ROW_1" xfId="42824"/>
    <cellStyle name="n_Flash September eresMas_WFR Sourcing 2002-2004_CA forfaits 0607 (06-08-14)_ROW_1_Group" xfId="42825"/>
    <cellStyle name="n_Flash September eresMas_WFR Sourcing 2002-2004_CA forfaits 0607 (06-08-14)_ROW_1_ROW ARPU" xfId="42826"/>
    <cellStyle name="n_Flash September eresMas_WFR Sourcing 2002-2004_CA forfaits 0607 (06-08-14)_ROW_Group" xfId="42827"/>
    <cellStyle name="n_Flash September eresMas_WFR Sourcing 2002-2004_CA forfaits 0607 (06-08-14)_ROW_ROW ARPU" xfId="42828"/>
    <cellStyle name="n_Flash September eresMas_WFR Sourcing 2002-2004_CA forfaits 0607 (06-08-14)_Spain ARPU + AUPU" xfId="42829"/>
    <cellStyle name="n_Flash September eresMas_WFR Sourcing 2002-2004_CA forfaits 0607 (06-08-14)_Spain ARPU + AUPU_Group" xfId="42830"/>
    <cellStyle name="n_Flash September eresMas_WFR Sourcing 2002-2004_CA forfaits 0607 (06-08-14)_Spain ARPU + AUPU_ROW ARPU" xfId="42831"/>
    <cellStyle name="n_Flash September eresMas_WFR Sourcing 2002-2004_CA forfaits 0607 (06-08-14)_Spain KPIs" xfId="7632"/>
    <cellStyle name="n_Flash September eresMas_WFR Sourcing 2002-2004_CA forfaits 0607 (06-08-14)_Spain KPIs 2" xfId="16999"/>
    <cellStyle name="n_Flash September eresMas_WFR Sourcing 2002-2004_CA forfaits 0607 (06-08-14)_Spain KPIs_1" xfId="52448"/>
    <cellStyle name="n_Flash September eresMas_WFR Sourcing 2002-2004_CA forfaits 0607 (06-08-14)_Telecoms - Operational KPIs" xfId="50751"/>
    <cellStyle name="n_Flash September eresMas_WFR Sourcing 2002-2004_Classeur2" xfId="3664"/>
    <cellStyle name="n_Flash September eresMas_WFR Sourcing 2002-2004_Classeur2_A&amp;ME KPIs" xfId="54228"/>
    <cellStyle name="n_Flash September eresMas_WFR Sourcing 2002-2004_Classeur2_France financials" xfId="24579"/>
    <cellStyle name="n_Flash September eresMas_WFR Sourcing 2002-2004_Classeur2_France KPIs" xfId="5786"/>
    <cellStyle name="n_Flash September eresMas_WFR Sourcing 2002-2004_Classeur2_France KPIs 2" xfId="15204"/>
    <cellStyle name="n_Flash September eresMas_WFR Sourcing 2002-2004_Classeur2_France KPIs_1" xfId="13029"/>
    <cellStyle name="n_Flash September eresMas_WFR Sourcing 2002-2004_Classeur2_Group" xfId="42833"/>
    <cellStyle name="n_Flash September eresMas_WFR Sourcing 2002-2004_Classeur2_Group - financial KPIs" xfId="22835"/>
    <cellStyle name="n_Flash September eresMas_WFR Sourcing 2002-2004_Classeur2_Group - operational KPIs" xfId="11275"/>
    <cellStyle name="n_Flash September eresMas_WFR Sourcing 2002-2004_Classeur2_Group - operational KPIs 2" xfId="18974"/>
    <cellStyle name="n_Flash September eresMas_WFR Sourcing 2002-2004_Classeur2_Group - operational KPIs_1" xfId="21091"/>
    <cellStyle name="n_Flash September eresMas_WFR Sourcing 2002-2004_Classeur2_Poland KPIs" xfId="42832"/>
    <cellStyle name="n_Flash September eresMas_WFR Sourcing 2002-2004_Classeur2_ROW" xfId="42834"/>
    <cellStyle name="n_Flash September eresMas_WFR Sourcing 2002-2004_Classeur2_ROW ARPU" xfId="42835"/>
    <cellStyle name="n_Flash September eresMas_WFR Sourcing 2002-2004_Classeur2_ROW_1" xfId="42836"/>
    <cellStyle name="n_Flash September eresMas_WFR Sourcing 2002-2004_Classeur2_ROW_1_Group" xfId="42837"/>
    <cellStyle name="n_Flash September eresMas_WFR Sourcing 2002-2004_Classeur2_ROW_1_ROW ARPU" xfId="42838"/>
    <cellStyle name="n_Flash September eresMas_WFR Sourcing 2002-2004_Classeur2_ROW_Group" xfId="42839"/>
    <cellStyle name="n_Flash September eresMas_WFR Sourcing 2002-2004_Classeur2_ROW_ROW ARPU" xfId="42840"/>
    <cellStyle name="n_Flash September eresMas_WFR Sourcing 2002-2004_Classeur2_Spain ARPU + AUPU" xfId="42841"/>
    <cellStyle name="n_Flash September eresMas_WFR Sourcing 2002-2004_Classeur2_Spain ARPU + AUPU_Group" xfId="42842"/>
    <cellStyle name="n_Flash September eresMas_WFR Sourcing 2002-2004_Classeur2_Spain ARPU + AUPU_ROW ARPU" xfId="42843"/>
    <cellStyle name="n_Flash September eresMas_WFR Sourcing 2002-2004_Classeur2_Spain KPIs" xfId="7633"/>
    <cellStyle name="n_Flash September eresMas_WFR Sourcing 2002-2004_Classeur2_Spain KPIs 2" xfId="17000"/>
    <cellStyle name="n_Flash September eresMas_WFR Sourcing 2002-2004_Classeur2_Spain KPIs_1" xfId="52449"/>
    <cellStyle name="n_Flash September eresMas_WFR Sourcing 2002-2004_Classeur2_Telecoms - Operational KPIs" xfId="50752"/>
    <cellStyle name="n_Flash September eresMas_WFR Sourcing 2002-2004_Classeur5" xfId="3665"/>
    <cellStyle name="n_Flash September eresMas_WFR Sourcing 2002-2004_Classeur5_A&amp;ME KPIs" xfId="54229"/>
    <cellStyle name="n_Flash September eresMas_WFR Sourcing 2002-2004_Classeur5_France financials" xfId="24580"/>
    <cellStyle name="n_Flash September eresMas_WFR Sourcing 2002-2004_Classeur5_France KPIs" xfId="5787"/>
    <cellStyle name="n_Flash September eresMas_WFR Sourcing 2002-2004_Classeur5_France KPIs 2" xfId="15205"/>
    <cellStyle name="n_Flash September eresMas_WFR Sourcing 2002-2004_Classeur5_France KPIs_1" xfId="13030"/>
    <cellStyle name="n_Flash September eresMas_WFR Sourcing 2002-2004_Classeur5_Group" xfId="42845"/>
    <cellStyle name="n_Flash September eresMas_WFR Sourcing 2002-2004_Classeur5_Group - financial KPIs" xfId="22836"/>
    <cellStyle name="n_Flash September eresMas_WFR Sourcing 2002-2004_Classeur5_Group - operational KPIs" xfId="11276"/>
    <cellStyle name="n_Flash September eresMas_WFR Sourcing 2002-2004_Classeur5_Group - operational KPIs 2" xfId="18975"/>
    <cellStyle name="n_Flash September eresMas_WFR Sourcing 2002-2004_Classeur5_Group - operational KPIs_1" xfId="21092"/>
    <cellStyle name="n_Flash September eresMas_WFR Sourcing 2002-2004_Classeur5_Poland KPIs" xfId="42844"/>
    <cellStyle name="n_Flash September eresMas_WFR Sourcing 2002-2004_Classeur5_ROW" xfId="42846"/>
    <cellStyle name="n_Flash September eresMas_WFR Sourcing 2002-2004_Classeur5_ROW ARPU" xfId="42847"/>
    <cellStyle name="n_Flash September eresMas_WFR Sourcing 2002-2004_Classeur5_ROW_1" xfId="42848"/>
    <cellStyle name="n_Flash September eresMas_WFR Sourcing 2002-2004_Classeur5_ROW_1_Group" xfId="42849"/>
    <cellStyle name="n_Flash September eresMas_WFR Sourcing 2002-2004_Classeur5_ROW_1_ROW ARPU" xfId="42850"/>
    <cellStyle name="n_Flash September eresMas_WFR Sourcing 2002-2004_Classeur5_ROW_Group" xfId="42851"/>
    <cellStyle name="n_Flash September eresMas_WFR Sourcing 2002-2004_Classeur5_ROW_ROW ARPU" xfId="42852"/>
    <cellStyle name="n_Flash September eresMas_WFR Sourcing 2002-2004_Classeur5_Spain ARPU + AUPU" xfId="42853"/>
    <cellStyle name="n_Flash September eresMas_WFR Sourcing 2002-2004_Classeur5_Spain ARPU + AUPU_Group" xfId="42854"/>
    <cellStyle name="n_Flash September eresMas_WFR Sourcing 2002-2004_Classeur5_Spain ARPU + AUPU_ROW ARPU" xfId="42855"/>
    <cellStyle name="n_Flash September eresMas_WFR Sourcing 2002-2004_Classeur5_Spain KPIs" xfId="7634"/>
    <cellStyle name="n_Flash September eresMas_WFR Sourcing 2002-2004_Classeur5_Spain KPIs 2" xfId="17001"/>
    <cellStyle name="n_Flash September eresMas_WFR Sourcing 2002-2004_Classeur5_Spain KPIs_1" xfId="52450"/>
    <cellStyle name="n_Flash September eresMas_WFR Sourcing 2002-2004_Classeur5_Telecoms - Operational KPIs" xfId="50753"/>
    <cellStyle name="n_Flash September eresMas_WFR Sourcing 2002-2004_DATA KPI Personal" xfId="42856"/>
    <cellStyle name="n_Flash September eresMas_WFR Sourcing 2002-2004_DATA KPI Personal_Group" xfId="42857"/>
    <cellStyle name="n_Flash September eresMas_WFR Sourcing 2002-2004_DATA KPI Personal_ROW ARPU" xfId="42858"/>
    <cellStyle name="n_Flash September eresMas_WFR Sourcing 2002-2004_EE_CoA_BS - mapped V4" xfId="42859"/>
    <cellStyle name="n_Flash September eresMas_WFR Sourcing 2002-2004_EE_CoA_BS - mapped V4_Group" xfId="42860"/>
    <cellStyle name="n_Flash September eresMas_WFR Sourcing 2002-2004_EE_CoA_BS - mapped V4_ROW ARPU" xfId="42861"/>
    <cellStyle name="n_Flash September eresMas_WFR Sourcing 2002-2004_France financials" xfId="24573"/>
    <cellStyle name="n_Flash September eresMas_WFR Sourcing 2002-2004_France KPIs" xfId="5780"/>
    <cellStyle name="n_Flash September eresMas_WFR Sourcing 2002-2004_France KPIs 2" xfId="15198"/>
    <cellStyle name="n_Flash September eresMas_WFR Sourcing 2002-2004_France KPIs_1" xfId="13023"/>
    <cellStyle name="n_Flash September eresMas_WFR Sourcing 2002-2004_Group" xfId="42862"/>
    <cellStyle name="n_Flash September eresMas_WFR Sourcing 2002-2004_Group - financial KPIs" xfId="22829"/>
    <cellStyle name="n_Flash September eresMas_WFR Sourcing 2002-2004_Group - operational KPIs" xfId="11269"/>
    <cellStyle name="n_Flash September eresMas_WFR Sourcing 2002-2004_Group - operational KPIs 2" xfId="18968"/>
    <cellStyle name="n_Flash September eresMas_WFR Sourcing 2002-2004_Group - operational KPIs_1" xfId="21085"/>
    <cellStyle name="n_Flash September eresMas_WFR Sourcing 2002-2004_PFA_Mn MTV_060413" xfId="3666"/>
    <cellStyle name="n_Flash September eresMas_WFR Sourcing 2002-2004_PFA_Mn MTV_060413_A&amp;ME KPIs" xfId="54230"/>
    <cellStyle name="n_Flash September eresMas_WFR Sourcing 2002-2004_PFA_Mn MTV_060413_France financials" xfId="24581"/>
    <cellStyle name="n_Flash September eresMas_WFR Sourcing 2002-2004_PFA_Mn MTV_060413_France KPIs" xfId="5788"/>
    <cellStyle name="n_Flash September eresMas_WFR Sourcing 2002-2004_PFA_Mn MTV_060413_France KPIs 2" xfId="15206"/>
    <cellStyle name="n_Flash September eresMas_WFR Sourcing 2002-2004_PFA_Mn MTV_060413_France KPIs_1" xfId="13031"/>
    <cellStyle name="n_Flash September eresMas_WFR Sourcing 2002-2004_PFA_Mn MTV_060413_Group" xfId="42864"/>
    <cellStyle name="n_Flash September eresMas_WFR Sourcing 2002-2004_PFA_Mn MTV_060413_Group - financial KPIs" xfId="22837"/>
    <cellStyle name="n_Flash September eresMas_WFR Sourcing 2002-2004_PFA_Mn MTV_060413_Group - operational KPIs" xfId="11277"/>
    <cellStyle name="n_Flash September eresMas_WFR Sourcing 2002-2004_PFA_Mn MTV_060413_Group - operational KPIs 2" xfId="18976"/>
    <cellStyle name="n_Flash September eresMas_WFR Sourcing 2002-2004_PFA_Mn MTV_060413_Group - operational KPIs_1" xfId="21093"/>
    <cellStyle name="n_Flash September eresMas_WFR Sourcing 2002-2004_PFA_Mn MTV_060413_Poland KPIs" xfId="42863"/>
    <cellStyle name="n_Flash September eresMas_WFR Sourcing 2002-2004_PFA_Mn MTV_060413_ROW" xfId="42865"/>
    <cellStyle name="n_Flash September eresMas_WFR Sourcing 2002-2004_PFA_Mn MTV_060413_ROW ARPU" xfId="42866"/>
    <cellStyle name="n_Flash September eresMas_WFR Sourcing 2002-2004_PFA_Mn MTV_060413_ROW_1" xfId="42867"/>
    <cellStyle name="n_Flash September eresMas_WFR Sourcing 2002-2004_PFA_Mn MTV_060413_ROW_1_Group" xfId="42868"/>
    <cellStyle name="n_Flash September eresMas_WFR Sourcing 2002-2004_PFA_Mn MTV_060413_ROW_1_ROW ARPU" xfId="42869"/>
    <cellStyle name="n_Flash September eresMas_WFR Sourcing 2002-2004_PFA_Mn MTV_060413_ROW_Group" xfId="42870"/>
    <cellStyle name="n_Flash September eresMas_WFR Sourcing 2002-2004_PFA_Mn MTV_060413_ROW_ROW ARPU" xfId="42871"/>
    <cellStyle name="n_Flash September eresMas_WFR Sourcing 2002-2004_PFA_Mn MTV_060413_Spain ARPU + AUPU" xfId="42872"/>
    <cellStyle name="n_Flash September eresMas_WFR Sourcing 2002-2004_PFA_Mn MTV_060413_Spain ARPU + AUPU_Group" xfId="42873"/>
    <cellStyle name="n_Flash September eresMas_WFR Sourcing 2002-2004_PFA_Mn MTV_060413_Spain ARPU + AUPU_ROW ARPU" xfId="42874"/>
    <cellStyle name="n_Flash September eresMas_WFR Sourcing 2002-2004_PFA_Mn MTV_060413_Spain KPIs" xfId="7635"/>
    <cellStyle name="n_Flash September eresMas_WFR Sourcing 2002-2004_PFA_Mn MTV_060413_Spain KPIs 2" xfId="17002"/>
    <cellStyle name="n_Flash September eresMas_WFR Sourcing 2002-2004_PFA_Mn MTV_060413_Spain KPIs_1" xfId="52451"/>
    <cellStyle name="n_Flash September eresMas_WFR Sourcing 2002-2004_PFA_Mn MTV_060413_Telecoms - Operational KPIs" xfId="50754"/>
    <cellStyle name="n_Flash September eresMas_WFR Sourcing 2002-2004_PFA_Mn_0603_V0 0" xfId="3667"/>
    <cellStyle name="n_Flash September eresMas_WFR Sourcing 2002-2004_PFA_Mn_0603_V0 0_A&amp;ME KPIs" xfId="54231"/>
    <cellStyle name="n_Flash September eresMas_WFR Sourcing 2002-2004_PFA_Mn_0603_V0 0_France financials" xfId="24582"/>
    <cellStyle name="n_Flash September eresMas_WFR Sourcing 2002-2004_PFA_Mn_0603_V0 0_France KPIs" xfId="5789"/>
    <cellStyle name="n_Flash September eresMas_WFR Sourcing 2002-2004_PFA_Mn_0603_V0 0_France KPIs 2" xfId="15207"/>
    <cellStyle name="n_Flash September eresMas_WFR Sourcing 2002-2004_PFA_Mn_0603_V0 0_France KPIs_1" xfId="13032"/>
    <cellStyle name="n_Flash September eresMas_WFR Sourcing 2002-2004_PFA_Mn_0603_V0 0_Group" xfId="42876"/>
    <cellStyle name="n_Flash September eresMas_WFR Sourcing 2002-2004_PFA_Mn_0603_V0 0_Group - financial KPIs" xfId="22838"/>
    <cellStyle name="n_Flash September eresMas_WFR Sourcing 2002-2004_PFA_Mn_0603_V0 0_Group - operational KPIs" xfId="11278"/>
    <cellStyle name="n_Flash September eresMas_WFR Sourcing 2002-2004_PFA_Mn_0603_V0 0_Group - operational KPIs 2" xfId="18977"/>
    <cellStyle name="n_Flash September eresMas_WFR Sourcing 2002-2004_PFA_Mn_0603_V0 0_Group - operational KPIs_1" xfId="21094"/>
    <cellStyle name="n_Flash September eresMas_WFR Sourcing 2002-2004_PFA_Mn_0603_V0 0_Poland KPIs" xfId="42875"/>
    <cellStyle name="n_Flash September eresMas_WFR Sourcing 2002-2004_PFA_Mn_0603_V0 0_ROW" xfId="42877"/>
    <cellStyle name="n_Flash September eresMas_WFR Sourcing 2002-2004_PFA_Mn_0603_V0 0_ROW ARPU" xfId="42878"/>
    <cellStyle name="n_Flash September eresMas_WFR Sourcing 2002-2004_PFA_Mn_0603_V0 0_ROW_1" xfId="42879"/>
    <cellStyle name="n_Flash September eresMas_WFR Sourcing 2002-2004_PFA_Mn_0603_V0 0_ROW_1_Group" xfId="42880"/>
    <cellStyle name="n_Flash September eresMas_WFR Sourcing 2002-2004_PFA_Mn_0603_V0 0_ROW_1_ROW ARPU" xfId="42881"/>
    <cellStyle name="n_Flash September eresMas_WFR Sourcing 2002-2004_PFA_Mn_0603_V0 0_ROW_Group" xfId="42882"/>
    <cellStyle name="n_Flash September eresMas_WFR Sourcing 2002-2004_PFA_Mn_0603_V0 0_ROW_ROW ARPU" xfId="42883"/>
    <cellStyle name="n_Flash September eresMas_WFR Sourcing 2002-2004_PFA_Mn_0603_V0 0_Spain ARPU + AUPU" xfId="42884"/>
    <cellStyle name="n_Flash September eresMas_WFR Sourcing 2002-2004_PFA_Mn_0603_V0 0_Spain ARPU + AUPU_Group" xfId="42885"/>
    <cellStyle name="n_Flash September eresMas_WFR Sourcing 2002-2004_PFA_Mn_0603_V0 0_Spain ARPU + AUPU_ROW ARPU" xfId="42886"/>
    <cellStyle name="n_Flash September eresMas_WFR Sourcing 2002-2004_PFA_Mn_0603_V0 0_Spain KPIs" xfId="7636"/>
    <cellStyle name="n_Flash September eresMas_WFR Sourcing 2002-2004_PFA_Mn_0603_V0 0_Spain KPIs 2" xfId="17003"/>
    <cellStyle name="n_Flash September eresMas_WFR Sourcing 2002-2004_PFA_Mn_0603_V0 0_Spain KPIs_1" xfId="52452"/>
    <cellStyle name="n_Flash September eresMas_WFR Sourcing 2002-2004_PFA_Mn_0603_V0 0_Telecoms - Operational KPIs" xfId="50755"/>
    <cellStyle name="n_Flash September eresMas_WFR Sourcing 2002-2004_PFA_Parcs_0600706" xfId="3668"/>
    <cellStyle name="n_Flash September eresMas_WFR Sourcing 2002-2004_PFA_Parcs_0600706_A&amp;ME KPIs" xfId="54232"/>
    <cellStyle name="n_Flash September eresMas_WFR Sourcing 2002-2004_PFA_Parcs_0600706_France financials" xfId="24583"/>
    <cellStyle name="n_Flash September eresMas_WFR Sourcing 2002-2004_PFA_Parcs_0600706_France KPIs" xfId="5790"/>
    <cellStyle name="n_Flash September eresMas_WFR Sourcing 2002-2004_PFA_Parcs_0600706_France KPIs 2" xfId="15208"/>
    <cellStyle name="n_Flash September eresMas_WFR Sourcing 2002-2004_PFA_Parcs_0600706_France KPIs_1" xfId="13033"/>
    <cellStyle name="n_Flash September eresMas_WFR Sourcing 2002-2004_PFA_Parcs_0600706_Group" xfId="42888"/>
    <cellStyle name="n_Flash September eresMas_WFR Sourcing 2002-2004_PFA_Parcs_0600706_Group - financial KPIs" xfId="22839"/>
    <cellStyle name="n_Flash September eresMas_WFR Sourcing 2002-2004_PFA_Parcs_0600706_Group - operational KPIs" xfId="11279"/>
    <cellStyle name="n_Flash September eresMas_WFR Sourcing 2002-2004_PFA_Parcs_0600706_Group - operational KPIs 2" xfId="18978"/>
    <cellStyle name="n_Flash September eresMas_WFR Sourcing 2002-2004_PFA_Parcs_0600706_Group - operational KPIs_1" xfId="21095"/>
    <cellStyle name="n_Flash September eresMas_WFR Sourcing 2002-2004_PFA_Parcs_0600706_Poland KPIs" xfId="42887"/>
    <cellStyle name="n_Flash September eresMas_WFR Sourcing 2002-2004_PFA_Parcs_0600706_ROW" xfId="42889"/>
    <cellStyle name="n_Flash September eresMas_WFR Sourcing 2002-2004_PFA_Parcs_0600706_ROW ARPU" xfId="42890"/>
    <cellStyle name="n_Flash September eresMas_WFR Sourcing 2002-2004_PFA_Parcs_0600706_ROW_1" xfId="42891"/>
    <cellStyle name="n_Flash September eresMas_WFR Sourcing 2002-2004_PFA_Parcs_0600706_ROW_1_Group" xfId="42892"/>
    <cellStyle name="n_Flash September eresMas_WFR Sourcing 2002-2004_PFA_Parcs_0600706_ROW_1_ROW ARPU" xfId="42893"/>
    <cellStyle name="n_Flash September eresMas_WFR Sourcing 2002-2004_PFA_Parcs_0600706_ROW_Group" xfId="42894"/>
    <cellStyle name="n_Flash September eresMas_WFR Sourcing 2002-2004_PFA_Parcs_0600706_ROW_ROW ARPU" xfId="42895"/>
    <cellStyle name="n_Flash September eresMas_WFR Sourcing 2002-2004_PFA_Parcs_0600706_Spain ARPU + AUPU" xfId="42896"/>
    <cellStyle name="n_Flash September eresMas_WFR Sourcing 2002-2004_PFA_Parcs_0600706_Spain ARPU + AUPU_Group" xfId="42897"/>
    <cellStyle name="n_Flash September eresMas_WFR Sourcing 2002-2004_PFA_Parcs_0600706_Spain ARPU + AUPU_ROW ARPU" xfId="42898"/>
    <cellStyle name="n_Flash September eresMas_WFR Sourcing 2002-2004_PFA_Parcs_0600706_Spain KPIs" xfId="7637"/>
    <cellStyle name="n_Flash September eresMas_WFR Sourcing 2002-2004_PFA_Parcs_0600706_Spain KPIs 2" xfId="17004"/>
    <cellStyle name="n_Flash September eresMas_WFR Sourcing 2002-2004_PFA_Parcs_0600706_Spain KPIs_1" xfId="52453"/>
    <cellStyle name="n_Flash September eresMas_WFR Sourcing 2002-2004_PFA_Parcs_0600706_Telecoms - Operational KPIs" xfId="50756"/>
    <cellStyle name="n_Flash September eresMas_WFR Sourcing 2002-2004_Poland KPIs" xfId="42771"/>
    <cellStyle name="n_Flash September eresMas_WFR Sourcing 2002-2004_Reporting Valeur_Mobile_2010_10" xfId="42899"/>
    <cellStyle name="n_Flash September eresMas_WFR Sourcing 2002-2004_Reporting Valeur_Mobile_2010_10_Group" xfId="42900"/>
    <cellStyle name="n_Flash September eresMas_WFR Sourcing 2002-2004_Reporting Valeur_Mobile_2010_10_ROW" xfId="42901"/>
    <cellStyle name="n_Flash September eresMas_WFR Sourcing 2002-2004_Reporting Valeur_Mobile_2010_10_ROW ARPU" xfId="42902"/>
    <cellStyle name="n_Flash September eresMas_WFR Sourcing 2002-2004_Reporting Valeur_Mobile_2010_10_ROW_Group" xfId="42903"/>
    <cellStyle name="n_Flash September eresMas_WFR Sourcing 2002-2004_Reporting Valeur_Mobile_2010_10_ROW_ROW ARPU" xfId="42904"/>
    <cellStyle name="n_Flash September eresMas_WFR Sourcing 2002-2004_ROW" xfId="42905"/>
    <cellStyle name="n_Flash September eresMas_WFR Sourcing 2002-2004_ROW ARPU" xfId="42906"/>
    <cellStyle name="n_Flash September eresMas_WFR Sourcing 2002-2004_ROW_1" xfId="42907"/>
    <cellStyle name="n_Flash September eresMas_WFR Sourcing 2002-2004_ROW_1_Group" xfId="42908"/>
    <cellStyle name="n_Flash September eresMas_WFR Sourcing 2002-2004_ROW_1_ROW ARPU" xfId="42909"/>
    <cellStyle name="n_Flash September eresMas_WFR Sourcing 2002-2004_ROW_Group" xfId="42910"/>
    <cellStyle name="n_Flash September eresMas_WFR Sourcing 2002-2004_ROW_ROW ARPU" xfId="42911"/>
    <cellStyle name="n_Flash September eresMas_WFR Sourcing 2002-2004_Spain ARPU + AUPU" xfId="42912"/>
    <cellStyle name="n_Flash September eresMas_WFR Sourcing 2002-2004_Spain ARPU + AUPU_Group" xfId="42913"/>
    <cellStyle name="n_Flash September eresMas_WFR Sourcing 2002-2004_Spain ARPU + AUPU_ROW ARPU" xfId="42914"/>
    <cellStyle name="n_Flash September eresMas_WFR Sourcing 2002-2004_Spain KPIs" xfId="7627"/>
    <cellStyle name="n_Flash September eresMas_WFR Sourcing 2002-2004_Spain KPIs 2" xfId="16994"/>
    <cellStyle name="n_Flash September eresMas_WFR Sourcing 2002-2004_Spain KPIs_1" xfId="52443"/>
    <cellStyle name="n_Flash September eresMas_WFR Sourcing 2002-2004_Telecoms - Operational KPIs" xfId="50746"/>
    <cellStyle name="n_Flash September eresMas_WFR Sourcing 2002-2004_UAG_report_CA 06-09 (06-09-28)" xfId="3669"/>
    <cellStyle name="n_Flash September eresMas_WFR Sourcing 2002-2004_UAG_report_CA 06-09 (06-09-28)_A&amp;ME KPIs" xfId="54233"/>
    <cellStyle name="n_Flash September eresMas_WFR Sourcing 2002-2004_UAG_report_CA 06-09 (06-09-28)_France financials" xfId="24584"/>
    <cellStyle name="n_Flash September eresMas_WFR Sourcing 2002-2004_UAG_report_CA 06-09 (06-09-28)_France KPIs" xfId="5791"/>
    <cellStyle name="n_Flash September eresMas_WFR Sourcing 2002-2004_UAG_report_CA 06-09 (06-09-28)_France KPIs 2" xfId="15209"/>
    <cellStyle name="n_Flash September eresMas_WFR Sourcing 2002-2004_UAG_report_CA 06-09 (06-09-28)_France KPIs_1" xfId="13034"/>
    <cellStyle name="n_Flash September eresMas_WFR Sourcing 2002-2004_UAG_report_CA 06-09 (06-09-28)_Group" xfId="42916"/>
    <cellStyle name="n_Flash September eresMas_WFR Sourcing 2002-2004_UAG_report_CA 06-09 (06-09-28)_Group - financial KPIs" xfId="22840"/>
    <cellStyle name="n_Flash September eresMas_WFR Sourcing 2002-2004_UAG_report_CA 06-09 (06-09-28)_Group - operational KPIs" xfId="11280"/>
    <cellStyle name="n_Flash September eresMas_WFR Sourcing 2002-2004_UAG_report_CA 06-09 (06-09-28)_Group - operational KPIs 2" xfId="18979"/>
    <cellStyle name="n_Flash September eresMas_WFR Sourcing 2002-2004_UAG_report_CA 06-09 (06-09-28)_Group - operational KPIs_1" xfId="21096"/>
    <cellStyle name="n_Flash September eresMas_WFR Sourcing 2002-2004_UAG_report_CA 06-09 (06-09-28)_Poland KPIs" xfId="42915"/>
    <cellStyle name="n_Flash September eresMas_WFR Sourcing 2002-2004_UAG_report_CA 06-09 (06-09-28)_ROW" xfId="42917"/>
    <cellStyle name="n_Flash September eresMas_WFR Sourcing 2002-2004_UAG_report_CA 06-09 (06-09-28)_ROW ARPU" xfId="42918"/>
    <cellStyle name="n_Flash September eresMas_WFR Sourcing 2002-2004_UAG_report_CA 06-09 (06-09-28)_ROW_1" xfId="42919"/>
    <cellStyle name="n_Flash September eresMas_WFR Sourcing 2002-2004_UAG_report_CA 06-09 (06-09-28)_ROW_1_Group" xfId="42920"/>
    <cellStyle name="n_Flash September eresMas_WFR Sourcing 2002-2004_UAG_report_CA 06-09 (06-09-28)_ROW_1_ROW ARPU" xfId="42921"/>
    <cellStyle name="n_Flash September eresMas_WFR Sourcing 2002-2004_UAG_report_CA 06-09 (06-09-28)_ROW_Group" xfId="42922"/>
    <cellStyle name="n_Flash September eresMas_WFR Sourcing 2002-2004_UAG_report_CA 06-09 (06-09-28)_ROW_ROW ARPU" xfId="42923"/>
    <cellStyle name="n_Flash September eresMas_WFR Sourcing 2002-2004_UAG_report_CA 06-09 (06-09-28)_Spain ARPU + AUPU" xfId="42924"/>
    <cellStyle name="n_Flash September eresMas_WFR Sourcing 2002-2004_UAG_report_CA 06-09 (06-09-28)_Spain ARPU + AUPU_Group" xfId="42925"/>
    <cellStyle name="n_Flash September eresMas_WFR Sourcing 2002-2004_UAG_report_CA 06-09 (06-09-28)_Spain ARPU + AUPU_ROW ARPU" xfId="42926"/>
    <cellStyle name="n_Flash September eresMas_WFR Sourcing 2002-2004_UAG_report_CA 06-09 (06-09-28)_Spain KPIs" xfId="7638"/>
    <cellStyle name="n_Flash September eresMas_WFR Sourcing 2002-2004_UAG_report_CA 06-09 (06-09-28)_Spain KPIs 2" xfId="17005"/>
    <cellStyle name="n_Flash September eresMas_WFR Sourcing 2002-2004_UAG_report_CA 06-09 (06-09-28)_Spain KPIs_1" xfId="52454"/>
    <cellStyle name="n_Flash September eresMas_WFR Sourcing 2002-2004_UAG_report_CA 06-09 (06-09-28)_Telecoms - Operational KPIs" xfId="50757"/>
    <cellStyle name="n_Flash September eresMas_WFR Sourcing 2002-2004_UAG_report_CA 06-10 (06-11-06)" xfId="3670"/>
    <cellStyle name="n_Flash September eresMas_WFR Sourcing 2002-2004_UAG_report_CA 06-10 (06-11-06)_A&amp;ME KPIs" xfId="54234"/>
    <cellStyle name="n_Flash September eresMas_WFR Sourcing 2002-2004_UAG_report_CA 06-10 (06-11-06)_France financials" xfId="24585"/>
    <cellStyle name="n_Flash September eresMas_WFR Sourcing 2002-2004_UAG_report_CA 06-10 (06-11-06)_France KPIs" xfId="5792"/>
    <cellStyle name="n_Flash September eresMas_WFR Sourcing 2002-2004_UAG_report_CA 06-10 (06-11-06)_France KPIs 2" xfId="15210"/>
    <cellStyle name="n_Flash September eresMas_WFR Sourcing 2002-2004_UAG_report_CA 06-10 (06-11-06)_France KPIs_1" xfId="13035"/>
    <cellStyle name="n_Flash September eresMas_WFR Sourcing 2002-2004_UAG_report_CA 06-10 (06-11-06)_Group" xfId="42928"/>
    <cellStyle name="n_Flash September eresMas_WFR Sourcing 2002-2004_UAG_report_CA 06-10 (06-11-06)_Group - financial KPIs" xfId="22841"/>
    <cellStyle name="n_Flash September eresMas_WFR Sourcing 2002-2004_UAG_report_CA 06-10 (06-11-06)_Group - operational KPIs" xfId="11281"/>
    <cellStyle name="n_Flash September eresMas_WFR Sourcing 2002-2004_UAG_report_CA 06-10 (06-11-06)_Group - operational KPIs 2" xfId="18980"/>
    <cellStyle name="n_Flash September eresMas_WFR Sourcing 2002-2004_UAG_report_CA 06-10 (06-11-06)_Group - operational KPIs_1" xfId="21097"/>
    <cellStyle name="n_Flash September eresMas_WFR Sourcing 2002-2004_UAG_report_CA 06-10 (06-11-06)_Poland KPIs" xfId="42927"/>
    <cellStyle name="n_Flash September eresMas_WFR Sourcing 2002-2004_UAG_report_CA 06-10 (06-11-06)_ROW" xfId="42929"/>
    <cellStyle name="n_Flash September eresMas_WFR Sourcing 2002-2004_UAG_report_CA 06-10 (06-11-06)_ROW ARPU" xfId="42930"/>
    <cellStyle name="n_Flash September eresMas_WFR Sourcing 2002-2004_UAG_report_CA 06-10 (06-11-06)_ROW_1" xfId="42931"/>
    <cellStyle name="n_Flash September eresMas_WFR Sourcing 2002-2004_UAG_report_CA 06-10 (06-11-06)_ROW_1_Group" xfId="42932"/>
    <cellStyle name="n_Flash September eresMas_WFR Sourcing 2002-2004_UAG_report_CA 06-10 (06-11-06)_ROW_1_ROW ARPU" xfId="42933"/>
    <cellStyle name="n_Flash September eresMas_WFR Sourcing 2002-2004_UAG_report_CA 06-10 (06-11-06)_ROW_Group" xfId="42934"/>
    <cellStyle name="n_Flash September eresMas_WFR Sourcing 2002-2004_UAG_report_CA 06-10 (06-11-06)_ROW_ROW ARPU" xfId="42935"/>
    <cellStyle name="n_Flash September eresMas_WFR Sourcing 2002-2004_UAG_report_CA 06-10 (06-11-06)_Spain ARPU + AUPU" xfId="42936"/>
    <cellStyle name="n_Flash September eresMas_WFR Sourcing 2002-2004_UAG_report_CA 06-10 (06-11-06)_Spain ARPU + AUPU_Group" xfId="42937"/>
    <cellStyle name="n_Flash September eresMas_WFR Sourcing 2002-2004_UAG_report_CA 06-10 (06-11-06)_Spain ARPU + AUPU_ROW ARPU" xfId="42938"/>
    <cellStyle name="n_Flash September eresMas_WFR Sourcing 2002-2004_UAG_report_CA 06-10 (06-11-06)_Spain KPIs" xfId="7639"/>
    <cellStyle name="n_Flash September eresMas_WFR Sourcing 2002-2004_UAG_report_CA 06-10 (06-11-06)_Spain KPIs 2" xfId="17006"/>
    <cellStyle name="n_Flash September eresMas_WFR Sourcing 2002-2004_UAG_report_CA 06-10 (06-11-06)_Spain KPIs_1" xfId="52455"/>
    <cellStyle name="n_Flash September eresMas_WFR Sourcing 2002-2004_UAG_report_CA 06-10 (06-11-06)_Telecoms - Operational KPIs" xfId="50758"/>
    <cellStyle name="n_Flash September eresMas_WFR Sourcing 2002-2004_V&amp;M trajectoires V1 (06-08-11)" xfId="3671"/>
    <cellStyle name="n_Flash September eresMas_WFR Sourcing 2002-2004_V&amp;M trajectoires V1 (06-08-11)_A&amp;ME KPIs" xfId="54235"/>
    <cellStyle name="n_Flash September eresMas_WFR Sourcing 2002-2004_V&amp;M trajectoires V1 (06-08-11)_France financials" xfId="24586"/>
    <cellStyle name="n_Flash September eresMas_WFR Sourcing 2002-2004_V&amp;M trajectoires V1 (06-08-11)_France KPIs" xfId="5793"/>
    <cellStyle name="n_Flash September eresMas_WFR Sourcing 2002-2004_V&amp;M trajectoires V1 (06-08-11)_France KPIs 2" xfId="15211"/>
    <cellStyle name="n_Flash September eresMas_WFR Sourcing 2002-2004_V&amp;M trajectoires V1 (06-08-11)_France KPIs_1" xfId="13036"/>
    <cellStyle name="n_Flash September eresMas_WFR Sourcing 2002-2004_V&amp;M trajectoires V1 (06-08-11)_Group" xfId="42940"/>
    <cellStyle name="n_Flash September eresMas_WFR Sourcing 2002-2004_V&amp;M trajectoires V1 (06-08-11)_Group - financial KPIs" xfId="22842"/>
    <cellStyle name="n_Flash September eresMas_WFR Sourcing 2002-2004_V&amp;M trajectoires V1 (06-08-11)_Group - operational KPIs" xfId="11282"/>
    <cellStyle name="n_Flash September eresMas_WFR Sourcing 2002-2004_V&amp;M trajectoires V1 (06-08-11)_Group - operational KPIs 2" xfId="18981"/>
    <cellStyle name="n_Flash September eresMas_WFR Sourcing 2002-2004_V&amp;M trajectoires V1 (06-08-11)_Group - operational KPIs_1" xfId="21098"/>
    <cellStyle name="n_Flash September eresMas_WFR Sourcing 2002-2004_V&amp;M trajectoires V1 (06-08-11)_Poland KPIs" xfId="42939"/>
    <cellStyle name="n_Flash September eresMas_WFR Sourcing 2002-2004_V&amp;M trajectoires V1 (06-08-11)_ROW" xfId="42941"/>
    <cellStyle name="n_Flash September eresMas_WFR Sourcing 2002-2004_V&amp;M trajectoires V1 (06-08-11)_ROW ARPU" xfId="42942"/>
    <cellStyle name="n_Flash September eresMas_WFR Sourcing 2002-2004_V&amp;M trajectoires V1 (06-08-11)_ROW_1" xfId="42943"/>
    <cellStyle name="n_Flash September eresMas_WFR Sourcing 2002-2004_V&amp;M trajectoires V1 (06-08-11)_ROW_1_Group" xfId="42944"/>
    <cellStyle name="n_Flash September eresMas_WFR Sourcing 2002-2004_V&amp;M trajectoires V1 (06-08-11)_ROW_1_ROW ARPU" xfId="42945"/>
    <cellStyle name="n_Flash September eresMas_WFR Sourcing 2002-2004_V&amp;M trajectoires V1 (06-08-11)_ROW_Group" xfId="42946"/>
    <cellStyle name="n_Flash September eresMas_WFR Sourcing 2002-2004_V&amp;M trajectoires V1 (06-08-11)_ROW_ROW ARPU" xfId="42947"/>
    <cellStyle name="n_Flash September eresMas_WFR Sourcing 2002-2004_V&amp;M trajectoires V1 (06-08-11)_Spain ARPU + AUPU" xfId="42948"/>
    <cellStyle name="n_Flash September eresMas_WFR Sourcing 2002-2004_V&amp;M trajectoires V1 (06-08-11)_Spain ARPU + AUPU_Group" xfId="42949"/>
    <cellStyle name="n_Flash September eresMas_WFR Sourcing 2002-2004_V&amp;M trajectoires V1 (06-08-11)_Spain ARPU + AUPU_ROW ARPU" xfId="42950"/>
    <cellStyle name="n_Flash September eresMas_WFR Sourcing 2002-2004_V&amp;M trajectoires V1 (06-08-11)_Spain KPIs" xfId="7640"/>
    <cellStyle name="n_Flash September eresMas_WFR Sourcing 2002-2004_V&amp;M trajectoires V1 (06-08-11)_Spain KPIs 2" xfId="17007"/>
    <cellStyle name="n_Flash September eresMas_WFR Sourcing 2002-2004_V&amp;M trajectoires V1 (06-08-11)_Spain KPIs_1" xfId="52456"/>
    <cellStyle name="n_Flash September eresMas_WFR Sourcing 2002-2004_V&amp;M trajectoires V1 (06-08-11)_Telecoms - Operational KPIs" xfId="50759"/>
    <cellStyle name="n_Flash_A&amp;ME KPIs" xfId="53348"/>
    <cellStyle name="n_Flash_DATA KPI Personal" xfId="42951"/>
    <cellStyle name="n_Flash_DATA KPI Personal_Group" xfId="42952"/>
    <cellStyle name="n_Flash_DATA KPI Personal_ROW ARPU" xfId="42953"/>
    <cellStyle name="n_Flash_EE_CoA_BS - mapped V4" xfId="42954"/>
    <cellStyle name="n_Flash_EE_CoA_BS - mapped V4_Group" xfId="42955"/>
    <cellStyle name="n_Flash_EE_CoA_BS - mapped V4_ROW ARPU" xfId="42956"/>
    <cellStyle name="n_Flash_Enterprise" xfId="9663"/>
    <cellStyle name="n_Flash_France financials" xfId="23720"/>
    <cellStyle name="n_Flash_France financials_1" xfId="25253"/>
    <cellStyle name="n_Flash_France KPIs" xfId="4930"/>
    <cellStyle name="n_Flash_France KPIs 2" xfId="14348"/>
    <cellStyle name="n_Flash_France KPIs_1" xfId="12173"/>
    <cellStyle name="n_Flash_Group" xfId="42957"/>
    <cellStyle name="n_Flash_Group - financial KPIs" xfId="21976"/>
    <cellStyle name="n_Flash_Group - operational KPIs" xfId="3129"/>
    <cellStyle name="n_Flash_Group - operational KPIs_1" xfId="10419"/>
    <cellStyle name="n_Flash_Group - operational KPIs_1 2" xfId="18118"/>
    <cellStyle name="n_Flash_Group - operational KPIs_2" xfId="20235"/>
    <cellStyle name="n_Flash_IC&amp;SS" xfId="13555"/>
    <cellStyle name="n_Flash_Poland KPIs" xfId="8383"/>
    <cellStyle name="n_Flash_Poland KPIs_1" xfId="31252"/>
    <cellStyle name="n_Flash_Reporting Valeur_Mobile_2010_10" xfId="42958"/>
    <cellStyle name="n_Flash_Reporting Valeur_Mobile_2010_10_Group" xfId="42959"/>
    <cellStyle name="n_Flash_Reporting Valeur_Mobile_2010_10_ROW" xfId="42960"/>
    <cellStyle name="n_Flash_Reporting Valeur_Mobile_2010_10_ROW ARPU" xfId="42961"/>
    <cellStyle name="n_Flash_Reporting Valeur_Mobile_2010_10_ROW_Group" xfId="42962"/>
    <cellStyle name="n_Flash_Reporting Valeur_Mobile_2010_10_ROW_ROW ARPU" xfId="42963"/>
    <cellStyle name="n_Flash_ROW" xfId="42964"/>
    <cellStyle name="n_Flash_RoW KPIs" xfId="9095"/>
    <cellStyle name="n_Flash_ROW_1" xfId="42965"/>
    <cellStyle name="n_Flash_ROW_1_Group" xfId="42966"/>
    <cellStyle name="n_Flash_ROW_1_ROW ARPU" xfId="42967"/>
    <cellStyle name="n_Flash_ROW_Group" xfId="42968"/>
    <cellStyle name="n_Flash_ROW_ROW ARPU" xfId="42969"/>
    <cellStyle name="n_Flash_Spain ARPU + AUPU" xfId="42970"/>
    <cellStyle name="n_Flash_Spain ARPU + AUPU_Group" xfId="42971"/>
    <cellStyle name="n_Flash_Spain ARPU + AUPU_ROW ARPU" xfId="42972"/>
    <cellStyle name="n_Flash_Spain KPIs" xfId="6753"/>
    <cellStyle name="n_Flash_Spain KPIs 2" xfId="16120"/>
    <cellStyle name="n_Flash_Spain KPIs_1" xfId="51569"/>
    <cellStyle name="n_Flash_Telecoms - Operational KPIs" xfId="49872"/>
    <cellStyle name="n_France financials" xfId="23384"/>
    <cellStyle name="n_France financials_1" xfId="25071"/>
    <cellStyle name="n_France KPIs" xfId="2773"/>
    <cellStyle name="n_France KPIs 2" xfId="13858"/>
    <cellStyle name="n_France KPIs_1" xfId="4578"/>
    <cellStyle name="n_France KPIs_1 2" xfId="14001"/>
    <cellStyle name="n_France KPIs_2" xfId="11839"/>
    <cellStyle name="n_Group - financial KPIs" xfId="21640"/>
    <cellStyle name="n_Group - operational KPIs" xfId="2947"/>
    <cellStyle name="n_Group - operational KPIs_1" xfId="10085"/>
    <cellStyle name="n_Group - operational KPIs_1 2" xfId="17784"/>
    <cellStyle name="n_Group - operational KPIs_2" xfId="19901"/>
    <cellStyle name="n_H1 12 retraité (SOC)" xfId="19687"/>
    <cellStyle name="n_HDI - Template Budget 2005" xfId="3672"/>
    <cellStyle name="n_HDI - Template Budget 2005_01 Synthèse DM pour modèle" xfId="3673"/>
    <cellStyle name="n_HDI - Template Budget 2005_01 Synthèse DM pour modèle_A&amp;ME KPIs" xfId="54237"/>
    <cellStyle name="n_HDI - Template Budget 2005_01 Synthèse DM pour modèle_France financials" xfId="24588"/>
    <cellStyle name="n_HDI - Template Budget 2005_01 Synthèse DM pour modèle_France KPIs" xfId="5795"/>
    <cellStyle name="n_HDI - Template Budget 2005_01 Synthèse DM pour modèle_France KPIs 2" xfId="15213"/>
    <cellStyle name="n_HDI - Template Budget 2005_01 Synthèse DM pour modèle_France KPIs_1" xfId="13038"/>
    <cellStyle name="n_HDI - Template Budget 2005_01 Synthèse DM pour modèle_Group" xfId="42975"/>
    <cellStyle name="n_HDI - Template Budget 2005_01 Synthèse DM pour modèle_Group - financial KPIs" xfId="22844"/>
    <cellStyle name="n_HDI - Template Budget 2005_01 Synthèse DM pour modèle_Group - operational KPIs" xfId="11284"/>
    <cellStyle name="n_HDI - Template Budget 2005_01 Synthèse DM pour modèle_Group - operational KPIs 2" xfId="18983"/>
    <cellStyle name="n_HDI - Template Budget 2005_01 Synthèse DM pour modèle_Group - operational KPIs_1" xfId="21100"/>
    <cellStyle name="n_HDI - Template Budget 2005_01 Synthèse DM pour modèle_Poland KPIs" xfId="42974"/>
    <cellStyle name="n_HDI - Template Budget 2005_01 Synthèse DM pour modèle_ROW" xfId="42976"/>
    <cellStyle name="n_HDI - Template Budget 2005_01 Synthèse DM pour modèle_ROW ARPU" xfId="42977"/>
    <cellStyle name="n_HDI - Template Budget 2005_01 Synthèse DM pour modèle_ROW_1" xfId="42978"/>
    <cellStyle name="n_HDI - Template Budget 2005_01 Synthèse DM pour modèle_ROW_1_Group" xfId="42979"/>
    <cellStyle name="n_HDI - Template Budget 2005_01 Synthèse DM pour modèle_ROW_1_ROW ARPU" xfId="42980"/>
    <cellStyle name="n_HDI - Template Budget 2005_01 Synthèse DM pour modèle_ROW_Group" xfId="42981"/>
    <cellStyle name="n_HDI - Template Budget 2005_01 Synthèse DM pour modèle_ROW_ROW ARPU" xfId="42982"/>
    <cellStyle name="n_HDI - Template Budget 2005_01 Synthèse DM pour modèle_Spain ARPU + AUPU" xfId="42983"/>
    <cellStyle name="n_HDI - Template Budget 2005_01 Synthèse DM pour modèle_Spain ARPU + AUPU_Group" xfId="42984"/>
    <cellStyle name="n_HDI - Template Budget 2005_01 Synthèse DM pour modèle_Spain ARPU + AUPU_ROW ARPU" xfId="42985"/>
    <cellStyle name="n_HDI - Template Budget 2005_01 Synthèse DM pour modèle_Spain KPIs" xfId="7642"/>
    <cellStyle name="n_HDI - Template Budget 2005_01 Synthèse DM pour modèle_Spain KPIs 2" xfId="17009"/>
    <cellStyle name="n_HDI - Template Budget 2005_01 Synthèse DM pour modèle_Spain KPIs_1" xfId="52458"/>
    <cellStyle name="n_HDI - Template Budget 2005_01 Synthèse DM pour modèle_Telecoms - Operational KPIs" xfId="50761"/>
    <cellStyle name="n_HDI - Template Budget 2005_0703 Préflashde L23 Analyse CA trafic 07-03 (07-04-03)" xfId="3674"/>
    <cellStyle name="n_HDI - Template Budget 2005_0703 Préflashde L23 Analyse CA trafic 07-03 (07-04-03)_A&amp;ME KPIs" xfId="54238"/>
    <cellStyle name="n_HDI - Template Budget 2005_0703 Préflashde L23 Analyse CA trafic 07-03 (07-04-03)_France financials" xfId="24589"/>
    <cellStyle name="n_HDI - Template Budget 2005_0703 Préflashde L23 Analyse CA trafic 07-03 (07-04-03)_France KPIs" xfId="5796"/>
    <cellStyle name="n_HDI - Template Budget 2005_0703 Préflashde L23 Analyse CA trafic 07-03 (07-04-03)_France KPIs 2" xfId="15214"/>
    <cellStyle name="n_HDI - Template Budget 2005_0703 Préflashde L23 Analyse CA trafic 07-03 (07-04-03)_France KPIs_1" xfId="13039"/>
    <cellStyle name="n_HDI - Template Budget 2005_0703 Préflashde L23 Analyse CA trafic 07-03 (07-04-03)_Group" xfId="42987"/>
    <cellStyle name="n_HDI - Template Budget 2005_0703 Préflashde L23 Analyse CA trafic 07-03 (07-04-03)_Group - financial KPIs" xfId="22845"/>
    <cellStyle name="n_HDI - Template Budget 2005_0703 Préflashde L23 Analyse CA trafic 07-03 (07-04-03)_Group - operational KPIs" xfId="11285"/>
    <cellStyle name="n_HDI - Template Budget 2005_0703 Préflashde L23 Analyse CA trafic 07-03 (07-04-03)_Group - operational KPIs 2" xfId="18984"/>
    <cellStyle name="n_HDI - Template Budget 2005_0703 Préflashde L23 Analyse CA trafic 07-03 (07-04-03)_Group - operational KPIs_1" xfId="21101"/>
    <cellStyle name="n_HDI - Template Budget 2005_0703 Préflashde L23 Analyse CA trafic 07-03 (07-04-03)_Poland KPIs" xfId="42986"/>
    <cellStyle name="n_HDI - Template Budget 2005_0703 Préflashde L23 Analyse CA trafic 07-03 (07-04-03)_ROW" xfId="42988"/>
    <cellStyle name="n_HDI - Template Budget 2005_0703 Préflashde L23 Analyse CA trafic 07-03 (07-04-03)_ROW ARPU" xfId="42989"/>
    <cellStyle name="n_HDI - Template Budget 2005_0703 Préflashde L23 Analyse CA trafic 07-03 (07-04-03)_ROW_1" xfId="42990"/>
    <cellStyle name="n_HDI - Template Budget 2005_0703 Préflashde L23 Analyse CA trafic 07-03 (07-04-03)_ROW_1_Group" xfId="42991"/>
    <cellStyle name="n_HDI - Template Budget 2005_0703 Préflashde L23 Analyse CA trafic 07-03 (07-04-03)_ROW_1_ROW ARPU" xfId="42992"/>
    <cellStyle name="n_HDI - Template Budget 2005_0703 Préflashde L23 Analyse CA trafic 07-03 (07-04-03)_ROW_Group" xfId="42993"/>
    <cellStyle name="n_HDI - Template Budget 2005_0703 Préflashde L23 Analyse CA trafic 07-03 (07-04-03)_ROW_ROW ARPU" xfId="42994"/>
    <cellStyle name="n_HDI - Template Budget 2005_0703 Préflashde L23 Analyse CA trafic 07-03 (07-04-03)_Spain ARPU + AUPU" xfId="42995"/>
    <cellStyle name="n_HDI - Template Budget 2005_0703 Préflashde L23 Analyse CA trafic 07-03 (07-04-03)_Spain ARPU + AUPU_Group" xfId="42996"/>
    <cellStyle name="n_HDI - Template Budget 2005_0703 Préflashde L23 Analyse CA trafic 07-03 (07-04-03)_Spain ARPU + AUPU_ROW ARPU" xfId="42997"/>
    <cellStyle name="n_HDI - Template Budget 2005_0703 Préflashde L23 Analyse CA trafic 07-03 (07-04-03)_Spain KPIs" xfId="7643"/>
    <cellStyle name="n_HDI - Template Budget 2005_0703 Préflashde L23 Analyse CA trafic 07-03 (07-04-03)_Spain KPIs 2" xfId="17010"/>
    <cellStyle name="n_HDI - Template Budget 2005_0703 Préflashde L23 Analyse CA trafic 07-03 (07-04-03)_Spain KPIs_1" xfId="52459"/>
    <cellStyle name="n_HDI - Template Budget 2005_0703 Préflashde L23 Analyse CA trafic 07-03 (07-04-03)_Telecoms - Operational KPIs" xfId="50762"/>
    <cellStyle name="n_HDI - Template Budget 2005_A&amp;ME KPIs" xfId="54236"/>
    <cellStyle name="n_HDI - Template Budget 2005_Base Forfaits 06-07" xfId="3675"/>
    <cellStyle name="n_HDI - Template Budget 2005_Base Forfaits 06-07_A&amp;ME KPIs" xfId="54239"/>
    <cellStyle name="n_HDI - Template Budget 2005_Base Forfaits 06-07_France financials" xfId="24590"/>
    <cellStyle name="n_HDI - Template Budget 2005_Base Forfaits 06-07_France KPIs" xfId="5797"/>
    <cellStyle name="n_HDI - Template Budget 2005_Base Forfaits 06-07_France KPIs 2" xfId="15215"/>
    <cellStyle name="n_HDI - Template Budget 2005_Base Forfaits 06-07_France KPIs_1" xfId="13040"/>
    <cellStyle name="n_HDI - Template Budget 2005_Base Forfaits 06-07_Group" xfId="42999"/>
    <cellStyle name="n_HDI - Template Budget 2005_Base Forfaits 06-07_Group - financial KPIs" xfId="22846"/>
    <cellStyle name="n_HDI - Template Budget 2005_Base Forfaits 06-07_Group - operational KPIs" xfId="11286"/>
    <cellStyle name="n_HDI - Template Budget 2005_Base Forfaits 06-07_Group - operational KPIs 2" xfId="18985"/>
    <cellStyle name="n_HDI - Template Budget 2005_Base Forfaits 06-07_Group - operational KPIs_1" xfId="21102"/>
    <cellStyle name="n_HDI - Template Budget 2005_Base Forfaits 06-07_Poland KPIs" xfId="42998"/>
    <cellStyle name="n_HDI - Template Budget 2005_Base Forfaits 06-07_ROW" xfId="43000"/>
    <cellStyle name="n_HDI - Template Budget 2005_Base Forfaits 06-07_ROW ARPU" xfId="43001"/>
    <cellStyle name="n_HDI - Template Budget 2005_Base Forfaits 06-07_ROW_1" xfId="43002"/>
    <cellStyle name="n_HDI - Template Budget 2005_Base Forfaits 06-07_ROW_1_Group" xfId="43003"/>
    <cellStyle name="n_HDI - Template Budget 2005_Base Forfaits 06-07_ROW_1_ROW ARPU" xfId="43004"/>
    <cellStyle name="n_HDI - Template Budget 2005_Base Forfaits 06-07_ROW_Group" xfId="43005"/>
    <cellStyle name="n_HDI - Template Budget 2005_Base Forfaits 06-07_ROW_ROW ARPU" xfId="43006"/>
    <cellStyle name="n_HDI - Template Budget 2005_Base Forfaits 06-07_Spain ARPU + AUPU" xfId="43007"/>
    <cellStyle name="n_HDI - Template Budget 2005_Base Forfaits 06-07_Spain ARPU + AUPU_Group" xfId="43008"/>
    <cellStyle name="n_HDI - Template Budget 2005_Base Forfaits 06-07_Spain ARPU + AUPU_ROW ARPU" xfId="43009"/>
    <cellStyle name="n_HDI - Template Budget 2005_Base Forfaits 06-07_Spain KPIs" xfId="7644"/>
    <cellStyle name="n_HDI - Template Budget 2005_Base Forfaits 06-07_Spain KPIs 2" xfId="17011"/>
    <cellStyle name="n_HDI - Template Budget 2005_Base Forfaits 06-07_Spain KPIs_1" xfId="52460"/>
    <cellStyle name="n_HDI - Template Budget 2005_Base Forfaits 06-07_Telecoms - Operational KPIs" xfId="50763"/>
    <cellStyle name="n_HDI - Template Budget 2005_CA BAC SCR-VM 06-07 (31-07-06)" xfId="3676"/>
    <cellStyle name="n_HDI - Template Budget 2005_CA BAC SCR-VM 06-07 (31-07-06)_A&amp;ME KPIs" xfId="54240"/>
    <cellStyle name="n_HDI - Template Budget 2005_CA BAC SCR-VM 06-07 (31-07-06)_France financials" xfId="24591"/>
    <cellStyle name="n_HDI - Template Budget 2005_CA BAC SCR-VM 06-07 (31-07-06)_France KPIs" xfId="5798"/>
    <cellStyle name="n_HDI - Template Budget 2005_CA BAC SCR-VM 06-07 (31-07-06)_France KPIs 2" xfId="15216"/>
    <cellStyle name="n_HDI - Template Budget 2005_CA BAC SCR-VM 06-07 (31-07-06)_France KPIs_1" xfId="13041"/>
    <cellStyle name="n_HDI - Template Budget 2005_CA BAC SCR-VM 06-07 (31-07-06)_Group" xfId="43011"/>
    <cellStyle name="n_HDI - Template Budget 2005_CA BAC SCR-VM 06-07 (31-07-06)_Group - financial KPIs" xfId="22847"/>
    <cellStyle name="n_HDI - Template Budget 2005_CA BAC SCR-VM 06-07 (31-07-06)_Group - operational KPIs" xfId="11287"/>
    <cellStyle name="n_HDI - Template Budget 2005_CA BAC SCR-VM 06-07 (31-07-06)_Group - operational KPIs 2" xfId="18986"/>
    <cellStyle name="n_HDI - Template Budget 2005_CA BAC SCR-VM 06-07 (31-07-06)_Group - operational KPIs_1" xfId="21103"/>
    <cellStyle name="n_HDI - Template Budget 2005_CA BAC SCR-VM 06-07 (31-07-06)_Poland KPIs" xfId="43010"/>
    <cellStyle name="n_HDI - Template Budget 2005_CA BAC SCR-VM 06-07 (31-07-06)_ROW" xfId="43012"/>
    <cellStyle name="n_HDI - Template Budget 2005_CA BAC SCR-VM 06-07 (31-07-06)_ROW ARPU" xfId="43013"/>
    <cellStyle name="n_HDI - Template Budget 2005_CA BAC SCR-VM 06-07 (31-07-06)_ROW_1" xfId="43014"/>
    <cellStyle name="n_HDI - Template Budget 2005_CA BAC SCR-VM 06-07 (31-07-06)_ROW_1_Group" xfId="43015"/>
    <cellStyle name="n_HDI - Template Budget 2005_CA BAC SCR-VM 06-07 (31-07-06)_ROW_1_ROW ARPU" xfId="43016"/>
    <cellStyle name="n_HDI - Template Budget 2005_CA BAC SCR-VM 06-07 (31-07-06)_ROW_Group" xfId="43017"/>
    <cellStyle name="n_HDI - Template Budget 2005_CA BAC SCR-VM 06-07 (31-07-06)_ROW_ROW ARPU" xfId="43018"/>
    <cellStyle name="n_HDI - Template Budget 2005_CA BAC SCR-VM 06-07 (31-07-06)_Spain ARPU + AUPU" xfId="43019"/>
    <cellStyle name="n_HDI - Template Budget 2005_CA BAC SCR-VM 06-07 (31-07-06)_Spain ARPU + AUPU_Group" xfId="43020"/>
    <cellStyle name="n_HDI - Template Budget 2005_CA BAC SCR-VM 06-07 (31-07-06)_Spain ARPU + AUPU_ROW ARPU" xfId="43021"/>
    <cellStyle name="n_HDI - Template Budget 2005_CA BAC SCR-VM 06-07 (31-07-06)_Spain KPIs" xfId="7645"/>
    <cellStyle name="n_HDI - Template Budget 2005_CA BAC SCR-VM 06-07 (31-07-06)_Spain KPIs 2" xfId="17012"/>
    <cellStyle name="n_HDI - Template Budget 2005_CA BAC SCR-VM 06-07 (31-07-06)_Spain KPIs_1" xfId="52461"/>
    <cellStyle name="n_HDI - Template Budget 2005_CA BAC SCR-VM 06-07 (31-07-06)_Telecoms - Operational KPIs" xfId="50764"/>
    <cellStyle name="n_HDI - Template Budget 2005_CA forfaits 0607 (06-08-14)" xfId="3677"/>
    <cellStyle name="n_HDI - Template Budget 2005_CA forfaits 0607 (06-08-14)_A&amp;ME KPIs" xfId="54241"/>
    <cellStyle name="n_HDI - Template Budget 2005_CA forfaits 0607 (06-08-14)_France financials" xfId="24592"/>
    <cellStyle name="n_HDI - Template Budget 2005_CA forfaits 0607 (06-08-14)_France KPIs" xfId="5799"/>
    <cellStyle name="n_HDI - Template Budget 2005_CA forfaits 0607 (06-08-14)_France KPIs 2" xfId="15217"/>
    <cellStyle name="n_HDI - Template Budget 2005_CA forfaits 0607 (06-08-14)_France KPIs_1" xfId="13042"/>
    <cellStyle name="n_HDI - Template Budget 2005_CA forfaits 0607 (06-08-14)_Group" xfId="43023"/>
    <cellStyle name="n_HDI - Template Budget 2005_CA forfaits 0607 (06-08-14)_Group - financial KPIs" xfId="22848"/>
    <cellStyle name="n_HDI - Template Budget 2005_CA forfaits 0607 (06-08-14)_Group - operational KPIs" xfId="11288"/>
    <cellStyle name="n_HDI - Template Budget 2005_CA forfaits 0607 (06-08-14)_Group - operational KPIs 2" xfId="18987"/>
    <cellStyle name="n_HDI - Template Budget 2005_CA forfaits 0607 (06-08-14)_Group - operational KPIs_1" xfId="21104"/>
    <cellStyle name="n_HDI - Template Budget 2005_CA forfaits 0607 (06-08-14)_Poland KPIs" xfId="43022"/>
    <cellStyle name="n_HDI - Template Budget 2005_CA forfaits 0607 (06-08-14)_ROW" xfId="43024"/>
    <cellStyle name="n_HDI - Template Budget 2005_CA forfaits 0607 (06-08-14)_ROW ARPU" xfId="43025"/>
    <cellStyle name="n_HDI - Template Budget 2005_CA forfaits 0607 (06-08-14)_ROW_1" xfId="43026"/>
    <cellStyle name="n_HDI - Template Budget 2005_CA forfaits 0607 (06-08-14)_ROW_1_Group" xfId="43027"/>
    <cellStyle name="n_HDI - Template Budget 2005_CA forfaits 0607 (06-08-14)_ROW_1_ROW ARPU" xfId="43028"/>
    <cellStyle name="n_HDI - Template Budget 2005_CA forfaits 0607 (06-08-14)_ROW_Group" xfId="43029"/>
    <cellStyle name="n_HDI - Template Budget 2005_CA forfaits 0607 (06-08-14)_ROW_ROW ARPU" xfId="43030"/>
    <cellStyle name="n_HDI - Template Budget 2005_CA forfaits 0607 (06-08-14)_Spain ARPU + AUPU" xfId="43031"/>
    <cellStyle name="n_HDI - Template Budget 2005_CA forfaits 0607 (06-08-14)_Spain ARPU + AUPU_Group" xfId="43032"/>
    <cellStyle name="n_HDI - Template Budget 2005_CA forfaits 0607 (06-08-14)_Spain ARPU + AUPU_ROW ARPU" xfId="43033"/>
    <cellStyle name="n_HDI - Template Budget 2005_CA forfaits 0607 (06-08-14)_Spain KPIs" xfId="7646"/>
    <cellStyle name="n_HDI - Template Budget 2005_CA forfaits 0607 (06-08-14)_Spain KPIs 2" xfId="17013"/>
    <cellStyle name="n_HDI - Template Budget 2005_CA forfaits 0607 (06-08-14)_Spain KPIs_1" xfId="52462"/>
    <cellStyle name="n_HDI - Template Budget 2005_CA forfaits 0607 (06-08-14)_Telecoms - Operational KPIs" xfId="50765"/>
    <cellStyle name="n_HDI - Template Budget 2005_Classeur2" xfId="3678"/>
    <cellStyle name="n_HDI - Template Budget 2005_Classeur2_A&amp;ME KPIs" xfId="54242"/>
    <cellStyle name="n_HDI - Template Budget 2005_Classeur2_France financials" xfId="24593"/>
    <cellStyle name="n_HDI - Template Budget 2005_Classeur2_France KPIs" xfId="5800"/>
    <cellStyle name="n_HDI - Template Budget 2005_Classeur2_France KPIs 2" xfId="15218"/>
    <cellStyle name="n_HDI - Template Budget 2005_Classeur2_France KPIs_1" xfId="13043"/>
    <cellStyle name="n_HDI - Template Budget 2005_Classeur2_Group" xfId="43035"/>
    <cellStyle name="n_HDI - Template Budget 2005_Classeur2_Group - financial KPIs" xfId="22849"/>
    <cellStyle name="n_HDI - Template Budget 2005_Classeur2_Group - operational KPIs" xfId="11289"/>
    <cellStyle name="n_HDI - Template Budget 2005_Classeur2_Group - operational KPIs 2" xfId="18988"/>
    <cellStyle name="n_HDI - Template Budget 2005_Classeur2_Group - operational KPIs_1" xfId="21105"/>
    <cellStyle name="n_HDI - Template Budget 2005_Classeur2_Poland KPIs" xfId="43034"/>
    <cellStyle name="n_HDI - Template Budget 2005_Classeur2_ROW" xfId="43036"/>
    <cellStyle name="n_HDI - Template Budget 2005_Classeur2_ROW ARPU" xfId="43037"/>
    <cellStyle name="n_HDI - Template Budget 2005_Classeur2_ROW_1" xfId="43038"/>
    <cellStyle name="n_HDI - Template Budget 2005_Classeur2_ROW_1_Group" xfId="43039"/>
    <cellStyle name="n_HDI - Template Budget 2005_Classeur2_ROW_1_ROW ARPU" xfId="43040"/>
    <cellStyle name="n_HDI - Template Budget 2005_Classeur2_ROW_Group" xfId="43041"/>
    <cellStyle name="n_HDI - Template Budget 2005_Classeur2_ROW_ROW ARPU" xfId="43042"/>
    <cellStyle name="n_HDI - Template Budget 2005_Classeur2_Spain ARPU + AUPU" xfId="43043"/>
    <cellStyle name="n_HDI - Template Budget 2005_Classeur2_Spain ARPU + AUPU_Group" xfId="43044"/>
    <cellStyle name="n_HDI - Template Budget 2005_Classeur2_Spain ARPU + AUPU_ROW ARPU" xfId="43045"/>
    <cellStyle name="n_HDI - Template Budget 2005_Classeur2_Spain KPIs" xfId="7647"/>
    <cellStyle name="n_HDI - Template Budget 2005_Classeur2_Spain KPIs 2" xfId="17014"/>
    <cellStyle name="n_HDI - Template Budget 2005_Classeur2_Spain KPIs_1" xfId="52463"/>
    <cellStyle name="n_HDI - Template Budget 2005_Classeur2_Telecoms - Operational KPIs" xfId="50766"/>
    <cellStyle name="n_HDI - Template Budget 2005_Classeur5" xfId="3679"/>
    <cellStyle name="n_HDI - Template Budget 2005_Classeur5_A&amp;ME KPIs" xfId="54243"/>
    <cellStyle name="n_HDI - Template Budget 2005_Classeur5_France financials" xfId="24594"/>
    <cellStyle name="n_HDI - Template Budget 2005_Classeur5_France KPIs" xfId="5801"/>
    <cellStyle name="n_HDI - Template Budget 2005_Classeur5_France KPIs 2" xfId="15219"/>
    <cellStyle name="n_HDI - Template Budget 2005_Classeur5_France KPIs_1" xfId="13044"/>
    <cellStyle name="n_HDI - Template Budget 2005_Classeur5_Group" xfId="43047"/>
    <cellStyle name="n_HDI - Template Budget 2005_Classeur5_Group - financial KPIs" xfId="22850"/>
    <cellStyle name="n_HDI - Template Budget 2005_Classeur5_Group - operational KPIs" xfId="11290"/>
    <cellStyle name="n_HDI - Template Budget 2005_Classeur5_Group - operational KPIs 2" xfId="18989"/>
    <cellStyle name="n_HDI - Template Budget 2005_Classeur5_Group - operational KPIs_1" xfId="21106"/>
    <cellStyle name="n_HDI - Template Budget 2005_Classeur5_Poland KPIs" xfId="43046"/>
    <cellStyle name="n_HDI - Template Budget 2005_Classeur5_ROW" xfId="43048"/>
    <cellStyle name="n_HDI - Template Budget 2005_Classeur5_ROW ARPU" xfId="43049"/>
    <cellStyle name="n_HDI - Template Budget 2005_Classeur5_ROW_1" xfId="43050"/>
    <cellStyle name="n_HDI - Template Budget 2005_Classeur5_ROW_1_Group" xfId="43051"/>
    <cellStyle name="n_HDI - Template Budget 2005_Classeur5_ROW_1_ROW ARPU" xfId="43052"/>
    <cellStyle name="n_HDI - Template Budget 2005_Classeur5_ROW_Group" xfId="43053"/>
    <cellStyle name="n_HDI - Template Budget 2005_Classeur5_ROW_ROW ARPU" xfId="43054"/>
    <cellStyle name="n_HDI - Template Budget 2005_Classeur5_Spain ARPU + AUPU" xfId="43055"/>
    <cellStyle name="n_HDI - Template Budget 2005_Classeur5_Spain ARPU + AUPU_Group" xfId="43056"/>
    <cellStyle name="n_HDI - Template Budget 2005_Classeur5_Spain ARPU + AUPU_ROW ARPU" xfId="43057"/>
    <cellStyle name="n_HDI - Template Budget 2005_Classeur5_Spain KPIs" xfId="7648"/>
    <cellStyle name="n_HDI - Template Budget 2005_Classeur5_Spain KPIs 2" xfId="17015"/>
    <cellStyle name="n_HDI - Template Budget 2005_Classeur5_Spain KPIs_1" xfId="52464"/>
    <cellStyle name="n_HDI - Template Budget 2005_Classeur5_Telecoms - Operational KPIs" xfId="50767"/>
    <cellStyle name="n_HDI - Template Budget 2005_DATA KPI Personal" xfId="43058"/>
    <cellStyle name="n_HDI - Template Budget 2005_DATA KPI Personal_Group" xfId="43059"/>
    <cellStyle name="n_HDI - Template Budget 2005_DATA KPI Personal_ROW ARPU" xfId="43060"/>
    <cellStyle name="n_HDI - Template Budget 2005_EE_CoA_BS - mapped V4" xfId="43061"/>
    <cellStyle name="n_HDI - Template Budget 2005_EE_CoA_BS - mapped V4_Group" xfId="43062"/>
    <cellStyle name="n_HDI - Template Budget 2005_EE_CoA_BS - mapped V4_ROW ARPU" xfId="43063"/>
    <cellStyle name="n_HDI - Template Budget 2005_France financials" xfId="24587"/>
    <cellStyle name="n_HDI - Template Budget 2005_France KPIs" xfId="5794"/>
    <cellStyle name="n_HDI - Template Budget 2005_France KPIs 2" xfId="15212"/>
    <cellStyle name="n_HDI - Template Budget 2005_France KPIs_1" xfId="13037"/>
    <cellStyle name="n_HDI - Template Budget 2005_Group" xfId="43064"/>
    <cellStyle name="n_HDI - Template Budget 2005_Group - financial KPIs" xfId="22843"/>
    <cellStyle name="n_HDI - Template Budget 2005_Group - operational KPIs" xfId="11283"/>
    <cellStyle name="n_HDI - Template Budget 2005_Group - operational KPIs 2" xfId="18982"/>
    <cellStyle name="n_HDI - Template Budget 2005_Group - operational KPIs_1" xfId="21099"/>
    <cellStyle name="n_HDI - Template Budget 2005_PFA_Mn MTV_060413" xfId="3680"/>
    <cellStyle name="n_HDI - Template Budget 2005_PFA_Mn MTV_060413_A&amp;ME KPIs" xfId="54244"/>
    <cellStyle name="n_HDI - Template Budget 2005_PFA_Mn MTV_060413_France financials" xfId="24595"/>
    <cellStyle name="n_HDI - Template Budget 2005_PFA_Mn MTV_060413_France KPIs" xfId="5802"/>
    <cellStyle name="n_HDI - Template Budget 2005_PFA_Mn MTV_060413_France KPIs 2" xfId="15220"/>
    <cellStyle name="n_HDI - Template Budget 2005_PFA_Mn MTV_060413_France KPIs_1" xfId="13045"/>
    <cellStyle name="n_HDI - Template Budget 2005_PFA_Mn MTV_060413_Group" xfId="43066"/>
    <cellStyle name="n_HDI - Template Budget 2005_PFA_Mn MTV_060413_Group - financial KPIs" xfId="22851"/>
    <cellStyle name="n_HDI - Template Budget 2005_PFA_Mn MTV_060413_Group - operational KPIs" xfId="11291"/>
    <cellStyle name="n_HDI - Template Budget 2005_PFA_Mn MTV_060413_Group - operational KPIs 2" xfId="18990"/>
    <cellStyle name="n_HDI - Template Budget 2005_PFA_Mn MTV_060413_Group - operational KPIs_1" xfId="21107"/>
    <cellStyle name="n_HDI - Template Budget 2005_PFA_Mn MTV_060413_Poland KPIs" xfId="43065"/>
    <cellStyle name="n_HDI - Template Budget 2005_PFA_Mn MTV_060413_ROW" xfId="43067"/>
    <cellStyle name="n_HDI - Template Budget 2005_PFA_Mn MTV_060413_ROW ARPU" xfId="43068"/>
    <cellStyle name="n_HDI - Template Budget 2005_PFA_Mn MTV_060413_ROW_1" xfId="43069"/>
    <cellStyle name="n_HDI - Template Budget 2005_PFA_Mn MTV_060413_ROW_1_Group" xfId="43070"/>
    <cellStyle name="n_HDI - Template Budget 2005_PFA_Mn MTV_060413_ROW_1_ROW ARPU" xfId="43071"/>
    <cellStyle name="n_HDI - Template Budget 2005_PFA_Mn MTV_060413_ROW_Group" xfId="43072"/>
    <cellStyle name="n_HDI - Template Budget 2005_PFA_Mn MTV_060413_ROW_ROW ARPU" xfId="43073"/>
    <cellStyle name="n_HDI - Template Budget 2005_PFA_Mn MTV_060413_Spain ARPU + AUPU" xfId="43074"/>
    <cellStyle name="n_HDI - Template Budget 2005_PFA_Mn MTV_060413_Spain ARPU + AUPU_Group" xfId="43075"/>
    <cellStyle name="n_HDI - Template Budget 2005_PFA_Mn MTV_060413_Spain ARPU + AUPU_ROW ARPU" xfId="43076"/>
    <cellStyle name="n_HDI - Template Budget 2005_PFA_Mn MTV_060413_Spain KPIs" xfId="7649"/>
    <cellStyle name="n_HDI - Template Budget 2005_PFA_Mn MTV_060413_Spain KPIs 2" xfId="17016"/>
    <cellStyle name="n_HDI - Template Budget 2005_PFA_Mn MTV_060413_Spain KPIs_1" xfId="52465"/>
    <cellStyle name="n_HDI - Template Budget 2005_PFA_Mn MTV_060413_Telecoms - Operational KPIs" xfId="50768"/>
    <cellStyle name="n_HDI - Template Budget 2005_PFA_Mn_0603_V0 0" xfId="3681"/>
    <cellStyle name="n_HDI - Template Budget 2005_PFA_Mn_0603_V0 0_A&amp;ME KPIs" xfId="54245"/>
    <cellStyle name="n_HDI - Template Budget 2005_PFA_Mn_0603_V0 0_France financials" xfId="24596"/>
    <cellStyle name="n_HDI - Template Budget 2005_PFA_Mn_0603_V0 0_France KPIs" xfId="5803"/>
    <cellStyle name="n_HDI - Template Budget 2005_PFA_Mn_0603_V0 0_France KPIs 2" xfId="15221"/>
    <cellStyle name="n_HDI - Template Budget 2005_PFA_Mn_0603_V0 0_France KPIs_1" xfId="13046"/>
    <cellStyle name="n_HDI - Template Budget 2005_PFA_Mn_0603_V0 0_Group" xfId="43078"/>
    <cellStyle name="n_HDI - Template Budget 2005_PFA_Mn_0603_V0 0_Group - financial KPIs" xfId="22852"/>
    <cellStyle name="n_HDI - Template Budget 2005_PFA_Mn_0603_V0 0_Group - operational KPIs" xfId="11292"/>
    <cellStyle name="n_HDI - Template Budget 2005_PFA_Mn_0603_V0 0_Group - operational KPIs 2" xfId="18991"/>
    <cellStyle name="n_HDI - Template Budget 2005_PFA_Mn_0603_V0 0_Group - operational KPIs_1" xfId="21108"/>
    <cellStyle name="n_HDI - Template Budget 2005_PFA_Mn_0603_V0 0_Poland KPIs" xfId="43077"/>
    <cellStyle name="n_HDI - Template Budget 2005_PFA_Mn_0603_V0 0_ROW" xfId="43079"/>
    <cellStyle name="n_HDI - Template Budget 2005_PFA_Mn_0603_V0 0_ROW ARPU" xfId="43080"/>
    <cellStyle name="n_HDI - Template Budget 2005_PFA_Mn_0603_V0 0_ROW_1" xfId="43081"/>
    <cellStyle name="n_HDI - Template Budget 2005_PFA_Mn_0603_V0 0_ROW_1_Group" xfId="43082"/>
    <cellStyle name="n_HDI - Template Budget 2005_PFA_Mn_0603_V0 0_ROW_1_ROW ARPU" xfId="43083"/>
    <cellStyle name="n_HDI - Template Budget 2005_PFA_Mn_0603_V0 0_ROW_Group" xfId="43084"/>
    <cellStyle name="n_HDI - Template Budget 2005_PFA_Mn_0603_V0 0_ROW_ROW ARPU" xfId="43085"/>
    <cellStyle name="n_HDI - Template Budget 2005_PFA_Mn_0603_V0 0_Spain ARPU + AUPU" xfId="43086"/>
    <cellStyle name="n_HDI - Template Budget 2005_PFA_Mn_0603_V0 0_Spain ARPU + AUPU_Group" xfId="43087"/>
    <cellStyle name="n_HDI - Template Budget 2005_PFA_Mn_0603_V0 0_Spain ARPU + AUPU_ROW ARPU" xfId="43088"/>
    <cellStyle name="n_HDI - Template Budget 2005_PFA_Mn_0603_V0 0_Spain KPIs" xfId="7650"/>
    <cellStyle name="n_HDI - Template Budget 2005_PFA_Mn_0603_V0 0_Spain KPIs 2" xfId="17017"/>
    <cellStyle name="n_HDI - Template Budget 2005_PFA_Mn_0603_V0 0_Spain KPIs_1" xfId="52466"/>
    <cellStyle name="n_HDI - Template Budget 2005_PFA_Mn_0603_V0 0_Telecoms - Operational KPIs" xfId="50769"/>
    <cellStyle name="n_HDI - Template Budget 2005_PFA_Parcs_0600706" xfId="3682"/>
    <cellStyle name="n_HDI - Template Budget 2005_PFA_Parcs_0600706_A&amp;ME KPIs" xfId="54246"/>
    <cellStyle name="n_HDI - Template Budget 2005_PFA_Parcs_0600706_France financials" xfId="24597"/>
    <cellStyle name="n_HDI - Template Budget 2005_PFA_Parcs_0600706_France KPIs" xfId="5804"/>
    <cellStyle name="n_HDI - Template Budget 2005_PFA_Parcs_0600706_France KPIs 2" xfId="15222"/>
    <cellStyle name="n_HDI - Template Budget 2005_PFA_Parcs_0600706_France KPIs_1" xfId="13047"/>
    <cellStyle name="n_HDI - Template Budget 2005_PFA_Parcs_0600706_Group" xfId="43090"/>
    <cellStyle name="n_HDI - Template Budget 2005_PFA_Parcs_0600706_Group - financial KPIs" xfId="22853"/>
    <cellStyle name="n_HDI - Template Budget 2005_PFA_Parcs_0600706_Group - operational KPIs" xfId="11293"/>
    <cellStyle name="n_HDI - Template Budget 2005_PFA_Parcs_0600706_Group - operational KPIs 2" xfId="18992"/>
    <cellStyle name="n_HDI - Template Budget 2005_PFA_Parcs_0600706_Group - operational KPIs_1" xfId="21109"/>
    <cellStyle name="n_HDI - Template Budget 2005_PFA_Parcs_0600706_Poland KPIs" xfId="43089"/>
    <cellStyle name="n_HDI - Template Budget 2005_PFA_Parcs_0600706_ROW" xfId="43091"/>
    <cellStyle name="n_HDI - Template Budget 2005_PFA_Parcs_0600706_ROW ARPU" xfId="43092"/>
    <cellStyle name="n_HDI - Template Budget 2005_PFA_Parcs_0600706_ROW_1" xfId="43093"/>
    <cellStyle name="n_HDI - Template Budget 2005_PFA_Parcs_0600706_ROW_1_Group" xfId="43094"/>
    <cellStyle name="n_HDI - Template Budget 2005_PFA_Parcs_0600706_ROW_1_ROW ARPU" xfId="43095"/>
    <cellStyle name="n_HDI - Template Budget 2005_PFA_Parcs_0600706_ROW_Group" xfId="43096"/>
    <cellStyle name="n_HDI - Template Budget 2005_PFA_Parcs_0600706_ROW_ROW ARPU" xfId="43097"/>
    <cellStyle name="n_HDI - Template Budget 2005_PFA_Parcs_0600706_Spain ARPU + AUPU" xfId="43098"/>
    <cellStyle name="n_HDI - Template Budget 2005_PFA_Parcs_0600706_Spain ARPU + AUPU_Group" xfId="43099"/>
    <cellStyle name="n_HDI - Template Budget 2005_PFA_Parcs_0600706_Spain ARPU + AUPU_ROW ARPU" xfId="43100"/>
    <cellStyle name="n_HDI - Template Budget 2005_PFA_Parcs_0600706_Spain KPIs" xfId="7651"/>
    <cellStyle name="n_HDI - Template Budget 2005_PFA_Parcs_0600706_Spain KPIs 2" xfId="17018"/>
    <cellStyle name="n_HDI - Template Budget 2005_PFA_Parcs_0600706_Spain KPIs_1" xfId="52467"/>
    <cellStyle name="n_HDI - Template Budget 2005_PFA_Parcs_0600706_Telecoms - Operational KPIs" xfId="50770"/>
    <cellStyle name="n_HDI - Template Budget 2005_Poland KPIs" xfId="42973"/>
    <cellStyle name="n_HDI - Template Budget 2005_Reporting Valeur_Mobile_2010_10" xfId="43101"/>
    <cellStyle name="n_HDI - Template Budget 2005_Reporting Valeur_Mobile_2010_10_Group" xfId="43102"/>
    <cellStyle name="n_HDI - Template Budget 2005_Reporting Valeur_Mobile_2010_10_ROW" xfId="43103"/>
    <cellStyle name="n_HDI - Template Budget 2005_Reporting Valeur_Mobile_2010_10_ROW ARPU" xfId="43104"/>
    <cellStyle name="n_HDI - Template Budget 2005_Reporting Valeur_Mobile_2010_10_ROW_Group" xfId="43105"/>
    <cellStyle name="n_HDI - Template Budget 2005_Reporting Valeur_Mobile_2010_10_ROW_ROW ARPU" xfId="43106"/>
    <cellStyle name="n_HDI - Template Budget 2005_ROW" xfId="43107"/>
    <cellStyle name="n_HDI - Template Budget 2005_ROW ARPU" xfId="43108"/>
    <cellStyle name="n_HDI - Template Budget 2005_ROW_1" xfId="43109"/>
    <cellStyle name="n_HDI - Template Budget 2005_ROW_1_Group" xfId="43110"/>
    <cellStyle name="n_HDI - Template Budget 2005_ROW_1_ROW ARPU" xfId="43111"/>
    <cellStyle name="n_HDI - Template Budget 2005_ROW_Group" xfId="43112"/>
    <cellStyle name="n_HDI - Template Budget 2005_ROW_ROW ARPU" xfId="43113"/>
    <cellStyle name="n_HDI - Template Budget 2005_Spain ARPU + AUPU" xfId="43114"/>
    <cellStyle name="n_HDI - Template Budget 2005_Spain ARPU + AUPU_Group" xfId="43115"/>
    <cellStyle name="n_HDI - Template Budget 2005_Spain ARPU + AUPU_ROW ARPU" xfId="43116"/>
    <cellStyle name="n_HDI - Template Budget 2005_Spain KPIs" xfId="7641"/>
    <cellStyle name="n_HDI - Template Budget 2005_Spain KPIs 2" xfId="17008"/>
    <cellStyle name="n_HDI - Template Budget 2005_Spain KPIs_1" xfId="52457"/>
    <cellStyle name="n_HDI - Template Budget 2005_Telecoms - Operational KPIs" xfId="50760"/>
    <cellStyle name="n_HDI - Template Budget 2005_UAG_report_CA 06-09 (06-09-28)" xfId="3683"/>
    <cellStyle name="n_HDI - Template Budget 2005_UAG_report_CA 06-09 (06-09-28)_A&amp;ME KPIs" xfId="54247"/>
    <cellStyle name="n_HDI - Template Budget 2005_UAG_report_CA 06-09 (06-09-28)_France financials" xfId="24598"/>
    <cellStyle name="n_HDI - Template Budget 2005_UAG_report_CA 06-09 (06-09-28)_France KPIs" xfId="5805"/>
    <cellStyle name="n_HDI - Template Budget 2005_UAG_report_CA 06-09 (06-09-28)_France KPIs 2" xfId="15223"/>
    <cellStyle name="n_HDI - Template Budget 2005_UAG_report_CA 06-09 (06-09-28)_France KPIs_1" xfId="13048"/>
    <cellStyle name="n_HDI - Template Budget 2005_UAG_report_CA 06-09 (06-09-28)_Group" xfId="43118"/>
    <cellStyle name="n_HDI - Template Budget 2005_UAG_report_CA 06-09 (06-09-28)_Group - financial KPIs" xfId="22854"/>
    <cellStyle name="n_HDI - Template Budget 2005_UAG_report_CA 06-09 (06-09-28)_Group - operational KPIs" xfId="11294"/>
    <cellStyle name="n_HDI - Template Budget 2005_UAG_report_CA 06-09 (06-09-28)_Group - operational KPIs 2" xfId="18993"/>
    <cellStyle name="n_HDI - Template Budget 2005_UAG_report_CA 06-09 (06-09-28)_Group - operational KPIs_1" xfId="21110"/>
    <cellStyle name="n_HDI - Template Budget 2005_UAG_report_CA 06-09 (06-09-28)_Poland KPIs" xfId="43117"/>
    <cellStyle name="n_HDI - Template Budget 2005_UAG_report_CA 06-09 (06-09-28)_ROW" xfId="43119"/>
    <cellStyle name="n_HDI - Template Budget 2005_UAG_report_CA 06-09 (06-09-28)_ROW ARPU" xfId="43120"/>
    <cellStyle name="n_HDI - Template Budget 2005_UAG_report_CA 06-09 (06-09-28)_ROW_1" xfId="43121"/>
    <cellStyle name="n_HDI - Template Budget 2005_UAG_report_CA 06-09 (06-09-28)_ROW_1_Group" xfId="43122"/>
    <cellStyle name="n_HDI - Template Budget 2005_UAG_report_CA 06-09 (06-09-28)_ROW_1_ROW ARPU" xfId="43123"/>
    <cellStyle name="n_HDI - Template Budget 2005_UAG_report_CA 06-09 (06-09-28)_ROW_Group" xfId="43124"/>
    <cellStyle name="n_HDI - Template Budget 2005_UAG_report_CA 06-09 (06-09-28)_ROW_ROW ARPU" xfId="43125"/>
    <cellStyle name="n_HDI - Template Budget 2005_UAG_report_CA 06-09 (06-09-28)_Spain ARPU + AUPU" xfId="43126"/>
    <cellStyle name="n_HDI - Template Budget 2005_UAG_report_CA 06-09 (06-09-28)_Spain ARPU + AUPU_Group" xfId="43127"/>
    <cellStyle name="n_HDI - Template Budget 2005_UAG_report_CA 06-09 (06-09-28)_Spain ARPU + AUPU_ROW ARPU" xfId="43128"/>
    <cellStyle name="n_HDI - Template Budget 2005_UAG_report_CA 06-09 (06-09-28)_Spain KPIs" xfId="7652"/>
    <cellStyle name="n_HDI - Template Budget 2005_UAG_report_CA 06-09 (06-09-28)_Spain KPIs 2" xfId="17019"/>
    <cellStyle name="n_HDI - Template Budget 2005_UAG_report_CA 06-09 (06-09-28)_Spain KPIs_1" xfId="52468"/>
    <cellStyle name="n_HDI - Template Budget 2005_UAG_report_CA 06-09 (06-09-28)_Telecoms - Operational KPIs" xfId="50771"/>
    <cellStyle name="n_HDI - Template Budget 2005_UAG_report_CA 06-10 (06-11-06)" xfId="3684"/>
    <cellStyle name="n_HDI - Template Budget 2005_UAG_report_CA 06-10 (06-11-06)_A&amp;ME KPIs" xfId="54248"/>
    <cellStyle name="n_HDI - Template Budget 2005_UAG_report_CA 06-10 (06-11-06)_France financials" xfId="24599"/>
    <cellStyle name="n_HDI - Template Budget 2005_UAG_report_CA 06-10 (06-11-06)_France KPIs" xfId="5806"/>
    <cellStyle name="n_HDI - Template Budget 2005_UAG_report_CA 06-10 (06-11-06)_France KPIs 2" xfId="15224"/>
    <cellStyle name="n_HDI - Template Budget 2005_UAG_report_CA 06-10 (06-11-06)_France KPIs_1" xfId="13049"/>
    <cellStyle name="n_HDI - Template Budget 2005_UAG_report_CA 06-10 (06-11-06)_Group" xfId="43130"/>
    <cellStyle name="n_HDI - Template Budget 2005_UAG_report_CA 06-10 (06-11-06)_Group - financial KPIs" xfId="22855"/>
    <cellStyle name="n_HDI - Template Budget 2005_UAG_report_CA 06-10 (06-11-06)_Group - operational KPIs" xfId="11295"/>
    <cellStyle name="n_HDI - Template Budget 2005_UAG_report_CA 06-10 (06-11-06)_Group - operational KPIs 2" xfId="18994"/>
    <cellStyle name="n_HDI - Template Budget 2005_UAG_report_CA 06-10 (06-11-06)_Group - operational KPIs_1" xfId="21111"/>
    <cellStyle name="n_HDI - Template Budget 2005_UAG_report_CA 06-10 (06-11-06)_Poland KPIs" xfId="43129"/>
    <cellStyle name="n_HDI - Template Budget 2005_UAG_report_CA 06-10 (06-11-06)_ROW" xfId="43131"/>
    <cellStyle name="n_HDI - Template Budget 2005_UAG_report_CA 06-10 (06-11-06)_ROW ARPU" xfId="43132"/>
    <cellStyle name="n_HDI - Template Budget 2005_UAG_report_CA 06-10 (06-11-06)_ROW_1" xfId="43133"/>
    <cellStyle name="n_HDI - Template Budget 2005_UAG_report_CA 06-10 (06-11-06)_ROW_1_Group" xfId="43134"/>
    <cellStyle name="n_HDI - Template Budget 2005_UAG_report_CA 06-10 (06-11-06)_ROW_1_ROW ARPU" xfId="43135"/>
    <cellStyle name="n_HDI - Template Budget 2005_UAG_report_CA 06-10 (06-11-06)_ROW_Group" xfId="43136"/>
    <cellStyle name="n_HDI - Template Budget 2005_UAG_report_CA 06-10 (06-11-06)_ROW_ROW ARPU" xfId="43137"/>
    <cellStyle name="n_HDI - Template Budget 2005_UAG_report_CA 06-10 (06-11-06)_Spain ARPU + AUPU" xfId="43138"/>
    <cellStyle name="n_HDI - Template Budget 2005_UAG_report_CA 06-10 (06-11-06)_Spain ARPU + AUPU_Group" xfId="43139"/>
    <cellStyle name="n_HDI - Template Budget 2005_UAG_report_CA 06-10 (06-11-06)_Spain ARPU + AUPU_ROW ARPU" xfId="43140"/>
    <cellStyle name="n_HDI - Template Budget 2005_UAG_report_CA 06-10 (06-11-06)_Spain KPIs" xfId="7653"/>
    <cellStyle name="n_HDI - Template Budget 2005_UAG_report_CA 06-10 (06-11-06)_Spain KPIs 2" xfId="17020"/>
    <cellStyle name="n_HDI - Template Budget 2005_UAG_report_CA 06-10 (06-11-06)_Spain KPIs_1" xfId="52469"/>
    <cellStyle name="n_HDI - Template Budget 2005_UAG_report_CA 06-10 (06-11-06)_Telecoms - Operational KPIs" xfId="50772"/>
    <cellStyle name="n_HDI - Template Budget 2005_V&amp;M trajectoires V1 (06-08-11)" xfId="3685"/>
    <cellStyle name="n_HDI - Template Budget 2005_V&amp;M trajectoires V1 (06-08-11)_A&amp;ME KPIs" xfId="54249"/>
    <cellStyle name="n_HDI - Template Budget 2005_V&amp;M trajectoires V1 (06-08-11)_France financials" xfId="24600"/>
    <cellStyle name="n_HDI - Template Budget 2005_V&amp;M trajectoires V1 (06-08-11)_France KPIs" xfId="5807"/>
    <cellStyle name="n_HDI - Template Budget 2005_V&amp;M trajectoires V1 (06-08-11)_France KPIs 2" xfId="15225"/>
    <cellStyle name="n_HDI - Template Budget 2005_V&amp;M trajectoires V1 (06-08-11)_France KPIs_1" xfId="13050"/>
    <cellStyle name="n_HDI - Template Budget 2005_V&amp;M trajectoires V1 (06-08-11)_Group" xfId="43142"/>
    <cellStyle name="n_HDI - Template Budget 2005_V&amp;M trajectoires V1 (06-08-11)_Group - financial KPIs" xfId="22856"/>
    <cellStyle name="n_HDI - Template Budget 2005_V&amp;M trajectoires V1 (06-08-11)_Group - operational KPIs" xfId="11296"/>
    <cellStyle name="n_HDI - Template Budget 2005_V&amp;M trajectoires V1 (06-08-11)_Group - operational KPIs 2" xfId="18995"/>
    <cellStyle name="n_HDI - Template Budget 2005_V&amp;M trajectoires V1 (06-08-11)_Group - operational KPIs_1" xfId="21112"/>
    <cellStyle name="n_HDI - Template Budget 2005_V&amp;M trajectoires V1 (06-08-11)_Poland KPIs" xfId="43141"/>
    <cellStyle name="n_HDI - Template Budget 2005_V&amp;M trajectoires V1 (06-08-11)_ROW" xfId="43143"/>
    <cellStyle name="n_HDI - Template Budget 2005_V&amp;M trajectoires V1 (06-08-11)_ROW ARPU" xfId="43144"/>
    <cellStyle name="n_HDI - Template Budget 2005_V&amp;M trajectoires V1 (06-08-11)_ROW_1" xfId="43145"/>
    <cellStyle name="n_HDI - Template Budget 2005_V&amp;M trajectoires V1 (06-08-11)_ROW_1_Group" xfId="43146"/>
    <cellStyle name="n_HDI - Template Budget 2005_V&amp;M trajectoires V1 (06-08-11)_ROW_1_ROW ARPU" xfId="43147"/>
    <cellStyle name="n_HDI - Template Budget 2005_V&amp;M trajectoires V1 (06-08-11)_ROW_Group" xfId="43148"/>
    <cellStyle name="n_HDI - Template Budget 2005_V&amp;M trajectoires V1 (06-08-11)_ROW_ROW ARPU" xfId="43149"/>
    <cellStyle name="n_HDI - Template Budget 2005_V&amp;M trajectoires V1 (06-08-11)_Spain ARPU + AUPU" xfId="43150"/>
    <cellStyle name="n_HDI - Template Budget 2005_V&amp;M trajectoires V1 (06-08-11)_Spain ARPU + AUPU_Group" xfId="43151"/>
    <cellStyle name="n_HDI - Template Budget 2005_V&amp;M trajectoires V1 (06-08-11)_Spain ARPU + AUPU_ROW ARPU" xfId="43152"/>
    <cellStyle name="n_HDI - Template Budget 2005_V&amp;M trajectoires V1 (06-08-11)_Spain KPIs" xfId="7654"/>
    <cellStyle name="n_HDI - Template Budget 2005_V&amp;M trajectoires V1 (06-08-11)_Spain KPIs 2" xfId="17021"/>
    <cellStyle name="n_HDI - Template Budget 2005_V&amp;M trajectoires V1 (06-08-11)_Spain KPIs_1" xfId="52470"/>
    <cellStyle name="n_HDI - Template Budget 2005_V&amp;M trajectoires V1 (06-08-11)_Telecoms - Operational KPIs" xfId="50773"/>
    <cellStyle name="n_HDI-B2005" xfId="3686"/>
    <cellStyle name="n_HDI-B2005_01 Synthèse DM pour modèle" xfId="3687"/>
    <cellStyle name="n_HDI-B2005_01 Synthèse DM pour modèle_A&amp;ME KPIs" xfId="54251"/>
    <cellStyle name="n_HDI-B2005_01 Synthèse DM pour modèle_France financials" xfId="24602"/>
    <cellStyle name="n_HDI-B2005_01 Synthèse DM pour modèle_France KPIs" xfId="5809"/>
    <cellStyle name="n_HDI-B2005_01 Synthèse DM pour modèle_France KPIs 2" xfId="15227"/>
    <cellStyle name="n_HDI-B2005_01 Synthèse DM pour modèle_France KPIs_1" xfId="13052"/>
    <cellStyle name="n_HDI-B2005_01 Synthèse DM pour modèle_Group" xfId="43155"/>
    <cellStyle name="n_HDI-B2005_01 Synthèse DM pour modèle_Group - financial KPIs" xfId="22858"/>
    <cellStyle name="n_HDI-B2005_01 Synthèse DM pour modèle_Group - operational KPIs" xfId="11298"/>
    <cellStyle name="n_HDI-B2005_01 Synthèse DM pour modèle_Group - operational KPIs 2" xfId="18997"/>
    <cellStyle name="n_HDI-B2005_01 Synthèse DM pour modèle_Group - operational KPIs_1" xfId="21114"/>
    <cellStyle name="n_HDI-B2005_01 Synthèse DM pour modèle_Poland KPIs" xfId="43154"/>
    <cellStyle name="n_HDI-B2005_01 Synthèse DM pour modèle_ROW" xfId="43156"/>
    <cellStyle name="n_HDI-B2005_01 Synthèse DM pour modèle_ROW ARPU" xfId="43157"/>
    <cellStyle name="n_HDI-B2005_01 Synthèse DM pour modèle_ROW_1" xfId="43158"/>
    <cellStyle name="n_HDI-B2005_01 Synthèse DM pour modèle_ROW_1_Group" xfId="43159"/>
    <cellStyle name="n_HDI-B2005_01 Synthèse DM pour modèle_ROW_1_ROW ARPU" xfId="43160"/>
    <cellStyle name="n_HDI-B2005_01 Synthèse DM pour modèle_ROW_Group" xfId="43161"/>
    <cellStyle name="n_HDI-B2005_01 Synthèse DM pour modèle_ROW_ROW ARPU" xfId="43162"/>
    <cellStyle name="n_HDI-B2005_01 Synthèse DM pour modèle_Spain ARPU + AUPU" xfId="43163"/>
    <cellStyle name="n_HDI-B2005_01 Synthèse DM pour modèle_Spain ARPU + AUPU_Group" xfId="43164"/>
    <cellStyle name="n_HDI-B2005_01 Synthèse DM pour modèle_Spain ARPU + AUPU_ROW ARPU" xfId="43165"/>
    <cellStyle name="n_HDI-B2005_01 Synthèse DM pour modèle_Spain KPIs" xfId="7656"/>
    <cellStyle name="n_HDI-B2005_01 Synthèse DM pour modèle_Spain KPIs 2" xfId="17023"/>
    <cellStyle name="n_HDI-B2005_01 Synthèse DM pour modèle_Spain KPIs_1" xfId="52472"/>
    <cellStyle name="n_HDI-B2005_01 Synthèse DM pour modèle_Telecoms - Operational KPIs" xfId="50775"/>
    <cellStyle name="n_HDI-B2005_0703 Préflashde L23 Analyse CA trafic 07-03 (07-04-03)" xfId="3688"/>
    <cellStyle name="n_HDI-B2005_0703 Préflashde L23 Analyse CA trafic 07-03 (07-04-03)_A&amp;ME KPIs" xfId="54252"/>
    <cellStyle name="n_HDI-B2005_0703 Préflashde L23 Analyse CA trafic 07-03 (07-04-03)_France financials" xfId="24603"/>
    <cellStyle name="n_HDI-B2005_0703 Préflashde L23 Analyse CA trafic 07-03 (07-04-03)_France KPIs" xfId="5810"/>
    <cellStyle name="n_HDI-B2005_0703 Préflashde L23 Analyse CA trafic 07-03 (07-04-03)_France KPIs 2" xfId="15228"/>
    <cellStyle name="n_HDI-B2005_0703 Préflashde L23 Analyse CA trafic 07-03 (07-04-03)_France KPIs_1" xfId="13053"/>
    <cellStyle name="n_HDI-B2005_0703 Préflashde L23 Analyse CA trafic 07-03 (07-04-03)_Group" xfId="43167"/>
    <cellStyle name="n_HDI-B2005_0703 Préflashde L23 Analyse CA trafic 07-03 (07-04-03)_Group - financial KPIs" xfId="22859"/>
    <cellStyle name="n_HDI-B2005_0703 Préflashde L23 Analyse CA trafic 07-03 (07-04-03)_Group - operational KPIs" xfId="11299"/>
    <cellStyle name="n_HDI-B2005_0703 Préflashde L23 Analyse CA trafic 07-03 (07-04-03)_Group - operational KPIs 2" xfId="18998"/>
    <cellStyle name="n_HDI-B2005_0703 Préflashde L23 Analyse CA trafic 07-03 (07-04-03)_Group - operational KPIs_1" xfId="21115"/>
    <cellStyle name="n_HDI-B2005_0703 Préflashde L23 Analyse CA trafic 07-03 (07-04-03)_Poland KPIs" xfId="43166"/>
    <cellStyle name="n_HDI-B2005_0703 Préflashde L23 Analyse CA trafic 07-03 (07-04-03)_ROW" xfId="43168"/>
    <cellStyle name="n_HDI-B2005_0703 Préflashde L23 Analyse CA trafic 07-03 (07-04-03)_ROW ARPU" xfId="43169"/>
    <cellStyle name="n_HDI-B2005_0703 Préflashde L23 Analyse CA trafic 07-03 (07-04-03)_ROW_1" xfId="43170"/>
    <cellStyle name="n_HDI-B2005_0703 Préflashde L23 Analyse CA trafic 07-03 (07-04-03)_ROW_1_Group" xfId="43171"/>
    <cellStyle name="n_HDI-B2005_0703 Préflashde L23 Analyse CA trafic 07-03 (07-04-03)_ROW_1_ROW ARPU" xfId="43172"/>
    <cellStyle name="n_HDI-B2005_0703 Préflashde L23 Analyse CA trafic 07-03 (07-04-03)_ROW_Group" xfId="43173"/>
    <cellStyle name="n_HDI-B2005_0703 Préflashde L23 Analyse CA trafic 07-03 (07-04-03)_ROW_ROW ARPU" xfId="43174"/>
    <cellStyle name="n_HDI-B2005_0703 Préflashde L23 Analyse CA trafic 07-03 (07-04-03)_Spain ARPU + AUPU" xfId="43175"/>
    <cellStyle name="n_HDI-B2005_0703 Préflashde L23 Analyse CA trafic 07-03 (07-04-03)_Spain ARPU + AUPU_Group" xfId="43176"/>
    <cellStyle name="n_HDI-B2005_0703 Préflashde L23 Analyse CA trafic 07-03 (07-04-03)_Spain ARPU + AUPU_ROW ARPU" xfId="43177"/>
    <cellStyle name="n_HDI-B2005_0703 Préflashde L23 Analyse CA trafic 07-03 (07-04-03)_Spain KPIs" xfId="7657"/>
    <cellStyle name="n_HDI-B2005_0703 Préflashde L23 Analyse CA trafic 07-03 (07-04-03)_Spain KPIs 2" xfId="17024"/>
    <cellStyle name="n_HDI-B2005_0703 Préflashde L23 Analyse CA trafic 07-03 (07-04-03)_Spain KPIs_1" xfId="52473"/>
    <cellStyle name="n_HDI-B2005_0703 Préflashde L23 Analyse CA trafic 07-03 (07-04-03)_Telecoms - Operational KPIs" xfId="50776"/>
    <cellStyle name="n_HDI-B2005_A&amp;ME KPIs" xfId="54250"/>
    <cellStyle name="n_HDI-B2005_Base Forfaits 06-07" xfId="3689"/>
    <cellStyle name="n_HDI-B2005_Base Forfaits 06-07_A&amp;ME KPIs" xfId="54253"/>
    <cellStyle name="n_HDI-B2005_Base Forfaits 06-07_France financials" xfId="24604"/>
    <cellStyle name="n_HDI-B2005_Base Forfaits 06-07_France KPIs" xfId="5811"/>
    <cellStyle name="n_HDI-B2005_Base Forfaits 06-07_France KPIs 2" xfId="15229"/>
    <cellStyle name="n_HDI-B2005_Base Forfaits 06-07_France KPIs_1" xfId="13054"/>
    <cellStyle name="n_HDI-B2005_Base Forfaits 06-07_Group" xfId="43179"/>
    <cellStyle name="n_HDI-B2005_Base Forfaits 06-07_Group - financial KPIs" xfId="22860"/>
    <cellStyle name="n_HDI-B2005_Base Forfaits 06-07_Group - operational KPIs" xfId="11300"/>
    <cellStyle name="n_HDI-B2005_Base Forfaits 06-07_Group - operational KPIs 2" xfId="18999"/>
    <cellStyle name="n_HDI-B2005_Base Forfaits 06-07_Group - operational KPIs_1" xfId="21116"/>
    <cellStyle name="n_HDI-B2005_Base Forfaits 06-07_Poland KPIs" xfId="43178"/>
    <cellStyle name="n_HDI-B2005_Base Forfaits 06-07_ROW" xfId="43180"/>
    <cellStyle name="n_HDI-B2005_Base Forfaits 06-07_ROW ARPU" xfId="43181"/>
    <cellStyle name="n_HDI-B2005_Base Forfaits 06-07_ROW_1" xfId="43182"/>
    <cellStyle name="n_HDI-B2005_Base Forfaits 06-07_ROW_1_Group" xfId="43183"/>
    <cellStyle name="n_HDI-B2005_Base Forfaits 06-07_ROW_1_ROW ARPU" xfId="43184"/>
    <cellStyle name="n_HDI-B2005_Base Forfaits 06-07_ROW_Group" xfId="43185"/>
    <cellStyle name="n_HDI-B2005_Base Forfaits 06-07_ROW_ROW ARPU" xfId="43186"/>
    <cellStyle name="n_HDI-B2005_Base Forfaits 06-07_Spain ARPU + AUPU" xfId="43187"/>
    <cellStyle name="n_HDI-B2005_Base Forfaits 06-07_Spain ARPU + AUPU_Group" xfId="43188"/>
    <cellStyle name="n_HDI-B2005_Base Forfaits 06-07_Spain ARPU + AUPU_ROW ARPU" xfId="43189"/>
    <cellStyle name="n_HDI-B2005_Base Forfaits 06-07_Spain KPIs" xfId="7658"/>
    <cellStyle name="n_HDI-B2005_Base Forfaits 06-07_Spain KPIs 2" xfId="17025"/>
    <cellStyle name="n_HDI-B2005_Base Forfaits 06-07_Spain KPIs_1" xfId="52474"/>
    <cellStyle name="n_HDI-B2005_Base Forfaits 06-07_Telecoms - Operational KPIs" xfId="50777"/>
    <cellStyle name="n_HDI-B2005_CA BAC SCR-VM 06-07 (31-07-06)" xfId="3690"/>
    <cellStyle name="n_HDI-B2005_CA BAC SCR-VM 06-07 (31-07-06)_A&amp;ME KPIs" xfId="54254"/>
    <cellStyle name="n_HDI-B2005_CA BAC SCR-VM 06-07 (31-07-06)_France financials" xfId="24605"/>
    <cellStyle name="n_HDI-B2005_CA BAC SCR-VM 06-07 (31-07-06)_France KPIs" xfId="5812"/>
    <cellStyle name="n_HDI-B2005_CA BAC SCR-VM 06-07 (31-07-06)_France KPIs 2" xfId="15230"/>
    <cellStyle name="n_HDI-B2005_CA BAC SCR-VM 06-07 (31-07-06)_France KPIs_1" xfId="13055"/>
    <cellStyle name="n_HDI-B2005_CA BAC SCR-VM 06-07 (31-07-06)_Group" xfId="43191"/>
    <cellStyle name="n_HDI-B2005_CA BAC SCR-VM 06-07 (31-07-06)_Group - financial KPIs" xfId="22861"/>
    <cellStyle name="n_HDI-B2005_CA BAC SCR-VM 06-07 (31-07-06)_Group - operational KPIs" xfId="11301"/>
    <cellStyle name="n_HDI-B2005_CA BAC SCR-VM 06-07 (31-07-06)_Group - operational KPIs 2" xfId="19000"/>
    <cellStyle name="n_HDI-B2005_CA BAC SCR-VM 06-07 (31-07-06)_Group - operational KPIs_1" xfId="21117"/>
    <cellStyle name="n_HDI-B2005_CA BAC SCR-VM 06-07 (31-07-06)_Poland KPIs" xfId="43190"/>
    <cellStyle name="n_HDI-B2005_CA BAC SCR-VM 06-07 (31-07-06)_ROW" xfId="43192"/>
    <cellStyle name="n_HDI-B2005_CA BAC SCR-VM 06-07 (31-07-06)_ROW ARPU" xfId="43193"/>
    <cellStyle name="n_HDI-B2005_CA BAC SCR-VM 06-07 (31-07-06)_ROW_1" xfId="43194"/>
    <cellStyle name="n_HDI-B2005_CA BAC SCR-VM 06-07 (31-07-06)_ROW_1_Group" xfId="43195"/>
    <cellStyle name="n_HDI-B2005_CA BAC SCR-VM 06-07 (31-07-06)_ROW_1_ROW ARPU" xfId="43196"/>
    <cellStyle name="n_HDI-B2005_CA BAC SCR-VM 06-07 (31-07-06)_ROW_Group" xfId="43197"/>
    <cellStyle name="n_HDI-B2005_CA BAC SCR-VM 06-07 (31-07-06)_ROW_ROW ARPU" xfId="43198"/>
    <cellStyle name="n_HDI-B2005_CA BAC SCR-VM 06-07 (31-07-06)_Spain ARPU + AUPU" xfId="43199"/>
    <cellStyle name="n_HDI-B2005_CA BAC SCR-VM 06-07 (31-07-06)_Spain ARPU + AUPU_Group" xfId="43200"/>
    <cellStyle name="n_HDI-B2005_CA BAC SCR-VM 06-07 (31-07-06)_Spain ARPU + AUPU_ROW ARPU" xfId="43201"/>
    <cellStyle name="n_HDI-B2005_CA BAC SCR-VM 06-07 (31-07-06)_Spain KPIs" xfId="7659"/>
    <cellStyle name="n_HDI-B2005_CA BAC SCR-VM 06-07 (31-07-06)_Spain KPIs 2" xfId="17026"/>
    <cellStyle name="n_HDI-B2005_CA BAC SCR-VM 06-07 (31-07-06)_Spain KPIs_1" xfId="52475"/>
    <cellStyle name="n_HDI-B2005_CA BAC SCR-VM 06-07 (31-07-06)_Telecoms - Operational KPIs" xfId="50778"/>
    <cellStyle name="n_HDI-B2005_CA forfaits 0607 (06-08-14)" xfId="3691"/>
    <cellStyle name="n_HDI-B2005_CA forfaits 0607 (06-08-14)_A&amp;ME KPIs" xfId="54255"/>
    <cellStyle name="n_HDI-B2005_CA forfaits 0607 (06-08-14)_France financials" xfId="24606"/>
    <cellStyle name="n_HDI-B2005_CA forfaits 0607 (06-08-14)_France KPIs" xfId="5813"/>
    <cellStyle name="n_HDI-B2005_CA forfaits 0607 (06-08-14)_France KPIs 2" xfId="15231"/>
    <cellStyle name="n_HDI-B2005_CA forfaits 0607 (06-08-14)_France KPIs_1" xfId="13056"/>
    <cellStyle name="n_HDI-B2005_CA forfaits 0607 (06-08-14)_Group" xfId="43203"/>
    <cellStyle name="n_HDI-B2005_CA forfaits 0607 (06-08-14)_Group - financial KPIs" xfId="22862"/>
    <cellStyle name="n_HDI-B2005_CA forfaits 0607 (06-08-14)_Group - operational KPIs" xfId="11302"/>
    <cellStyle name="n_HDI-B2005_CA forfaits 0607 (06-08-14)_Group - operational KPIs 2" xfId="19001"/>
    <cellStyle name="n_HDI-B2005_CA forfaits 0607 (06-08-14)_Group - operational KPIs_1" xfId="21118"/>
    <cellStyle name="n_HDI-B2005_CA forfaits 0607 (06-08-14)_Poland KPIs" xfId="43202"/>
    <cellStyle name="n_HDI-B2005_CA forfaits 0607 (06-08-14)_ROW" xfId="43204"/>
    <cellStyle name="n_HDI-B2005_CA forfaits 0607 (06-08-14)_ROW ARPU" xfId="43205"/>
    <cellStyle name="n_HDI-B2005_CA forfaits 0607 (06-08-14)_ROW_1" xfId="43206"/>
    <cellStyle name="n_HDI-B2005_CA forfaits 0607 (06-08-14)_ROW_1_Group" xfId="43207"/>
    <cellStyle name="n_HDI-B2005_CA forfaits 0607 (06-08-14)_ROW_1_ROW ARPU" xfId="43208"/>
    <cellStyle name="n_HDI-B2005_CA forfaits 0607 (06-08-14)_ROW_Group" xfId="43209"/>
    <cellStyle name="n_HDI-B2005_CA forfaits 0607 (06-08-14)_ROW_ROW ARPU" xfId="43210"/>
    <cellStyle name="n_HDI-B2005_CA forfaits 0607 (06-08-14)_Spain ARPU + AUPU" xfId="43211"/>
    <cellStyle name="n_HDI-B2005_CA forfaits 0607 (06-08-14)_Spain ARPU + AUPU_Group" xfId="43212"/>
    <cellStyle name="n_HDI-B2005_CA forfaits 0607 (06-08-14)_Spain ARPU + AUPU_ROW ARPU" xfId="43213"/>
    <cellStyle name="n_HDI-B2005_CA forfaits 0607 (06-08-14)_Spain KPIs" xfId="7660"/>
    <cellStyle name="n_HDI-B2005_CA forfaits 0607 (06-08-14)_Spain KPIs 2" xfId="17027"/>
    <cellStyle name="n_HDI-B2005_CA forfaits 0607 (06-08-14)_Spain KPIs_1" xfId="52476"/>
    <cellStyle name="n_HDI-B2005_CA forfaits 0607 (06-08-14)_Telecoms - Operational KPIs" xfId="50779"/>
    <cellStyle name="n_HDI-B2005_Classeur2" xfId="3692"/>
    <cellStyle name="n_HDI-B2005_Classeur2_A&amp;ME KPIs" xfId="54256"/>
    <cellStyle name="n_HDI-B2005_Classeur2_France financials" xfId="24607"/>
    <cellStyle name="n_HDI-B2005_Classeur2_France KPIs" xfId="5814"/>
    <cellStyle name="n_HDI-B2005_Classeur2_France KPIs 2" xfId="15232"/>
    <cellStyle name="n_HDI-B2005_Classeur2_France KPIs_1" xfId="13057"/>
    <cellStyle name="n_HDI-B2005_Classeur2_Group" xfId="43215"/>
    <cellStyle name="n_HDI-B2005_Classeur2_Group - financial KPIs" xfId="22863"/>
    <cellStyle name="n_HDI-B2005_Classeur2_Group - operational KPIs" xfId="11303"/>
    <cellStyle name="n_HDI-B2005_Classeur2_Group - operational KPIs 2" xfId="19002"/>
    <cellStyle name="n_HDI-B2005_Classeur2_Group - operational KPIs_1" xfId="21119"/>
    <cellStyle name="n_HDI-B2005_Classeur2_Poland KPIs" xfId="43214"/>
    <cellStyle name="n_HDI-B2005_Classeur2_ROW" xfId="43216"/>
    <cellStyle name="n_HDI-B2005_Classeur2_ROW ARPU" xfId="43217"/>
    <cellStyle name="n_HDI-B2005_Classeur2_ROW_1" xfId="43218"/>
    <cellStyle name="n_HDI-B2005_Classeur2_ROW_1_Group" xfId="43219"/>
    <cellStyle name="n_HDI-B2005_Classeur2_ROW_1_ROW ARPU" xfId="43220"/>
    <cellStyle name="n_HDI-B2005_Classeur2_ROW_Group" xfId="43221"/>
    <cellStyle name="n_HDI-B2005_Classeur2_ROW_ROW ARPU" xfId="43222"/>
    <cellStyle name="n_HDI-B2005_Classeur2_Spain ARPU + AUPU" xfId="43223"/>
    <cellStyle name="n_HDI-B2005_Classeur2_Spain ARPU + AUPU_Group" xfId="43224"/>
    <cellStyle name="n_HDI-B2005_Classeur2_Spain ARPU + AUPU_ROW ARPU" xfId="43225"/>
    <cellStyle name="n_HDI-B2005_Classeur2_Spain KPIs" xfId="7661"/>
    <cellStyle name="n_HDI-B2005_Classeur2_Spain KPIs 2" xfId="17028"/>
    <cellStyle name="n_HDI-B2005_Classeur2_Spain KPIs_1" xfId="52477"/>
    <cellStyle name="n_HDI-B2005_Classeur2_Telecoms - Operational KPIs" xfId="50780"/>
    <cellStyle name="n_HDI-B2005_Classeur5" xfId="3693"/>
    <cellStyle name="n_HDI-B2005_Classeur5_A&amp;ME KPIs" xfId="54257"/>
    <cellStyle name="n_HDI-B2005_Classeur5_France financials" xfId="24608"/>
    <cellStyle name="n_HDI-B2005_Classeur5_France KPIs" xfId="5815"/>
    <cellStyle name="n_HDI-B2005_Classeur5_France KPIs 2" xfId="15233"/>
    <cellStyle name="n_HDI-B2005_Classeur5_France KPIs_1" xfId="13058"/>
    <cellStyle name="n_HDI-B2005_Classeur5_Group" xfId="43227"/>
    <cellStyle name="n_HDI-B2005_Classeur5_Group - financial KPIs" xfId="22864"/>
    <cellStyle name="n_HDI-B2005_Classeur5_Group - operational KPIs" xfId="11304"/>
    <cellStyle name="n_HDI-B2005_Classeur5_Group - operational KPIs 2" xfId="19003"/>
    <cellStyle name="n_HDI-B2005_Classeur5_Group - operational KPIs_1" xfId="21120"/>
    <cellStyle name="n_HDI-B2005_Classeur5_Poland KPIs" xfId="43226"/>
    <cellStyle name="n_HDI-B2005_Classeur5_ROW" xfId="43228"/>
    <cellStyle name="n_HDI-B2005_Classeur5_ROW ARPU" xfId="43229"/>
    <cellStyle name="n_HDI-B2005_Classeur5_ROW_1" xfId="43230"/>
    <cellStyle name="n_HDI-B2005_Classeur5_ROW_1_Group" xfId="43231"/>
    <cellStyle name="n_HDI-B2005_Classeur5_ROW_1_ROW ARPU" xfId="43232"/>
    <cellStyle name="n_HDI-B2005_Classeur5_ROW_Group" xfId="43233"/>
    <cellStyle name="n_HDI-B2005_Classeur5_ROW_ROW ARPU" xfId="43234"/>
    <cellStyle name="n_HDI-B2005_Classeur5_Spain ARPU + AUPU" xfId="43235"/>
    <cellStyle name="n_HDI-B2005_Classeur5_Spain ARPU + AUPU_Group" xfId="43236"/>
    <cellStyle name="n_HDI-B2005_Classeur5_Spain ARPU + AUPU_ROW ARPU" xfId="43237"/>
    <cellStyle name="n_HDI-B2005_Classeur5_Spain KPIs" xfId="7662"/>
    <cellStyle name="n_HDI-B2005_Classeur5_Spain KPIs 2" xfId="17029"/>
    <cellStyle name="n_HDI-B2005_Classeur5_Spain KPIs_1" xfId="52478"/>
    <cellStyle name="n_HDI-B2005_Classeur5_Telecoms - Operational KPIs" xfId="50781"/>
    <cellStyle name="n_HDI-B2005_DATA KPI Personal" xfId="43238"/>
    <cellStyle name="n_HDI-B2005_DATA KPI Personal_Group" xfId="43239"/>
    <cellStyle name="n_HDI-B2005_DATA KPI Personal_ROW ARPU" xfId="43240"/>
    <cellStyle name="n_HDI-B2005_EE_CoA_BS - mapped V4" xfId="43241"/>
    <cellStyle name="n_HDI-B2005_EE_CoA_BS - mapped V4_Group" xfId="43242"/>
    <cellStyle name="n_HDI-B2005_EE_CoA_BS - mapped V4_ROW ARPU" xfId="43243"/>
    <cellStyle name="n_HDI-B2005_France financials" xfId="24601"/>
    <cellStyle name="n_HDI-B2005_France KPIs" xfId="5808"/>
    <cellStyle name="n_HDI-B2005_France KPIs 2" xfId="15226"/>
    <cellStyle name="n_HDI-B2005_France KPIs_1" xfId="13051"/>
    <cellStyle name="n_HDI-B2005_Group" xfId="43244"/>
    <cellStyle name="n_HDI-B2005_Group - financial KPIs" xfId="22857"/>
    <cellStyle name="n_HDI-B2005_Group - operational KPIs" xfId="11297"/>
    <cellStyle name="n_HDI-B2005_Group - operational KPIs 2" xfId="18996"/>
    <cellStyle name="n_HDI-B2005_Group - operational KPIs_1" xfId="21113"/>
    <cellStyle name="n_HDI-B2005_PFA_Mn MTV_060413" xfId="3694"/>
    <cellStyle name="n_HDI-B2005_PFA_Mn MTV_060413_A&amp;ME KPIs" xfId="54258"/>
    <cellStyle name="n_HDI-B2005_PFA_Mn MTV_060413_France financials" xfId="24609"/>
    <cellStyle name="n_HDI-B2005_PFA_Mn MTV_060413_France KPIs" xfId="5816"/>
    <cellStyle name="n_HDI-B2005_PFA_Mn MTV_060413_France KPIs 2" xfId="15234"/>
    <cellStyle name="n_HDI-B2005_PFA_Mn MTV_060413_France KPIs_1" xfId="13059"/>
    <cellStyle name="n_HDI-B2005_PFA_Mn MTV_060413_Group" xfId="43246"/>
    <cellStyle name="n_HDI-B2005_PFA_Mn MTV_060413_Group - financial KPIs" xfId="22865"/>
    <cellStyle name="n_HDI-B2005_PFA_Mn MTV_060413_Group - operational KPIs" xfId="11305"/>
    <cellStyle name="n_HDI-B2005_PFA_Mn MTV_060413_Group - operational KPIs 2" xfId="19004"/>
    <cellStyle name="n_HDI-B2005_PFA_Mn MTV_060413_Group - operational KPIs_1" xfId="21121"/>
    <cellStyle name="n_HDI-B2005_PFA_Mn MTV_060413_Poland KPIs" xfId="43245"/>
    <cellStyle name="n_HDI-B2005_PFA_Mn MTV_060413_ROW" xfId="43247"/>
    <cellStyle name="n_HDI-B2005_PFA_Mn MTV_060413_ROW ARPU" xfId="43248"/>
    <cellStyle name="n_HDI-B2005_PFA_Mn MTV_060413_ROW_1" xfId="43249"/>
    <cellStyle name="n_HDI-B2005_PFA_Mn MTV_060413_ROW_1_Group" xfId="43250"/>
    <cellStyle name="n_HDI-B2005_PFA_Mn MTV_060413_ROW_1_ROW ARPU" xfId="43251"/>
    <cellStyle name="n_HDI-B2005_PFA_Mn MTV_060413_ROW_Group" xfId="43252"/>
    <cellStyle name="n_HDI-B2005_PFA_Mn MTV_060413_ROW_ROW ARPU" xfId="43253"/>
    <cellStyle name="n_HDI-B2005_PFA_Mn MTV_060413_Spain ARPU + AUPU" xfId="43254"/>
    <cellStyle name="n_HDI-B2005_PFA_Mn MTV_060413_Spain ARPU + AUPU_Group" xfId="43255"/>
    <cellStyle name="n_HDI-B2005_PFA_Mn MTV_060413_Spain ARPU + AUPU_ROW ARPU" xfId="43256"/>
    <cellStyle name="n_HDI-B2005_PFA_Mn MTV_060413_Spain KPIs" xfId="7663"/>
    <cellStyle name="n_HDI-B2005_PFA_Mn MTV_060413_Spain KPIs 2" xfId="17030"/>
    <cellStyle name="n_HDI-B2005_PFA_Mn MTV_060413_Spain KPIs_1" xfId="52479"/>
    <cellStyle name="n_HDI-B2005_PFA_Mn MTV_060413_Telecoms - Operational KPIs" xfId="50782"/>
    <cellStyle name="n_HDI-B2005_PFA_Mn_0603_V0 0" xfId="3695"/>
    <cellStyle name="n_HDI-B2005_PFA_Mn_0603_V0 0_A&amp;ME KPIs" xfId="54259"/>
    <cellStyle name="n_HDI-B2005_PFA_Mn_0603_V0 0_France financials" xfId="24610"/>
    <cellStyle name="n_HDI-B2005_PFA_Mn_0603_V0 0_France KPIs" xfId="5817"/>
    <cellStyle name="n_HDI-B2005_PFA_Mn_0603_V0 0_France KPIs 2" xfId="15235"/>
    <cellStyle name="n_HDI-B2005_PFA_Mn_0603_V0 0_France KPIs_1" xfId="13060"/>
    <cellStyle name="n_HDI-B2005_PFA_Mn_0603_V0 0_Group" xfId="43258"/>
    <cellStyle name="n_HDI-B2005_PFA_Mn_0603_V0 0_Group - financial KPIs" xfId="22866"/>
    <cellStyle name="n_HDI-B2005_PFA_Mn_0603_V0 0_Group - operational KPIs" xfId="11306"/>
    <cellStyle name="n_HDI-B2005_PFA_Mn_0603_V0 0_Group - operational KPIs 2" xfId="19005"/>
    <cellStyle name="n_HDI-B2005_PFA_Mn_0603_V0 0_Group - operational KPIs_1" xfId="21122"/>
    <cellStyle name="n_HDI-B2005_PFA_Mn_0603_V0 0_Poland KPIs" xfId="43257"/>
    <cellStyle name="n_HDI-B2005_PFA_Mn_0603_V0 0_ROW" xfId="43259"/>
    <cellStyle name="n_HDI-B2005_PFA_Mn_0603_V0 0_ROW ARPU" xfId="43260"/>
    <cellStyle name="n_HDI-B2005_PFA_Mn_0603_V0 0_ROW_1" xfId="43261"/>
    <cellStyle name="n_HDI-B2005_PFA_Mn_0603_V0 0_ROW_1_Group" xfId="43262"/>
    <cellStyle name="n_HDI-B2005_PFA_Mn_0603_V0 0_ROW_1_ROW ARPU" xfId="43263"/>
    <cellStyle name="n_HDI-B2005_PFA_Mn_0603_V0 0_ROW_Group" xfId="43264"/>
    <cellStyle name="n_HDI-B2005_PFA_Mn_0603_V0 0_ROW_ROW ARPU" xfId="43265"/>
    <cellStyle name="n_HDI-B2005_PFA_Mn_0603_V0 0_Spain ARPU + AUPU" xfId="43266"/>
    <cellStyle name="n_HDI-B2005_PFA_Mn_0603_V0 0_Spain ARPU + AUPU_Group" xfId="43267"/>
    <cellStyle name="n_HDI-B2005_PFA_Mn_0603_V0 0_Spain ARPU + AUPU_ROW ARPU" xfId="43268"/>
    <cellStyle name="n_HDI-B2005_PFA_Mn_0603_V0 0_Spain KPIs" xfId="7664"/>
    <cellStyle name="n_HDI-B2005_PFA_Mn_0603_V0 0_Spain KPIs 2" xfId="17031"/>
    <cellStyle name="n_HDI-B2005_PFA_Mn_0603_V0 0_Spain KPIs_1" xfId="52480"/>
    <cellStyle name="n_HDI-B2005_PFA_Mn_0603_V0 0_Telecoms - Operational KPIs" xfId="50783"/>
    <cellStyle name="n_HDI-B2005_PFA_Parcs_0600706" xfId="3696"/>
    <cellStyle name="n_HDI-B2005_PFA_Parcs_0600706_A&amp;ME KPIs" xfId="54260"/>
    <cellStyle name="n_HDI-B2005_PFA_Parcs_0600706_France financials" xfId="24611"/>
    <cellStyle name="n_HDI-B2005_PFA_Parcs_0600706_France KPIs" xfId="5818"/>
    <cellStyle name="n_HDI-B2005_PFA_Parcs_0600706_France KPIs 2" xfId="15236"/>
    <cellStyle name="n_HDI-B2005_PFA_Parcs_0600706_France KPIs_1" xfId="13061"/>
    <cellStyle name="n_HDI-B2005_PFA_Parcs_0600706_Group" xfId="43270"/>
    <cellStyle name="n_HDI-B2005_PFA_Parcs_0600706_Group - financial KPIs" xfId="22867"/>
    <cellStyle name="n_HDI-B2005_PFA_Parcs_0600706_Group - operational KPIs" xfId="11307"/>
    <cellStyle name="n_HDI-B2005_PFA_Parcs_0600706_Group - operational KPIs 2" xfId="19006"/>
    <cellStyle name="n_HDI-B2005_PFA_Parcs_0600706_Group - operational KPIs_1" xfId="21123"/>
    <cellStyle name="n_HDI-B2005_PFA_Parcs_0600706_Poland KPIs" xfId="43269"/>
    <cellStyle name="n_HDI-B2005_PFA_Parcs_0600706_ROW" xfId="43271"/>
    <cellStyle name="n_HDI-B2005_PFA_Parcs_0600706_ROW ARPU" xfId="43272"/>
    <cellStyle name="n_HDI-B2005_PFA_Parcs_0600706_ROW_1" xfId="43273"/>
    <cellStyle name="n_HDI-B2005_PFA_Parcs_0600706_ROW_1_Group" xfId="43274"/>
    <cellStyle name="n_HDI-B2005_PFA_Parcs_0600706_ROW_1_ROW ARPU" xfId="43275"/>
    <cellStyle name="n_HDI-B2005_PFA_Parcs_0600706_ROW_Group" xfId="43276"/>
    <cellStyle name="n_HDI-B2005_PFA_Parcs_0600706_ROW_ROW ARPU" xfId="43277"/>
    <cellStyle name="n_HDI-B2005_PFA_Parcs_0600706_Spain ARPU + AUPU" xfId="43278"/>
    <cellStyle name="n_HDI-B2005_PFA_Parcs_0600706_Spain ARPU + AUPU_Group" xfId="43279"/>
    <cellStyle name="n_HDI-B2005_PFA_Parcs_0600706_Spain ARPU + AUPU_ROW ARPU" xfId="43280"/>
    <cellStyle name="n_HDI-B2005_PFA_Parcs_0600706_Spain KPIs" xfId="7665"/>
    <cellStyle name="n_HDI-B2005_PFA_Parcs_0600706_Spain KPIs 2" xfId="17032"/>
    <cellStyle name="n_HDI-B2005_PFA_Parcs_0600706_Spain KPIs_1" xfId="52481"/>
    <cellStyle name="n_HDI-B2005_PFA_Parcs_0600706_Telecoms - Operational KPIs" xfId="50784"/>
    <cellStyle name="n_HDI-B2005_Poland KPIs" xfId="43153"/>
    <cellStyle name="n_HDI-B2005_Reporting Valeur_Mobile_2010_10" xfId="43281"/>
    <cellStyle name="n_HDI-B2005_Reporting Valeur_Mobile_2010_10_Group" xfId="43282"/>
    <cellStyle name="n_HDI-B2005_Reporting Valeur_Mobile_2010_10_ROW" xfId="43283"/>
    <cellStyle name="n_HDI-B2005_Reporting Valeur_Mobile_2010_10_ROW ARPU" xfId="43284"/>
    <cellStyle name="n_HDI-B2005_Reporting Valeur_Mobile_2010_10_ROW_Group" xfId="43285"/>
    <cellStyle name="n_HDI-B2005_Reporting Valeur_Mobile_2010_10_ROW_ROW ARPU" xfId="43286"/>
    <cellStyle name="n_HDI-B2005_ROW" xfId="43287"/>
    <cellStyle name="n_HDI-B2005_ROW ARPU" xfId="43288"/>
    <cellStyle name="n_HDI-B2005_ROW_1" xfId="43289"/>
    <cellStyle name="n_HDI-B2005_ROW_1_Group" xfId="43290"/>
    <cellStyle name="n_HDI-B2005_ROW_1_ROW ARPU" xfId="43291"/>
    <cellStyle name="n_HDI-B2005_ROW_Group" xfId="43292"/>
    <cellStyle name="n_HDI-B2005_ROW_ROW ARPU" xfId="43293"/>
    <cellStyle name="n_HDI-B2005_Spain ARPU + AUPU" xfId="43294"/>
    <cellStyle name="n_HDI-B2005_Spain ARPU + AUPU_Group" xfId="43295"/>
    <cellStyle name="n_HDI-B2005_Spain ARPU + AUPU_ROW ARPU" xfId="43296"/>
    <cellStyle name="n_HDI-B2005_Spain KPIs" xfId="7655"/>
    <cellStyle name="n_HDI-B2005_Spain KPIs 2" xfId="17022"/>
    <cellStyle name="n_HDI-B2005_Spain KPIs_1" xfId="52471"/>
    <cellStyle name="n_HDI-B2005_Telecoms - Operational KPIs" xfId="50774"/>
    <cellStyle name="n_HDI-B2005_UAG_report_CA 06-09 (06-09-28)" xfId="3697"/>
    <cellStyle name="n_HDI-B2005_UAG_report_CA 06-09 (06-09-28)_A&amp;ME KPIs" xfId="54261"/>
    <cellStyle name="n_HDI-B2005_UAG_report_CA 06-09 (06-09-28)_France financials" xfId="24612"/>
    <cellStyle name="n_HDI-B2005_UAG_report_CA 06-09 (06-09-28)_France KPIs" xfId="5819"/>
    <cellStyle name="n_HDI-B2005_UAG_report_CA 06-09 (06-09-28)_France KPIs 2" xfId="15237"/>
    <cellStyle name="n_HDI-B2005_UAG_report_CA 06-09 (06-09-28)_France KPIs_1" xfId="13062"/>
    <cellStyle name="n_HDI-B2005_UAG_report_CA 06-09 (06-09-28)_Group" xfId="43298"/>
    <cellStyle name="n_HDI-B2005_UAG_report_CA 06-09 (06-09-28)_Group - financial KPIs" xfId="22868"/>
    <cellStyle name="n_HDI-B2005_UAG_report_CA 06-09 (06-09-28)_Group - operational KPIs" xfId="11308"/>
    <cellStyle name="n_HDI-B2005_UAG_report_CA 06-09 (06-09-28)_Group - operational KPIs 2" xfId="19007"/>
    <cellStyle name="n_HDI-B2005_UAG_report_CA 06-09 (06-09-28)_Group - operational KPIs_1" xfId="21124"/>
    <cellStyle name="n_HDI-B2005_UAG_report_CA 06-09 (06-09-28)_Poland KPIs" xfId="43297"/>
    <cellStyle name="n_HDI-B2005_UAG_report_CA 06-09 (06-09-28)_ROW" xfId="43299"/>
    <cellStyle name="n_HDI-B2005_UAG_report_CA 06-09 (06-09-28)_ROW ARPU" xfId="43300"/>
    <cellStyle name="n_HDI-B2005_UAG_report_CA 06-09 (06-09-28)_ROW_1" xfId="43301"/>
    <cellStyle name="n_HDI-B2005_UAG_report_CA 06-09 (06-09-28)_ROW_1_Group" xfId="43302"/>
    <cellStyle name="n_HDI-B2005_UAG_report_CA 06-09 (06-09-28)_ROW_1_ROW ARPU" xfId="43303"/>
    <cellStyle name="n_HDI-B2005_UAG_report_CA 06-09 (06-09-28)_ROW_Group" xfId="43304"/>
    <cellStyle name="n_HDI-B2005_UAG_report_CA 06-09 (06-09-28)_ROW_ROW ARPU" xfId="43305"/>
    <cellStyle name="n_HDI-B2005_UAG_report_CA 06-09 (06-09-28)_Spain ARPU + AUPU" xfId="43306"/>
    <cellStyle name="n_HDI-B2005_UAG_report_CA 06-09 (06-09-28)_Spain ARPU + AUPU_Group" xfId="43307"/>
    <cellStyle name="n_HDI-B2005_UAG_report_CA 06-09 (06-09-28)_Spain ARPU + AUPU_ROW ARPU" xfId="43308"/>
    <cellStyle name="n_HDI-B2005_UAG_report_CA 06-09 (06-09-28)_Spain KPIs" xfId="7666"/>
    <cellStyle name="n_HDI-B2005_UAG_report_CA 06-09 (06-09-28)_Spain KPIs 2" xfId="17033"/>
    <cellStyle name="n_HDI-B2005_UAG_report_CA 06-09 (06-09-28)_Spain KPIs_1" xfId="52482"/>
    <cellStyle name="n_HDI-B2005_UAG_report_CA 06-09 (06-09-28)_Telecoms - Operational KPIs" xfId="50785"/>
    <cellStyle name="n_HDI-B2005_UAG_report_CA 06-10 (06-11-06)" xfId="3698"/>
    <cellStyle name="n_HDI-B2005_UAG_report_CA 06-10 (06-11-06)_A&amp;ME KPIs" xfId="54262"/>
    <cellStyle name="n_HDI-B2005_UAG_report_CA 06-10 (06-11-06)_France financials" xfId="24613"/>
    <cellStyle name="n_HDI-B2005_UAG_report_CA 06-10 (06-11-06)_France KPIs" xfId="5820"/>
    <cellStyle name="n_HDI-B2005_UAG_report_CA 06-10 (06-11-06)_France KPIs 2" xfId="15238"/>
    <cellStyle name="n_HDI-B2005_UAG_report_CA 06-10 (06-11-06)_France KPIs_1" xfId="13063"/>
    <cellStyle name="n_HDI-B2005_UAG_report_CA 06-10 (06-11-06)_Group" xfId="43310"/>
    <cellStyle name="n_HDI-B2005_UAG_report_CA 06-10 (06-11-06)_Group - financial KPIs" xfId="22869"/>
    <cellStyle name="n_HDI-B2005_UAG_report_CA 06-10 (06-11-06)_Group - operational KPIs" xfId="11309"/>
    <cellStyle name="n_HDI-B2005_UAG_report_CA 06-10 (06-11-06)_Group - operational KPIs 2" xfId="19008"/>
    <cellStyle name="n_HDI-B2005_UAG_report_CA 06-10 (06-11-06)_Group - operational KPIs_1" xfId="21125"/>
    <cellStyle name="n_HDI-B2005_UAG_report_CA 06-10 (06-11-06)_Poland KPIs" xfId="43309"/>
    <cellStyle name="n_HDI-B2005_UAG_report_CA 06-10 (06-11-06)_ROW" xfId="43311"/>
    <cellStyle name="n_HDI-B2005_UAG_report_CA 06-10 (06-11-06)_ROW ARPU" xfId="43312"/>
    <cellStyle name="n_HDI-B2005_UAG_report_CA 06-10 (06-11-06)_ROW_1" xfId="43313"/>
    <cellStyle name="n_HDI-B2005_UAG_report_CA 06-10 (06-11-06)_ROW_1_Group" xfId="43314"/>
    <cellStyle name="n_HDI-B2005_UAG_report_CA 06-10 (06-11-06)_ROW_1_ROW ARPU" xfId="43315"/>
    <cellStyle name="n_HDI-B2005_UAG_report_CA 06-10 (06-11-06)_ROW_Group" xfId="43316"/>
    <cellStyle name="n_HDI-B2005_UAG_report_CA 06-10 (06-11-06)_ROW_ROW ARPU" xfId="43317"/>
    <cellStyle name="n_HDI-B2005_UAG_report_CA 06-10 (06-11-06)_Spain ARPU + AUPU" xfId="43318"/>
    <cellStyle name="n_HDI-B2005_UAG_report_CA 06-10 (06-11-06)_Spain ARPU + AUPU_Group" xfId="43319"/>
    <cellStyle name="n_HDI-B2005_UAG_report_CA 06-10 (06-11-06)_Spain ARPU + AUPU_ROW ARPU" xfId="43320"/>
    <cellStyle name="n_HDI-B2005_UAG_report_CA 06-10 (06-11-06)_Spain KPIs" xfId="7667"/>
    <cellStyle name="n_HDI-B2005_UAG_report_CA 06-10 (06-11-06)_Spain KPIs 2" xfId="17034"/>
    <cellStyle name="n_HDI-B2005_UAG_report_CA 06-10 (06-11-06)_Spain KPIs_1" xfId="52483"/>
    <cellStyle name="n_HDI-B2005_UAG_report_CA 06-10 (06-11-06)_Telecoms - Operational KPIs" xfId="50786"/>
    <cellStyle name="n_HDI-B2005_V&amp;M trajectoires V1 (06-08-11)" xfId="3699"/>
    <cellStyle name="n_HDI-B2005_V&amp;M trajectoires V1 (06-08-11)_A&amp;ME KPIs" xfId="54263"/>
    <cellStyle name="n_HDI-B2005_V&amp;M trajectoires V1 (06-08-11)_France financials" xfId="24614"/>
    <cellStyle name="n_HDI-B2005_V&amp;M trajectoires V1 (06-08-11)_France KPIs" xfId="5821"/>
    <cellStyle name="n_HDI-B2005_V&amp;M trajectoires V1 (06-08-11)_France KPIs 2" xfId="15239"/>
    <cellStyle name="n_HDI-B2005_V&amp;M trajectoires V1 (06-08-11)_France KPIs_1" xfId="13064"/>
    <cellStyle name="n_HDI-B2005_V&amp;M trajectoires V1 (06-08-11)_Group" xfId="43322"/>
    <cellStyle name="n_HDI-B2005_V&amp;M trajectoires V1 (06-08-11)_Group - financial KPIs" xfId="22870"/>
    <cellStyle name="n_HDI-B2005_V&amp;M trajectoires V1 (06-08-11)_Group - operational KPIs" xfId="11310"/>
    <cellStyle name="n_HDI-B2005_V&amp;M trajectoires V1 (06-08-11)_Group - operational KPIs 2" xfId="19009"/>
    <cellStyle name="n_HDI-B2005_V&amp;M trajectoires V1 (06-08-11)_Group - operational KPIs_1" xfId="21126"/>
    <cellStyle name="n_HDI-B2005_V&amp;M trajectoires V1 (06-08-11)_Poland KPIs" xfId="43321"/>
    <cellStyle name="n_HDI-B2005_V&amp;M trajectoires V1 (06-08-11)_ROW" xfId="43323"/>
    <cellStyle name="n_HDI-B2005_V&amp;M trajectoires V1 (06-08-11)_ROW ARPU" xfId="43324"/>
    <cellStyle name="n_HDI-B2005_V&amp;M trajectoires V1 (06-08-11)_ROW_1" xfId="43325"/>
    <cellStyle name="n_HDI-B2005_V&amp;M trajectoires V1 (06-08-11)_ROW_1_Group" xfId="43326"/>
    <cellStyle name="n_HDI-B2005_V&amp;M trajectoires V1 (06-08-11)_ROW_1_ROW ARPU" xfId="43327"/>
    <cellStyle name="n_HDI-B2005_V&amp;M trajectoires V1 (06-08-11)_ROW_Group" xfId="43328"/>
    <cellStyle name="n_HDI-B2005_V&amp;M trajectoires V1 (06-08-11)_ROW_ROW ARPU" xfId="43329"/>
    <cellStyle name="n_HDI-B2005_V&amp;M trajectoires V1 (06-08-11)_Spain ARPU + AUPU" xfId="43330"/>
    <cellStyle name="n_HDI-B2005_V&amp;M trajectoires V1 (06-08-11)_Spain ARPU + AUPU_Group" xfId="43331"/>
    <cellStyle name="n_HDI-B2005_V&amp;M trajectoires V1 (06-08-11)_Spain ARPU + AUPU_ROW ARPU" xfId="43332"/>
    <cellStyle name="n_HDI-B2005_V&amp;M trajectoires V1 (06-08-11)_Spain KPIs" xfId="7668"/>
    <cellStyle name="n_HDI-B2005_V&amp;M trajectoires V1 (06-08-11)_Spain KPIs 2" xfId="17035"/>
    <cellStyle name="n_HDI-B2005_V&amp;M trajectoires V1 (06-08-11)_Spain KPIs_1" xfId="52484"/>
    <cellStyle name="n_HDI-B2005_V&amp;M trajectoires V1 (06-08-11)_Telecoms - Operational KPIs" xfId="50787"/>
    <cellStyle name="n_IC&amp;SS" xfId="19651"/>
    <cellStyle name="n_Input 1 Home" xfId="3700"/>
    <cellStyle name="n_Input 1 Home_A&amp;ME KPIs" xfId="54264"/>
    <cellStyle name="n_Input 1 Home_CA BAC SCR-VM 06-07 (31-07-06)" xfId="3701"/>
    <cellStyle name="n_Input 1 Home_CA BAC SCR-VM 06-07 (31-07-06)_A&amp;ME KPIs" xfId="54265"/>
    <cellStyle name="n_Input 1 Home_CA BAC SCR-VM 06-07 (31-07-06)_France financials" xfId="24616"/>
    <cellStyle name="n_Input 1 Home_CA BAC SCR-VM 06-07 (31-07-06)_France KPIs" xfId="5823"/>
    <cellStyle name="n_Input 1 Home_CA BAC SCR-VM 06-07 (31-07-06)_France KPIs 2" xfId="15241"/>
    <cellStyle name="n_Input 1 Home_CA BAC SCR-VM 06-07 (31-07-06)_France KPIs_1" xfId="13066"/>
    <cellStyle name="n_Input 1 Home_CA BAC SCR-VM 06-07 (31-07-06)_Group" xfId="43335"/>
    <cellStyle name="n_Input 1 Home_CA BAC SCR-VM 06-07 (31-07-06)_Group - financial KPIs" xfId="22872"/>
    <cellStyle name="n_Input 1 Home_CA BAC SCR-VM 06-07 (31-07-06)_Group - operational KPIs" xfId="11312"/>
    <cellStyle name="n_Input 1 Home_CA BAC SCR-VM 06-07 (31-07-06)_Group - operational KPIs 2" xfId="19011"/>
    <cellStyle name="n_Input 1 Home_CA BAC SCR-VM 06-07 (31-07-06)_Group - operational KPIs_1" xfId="21128"/>
    <cellStyle name="n_Input 1 Home_CA BAC SCR-VM 06-07 (31-07-06)_Poland KPIs" xfId="43334"/>
    <cellStyle name="n_Input 1 Home_CA BAC SCR-VM 06-07 (31-07-06)_ROW" xfId="43336"/>
    <cellStyle name="n_Input 1 Home_CA BAC SCR-VM 06-07 (31-07-06)_ROW ARPU" xfId="43337"/>
    <cellStyle name="n_Input 1 Home_CA BAC SCR-VM 06-07 (31-07-06)_ROW_1" xfId="43338"/>
    <cellStyle name="n_Input 1 Home_CA BAC SCR-VM 06-07 (31-07-06)_ROW_1_Group" xfId="43339"/>
    <cellStyle name="n_Input 1 Home_CA BAC SCR-VM 06-07 (31-07-06)_ROW_1_ROW ARPU" xfId="43340"/>
    <cellStyle name="n_Input 1 Home_CA BAC SCR-VM 06-07 (31-07-06)_ROW_Group" xfId="43341"/>
    <cellStyle name="n_Input 1 Home_CA BAC SCR-VM 06-07 (31-07-06)_ROW_ROW ARPU" xfId="43342"/>
    <cellStyle name="n_Input 1 Home_CA BAC SCR-VM 06-07 (31-07-06)_Spain ARPU + AUPU" xfId="43343"/>
    <cellStyle name="n_Input 1 Home_CA BAC SCR-VM 06-07 (31-07-06)_Spain ARPU + AUPU_Group" xfId="43344"/>
    <cellStyle name="n_Input 1 Home_CA BAC SCR-VM 06-07 (31-07-06)_Spain ARPU + AUPU_ROW ARPU" xfId="43345"/>
    <cellStyle name="n_Input 1 Home_CA BAC SCR-VM 06-07 (31-07-06)_Spain KPIs" xfId="7670"/>
    <cellStyle name="n_Input 1 Home_CA BAC SCR-VM 06-07 (31-07-06)_Spain KPIs 2" xfId="17037"/>
    <cellStyle name="n_Input 1 Home_CA BAC SCR-VM 06-07 (31-07-06)_Spain KPIs_1" xfId="52486"/>
    <cellStyle name="n_Input 1 Home_CA BAC SCR-VM 06-07 (31-07-06)_Telecoms - Operational KPIs" xfId="50789"/>
    <cellStyle name="n_Input 1 Home_Classeur2" xfId="3702"/>
    <cellStyle name="n_Input 1 Home_Classeur2_A&amp;ME KPIs" xfId="54266"/>
    <cellStyle name="n_Input 1 Home_Classeur2_France financials" xfId="24617"/>
    <cellStyle name="n_Input 1 Home_Classeur2_France KPIs" xfId="5824"/>
    <cellStyle name="n_Input 1 Home_Classeur2_France KPIs 2" xfId="15242"/>
    <cellStyle name="n_Input 1 Home_Classeur2_France KPIs_1" xfId="13067"/>
    <cellStyle name="n_Input 1 Home_Classeur2_Group" xfId="43347"/>
    <cellStyle name="n_Input 1 Home_Classeur2_Group - financial KPIs" xfId="22873"/>
    <cellStyle name="n_Input 1 Home_Classeur2_Group - operational KPIs" xfId="11313"/>
    <cellStyle name="n_Input 1 Home_Classeur2_Group - operational KPIs 2" xfId="19012"/>
    <cellStyle name="n_Input 1 Home_Classeur2_Group - operational KPIs_1" xfId="21129"/>
    <cellStyle name="n_Input 1 Home_Classeur2_Poland KPIs" xfId="43346"/>
    <cellStyle name="n_Input 1 Home_Classeur2_ROW" xfId="43348"/>
    <cellStyle name="n_Input 1 Home_Classeur2_ROW ARPU" xfId="43349"/>
    <cellStyle name="n_Input 1 Home_Classeur2_ROW_1" xfId="43350"/>
    <cellStyle name="n_Input 1 Home_Classeur2_ROW_1_Group" xfId="43351"/>
    <cellStyle name="n_Input 1 Home_Classeur2_ROW_1_ROW ARPU" xfId="43352"/>
    <cellStyle name="n_Input 1 Home_Classeur2_ROW_Group" xfId="43353"/>
    <cellStyle name="n_Input 1 Home_Classeur2_ROW_ROW ARPU" xfId="43354"/>
    <cellStyle name="n_Input 1 Home_Classeur2_Spain ARPU + AUPU" xfId="43355"/>
    <cellStyle name="n_Input 1 Home_Classeur2_Spain ARPU + AUPU_Group" xfId="43356"/>
    <cellStyle name="n_Input 1 Home_Classeur2_Spain ARPU + AUPU_ROW ARPU" xfId="43357"/>
    <cellStyle name="n_Input 1 Home_Classeur2_Spain KPIs" xfId="7671"/>
    <cellStyle name="n_Input 1 Home_Classeur2_Spain KPIs 2" xfId="17038"/>
    <cellStyle name="n_Input 1 Home_Classeur2_Spain KPIs_1" xfId="52487"/>
    <cellStyle name="n_Input 1 Home_Classeur2_Telecoms - Operational KPIs" xfId="50790"/>
    <cellStyle name="n_Input 1 Home_DATA KPI Personal" xfId="43358"/>
    <cellStyle name="n_Input 1 Home_DATA KPI Personal_Group" xfId="43359"/>
    <cellStyle name="n_Input 1 Home_DATA KPI Personal_ROW ARPU" xfId="43360"/>
    <cellStyle name="n_Input 1 Home_EE_CoA_BS - mapped V4" xfId="43361"/>
    <cellStyle name="n_Input 1 Home_EE_CoA_BS - mapped V4_Group" xfId="43362"/>
    <cellStyle name="n_Input 1 Home_EE_CoA_BS - mapped V4_ROW ARPU" xfId="43363"/>
    <cellStyle name="n_Input 1 Home_Feuil1" xfId="3703"/>
    <cellStyle name="n_Input 1 Home_Feuil1_A&amp;ME KPIs" xfId="54267"/>
    <cellStyle name="n_Input 1 Home_Feuil1_France financials" xfId="24618"/>
    <cellStyle name="n_Input 1 Home_Feuil1_France KPIs" xfId="5825"/>
    <cellStyle name="n_Input 1 Home_Feuil1_France KPIs 2" xfId="15243"/>
    <cellStyle name="n_Input 1 Home_Feuil1_France KPIs_1" xfId="13068"/>
    <cellStyle name="n_Input 1 Home_Feuil1_Group" xfId="43365"/>
    <cellStyle name="n_Input 1 Home_Feuil1_Group - financial KPIs" xfId="22874"/>
    <cellStyle name="n_Input 1 Home_Feuil1_Group - operational KPIs" xfId="11314"/>
    <cellStyle name="n_Input 1 Home_Feuil1_Group - operational KPIs 2" xfId="19013"/>
    <cellStyle name="n_Input 1 Home_Feuil1_Group - operational KPIs_1" xfId="21130"/>
    <cellStyle name="n_Input 1 Home_Feuil1_Poland KPIs" xfId="43364"/>
    <cellStyle name="n_Input 1 Home_Feuil1_ROW" xfId="43366"/>
    <cellStyle name="n_Input 1 Home_Feuil1_ROW ARPU" xfId="43367"/>
    <cellStyle name="n_Input 1 Home_Feuil1_ROW_1" xfId="43368"/>
    <cellStyle name="n_Input 1 Home_Feuil1_ROW_1_Group" xfId="43369"/>
    <cellStyle name="n_Input 1 Home_Feuil1_ROW_1_ROW ARPU" xfId="43370"/>
    <cellStyle name="n_Input 1 Home_Feuil1_ROW_Group" xfId="43371"/>
    <cellStyle name="n_Input 1 Home_Feuil1_ROW_ROW ARPU" xfId="43372"/>
    <cellStyle name="n_Input 1 Home_Feuil1_Spain ARPU + AUPU" xfId="43373"/>
    <cellStyle name="n_Input 1 Home_Feuil1_Spain ARPU + AUPU_Group" xfId="43374"/>
    <cellStyle name="n_Input 1 Home_Feuil1_Spain ARPU + AUPU_ROW ARPU" xfId="43375"/>
    <cellStyle name="n_Input 1 Home_Feuil1_Spain KPIs" xfId="7672"/>
    <cellStyle name="n_Input 1 Home_Feuil1_Spain KPIs 2" xfId="17039"/>
    <cellStyle name="n_Input 1 Home_Feuil1_Spain KPIs_1" xfId="52488"/>
    <cellStyle name="n_Input 1 Home_Feuil1_Telecoms - Operational KPIs" xfId="50791"/>
    <cellStyle name="n_Input 1 Home_France financials" xfId="24615"/>
    <cellStyle name="n_Input 1 Home_France KPIs" xfId="5822"/>
    <cellStyle name="n_Input 1 Home_France KPIs 2" xfId="15240"/>
    <cellStyle name="n_Input 1 Home_France KPIs_1" xfId="13065"/>
    <cellStyle name="n_Input 1 Home_Group" xfId="43376"/>
    <cellStyle name="n_Input 1 Home_Group - financial KPIs" xfId="22871"/>
    <cellStyle name="n_Input 1 Home_Group - operational KPIs" xfId="11311"/>
    <cellStyle name="n_Input 1 Home_Group - operational KPIs 2" xfId="19010"/>
    <cellStyle name="n_Input 1 Home_Group - operational KPIs_1" xfId="21127"/>
    <cellStyle name="n_Input 1 Home_New L23 CA trafic 06-09 (06-10-20)" xfId="3704"/>
    <cellStyle name="n_Input 1 Home_New L23 CA trafic 06-09 (06-10-20)_A&amp;ME KPIs" xfId="54268"/>
    <cellStyle name="n_Input 1 Home_New L23 CA trafic 06-09 (06-10-20)_France financials" xfId="24619"/>
    <cellStyle name="n_Input 1 Home_New L23 CA trafic 06-09 (06-10-20)_France KPIs" xfId="5826"/>
    <cellStyle name="n_Input 1 Home_New L23 CA trafic 06-09 (06-10-20)_France KPIs 2" xfId="15244"/>
    <cellStyle name="n_Input 1 Home_New L23 CA trafic 06-09 (06-10-20)_France KPIs_1" xfId="13069"/>
    <cellStyle name="n_Input 1 Home_New L23 CA trafic 06-09 (06-10-20)_Group" xfId="43378"/>
    <cellStyle name="n_Input 1 Home_New L23 CA trafic 06-09 (06-10-20)_Group - financial KPIs" xfId="22875"/>
    <cellStyle name="n_Input 1 Home_New L23 CA trafic 06-09 (06-10-20)_Group - operational KPIs" xfId="11315"/>
    <cellStyle name="n_Input 1 Home_New L23 CA trafic 06-09 (06-10-20)_Group - operational KPIs 2" xfId="19014"/>
    <cellStyle name="n_Input 1 Home_New L23 CA trafic 06-09 (06-10-20)_Group - operational KPIs_1" xfId="21131"/>
    <cellStyle name="n_Input 1 Home_New L23 CA trafic 06-09 (06-10-20)_Poland KPIs" xfId="43377"/>
    <cellStyle name="n_Input 1 Home_New L23 CA trafic 06-09 (06-10-20)_ROW" xfId="43379"/>
    <cellStyle name="n_Input 1 Home_New L23 CA trafic 06-09 (06-10-20)_ROW ARPU" xfId="43380"/>
    <cellStyle name="n_Input 1 Home_New L23 CA trafic 06-09 (06-10-20)_ROW_1" xfId="43381"/>
    <cellStyle name="n_Input 1 Home_New L23 CA trafic 06-09 (06-10-20)_ROW_1_Group" xfId="43382"/>
    <cellStyle name="n_Input 1 Home_New L23 CA trafic 06-09 (06-10-20)_ROW_1_ROW ARPU" xfId="43383"/>
    <cellStyle name="n_Input 1 Home_New L23 CA trafic 06-09 (06-10-20)_ROW_Group" xfId="43384"/>
    <cellStyle name="n_Input 1 Home_New L23 CA trafic 06-09 (06-10-20)_ROW_ROW ARPU" xfId="43385"/>
    <cellStyle name="n_Input 1 Home_New L23 CA trafic 06-09 (06-10-20)_Spain ARPU + AUPU" xfId="43386"/>
    <cellStyle name="n_Input 1 Home_New L23 CA trafic 06-09 (06-10-20)_Spain ARPU + AUPU_Group" xfId="43387"/>
    <cellStyle name="n_Input 1 Home_New L23 CA trafic 06-09 (06-10-20)_Spain ARPU + AUPU_ROW ARPU" xfId="43388"/>
    <cellStyle name="n_Input 1 Home_New L23 CA trafic 06-09 (06-10-20)_Spain KPIs" xfId="7673"/>
    <cellStyle name="n_Input 1 Home_New L23 CA trafic 06-09 (06-10-20)_Spain KPIs 2" xfId="17040"/>
    <cellStyle name="n_Input 1 Home_New L23 CA trafic 06-09 (06-10-20)_Spain KPIs_1" xfId="52489"/>
    <cellStyle name="n_Input 1 Home_New L23 CA trafic 06-09 (06-10-20)_Telecoms - Operational KPIs" xfId="50792"/>
    <cellStyle name="n_Input 1 Home_PFA_Mn MTV_060413" xfId="3705"/>
    <cellStyle name="n_Input 1 Home_PFA_Mn MTV_060413_A&amp;ME KPIs" xfId="54269"/>
    <cellStyle name="n_Input 1 Home_PFA_Mn MTV_060413_France financials" xfId="24620"/>
    <cellStyle name="n_Input 1 Home_PFA_Mn MTV_060413_France KPIs" xfId="5827"/>
    <cellStyle name="n_Input 1 Home_PFA_Mn MTV_060413_France KPIs 2" xfId="15245"/>
    <cellStyle name="n_Input 1 Home_PFA_Mn MTV_060413_France KPIs_1" xfId="13070"/>
    <cellStyle name="n_Input 1 Home_PFA_Mn MTV_060413_Group" xfId="43390"/>
    <cellStyle name="n_Input 1 Home_PFA_Mn MTV_060413_Group - financial KPIs" xfId="22876"/>
    <cellStyle name="n_Input 1 Home_PFA_Mn MTV_060413_Group - operational KPIs" xfId="11316"/>
    <cellStyle name="n_Input 1 Home_PFA_Mn MTV_060413_Group - operational KPIs 2" xfId="19015"/>
    <cellStyle name="n_Input 1 Home_PFA_Mn MTV_060413_Group - operational KPIs_1" xfId="21132"/>
    <cellStyle name="n_Input 1 Home_PFA_Mn MTV_060413_Poland KPIs" xfId="43389"/>
    <cellStyle name="n_Input 1 Home_PFA_Mn MTV_060413_ROW" xfId="43391"/>
    <cellStyle name="n_Input 1 Home_PFA_Mn MTV_060413_ROW ARPU" xfId="43392"/>
    <cellStyle name="n_Input 1 Home_PFA_Mn MTV_060413_ROW_1" xfId="43393"/>
    <cellStyle name="n_Input 1 Home_PFA_Mn MTV_060413_ROW_1_Group" xfId="43394"/>
    <cellStyle name="n_Input 1 Home_PFA_Mn MTV_060413_ROW_1_ROW ARPU" xfId="43395"/>
    <cellStyle name="n_Input 1 Home_PFA_Mn MTV_060413_ROW_Group" xfId="43396"/>
    <cellStyle name="n_Input 1 Home_PFA_Mn MTV_060413_ROW_ROW ARPU" xfId="43397"/>
    <cellStyle name="n_Input 1 Home_PFA_Mn MTV_060413_Spain ARPU + AUPU" xfId="43398"/>
    <cellStyle name="n_Input 1 Home_PFA_Mn MTV_060413_Spain ARPU + AUPU_Group" xfId="43399"/>
    <cellStyle name="n_Input 1 Home_PFA_Mn MTV_060413_Spain ARPU + AUPU_ROW ARPU" xfId="43400"/>
    <cellStyle name="n_Input 1 Home_PFA_Mn MTV_060413_Spain KPIs" xfId="7674"/>
    <cellStyle name="n_Input 1 Home_PFA_Mn MTV_060413_Spain KPIs 2" xfId="17041"/>
    <cellStyle name="n_Input 1 Home_PFA_Mn MTV_060413_Spain KPIs_1" xfId="52490"/>
    <cellStyle name="n_Input 1 Home_PFA_Mn MTV_060413_Telecoms - Operational KPIs" xfId="50793"/>
    <cellStyle name="n_Input 1 Home_PFA_Mn_0603_V0 0" xfId="3706"/>
    <cellStyle name="n_Input 1 Home_PFA_Mn_0603_V0 0_A&amp;ME KPIs" xfId="54270"/>
    <cellStyle name="n_Input 1 Home_PFA_Mn_0603_V0 0_France financials" xfId="24621"/>
    <cellStyle name="n_Input 1 Home_PFA_Mn_0603_V0 0_France KPIs" xfId="5828"/>
    <cellStyle name="n_Input 1 Home_PFA_Mn_0603_V0 0_France KPIs 2" xfId="15246"/>
    <cellStyle name="n_Input 1 Home_PFA_Mn_0603_V0 0_France KPIs_1" xfId="13071"/>
    <cellStyle name="n_Input 1 Home_PFA_Mn_0603_V0 0_Group" xfId="43402"/>
    <cellStyle name="n_Input 1 Home_PFA_Mn_0603_V0 0_Group - financial KPIs" xfId="22877"/>
    <cellStyle name="n_Input 1 Home_PFA_Mn_0603_V0 0_Group - operational KPIs" xfId="11317"/>
    <cellStyle name="n_Input 1 Home_PFA_Mn_0603_V0 0_Group - operational KPIs 2" xfId="19016"/>
    <cellStyle name="n_Input 1 Home_PFA_Mn_0603_V0 0_Group - operational KPIs_1" xfId="21133"/>
    <cellStyle name="n_Input 1 Home_PFA_Mn_0603_V0 0_Poland KPIs" xfId="43401"/>
    <cellStyle name="n_Input 1 Home_PFA_Mn_0603_V0 0_ROW" xfId="43403"/>
    <cellStyle name="n_Input 1 Home_PFA_Mn_0603_V0 0_ROW ARPU" xfId="43404"/>
    <cellStyle name="n_Input 1 Home_PFA_Mn_0603_V0 0_ROW_1" xfId="43405"/>
    <cellStyle name="n_Input 1 Home_PFA_Mn_0603_V0 0_ROW_1_Group" xfId="43406"/>
    <cellStyle name="n_Input 1 Home_PFA_Mn_0603_V0 0_ROW_1_ROW ARPU" xfId="43407"/>
    <cellStyle name="n_Input 1 Home_PFA_Mn_0603_V0 0_ROW_Group" xfId="43408"/>
    <cellStyle name="n_Input 1 Home_PFA_Mn_0603_V0 0_ROW_ROW ARPU" xfId="43409"/>
    <cellStyle name="n_Input 1 Home_PFA_Mn_0603_V0 0_Spain ARPU + AUPU" xfId="43410"/>
    <cellStyle name="n_Input 1 Home_PFA_Mn_0603_V0 0_Spain ARPU + AUPU_Group" xfId="43411"/>
    <cellStyle name="n_Input 1 Home_PFA_Mn_0603_V0 0_Spain ARPU + AUPU_ROW ARPU" xfId="43412"/>
    <cellStyle name="n_Input 1 Home_PFA_Mn_0603_V0 0_Spain KPIs" xfId="7675"/>
    <cellStyle name="n_Input 1 Home_PFA_Mn_0603_V0 0_Spain KPIs 2" xfId="17042"/>
    <cellStyle name="n_Input 1 Home_PFA_Mn_0603_V0 0_Spain KPIs_1" xfId="52491"/>
    <cellStyle name="n_Input 1 Home_PFA_Mn_0603_V0 0_Telecoms - Operational KPIs" xfId="50794"/>
    <cellStyle name="n_Input 1 Home_Poland KPIs" xfId="43333"/>
    <cellStyle name="n_Input 1 Home_Reporting Valeur_Mobile_2010_10" xfId="43413"/>
    <cellStyle name="n_Input 1 Home_Reporting Valeur_Mobile_2010_10_Group" xfId="43414"/>
    <cellStyle name="n_Input 1 Home_Reporting Valeur_Mobile_2010_10_ROW" xfId="43415"/>
    <cellStyle name="n_Input 1 Home_Reporting Valeur_Mobile_2010_10_ROW ARPU" xfId="43416"/>
    <cellStyle name="n_Input 1 Home_Reporting Valeur_Mobile_2010_10_ROW_Group" xfId="43417"/>
    <cellStyle name="n_Input 1 Home_Reporting Valeur_Mobile_2010_10_ROW_ROW ARPU" xfId="43418"/>
    <cellStyle name="n_Input 1 Home_ROW" xfId="43419"/>
    <cellStyle name="n_Input 1 Home_ROW ARPU" xfId="43420"/>
    <cellStyle name="n_Input 1 Home_ROW_1" xfId="43421"/>
    <cellStyle name="n_Input 1 Home_ROW_1_Group" xfId="43422"/>
    <cellStyle name="n_Input 1 Home_ROW_1_ROW ARPU" xfId="43423"/>
    <cellStyle name="n_Input 1 Home_ROW_Group" xfId="43424"/>
    <cellStyle name="n_Input 1 Home_ROW_ROW ARPU" xfId="43425"/>
    <cellStyle name="n_Input 1 Home_Spain ARPU + AUPU" xfId="43426"/>
    <cellStyle name="n_Input 1 Home_Spain ARPU + AUPU_Group" xfId="43427"/>
    <cellStyle name="n_Input 1 Home_Spain ARPU + AUPU_ROW ARPU" xfId="43428"/>
    <cellStyle name="n_Input 1 Home_Spain KPIs" xfId="7669"/>
    <cellStyle name="n_Input 1 Home_Spain KPIs 2" xfId="17036"/>
    <cellStyle name="n_Input 1 Home_Spain KPIs_1" xfId="52485"/>
    <cellStyle name="n_Input 1 Home_Telecoms - Operational KPIs" xfId="50788"/>
    <cellStyle name="n_Input 1 Home_UAG_report_CA 06-09 (06-09-28)" xfId="3707"/>
    <cellStyle name="n_Input 1 Home_UAG_report_CA 06-09 (06-09-28)_A&amp;ME KPIs" xfId="54271"/>
    <cellStyle name="n_Input 1 Home_UAG_report_CA 06-09 (06-09-28)_France financials" xfId="24622"/>
    <cellStyle name="n_Input 1 Home_UAG_report_CA 06-09 (06-09-28)_France KPIs" xfId="5829"/>
    <cellStyle name="n_Input 1 Home_UAG_report_CA 06-09 (06-09-28)_France KPIs 2" xfId="15247"/>
    <cellStyle name="n_Input 1 Home_UAG_report_CA 06-09 (06-09-28)_France KPIs_1" xfId="13072"/>
    <cellStyle name="n_Input 1 Home_UAG_report_CA 06-09 (06-09-28)_Group" xfId="43430"/>
    <cellStyle name="n_Input 1 Home_UAG_report_CA 06-09 (06-09-28)_Group - financial KPIs" xfId="22878"/>
    <cellStyle name="n_Input 1 Home_UAG_report_CA 06-09 (06-09-28)_Group - operational KPIs" xfId="11318"/>
    <cellStyle name="n_Input 1 Home_UAG_report_CA 06-09 (06-09-28)_Group - operational KPIs 2" xfId="19017"/>
    <cellStyle name="n_Input 1 Home_UAG_report_CA 06-09 (06-09-28)_Group - operational KPIs_1" xfId="21134"/>
    <cellStyle name="n_Input 1 Home_UAG_report_CA 06-09 (06-09-28)_Poland KPIs" xfId="43429"/>
    <cellStyle name="n_Input 1 Home_UAG_report_CA 06-09 (06-09-28)_ROW" xfId="43431"/>
    <cellStyle name="n_Input 1 Home_UAG_report_CA 06-09 (06-09-28)_ROW ARPU" xfId="43432"/>
    <cellStyle name="n_Input 1 Home_UAG_report_CA 06-09 (06-09-28)_ROW_1" xfId="43433"/>
    <cellStyle name="n_Input 1 Home_UAG_report_CA 06-09 (06-09-28)_ROW_1_Group" xfId="43434"/>
    <cellStyle name="n_Input 1 Home_UAG_report_CA 06-09 (06-09-28)_ROW_1_ROW ARPU" xfId="43435"/>
    <cellStyle name="n_Input 1 Home_UAG_report_CA 06-09 (06-09-28)_ROW_Group" xfId="43436"/>
    <cellStyle name="n_Input 1 Home_UAG_report_CA 06-09 (06-09-28)_ROW_ROW ARPU" xfId="43437"/>
    <cellStyle name="n_Input 1 Home_UAG_report_CA 06-09 (06-09-28)_Spain ARPU + AUPU" xfId="43438"/>
    <cellStyle name="n_Input 1 Home_UAG_report_CA 06-09 (06-09-28)_Spain ARPU + AUPU_Group" xfId="43439"/>
    <cellStyle name="n_Input 1 Home_UAG_report_CA 06-09 (06-09-28)_Spain ARPU + AUPU_ROW ARPU" xfId="43440"/>
    <cellStyle name="n_Input 1 Home_UAG_report_CA 06-09 (06-09-28)_Spain KPIs" xfId="7676"/>
    <cellStyle name="n_Input 1 Home_UAG_report_CA 06-09 (06-09-28)_Spain KPIs 2" xfId="17043"/>
    <cellStyle name="n_Input 1 Home_UAG_report_CA 06-09 (06-09-28)_Spain KPIs_1" xfId="52492"/>
    <cellStyle name="n_Input 1 Home_UAG_report_CA 06-09 (06-09-28)_Telecoms - Operational KPIs" xfId="50795"/>
    <cellStyle name="n_Input 1 Home_UAG_report_CA 06-10 (06-11-06)" xfId="3708"/>
    <cellStyle name="n_Input 1 Home_UAG_report_CA 06-10 (06-11-06)_A&amp;ME KPIs" xfId="54272"/>
    <cellStyle name="n_Input 1 Home_UAG_report_CA 06-10 (06-11-06)_France financials" xfId="24623"/>
    <cellStyle name="n_Input 1 Home_UAG_report_CA 06-10 (06-11-06)_France KPIs" xfId="5830"/>
    <cellStyle name="n_Input 1 Home_UAG_report_CA 06-10 (06-11-06)_France KPIs 2" xfId="15248"/>
    <cellStyle name="n_Input 1 Home_UAG_report_CA 06-10 (06-11-06)_France KPIs_1" xfId="13073"/>
    <cellStyle name="n_Input 1 Home_UAG_report_CA 06-10 (06-11-06)_Group" xfId="43442"/>
    <cellStyle name="n_Input 1 Home_UAG_report_CA 06-10 (06-11-06)_Group - financial KPIs" xfId="22879"/>
    <cellStyle name="n_Input 1 Home_UAG_report_CA 06-10 (06-11-06)_Group - operational KPIs" xfId="11319"/>
    <cellStyle name="n_Input 1 Home_UAG_report_CA 06-10 (06-11-06)_Group - operational KPIs 2" xfId="19018"/>
    <cellStyle name="n_Input 1 Home_UAG_report_CA 06-10 (06-11-06)_Group - operational KPIs_1" xfId="21135"/>
    <cellStyle name="n_Input 1 Home_UAG_report_CA 06-10 (06-11-06)_Poland KPIs" xfId="43441"/>
    <cellStyle name="n_Input 1 Home_UAG_report_CA 06-10 (06-11-06)_ROW" xfId="43443"/>
    <cellStyle name="n_Input 1 Home_UAG_report_CA 06-10 (06-11-06)_ROW ARPU" xfId="43444"/>
    <cellStyle name="n_Input 1 Home_UAG_report_CA 06-10 (06-11-06)_ROW_1" xfId="43445"/>
    <cellStyle name="n_Input 1 Home_UAG_report_CA 06-10 (06-11-06)_ROW_1_Group" xfId="43446"/>
    <cellStyle name="n_Input 1 Home_UAG_report_CA 06-10 (06-11-06)_ROW_1_ROW ARPU" xfId="43447"/>
    <cellStyle name="n_Input 1 Home_UAG_report_CA 06-10 (06-11-06)_ROW_Group" xfId="43448"/>
    <cellStyle name="n_Input 1 Home_UAG_report_CA 06-10 (06-11-06)_ROW_ROW ARPU" xfId="43449"/>
    <cellStyle name="n_Input 1 Home_UAG_report_CA 06-10 (06-11-06)_Spain ARPU + AUPU" xfId="43450"/>
    <cellStyle name="n_Input 1 Home_UAG_report_CA 06-10 (06-11-06)_Spain ARPU + AUPU_Group" xfId="43451"/>
    <cellStyle name="n_Input 1 Home_UAG_report_CA 06-10 (06-11-06)_Spain ARPU + AUPU_ROW ARPU" xfId="43452"/>
    <cellStyle name="n_Input 1 Home_UAG_report_CA 06-10 (06-11-06)_Spain KPIs" xfId="7677"/>
    <cellStyle name="n_Input 1 Home_UAG_report_CA 06-10 (06-11-06)_Spain KPIs 2" xfId="17044"/>
    <cellStyle name="n_Input 1 Home_UAG_report_CA 06-10 (06-11-06)_Spain KPIs_1" xfId="52493"/>
    <cellStyle name="n_Input 1 Home_UAG_report_CA 06-10 (06-11-06)_Telecoms - Operational KPIs" xfId="50796"/>
    <cellStyle name="n_Input 2 Home" xfId="3709"/>
    <cellStyle name="n_Input 2 Home_A&amp;ME KPIs" xfId="54273"/>
    <cellStyle name="n_Input 2 Home_DATA KPI Personal" xfId="43454"/>
    <cellStyle name="n_Input 2 Home_DATA KPI Personal_Group" xfId="43455"/>
    <cellStyle name="n_Input 2 Home_DATA KPI Personal_ROW ARPU" xfId="43456"/>
    <cellStyle name="n_Input 2 Home_EE_CoA_BS - mapped V4" xfId="43457"/>
    <cellStyle name="n_Input 2 Home_EE_CoA_BS - mapped V4_Group" xfId="43458"/>
    <cellStyle name="n_Input 2 Home_EE_CoA_BS - mapped V4_ROW ARPU" xfId="43459"/>
    <cellStyle name="n_Input 2 Home_France financials" xfId="24624"/>
    <cellStyle name="n_Input 2 Home_France KPIs" xfId="5831"/>
    <cellStyle name="n_Input 2 Home_France KPIs 2" xfId="15249"/>
    <cellStyle name="n_Input 2 Home_France KPIs_1" xfId="13074"/>
    <cellStyle name="n_Input 2 Home_Group" xfId="43460"/>
    <cellStyle name="n_Input 2 Home_Group - financial KPIs" xfId="22880"/>
    <cellStyle name="n_Input 2 Home_Group - operational KPIs" xfId="11320"/>
    <cellStyle name="n_Input 2 Home_Group - operational KPIs 2" xfId="19019"/>
    <cellStyle name="n_Input 2 Home_Group - operational KPIs_1" xfId="21136"/>
    <cellStyle name="n_Input 2 Home_Poland KPIs" xfId="43453"/>
    <cellStyle name="n_Input 2 Home_Reporting Valeur_Mobile_2010_10" xfId="43461"/>
    <cellStyle name="n_Input 2 Home_Reporting Valeur_Mobile_2010_10_Group" xfId="43462"/>
    <cellStyle name="n_Input 2 Home_Reporting Valeur_Mobile_2010_10_ROW" xfId="43463"/>
    <cellStyle name="n_Input 2 Home_Reporting Valeur_Mobile_2010_10_ROW ARPU" xfId="43464"/>
    <cellStyle name="n_Input 2 Home_Reporting Valeur_Mobile_2010_10_ROW_Group" xfId="43465"/>
    <cellStyle name="n_Input 2 Home_Reporting Valeur_Mobile_2010_10_ROW_ROW ARPU" xfId="43466"/>
    <cellStyle name="n_Input 2 Home_ROW" xfId="43467"/>
    <cellStyle name="n_Input 2 Home_ROW ARPU" xfId="43468"/>
    <cellStyle name="n_Input 2 Home_ROW_1" xfId="43469"/>
    <cellStyle name="n_Input 2 Home_ROW_1_Group" xfId="43470"/>
    <cellStyle name="n_Input 2 Home_ROW_1_ROW ARPU" xfId="43471"/>
    <cellStyle name="n_Input 2 Home_ROW_Group" xfId="43472"/>
    <cellStyle name="n_Input 2 Home_ROW_ROW ARPU" xfId="43473"/>
    <cellStyle name="n_Input 2 Home_Spain ARPU + AUPU" xfId="43474"/>
    <cellStyle name="n_Input 2 Home_Spain ARPU + AUPU_Group" xfId="43475"/>
    <cellStyle name="n_Input 2 Home_Spain ARPU + AUPU_ROW ARPU" xfId="43476"/>
    <cellStyle name="n_Input 2 Home_Spain KPIs" xfId="7678"/>
    <cellStyle name="n_Input 2 Home_Spain KPIs 2" xfId="17045"/>
    <cellStyle name="n_Input 2 Home_Spain KPIs_1" xfId="52494"/>
    <cellStyle name="n_Input 2 Home_Telecoms - Operational KPIs" xfId="50797"/>
    <cellStyle name="n_input réel - CA" xfId="3710"/>
    <cellStyle name="n_input réel - CA_A&amp;ME KPIs" xfId="54274"/>
    <cellStyle name="n_input réel - CA_France financials" xfId="24625"/>
    <cellStyle name="n_input réel - CA_France KPIs" xfId="5832"/>
    <cellStyle name="n_input réel - CA_France KPIs 2" xfId="15250"/>
    <cellStyle name="n_input réel - CA_France KPIs_1" xfId="13075"/>
    <cellStyle name="n_input réel - CA_Group" xfId="43478"/>
    <cellStyle name="n_input réel - CA_Group - financial KPIs" xfId="22881"/>
    <cellStyle name="n_input réel - CA_Group - operational KPIs" xfId="11321"/>
    <cellStyle name="n_input réel - CA_Group - operational KPIs 2" xfId="19020"/>
    <cellStyle name="n_input réel - CA_Group - operational KPIs_1" xfId="21137"/>
    <cellStyle name="n_input réel - CA_Poland KPIs" xfId="43477"/>
    <cellStyle name="n_input réel - CA_ROW" xfId="43479"/>
    <cellStyle name="n_input réel - CA_ROW ARPU" xfId="43480"/>
    <cellStyle name="n_input réel - CA_ROW_1" xfId="43481"/>
    <cellStyle name="n_input réel - CA_ROW_1_Group" xfId="43482"/>
    <cellStyle name="n_input réel - CA_ROW_1_ROW ARPU" xfId="43483"/>
    <cellStyle name="n_input réel - CA_ROW_Group" xfId="43484"/>
    <cellStyle name="n_input réel - CA_ROW_ROW ARPU" xfId="43485"/>
    <cellStyle name="n_input réel - CA_Spain ARPU + AUPU" xfId="43486"/>
    <cellStyle name="n_input réel - CA_Spain ARPU + AUPU_Group" xfId="43487"/>
    <cellStyle name="n_input réel - CA_Spain ARPU + AUPU_ROW ARPU" xfId="43488"/>
    <cellStyle name="n_input réel - CA_Spain KPIs" xfId="7679"/>
    <cellStyle name="n_input réel - CA_Spain KPIs 2" xfId="17046"/>
    <cellStyle name="n_input réel - CA_Spain KPIs_1" xfId="52495"/>
    <cellStyle name="n_input réel - CA_Telecoms - Operational KPIs" xfId="50798"/>
    <cellStyle name="n_input réel MID" xfId="3711"/>
    <cellStyle name="n_input réel MID_A&amp;ME KPIs" xfId="54275"/>
    <cellStyle name="n_input réel MID_France financials" xfId="24626"/>
    <cellStyle name="n_input réel MID_France KPIs" xfId="5833"/>
    <cellStyle name="n_input réel MID_France KPIs 2" xfId="15251"/>
    <cellStyle name="n_input réel MID_France KPIs_1" xfId="13076"/>
    <cellStyle name="n_input réel MID_Group" xfId="43490"/>
    <cellStyle name="n_input réel MID_Group - financial KPIs" xfId="22882"/>
    <cellStyle name="n_input réel MID_Group - operational KPIs" xfId="11322"/>
    <cellStyle name="n_input réel MID_Group - operational KPIs 2" xfId="19021"/>
    <cellStyle name="n_input réel MID_Group - operational KPIs_1" xfId="21138"/>
    <cellStyle name="n_input réel MID_Poland KPIs" xfId="43489"/>
    <cellStyle name="n_input réel MID_ROW" xfId="43491"/>
    <cellStyle name="n_input réel MID_ROW ARPU" xfId="43492"/>
    <cellStyle name="n_input réel MID_ROW_1" xfId="43493"/>
    <cellStyle name="n_input réel MID_ROW_1_Group" xfId="43494"/>
    <cellStyle name="n_input réel MID_ROW_1_ROW ARPU" xfId="43495"/>
    <cellStyle name="n_input réel MID_ROW_Group" xfId="43496"/>
    <cellStyle name="n_input réel MID_ROW_ROW ARPU" xfId="43497"/>
    <cellStyle name="n_input réel MID_Spain ARPU + AUPU" xfId="43498"/>
    <cellStyle name="n_input réel MID_Spain ARPU + AUPU_Group" xfId="43499"/>
    <cellStyle name="n_input réel MID_Spain ARPU + AUPU_ROW ARPU" xfId="43500"/>
    <cellStyle name="n_input réel MID_Spain KPIs" xfId="7680"/>
    <cellStyle name="n_input réel MID_Spain KPIs 2" xfId="17047"/>
    <cellStyle name="n_input réel MID_Spain KPIs_1" xfId="52496"/>
    <cellStyle name="n_input réel MID_Telecoms - Operational KPIs" xfId="50799"/>
    <cellStyle name="n_IT Conso 2004 " xfId="3712"/>
    <cellStyle name="n_IT Conso 2004 _01 Synthèse DM pour modèle" xfId="3713"/>
    <cellStyle name="n_IT Conso 2004 _01 Synthèse DM pour modèle_A&amp;ME KPIs" xfId="54277"/>
    <cellStyle name="n_IT Conso 2004 _01 Synthèse DM pour modèle_France financials" xfId="24628"/>
    <cellStyle name="n_IT Conso 2004 _01 Synthèse DM pour modèle_France KPIs" xfId="5835"/>
    <cellStyle name="n_IT Conso 2004 _01 Synthèse DM pour modèle_France KPIs 2" xfId="15253"/>
    <cellStyle name="n_IT Conso 2004 _01 Synthèse DM pour modèle_France KPIs_1" xfId="13078"/>
    <cellStyle name="n_IT Conso 2004 _01 Synthèse DM pour modèle_Group" xfId="43503"/>
    <cellStyle name="n_IT Conso 2004 _01 Synthèse DM pour modèle_Group - financial KPIs" xfId="22884"/>
    <cellStyle name="n_IT Conso 2004 _01 Synthèse DM pour modèle_Group - operational KPIs" xfId="11324"/>
    <cellStyle name="n_IT Conso 2004 _01 Synthèse DM pour modèle_Group - operational KPIs 2" xfId="19023"/>
    <cellStyle name="n_IT Conso 2004 _01 Synthèse DM pour modèle_Group - operational KPIs_1" xfId="21140"/>
    <cellStyle name="n_IT Conso 2004 _01 Synthèse DM pour modèle_Poland KPIs" xfId="43502"/>
    <cellStyle name="n_IT Conso 2004 _01 Synthèse DM pour modèle_ROW" xfId="43504"/>
    <cellStyle name="n_IT Conso 2004 _01 Synthèse DM pour modèle_ROW ARPU" xfId="43505"/>
    <cellStyle name="n_IT Conso 2004 _01 Synthèse DM pour modèle_ROW_1" xfId="43506"/>
    <cellStyle name="n_IT Conso 2004 _01 Synthèse DM pour modèle_ROW_1_Group" xfId="43507"/>
    <cellStyle name="n_IT Conso 2004 _01 Synthèse DM pour modèle_ROW_1_ROW ARPU" xfId="43508"/>
    <cellStyle name="n_IT Conso 2004 _01 Synthèse DM pour modèle_ROW_Group" xfId="43509"/>
    <cellStyle name="n_IT Conso 2004 _01 Synthèse DM pour modèle_ROW_ROW ARPU" xfId="43510"/>
    <cellStyle name="n_IT Conso 2004 _01 Synthèse DM pour modèle_Spain ARPU + AUPU" xfId="43511"/>
    <cellStyle name="n_IT Conso 2004 _01 Synthèse DM pour modèle_Spain ARPU + AUPU_Group" xfId="43512"/>
    <cellStyle name="n_IT Conso 2004 _01 Synthèse DM pour modèle_Spain ARPU + AUPU_ROW ARPU" xfId="43513"/>
    <cellStyle name="n_IT Conso 2004 _01 Synthèse DM pour modèle_Spain KPIs" xfId="7682"/>
    <cellStyle name="n_IT Conso 2004 _01 Synthèse DM pour modèle_Spain KPIs 2" xfId="17049"/>
    <cellStyle name="n_IT Conso 2004 _01 Synthèse DM pour modèle_Spain KPIs_1" xfId="52498"/>
    <cellStyle name="n_IT Conso 2004 _01 Synthèse DM pour modèle_Telecoms - Operational KPIs" xfId="50801"/>
    <cellStyle name="n_IT Conso 2004 _0703 Préflashde L23 Analyse CA trafic 07-03 (07-04-03)" xfId="3714"/>
    <cellStyle name="n_IT Conso 2004 _0703 Préflashde L23 Analyse CA trafic 07-03 (07-04-03)_A&amp;ME KPIs" xfId="54278"/>
    <cellStyle name="n_IT Conso 2004 _0703 Préflashde L23 Analyse CA trafic 07-03 (07-04-03)_France financials" xfId="24629"/>
    <cellStyle name="n_IT Conso 2004 _0703 Préflashde L23 Analyse CA trafic 07-03 (07-04-03)_France KPIs" xfId="5836"/>
    <cellStyle name="n_IT Conso 2004 _0703 Préflashde L23 Analyse CA trafic 07-03 (07-04-03)_France KPIs 2" xfId="15254"/>
    <cellStyle name="n_IT Conso 2004 _0703 Préflashde L23 Analyse CA trafic 07-03 (07-04-03)_France KPIs_1" xfId="13079"/>
    <cellStyle name="n_IT Conso 2004 _0703 Préflashde L23 Analyse CA trafic 07-03 (07-04-03)_Group" xfId="43515"/>
    <cellStyle name="n_IT Conso 2004 _0703 Préflashde L23 Analyse CA trafic 07-03 (07-04-03)_Group - financial KPIs" xfId="22885"/>
    <cellStyle name="n_IT Conso 2004 _0703 Préflashde L23 Analyse CA trafic 07-03 (07-04-03)_Group - operational KPIs" xfId="11325"/>
    <cellStyle name="n_IT Conso 2004 _0703 Préflashde L23 Analyse CA trafic 07-03 (07-04-03)_Group - operational KPIs 2" xfId="19024"/>
    <cellStyle name="n_IT Conso 2004 _0703 Préflashde L23 Analyse CA trafic 07-03 (07-04-03)_Group - operational KPIs_1" xfId="21141"/>
    <cellStyle name="n_IT Conso 2004 _0703 Préflashde L23 Analyse CA trafic 07-03 (07-04-03)_Poland KPIs" xfId="43514"/>
    <cellStyle name="n_IT Conso 2004 _0703 Préflashde L23 Analyse CA trafic 07-03 (07-04-03)_ROW" xfId="43516"/>
    <cellStyle name="n_IT Conso 2004 _0703 Préflashde L23 Analyse CA trafic 07-03 (07-04-03)_ROW ARPU" xfId="43517"/>
    <cellStyle name="n_IT Conso 2004 _0703 Préflashde L23 Analyse CA trafic 07-03 (07-04-03)_ROW_1" xfId="43518"/>
    <cellStyle name="n_IT Conso 2004 _0703 Préflashde L23 Analyse CA trafic 07-03 (07-04-03)_ROW_1_Group" xfId="43519"/>
    <cellStyle name="n_IT Conso 2004 _0703 Préflashde L23 Analyse CA trafic 07-03 (07-04-03)_ROW_1_ROW ARPU" xfId="43520"/>
    <cellStyle name="n_IT Conso 2004 _0703 Préflashde L23 Analyse CA trafic 07-03 (07-04-03)_ROW_Group" xfId="43521"/>
    <cellStyle name="n_IT Conso 2004 _0703 Préflashde L23 Analyse CA trafic 07-03 (07-04-03)_ROW_ROW ARPU" xfId="43522"/>
    <cellStyle name="n_IT Conso 2004 _0703 Préflashde L23 Analyse CA trafic 07-03 (07-04-03)_Spain ARPU + AUPU" xfId="43523"/>
    <cellStyle name="n_IT Conso 2004 _0703 Préflashde L23 Analyse CA trafic 07-03 (07-04-03)_Spain ARPU + AUPU_Group" xfId="43524"/>
    <cellStyle name="n_IT Conso 2004 _0703 Préflashde L23 Analyse CA trafic 07-03 (07-04-03)_Spain ARPU + AUPU_ROW ARPU" xfId="43525"/>
    <cellStyle name="n_IT Conso 2004 _0703 Préflashde L23 Analyse CA trafic 07-03 (07-04-03)_Spain KPIs" xfId="7683"/>
    <cellStyle name="n_IT Conso 2004 _0703 Préflashde L23 Analyse CA trafic 07-03 (07-04-03)_Spain KPIs 2" xfId="17050"/>
    <cellStyle name="n_IT Conso 2004 _0703 Préflashde L23 Analyse CA trafic 07-03 (07-04-03)_Spain KPIs_1" xfId="52499"/>
    <cellStyle name="n_IT Conso 2004 _0703 Préflashde L23 Analyse CA trafic 07-03 (07-04-03)_Telecoms - Operational KPIs" xfId="50802"/>
    <cellStyle name="n_IT Conso 2004 _A&amp;ME KPIs" xfId="54276"/>
    <cellStyle name="n_IT Conso 2004 _Base Forfaits 06-07" xfId="3715"/>
    <cellStyle name="n_IT Conso 2004 _Base Forfaits 06-07_A&amp;ME KPIs" xfId="54279"/>
    <cellStyle name="n_IT Conso 2004 _Base Forfaits 06-07_France financials" xfId="24630"/>
    <cellStyle name="n_IT Conso 2004 _Base Forfaits 06-07_France KPIs" xfId="5837"/>
    <cellStyle name="n_IT Conso 2004 _Base Forfaits 06-07_France KPIs 2" xfId="15255"/>
    <cellStyle name="n_IT Conso 2004 _Base Forfaits 06-07_France KPIs_1" xfId="13080"/>
    <cellStyle name="n_IT Conso 2004 _Base Forfaits 06-07_Group" xfId="43527"/>
    <cellStyle name="n_IT Conso 2004 _Base Forfaits 06-07_Group - financial KPIs" xfId="22886"/>
    <cellStyle name="n_IT Conso 2004 _Base Forfaits 06-07_Group - operational KPIs" xfId="11326"/>
    <cellStyle name="n_IT Conso 2004 _Base Forfaits 06-07_Group - operational KPIs 2" xfId="19025"/>
    <cellStyle name="n_IT Conso 2004 _Base Forfaits 06-07_Group - operational KPIs_1" xfId="21142"/>
    <cellStyle name="n_IT Conso 2004 _Base Forfaits 06-07_Poland KPIs" xfId="43526"/>
    <cellStyle name="n_IT Conso 2004 _Base Forfaits 06-07_ROW" xfId="43528"/>
    <cellStyle name="n_IT Conso 2004 _Base Forfaits 06-07_ROW ARPU" xfId="43529"/>
    <cellStyle name="n_IT Conso 2004 _Base Forfaits 06-07_ROW_1" xfId="43530"/>
    <cellStyle name="n_IT Conso 2004 _Base Forfaits 06-07_ROW_1_Group" xfId="43531"/>
    <cellStyle name="n_IT Conso 2004 _Base Forfaits 06-07_ROW_1_ROW ARPU" xfId="43532"/>
    <cellStyle name="n_IT Conso 2004 _Base Forfaits 06-07_ROW_Group" xfId="43533"/>
    <cellStyle name="n_IT Conso 2004 _Base Forfaits 06-07_ROW_ROW ARPU" xfId="43534"/>
    <cellStyle name="n_IT Conso 2004 _Base Forfaits 06-07_Spain ARPU + AUPU" xfId="43535"/>
    <cellStyle name="n_IT Conso 2004 _Base Forfaits 06-07_Spain ARPU + AUPU_Group" xfId="43536"/>
    <cellStyle name="n_IT Conso 2004 _Base Forfaits 06-07_Spain ARPU + AUPU_ROW ARPU" xfId="43537"/>
    <cellStyle name="n_IT Conso 2004 _Base Forfaits 06-07_Spain KPIs" xfId="7684"/>
    <cellStyle name="n_IT Conso 2004 _Base Forfaits 06-07_Spain KPIs 2" xfId="17051"/>
    <cellStyle name="n_IT Conso 2004 _Base Forfaits 06-07_Spain KPIs_1" xfId="52500"/>
    <cellStyle name="n_IT Conso 2004 _Base Forfaits 06-07_Telecoms - Operational KPIs" xfId="50803"/>
    <cellStyle name="n_IT Conso 2004 _CA BAC SCR-VM 06-07 (31-07-06)" xfId="3716"/>
    <cellStyle name="n_IT Conso 2004 _CA BAC SCR-VM 06-07 (31-07-06)_A&amp;ME KPIs" xfId="54280"/>
    <cellStyle name="n_IT Conso 2004 _CA BAC SCR-VM 06-07 (31-07-06)_France financials" xfId="24631"/>
    <cellStyle name="n_IT Conso 2004 _CA BAC SCR-VM 06-07 (31-07-06)_France KPIs" xfId="5838"/>
    <cellStyle name="n_IT Conso 2004 _CA BAC SCR-VM 06-07 (31-07-06)_France KPIs 2" xfId="15256"/>
    <cellStyle name="n_IT Conso 2004 _CA BAC SCR-VM 06-07 (31-07-06)_France KPIs_1" xfId="13081"/>
    <cellStyle name="n_IT Conso 2004 _CA BAC SCR-VM 06-07 (31-07-06)_Group" xfId="43539"/>
    <cellStyle name="n_IT Conso 2004 _CA BAC SCR-VM 06-07 (31-07-06)_Group - financial KPIs" xfId="22887"/>
    <cellStyle name="n_IT Conso 2004 _CA BAC SCR-VM 06-07 (31-07-06)_Group - operational KPIs" xfId="11327"/>
    <cellStyle name="n_IT Conso 2004 _CA BAC SCR-VM 06-07 (31-07-06)_Group - operational KPIs 2" xfId="19026"/>
    <cellStyle name="n_IT Conso 2004 _CA BAC SCR-VM 06-07 (31-07-06)_Group - operational KPIs_1" xfId="21143"/>
    <cellStyle name="n_IT Conso 2004 _CA BAC SCR-VM 06-07 (31-07-06)_Poland KPIs" xfId="43538"/>
    <cellStyle name="n_IT Conso 2004 _CA BAC SCR-VM 06-07 (31-07-06)_ROW" xfId="43540"/>
    <cellStyle name="n_IT Conso 2004 _CA BAC SCR-VM 06-07 (31-07-06)_ROW ARPU" xfId="43541"/>
    <cellStyle name="n_IT Conso 2004 _CA BAC SCR-VM 06-07 (31-07-06)_ROW_1" xfId="43542"/>
    <cellStyle name="n_IT Conso 2004 _CA BAC SCR-VM 06-07 (31-07-06)_ROW_1_Group" xfId="43543"/>
    <cellStyle name="n_IT Conso 2004 _CA BAC SCR-VM 06-07 (31-07-06)_ROW_1_ROW ARPU" xfId="43544"/>
    <cellStyle name="n_IT Conso 2004 _CA BAC SCR-VM 06-07 (31-07-06)_ROW_Group" xfId="43545"/>
    <cellStyle name="n_IT Conso 2004 _CA BAC SCR-VM 06-07 (31-07-06)_ROW_ROW ARPU" xfId="43546"/>
    <cellStyle name="n_IT Conso 2004 _CA BAC SCR-VM 06-07 (31-07-06)_Spain ARPU + AUPU" xfId="43547"/>
    <cellStyle name="n_IT Conso 2004 _CA BAC SCR-VM 06-07 (31-07-06)_Spain ARPU + AUPU_Group" xfId="43548"/>
    <cellStyle name="n_IT Conso 2004 _CA BAC SCR-VM 06-07 (31-07-06)_Spain ARPU + AUPU_ROW ARPU" xfId="43549"/>
    <cellStyle name="n_IT Conso 2004 _CA BAC SCR-VM 06-07 (31-07-06)_Spain KPIs" xfId="7685"/>
    <cellStyle name="n_IT Conso 2004 _CA BAC SCR-VM 06-07 (31-07-06)_Spain KPIs 2" xfId="17052"/>
    <cellStyle name="n_IT Conso 2004 _CA BAC SCR-VM 06-07 (31-07-06)_Spain KPIs_1" xfId="52501"/>
    <cellStyle name="n_IT Conso 2004 _CA BAC SCR-VM 06-07 (31-07-06)_Telecoms - Operational KPIs" xfId="50804"/>
    <cellStyle name="n_IT Conso 2004 _CA forfaits 0607 (06-08-14)" xfId="3717"/>
    <cellStyle name="n_IT Conso 2004 _CA forfaits 0607 (06-08-14)_A&amp;ME KPIs" xfId="54281"/>
    <cellStyle name="n_IT Conso 2004 _CA forfaits 0607 (06-08-14)_France financials" xfId="24632"/>
    <cellStyle name="n_IT Conso 2004 _CA forfaits 0607 (06-08-14)_France KPIs" xfId="5839"/>
    <cellStyle name="n_IT Conso 2004 _CA forfaits 0607 (06-08-14)_France KPIs 2" xfId="15257"/>
    <cellStyle name="n_IT Conso 2004 _CA forfaits 0607 (06-08-14)_France KPIs_1" xfId="13082"/>
    <cellStyle name="n_IT Conso 2004 _CA forfaits 0607 (06-08-14)_Group" xfId="43551"/>
    <cellStyle name="n_IT Conso 2004 _CA forfaits 0607 (06-08-14)_Group - financial KPIs" xfId="22888"/>
    <cellStyle name="n_IT Conso 2004 _CA forfaits 0607 (06-08-14)_Group - operational KPIs" xfId="11328"/>
    <cellStyle name="n_IT Conso 2004 _CA forfaits 0607 (06-08-14)_Group - operational KPIs 2" xfId="19027"/>
    <cellStyle name="n_IT Conso 2004 _CA forfaits 0607 (06-08-14)_Group - operational KPIs_1" xfId="21144"/>
    <cellStyle name="n_IT Conso 2004 _CA forfaits 0607 (06-08-14)_Poland KPIs" xfId="43550"/>
    <cellStyle name="n_IT Conso 2004 _CA forfaits 0607 (06-08-14)_ROW" xfId="43552"/>
    <cellStyle name="n_IT Conso 2004 _CA forfaits 0607 (06-08-14)_ROW ARPU" xfId="43553"/>
    <cellStyle name="n_IT Conso 2004 _CA forfaits 0607 (06-08-14)_ROW_1" xfId="43554"/>
    <cellStyle name="n_IT Conso 2004 _CA forfaits 0607 (06-08-14)_ROW_1_Group" xfId="43555"/>
    <cellStyle name="n_IT Conso 2004 _CA forfaits 0607 (06-08-14)_ROW_1_ROW ARPU" xfId="43556"/>
    <cellStyle name="n_IT Conso 2004 _CA forfaits 0607 (06-08-14)_ROW_Group" xfId="43557"/>
    <cellStyle name="n_IT Conso 2004 _CA forfaits 0607 (06-08-14)_ROW_ROW ARPU" xfId="43558"/>
    <cellStyle name="n_IT Conso 2004 _CA forfaits 0607 (06-08-14)_Spain ARPU + AUPU" xfId="43559"/>
    <cellStyle name="n_IT Conso 2004 _CA forfaits 0607 (06-08-14)_Spain ARPU + AUPU_Group" xfId="43560"/>
    <cellStyle name="n_IT Conso 2004 _CA forfaits 0607 (06-08-14)_Spain ARPU + AUPU_ROW ARPU" xfId="43561"/>
    <cellStyle name="n_IT Conso 2004 _CA forfaits 0607 (06-08-14)_Spain KPIs" xfId="7686"/>
    <cellStyle name="n_IT Conso 2004 _CA forfaits 0607 (06-08-14)_Spain KPIs 2" xfId="17053"/>
    <cellStyle name="n_IT Conso 2004 _CA forfaits 0607 (06-08-14)_Spain KPIs_1" xfId="52502"/>
    <cellStyle name="n_IT Conso 2004 _CA forfaits 0607 (06-08-14)_Telecoms - Operational KPIs" xfId="50805"/>
    <cellStyle name="n_IT Conso 2004 _Classeur2" xfId="3718"/>
    <cellStyle name="n_IT Conso 2004 _Classeur2_A&amp;ME KPIs" xfId="54282"/>
    <cellStyle name="n_IT Conso 2004 _Classeur2_France financials" xfId="24633"/>
    <cellStyle name="n_IT Conso 2004 _Classeur2_France KPIs" xfId="5840"/>
    <cellStyle name="n_IT Conso 2004 _Classeur2_France KPIs 2" xfId="15258"/>
    <cellStyle name="n_IT Conso 2004 _Classeur2_France KPIs_1" xfId="13083"/>
    <cellStyle name="n_IT Conso 2004 _Classeur2_Group" xfId="43563"/>
    <cellStyle name="n_IT Conso 2004 _Classeur2_Group - financial KPIs" xfId="22889"/>
    <cellStyle name="n_IT Conso 2004 _Classeur2_Group - operational KPIs" xfId="11329"/>
    <cellStyle name="n_IT Conso 2004 _Classeur2_Group - operational KPIs 2" xfId="19028"/>
    <cellStyle name="n_IT Conso 2004 _Classeur2_Group - operational KPIs_1" xfId="21145"/>
    <cellStyle name="n_IT Conso 2004 _Classeur2_Poland KPIs" xfId="43562"/>
    <cellStyle name="n_IT Conso 2004 _Classeur2_ROW" xfId="43564"/>
    <cellStyle name="n_IT Conso 2004 _Classeur2_ROW ARPU" xfId="43565"/>
    <cellStyle name="n_IT Conso 2004 _Classeur2_ROW_1" xfId="43566"/>
    <cellStyle name="n_IT Conso 2004 _Classeur2_ROW_1_Group" xfId="43567"/>
    <cellStyle name="n_IT Conso 2004 _Classeur2_ROW_1_ROW ARPU" xfId="43568"/>
    <cellStyle name="n_IT Conso 2004 _Classeur2_ROW_Group" xfId="43569"/>
    <cellStyle name="n_IT Conso 2004 _Classeur2_ROW_ROW ARPU" xfId="43570"/>
    <cellStyle name="n_IT Conso 2004 _Classeur2_Spain ARPU + AUPU" xfId="43571"/>
    <cellStyle name="n_IT Conso 2004 _Classeur2_Spain ARPU + AUPU_Group" xfId="43572"/>
    <cellStyle name="n_IT Conso 2004 _Classeur2_Spain ARPU + AUPU_ROW ARPU" xfId="43573"/>
    <cellStyle name="n_IT Conso 2004 _Classeur2_Spain KPIs" xfId="7687"/>
    <cellStyle name="n_IT Conso 2004 _Classeur2_Spain KPIs 2" xfId="17054"/>
    <cellStyle name="n_IT Conso 2004 _Classeur2_Spain KPIs_1" xfId="52503"/>
    <cellStyle name="n_IT Conso 2004 _Classeur2_Telecoms - Operational KPIs" xfId="50806"/>
    <cellStyle name="n_IT Conso 2004 _Classeur5" xfId="3719"/>
    <cellStyle name="n_IT Conso 2004 _Classeur5_A&amp;ME KPIs" xfId="54283"/>
    <cellStyle name="n_IT Conso 2004 _Classeur5_France financials" xfId="24634"/>
    <cellStyle name="n_IT Conso 2004 _Classeur5_France KPIs" xfId="5841"/>
    <cellStyle name="n_IT Conso 2004 _Classeur5_France KPIs 2" xfId="15259"/>
    <cellStyle name="n_IT Conso 2004 _Classeur5_France KPIs_1" xfId="13084"/>
    <cellStyle name="n_IT Conso 2004 _Classeur5_Group" xfId="43575"/>
    <cellStyle name="n_IT Conso 2004 _Classeur5_Group - financial KPIs" xfId="22890"/>
    <cellStyle name="n_IT Conso 2004 _Classeur5_Group - operational KPIs" xfId="11330"/>
    <cellStyle name="n_IT Conso 2004 _Classeur5_Group - operational KPIs 2" xfId="19029"/>
    <cellStyle name="n_IT Conso 2004 _Classeur5_Group - operational KPIs_1" xfId="21146"/>
    <cellStyle name="n_IT Conso 2004 _Classeur5_Poland KPIs" xfId="43574"/>
    <cellStyle name="n_IT Conso 2004 _Classeur5_ROW" xfId="43576"/>
    <cellStyle name="n_IT Conso 2004 _Classeur5_ROW ARPU" xfId="43577"/>
    <cellStyle name="n_IT Conso 2004 _Classeur5_ROW_1" xfId="43578"/>
    <cellStyle name="n_IT Conso 2004 _Classeur5_ROW_1_Group" xfId="43579"/>
    <cellStyle name="n_IT Conso 2004 _Classeur5_ROW_1_ROW ARPU" xfId="43580"/>
    <cellStyle name="n_IT Conso 2004 _Classeur5_ROW_Group" xfId="43581"/>
    <cellStyle name="n_IT Conso 2004 _Classeur5_ROW_ROW ARPU" xfId="43582"/>
    <cellStyle name="n_IT Conso 2004 _Classeur5_Spain ARPU + AUPU" xfId="43583"/>
    <cellStyle name="n_IT Conso 2004 _Classeur5_Spain ARPU + AUPU_Group" xfId="43584"/>
    <cellStyle name="n_IT Conso 2004 _Classeur5_Spain ARPU + AUPU_ROW ARPU" xfId="43585"/>
    <cellStyle name="n_IT Conso 2004 _Classeur5_Spain KPIs" xfId="7688"/>
    <cellStyle name="n_IT Conso 2004 _Classeur5_Spain KPIs 2" xfId="17055"/>
    <cellStyle name="n_IT Conso 2004 _Classeur5_Spain KPIs_1" xfId="52504"/>
    <cellStyle name="n_IT Conso 2004 _Classeur5_Telecoms - Operational KPIs" xfId="50807"/>
    <cellStyle name="n_IT Conso 2004 _DATA KPI Personal" xfId="43586"/>
    <cellStyle name="n_IT Conso 2004 _DATA KPI Personal_Group" xfId="43587"/>
    <cellStyle name="n_IT Conso 2004 _DATA KPI Personal_ROW ARPU" xfId="43588"/>
    <cellStyle name="n_IT Conso 2004 _EE_CoA_BS - mapped V4" xfId="43589"/>
    <cellStyle name="n_IT Conso 2004 _EE_CoA_BS - mapped V4_Group" xfId="43590"/>
    <cellStyle name="n_IT Conso 2004 _EE_CoA_BS - mapped V4_ROW ARPU" xfId="43591"/>
    <cellStyle name="n_IT Conso 2004 _France financials" xfId="24627"/>
    <cellStyle name="n_IT Conso 2004 _France KPIs" xfId="5834"/>
    <cellStyle name="n_IT Conso 2004 _France KPIs 2" xfId="15252"/>
    <cellStyle name="n_IT Conso 2004 _France KPIs_1" xfId="13077"/>
    <cellStyle name="n_IT Conso 2004 _Group" xfId="43592"/>
    <cellStyle name="n_IT Conso 2004 _Group - financial KPIs" xfId="22883"/>
    <cellStyle name="n_IT Conso 2004 _Group - operational KPIs" xfId="11323"/>
    <cellStyle name="n_IT Conso 2004 _Group - operational KPIs 2" xfId="19022"/>
    <cellStyle name="n_IT Conso 2004 _Group - operational KPIs_1" xfId="21139"/>
    <cellStyle name="n_IT Conso 2004 _PFA_Mn MTV_060413" xfId="3720"/>
    <cellStyle name="n_IT Conso 2004 _PFA_Mn MTV_060413_A&amp;ME KPIs" xfId="54284"/>
    <cellStyle name="n_IT Conso 2004 _PFA_Mn MTV_060413_France financials" xfId="24635"/>
    <cellStyle name="n_IT Conso 2004 _PFA_Mn MTV_060413_France KPIs" xfId="5842"/>
    <cellStyle name="n_IT Conso 2004 _PFA_Mn MTV_060413_France KPIs 2" xfId="15260"/>
    <cellStyle name="n_IT Conso 2004 _PFA_Mn MTV_060413_France KPIs_1" xfId="13085"/>
    <cellStyle name="n_IT Conso 2004 _PFA_Mn MTV_060413_Group" xfId="43594"/>
    <cellStyle name="n_IT Conso 2004 _PFA_Mn MTV_060413_Group - financial KPIs" xfId="22891"/>
    <cellStyle name="n_IT Conso 2004 _PFA_Mn MTV_060413_Group - operational KPIs" xfId="11331"/>
    <cellStyle name="n_IT Conso 2004 _PFA_Mn MTV_060413_Group - operational KPIs 2" xfId="19030"/>
    <cellStyle name="n_IT Conso 2004 _PFA_Mn MTV_060413_Group - operational KPIs_1" xfId="21147"/>
    <cellStyle name="n_IT Conso 2004 _PFA_Mn MTV_060413_Poland KPIs" xfId="43593"/>
    <cellStyle name="n_IT Conso 2004 _PFA_Mn MTV_060413_ROW" xfId="43595"/>
    <cellStyle name="n_IT Conso 2004 _PFA_Mn MTV_060413_ROW ARPU" xfId="43596"/>
    <cellStyle name="n_IT Conso 2004 _PFA_Mn MTV_060413_ROW_1" xfId="43597"/>
    <cellStyle name="n_IT Conso 2004 _PFA_Mn MTV_060413_ROW_1_Group" xfId="43598"/>
    <cellStyle name="n_IT Conso 2004 _PFA_Mn MTV_060413_ROW_1_ROW ARPU" xfId="43599"/>
    <cellStyle name="n_IT Conso 2004 _PFA_Mn MTV_060413_ROW_Group" xfId="43600"/>
    <cellStyle name="n_IT Conso 2004 _PFA_Mn MTV_060413_ROW_ROW ARPU" xfId="43601"/>
    <cellStyle name="n_IT Conso 2004 _PFA_Mn MTV_060413_Spain ARPU + AUPU" xfId="43602"/>
    <cellStyle name="n_IT Conso 2004 _PFA_Mn MTV_060413_Spain ARPU + AUPU_Group" xfId="43603"/>
    <cellStyle name="n_IT Conso 2004 _PFA_Mn MTV_060413_Spain ARPU + AUPU_ROW ARPU" xfId="43604"/>
    <cellStyle name="n_IT Conso 2004 _PFA_Mn MTV_060413_Spain KPIs" xfId="7689"/>
    <cellStyle name="n_IT Conso 2004 _PFA_Mn MTV_060413_Spain KPIs 2" xfId="17056"/>
    <cellStyle name="n_IT Conso 2004 _PFA_Mn MTV_060413_Spain KPIs_1" xfId="52505"/>
    <cellStyle name="n_IT Conso 2004 _PFA_Mn MTV_060413_Telecoms - Operational KPIs" xfId="50808"/>
    <cellStyle name="n_IT Conso 2004 _PFA_Mn_0603_V0 0" xfId="3721"/>
    <cellStyle name="n_IT Conso 2004 _PFA_Mn_0603_V0 0_A&amp;ME KPIs" xfId="54285"/>
    <cellStyle name="n_IT Conso 2004 _PFA_Mn_0603_V0 0_France financials" xfId="24636"/>
    <cellStyle name="n_IT Conso 2004 _PFA_Mn_0603_V0 0_France KPIs" xfId="5843"/>
    <cellStyle name="n_IT Conso 2004 _PFA_Mn_0603_V0 0_France KPIs 2" xfId="15261"/>
    <cellStyle name="n_IT Conso 2004 _PFA_Mn_0603_V0 0_France KPIs_1" xfId="13086"/>
    <cellStyle name="n_IT Conso 2004 _PFA_Mn_0603_V0 0_Group" xfId="43606"/>
    <cellStyle name="n_IT Conso 2004 _PFA_Mn_0603_V0 0_Group - financial KPIs" xfId="22892"/>
    <cellStyle name="n_IT Conso 2004 _PFA_Mn_0603_V0 0_Group - operational KPIs" xfId="11332"/>
    <cellStyle name="n_IT Conso 2004 _PFA_Mn_0603_V0 0_Group - operational KPIs 2" xfId="19031"/>
    <cellStyle name="n_IT Conso 2004 _PFA_Mn_0603_V0 0_Group - operational KPIs_1" xfId="21148"/>
    <cellStyle name="n_IT Conso 2004 _PFA_Mn_0603_V0 0_Poland KPIs" xfId="43605"/>
    <cellStyle name="n_IT Conso 2004 _PFA_Mn_0603_V0 0_ROW" xfId="43607"/>
    <cellStyle name="n_IT Conso 2004 _PFA_Mn_0603_V0 0_ROW ARPU" xfId="43608"/>
    <cellStyle name="n_IT Conso 2004 _PFA_Mn_0603_V0 0_ROW_1" xfId="43609"/>
    <cellStyle name="n_IT Conso 2004 _PFA_Mn_0603_V0 0_ROW_1_Group" xfId="43610"/>
    <cellStyle name="n_IT Conso 2004 _PFA_Mn_0603_V0 0_ROW_1_ROW ARPU" xfId="43611"/>
    <cellStyle name="n_IT Conso 2004 _PFA_Mn_0603_V0 0_ROW_Group" xfId="43612"/>
    <cellStyle name="n_IT Conso 2004 _PFA_Mn_0603_V0 0_ROW_ROW ARPU" xfId="43613"/>
    <cellStyle name="n_IT Conso 2004 _PFA_Mn_0603_V0 0_Spain ARPU + AUPU" xfId="43614"/>
    <cellStyle name="n_IT Conso 2004 _PFA_Mn_0603_V0 0_Spain ARPU + AUPU_Group" xfId="43615"/>
    <cellStyle name="n_IT Conso 2004 _PFA_Mn_0603_V0 0_Spain ARPU + AUPU_ROW ARPU" xfId="43616"/>
    <cellStyle name="n_IT Conso 2004 _PFA_Mn_0603_V0 0_Spain KPIs" xfId="7690"/>
    <cellStyle name="n_IT Conso 2004 _PFA_Mn_0603_V0 0_Spain KPIs 2" xfId="17057"/>
    <cellStyle name="n_IT Conso 2004 _PFA_Mn_0603_V0 0_Spain KPIs_1" xfId="52506"/>
    <cellStyle name="n_IT Conso 2004 _PFA_Mn_0603_V0 0_Telecoms - Operational KPIs" xfId="50809"/>
    <cellStyle name="n_IT Conso 2004 _PFA_Parcs_0600706" xfId="3722"/>
    <cellStyle name="n_IT Conso 2004 _PFA_Parcs_0600706_A&amp;ME KPIs" xfId="54286"/>
    <cellStyle name="n_IT Conso 2004 _PFA_Parcs_0600706_France financials" xfId="24637"/>
    <cellStyle name="n_IT Conso 2004 _PFA_Parcs_0600706_France KPIs" xfId="5844"/>
    <cellStyle name="n_IT Conso 2004 _PFA_Parcs_0600706_France KPIs 2" xfId="15262"/>
    <cellStyle name="n_IT Conso 2004 _PFA_Parcs_0600706_France KPIs_1" xfId="13087"/>
    <cellStyle name="n_IT Conso 2004 _PFA_Parcs_0600706_Group" xfId="43618"/>
    <cellStyle name="n_IT Conso 2004 _PFA_Parcs_0600706_Group - financial KPIs" xfId="22893"/>
    <cellStyle name="n_IT Conso 2004 _PFA_Parcs_0600706_Group - operational KPIs" xfId="11333"/>
    <cellStyle name="n_IT Conso 2004 _PFA_Parcs_0600706_Group - operational KPIs 2" xfId="19032"/>
    <cellStyle name="n_IT Conso 2004 _PFA_Parcs_0600706_Group - operational KPIs_1" xfId="21149"/>
    <cellStyle name="n_IT Conso 2004 _PFA_Parcs_0600706_Poland KPIs" xfId="43617"/>
    <cellStyle name="n_IT Conso 2004 _PFA_Parcs_0600706_ROW" xfId="43619"/>
    <cellStyle name="n_IT Conso 2004 _PFA_Parcs_0600706_ROW ARPU" xfId="43620"/>
    <cellStyle name="n_IT Conso 2004 _PFA_Parcs_0600706_ROW_1" xfId="43621"/>
    <cellStyle name="n_IT Conso 2004 _PFA_Parcs_0600706_ROW_1_Group" xfId="43622"/>
    <cellStyle name="n_IT Conso 2004 _PFA_Parcs_0600706_ROW_1_ROW ARPU" xfId="43623"/>
    <cellStyle name="n_IT Conso 2004 _PFA_Parcs_0600706_ROW_Group" xfId="43624"/>
    <cellStyle name="n_IT Conso 2004 _PFA_Parcs_0600706_ROW_ROW ARPU" xfId="43625"/>
    <cellStyle name="n_IT Conso 2004 _PFA_Parcs_0600706_Spain ARPU + AUPU" xfId="43626"/>
    <cellStyle name="n_IT Conso 2004 _PFA_Parcs_0600706_Spain ARPU + AUPU_Group" xfId="43627"/>
    <cellStyle name="n_IT Conso 2004 _PFA_Parcs_0600706_Spain ARPU + AUPU_ROW ARPU" xfId="43628"/>
    <cellStyle name="n_IT Conso 2004 _PFA_Parcs_0600706_Spain KPIs" xfId="7691"/>
    <cellStyle name="n_IT Conso 2004 _PFA_Parcs_0600706_Spain KPIs 2" xfId="17058"/>
    <cellStyle name="n_IT Conso 2004 _PFA_Parcs_0600706_Spain KPIs_1" xfId="52507"/>
    <cellStyle name="n_IT Conso 2004 _PFA_Parcs_0600706_Telecoms - Operational KPIs" xfId="50810"/>
    <cellStyle name="n_IT Conso 2004 _Poland KPIs" xfId="43501"/>
    <cellStyle name="n_IT Conso 2004 _Reporting Valeur_Mobile_2010_10" xfId="43629"/>
    <cellStyle name="n_IT Conso 2004 _Reporting Valeur_Mobile_2010_10_Group" xfId="43630"/>
    <cellStyle name="n_IT Conso 2004 _Reporting Valeur_Mobile_2010_10_ROW" xfId="43631"/>
    <cellStyle name="n_IT Conso 2004 _Reporting Valeur_Mobile_2010_10_ROW ARPU" xfId="43632"/>
    <cellStyle name="n_IT Conso 2004 _Reporting Valeur_Mobile_2010_10_ROW_Group" xfId="43633"/>
    <cellStyle name="n_IT Conso 2004 _Reporting Valeur_Mobile_2010_10_ROW_ROW ARPU" xfId="43634"/>
    <cellStyle name="n_IT Conso 2004 _ROW" xfId="43635"/>
    <cellStyle name="n_IT Conso 2004 _ROW ARPU" xfId="43636"/>
    <cellStyle name="n_IT Conso 2004 _ROW_1" xfId="43637"/>
    <cellStyle name="n_IT Conso 2004 _ROW_1_Group" xfId="43638"/>
    <cellStyle name="n_IT Conso 2004 _ROW_1_ROW ARPU" xfId="43639"/>
    <cellStyle name="n_IT Conso 2004 _ROW_Group" xfId="43640"/>
    <cellStyle name="n_IT Conso 2004 _ROW_ROW ARPU" xfId="43641"/>
    <cellStyle name="n_IT Conso 2004 _Spain ARPU + AUPU" xfId="43642"/>
    <cellStyle name="n_IT Conso 2004 _Spain ARPU + AUPU_Group" xfId="43643"/>
    <cellStyle name="n_IT Conso 2004 _Spain ARPU + AUPU_ROW ARPU" xfId="43644"/>
    <cellStyle name="n_IT Conso 2004 _Spain KPIs" xfId="7681"/>
    <cellStyle name="n_IT Conso 2004 _Spain KPIs 2" xfId="17048"/>
    <cellStyle name="n_IT Conso 2004 _Spain KPIs_1" xfId="52497"/>
    <cellStyle name="n_IT Conso 2004 _Telecoms - Operational KPIs" xfId="50800"/>
    <cellStyle name="n_IT Conso 2004 _UAG_report_CA 06-09 (06-09-28)" xfId="3723"/>
    <cellStyle name="n_IT Conso 2004 _UAG_report_CA 06-09 (06-09-28)_A&amp;ME KPIs" xfId="54287"/>
    <cellStyle name="n_IT Conso 2004 _UAG_report_CA 06-09 (06-09-28)_France financials" xfId="24638"/>
    <cellStyle name="n_IT Conso 2004 _UAG_report_CA 06-09 (06-09-28)_France KPIs" xfId="5845"/>
    <cellStyle name="n_IT Conso 2004 _UAG_report_CA 06-09 (06-09-28)_France KPIs 2" xfId="15263"/>
    <cellStyle name="n_IT Conso 2004 _UAG_report_CA 06-09 (06-09-28)_France KPIs_1" xfId="13088"/>
    <cellStyle name="n_IT Conso 2004 _UAG_report_CA 06-09 (06-09-28)_Group" xfId="43646"/>
    <cellStyle name="n_IT Conso 2004 _UAG_report_CA 06-09 (06-09-28)_Group - financial KPIs" xfId="22894"/>
    <cellStyle name="n_IT Conso 2004 _UAG_report_CA 06-09 (06-09-28)_Group - operational KPIs" xfId="11334"/>
    <cellStyle name="n_IT Conso 2004 _UAG_report_CA 06-09 (06-09-28)_Group - operational KPIs 2" xfId="19033"/>
    <cellStyle name="n_IT Conso 2004 _UAG_report_CA 06-09 (06-09-28)_Group - operational KPIs_1" xfId="21150"/>
    <cellStyle name="n_IT Conso 2004 _UAG_report_CA 06-09 (06-09-28)_Poland KPIs" xfId="43645"/>
    <cellStyle name="n_IT Conso 2004 _UAG_report_CA 06-09 (06-09-28)_ROW" xfId="43647"/>
    <cellStyle name="n_IT Conso 2004 _UAG_report_CA 06-09 (06-09-28)_ROW ARPU" xfId="43648"/>
    <cellStyle name="n_IT Conso 2004 _UAG_report_CA 06-09 (06-09-28)_ROW_1" xfId="43649"/>
    <cellStyle name="n_IT Conso 2004 _UAG_report_CA 06-09 (06-09-28)_ROW_1_Group" xfId="43650"/>
    <cellStyle name="n_IT Conso 2004 _UAG_report_CA 06-09 (06-09-28)_ROW_1_ROW ARPU" xfId="43651"/>
    <cellStyle name="n_IT Conso 2004 _UAG_report_CA 06-09 (06-09-28)_ROW_Group" xfId="43652"/>
    <cellStyle name="n_IT Conso 2004 _UAG_report_CA 06-09 (06-09-28)_ROW_ROW ARPU" xfId="43653"/>
    <cellStyle name="n_IT Conso 2004 _UAG_report_CA 06-09 (06-09-28)_Spain ARPU + AUPU" xfId="43654"/>
    <cellStyle name="n_IT Conso 2004 _UAG_report_CA 06-09 (06-09-28)_Spain ARPU + AUPU_Group" xfId="43655"/>
    <cellStyle name="n_IT Conso 2004 _UAG_report_CA 06-09 (06-09-28)_Spain ARPU + AUPU_ROW ARPU" xfId="43656"/>
    <cellStyle name="n_IT Conso 2004 _UAG_report_CA 06-09 (06-09-28)_Spain KPIs" xfId="7692"/>
    <cellStyle name="n_IT Conso 2004 _UAG_report_CA 06-09 (06-09-28)_Spain KPIs 2" xfId="17059"/>
    <cellStyle name="n_IT Conso 2004 _UAG_report_CA 06-09 (06-09-28)_Spain KPIs_1" xfId="52508"/>
    <cellStyle name="n_IT Conso 2004 _UAG_report_CA 06-09 (06-09-28)_Telecoms - Operational KPIs" xfId="50811"/>
    <cellStyle name="n_IT Conso 2004 _UAG_report_CA 06-10 (06-11-06)" xfId="3724"/>
    <cellStyle name="n_IT Conso 2004 _UAG_report_CA 06-10 (06-11-06)_A&amp;ME KPIs" xfId="54288"/>
    <cellStyle name="n_IT Conso 2004 _UAG_report_CA 06-10 (06-11-06)_France financials" xfId="24639"/>
    <cellStyle name="n_IT Conso 2004 _UAG_report_CA 06-10 (06-11-06)_France KPIs" xfId="5846"/>
    <cellStyle name="n_IT Conso 2004 _UAG_report_CA 06-10 (06-11-06)_France KPIs 2" xfId="15264"/>
    <cellStyle name="n_IT Conso 2004 _UAG_report_CA 06-10 (06-11-06)_France KPIs_1" xfId="13089"/>
    <cellStyle name="n_IT Conso 2004 _UAG_report_CA 06-10 (06-11-06)_Group" xfId="43658"/>
    <cellStyle name="n_IT Conso 2004 _UAG_report_CA 06-10 (06-11-06)_Group - financial KPIs" xfId="22895"/>
    <cellStyle name="n_IT Conso 2004 _UAG_report_CA 06-10 (06-11-06)_Group - operational KPIs" xfId="11335"/>
    <cellStyle name="n_IT Conso 2004 _UAG_report_CA 06-10 (06-11-06)_Group - operational KPIs 2" xfId="19034"/>
    <cellStyle name="n_IT Conso 2004 _UAG_report_CA 06-10 (06-11-06)_Group - operational KPIs_1" xfId="21151"/>
    <cellStyle name="n_IT Conso 2004 _UAG_report_CA 06-10 (06-11-06)_Poland KPIs" xfId="43657"/>
    <cellStyle name="n_IT Conso 2004 _UAG_report_CA 06-10 (06-11-06)_ROW" xfId="43659"/>
    <cellStyle name="n_IT Conso 2004 _UAG_report_CA 06-10 (06-11-06)_ROW ARPU" xfId="43660"/>
    <cellStyle name="n_IT Conso 2004 _UAG_report_CA 06-10 (06-11-06)_ROW_1" xfId="43661"/>
    <cellStyle name="n_IT Conso 2004 _UAG_report_CA 06-10 (06-11-06)_ROW_1_Group" xfId="43662"/>
    <cellStyle name="n_IT Conso 2004 _UAG_report_CA 06-10 (06-11-06)_ROW_1_ROW ARPU" xfId="43663"/>
    <cellStyle name="n_IT Conso 2004 _UAG_report_CA 06-10 (06-11-06)_ROW_Group" xfId="43664"/>
    <cellStyle name="n_IT Conso 2004 _UAG_report_CA 06-10 (06-11-06)_ROW_ROW ARPU" xfId="43665"/>
    <cellStyle name="n_IT Conso 2004 _UAG_report_CA 06-10 (06-11-06)_Spain ARPU + AUPU" xfId="43666"/>
    <cellStyle name="n_IT Conso 2004 _UAG_report_CA 06-10 (06-11-06)_Spain ARPU + AUPU_Group" xfId="43667"/>
    <cellStyle name="n_IT Conso 2004 _UAG_report_CA 06-10 (06-11-06)_Spain ARPU + AUPU_ROW ARPU" xfId="43668"/>
    <cellStyle name="n_IT Conso 2004 _UAG_report_CA 06-10 (06-11-06)_Spain KPIs" xfId="7693"/>
    <cellStyle name="n_IT Conso 2004 _UAG_report_CA 06-10 (06-11-06)_Spain KPIs 2" xfId="17060"/>
    <cellStyle name="n_IT Conso 2004 _UAG_report_CA 06-10 (06-11-06)_Spain KPIs_1" xfId="52509"/>
    <cellStyle name="n_IT Conso 2004 _UAG_report_CA 06-10 (06-11-06)_Telecoms - Operational KPIs" xfId="50812"/>
    <cellStyle name="n_IT Conso 2004 _V&amp;M trajectoires V1 (06-08-11)" xfId="3725"/>
    <cellStyle name="n_IT Conso 2004 _V&amp;M trajectoires V1 (06-08-11)_A&amp;ME KPIs" xfId="54289"/>
    <cellStyle name="n_IT Conso 2004 _V&amp;M trajectoires V1 (06-08-11)_France financials" xfId="24640"/>
    <cellStyle name="n_IT Conso 2004 _V&amp;M trajectoires V1 (06-08-11)_France KPIs" xfId="5847"/>
    <cellStyle name="n_IT Conso 2004 _V&amp;M trajectoires V1 (06-08-11)_France KPIs 2" xfId="15265"/>
    <cellStyle name="n_IT Conso 2004 _V&amp;M trajectoires V1 (06-08-11)_France KPIs_1" xfId="13090"/>
    <cellStyle name="n_IT Conso 2004 _V&amp;M trajectoires V1 (06-08-11)_Group" xfId="43670"/>
    <cellStyle name="n_IT Conso 2004 _V&amp;M trajectoires V1 (06-08-11)_Group - financial KPIs" xfId="22896"/>
    <cellStyle name="n_IT Conso 2004 _V&amp;M trajectoires V1 (06-08-11)_Group - operational KPIs" xfId="11336"/>
    <cellStyle name="n_IT Conso 2004 _V&amp;M trajectoires V1 (06-08-11)_Group - operational KPIs 2" xfId="19035"/>
    <cellStyle name="n_IT Conso 2004 _V&amp;M trajectoires V1 (06-08-11)_Group - operational KPIs_1" xfId="21152"/>
    <cellStyle name="n_IT Conso 2004 _V&amp;M trajectoires V1 (06-08-11)_Poland KPIs" xfId="43669"/>
    <cellStyle name="n_IT Conso 2004 _V&amp;M trajectoires V1 (06-08-11)_ROW" xfId="43671"/>
    <cellStyle name="n_IT Conso 2004 _V&amp;M trajectoires V1 (06-08-11)_ROW ARPU" xfId="43672"/>
    <cellStyle name="n_IT Conso 2004 _V&amp;M trajectoires V1 (06-08-11)_ROW_1" xfId="43673"/>
    <cellStyle name="n_IT Conso 2004 _V&amp;M trajectoires V1 (06-08-11)_ROW_1_Group" xfId="43674"/>
    <cellStyle name="n_IT Conso 2004 _V&amp;M trajectoires V1 (06-08-11)_ROW_1_ROW ARPU" xfId="43675"/>
    <cellStyle name="n_IT Conso 2004 _V&amp;M trajectoires V1 (06-08-11)_ROW_Group" xfId="43676"/>
    <cellStyle name="n_IT Conso 2004 _V&amp;M trajectoires V1 (06-08-11)_ROW_ROW ARPU" xfId="43677"/>
    <cellStyle name="n_IT Conso 2004 _V&amp;M trajectoires V1 (06-08-11)_Spain ARPU + AUPU" xfId="43678"/>
    <cellStyle name="n_IT Conso 2004 _V&amp;M trajectoires V1 (06-08-11)_Spain ARPU + AUPU_Group" xfId="43679"/>
    <cellStyle name="n_IT Conso 2004 _V&amp;M trajectoires V1 (06-08-11)_Spain ARPU + AUPU_ROW ARPU" xfId="43680"/>
    <cellStyle name="n_IT Conso 2004 _V&amp;M trajectoires V1 (06-08-11)_Spain KPIs" xfId="7694"/>
    <cellStyle name="n_IT Conso 2004 _V&amp;M trajectoires V1 (06-08-11)_Spain KPIs 2" xfId="17061"/>
    <cellStyle name="n_IT Conso 2004 _V&amp;M trajectoires V1 (06-08-11)_Spain KPIs_1" xfId="52510"/>
    <cellStyle name="n_IT Conso 2004 _V&amp;M trajectoires V1 (06-08-11)_Telecoms - Operational KPIs" xfId="50813"/>
    <cellStyle name="n_KPI's" xfId="3726"/>
    <cellStyle name="n_KPI's_01 Synthèse DM pour modèle" xfId="3727"/>
    <cellStyle name="n_KPI's_01 Synthèse DM pour modèle_A&amp;ME KPIs" xfId="54291"/>
    <cellStyle name="n_KPI's_01 Synthèse DM pour modèle_France financials" xfId="24642"/>
    <cellStyle name="n_KPI's_01 Synthèse DM pour modèle_France KPIs" xfId="5849"/>
    <cellStyle name="n_KPI's_01 Synthèse DM pour modèle_France KPIs 2" xfId="15267"/>
    <cellStyle name="n_KPI's_01 Synthèse DM pour modèle_France KPIs_1" xfId="13092"/>
    <cellStyle name="n_KPI's_01 Synthèse DM pour modèle_Group" xfId="43683"/>
    <cellStyle name="n_KPI's_01 Synthèse DM pour modèle_Group - financial KPIs" xfId="22898"/>
    <cellStyle name="n_KPI's_01 Synthèse DM pour modèle_Group - operational KPIs" xfId="11338"/>
    <cellStyle name="n_KPI's_01 Synthèse DM pour modèle_Group - operational KPIs 2" xfId="19037"/>
    <cellStyle name="n_KPI's_01 Synthèse DM pour modèle_Group - operational KPIs_1" xfId="21154"/>
    <cellStyle name="n_KPI's_01 Synthèse DM pour modèle_Poland KPIs" xfId="43682"/>
    <cellStyle name="n_KPI's_01 Synthèse DM pour modèle_ROW" xfId="43684"/>
    <cellStyle name="n_KPI's_01 Synthèse DM pour modèle_ROW ARPU" xfId="43685"/>
    <cellStyle name="n_KPI's_01 Synthèse DM pour modèle_ROW_1" xfId="43686"/>
    <cellStyle name="n_KPI's_01 Synthèse DM pour modèle_ROW_1_Group" xfId="43687"/>
    <cellStyle name="n_KPI's_01 Synthèse DM pour modèle_ROW_1_ROW ARPU" xfId="43688"/>
    <cellStyle name="n_KPI's_01 Synthèse DM pour modèle_ROW_Group" xfId="43689"/>
    <cellStyle name="n_KPI's_01 Synthèse DM pour modèle_ROW_ROW ARPU" xfId="43690"/>
    <cellStyle name="n_KPI's_01 Synthèse DM pour modèle_Spain ARPU + AUPU" xfId="43691"/>
    <cellStyle name="n_KPI's_01 Synthèse DM pour modèle_Spain ARPU + AUPU_Group" xfId="43692"/>
    <cellStyle name="n_KPI's_01 Synthèse DM pour modèle_Spain ARPU + AUPU_ROW ARPU" xfId="43693"/>
    <cellStyle name="n_KPI's_01 Synthèse DM pour modèle_Spain KPIs" xfId="7696"/>
    <cellStyle name="n_KPI's_01 Synthèse DM pour modèle_Spain KPIs 2" xfId="17063"/>
    <cellStyle name="n_KPI's_01 Synthèse DM pour modèle_Spain KPIs_1" xfId="52512"/>
    <cellStyle name="n_KPI's_01 Synthèse DM pour modèle_Telecoms - Operational KPIs" xfId="50815"/>
    <cellStyle name="n_KPI's_0703 Préflashde L23 Analyse CA trafic 07-03 (07-04-03)" xfId="3728"/>
    <cellStyle name="n_KPI's_0703 Préflashde L23 Analyse CA trafic 07-03 (07-04-03)_A&amp;ME KPIs" xfId="54292"/>
    <cellStyle name="n_KPI's_0703 Préflashde L23 Analyse CA trafic 07-03 (07-04-03)_France financials" xfId="24643"/>
    <cellStyle name="n_KPI's_0703 Préflashde L23 Analyse CA trafic 07-03 (07-04-03)_France KPIs" xfId="5850"/>
    <cellStyle name="n_KPI's_0703 Préflashde L23 Analyse CA trafic 07-03 (07-04-03)_France KPIs 2" xfId="15268"/>
    <cellStyle name="n_KPI's_0703 Préflashde L23 Analyse CA trafic 07-03 (07-04-03)_France KPIs_1" xfId="13093"/>
    <cellStyle name="n_KPI's_0703 Préflashde L23 Analyse CA trafic 07-03 (07-04-03)_Group" xfId="43695"/>
    <cellStyle name="n_KPI's_0703 Préflashde L23 Analyse CA trafic 07-03 (07-04-03)_Group - financial KPIs" xfId="22899"/>
    <cellStyle name="n_KPI's_0703 Préflashde L23 Analyse CA trafic 07-03 (07-04-03)_Group - operational KPIs" xfId="11339"/>
    <cellStyle name="n_KPI's_0703 Préflashde L23 Analyse CA trafic 07-03 (07-04-03)_Group - operational KPIs 2" xfId="19038"/>
    <cellStyle name="n_KPI's_0703 Préflashde L23 Analyse CA trafic 07-03 (07-04-03)_Group - operational KPIs_1" xfId="21155"/>
    <cellStyle name="n_KPI's_0703 Préflashde L23 Analyse CA trafic 07-03 (07-04-03)_Poland KPIs" xfId="43694"/>
    <cellStyle name="n_KPI's_0703 Préflashde L23 Analyse CA trafic 07-03 (07-04-03)_ROW" xfId="43696"/>
    <cellStyle name="n_KPI's_0703 Préflashde L23 Analyse CA trafic 07-03 (07-04-03)_ROW ARPU" xfId="43697"/>
    <cellStyle name="n_KPI's_0703 Préflashde L23 Analyse CA trafic 07-03 (07-04-03)_ROW_1" xfId="43698"/>
    <cellStyle name="n_KPI's_0703 Préflashde L23 Analyse CA trafic 07-03 (07-04-03)_ROW_1_Group" xfId="43699"/>
    <cellStyle name="n_KPI's_0703 Préflashde L23 Analyse CA trafic 07-03 (07-04-03)_ROW_1_ROW ARPU" xfId="43700"/>
    <cellStyle name="n_KPI's_0703 Préflashde L23 Analyse CA trafic 07-03 (07-04-03)_ROW_Group" xfId="43701"/>
    <cellStyle name="n_KPI's_0703 Préflashde L23 Analyse CA trafic 07-03 (07-04-03)_ROW_ROW ARPU" xfId="43702"/>
    <cellStyle name="n_KPI's_0703 Préflashde L23 Analyse CA trafic 07-03 (07-04-03)_Spain ARPU + AUPU" xfId="43703"/>
    <cellStyle name="n_KPI's_0703 Préflashde L23 Analyse CA trafic 07-03 (07-04-03)_Spain ARPU + AUPU_Group" xfId="43704"/>
    <cellStyle name="n_KPI's_0703 Préflashde L23 Analyse CA trafic 07-03 (07-04-03)_Spain ARPU + AUPU_ROW ARPU" xfId="43705"/>
    <cellStyle name="n_KPI's_0703 Préflashde L23 Analyse CA trafic 07-03 (07-04-03)_Spain KPIs" xfId="7697"/>
    <cellStyle name="n_KPI's_0703 Préflashde L23 Analyse CA trafic 07-03 (07-04-03)_Spain KPIs 2" xfId="17064"/>
    <cellStyle name="n_KPI's_0703 Préflashde L23 Analyse CA trafic 07-03 (07-04-03)_Spain KPIs_1" xfId="52513"/>
    <cellStyle name="n_KPI's_0703 Préflashde L23 Analyse CA trafic 07-03 (07-04-03)_Telecoms - Operational KPIs" xfId="50816"/>
    <cellStyle name="n_KPI's_A&amp;ME KPIs" xfId="54290"/>
    <cellStyle name="n_KPI's_Base Forfaits 06-07" xfId="3729"/>
    <cellStyle name="n_KPI's_Base Forfaits 06-07_A&amp;ME KPIs" xfId="54293"/>
    <cellStyle name="n_KPI's_Base Forfaits 06-07_France financials" xfId="24644"/>
    <cellStyle name="n_KPI's_Base Forfaits 06-07_France KPIs" xfId="5851"/>
    <cellStyle name="n_KPI's_Base Forfaits 06-07_France KPIs 2" xfId="15269"/>
    <cellStyle name="n_KPI's_Base Forfaits 06-07_France KPIs_1" xfId="13094"/>
    <cellStyle name="n_KPI's_Base Forfaits 06-07_Group" xfId="43707"/>
    <cellStyle name="n_KPI's_Base Forfaits 06-07_Group - financial KPIs" xfId="22900"/>
    <cellStyle name="n_KPI's_Base Forfaits 06-07_Group - operational KPIs" xfId="11340"/>
    <cellStyle name="n_KPI's_Base Forfaits 06-07_Group - operational KPIs 2" xfId="19039"/>
    <cellStyle name="n_KPI's_Base Forfaits 06-07_Group - operational KPIs_1" xfId="21156"/>
    <cellStyle name="n_KPI's_Base Forfaits 06-07_Poland KPIs" xfId="43706"/>
    <cellStyle name="n_KPI's_Base Forfaits 06-07_ROW" xfId="43708"/>
    <cellStyle name="n_KPI's_Base Forfaits 06-07_ROW ARPU" xfId="43709"/>
    <cellStyle name="n_KPI's_Base Forfaits 06-07_ROW_1" xfId="43710"/>
    <cellStyle name="n_KPI's_Base Forfaits 06-07_ROW_1_Group" xfId="43711"/>
    <cellStyle name="n_KPI's_Base Forfaits 06-07_ROW_1_ROW ARPU" xfId="43712"/>
    <cellStyle name="n_KPI's_Base Forfaits 06-07_ROW_Group" xfId="43713"/>
    <cellStyle name="n_KPI's_Base Forfaits 06-07_ROW_ROW ARPU" xfId="43714"/>
    <cellStyle name="n_KPI's_Base Forfaits 06-07_Spain ARPU + AUPU" xfId="43715"/>
    <cellStyle name="n_KPI's_Base Forfaits 06-07_Spain ARPU + AUPU_Group" xfId="43716"/>
    <cellStyle name="n_KPI's_Base Forfaits 06-07_Spain ARPU + AUPU_ROW ARPU" xfId="43717"/>
    <cellStyle name="n_KPI's_Base Forfaits 06-07_Spain KPIs" xfId="7698"/>
    <cellStyle name="n_KPI's_Base Forfaits 06-07_Spain KPIs 2" xfId="17065"/>
    <cellStyle name="n_KPI's_Base Forfaits 06-07_Spain KPIs_1" xfId="52514"/>
    <cellStyle name="n_KPI's_Base Forfaits 06-07_Telecoms - Operational KPIs" xfId="50817"/>
    <cellStyle name="n_KPI's_CA BAC SCR-VM 06-07 (31-07-06)" xfId="3730"/>
    <cellStyle name="n_KPI's_CA BAC SCR-VM 06-07 (31-07-06)_A&amp;ME KPIs" xfId="54294"/>
    <cellStyle name="n_KPI's_CA BAC SCR-VM 06-07 (31-07-06)_France financials" xfId="24645"/>
    <cellStyle name="n_KPI's_CA BAC SCR-VM 06-07 (31-07-06)_France KPIs" xfId="5852"/>
    <cellStyle name="n_KPI's_CA BAC SCR-VM 06-07 (31-07-06)_France KPIs 2" xfId="15270"/>
    <cellStyle name="n_KPI's_CA BAC SCR-VM 06-07 (31-07-06)_France KPIs_1" xfId="13095"/>
    <cellStyle name="n_KPI's_CA BAC SCR-VM 06-07 (31-07-06)_Group" xfId="43719"/>
    <cellStyle name="n_KPI's_CA BAC SCR-VM 06-07 (31-07-06)_Group - financial KPIs" xfId="22901"/>
    <cellStyle name="n_KPI's_CA BAC SCR-VM 06-07 (31-07-06)_Group - operational KPIs" xfId="11341"/>
    <cellStyle name="n_KPI's_CA BAC SCR-VM 06-07 (31-07-06)_Group - operational KPIs 2" xfId="19040"/>
    <cellStyle name="n_KPI's_CA BAC SCR-VM 06-07 (31-07-06)_Group - operational KPIs_1" xfId="21157"/>
    <cellStyle name="n_KPI's_CA BAC SCR-VM 06-07 (31-07-06)_Poland KPIs" xfId="43718"/>
    <cellStyle name="n_KPI's_CA BAC SCR-VM 06-07 (31-07-06)_ROW" xfId="43720"/>
    <cellStyle name="n_KPI's_CA BAC SCR-VM 06-07 (31-07-06)_ROW ARPU" xfId="43721"/>
    <cellStyle name="n_KPI's_CA BAC SCR-VM 06-07 (31-07-06)_ROW_1" xfId="43722"/>
    <cellStyle name="n_KPI's_CA BAC SCR-VM 06-07 (31-07-06)_ROW_1_Group" xfId="43723"/>
    <cellStyle name="n_KPI's_CA BAC SCR-VM 06-07 (31-07-06)_ROW_1_ROW ARPU" xfId="43724"/>
    <cellStyle name="n_KPI's_CA BAC SCR-VM 06-07 (31-07-06)_ROW_Group" xfId="43725"/>
    <cellStyle name="n_KPI's_CA BAC SCR-VM 06-07 (31-07-06)_ROW_ROW ARPU" xfId="43726"/>
    <cellStyle name="n_KPI's_CA BAC SCR-VM 06-07 (31-07-06)_Spain ARPU + AUPU" xfId="43727"/>
    <cellStyle name="n_KPI's_CA BAC SCR-VM 06-07 (31-07-06)_Spain ARPU + AUPU_Group" xfId="43728"/>
    <cellStyle name="n_KPI's_CA BAC SCR-VM 06-07 (31-07-06)_Spain ARPU + AUPU_ROW ARPU" xfId="43729"/>
    <cellStyle name="n_KPI's_CA BAC SCR-VM 06-07 (31-07-06)_Spain KPIs" xfId="7699"/>
    <cellStyle name="n_KPI's_CA BAC SCR-VM 06-07 (31-07-06)_Spain KPIs 2" xfId="17066"/>
    <cellStyle name="n_KPI's_CA BAC SCR-VM 06-07 (31-07-06)_Spain KPIs_1" xfId="52515"/>
    <cellStyle name="n_KPI's_CA BAC SCR-VM 06-07 (31-07-06)_Telecoms - Operational KPIs" xfId="50818"/>
    <cellStyle name="n_KPI's_CA forfaits 0607 (06-08-14)" xfId="3731"/>
    <cellStyle name="n_KPI's_CA forfaits 0607 (06-08-14)_A&amp;ME KPIs" xfId="54295"/>
    <cellStyle name="n_KPI's_CA forfaits 0607 (06-08-14)_France financials" xfId="24646"/>
    <cellStyle name="n_KPI's_CA forfaits 0607 (06-08-14)_France KPIs" xfId="5853"/>
    <cellStyle name="n_KPI's_CA forfaits 0607 (06-08-14)_France KPIs 2" xfId="15271"/>
    <cellStyle name="n_KPI's_CA forfaits 0607 (06-08-14)_France KPIs_1" xfId="13096"/>
    <cellStyle name="n_KPI's_CA forfaits 0607 (06-08-14)_Group" xfId="43731"/>
    <cellStyle name="n_KPI's_CA forfaits 0607 (06-08-14)_Group - financial KPIs" xfId="22902"/>
    <cellStyle name="n_KPI's_CA forfaits 0607 (06-08-14)_Group - operational KPIs" xfId="11342"/>
    <cellStyle name="n_KPI's_CA forfaits 0607 (06-08-14)_Group - operational KPIs 2" xfId="19041"/>
    <cellStyle name="n_KPI's_CA forfaits 0607 (06-08-14)_Group - operational KPIs_1" xfId="21158"/>
    <cellStyle name="n_KPI's_CA forfaits 0607 (06-08-14)_Poland KPIs" xfId="43730"/>
    <cellStyle name="n_KPI's_CA forfaits 0607 (06-08-14)_ROW" xfId="43732"/>
    <cellStyle name="n_KPI's_CA forfaits 0607 (06-08-14)_ROW ARPU" xfId="43733"/>
    <cellStyle name="n_KPI's_CA forfaits 0607 (06-08-14)_ROW_1" xfId="43734"/>
    <cellStyle name="n_KPI's_CA forfaits 0607 (06-08-14)_ROW_1_Group" xfId="43735"/>
    <cellStyle name="n_KPI's_CA forfaits 0607 (06-08-14)_ROW_1_ROW ARPU" xfId="43736"/>
    <cellStyle name="n_KPI's_CA forfaits 0607 (06-08-14)_ROW_Group" xfId="43737"/>
    <cellStyle name="n_KPI's_CA forfaits 0607 (06-08-14)_ROW_ROW ARPU" xfId="43738"/>
    <cellStyle name="n_KPI's_CA forfaits 0607 (06-08-14)_Spain ARPU + AUPU" xfId="43739"/>
    <cellStyle name="n_KPI's_CA forfaits 0607 (06-08-14)_Spain ARPU + AUPU_Group" xfId="43740"/>
    <cellStyle name="n_KPI's_CA forfaits 0607 (06-08-14)_Spain ARPU + AUPU_ROW ARPU" xfId="43741"/>
    <cellStyle name="n_KPI's_CA forfaits 0607 (06-08-14)_Spain KPIs" xfId="7700"/>
    <cellStyle name="n_KPI's_CA forfaits 0607 (06-08-14)_Spain KPIs 2" xfId="17067"/>
    <cellStyle name="n_KPI's_CA forfaits 0607 (06-08-14)_Spain KPIs_1" xfId="52516"/>
    <cellStyle name="n_KPI's_CA forfaits 0607 (06-08-14)_Telecoms - Operational KPIs" xfId="50819"/>
    <cellStyle name="n_KPI's_Classeur2" xfId="3732"/>
    <cellStyle name="n_KPI's_Classeur2_A&amp;ME KPIs" xfId="54296"/>
    <cellStyle name="n_KPI's_Classeur2_France financials" xfId="24647"/>
    <cellStyle name="n_KPI's_Classeur2_France KPIs" xfId="5854"/>
    <cellStyle name="n_KPI's_Classeur2_France KPIs 2" xfId="15272"/>
    <cellStyle name="n_KPI's_Classeur2_France KPIs_1" xfId="13097"/>
    <cellStyle name="n_KPI's_Classeur2_Group" xfId="43743"/>
    <cellStyle name="n_KPI's_Classeur2_Group - financial KPIs" xfId="22903"/>
    <cellStyle name="n_KPI's_Classeur2_Group - operational KPIs" xfId="11343"/>
    <cellStyle name="n_KPI's_Classeur2_Group - operational KPIs 2" xfId="19042"/>
    <cellStyle name="n_KPI's_Classeur2_Group - operational KPIs_1" xfId="21159"/>
    <cellStyle name="n_KPI's_Classeur2_Poland KPIs" xfId="43742"/>
    <cellStyle name="n_KPI's_Classeur2_ROW" xfId="43744"/>
    <cellStyle name="n_KPI's_Classeur2_ROW ARPU" xfId="43745"/>
    <cellStyle name="n_KPI's_Classeur2_ROW_1" xfId="43746"/>
    <cellStyle name="n_KPI's_Classeur2_ROW_1_Group" xfId="43747"/>
    <cellStyle name="n_KPI's_Classeur2_ROW_1_ROW ARPU" xfId="43748"/>
    <cellStyle name="n_KPI's_Classeur2_ROW_Group" xfId="43749"/>
    <cellStyle name="n_KPI's_Classeur2_ROW_ROW ARPU" xfId="43750"/>
    <cellStyle name="n_KPI's_Classeur2_Spain ARPU + AUPU" xfId="43751"/>
    <cellStyle name="n_KPI's_Classeur2_Spain ARPU + AUPU_Group" xfId="43752"/>
    <cellStyle name="n_KPI's_Classeur2_Spain ARPU + AUPU_ROW ARPU" xfId="43753"/>
    <cellStyle name="n_KPI's_Classeur2_Spain KPIs" xfId="7701"/>
    <cellStyle name="n_KPI's_Classeur2_Spain KPIs 2" xfId="17068"/>
    <cellStyle name="n_KPI's_Classeur2_Spain KPIs_1" xfId="52517"/>
    <cellStyle name="n_KPI's_Classeur2_Telecoms - Operational KPIs" xfId="50820"/>
    <cellStyle name="n_KPI's_Classeur5" xfId="3733"/>
    <cellStyle name="n_KPI's_Classeur5_A&amp;ME KPIs" xfId="54297"/>
    <cellStyle name="n_KPI's_Classeur5_France financials" xfId="24648"/>
    <cellStyle name="n_KPI's_Classeur5_France KPIs" xfId="5855"/>
    <cellStyle name="n_KPI's_Classeur5_France KPIs 2" xfId="15273"/>
    <cellStyle name="n_KPI's_Classeur5_France KPIs_1" xfId="13098"/>
    <cellStyle name="n_KPI's_Classeur5_Group" xfId="43755"/>
    <cellStyle name="n_KPI's_Classeur5_Group - financial KPIs" xfId="22904"/>
    <cellStyle name="n_KPI's_Classeur5_Group - operational KPIs" xfId="11344"/>
    <cellStyle name="n_KPI's_Classeur5_Group - operational KPIs 2" xfId="19043"/>
    <cellStyle name="n_KPI's_Classeur5_Group - operational KPIs_1" xfId="21160"/>
    <cellStyle name="n_KPI's_Classeur5_Poland KPIs" xfId="43754"/>
    <cellStyle name="n_KPI's_Classeur5_ROW" xfId="43756"/>
    <cellStyle name="n_KPI's_Classeur5_ROW ARPU" xfId="43757"/>
    <cellStyle name="n_KPI's_Classeur5_ROW_1" xfId="43758"/>
    <cellStyle name="n_KPI's_Classeur5_ROW_1_Group" xfId="43759"/>
    <cellStyle name="n_KPI's_Classeur5_ROW_1_ROW ARPU" xfId="43760"/>
    <cellStyle name="n_KPI's_Classeur5_ROW_Group" xfId="43761"/>
    <cellStyle name="n_KPI's_Classeur5_ROW_ROW ARPU" xfId="43762"/>
    <cellStyle name="n_KPI's_Classeur5_Spain ARPU + AUPU" xfId="43763"/>
    <cellStyle name="n_KPI's_Classeur5_Spain ARPU + AUPU_Group" xfId="43764"/>
    <cellStyle name="n_KPI's_Classeur5_Spain ARPU + AUPU_ROW ARPU" xfId="43765"/>
    <cellStyle name="n_KPI's_Classeur5_Spain KPIs" xfId="7702"/>
    <cellStyle name="n_KPI's_Classeur5_Spain KPIs 2" xfId="17069"/>
    <cellStyle name="n_KPI's_Classeur5_Spain KPIs_1" xfId="52518"/>
    <cellStyle name="n_KPI's_Classeur5_Telecoms - Operational KPIs" xfId="50821"/>
    <cellStyle name="n_KPI's_DATA KPI Personal" xfId="43766"/>
    <cellStyle name="n_KPI's_DATA KPI Personal_Group" xfId="43767"/>
    <cellStyle name="n_KPI's_DATA KPI Personal_ROW ARPU" xfId="43768"/>
    <cellStyle name="n_KPI's_EE_CoA_BS - mapped V4" xfId="43769"/>
    <cellStyle name="n_KPI's_EE_CoA_BS - mapped V4_Group" xfId="43770"/>
    <cellStyle name="n_KPI's_EE_CoA_BS - mapped V4_ROW ARPU" xfId="43771"/>
    <cellStyle name="n_KPI's_France financials" xfId="24641"/>
    <cellStyle name="n_KPI's_France KPIs" xfId="5848"/>
    <cellStyle name="n_KPI's_France KPIs 2" xfId="15266"/>
    <cellStyle name="n_KPI's_France KPIs_1" xfId="13091"/>
    <cellStyle name="n_KPI's_Group" xfId="43772"/>
    <cellStyle name="n_KPI's_Group - financial KPIs" xfId="22897"/>
    <cellStyle name="n_KPI's_Group - operational KPIs" xfId="11337"/>
    <cellStyle name="n_KPI's_Group - operational KPIs 2" xfId="19036"/>
    <cellStyle name="n_KPI's_Group - operational KPIs_1" xfId="21153"/>
    <cellStyle name="n_KPI's_PFA_Mn MTV_060413" xfId="3734"/>
    <cellStyle name="n_KPI's_PFA_Mn MTV_060413_A&amp;ME KPIs" xfId="54298"/>
    <cellStyle name="n_KPI's_PFA_Mn MTV_060413_France financials" xfId="24649"/>
    <cellStyle name="n_KPI's_PFA_Mn MTV_060413_France KPIs" xfId="5856"/>
    <cellStyle name="n_KPI's_PFA_Mn MTV_060413_France KPIs 2" xfId="15274"/>
    <cellStyle name="n_KPI's_PFA_Mn MTV_060413_France KPIs_1" xfId="13099"/>
    <cellStyle name="n_KPI's_PFA_Mn MTV_060413_Group" xfId="43774"/>
    <cellStyle name="n_KPI's_PFA_Mn MTV_060413_Group - financial KPIs" xfId="22905"/>
    <cellStyle name="n_KPI's_PFA_Mn MTV_060413_Group - operational KPIs" xfId="11345"/>
    <cellStyle name="n_KPI's_PFA_Mn MTV_060413_Group - operational KPIs 2" xfId="19044"/>
    <cellStyle name="n_KPI's_PFA_Mn MTV_060413_Group - operational KPIs_1" xfId="21161"/>
    <cellStyle name="n_KPI's_PFA_Mn MTV_060413_Poland KPIs" xfId="43773"/>
    <cellStyle name="n_KPI's_PFA_Mn MTV_060413_ROW" xfId="43775"/>
    <cellStyle name="n_KPI's_PFA_Mn MTV_060413_ROW ARPU" xfId="43776"/>
    <cellStyle name="n_KPI's_PFA_Mn MTV_060413_ROW_1" xfId="43777"/>
    <cellStyle name="n_KPI's_PFA_Mn MTV_060413_ROW_1_Group" xfId="43778"/>
    <cellStyle name="n_KPI's_PFA_Mn MTV_060413_ROW_1_ROW ARPU" xfId="43779"/>
    <cellStyle name="n_KPI's_PFA_Mn MTV_060413_ROW_Group" xfId="43780"/>
    <cellStyle name="n_KPI's_PFA_Mn MTV_060413_ROW_ROW ARPU" xfId="43781"/>
    <cellStyle name="n_KPI's_PFA_Mn MTV_060413_Spain ARPU + AUPU" xfId="43782"/>
    <cellStyle name="n_KPI's_PFA_Mn MTV_060413_Spain ARPU + AUPU_Group" xfId="43783"/>
    <cellStyle name="n_KPI's_PFA_Mn MTV_060413_Spain ARPU + AUPU_ROW ARPU" xfId="43784"/>
    <cellStyle name="n_KPI's_PFA_Mn MTV_060413_Spain KPIs" xfId="7703"/>
    <cellStyle name="n_KPI's_PFA_Mn MTV_060413_Spain KPIs 2" xfId="17070"/>
    <cellStyle name="n_KPI's_PFA_Mn MTV_060413_Spain KPIs_1" xfId="52519"/>
    <cellStyle name="n_KPI's_PFA_Mn MTV_060413_Telecoms - Operational KPIs" xfId="50822"/>
    <cellStyle name="n_KPI's_PFA_Mn_0603_V0 0" xfId="3735"/>
    <cellStyle name="n_KPI's_PFA_Mn_0603_V0 0_A&amp;ME KPIs" xfId="54299"/>
    <cellStyle name="n_KPI's_PFA_Mn_0603_V0 0_France financials" xfId="24650"/>
    <cellStyle name="n_KPI's_PFA_Mn_0603_V0 0_France KPIs" xfId="5857"/>
    <cellStyle name="n_KPI's_PFA_Mn_0603_V0 0_France KPIs 2" xfId="15275"/>
    <cellStyle name="n_KPI's_PFA_Mn_0603_V0 0_France KPIs_1" xfId="13100"/>
    <cellStyle name="n_KPI's_PFA_Mn_0603_V0 0_Group" xfId="43786"/>
    <cellStyle name="n_KPI's_PFA_Mn_0603_V0 0_Group - financial KPIs" xfId="22906"/>
    <cellStyle name="n_KPI's_PFA_Mn_0603_V0 0_Group - operational KPIs" xfId="11346"/>
    <cellStyle name="n_KPI's_PFA_Mn_0603_V0 0_Group - operational KPIs 2" xfId="19045"/>
    <cellStyle name="n_KPI's_PFA_Mn_0603_V0 0_Group - operational KPIs_1" xfId="21162"/>
    <cellStyle name="n_KPI's_PFA_Mn_0603_V0 0_Poland KPIs" xfId="43785"/>
    <cellStyle name="n_KPI's_PFA_Mn_0603_V0 0_ROW" xfId="43787"/>
    <cellStyle name="n_KPI's_PFA_Mn_0603_V0 0_ROW ARPU" xfId="43788"/>
    <cellStyle name="n_KPI's_PFA_Mn_0603_V0 0_ROW_1" xfId="43789"/>
    <cellStyle name="n_KPI's_PFA_Mn_0603_V0 0_ROW_1_Group" xfId="43790"/>
    <cellStyle name="n_KPI's_PFA_Mn_0603_V0 0_ROW_1_ROW ARPU" xfId="43791"/>
    <cellStyle name="n_KPI's_PFA_Mn_0603_V0 0_ROW_Group" xfId="43792"/>
    <cellStyle name="n_KPI's_PFA_Mn_0603_V0 0_ROW_ROW ARPU" xfId="43793"/>
    <cellStyle name="n_KPI's_PFA_Mn_0603_V0 0_Spain ARPU + AUPU" xfId="43794"/>
    <cellStyle name="n_KPI's_PFA_Mn_0603_V0 0_Spain ARPU + AUPU_Group" xfId="43795"/>
    <cellStyle name="n_KPI's_PFA_Mn_0603_V0 0_Spain ARPU + AUPU_ROW ARPU" xfId="43796"/>
    <cellStyle name="n_KPI's_PFA_Mn_0603_V0 0_Spain KPIs" xfId="7704"/>
    <cellStyle name="n_KPI's_PFA_Mn_0603_V0 0_Spain KPIs 2" xfId="17071"/>
    <cellStyle name="n_KPI's_PFA_Mn_0603_V0 0_Spain KPIs_1" xfId="52520"/>
    <cellStyle name="n_KPI's_PFA_Mn_0603_V0 0_Telecoms - Operational KPIs" xfId="50823"/>
    <cellStyle name="n_KPI's_PFA_Parcs_0600706" xfId="3736"/>
    <cellStyle name="n_KPI's_PFA_Parcs_0600706_A&amp;ME KPIs" xfId="54300"/>
    <cellStyle name="n_KPI's_PFA_Parcs_0600706_France financials" xfId="24651"/>
    <cellStyle name="n_KPI's_PFA_Parcs_0600706_France KPIs" xfId="5858"/>
    <cellStyle name="n_KPI's_PFA_Parcs_0600706_France KPIs 2" xfId="15276"/>
    <cellStyle name="n_KPI's_PFA_Parcs_0600706_France KPIs_1" xfId="13101"/>
    <cellStyle name="n_KPI's_PFA_Parcs_0600706_Group" xfId="43798"/>
    <cellStyle name="n_KPI's_PFA_Parcs_0600706_Group - financial KPIs" xfId="22907"/>
    <cellStyle name="n_KPI's_PFA_Parcs_0600706_Group - operational KPIs" xfId="11347"/>
    <cellStyle name="n_KPI's_PFA_Parcs_0600706_Group - operational KPIs 2" xfId="19046"/>
    <cellStyle name="n_KPI's_PFA_Parcs_0600706_Group - operational KPIs_1" xfId="21163"/>
    <cellStyle name="n_KPI's_PFA_Parcs_0600706_Poland KPIs" xfId="43797"/>
    <cellStyle name="n_KPI's_PFA_Parcs_0600706_ROW" xfId="43799"/>
    <cellStyle name="n_KPI's_PFA_Parcs_0600706_ROW ARPU" xfId="43800"/>
    <cellStyle name="n_KPI's_PFA_Parcs_0600706_ROW_1" xfId="43801"/>
    <cellStyle name="n_KPI's_PFA_Parcs_0600706_ROW_1_Group" xfId="43802"/>
    <cellStyle name="n_KPI's_PFA_Parcs_0600706_ROW_1_ROW ARPU" xfId="43803"/>
    <cellStyle name="n_KPI's_PFA_Parcs_0600706_ROW_Group" xfId="43804"/>
    <cellStyle name="n_KPI's_PFA_Parcs_0600706_ROW_ROW ARPU" xfId="43805"/>
    <cellStyle name="n_KPI's_PFA_Parcs_0600706_Spain ARPU + AUPU" xfId="43806"/>
    <cellStyle name="n_KPI's_PFA_Parcs_0600706_Spain ARPU + AUPU_Group" xfId="43807"/>
    <cellStyle name="n_KPI's_PFA_Parcs_0600706_Spain ARPU + AUPU_ROW ARPU" xfId="43808"/>
    <cellStyle name="n_KPI's_PFA_Parcs_0600706_Spain KPIs" xfId="7705"/>
    <cellStyle name="n_KPI's_PFA_Parcs_0600706_Spain KPIs 2" xfId="17072"/>
    <cellStyle name="n_KPI's_PFA_Parcs_0600706_Spain KPIs_1" xfId="52521"/>
    <cellStyle name="n_KPI's_PFA_Parcs_0600706_Telecoms - Operational KPIs" xfId="50824"/>
    <cellStyle name="n_KPI's_Poland KPIs" xfId="43681"/>
    <cellStyle name="n_KPI's_Reporting Valeur_Mobile_2010_10" xfId="43809"/>
    <cellStyle name="n_KPI's_Reporting Valeur_Mobile_2010_10_Group" xfId="43810"/>
    <cellStyle name="n_KPI's_Reporting Valeur_Mobile_2010_10_ROW" xfId="43811"/>
    <cellStyle name="n_KPI's_Reporting Valeur_Mobile_2010_10_ROW ARPU" xfId="43812"/>
    <cellStyle name="n_KPI's_Reporting Valeur_Mobile_2010_10_ROW_Group" xfId="43813"/>
    <cellStyle name="n_KPI's_Reporting Valeur_Mobile_2010_10_ROW_ROW ARPU" xfId="43814"/>
    <cellStyle name="n_KPI's_ROW" xfId="43815"/>
    <cellStyle name="n_KPI's_ROW ARPU" xfId="43816"/>
    <cellStyle name="n_KPI's_ROW_1" xfId="43817"/>
    <cellStyle name="n_KPI's_ROW_1_Group" xfId="43818"/>
    <cellStyle name="n_KPI's_ROW_1_ROW ARPU" xfId="43819"/>
    <cellStyle name="n_KPI's_ROW_Group" xfId="43820"/>
    <cellStyle name="n_KPI's_ROW_ROW ARPU" xfId="43821"/>
    <cellStyle name="n_KPI's_Spain ARPU + AUPU" xfId="43822"/>
    <cellStyle name="n_KPI's_Spain ARPU + AUPU_Group" xfId="43823"/>
    <cellStyle name="n_KPI's_Spain ARPU + AUPU_ROW ARPU" xfId="43824"/>
    <cellStyle name="n_KPI's_Spain KPIs" xfId="7695"/>
    <cellStyle name="n_KPI's_Spain KPIs 2" xfId="17062"/>
    <cellStyle name="n_KPI's_Spain KPIs_1" xfId="52511"/>
    <cellStyle name="n_KPI's_Telecoms - Operational KPIs" xfId="50814"/>
    <cellStyle name="n_KPI's_UAG_report_CA 06-09 (06-09-28)" xfId="3737"/>
    <cellStyle name="n_KPI's_UAG_report_CA 06-09 (06-09-28)_A&amp;ME KPIs" xfId="54301"/>
    <cellStyle name="n_KPI's_UAG_report_CA 06-09 (06-09-28)_France financials" xfId="24652"/>
    <cellStyle name="n_KPI's_UAG_report_CA 06-09 (06-09-28)_France KPIs" xfId="5859"/>
    <cellStyle name="n_KPI's_UAG_report_CA 06-09 (06-09-28)_France KPIs 2" xfId="15277"/>
    <cellStyle name="n_KPI's_UAG_report_CA 06-09 (06-09-28)_France KPIs_1" xfId="13102"/>
    <cellStyle name="n_KPI's_UAG_report_CA 06-09 (06-09-28)_Group" xfId="43826"/>
    <cellStyle name="n_KPI's_UAG_report_CA 06-09 (06-09-28)_Group - financial KPIs" xfId="22908"/>
    <cellStyle name="n_KPI's_UAG_report_CA 06-09 (06-09-28)_Group - operational KPIs" xfId="11348"/>
    <cellStyle name="n_KPI's_UAG_report_CA 06-09 (06-09-28)_Group - operational KPIs 2" xfId="19047"/>
    <cellStyle name="n_KPI's_UAG_report_CA 06-09 (06-09-28)_Group - operational KPIs_1" xfId="21164"/>
    <cellStyle name="n_KPI's_UAG_report_CA 06-09 (06-09-28)_Poland KPIs" xfId="43825"/>
    <cellStyle name="n_KPI's_UAG_report_CA 06-09 (06-09-28)_ROW" xfId="43827"/>
    <cellStyle name="n_KPI's_UAG_report_CA 06-09 (06-09-28)_ROW ARPU" xfId="43828"/>
    <cellStyle name="n_KPI's_UAG_report_CA 06-09 (06-09-28)_ROW_1" xfId="43829"/>
    <cellStyle name="n_KPI's_UAG_report_CA 06-09 (06-09-28)_ROW_1_Group" xfId="43830"/>
    <cellStyle name="n_KPI's_UAG_report_CA 06-09 (06-09-28)_ROW_1_ROW ARPU" xfId="43831"/>
    <cellStyle name="n_KPI's_UAG_report_CA 06-09 (06-09-28)_ROW_Group" xfId="43832"/>
    <cellStyle name="n_KPI's_UAG_report_CA 06-09 (06-09-28)_ROW_ROW ARPU" xfId="43833"/>
    <cellStyle name="n_KPI's_UAG_report_CA 06-09 (06-09-28)_Spain ARPU + AUPU" xfId="43834"/>
    <cellStyle name="n_KPI's_UAG_report_CA 06-09 (06-09-28)_Spain ARPU + AUPU_Group" xfId="43835"/>
    <cellStyle name="n_KPI's_UAG_report_CA 06-09 (06-09-28)_Spain ARPU + AUPU_ROW ARPU" xfId="43836"/>
    <cellStyle name="n_KPI's_UAG_report_CA 06-09 (06-09-28)_Spain KPIs" xfId="7706"/>
    <cellStyle name="n_KPI's_UAG_report_CA 06-09 (06-09-28)_Spain KPIs 2" xfId="17073"/>
    <cellStyle name="n_KPI's_UAG_report_CA 06-09 (06-09-28)_Spain KPIs_1" xfId="52522"/>
    <cellStyle name="n_KPI's_UAG_report_CA 06-09 (06-09-28)_Telecoms - Operational KPIs" xfId="50825"/>
    <cellStyle name="n_KPI's_UAG_report_CA 06-10 (06-11-06)" xfId="3738"/>
    <cellStyle name="n_KPI's_UAG_report_CA 06-10 (06-11-06)_A&amp;ME KPIs" xfId="54302"/>
    <cellStyle name="n_KPI's_UAG_report_CA 06-10 (06-11-06)_France financials" xfId="24653"/>
    <cellStyle name="n_KPI's_UAG_report_CA 06-10 (06-11-06)_France KPIs" xfId="5860"/>
    <cellStyle name="n_KPI's_UAG_report_CA 06-10 (06-11-06)_France KPIs 2" xfId="15278"/>
    <cellStyle name="n_KPI's_UAG_report_CA 06-10 (06-11-06)_France KPIs_1" xfId="13103"/>
    <cellStyle name="n_KPI's_UAG_report_CA 06-10 (06-11-06)_Group" xfId="43838"/>
    <cellStyle name="n_KPI's_UAG_report_CA 06-10 (06-11-06)_Group - financial KPIs" xfId="22909"/>
    <cellStyle name="n_KPI's_UAG_report_CA 06-10 (06-11-06)_Group - operational KPIs" xfId="11349"/>
    <cellStyle name="n_KPI's_UAG_report_CA 06-10 (06-11-06)_Group - operational KPIs 2" xfId="19048"/>
    <cellStyle name="n_KPI's_UAG_report_CA 06-10 (06-11-06)_Group - operational KPIs_1" xfId="21165"/>
    <cellStyle name="n_KPI's_UAG_report_CA 06-10 (06-11-06)_Poland KPIs" xfId="43837"/>
    <cellStyle name="n_KPI's_UAG_report_CA 06-10 (06-11-06)_ROW" xfId="43839"/>
    <cellStyle name="n_KPI's_UAG_report_CA 06-10 (06-11-06)_ROW ARPU" xfId="43840"/>
    <cellStyle name="n_KPI's_UAG_report_CA 06-10 (06-11-06)_ROW_1" xfId="43841"/>
    <cellStyle name="n_KPI's_UAG_report_CA 06-10 (06-11-06)_ROW_1_Group" xfId="43842"/>
    <cellStyle name="n_KPI's_UAG_report_CA 06-10 (06-11-06)_ROW_1_ROW ARPU" xfId="43843"/>
    <cellStyle name="n_KPI's_UAG_report_CA 06-10 (06-11-06)_ROW_Group" xfId="43844"/>
    <cellStyle name="n_KPI's_UAG_report_CA 06-10 (06-11-06)_ROW_ROW ARPU" xfId="43845"/>
    <cellStyle name="n_KPI's_UAG_report_CA 06-10 (06-11-06)_Spain ARPU + AUPU" xfId="43846"/>
    <cellStyle name="n_KPI's_UAG_report_CA 06-10 (06-11-06)_Spain ARPU + AUPU_Group" xfId="43847"/>
    <cellStyle name="n_KPI's_UAG_report_CA 06-10 (06-11-06)_Spain ARPU + AUPU_ROW ARPU" xfId="43848"/>
    <cellStyle name="n_KPI's_UAG_report_CA 06-10 (06-11-06)_Spain KPIs" xfId="7707"/>
    <cellStyle name="n_KPI's_UAG_report_CA 06-10 (06-11-06)_Spain KPIs 2" xfId="17074"/>
    <cellStyle name="n_KPI's_UAG_report_CA 06-10 (06-11-06)_Spain KPIs_1" xfId="52523"/>
    <cellStyle name="n_KPI's_UAG_report_CA 06-10 (06-11-06)_Telecoms - Operational KPIs" xfId="50826"/>
    <cellStyle name="n_KPI's_V&amp;M trajectoires V1 (06-08-11)" xfId="3739"/>
    <cellStyle name="n_KPI's_V&amp;M trajectoires V1 (06-08-11)_A&amp;ME KPIs" xfId="54303"/>
    <cellStyle name="n_KPI's_V&amp;M trajectoires V1 (06-08-11)_France financials" xfId="24654"/>
    <cellStyle name="n_KPI's_V&amp;M trajectoires V1 (06-08-11)_France KPIs" xfId="5861"/>
    <cellStyle name="n_KPI's_V&amp;M trajectoires V1 (06-08-11)_France KPIs 2" xfId="15279"/>
    <cellStyle name="n_KPI's_V&amp;M trajectoires V1 (06-08-11)_France KPIs_1" xfId="13104"/>
    <cellStyle name="n_KPI's_V&amp;M trajectoires V1 (06-08-11)_Group" xfId="43850"/>
    <cellStyle name="n_KPI's_V&amp;M trajectoires V1 (06-08-11)_Group - financial KPIs" xfId="22910"/>
    <cellStyle name="n_KPI's_V&amp;M trajectoires V1 (06-08-11)_Group - operational KPIs" xfId="11350"/>
    <cellStyle name="n_KPI's_V&amp;M trajectoires V1 (06-08-11)_Group - operational KPIs 2" xfId="19049"/>
    <cellStyle name="n_KPI's_V&amp;M trajectoires V1 (06-08-11)_Group - operational KPIs_1" xfId="21166"/>
    <cellStyle name="n_KPI's_V&amp;M trajectoires V1 (06-08-11)_Poland KPIs" xfId="43849"/>
    <cellStyle name="n_KPI's_V&amp;M trajectoires V1 (06-08-11)_ROW" xfId="43851"/>
    <cellStyle name="n_KPI's_V&amp;M trajectoires V1 (06-08-11)_ROW ARPU" xfId="43852"/>
    <cellStyle name="n_KPI's_V&amp;M trajectoires V1 (06-08-11)_ROW_1" xfId="43853"/>
    <cellStyle name="n_KPI's_V&amp;M trajectoires V1 (06-08-11)_ROW_1_Group" xfId="43854"/>
    <cellStyle name="n_KPI's_V&amp;M trajectoires V1 (06-08-11)_ROW_1_ROW ARPU" xfId="43855"/>
    <cellStyle name="n_KPI's_V&amp;M trajectoires V1 (06-08-11)_ROW_Group" xfId="43856"/>
    <cellStyle name="n_KPI's_V&amp;M trajectoires V1 (06-08-11)_ROW_ROW ARPU" xfId="43857"/>
    <cellStyle name="n_KPI's_V&amp;M trajectoires V1 (06-08-11)_Spain ARPU + AUPU" xfId="43858"/>
    <cellStyle name="n_KPI's_V&amp;M trajectoires V1 (06-08-11)_Spain ARPU + AUPU_Group" xfId="43859"/>
    <cellStyle name="n_KPI's_V&amp;M trajectoires V1 (06-08-11)_Spain ARPU + AUPU_ROW ARPU" xfId="43860"/>
    <cellStyle name="n_KPI's_V&amp;M trajectoires V1 (06-08-11)_Spain KPIs" xfId="7708"/>
    <cellStyle name="n_KPI's_V&amp;M trajectoires V1 (06-08-11)_Spain KPIs 2" xfId="17075"/>
    <cellStyle name="n_KPI's_V&amp;M trajectoires V1 (06-08-11)_Spain KPIs_1" xfId="52524"/>
    <cellStyle name="n_KPI's_V&amp;M trajectoires V1 (06-08-11)_Telecoms - Operational KPIs" xfId="50827"/>
    <cellStyle name="n_M2M+ MVNO" xfId="5862"/>
    <cellStyle name="n_M2M+ MVNO_A&amp;ME KPIs" xfId="54304"/>
    <cellStyle name="n_M2M+ MVNO_Group" xfId="43862"/>
    <cellStyle name="n_M2M+ MVNO_Poland KPIs" xfId="43861"/>
    <cellStyle name="n_M2M+ MVNO_ROW ARPU" xfId="43863"/>
    <cellStyle name="n_M2M+ MVNO_Spain KPIs" xfId="52525"/>
    <cellStyle name="n_M2M+ MVNO_Telecoms - Operational KPIs" xfId="50828"/>
    <cellStyle name="n_Maquette_BR" xfId="3740"/>
    <cellStyle name="n_Maquette_BR_A&amp;ME KPIs" xfId="54305"/>
    <cellStyle name="n_Maquette_BR_France financials" xfId="24655"/>
    <cellStyle name="n_Maquette_BR_France KPIs" xfId="5863"/>
    <cellStyle name="n_Maquette_BR_France KPIs 2" xfId="15280"/>
    <cellStyle name="n_Maquette_BR_France KPIs_1" xfId="13105"/>
    <cellStyle name="n_Maquette_BR_Group" xfId="43865"/>
    <cellStyle name="n_Maquette_BR_Group - financial KPIs" xfId="22911"/>
    <cellStyle name="n_Maquette_BR_Group - operational KPIs" xfId="11351"/>
    <cellStyle name="n_Maquette_BR_Group - operational KPIs 2" xfId="19050"/>
    <cellStyle name="n_Maquette_BR_Group - operational KPIs_1" xfId="21167"/>
    <cellStyle name="n_Maquette_BR_Poland KPIs" xfId="43864"/>
    <cellStyle name="n_Maquette_BR_ROW" xfId="43866"/>
    <cellStyle name="n_Maquette_BR_ROW ARPU" xfId="43867"/>
    <cellStyle name="n_Maquette_BR_ROW_1" xfId="43868"/>
    <cellStyle name="n_Maquette_BR_ROW_1_Group" xfId="43869"/>
    <cellStyle name="n_Maquette_BR_ROW_1_ROW ARPU" xfId="43870"/>
    <cellStyle name="n_Maquette_BR_ROW_Group" xfId="43871"/>
    <cellStyle name="n_Maquette_BR_ROW_ROW ARPU" xfId="43872"/>
    <cellStyle name="n_Maquette_BR_Spain ARPU + AUPU" xfId="43873"/>
    <cellStyle name="n_Maquette_BR_Spain ARPU + AUPU_Group" xfId="43874"/>
    <cellStyle name="n_Maquette_BR_Spain ARPU + AUPU_ROW ARPU" xfId="43875"/>
    <cellStyle name="n_Maquette_BR_Spain KPIs" xfId="7709"/>
    <cellStyle name="n_Maquette_BR_Spain KPIs 2" xfId="17076"/>
    <cellStyle name="n_Maquette_BR_Spain KPIs_1" xfId="52526"/>
    <cellStyle name="n_Maquette_BR_Telecoms - Operational KPIs" xfId="50829"/>
    <cellStyle name="n_Marketing Wanadoo1" xfId="3741"/>
    <cellStyle name="n_Marketing Wanadoo1_A&amp;ME KPIs" xfId="54306"/>
    <cellStyle name="n_Marketing Wanadoo1_CA BAC SCR-VM 06-07 (31-07-06)" xfId="3742"/>
    <cellStyle name="n_Marketing Wanadoo1_CA BAC SCR-VM 06-07 (31-07-06)_A&amp;ME KPIs" xfId="54307"/>
    <cellStyle name="n_Marketing Wanadoo1_CA BAC SCR-VM 06-07 (31-07-06)_France financials" xfId="24657"/>
    <cellStyle name="n_Marketing Wanadoo1_CA BAC SCR-VM 06-07 (31-07-06)_France KPIs" xfId="5865"/>
    <cellStyle name="n_Marketing Wanadoo1_CA BAC SCR-VM 06-07 (31-07-06)_France KPIs 2" xfId="15282"/>
    <cellStyle name="n_Marketing Wanadoo1_CA BAC SCR-VM 06-07 (31-07-06)_France KPIs_1" xfId="13107"/>
    <cellStyle name="n_Marketing Wanadoo1_CA BAC SCR-VM 06-07 (31-07-06)_Group" xfId="43878"/>
    <cellStyle name="n_Marketing Wanadoo1_CA BAC SCR-VM 06-07 (31-07-06)_Group - financial KPIs" xfId="22913"/>
    <cellStyle name="n_Marketing Wanadoo1_CA BAC SCR-VM 06-07 (31-07-06)_Group - operational KPIs" xfId="11353"/>
    <cellStyle name="n_Marketing Wanadoo1_CA BAC SCR-VM 06-07 (31-07-06)_Group - operational KPIs 2" xfId="19052"/>
    <cellStyle name="n_Marketing Wanadoo1_CA BAC SCR-VM 06-07 (31-07-06)_Group - operational KPIs_1" xfId="21169"/>
    <cellStyle name="n_Marketing Wanadoo1_CA BAC SCR-VM 06-07 (31-07-06)_Poland KPIs" xfId="43877"/>
    <cellStyle name="n_Marketing Wanadoo1_CA BAC SCR-VM 06-07 (31-07-06)_ROW" xfId="43879"/>
    <cellStyle name="n_Marketing Wanadoo1_CA BAC SCR-VM 06-07 (31-07-06)_ROW ARPU" xfId="43880"/>
    <cellStyle name="n_Marketing Wanadoo1_CA BAC SCR-VM 06-07 (31-07-06)_ROW_1" xfId="43881"/>
    <cellStyle name="n_Marketing Wanadoo1_CA BAC SCR-VM 06-07 (31-07-06)_ROW_1_Group" xfId="43882"/>
    <cellStyle name="n_Marketing Wanadoo1_CA BAC SCR-VM 06-07 (31-07-06)_ROW_1_ROW ARPU" xfId="43883"/>
    <cellStyle name="n_Marketing Wanadoo1_CA BAC SCR-VM 06-07 (31-07-06)_ROW_Group" xfId="43884"/>
    <cellStyle name="n_Marketing Wanadoo1_CA BAC SCR-VM 06-07 (31-07-06)_ROW_ROW ARPU" xfId="43885"/>
    <cellStyle name="n_Marketing Wanadoo1_CA BAC SCR-VM 06-07 (31-07-06)_Spain ARPU + AUPU" xfId="43886"/>
    <cellStyle name="n_Marketing Wanadoo1_CA BAC SCR-VM 06-07 (31-07-06)_Spain ARPU + AUPU_Group" xfId="43887"/>
    <cellStyle name="n_Marketing Wanadoo1_CA BAC SCR-VM 06-07 (31-07-06)_Spain ARPU + AUPU_ROW ARPU" xfId="43888"/>
    <cellStyle name="n_Marketing Wanadoo1_CA BAC SCR-VM 06-07 (31-07-06)_Spain KPIs" xfId="7711"/>
    <cellStyle name="n_Marketing Wanadoo1_CA BAC SCR-VM 06-07 (31-07-06)_Spain KPIs 2" xfId="17078"/>
    <cellStyle name="n_Marketing Wanadoo1_CA BAC SCR-VM 06-07 (31-07-06)_Spain KPIs_1" xfId="52528"/>
    <cellStyle name="n_Marketing Wanadoo1_CA BAC SCR-VM 06-07 (31-07-06)_Telecoms - Operational KPIs" xfId="50831"/>
    <cellStyle name="n_Marketing Wanadoo1_Classeur2" xfId="3743"/>
    <cellStyle name="n_Marketing Wanadoo1_Classeur2_A&amp;ME KPIs" xfId="54308"/>
    <cellStyle name="n_Marketing Wanadoo1_Classeur2_France financials" xfId="24658"/>
    <cellStyle name="n_Marketing Wanadoo1_Classeur2_France KPIs" xfId="5866"/>
    <cellStyle name="n_Marketing Wanadoo1_Classeur2_France KPIs 2" xfId="15283"/>
    <cellStyle name="n_Marketing Wanadoo1_Classeur2_France KPIs_1" xfId="13108"/>
    <cellStyle name="n_Marketing Wanadoo1_Classeur2_Group" xfId="43890"/>
    <cellStyle name="n_Marketing Wanadoo1_Classeur2_Group - financial KPIs" xfId="22914"/>
    <cellStyle name="n_Marketing Wanadoo1_Classeur2_Group - operational KPIs" xfId="11354"/>
    <cellStyle name="n_Marketing Wanadoo1_Classeur2_Group - operational KPIs 2" xfId="19053"/>
    <cellStyle name="n_Marketing Wanadoo1_Classeur2_Group - operational KPIs_1" xfId="21170"/>
    <cellStyle name="n_Marketing Wanadoo1_Classeur2_Poland KPIs" xfId="43889"/>
    <cellStyle name="n_Marketing Wanadoo1_Classeur2_ROW" xfId="43891"/>
    <cellStyle name="n_Marketing Wanadoo1_Classeur2_ROW ARPU" xfId="43892"/>
    <cellStyle name="n_Marketing Wanadoo1_Classeur2_ROW_1" xfId="43893"/>
    <cellStyle name="n_Marketing Wanadoo1_Classeur2_ROW_1_Group" xfId="43894"/>
    <cellStyle name="n_Marketing Wanadoo1_Classeur2_ROW_1_ROW ARPU" xfId="43895"/>
    <cellStyle name="n_Marketing Wanadoo1_Classeur2_ROW_Group" xfId="43896"/>
    <cellStyle name="n_Marketing Wanadoo1_Classeur2_ROW_ROW ARPU" xfId="43897"/>
    <cellStyle name="n_Marketing Wanadoo1_Classeur2_Spain ARPU + AUPU" xfId="43898"/>
    <cellStyle name="n_Marketing Wanadoo1_Classeur2_Spain ARPU + AUPU_Group" xfId="43899"/>
    <cellStyle name="n_Marketing Wanadoo1_Classeur2_Spain ARPU + AUPU_ROW ARPU" xfId="43900"/>
    <cellStyle name="n_Marketing Wanadoo1_Classeur2_Spain KPIs" xfId="7712"/>
    <cellStyle name="n_Marketing Wanadoo1_Classeur2_Spain KPIs 2" xfId="17079"/>
    <cellStyle name="n_Marketing Wanadoo1_Classeur2_Spain KPIs_1" xfId="52529"/>
    <cellStyle name="n_Marketing Wanadoo1_Classeur2_Telecoms - Operational KPIs" xfId="50832"/>
    <cellStyle name="n_Marketing Wanadoo1_DATA KPI Personal" xfId="43901"/>
    <cellStyle name="n_Marketing Wanadoo1_DATA KPI Personal_Group" xfId="43902"/>
    <cellStyle name="n_Marketing Wanadoo1_DATA KPI Personal_ROW ARPU" xfId="43903"/>
    <cellStyle name="n_Marketing Wanadoo1_EE_CoA_BS - mapped V4" xfId="43904"/>
    <cellStyle name="n_Marketing Wanadoo1_EE_CoA_BS - mapped V4_Group" xfId="43905"/>
    <cellStyle name="n_Marketing Wanadoo1_EE_CoA_BS - mapped V4_ROW ARPU" xfId="43906"/>
    <cellStyle name="n_Marketing Wanadoo1_Feuil1" xfId="3744"/>
    <cellStyle name="n_Marketing Wanadoo1_Feuil1_A&amp;ME KPIs" xfId="54309"/>
    <cellStyle name="n_Marketing Wanadoo1_Feuil1_France financials" xfId="24659"/>
    <cellStyle name="n_Marketing Wanadoo1_Feuil1_France KPIs" xfId="5867"/>
    <cellStyle name="n_Marketing Wanadoo1_Feuil1_France KPIs 2" xfId="15284"/>
    <cellStyle name="n_Marketing Wanadoo1_Feuil1_France KPIs_1" xfId="13109"/>
    <cellStyle name="n_Marketing Wanadoo1_Feuil1_Group" xfId="43908"/>
    <cellStyle name="n_Marketing Wanadoo1_Feuil1_Group - financial KPIs" xfId="22915"/>
    <cellStyle name="n_Marketing Wanadoo1_Feuil1_Group - operational KPIs" xfId="11355"/>
    <cellStyle name="n_Marketing Wanadoo1_Feuil1_Group - operational KPIs 2" xfId="19054"/>
    <cellStyle name="n_Marketing Wanadoo1_Feuil1_Group - operational KPIs_1" xfId="21171"/>
    <cellStyle name="n_Marketing Wanadoo1_Feuil1_Poland KPIs" xfId="43907"/>
    <cellStyle name="n_Marketing Wanadoo1_Feuil1_ROW" xfId="43909"/>
    <cellStyle name="n_Marketing Wanadoo1_Feuil1_ROW ARPU" xfId="43910"/>
    <cellStyle name="n_Marketing Wanadoo1_Feuil1_ROW_1" xfId="43911"/>
    <cellStyle name="n_Marketing Wanadoo1_Feuil1_ROW_1_Group" xfId="43912"/>
    <cellStyle name="n_Marketing Wanadoo1_Feuil1_ROW_1_ROW ARPU" xfId="43913"/>
    <cellStyle name="n_Marketing Wanadoo1_Feuil1_ROW_Group" xfId="43914"/>
    <cellStyle name="n_Marketing Wanadoo1_Feuil1_ROW_ROW ARPU" xfId="43915"/>
    <cellStyle name="n_Marketing Wanadoo1_Feuil1_Spain ARPU + AUPU" xfId="43916"/>
    <cellStyle name="n_Marketing Wanadoo1_Feuil1_Spain ARPU + AUPU_Group" xfId="43917"/>
    <cellStyle name="n_Marketing Wanadoo1_Feuil1_Spain ARPU + AUPU_ROW ARPU" xfId="43918"/>
    <cellStyle name="n_Marketing Wanadoo1_Feuil1_Spain KPIs" xfId="7713"/>
    <cellStyle name="n_Marketing Wanadoo1_Feuil1_Spain KPIs 2" xfId="17080"/>
    <cellStyle name="n_Marketing Wanadoo1_Feuil1_Spain KPIs_1" xfId="52530"/>
    <cellStyle name="n_Marketing Wanadoo1_Feuil1_Telecoms - Operational KPIs" xfId="50833"/>
    <cellStyle name="n_Marketing Wanadoo1_France financials" xfId="24656"/>
    <cellStyle name="n_Marketing Wanadoo1_France KPIs" xfId="5864"/>
    <cellStyle name="n_Marketing Wanadoo1_France KPIs 2" xfId="15281"/>
    <cellStyle name="n_Marketing Wanadoo1_France KPIs_1" xfId="13106"/>
    <cellStyle name="n_Marketing Wanadoo1_Group" xfId="43919"/>
    <cellStyle name="n_Marketing Wanadoo1_Group - financial KPIs" xfId="22912"/>
    <cellStyle name="n_Marketing Wanadoo1_Group - operational KPIs" xfId="11352"/>
    <cellStyle name="n_Marketing Wanadoo1_Group - operational KPIs 2" xfId="19051"/>
    <cellStyle name="n_Marketing Wanadoo1_Group - operational KPIs_1" xfId="21168"/>
    <cellStyle name="n_Marketing Wanadoo1_New L23 CA trafic 06-09 (06-10-20)" xfId="3745"/>
    <cellStyle name="n_Marketing Wanadoo1_New L23 CA trafic 06-09 (06-10-20)_A&amp;ME KPIs" xfId="54310"/>
    <cellStyle name="n_Marketing Wanadoo1_New L23 CA trafic 06-09 (06-10-20)_France financials" xfId="24660"/>
    <cellStyle name="n_Marketing Wanadoo1_New L23 CA trafic 06-09 (06-10-20)_France KPIs" xfId="5868"/>
    <cellStyle name="n_Marketing Wanadoo1_New L23 CA trafic 06-09 (06-10-20)_France KPIs 2" xfId="15285"/>
    <cellStyle name="n_Marketing Wanadoo1_New L23 CA trafic 06-09 (06-10-20)_France KPIs_1" xfId="13110"/>
    <cellStyle name="n_Marketing Wanadoo1_New L23 CA trafic 06-09 (06-10-20)_Group" xfId="43921"/>
    <cellStyle name="n_Marketing Wanadoo1_New L23 CA trafic 06-09 (06-10-20)_Group - financial KPIs" xfId="22916"/>
    <cellStyle name="n_Marketing Wanadoo1_New L23 CA trafic 06-09 (06-10-20)_Group - operational KPIs" xfId="11356"/>
    <cellStyle name="n_Marketing Wanadoo1_New L23 CA trafic 06-09 (06-10-20)_Group - operational KPIs 2" xfId="19055"/>
    <cellStyle name="n_Marketing Wanadoo1_New L23 CA trafic 06-09 (06-10-20)_Group - operational KPIs_1" xfId="21172"/>
    <cellStyle name="n_Marketing Wanadoo1_New L23 CA trafic 06-09 (06-10-20)_Poland KPIs" xfId="43920"/>
    <cellStyle name="n_Marketing Wanadoo1_New L23 CA trafic 06-09 (06-10-20)_ROW" xfId="43922"/>
    <cellStyle name="n_Marketing Wanadoo1_New L23 CA trafic 06-09 (06-10-20)_ROW ARPU" xfId="43923"/>
    <cellStyle name="n_Marketing Wanadoo1_New L23 CA trafic 06-09 (06-10-20)_ROW_1" xfId="43924"/>
    <cellStyle name="n_Marketing Wanadoo1_New L23 CA trafic 06-09 (06-10-20)_ROW_1_Group" xfId="43925"/>
    <cellStyle name="n_Marketing Wanadoo1_New L23 CA trafic 06-09 (06-10-20)_ROW_1_ROW ARPU" xfId="43926"/>
    <cellStyle name="n_Marketing Wanadoo1_New L23 CA trafic 06-09 (06-10-20)_ROW_Group" xfId="43927"/>
    <cellStyle name="n_Marketing Wanadoo1_New L23 CA trafic 06-09 (06-10-20)_ROW_ROW ARPU" xfId="43928"/>
    <cellStyle name="n_Marketing Wanadoo1_New L23 CA trafic 06-09 (06-10-20)_Spain ARPU + AUPU" xfId="43929"/>
    <cellStyle name="n_Marketing Wanadoo1_New L23 CA trafic 06-09 (06-10-20)_Spain ARPU + AUPU_Group" xfId="43930"/>
    <cellStyle name="n_Marketing Wanadoo1_New L23 CA trafic 06-09 (06-10-20)_Spain ARPU + AUPU_ROW ARPU" xfId="43931"/>
    <cellStyle name="n_Marketing Wanadoo1_New L23 CA trafic 06-09 (06-10-20)_Spain KPIs" xfId="7714"/>
    <cellStyle name="n_Marketing Wanadoo1_New L23 CA trafic 06-09 (06-10-20)_Spain KPIs 2" xfId="17081"/>
    <cellStyle name="n_Marketing Wanadoo1_New L23 CA trafic 06-09 (06-10-20)_Spain KPIs_1" xfId="52531"/>
    <cellStyle name="n_Marketing Wanadoo1_New L23 CA trafic 06-09 (06-10-20)_Telecoms - Operational KPIs" xfId="50834"/>
    <cellStyle name="n_Marketing Wanadoo1_PFA_Mn MTV_060413" xfId="3746"/>
    <cellStyle name="n_Marketing Wanadoo1_PFA_Mn MTV_060413_A&amp;ME KPIs" xfId="54311"/>
    <cellStyle name="n_Marketing Wanadoo1_PFA_Mn MTV_060413_France financials" xfId="24661"/>
    <cellStyle name="n_Marketing Wanadoo1_PFA_Mn MTV_060413_France KPIs" xfId="5869"/>
    <cellStyle name="n_Marketing Wanadoo1_PFA_Mn MTV_060413_France KPIs 2" xfId="15286"/>
    <cellStyle name="n_Marketing Wanadoo1_PFA_Mn MTV_060413_France KPIs_1" xfId="13111"/>
    <cellStyle name="n_Marketing Wanadoo1_PFA_Mn MTV_060413_Group" xfId="43933"/>
    <cellStyle name="n_Marketing Wanadoo1_PFA_Mn MTV_060413_Group - financial KPIs" xfId="22917"/>
    <cellStyle name="n_Marketing Wanadoo1_PFA_Mn MTV_060413_Group - operational KPIs" xfId="11357"/>
    <cellStyle name="n_Marketing Wanadoo1_PFA_Mn MTV_060413_Group - operational KPIs 2" xfId="19056"/>
    <cellStyle name="n_Marketing Wanadoo1_PFA_Mn MTV_060413_Group - operational KPIs_1" xfId="21173"/>
    <cellStyle name="n_Marketing Wanadoo1_PFA_Mn MTV_060413_Poland KPIs" xfId="43932"/>
    <cellStyle name="n_Marketing Wanadoo1_PFA_Mn MTV_060413_ROW" xfId="43934"/>
    <cellStyle name="n_Marketing Wanadoo1_PFA_Mn MTV_060413_ROW ARPU" xfId="43935"/>
    <cellStyle name="n_Marketing Wanadoo1_PFA_Mn MTV_060413_ROW_1" xfId="43936"/>
    <cellStyle name="n_Marketing Wanadoo1_PFA_Mn MTV_060413_ROW_1_Group" xfId="43937"/>
    <cellStyle name="n_Marketing Wanadoo1_PFA_Mn MTV_060413_ROW_1_ROW ARPU" xfId="43938"/>
    <cellStyle name="n_Marketing Wanadoo1_PFA_Mn MTV_060413_ROW_Group" xfId="43939"/>
    <cellStyle name="n_Marketing Wanadoo1_PFA_Mn MTV_060413_ROW_ROW ARPU" xfId="43940"/>
    <cellStyle name="n_Marketing Wanadoo1_PFA_Mn MTV_060413_Spain ARPU + AUPU" xfId="43941"/>
    <cellStyle name="n_Marketing Wanadoo1_PFA_Mn MTV_060413_Spain ARPU + AUPU_Group" xfId="43942"/>
    <cellStyle name="n_Marketing Wanadoo1_PFA_Mn MTV_060413_Spain ARPU + AUPU_ROW ARPU" xfId="43943"/>
    <cellStyle name="n_Marketing Wanadoo1_PFA_Mn MTV_060413_Spain KPIs" xfId="7715"/>
    <cellStyle name="n_Marketing Wanadoo1_PFA_Mn MTV_060413_Spain KPIs 2" xfId="17082"/>
    <cellStyle name="n_Marketing Wanadoo1_PFA_Mn MTV_060413_Spain KPIs_1" xfId="52532"/>
    <cellStyle name="n_Marketing Wanadoo1_PFA_Mn MTV_060413_Telecoms - Operational KPIs" xfId="50835"/>
    <cellStyle name="n_Marketing Wanadoo1_PFA_Mn_0603_V0 0" xfId="3747"/>
    <cellStyle name="n_Marketing Wanadoo1_PFA_Mn_0603_V0 0_A&amp;ME KPIs" xfId="54312"/>
    <cellStyle name="n_Marketing Wanadoo1_PFA_Mn_0603_V0 0_France financials" xfId="24662"/>
    <cellStyle name="n_Marketing Wanadoo1_PFA_Mn_0603_V0 0_France KPIs" xfId="5870"/>
    <cellStyle name="n_Marketing Wanadoo1_PFA_Mn_0603_V0 0_France KPIs 2" xfId="15287"/>
    <cellStyle name="n_Marketing Wanadoo1_PFA_Mn_0603_V0 0_France KPIs_1" xfId="13112"/>
    <cellStyle name="n_Marketing Wanadoo1_PFA_Mn_0603_V0 0_Group" xfId="43945"/>
    <cellStyle name="n_Marketing Wanadoo1_PFA_Mn_0603_V0 0_Group - financial KPIs" xfId="22918"/>
    <cellStyle name="n_Marketing Wanadoo1_PFA_Mn_0603_V0 0_Group - operational KPIs" xfId="11358"/>
    <cellStyle name="n_Marketing Wanadoo1_PFA_Mn_0603_V0 0_Group - operational KPIs 2" xfId="19057"/>
    <cellStyle name="n_Marketing Wanadoo1_PFA_Mn_0603_V0 0_Group - operational KPIs_1" xfId="21174"/>
    <cellStyle name="n_Marketing Wanadoo1_PFA_Mn_0603_V0 0_Poland KPIs" xfId="43944"/>
    <cellStyle name="n_Marketing Wanadoo1_PFA_Mn_0603_V0 0_ROW" xfId="43946"/>
    <cellStyle name="n_Marketing Wanadoo1_PFA_Mn_0603_V0 0_ROW ARPU" xfId="43947"/>
    <cellStyle name="n_Marketing Wanadoo1_PFA_Mn_0603_V0 0_ROW_1" xfId="43948"/>
    <cellStyle name="n_Marketing Wanadoo1_PFA_Mn_0603_V0 0_ROW_1_Group" xfId="43949"/>
    <cellStyle name="n_Marketing Wanadoo1_PFA_Mn_0603_V0 0_ROW_1_ROW ARPU" xfId="43950"/>
    <cellStyle name="n_Marketing Wanadoo1_PFA_Mn_0603_V0 0_ROW_Group" xfId="43951"/>
    <cellStyle name="n_Marketing Wanadoo1_PFA_Mn_0603_V0 0_ROW_ROW ARPU" xfId="43952"/>
    <cellStyle name="n_Marketing Wanadoo1_PFA_Mn_0603_V0 0_Spain ARPU + AUPU" xfId="43953"/>
    <cellStyle name="n_Marketing Wanadoo1_PFA_Mn_0603_V0 0_Spain ARPU + AUPU_Group" xfId="43954"/>
    <cellStyle name="n_Marketing Wanadoo1_PFA_Mn_0603_V0 0_Spain ARPU + AUPU_ROW ARPU" xfId="43955"/>
    <cellStyle name="n_Marketing Wanadoo1_PFA_Mn_0603_V0 0_Spain KPIs" xfId="7716"/>
    <cellStyle name="n_Marketing Wanadoo1_PFA_Mn_0603_V0 0_Spain KPIs 2" xfId="17083"/>
    <cellStyle name="n_Marketing Wanadoo1_PFA_Mn_0603_V0 0_Spain KPIs_1" xfId="52533"/>
    <cellStyle name="n_Marketing Wanadoo1_PFA_Mn_0603_V0 0_Telecoms - Operational KPIs" xfId="50836"/>
    <cellStyle name="n_Marketing Wanadoo1_Poland KPIs" xfId="43876"/>
    <cellStyle name="n_Marketing Wanadoo1_Reporting Valeur_Mobile_2010_10" xfId="43956"/>
    <cellStyle name="n_Marketing Wanadoo1_Reporting Valeur_Mobile_2010_10_Group" xfId="43957"/>
    <cellStyle name="n_Marketing Wanadoo1_Reporting Valeur_Mobile_2010_10_ROW" xfId="43958"/>
    <cellStyle name="n_Marketing Wanadoo1_Reporting Valeur_Mobile_2010_10_ROW ARPU" xfId="43959"/>
    <cellStyle name="n_Marketing Wanadoo1_Reporting Valeur_Mobile_2010_10_ROW_Group" xfId="43960"/>
    <cellStyle name="n_Marketing Wanadoo1_Reporting Valeur_Mobile_2010_10_ROW_ROW ARPU" xfId="43961"/>
    <cellStyle name="n_Marketing Wanadoo1_ROW" xfId="43962"/>
    <cellStyle name="n_Marketing Wanadoo1_ROW ARPU" xfId="43963"/>
    <cellStyle name="n_Marketing Wanadoo1_ROW_1" xfId="43964"/>
    <cellStyle name="n_Marketing Wanadoo1_ROW_1_Group" xfId="43965"/>
    <cellStyle name="n_Marketing Wanadoo1_ROW_1_ROW ARPU" xfId="43966"/>
    <cellStyle name="n_Marketing Wanadoo1_ROW_Group" xfId="43967"/>
    <cellStyle name="n_Marketing Wanadoo1_ROW_ROW ARPU" xfId="43968"/>
    <cellStyle name="n_Marketing Wanadoo1_Spain ARPU + AUPU" xfId="43969"/>
    <cellStyle name="n_Marketing Wanadoo1_Spain ARPU + AUPU_Group" xfId="43970"/>
    <cellStyle name="n_Marketing Wanadoo1_Spain ARPU + AUPU_ROW ARPU" xfId="43971"/>
    <cellStyle name="n_Marketing Wanadoo1_Spain KPIs" xfId="7710"/>
    <cellStyle name="n_Marketing Wanadoo1_Spain KPIs 2" xfId="17077"/>
    <cellStyle name="n_Marketing Wanadoo1_Spain KPIs_1" xfId="52527"/>
    <cellStyle name="n_Marketing Wanadoo1_Telecoms - Operational KPIs" xfId="50830"/>
    <cellStyle name="n_Marketing Wanadoo1_UAG_report_CA 06-09 (06-09-28)" xfId="3748"/>
    <cellStyle name="n_Marketing Wanadoo1_UAG_report_CA 06-09 (06-09-28)_A&amp;ME KPIs" xfId="54313"/>
    <cellStyle name="n_Marketing Wanadoo1_UAG_report_CA 06-09 (06-09-28)_France financials" xfId="24663"/>
    <cellStyle name="n_Marketing Wanadoo1_UAG_report_CA 06-09 (06-09-28)_France KPIs" xfId="5871"/>
    <cellStyle name="n_Marketing Wanadoo1_UAG_report_CA 06-09 (06-09-28)_France KPIs 2" xfId="15288"/>
    <cellStyle name="n_Marketing Wanadoo1_UAG_report_CA 06-09 (06-09-28)_France KPIs_1" xfId="13113"/>
    <cellStyle name="n_Marketing Wanadoo1_UAG_report_CA 06-09 (06-09-28)_Group" xfId="43973"/>
    <cellStyle name="n_Marketing Wanadoo1_UAG_report_CA 06-09 (06-09-28)_Group - financial KPIs" xfId="22919"/>
    <cellStyle name="n_Marketing Wanadoo1_UAG_report_CA 06-09 (06-09-28)_Group - operational KPIs" xfId="11359"/>
    <cellStyle name="n_Marketing Wanadoo1_UAG_report_CA 06-09 (06-09-28)_Group - operational KPIs 2" xfId="19058"/>
    <cellStyle name="n_Marketing Wanadoo1_UAG_report_CA 06-09 (06-09-28)_Group - operational KPIs_1" xfId="21175"/>
    <cellStyle name="n_Marketing Wanadoo1_UAG_report_CA 06-09 (06-09-28)_Poland KPIs" xfId="43972"/>
    <cellStyle name="n_Marketing Wanadoo1_UAG_report_CA 06-09 (06-09-28)_ROW" xfId="43974"/>
    <cellStyle name="n_Marketing Wanadoo1_UAG_report_CA 06-09 (06-09-28)_ROW ARPU" xfId="43975"/>
    <cellStyle name="n_Marketing Wanadoo1_UAG_report_CA 06-09 (06-09-28)_ROW_1" xfId="43976"/>
    <cellStyle name="n_Marketing Wanadoo1_UAG_report_CA 06-09 (06-09-28)_ROW_1_Group" xfId="43977"/>
    <cellStyle name="n_Marketing Wanadoo1_UAG_report_CA 06-09 (06-09-28)_ROW_1_ROW ARPU" xfId="43978"/>
    <cellStyle name="n_Marketing Wanadoo1_UAG_report_CA 06-09 (06-09-28)_ROW_Group" xfId="43979"/>
    <cellStyle name="n_Marketing Wanadoo1_UAG_report_CA 06-09 (06-09-28)_ROW_ROW ARPU" xfId="43980"/>
    <cellStyle name="n_Marketing Wanadoo1_UAG_report_CA 06-09 (06-09-28)_Spain ARPU + AUPU" xfId="43981"/>
    <cellStyle name="n_Marketing Wanadoo1_UAG_report_CA 06-09 (06-09-28)_Spain ARPU + AUPU_Group" xfId="43982"/>
    <cellStyle name="n_Marketing Wanadoo1_UAG_report_CA 06-09 (06-09-28)_Spain ARPU + AUPU_ROW ARPU" xfId="43983"/>
    <cellStyle name="n_Marketing Wanadoo1_UAG_report_CA 06-09 (06-09-28)_Spain KPIs" xfId="7717"/>
    <cellStyle name="n_Marketing Wanadoo1_UAG_report_CA 06-09 (06-09-28)_Spain KPIs 2" xfId="17084"/>
    <cellStyle name="n_Marketing Wanadoo1_UAG_report_CA 06-09 (06-09-28)_Spain KPIs_1" xfId="52534"/>
    <cellStyle name="n_Marketing Wanadoo1_UAG_report_CA 06-09 (06-09-28)_Telecoms - Operational KPIs" xfId="50837"/>
    <cellStyle name="n_Marketing Wanadoo1_UAG_report_CA 06-10 (06-11-06)" xfId="3749"/>
    <cellStyle name="n_Marketing Wanadoo1_UAG_report_CA 06-10 (06-11-06)_A&amp;ME KPIs" xfId="54314"/>
    <cellStyle name="n_Marketing Wanadoo1_UAG_report_CA 06-10 (06-11-06)_France financials" xfId="24664"/>
    <cellStyle name="n_Marketing Wanadoo1_UAG_report_CA 06-10 (06-11-06)_France KPIs" xfId="5872"/>
    <cellStyle name="n_Marketing Wanadoo1_UAG_report_CA 06-10 (06-11-06)_France KPIs 2" xfId="15289"/>
    <cellStyle name="n_Marketing Wanadoo1_UAG_report_CA 06-10 (06-11-06)_France KPIs_1" xfId="13114"/>
    <cellStyle name="n_Marketing Wanadoo1_UAG_report_CA 06-10 (06-11-06)_Group" xfId="43985"/>
    <cellStyle name="n_Marketing Wanadoo1_UAG_report_CA 06-10 (06-11-06)_Group - financial KPIs" xfId="22920"/>
    <cellStyle name="n_Marketing Wanadoo1_UAG_report_CA 06-10 (06-11-06)_Group - operational KPIs" xfId="11360"/>
    <cellStyle name="n_Marketing Wanadoo1_UAG_report_CA 06-10 (06-11-06)_Group - operational KPIs 2" xfId="19059"/>
    <cellStyle name="n_Marketing Wanadoo1_UAG_report_CA 06-10 (06-11-06)_Group - operational KPIs_1" xfId="21176"/>
    <cellStyle name="n_Marketing Wanadoo1_UAG_report_CA 06-10 (06-11-06)_Poland KPIs" xfId="43984"/>
    <cellStyle name="n_Marketing Wanadoo1_UAG_report_CA 06-10 (06-11-06)_ROW" xfId="43986"/>
    <cellStyle name="n_Marketing Wanadoo1_UAG_report_CA 06-10 (06-11-06)_ROW ARPU" xfId="43987"/>
    <cellStyle name="n_Marketing Wanadoo1_UAG_report_CA 06-10 (06-11-06)_ROW_1" xfId="43988"/>
    <cellStyle name="n_Marketing Wanadoo1_UAG_report_CA 06-10 (06-11-06)_ROW_1_Group" xfId="43989"/>
    <cellStyle name="n_Marketing Wanadoo1_UAG_report_CA 06-10 (06-11-06)_ROW_1_ROW ARPU" xfId="43990"/>
    <cellStyle name="n_Marketing Wanadoo1_UAG_report_CA 06-10 (06-11-06)_ROW_Group" xfId="43991"/>
    <cellStyle name="n_Marketing Wanadoo1_UAG_report_CA 06-10 (06-11-06)_ROW_ROW ARPU" xfId="43992"/>
    <cellStyle name="n_Marketing Wanadoo1_UAG_report_CA 06-10 (06-11-06)_Spain ARPU + AUPU" xfId="43993"/>
    <cellStyle name="n_Marketing Wanadoo1_UAG_report_CA 06-10 (06-11-06)_Spain ARPU + AUPU_Group" xfId="43994"/>
    <cellStyle name="n_Marketing Wanadoo1_UAG_report_CA 06-10 (06-11-06)_Spain ARPU + AUPU_ROW ARPU" xfId="43995"/>
    <cellStyle name="n_Marketing Wanadoo1_UAG_report_CA 06-10 (06-11-06)_Spain KPIs" xfId="7718"/>
    <cellStyle name="n_Marketing Wanadoo1_UAG_report_CA 06-10 (06-11-06)_Spain KPIs 2" xfId="17085"/>
    <cellStyle name="n_Marketing Wanadoo1_UAG_report_CA 06-10 (06-11-06)_Spain KPIs_1" xfId="52535"/>
    <cellStyle name="n_Marketing Wanadoo1_UAG_report_CA 06-10 (06-11-06)_Telecoms - Operational KPIs" xfId="50838"/>
    <cellStyle name="n_MGRH Home" xfId="3750"/>
    <cellStyle name="n_MGRH Home_A&amp;ME KPIs" xfId="54315"/>
    <cellStyle name="n_MGRH Home_DATA KPI Personal" xfId="43997"/>
    <cellStyle name="n_MGRH Home_DATA KPI Personal_Group" xfId="43998"/>
    <cellStyle name="n_MGRH Home_DATA KPI Personal_ROW ARPU" xfId="43999"/>
    <cellStyle name="n_MGRH Home_EE_CoA_BS - mapped V4" xfId="44000"/>
    <cellStyle name="n_MGRH Home_EE_CoA_BS - mapped V4_Group" xfId="44001"/>
    <cellStyle name="n_MGRH Home_EE_CoA_BS - mapped V4_ROW ARPU" xfId="44002"/>
    <cellStyle name="n_MGRH Home_France financials" xfId="24665"/>
    <cellStyle name="n_MGRH Home_France KPIs" xfId="5873"/>
    <cellStyle name="n_MGRH Home_France KPIs 2" xfId="15290"/>
    <cellStyle name="n_MGRH Home_France KPIs_1" xfId="13115"/>
    <cellStyle name="n_MGRH Home_Group" xfId="44003"/>
    <cellStyle name="n_MGRH Home_Group - financial KPIs" xfId="22921"/>
    <cellStyle name="n_MGRH Home_Group - operational KPIs" xfId="11361"/>
    <cellStyle name="n_MGRH Home_Group - operational KPIs 2" xfId="19060"/>
    <cellStyle name="n_MGRH Home_Group - operational KPIs_1" xfId="21177"/>
    <cellStyle name="n_MGRH Home_Poland KPIs" xfId="43996"/>
    <cellStyle name="n_MGRH Home_Reporting Valeur_Mobile_2010_10" xfId="44004"/>
    <cellStyle name="n_MGRH Home_Reporting Valeur_Mobile_2010_10_Group" xfId="44005"/>
    <cellStyle name="n_MGRH Home_Reporting Valeur_Mobile_2010_10_ROW" xfId="44006"/>
    <cellStyle name="n_MGRH Home_Reporting Valeur_Mobile_2010_10_ROW ARPU" xfId="44007"/>
    <cellStyle name="n_MGRH Home_Reporting Valeur_Mobile_2010_10_ROW_Group" xfId="44008"/>
    <cellStyle name="n_MGRH Home_Reporting Valeur_Mobile_2010_10_ROW_ROW ARPU" xfId="44009"/>
    <cellStyle name="n_MGRH Home_ROW" xfId="44010"/>
    <cellStyle name="n_MGRH Home_ROW ARPU" xfId="44011"/>
    <cellStyle name="n_MGRH Home_ROW_1" xfId="44012"/>
    <cellStyle name="n_MGRH Home_ROW_1_Group" xfId="44013"/>
    <cellStyle name="n_MGRH Home_ROW_1_ROW ARPU" xfId="44014"/>
    <cellStyle name="n_MGRH Home_ROW_Group" xfId="44015"/>
    <cellStyle name="n_MGRH Home_ROW_ROW ARPU" xfId="44016"/>
    <cellStyle name="n_MGRH Home_Spain ARPU + AUPU" xfId="44017"/>
    <cellStyle name="n_MGRH Home_Spain ARPU + AUPU_Group" xfId="44018"/>
    <cellStyle name="n_MGRH Home_Spain ARPU + AUPU_ROW ARPU" xfId="44019"/>
    <cellStyle name="n_MGRH Home_Spain KPIs" xfId="7719"/>
    <cellStyle name="n_MGRH Home_Spain KPIs 2" xfId="17086"/>
    <cellStyle name="n_MGRH Home_Spain KPIs_1" xfId="52536"/>
    <cellStyle name="n_MGRH Home_Telecoms - Operational KPIs" xfId="50839"/>
    <cellStyle name="n_MILESTONES_MARCH" xfId="3751"/>
    <cellStyle name="n_MILESTONES_MARCH_A&amp;ME KPIs" xfId="54316"/>
    <cellStyle name="n_MILESTONES_MARCH_CA BAC SCR-VM 06-07 (31-07-06)" xfId="3752"/>
    <cellStyle name="n_MILESTONES_MARCH_CA BAC SCR-VM 06-07 (31-07-06)_A&amp;ME KPIs" xfId="54317"/>
    <cellStyle name="n_MILESTONES_MARCH_CA BAC SCR-VM 06-07 (31-07-06)_France financials" xfId="24667"/>
    <cellStyle name="n_MILESTONES_MARCH_CA BAC SCR-VM 06-07 (31-07-06)_France KPIs" xfId="5875"/>
    <cellStyle name="n_MILESTONES_MARCH_CA BAC SCR-VM 06-07 (31-07-06)_France KPIs 2" xfId="15292"/>
    <cellStyle name="n_MILESTONES_MARCH_CA BAC SCR-VM 06-07 (31-07-06)_France KPIs_1" xfId="13117"/>
    <cellStyle name="n_MILESTONES_MARCH_CA BAC SCR-VM 06-07 (31-07-06)_Group" xfId="44022"/>
    <cellStyle name="n_MILESTONES_MARCH_CA BAC SCR-VM 06-07 (31-07-06)_Group - financial KPIs" xfId="22923"/>
    <cellStyle name="n_MILESTONES_MARCH_CA BAC SCR-VM 06-07 (31-07-06)_Group - operational KPIs" xfId="11363"/>
    <cellStyle name="n_MILESTONES_MARCH_CA BAC SCR-VM 06-07 (31-07-06)_Group - operational KPIs 2" xfId="19062"/>
    <cellStyle name="n_MILESTONES_MARCH_CA BAC SCR-VM 06-07 (31-07-06)_Group - operational KPIs_1" xfId="21179"/>
    <cellStyle name="n_MILESTONES_MARCH_CA BAC SCR-VM 06-07 (31-07-06)_Poland KPIs" xfId="44021"/>
    <cellStyle name="n_MILESTONES_MARCH_CA BAC SCR-VM 06-07 (31-07-06)_ROW" xfId="44023"/>
    <cellStyle name="n_MILESTONES_MARCH_CA BAC SCR-VM 06-07 (31-07-06)_ROW ARPU" xfId="44024"/>
    <cellStyle name="n_MILESTONES_MARCH_CA BAC SCR-VM 06-07 (31-07-06)_ROW_1" xfId="44025"/>
    <cellStyle name="n_MILESTONES_MARCH_CA BAC SCR-VM 06-07 (31-07-06)_ROW_1_Group" xfId="44026"/>
    <cellStyle name="n_MILESTONES_MARCH_CA BAC SCR-VM 06-07 (31-07-06)_ROW_1_ROW ARPU" xfId="44027"/>
    <cellStyle name="n_MILESTONES_MARCH_CA BAC SCR-VM 06-07 (31-07-06)_ROW_Group" xfId="44028"/>
    <cellStyle name="n_MILESTONES_MARCH_CA BAC SCR-VM 06-07 (31-07-06)_ROW_ROW ARPU" xfId="44029"/>
    <cellStyle name="n_MILESTONES_MARCH_CA BAC SCR-VM 06-07 (31-07-06)_Spain ARPU + AUPU" xfId="44030"/>
    <cellStyle name="n_MILESTONES_MARCH_CA BAC SCR-VM 06-07 (31-07-06)_Spain ARPU + AUPU_Group" xfId="44031"/>
    <cellStyle name="n_MILESTONES_MARCH_CA BAC SCR-VM 06-07 (31-07-06)_Spain ARPU + AUPU_ROW ARPU" xfId="44032"/>
    <cellStyle name="n_MILESTONES_MARCH_CA BAC SCR-VM 06-07 (31-07-06)_Spain KPIs" xfId="7721"/>
    <cellStyle name="n_MILESTONES_MARCH_CA BAC SCR-VM 06-07 (31-07-06)_Spain KPIs 2" xfId="17088"/>
    <cellStyle name="n_MILESTONES_MARCH_CA BAC SCR-VM 06-07 (31-07-06)_Spain KPIs_1" xfId="52538"/>
    <cellStyle name="n_MILESTONES_MARCH_CA BAC SCR-VM 06-07 (31-07-06)_Telecoms - Operational KPIs" xfId="50841"/>
    <cellStyle name="n_MILESTONES_MARCH_Classeur2" xfId="3753"/>
    <cellStyle name="n_MILESTONES_MARCH_Classeur2_A&amp;ME KPIs" xfId="54318"/>
    <cellStyle name="n_MILESTONES_MARCH_Classeur2_France financials" xfId="24668"/>
    <cellStyle name="n_MILESTONES_MARCH_Classeur2_France KPIs" xfId="5876"/>
    <cellStyle name="n_MILESTONES_MARCH_Classeur2_France KPIs 2" xfId="15293"/>
    <cellStyle name="n_MILESTONES_MARCH_Classeur2_France KPIs_1" xfId="13118"/>
    <cellStyle name="n_MILESTONES_MARCH_Classeur2_Group" xfId="44034"/>
    <cellStyle name="n_MILESTONES_MARCH_Classeur2_Group - financial KPIs" xfId="22924"/>
    <cellStyle name="n_MILESTONES_MARCH_Classeur2_Group - operational KPIs" xfId="11364"/>
    <cellStyle name="n_MILESTONES_MARCH_Classeur2_Group - operational KPIs 2" xfId="19063"/>
    <cellStyle name="n_MILESTONES_MARCH_Classeur2_Group - operational KPIs_1" xfId="21180"/>
    <cellStyle name="n_MILESTONES_MARCH_Classeur2_Poland KPIs" xfId="44033"/>
    <cellStyle name="n_MILESTONES_MARCH_Classeur2_ROW" xfId="44035"/>
    <cellStyle name="n_MILESTONES_MARCH_Classeur2_ROW ARPU" xfId="44036"/>
    <cellStyle name="n_MILESTONES_MARCH_Classeur2_ROW_1" xfId="44037"/>
    <cellStyle name="n_MILESTONES_MARCH_Classeur2_ROW_1_Group" xfId="44038"/>
    <cellStyle name="n_MILESTONES_MARCH_Classeur2_ROW_1_ROW ARPU" xfId="44039"/>
    <cellStyle name="n_MILESTONES_MARCH_Classeur2_ROW_Group" xfId="44040"/>
    <cellStyle name="n_MILESTONES_MARCH_Classeur2_ROW_ROW ARPU" xfId="44041"/>
    <cellStyle name="n_MILESTONES_MARCH_Classeur2_Spain ARPU + AUPU" xfId="44042"/>
    <cellStyle name="n_MILESTONES_MARCH_Classeur2_Spain ARPU + AUPU_Group" xfId="44043"/>
    <cellStyle name="n_MILESTONES_MARCH_Classeur2_Spain ARPU + AUPU_ROW ARPU" xfId="44044"/>
    <cellStyle name="n_MILESTONES_MARCH_Classeur2_Spain KPIs" xfId="7722"/>
    <cellStyle name="n_MILESTONES_MARCH_Classeur2_Spain KPIs 2" xfId="17089"/>
    <cellStyle name="n_MILESTONES_MARCH_Classeur2_Spain KPIs_1" xfId="52539"/>
    <cellStyle name="n_MILESTONES_MARCH_Classeur2_Telecoms - Operational KPIs" xfId="50842"/>
    <cellStyle name="n_MILESTONES_MARCH_DATA KPI Personal" xfId="44045"/>
    <cellStyle name="n_MILESTONES_MARCH_DATA KPI Personal_Group" xfId="44046"/>
    <cellStyle name="n_MILESTONES_MARCH_DATA KPI Personal_ROW ARPU" xfId="44047"/>
    <cellStyle name="n_MILESTONES_MARCH_EE_CoA_BS - mapped V4" xfId="44048"/>
    <cellStyle name="n_MILESTONES_MARCH_EE_CoA_BS - mapped V4_Group" xfId="44049"/>
    <cellStyle name="n_MILESTONES_MARCH_EE_CoA_BS - mapped V4_ROW ARPU" xfId="44050"/>
    <cellStyle name="n_MILESTONES_MARCH_Feuil1" xfId="3754"/>
    <cellStyle name="n_MILESTONES_MARCH_Feuil1_A&amp;ME KPIs" xfId="54319"/>
    <cellStyle name="n_MILESTONES_MARCH_Feuil1_France financials" xfId="24669"/>
    <cellStyle name="n_MILESTONES_MARCH_Feuil1_France KPIs" xfId="5877"/>
    <cellStyle name="n_MILESTONES_MARCH_Feuil1_France KPIs 2" xfId="15294"/>
    <cellStyle name="n_MILESTONES_MARCH_Feuil1_France KPIs_1" xfId="13119"/>
    <cellStyle name="n_MILESTONES_MARCH_Feuil1_Group" xfId="44052"/>
    <cellStyle name="n_MILESTONES_MARCH_Feuil1_Group - financial KPIs" xfId="22925"/>
    <cellStyle name="n_MILESTONES_MARCH_Feuil1_Group - operational KPIs" xfId="11365"/>
    <cellStyle name="n_MILESTONES_MARCH_Feuil1_Group - operational KPIs 2" xfId="19064"/>
    <cellStyle name="n_MILESTONES_MARCH_Feuil1_Group - operational KPIs_1" xfId="21181"/>
    <cellStyle name="n_MILESTONES_MARCH_Feuil1_Poland KPIs" xfId="44051"/>
    <cellStyle name="n_MILESTONES_MARCH_Feuil1_ROW" xfId="44053"/>
    <cellStyle name="n_MILESTONES_MARCH_Feuil1_ROW ARPU" xfId="44054"/>
    <cellStyle name="n_MILESTONES_MARCH_Feuil1_ROW_1" xfId="44055"/>
    <cellStyle name="n_MILESTONES_MARCH_Feuil1_ROW_1_Group" xfId="44056"/>
    <cellStyle name="n_MILESTONES_MARCH_Feuil1_ROW_1_ROW ARPU" xfId="44057"/>
    <cellStyle name="n_MILESTONES_MARCH_Feuil1_ROW_Group" xfId="44058"/>
    <cellStyle name="n_MILESTONES_MARCH_Feuil1_ROW_ROW ARPU" xfId="44059"/>
    <cellStyle name="n_MILESTONES_MARCH_Feuil1_Spain ARPU + AUPU" xfId="44060"/>
    <cellStyle name="n_MILESTONES_MARCH_Feuil1_Spain ARPU + AUPU_Group" xfId="44061"/>
    <cellStyle name="n_MILESTONES_MARCH_Feuil1_Spain ARPU + AUPU_ROW ARPU" xfId="44062"/>
    <cellStyle name="n_MILESTONES_MARCH_Feuil1_Spain KPIs" xfId="7723"/>
    <cellStyle name="n_MILESTONES_MARCH_Feuil1_Spain KPIs 2" xfId="17090"/>
    <cellStyle name="n_MILESTONES_MARCH_Feuil1_Spain KPIs_1" xfId="52540"/>
    <cellStyle name="n_MILESTONES_MARCH_Feuil1_Telecoms - Operational KPIs" xfId="50843"/>
    <cellStyle name="n_MILESTONES_MARCH_France financials" xfId="24666"/>
    <cellStyle name="n_MILESTONES_MARCH_France KPIs" xfId="5874"/>
    <cellStyle name="n_MILESTONES_MARCH_France KPIs 2" xfId="15291"/>
    <cellStyle name="n_MILESTONES_MARCH_France KPIs_1" xfId="13116"/>
    <cellStyle name="n_MILESTONES_MARCH_GMC 0701 (2)" xfId="7724"/>
    <cellStyle name="n_MILESTONES_MARCH_GMC 0701 (2) 2" xfId="17091"/>
    <cellStyle name="n_MILESTONES_MARCH_GMC 0701 (2)_A&amp;ME KPIs" xfId="54320"/>
    <cellStyle name="n_MILESTONES_MARCH_GMC 0701 (2)_Group" xfId="44064"/>
    <cellStyle name="n_MILESTONES_MARCH_GMC 0701 (2)_Poland KPIs" xfId="44063"/>
    <cellStyle name="n_MILESTONES_MARCH_GMC 0701 (2)_ROW ARPU" xfId="44065"/>
    <cellStyle name="n_MILESTONES_MARCH_GMC 0701 (2)_Spain KPIs" xfId="52541"/>
    <cellStyle name="n_MILESTONES_MARCH_GMC 0701 (2)_Telecoms - Operational KPIs" xfId="50844"/>
    <cellStyle name="n_MILESTONES_MARCH_Group" xfId="44066"/>
    <cellStyle name="n_MILESTONES_MARCH_Group - financial KPIs" xfId="22922"/>
    <cellStyle name="n_MILESTONES_MARCH_Group - operational KPIs" xfId="11362"/>
    <cellStyle name="n_MILESTONES_MARCH_Group - operational KPIs 2" xfId="19061"/>
    <cellStyle name="n_MILESTONES_MARCH_Group - operational KPIs_1" xfId="21178"/>
    <cellStyle name="n_MILESTONES_MARCH_Home Mngt PL GMC Business Review backup (4)" xfId="7725"/>
    <cellStyle name="n_MILESTONES_MARCH_Home Mngt PL GMC Business Review backup (4) 2" xfId="17092"/>
    <cellStyle name="n_MILESTONES_MARCH_Home Mngt PL GMC Business Review backup (4)_A&amp;ME KPIs" xfId="54321"/>
    <cellStyle name="n_MILESTONES_MARCH_Home Mngt PL GMC Business Review backup (4)_Group" xfId="44068"/>
    <cellStyle name="n_MILESTONES_MARCH_Home Mngt PL GMC Business Review backup (4)_Poland KPIs" xfId="44067"/>
    <cellStyle name="n_MILESTONES_MARCH_Home Mngt PL GMC Business Review backup (4)_ROW ARPU" xfId="44069"/>
    <cellStyle name="n_MILESTONES_MARCH_Home Mngt PL GMC Business Review backup (4)_Spain KPIs" xfId="52542"/>
    <cellStyle name="n_MILESTONES_MARCH_Home Mngt PL GMC Business Review backup (4)_Telecoms - Operational KPIs" xfId="50845"/>
    <cellStyle name="n_MILESTONES_MARCH_Libro2" xfId="7726"/>
    <cellStyle name="n_MILESTONES_MARCH_Libro2 2" xfId="17093"/>
    <cellStyle name="n_MILESTONES_MARCH_Libro2_A&amp;ME KPIs" xfId="54322"/>
    <cellStyle name="n_MILESTONES_MARCH_Libro2_Group" xfId="44071"/>
    <cellStyle name="n_MILESTONES_MARCH_Libro2_Poland KPIs" xfId="44070"/>
    <cellStyle name="n_MILESTONES_MARCH_Libro2_ROW ARPU" xfId="44072"/>
    <cellStyle name="n_MILESTONES_MARCH_Libro2_Spain KPIs" xfId="52543"/>
    <cellStyle name="n_MILESTONES_MARCH_Libro2_Telecoms - Operational KPIs" xfId="50846"/>
    <cellStyle name="n_MILESTONES_MARCH_NB07 FRANCE Tableau de l'ADSL 032007 v3 hors instances avec déc07 v24-04" xfId="3755"/>
    <cellStyle name="n_MILESTONES_MARCH_NB07 FRANCE Tableau de l'ADSL 032007 v3 hors instances avec déc07 v24-04_A&amp;ME KPIs" xfId="54323"/>
    <cellStyle name="n_MILESTONES_MARCH_NB07 FRANCE Tableau de l'ADSL 032007 v3 hors instances avec déc07 v24-04_France financials" xfId="24670"/>
    <cellStyle name="n_MILESTONES_MARCH_NB07 FRANCE Tableau de l'ADSL 032007 v3 hors instances avec déc07 v24-04_France KPIs" xfId="5878"/>
    <cellStyle name="n_MILESTONES_MARCH_NB07 FRANCE Tableau de l'ADSL 032007 v3 hors instances avec déc07 v24-04_France KPIs 2" xfId="15295"/>
    <cellStyle name="n_MILESTONES_MARCH_NB07 FRANCE Tableau de l'ADSL 032007 v3 hors instances avec déc07 v24-04_France KPIs_1" xfId="13120"/>
    <cellStyle name="n_MILESTONES_MARCH_NB07 FRANCE Tableau de l'ADSL 032007 v3 hors instances avec déc07 v24-04_Group" xfId="44074"/>
    <cellStyle name="n_MILESTONES_MARCH_NB07 FRANCE Tableau de l'ADSL 032007 v3 hors instances avec déc07 v24-04_Group - financial KPIs" xfId="22926"/>
    <cellStyle name="n_MILESTONES_MARCH_NB07 FRANCE Tableau de l'ADSL 032007 v3 hors instances avec déc07 v24-04_Group - operational KPIs" xfId="11366"/>
    <cellStyle name="n_MILESTONES_MARCH_NB07 FRANCE Tableau de l'ADSL 032007 v3 hors instances avec déc07 v24-04_Group - operational KPIs 2" xfId="19065"/>
    <cellStyle name="n_MILESTONES_MARCH_NB07 FRANCE Tableau de l'ADSL 032007 v3 hors instances avec déc07 v24-04_Group - operational KPIs_1" xfId="21182"/>
    <cellStyle name="n_MILESTONES_MARCH_NB07 FRANCE Tableau de l'ADSL 032007 v3 hors instances avec déc07 v24-04_Poland KPIs" xfId="44073"/>
    <cellStyle name="n_MILESTONES_MARCH_NB07 FRANCE Tableau de l'ADSL 032007 v3 hors instances avec déc07 v24-04_ROW" xfId="44075"/>
    <cellStyle name="n_MILESTONES_MARCH_NB07 FRANCE Tableau de l'ADSL 032007 v3 hors instances avec déc07 v24-04_ROW ARPU" xfId="44076"/>
    <cellStyle name="n_MILESTONES_MARCH_NB07 FRANCE Tableau de l'ADSL 032007 v3 hors instances avec déc07 v24-04_ROW_1" xfId="44077"/>
    <cellStyle name="n_MILESTONES_MARCH_NB07 FRANCE Tableau de l'ADSL 032007 v3 hors instances avec déc07 v24-04_ROW_1_Group" xfId="44078"/>
    <cellStyle name="n_MILESTONES_MARCH_NB07 FRANCE Tableau de l'ADSL 032007 v3 hors instances avec déc07 v24-04_ROW_1_ROW ARPU" xfId="44079"/>
    <cellStyle name="n_MILESTONES_MARCH_NB07 FRANCE Tableau de l'ADSL 032007 v3 hors instances avec déc07 v24-04_ROW_Group" xfId="44080"/>
    <cellStyle name="n_MILESTONES_MARCH_NB07 FRANCE Tableau de l'ADSL 032007 v3 hors instances avec déc07 v24-04_ROW_ROW ARPU" xfId="44081"/>
    <cellStyle name="n_MILESTONES_MARCH_NB07 FRANCE Tableau de l'ADSL 032007 v3 hors instances avec déc07 v24-04_Spain ARPU + AUPU" xfId="44082"/>
    <cellStyle name="n_MILESTONES_MARCH_NB07 FRANCE Tableau de l'ADSL 032007 v3 hors instances avec déc07 v24-04_Spain ARPU + AUPU_Group" xfId="44083"/>
    <cellStyle name="n_MILESTONES_MARCH_NB07 FRANCE Tableau de l'ADSL 032007 v3 hors instances avec déc07 v24-04_Spain ARPU + AUPU_ROW ARPU" xfId="44084"/>
    <cellStyle name="n_MILESTONES_MARCH_NB07 FRANCE Tableau de l'ADSL 032007 v3 hors instances avec déc07 v24-04_Spain KPIs" xfId="7727"/>
    <cellStyle name="n_MILESTONES_MARCH_NB07 FRANCE Tableau de l'ADSL 032007 v3 hors instances avec déc07 v24-04_Spain KPIs 2" xfId="17094"/>
    <cellStyle name="n_MILESTONES_MARCH_NB07 FRANCE Tableau de l'ADSL 032007 v3 hors instances avec déc07 v24-04_Spain KPIs_1" xfId="52544"/>
    <cellStyle name="n_MILESTONES_MARCH_NB07 FRANCE Tableau de l'ADSL 032007 v3 hors instances avec déc07 v24-04_Telecoms - Operational KPIs" xfId="50847"/>
    <cellStyle name="n_MILESTONES_MARCH_New L23 CA trafic 06-09 (06-10-20)" xfId="3756"/>
    <cellStyle name="n_MILESTONES_MARCH_New L23 CA trafic 06-09 (06-10-20)_A&amp;ME KPIs" xfId="54324"/>
    <cellStyle name="n_MILESTONES_MARCH_New L23 CA trafic 06-09 (06-10-20)_France financials" xfId="24671"/>
    <cellStyle name="n_MILESTONES_MARCH_New L23 CA trafic 06-09 (06-10-20)_France KPIs" xfId="5879"/>
    <cellStyle name="n_MILESTONES_MARCH_New L23 CA trafic 06-09 (06-10-20)_France KPIs 2" xfId="15296"/>
    <cellStyle name="n_MILESTONES_MARCH_New L23 CA trafic 06-09 (06-10-20)_France KPIs_1" xfId="13121"/>
    <cellStyle name="n_MILESTONES_MARCH_New L23 CA trafic 06-09 (06-10-20)_Group" xfId="44086"/>
    <cellStyle name="n_MILESTONES_MARCH_New L23 CA trafic 06-09 (06-10-20)_Group - financial KPIs" xfId="22927"/>
    <cellStyle name="n_MILESTONES_MARCH_New L23 CA trafic 06-09 (06-10-20)_Group - operational KPIs" xfId="11367"/>
    <cellStyle name="n_MILESTONES_MARCH_New L23 CA trafic 06-09 (06-10-20)_Group - operational KPIs 2" xfId="19066"/>
    <cellStyle name="n_MILESTONES_MARCH_New L23 CA trafic 06-09 (06-10-20)_Group - operational KPIs_1" xfId="21183"/>
    <cellStyle name="n_MILESTONES_MARCH_New L23 CA trafic 06-09 (06-10-20)_Poland KPIs" xfId="44085"/>
    <cellStyle name="n_MILESTONES_MARCH_New L23 CA trafic 06-09 (06-10-20)_ROW" xfId="44087"/>
    <cellStyle name="n_MILESTONES_MARCH_New L23 CA trafic 06-09 (06-10-20)_ROW ARPU" xfId="44088"/>
    <cellStyle name="n_MILESTONES_MARCH_New L23 CA trafic 06-09 (06-10-20)_ROW_1" xfId="44089"/>
    <cellStyle name="n_MILESTONES_MARCH_New L23 CA trafic 06-09 (06-10-20)_ROW_1_Group" xfId="44090"/>
    <cellStyle name="n_MILESTONES_MARCH_New L23 CA trafic 06-09 (06-10-20)_ROW_1_ROW ARPU" xfId="44091"/>
    <cellStyle name="n_MILESTONES_MARCH_New L23 CA trafic 06-09 (06-10-20)_ROW_Group" xfId="44092"/>
    <cellStyle name="n_MILESTONES_MARCH_New L23 CA trafic 06-09 (06-10-20)_ROW_ROW ARPU" xfId="44093"/>
    <cellStyle name="n_MILESTONES_MARCH_New L23 CA trafic 06-09 (06-10-20)_Spain ARPU + AUPU" xfId="44094"/>
    <cellStyle name="n_MILESTONES_MARCH_New L23 CA trafic 06-09 (06-10-20)_Spain ARPU + AUPU_Group" xfId="44095"/>
    <cellStyle name="n_MILESTONES_MARCH_New L23 CA trafic 06-09 (06-10-20)_Spain ARPU + AUPU_ROW ARPU" xfId="44096"/>
    <cellStyle name="n_MILESTONES_MARCH_New L23 CA trafic 06-09 (06-10-20)_Spain KPIs" xfId="7728"/>
    <cellStyle name="n_MILESTONES_MARCH_New L23 CA trafic 06-09 (06-10-20)_Spain KPIs 2" xfId="17095"/>
    <cellStyle name="n_MILESTONES_MARCH_New L23 CA trafic 06-09 (06-10-20)_Spain KPIs_1" xfId="52545"/>
    <cellStyle name="n_MILESTONES_MARCH_New L23 CA trafic 06-09 (06-10-20)_Telecoms - Operational KPIs" xfId="50848"/>
    <cellStyle name="n_MILESTONES_MARCH_Output Home" xfId="7729"/>
    <cellStyle name="n_MILESTONES_MARCH_Output Home 2" xfId="17096"/>
    <cellStyle name="n_MILESTONES_MARCH_Output Home_A&amp;ME KPIs" xfId="54325"/>
    <cellStyle name="n_MILESTONES_MARCH_Output Home_Group" xfId="44098"/>
    <cellStyle name="n_MILESTONES_MARCH_Output Home_Poland KPIs" xfId="44097"/>
    <cellStyle name="n_MILESTONES_MARCH_Output Home_ROW ARPU" xfId="44099"/>
    <cellStyle name="n_MILESTONES_MARCH_Output Home_Spain KPIs" xfId="52546"/>
    <cellStyle name="n_MILESTONES_MARCH_Output Home_Telecoms - Operational KPIs" xfId="50849"/>
    <cellStyle name="n_MILESTONES_MARCH_PFA_Mn MTV_060413" xfId="3757"/>
    <cellStyle name="n_MILESTONES_MARCH_PFA_Mn MTV_060413_A&amp;ME KPIs" xfId="54326"/>
    <cellStyle name="n_MILESTONES_MARCH_PFA_Mn MTV_060413_France financials" xfId="24672"/>
    <cellStyle name="n_MILESTONES_MARCH_PFA_Mn MTV_060413_France KPIs" xfId="5880"/>
    <cellStyle name="n_MILESTONES_MARCH_PFA_Mn MTV_060413_France KPIs 2" xfId="15297"/>
    <cellStyle name="n_MILESTONES_MARCH_PFA_Mn MTV_060413_France KPIs_1" xfId="13122"/>
    <cellStyle name="n_MILESTONES_MARCH_PFA_Mn MTV_060413_Group" xfId="44101"/>
    <cellStyle name="n_MILESTONES_MARCH_PFA_Mn MTV_060413_Group - financial KPIs" xfId="22928"/>
    <cellStyle name="n_MILESTONES_MARCH_PFA_Mn MTV_060413_Group - operational KPIs" xfId="11368"/>
    <cellStyle name="n_MILESTONES_MARCH_PFA_Mn MTV_060413_Group - operational KPIs 2" xfId="19067"/>
    <cellStyle name="n_MILESTONES_MARCH_PFA_Mn MTV_060413_Group - operational KPIs_1" xfId="21184"/>
    <cellStyle name="n_MILESTONES_MARCH_PFA_Mn MTV_060413_Poland KPIs" xfId="44100"/>
    <cellStyle name="n_MILESTONES_MARCH_PFA_Mn MTV_060413_ROW" xfId="44102"/>
    <cellStyle name="n_MILESTONES_MARCH_PFA_Mn MTV_060413_ROW ARPU" xfId="44103"/>
    <cellStyle name="n_MILESTONES_MARCH_PFA_Mn MTV_060413_ROW_1" xfId="44104"/>
    <cellStyle name="n_MILESTONES_MARCH_PFA_Mn MTV_060413_ROW_1_Group" xfId="44105"/>
    <cellStyle name="n_MILESTONES_MARCH_PFA_Mn MTV_060413_ROW_1_ROW ARPU" xfId="44106"/>
    <cellStyle name="n_MILESTONES_MARCH_PFA_Mn MTV_060413_ROW_Group" xfId="44107"/>
    <cellStyle name="n_MILESTONES_MARCH_PFA_Mn MTV_060413_ROW_ROW ARPU" xfId="44108"/>
    <cellStyle name="n_MILESTONES_MARCH_PFA_Mn MTV_060413_Spain ARPU + AUPU" xfId="44109"/>
    <cellStyle name="n_MILESTONES_MARCH_PFA_Mn MTV_060413_Spain ARPU + AUPU_Group" xfId="44110"/>
    <cellStyle name="n_MILESTONES_MARCH_PFA_Mn MTV_060413_Spain ARPU + AUPU_ROW ARPU" xfId="44111"/>
    <cellStyle name="n_MILESTONES_MARCH_PFA_Mn MTV_060413_Spain KPIs" xfId="7730"/>
    <cellStyle name="n_MILESTONES_MARCH_PFA_Mn MTV_060413_Spain KPIs 2" xfId="17097"/>
    <cellStyle name="n_MILESTONES_MARCH_PFA_Mn MTV_060413_Spain KPIs_1" xfId="52547"/>
    <cellStyle name="n_MILESTONES_MARCH_PFA_Mn MTV_060413_Telecoms - Operational KPIs" xfId="50850"/>
    <cellStyle name="n_MILESTONES_MARCH_PFA_Mn_0603_V0 0" xfId="3758"/>
    <cellStyle name="n_MILESTONES_MARCH_PFA_Mn_0603_V0 0_A&amp;ME KPIs" xfId="54327"/>
    <cellStyle name="n_MILESTONES_MARCH_PFA_Mn_0603_V0 0_France financials" xfId="24673"/>
    <cellStyle name="n_MILESTONES_MARCH_PFA_Mn_0603_V0 0_France KPIs" xfId="5881"/>
    <cellStyle name="n_MILESTONES_MARCH_PFA_Mn_0603_V0 0_France KPIs 2" xfId="15298"/>
    <cellStyle name="n_MILESTONES_MARCH_PFA_Mn_0603_V0 0_France KPIs_1" xfId="13123"/>
    <cellStyle name="n_MILESTONES_MARCH_PFA_Mn_0603_V0 0_Group" xfId="44113"/>
    <cellStyle name="n_MILESTONES_MARCH_PFA_Mn_0603_V0 0_Group - financial KPIs" xfId="22929"/>
    <cellStyle name="n_MILESTONES_MARCH_PFA_Mn_0603_V0 0_Group - operational KPIs" xfId="11369"/>
    <cellStyle name="n_MILESTONES_MARCH_PFA_Mn_0603_V0 0_Group - operational KPIs 2" xfId="19068"/>
    <cellStyle name="n_MILESTONES_MARCH_PFA_Mn_0603_V0 0_Group - operational KPIs_1" xfId="21185"/>
    <cellStyle name="n_MILESTONES_MARCH_PFA_Mn_0603_V0 0_Poland KPIs" xfId="44112"/>
    <cellStyle name="n_MILESTONES_MARCH_PFA_Mn_0603_V0 0_ROW" xfId="44114"/>
    <cellStyle name="n_MILESTONES_MARCH_PFA_Mn_0603_V0 0_ROW ARPU" xfId="44115"/>
    <cellStyle name="n_MILESTONES_MARCH_PFA_Mn_0603_V0 0_ROW_1" xfId="44116"/>
    <cellStyle name="n_MILESTONES_MARCH_PFA_Mn_0603_V0 0_ROW_1_Group" xfId="44117"/>
    <cellStyle name="n_MILESTONES_MARCH_PFA_Mn_0603_V0 0_ROW_1_ROW ARPU" xfId="44118"/>
    <cellStyle name="n_MILESTONES_MARCH_PFA_Mn_0603_V0 0_ROW_Group" xfId="44119"/>
    <cellStyle name="n_MILESTONES_MARCH_PFA_Mn_0603_V0 0_ROW_ROW ARPU" xfId="44120"/>
    <cellStyle name="n_MILESTONES_MARCH_PFA_Mn_0603_V0 0_Spain ARPU + AUPU" xfId="44121"/>
    <cellStyle name="n_MILESTONES_MARCH_PFA_Mn_0603_V0 0_Spain ARPU + AUPU_Group" xfId="44122"/>
    <cellStyle name="n_MILESTONES_MARCH_PFA_Mn_0603_V0 0_Spain ARPU + AUPU_ROW ARPU" xfId="44123"/>
    <cellStyle name="n_MILESTONES_MARCH_PFA_Mn_0603_V0 0_Spain KPIs" xfId="7731"/>
    <cellStyle name="n_MILESTONES_MARCH_PFA_Mn_0603_V0 0_Spain KPIs 2" xfId="17098"/>
    <cellStyle name="n_MILESTONES_MARCH_PFA_Mn_0603_V0 0_Spain KPIs_1" xfId="52548"/>
    <cellStyle name="n_MILESTONES_MARCH_PFA_Mn_0603_V0 0_Telecoms - Operational KPIs" xfId="50851"/>
    <cellStyle name="n_MILESTONES_MARCH_Poland KPIs" xfId="44020"/>
    <cellStyle name="n_MILESTONES_MARCH_Reporting Valeur_Mobile_2010_10" xfId="44124"/>
    <cellStyle name="n_MILESTONES_MARCH_Reporting Valeur_Mobile_2010_10_Group" xfId="44125"/>
    <cellStyle name="n_MILESTONES_MARCH_Reporting Valeur_Mobile_2010_10_ROW" xfId="44126"/>
    <cellStyle name="n_MILESTONES_MARCH_Reporting Valeur_Mobile_2010_10_ROW ARPU" xfId="44127"/>
    <cellStyle name="n_MILESTONES_MARCH_Reporting Valeur_Mobile_2010_10_ROW_Group" xfId="44128"/>
    <cellStyle name="n_MILESTONES_MARCH_Reporting Valeur_Mobile_2010_10_ROW_ROW ARPU" xfId="44129"/>
    <cellStyle name="n_MILESTONES_MARCH_ROW" xfId="44130"/>
    <cellStyle name="n_MILESTONES_MARCH_ROW ARPU" xfId="44131"/>
    <cellStyle name="n_MILESTONES_MARCH_ROW_1" xfId="44132"/>
    <cellStyle name="n_MILESTONES_MARCH_ROW_1_Group" xfId="44133"/>
    <cellStyle name="n_MILESTONES_MARCH_ROW_1_ROW ARPU" xfId="44134"/>
    <cellStyle name="n_MILESTONES_MARCH_ROW_Group" xfId="44135"/>
    <cellStyle name="n_MILESTONES_MARCH_ROW_ROW ARPU" xfId="44136"/>
    <cellStyle name="n_MILESTONES_MARCH_Spain ARPU + AUPU" xfId="44137"/>
    <cellStyle name="n_MILESTONES_MARCH_Spain ARPU + AUPU_Group" xfId="44138"/>
    <cellStyle name="n_MILESTONES_MARCH_Spain ARPU + AUPU_ROW ARPU" xfId="44139"/>
    <cellStyle name="n_MILESTONES_MARCH_Spain KPIs" xfId="7720"/>
    <cellStyle name="n_MILESTONES_MARCH_Spain KPIs 2" xfId="17087"/>
    <cellStyle name="n_MILESTONES_MARCH_Spain KPIs_1" xfId="52537"/>
    <cellStyle name="n_MILESTONES_MARCH_Telecoms - Operational KPIs" xfId="50840"/>
    <cellStyle name="n_MILESTONES_MARCH_UAG_report_CA 06-09 (06-09-28)" xfId="3759"/>
    <cellStyle name="n_MILESTONES_MARCH_UAG_report_CA 06-09 (06-09-28)_A&amp;ME KPIs" xfId="54328"/>
    <cellStyle name="n_MILESTONES_MARCH_UAG_report_CA 06-09 (06-09-28)_France financials" xfId="24674"/>
    <cellStyle name="n_MILESTONES_MARCH_UAG_report_CA 06-09 (06-09-28)_France KPIs" xfId="5882"/>
    <cellStyle name="n_MILESTONES_MARCH_UAG_report_CA 06-09 (06-09-28)_France KPIs 2" xfId="15299"/>
    <cellStyle name="n_MILESTONES_MARCH_UAG_report_CA 06-09 (06-09-28)_France KPIs_1" xfId="13124"/>
    <cellStyle name="n_MILESTONES_MARCH_UAG_report_CA 06-09 (06-09-28)_Group" xfId="44141"/>
    <cellStyle name="n_MILESTONES_MARCH_UAG_report_CA 06-09 (06-09-28)_Group - financial KPIs" xfId="22930"/>
    <cellStyle name="n_MILESTONES_MARCH_UAG_report_CA 06-09 (06-09-28)_Group - operational KPIs" xfId="11370"/>
    <cellStyle name="n_MILESTONES_MARCH_UAG_report_CA 06-09 (06-09-28)_Group - operational KPIs 2" xfId="19069"/>
    <cellStyle name="n_MILESTONES_MARCH_UAG_report_CA 06-09 (06-09-28)_Group - operational KPIs_1" xfId="21186"/>
    <cellStyle name="n_MILESTONES_MARCH_UAG_report_CA 06-09 (06-09-28)_Poland KPIs" xfId="44140"/>
    <cellStyle name="n_MILESTONES_MARCH_UAG_report_CA 06-09 (06-09-28)_ROW" xfId="44142"/>
    <cellStyle name="n_MILESTONES_MARCH_UAG_report_CA 06-09 (06-09-28)_ROW ARPU" xfId="44143"/>
    <cellStyle name="n_MILESTONES_MARCH_UAG_report_CA 06-09 (06-09-28)_ROW_1" xfId="44144"/>
    <cellStyle name="n_MILESTONES_MARCH_UAG_report_CA 06-09 (06-09-28)_ROW_1_Group" xfId="44145"/>
    <cellStyle name="n_MILESTONES_MARCH_UAG_report_CA 06-09 (06-09-28)_ROW_1_ROW ARPU" xfId="44146"/>
    <cellStyle name="n_MILESTONES_MARCH_UAG_report_CA 06-09 (06-09-28)_ROW_Group" xfId="44147"/>
    <cellStyle name="n_MILESTONES_MARCH_UAG_report_CA 06-09 (06-09-28)_ROW_ROW ARPU" xfId="44148"/>
    <cellStyle name="n_MILESTONES_MARCH_UAG_report_CA 06-09 (06-09-28)_Spain ARPU + AUPU" xfId="44149"/>
    <cellStyle name="n_MILESTONES_MARCH_UAG_report_CA 06-09 (06-09-28)_Spain ARPU + AUPU_Group" xfId="44150"/>
    <cellStyle name="n_MILESTONES_MARCH_UAG_report_CA 06-09 (06-09-28)_Spain ARPU + AUPU_ROW ARPU" xfId="44151"/>
    <cellStyle name="n_MILESTONES_MARCH_UAG_report_CA 06-09 (06-09-28)_Spain KPIs" xfId="7732"/>
    <cellStyle name="n_MILESTONES_MARCH_UAG_report_CA 06-09 (06-09-28)_Spain KPIs 2" xfId="17099"/>
    <cellStyle name="n_MILESTONES_MARCH_UAG_report_CA 06-09 (06-09-28)_Spain KPIs_1" xfId="52549"/>
    <cellStyle name="n_MILESTONES_MARCH_UAG_report_CA 06-09 (06-09-28)_Telecoms - Operational KPIs" xfId="50852"/>
    <cellStyle name="n_MILESTONES_MARCH_UAG_report_CA 06-10 (06-11-06)" xfId="3760"/>
    <cellStyle name="n_MILESTONES_MARCH_UAG_report_CA 06-10 (06-11-06)_A&amp;ME KPIs" xfId="54329"/>
    <cellStyle name="n_MILESTONES_MARCH_UAG_report_CA 06-10 (06-11-06)_France financials" xfId="24675"/>
    <cellStyle name="n_MILESTONES_MARCH_UAG_report_CA 06-10 (06-11-06)_France KPIs" xfId="5883"/>
    <cellStyle name="n_MILESTONES_MARCH_UAG_report_CA 06-10 (06-11-06)_France KPIs 2" xfId="15300"/>
    <cellStyle name="n_MILESTONES_MARCH_UAG_report_CA 06-10 (06-11-06)_France KPIs_1" xfId="13125"/>
    <cellStyle name="n_MILESTONES_MARCH_UAG_report_CA 06-10 (06-11-06)_Group" xfId="44153"/>
    <cellStyle name="n_MILESTONES_MARCH_UAG_report_CA 06-10 (06-11-06)_Group - financial KPIs" xfId="22931"/>
    <cellStyle name="n_MILESTONES_MARCH_UAG_report_CA 06-10 (06-11-06)_Group - operational KPIs" xfId="11371"/>
    <cellStyle name="n_MILESTONES_MARCH_UAG_report_CA 06-10 (06-11-06)_Group - operational KPIs 2" xfId="19070"/>
    <cellStyle name="n_MILESTONES_MARCH_UAG_report_CA 06-10 (06-11-06)_Group - operational KPIs_1" xfId="21187"/>
    <cellStyle name="n_MILESTONES_MARCH_UAG_report_CA 06-10 (06-11-06)_Poland KPIs" xfId="44152"/>
    <cellStyle name="n_MILESTONES_MARCH_UAG_report_CA 06-10 (06-11-06)_ROW" xfId="44154"/>
    <cellStyle name="n_MILESTONES_MARCH_UAG_report_CA 06-10 (06-11-06)_ROW ARPU" xfId="44155"/>
    <cellStyle name="n_MILESTONES_MARCH_UAG_report_CA 06-10 (06-11-06)_ROW_1" xfId="44156"/>
    <cellStyle name="n_MILESTONES_MARCH_UAG_report_CA 06-10 (06-11-06)_ROW_1_Group" xfId="44157"/>
    <cellStyle name="n_MILESTONES_MARCH_UAG_report_CA 06-10 (06-11-06)_ROW_1_ROW ARPU" xfId="44158"/>
    <cellStyle name="n_MILESTONES_MARCH_UAG_report_CA 06-10 (06-11-06)_ROW_Group" xfId="44159"/>
    <cellStyle name="n_MILESTONES_MARCH_UAG_report_CA 06-10 (06-11-06)_ROW_ROW ARPU" xfId="44160"/>
    <cellStyle name="n_MILESTONES_MARCH_UAG_report_CA 06-10 (06-11-06)_Spain ARPU + AUPU" xfId="44161"/>
    <cellStyle name="n_MILESTONES_MARCH_UAG_report_CA 06-10 (06-11-06)_Spain ARPU + AUPU_Group" xfId="44162"/>
    <cellStyle name="n_MILESTONES_MARCH_UAG_report_CA 06-10 (06-11-06)_Spain ARPU + AUPU_ROW ARPU" xfId="44163"/>
    <cellStyle name="n_MILESTONES_MARCH_UAG_report_CA 06-10 (06-11-06)_Spain KPIs" xfId="7733"/>
    <cellStyle name="n_MILESTONES_MARCH_UAG_report_CA 06-10 (06-11-06)_Spain KPIs 2" xfId="17100"/>
    <cellStyle name="n_MILESTONES_MARCH_UAG_report_CA 06-10 (06-11-06)_Spain KPIs_1" xfId="52550"/>
    <cellStyle name="n_MILESTONES_MARCH_UAG_report_CA 06-10 (06-11-06)_Telecoms - Operational KPIs" xfId="50853"/>
    <cellStyle name="n_NB07 FRANCE Tableau de l'ADSL 032007 v3 hors instances avec déc07 v24-04" xfId="3761"/>
    <cellStyle name="n_NB07 FRANCE Tableau de l'ADSL 032007 v3 hors instances avec déc07 v24-04_A&amp;ME KPIs" xfId="54330"/>
    <cellStyle name="n_NB07 FRANCE Tableau de l'ADSL 032007 v3 hors instances avec déc07 v24-04_France financials" xfId="24676"/>
    <cellStyle name="n_NB07 FRANCE Tableau de l'ADSL 032007 v3 hors instances avec déc07 v24-04_France KPIs" xfId="5884"/>
    <cellStyle name="n_NB07 FRANCE Tableau de l'ADSL 032007 v3 hors instances avec déc07 v24-04_France KPIs 2" xfId="15301"/>
    <cellStyle name="n_NB07 FRANCE Tableau de l'ADSL 032007 v3 hors instances avec déc07 v24-04_France KPIs_1" xfId="13126"/>
    <cellStyle name="n_NB07 FRANCE Tableau de l'ADSL 032007 v3 hors instances avec déc07 v24-04_Group" xfId="44165"/>
    <cellStyle name="n_NB07 FRANCE Tableau de l'ADSL 032007 v3 hors instances avec déc07 v24-04_Group - financial KPIs" xfId="22932"/>
    <cellStyle name="n_NB07 FRANCE Tableau de l'ADSL 032007 v3 hors instances avec déc07 v24-04_Group - operational KPIs" xfId="11372"/>
    <cellStyle name="n_NB07 FRANCE Tableau de l'ADSL 032007 v3 hors instances avec déc07 v24-04_Group - operational KPIs 2" xfId="19071"/>
    <cellStyle name="n_NB07 FRANCE Tableau de l'ADSL 032007 v3 hors instances avec déc07 v24-04_Group - operational KPIs_1" xfId="21188"/>
    <cellStyle name="n_NB07 FRANCE Tableau de l'ADSL 032007 v3 hors instances avec déc07 v24-04_Poland KPIs" xfId="44164"/>
    <cellStyle name="n_NB07 FRANCE Tableau de l'ADSL 032007 v3 hors instances avec déc07 v24-04_ROW" xfId="44166"/>
    <cellStyle name="n_NB07 FRANCE Tableau de l'ADSL 032007 v3 hors instances avec déc07 v24-04_ROW ARPU" xfId="44167"/>
    <cellStyle name="n_NB07 FRANCE Tableau de l'ADSL 032007 v3 hors instances avec déc07 v24-04_ROW_1" xfId="44168"/>
    <cellStyle name="n_NB07 FRANCE Tableau de l'ADSL 032007 v3 hors instances avec déc07 v24-04_ROW_1_Group" xfId="44169"/>
    <cellStyle name="n_NB07 FRANCE Tableau de l'ADSL 032007 v3 hors instances avec déc07 v24-04_ROW_1_ROW ARPU" xfId="44170"/>
    <cellStyle name="n_NB07 FRANCE Tableau de l'ADSL 032007 v3 hors instances avec déc07 v24-04_ROW_Group" xfId="44171"/>
    <cellStyle name="n_NB07 FRANCE Tableau de l'ADSL 032007 v3 hors instances avec déc07 v24-04_ROW_ROW ARPU" xfId="44172"/>
    <cellStyle name="n_NB07 FRANCE Tableau de l'ADSL 032007 v3 hors instances avec déc07 v24-04_Spain ARPU + AUPU" xfId="44173"/>
    <cellStyle name="n_NB07 FRANCE Tableau de l'ADSL 032007 v3 hors instances avec déc07 v24-04_Spain ARPU + AUPU_Group" xfId="44174"/>
    <cellStyle name="n_NB07 FRANCE Tableau de l'ADSL 032007 v3 hors instances avec déc07 v24-04_Spain ARPU + AUPU_ROW ARPU" xfId="44175"/>
    <cellStyle name="n_NB07 FRANCE Tableau de l'ADSL 032007 v3 hors instances avec déc07 v24-04_Spain KPIs" xfId="7734"/>
    <cellStyle name="n_NB07 FRANCE Tableau de l'ADSL 032007 v3 hors instances avec déc07 v24-04_Spain KPIs 2" xfId="17101"/>
    <cellStyle name="n_NB07 FRANCE Tableau de l'ADSL 032007 v3 hors instances avec déc07 v24-04_Spain KPIs_1" xfId="52551"/>
    <cellStyle name="n_NB07 FRANCE Tableau de l'ADSL 032007 v3 hors instances avec déc07 v24-04_Telecoms - Operational KPIs" xfId="50854"/>
    <cellStyle name="n_OPEX " xfId="3762"/>
    <cellStyle name="n_OPEX _A&amp;ME KPIs" xfId="54331"/>
    <cellStyle name="n_OPEX _DATA KPI Personal" xfId="44177"/>
    <cellStyle name="n_OPEX _DATA KPI Personal_Group" xfId="44178"/>
    <cellStyle name="n_OPEX _DATA KPI Personal_ROW ARPU" xfId="44179"/>
    <cellStyle name="n_OPEX _EE_CoA_BS - mapped V4" xfId="44180"/>
    <cellStyle name="n_OPEX _EE_CoA_BS - mapped V4_Group" xfId="44181"/>
    <cellStyle name="n_OPEX _EE_CoA_BS - mapped V4_ROW ARPU" xfId="44182"/>
    <cellStyle name="n_OPEX _France financials" xfId="24677"/>
    <cellStyle name="n_OPEX _France KPIs" xfId="5885"/>
    <cellStyle name="n_OPEX _France KPIs 2" xfId="15302"/>
    <cellStyle name="n_OPEX _France KPIs_1" xfId="13127"/>
    <cellStyle name="n_OPEX _Group" xfId="44183"/>
    <cellStyle name="n_OPEX _Group - financial KPIs" xfId="22933"/>
    <cellStyle name="n_OPEX _Group - operational KPIs" xfId="11373"/>
    <cellStyle name="n_OPEX _Group - operational KPIs 2" xfId="19072"/>
    <cellStyle name="n_OPEX _Group - operational KPIs_1" xfId="21189"/>
    <cellStyle name="n_OPEX _Poland KPIs" xfId="44176"/>
    <cellStyle name="n_OPEX _Reporting Valeur_Mobile_2010_10" xfId="44184"/>
    <cellStyle name="n_OPEX _Reporting Valeur_Mobile_2010_10_Group" xfId="44185"/>
    <cellStyle name="n_OPEX _Reporting Valeur_Mobile_2010_10_ROW" xfId="44186"/>
    <cellStyle name="n_OPEX _Reporting Valeur_Mobile_2010_10_ROW ARPU" xfId="44187"/>
    <cellStyle name="n_OPEX _Reporting Valeur_Mobile_2010_10_ROW_Group" xfId="44188"/>
    <cellStyle name="n_OPEX _Reporting Valeur_Mobile_2010_10_ROW_ROW ARPU" xfId="44189"/>
    <cellStyle name="n_OPEX _ROW" xfId="44190"/>
    <cellStyle name="n_OPEX _ROW ARPU" xfId="44191"/>
    <cellStyle name="n_OPEX _ROW_1" xfId="44192"/>
    <cellStyle name="n_OPEX _ROW_1_Group" xfId="44193"/>
    <cellStyle name="n_OPEX _ROW_1_ROW ARPU" xfId="44194"/>
    <cellStyle name="n_OPEX _ROW_Group" xfId="44195"/>
    <cellStyle name="n_OPEX _ROW_ROW ARPU" xfId="44196"/>
    <cellStyle name="n_OPEX _Spain ARPU + AUPU" xfId="44197"/>
    <cellStyle name="n_OPEX _Spain ARPU + AUPU_Group" xfId="44198"/>
    <cellStyle name="n_OPEX _Spain ARPU + AUPU_ROW ARPU" xfId="44199"/>
    <cellStyle name="n_OPEX _Spain KPIs" xfId="7735"/>
    <cellStyle name="n_OPEX _Spain KPIs 2" xfId="17102"/>
    <cellStyle name="n_OPEX _Spain KPIs_1" xfId="52552"/>
    <cellStyle name="n_OPEX _Telecoms - Operational KPIs" xfId="50855"/>
    <cellStyle name="n_P&amp;L - Home SP" xfId="3763"/>
    <cellStyle name="n_P&amp;L - Home SP_A&amp;ME KPIs" xfId="54332"/>
    <cellStyle name="n_P&amp;L - Home SP_France financials" xfId="24678"/>
    <cellStyle name="n_P&amp;L - Home SP_France KPIs" xfId="5886"/>
    <cellStyle name="n_P&amp;L - Home SP_France KPIs 2" xfId="15303"/>
    <cellStyle name="n_P&amp;L - Home SP_France KPIs_1" xfId="13128"/>
    <cellStyle name="n_P&amp;L - Home SP_Group" xfId="44201"/>
    <cellStyle name="n_P&amp;L - Home SP_Group - financial KPIs" xfId="22934"/>
    <cellStyle name="n_P&amp;L - Home SP_Group - operational KPIs" xfId="11374"/>
    <cellStyle name="n_P&amp;L - Home SP_Group - operational KPIs 2" xfId="19073"/>
    <cellStyle name="n_P&amp;L - Home SP_Group - operational KPIs_1" xfId="21190"/>
    <cellStyle name="n_P&amp;L - Home SP_Poland KPIs" xfId="44200"/>
    <cellStyle name="n_P&amp;L - Home SP_ROW" xfId="44202"/>
    <cellStyle name="n_P&amp;L - Home SP_ROW ARPU" xfId="44203"/>
    <cellStyle name="n_P&amp;L - Home SP_ROW_1" xfId="44204"/>
    <cellStyle name="n_P&amp;L - Home SP_ROW_1_Group" xfId="44205"/>
    <cellStyle name="n_P&amp;L - Home SP_ROW_1_ROW ARPU" xfId="44206"/>
    <cellStyle name="n_P&amp;L - Home SP_ROW_Group" xfId="44207"/>
    <cellStyle name="n_P&amp;L - Home SP_ROW_ROW ARPU" xfId="44208"/>
    <cellStyle name="n_P&amp;L - Home SP_Spain ARPU + AUPU" xfId="44209"/>
    <cellStyle name="n_P&amp;L - Home SP_Spain ARPU + AUPU_Group" xfId="44210"/>
    <cellStyle name="n_P&amp;L - Home SP_Spain ARPU + AUPU_ROW ARPU" xfId="44211"/>
    <cellStyle name="n_P&amp;L - Home SP_Spain KPIs" xfId="7736"/>
    <cellStyle name="n_P&amp;L - Home SP_Spain KPIs 2" xfId="17103"/>
    <cellStyle name="n_P&amp;L - Home SP_Spain KPIs_1" xfId="52553"/>
    <cellStyle name="n_P&amp;L - Home SP_Telecoms - Operational KPIs" xfId="50856"/>
    <cellStyle name="n_PDM" xfId="3764"/>
    <cellStyle name="n_PDM_A&amp;ME KPIs" xfId="54333"/>
    <cellStyle name="n_PDM_DATA KPI Personal" xfId="44213"/>
    <cellStyle name="n_PDM_DATA KPI Personal_Group" xfId="44214"/>
    <cellStyle name="n_PDM_DATA KPI Personal_ROW ARPU" xfId="44215"/>
    <cellStyle name="n_PDM_EE_CoA_BS - mapped V4" xfId="44216"/>
    <cellStyle name="n_PDM_EE_CoA_BS - mapped V4_Group" xfId="44217"/>
    <cellStyle name="n_PDM_EE_CoA_BS - mapped V4_ROW ARPU" xfId="44218"/>
    <cellStyle name="n_PDM_France financials" xfId="24679"/>
    <cellStyle name="n_PDM_France KPIs" xfId="5887"/>
    <cellStyle name="n_PDM_France KPIs 2" xfId="15304"/>
    <cellStyle name="n_PDM_France KPIs_1" xfId="13129"/>
    <cellStyle name="n_PDM_Group" xfId="44219"/>
    <cellStyle name="n_PDM_Group - financial KPIs" xfId="22935"/>
    <cellStyle name="n_PDM_Group - operational KPIs" xfId="11375"/>
    <cellStyle name="n_PDM_Group - operational KPIs 2" xfId="19074"/>
    <cellStyle name="n_PDM_Group - operational KPIs_1" xfId="21191"/>
    <cellStyle name="n_PDM_Poland KPIs" xfId="44212"/>
    <cellStyle name="n_PDM_Reporting Valeur_Mobile_2010_10" xfId="44220"/>
    <cellStyle name="n_PDM_Reporting Valeur_Mobile_2010_10_Group" xfId="44221"/>
    <cellStyle name="n_PDM_Reporting Valeur_Mobile_2010_10_ROW" xfId="44222"/>
    <cellStyle name="n_PDM_Reporting Valeur_Mobile_2010_10_ROW ARPU" xfId="44223"/>
    <cellStyle name="n_PDM_Reporting Valeur_Mobile_2010_10_ROW_Group" xfId="44224"/>
    <cellStyle name="n_PDM_Reporting Valeur_Mobile_2010_10_ROW_ROW ARPU" xfId="44225"/>
    <cellStyle name="n_PDM_ROW" xfId="44226"/>
    <cellStyle name="n_PDM_ROW ARPU" xfId="44227"/>
    <cellStyle name="n_PDM_ROW_1" xfId="44228"/>
    <cellStyle name="n_PDM_ROW_1_Group" xfId="44229"/>
    <cellStyle name="n_PDM_ROW_1_ROW ARPU" xfId="44230"/>
    <cellStyle name="n_PDM_ROW_Group" xfId="44231"/>
    <cellStyle name="n_PDM_ROW_ROW ARPU" xfId="44232"/>
    <cellStyle name="n_PDM_Spain ARPU + AUPU" xfId="44233"/>
    <cellStyle name="n_PDM_Spain ARPU + AUPU_Group" xfId="44234"/>
    <cellStyle name="n_PDM_Spain ARPU + AUPU_ROW ARPU" xfId="44235"/>
    <cellStyle name="n_PDM_Spain KPIs" xfId="7737"/>
    <cellStyle name="n_PDM_Spain KPIs 2" xfId="17104"/>
    <cellStyle name="n_PDM_Spain KPIs_1" xfId="52554"/>
    <cellStyle name="n_PDM_Telecoms - Operational KPIs" xfId="50857"/>
    <cellStyle name="n_PFA 04-2003 Wanadoo" xfId="3765"/>
    <cellStyle name="n_PFA 04-2003 Wanadoo FT" xfId="3766"/>
    <cellStyle name="n_PFA 04-2003 Wanadoo FT_01 Synthèse DM pour modèle" xfId="3767"/>
    <cellStyle name="n_PFA 04-2003 Wanadoo FT_01 Synthèse DM pour modèle_A&amp;ME KPIs" xfId="54336"/>
    <cellStyle name="n_PFA 04-2003 Wanadoo FT_01 Synthèse DM pour modèle_France financials" xfId="24682"/>
    <cellStyle name="n_PFA 04-2003 Wanadoo FT_01 Synthèse DM pour modèle_France KPIs" xfId="5890"/>
    <cellStyle name="n_PFA 04-2003 Wanadoo FT_01 Synthèse DM pour modèle_France KPIs 2" xfId="15307"/>
    <cellStyle name="n_PFA 04-2003 Wanadoo FT_01 Synthèse DM pour modèle_France KPIs_1" xfId="13132"/>
    <cellStyle name="n_PFA 04-2003 Wanadoo FT_01 Synthèse DM pour modèle_Group" xfId="44239"/>
    <cellStyle name="n_PFA 04-2003 Wanadoo FT_01 Synthèse DM pour modèle_Group - financial KPIs" xfId="22938"/>
    <cellStyle name="n_PFA 04-2003 Wanadoo FT_01 Synthèse DM pour modèle_Group - operational KPIs" xfId="11378"/>
    <cellStyle name="n_PFA 04-2003 Wanadoo FT_01 Synthèse DM pour modèle_Group - operational KPIs 2" xfId="19077"/>
    <cellStyle name="n_PFA 04-2003 Wanadoo FT_01 Synthèse DM pour modèle_Group - operational KPIs_1" xfId="21194"/>
    <cellStyle name="n_PFA 04-2003 Wanadoo FT_01 Synthèse DM pour modèle_Poland KPIs" xfId="44238"/>
    <cellStyle name="n_PFA 04-2003 Wanadoo FT_01 Synthèse DM pour modèle_ROW" xfId="44240"/>
    <cellStyle name="n_PFA 04-2003 Wanadoo FT_01 Synthèse DM pour modèle_ROW ARPU" xfId="44241"/>
    <cellStyle name="n_PFA 04-2003 Wanadoo FT_01 Synthèse DM pour modèle_ROW_1" xfId="44242"/>
    <cellStyle name="n_PFA 04-2003 Wanadoo FT_01 Synthèse DM pour modèle_ROW_1_Group" xfId="44243"/>
    <cellStyle name="n_PFA 04-2003 Wanadoo FT_01 Synthèse DM pour modèle_ROW_1_ROW ARPU" xfId="44244"/>
    <cellStyle name="n_PFA 04-2003 Wanadoo FT_01 Synthèse DM pour modèle_ROW_Group" xfId="44245"/>
    <cellStyle name="n_PFA 04-2003 Wanadoo FT_01 Synthèse DM pour modèle_ROW_ROW ARPU" xfId="44246"/>
    <cellStyle name="n_PFA 04-2003 Wanadoo FT_01 Synthèse DM pour modèle_Spain ARPU + AUPU" xfId="44247"/>
    <cellStyle name="n_PFA 04-2003 Wanadoo FT_01 Synthèse DM pour modèle_Spain ARPU + AUPU_Group" xfId="44248"/>
    <cellStyle name="n_PFA 04-2003 Wanadoo FT_01 Synthèse DM pour modèle_Spain ARPU + AUPU_ROW ARPU" xfId="44249"/>
    <cellStyle name="n_PFA 04-2003 Wanadoo FT_01 Synthèse DM pour modèle_Spain KPIs" xfId="7740"/>
    <cellStyle name="n_PFA 04-2003 Wanadoo FT_01 Synthèse DM pour modèle_Spain KPIs 2" xfId="17107"/>
    <cellStyle name="n_PFA 04-2003 Wanadoo FT_01 Synthèse DM pour modèle_Spain KPIs_1" xfId="52557"/>
    <cellStyle name="n_PFA 04-2003 Wanadoo FT_01 Synthèse DM pour modèle_Telecoms - Operational KPIs" xfId="50860"/>
    <cellStyle name="n_PFA 04-2003 Wanadoo FT_0703 Préflashde L23 Analyse CA trafic 07-03 (07-04-03)" xfId="3768"/>
    <cellStyle name="n_PFA 04-2003 Wanadoo FT_0703 Préflashde L23 Analyse CA trafic 07-03 (07-04-03)_A&amp;ME KPIs" xfId="54337"/>
    <cellStyle name="n_PFA 04-2003 Wanadoo FT_0703 Préflashde L23 Analyse CA trafic 07-03 (07-04-03)_France financials" xfId="24683"/>
    <cellStyle name="n_PFA 04-2003 Wanadoo FT_0703 Préflashde L23 Analyse CA trafic 07-03 (07-04-03)_France KPIs" xfId="5891"/>
    <cellStyle name="n_PFA 04-2003 Wanadoo FT_0703 Préflashde L23 Analyse CA trafic 07-03 (07-04-03)_France KPIs 2" xfId="15308"/>
    <cellStyle name="n_PFA 04-2003 Wanadoo FT_0703 Préflashde L23 Analyse CA trafic 07-03 (07-04-03)_France KPIs_1" xfId="13133"/>
    <cellStyle name="n_PFA 04-2003 Wanadoo FT_0703 Préflashde L23 Analyse CA trafic 07-03 (07-04-03)_Group" xfId="44251"/>
    <cellStyle name="n_PFA 04-2003 Wanadoo FT_0703 Préflashde L23 Analyse CA trafic 07-03 (07-04-03)_Group - financial KPIs" xfId="22939"/>
    <cellStyle name="n_PFA 04-2003 Wanadoo FT_0703 Préflashde L23 Analyse CA trafic 07-03 (07-04-03)_Group - operational KPIs" xfId="11379"/>
    <cellStyle name="n_PFA 04-2003 Wanadoo FT_0703 Préflashde L23 Analyse CA trafic 07-03 (07-04-03)_Group - operational KPIs 2" xfId="19078"/>
    <cellStyle name="n_PFA 04-2003 Wanadoo FT_0703 Préflashde L23 Analyse CA trafic 07-03 (07-04-03)_Group - operational KPIs_1" xfId="21195"/>
    <cellStyle name="n_PFA 04-2003 Wanadoo FT_0703 Préflashde L23 Analyse CA trafic 07-03 (07-04-03)_Poland KPIs" xfId="44250"/>
    <cellStyle name="n_PFA 04-2003 Wanadoo FT_0703 Préflashde L23 Analyse CA trafic 07-03 (07-04-03)_ROW" xfId="44252"/>
    <cellStyle name="n_PFA 04-2003 Wanadoo FT_0703 Préflashde L23 Analyse CA trafic 07-03 (07-04-03)_ROW ARPU" xfId="44253"/>
    <cellStyle name="n_PFA 04-2003 Wanadoo FT_0703 Préflashde L23 Analyse CA trafic 07-03 (07-04-03)_ROW_1" xfId="44254"/>
    <cellStyle name="n_PFA 04-2003 Wanadoo FT_0703 Préflashde L23 Analyse CA trafic 07-03 (07-04-03)_ROW_1_Group" xfId="44255"/>
    <cellStyle name="n_PFA 04-2003 Wanadoo FT_0703 Préflashde L23 Analyse CA trafic 07-03 (07-04-03)_ROW_1_ROW ARPU" xfId="44256"/>
    <cellStyle name="n_PFA 04-2003 Wanadoo FT_0703 Préflashde L23 Analyse CA trafic 07-03 (07-04-03)_ROW_Group" xfId="44257"/>
    <cellStyle name="n_PFA 04-2003 Wanadoo FT_0703 Préflashde L23 Analyse CA trafic 07-03 (07-04-03)_ROW_ROW ARPU" xfId="44258"/>
    <cellStyle name="n_PFA 04-2003 Wanadoo FT_0703 Préflashde L23 Analyse CA trafic 07-03 (07-04-03)_Spain ARPU + AUPU" xfId="44259"/>
    <cellStyle name="n_PFA 04-2003 Wanadoo FT_0703 Préflashde L23 Analyse CA trafic 07-03 (07-04-03)_Spain ARPU + AUPU_Group" xfId="44260"/>
    <cellStyle name="n_PFA 04-2003 Wanadoo FT_0703 Préflashde L23 Analyse CA trafic 07-03 (07-04-03)_Spain ARPU + AUPU_ROW ARPU" xfId="44261"/>
    <cellStyle name="n_PFA 04-2003 Wanadoo FT_0703 Préflashde L23 Analyse CA trafic 07-03 (07-04-03)_Spain KPIs" xfId="7741"/>
    <cellStyle name="n_PFA 04-2003 Wanadoo FT_0703 Préflashde L23 Analyse CA trafic 07-03 (07-04-03)_Spain KPIs 2" xfId="17108"/>
    <cellStyle name="n_PFA 04-2003 Wanadoo FT_0703 Préflashde L23 Analyse CA trafic 07-03 (07-04-03)_Spain KPIs_1" xfId="52558"/>
    <cellStyle name="n_PFA 04-2003 Wanadoo FT_0703 Préflashde L23 Analyse CA trafic 07-03 (07-04-03)_Telecoms - Operational KPIs" xfId="50861"/>
    <cellStyle name="n_PFA 04-2003 Wanadoo FT_A&amp;ME KPIs" xfId="54335"/>
    <cellStyle name="n_PFA 04-2003 Wanadoo FT_Base Forfaits 06-07" xfId="3769"/>
    <cellStyle name="n_PFA 04-2003 Wanadoo FT_Base Forfaits 06-07_A&amp;ME KPIs" xfId="54338"/>
    <cellStyle name="n_PFA 04-2003 Wanadoo FT_Base Forfaits 06-07_France financials" xfId="24684"/>
    <cellStyle name="n_PFA 04-2003 Wanadoo FT_Base Forfaits 06-07_France KPIs" xfId="5892"/>
    <cellStyle name="n_PFA 04-2003 Wanadoo FT_Base Forfaits 06-07_France KPIs 2" xfId="15309"/>
    <cellStyle name="n_PFA 04-2003 Wanadoo FT_Base Forfaits 06-07_France KPIs_1" xfId="13134"/>
    <cellStyle name="n_PFA 04-2003 Wanadoo FT_Base Forfaits 06-07_Group" xfId="44263"/>
    <cellStyle name="n_PFA 04-2003 Wanadoo FT_Base Forfaits 06-07_Group - financial KPIs" xfId="22940"/>
    <cellStyle name="n_PFA 04-2003 Wanadoo FT_Base Forfaits 06-07_Group - operational KPIs" xfId="11380"/>
    <cellStyle name="n_PFA 04-2003 Wanadoo FT_Base Forfaits 06-07_Group - operational KPIs 2" xfId="19079"/>
    <cellStyle name="n_PFA 04-2003 Wanadoo FT_Base Forfaits 06-07_Group - operational KPIs_1" xfId="21196"/>
    <cellStyle name="n_PFA 04-2003 Wanadoo FT_Base Forfaits 06-07_Poland KPIs" xfId="44262"/>
    <cellStyle name="n_PFA 04-2003 Wanadoo FT_Base Forfaits 06-07_ROW" xfId="44264"/>
    <cellStyle name="n_PFA 04-2003 Wanadoo FT_Base Forfaits 06-07_ROW ARPU" xfId="44265"/>
    <cellStyle name="n_PFA 04-2003 Wanadoo FT_Base Forfaits 06-07_ROW_1" xfId="44266"/>
    <cellStyle name="n_PFA 04-2003 Wanadoo FT_Base Forfaits 06-07_ROW_1_Group" xfId="44267"/>
    <cellStyle name="n_PFA 04-2003 Wanadoo FT_Base Forfaits 06-07_ROW_1_ROW ARPU" xfId="44268"/>
    <cellStyle name="n_PFA 04-2003 Wanadoo FT_Base Forfaits 06-07_ROW_Group" xfId="44269"/>
    <cellStyle name="n_PFA 04-2003 Wanadoo FT_Base Forfaits 06-07_ROW_ROW ARPU" xfId="44270"/>
    <cellStyle name="n_PFA 04-2003 Wanadoo FT_Base Forfaits 06-07_Spain ARPU + AUPU" xfId="44271"/>
    <cellStyle name="n_PFA 04-2003 Wanadoo FT_Base Forfaits 06-07_Spain ARPU + AUPU_Group" xfId="44272"/>
    <cellStyle name="n_PFA 04-2003 Wanadoo FT_Base Forfaits 06-07_Spain ARPU + AUPU_ROW ARPU" xfId="44273"/>
    <cellStyle name="n_PFA 04-2003 Wanadoo FT_Base Forfaits 06-07_Spain KPIs" xfId="7742"/>
    <cellStyle name="n_PFA 04-2003 Wanadoo FT_Base Forfaits 06-07_Spain KPIs 2" xfId="17109"/>
    <cellStyle name="n_PFA 04-2003 Wanadoo FT_Base Forfaits 06-07_Spain KPIs_1" xfId="52559"/>
    <cellStyle name="n_PFA 04-2003 Wanadoo FT_Base Forfaits 06-07_Telecoms - Operational KPIs" xfId="50862"/>
    <cellStyle name="n_PFA 04-2003 Wanadoo FT_CA BAC SCR-VM 06-07 (31-07-06)" xfId="3770"/>
    <cellStyle name="n_PFA 04-2003 Wanadoo FT_CA BAC SCR-VM 06-07 (31-07-06)_A&amp;ME KPIs" xfId="54339"/>
    <cellStyle name="n_PFA 04-2003 Wanadoo FT_CA BAC SCR-VM 06-07 (31-07-06)_France financials" xfId="24685"/>
    <cellStyle name="n_PFA 04-2003 Wanadoo FT_CA BAC SCR-VM 06-07 (31-07-06)_France KPIs" xfId="5893"/>
    <cellStyle name="n_PFA 04-2003 Wanadoo FT_CA BAC SCR-VM 06-07 (31-07-06)_France KPIs 2" xfId="15310"/>
    <cellStyle name="n_PFA 04-2003 Wanadoo FT_CA BAC SCR-VM 06-07 (31-07-06)_France KPIs_1" xfId="13135"/>
    <cellStyle name="n_PFA 04-2003 Wanadoo FT_CA BAC SCR-VM 06-07 (31-07-06)_Group" xfId="44275"/>
    <cellStyle name="n_PFA 04-2003 Wanadoo FT_CA BAC SCR-VM 06-07 (31-07-06)_Group - financial KPIs" xfId="22941"/>
    <cellStyle name="n_PFA 04-2003 Wanadoo FT_CA BAC SCR-VM 06-07 (31-07-06)_Group - operational KPIs" xfId="11381"/>
    <cellStyle name="n_PFA 04-2003 Wanadoo FT_CA BAC SCR-VM 06-07 (31-07-06)_Group - operational KPIs 2" xfId="19080"/>
    <cellStyle name="n_PFA 04-2003 Wanadoo FT_CA BAC SCR-VM 06-07 (31-07-06)_Group - operational KPIs_1" xfId="21197"/>
    <cellStyle name="n_PFA 04-2003 Wanadoo FT_CA BAC SCR-VM 06-07 (31-07-06)_Poland KPIs" xfId="44274"/>
    <cellStyle name="n_PFA 04-2003 Wanadoo FT_CA BAC SCR-VM 06-07 (31-07-06)_ROW" xfId="44276"/>
    <cellStyle name="n_PFA 04-2003 Wanadoo FT_CA BAC SCR-VM 06-07 (31-07-06)_ROW ARPU" xfId="44277"/>
    <cellStyle name="n_PFA 04-2003 Wanadoo FT_CA BAC SCR-VM 06-07 (31-07-06)_ROW_1" xfId="44278"/>
    <cellStyle name="n_PFA 04-2003 Wanadoo FT_CA BAC SCR-VM 06-07 (31-07-06)_ROW_1_Group" xfId="44279"/>
    <cellStyle name="n_PFA 04-2003 Wanadoo FT_CA BAC SCR-VM 06-07 (31-07-06)_ROW_1_ROW ARPU" xfId="44280"/>
    <cellStyle name="n_PFA 04-2003 Wanadoo FT_CA BAC SCR-VM 06-07 (31-07-06)_ROW_Group" xfId="44281"/>
    <cellStyle name="n_PFA 04-2003 Wanadoo FT_CA BAC SCR-VM 06-07 (31-07-06)_ROW_ROW ARPU" xfId="44282"/>
    <cellStyle name="n_PFA 04-2003 Wanadoo FT_CA BAC SCR-VM 06-07 (31-07-06)_Spain ARPU + AUPU" xfId="44283"/>
    <cellStyle name="n_PFA 04-2003 Wanadoo FT_CA BAC SCR-VM 06-07 (31-07-06)_Spain ARPU + AUPU_Group" xfId="44284"/>
    <cellStyle name="n_PFA 04-2003 Wanadoo FT_CA BAC SCR-VM 06-07 (31-07-06)_Spain ARPU + AUPU_ROW ARPU" xfId="44285"/>
    <cellStyle name="n_PFA 04-2003 Wanadoo FT_CA BAC SCR-VM 06-07 (31-07-06)_Spain KPIs" xfId="7743"/>
    <cellStyle name="n_PFA 04-2003 Wanadoo FT_CA BAC SCR-VM 06-07 (31-07-06)_Spain KPIs 2" xfId="17110"/>
    <cellStyle name="n_PFA 04-2003 Wanadoo FT_CA BAC SCR-VM 06-07 (31-07-06)_Spain KPIs_1" xfId="52560"/>
    <cellStyle name="n_PFA 04-2003 Wanadoo FT_CA BAC SCR-VM 06-07 (31-07-06)_Telecoms - Operational KPIs" xfId="50863"/>
    <cellStyle name="n_PFA 04-2003 Wanadoo FT_CA forfaits 0607 (06-08-14)" xfId="3771"/>
    <cellStyle name="n_PFA 04-2003 Wanadoo FT_CA forfaits 0607 (06-08-14)_A&amp;ME KPIs" xfId="54340"/>
    <cellStyle name="n_PFA 04-2003 Wanadoo FT_CA forfaits 0607 (06-08-14)_France financials" xfId="24686"/>
    <cellStyle name="n_PFA 04-2003 Wanadoo FT_CA forfaits 0607 (06-08-14)_France KPIs" xfId="5894"/>
    <cellStyle name="n_PFA 04-2003 Wanadoo FT_CA forfaits 0607 (06-08-14)_France KPIs 2" xfId="15311"/>
    <cellStyle name="n_PFA 04-2003 Wanadoo FT_CA forfaits 0607 (06-08-14)_France KPIs_1" xfId="13136"/>
    <cellStyle name="n_PFA 04-2003 Wanadoo FT_CA forfaits 0607 (06-08-14)_Group" xfId="44287"/>
    <cellStyle name="n_PFA 04-2003 Wanadoo FT_CA forfaits 0607 (06-08-14)_Group - financial KPIs" xfId="22942"/>
    <cellStyle name="n_PFA 04-2003 Wanadoo FT_CA forfaits 0607 (06-08-14)_Group - operational KPIs" xfId="11382"/>
    <cellStyle name="n_PFA 04-2003 Wanadoo FT_CA forfaits 0607 (06-08-14)_Group - operational KPIs 2" xfId="19081"/>
    <cellStyle name="n_PFA 04-2003 Wanadoo FT_CA forfaits 0607 (06-08-14)_Group - operational KPIs_1" xfId="21198"/>
    <cellStyle name="n_PFA 04-2003 Wanadoo FT_CA forfaits 0607 (06-08-14)_Poland KPIs" xfId="44286"/>
    <cellStyle name="n_PFA 04-2003 Wanadoo FT_CA forfaits 0607 (06-08-14)_ROW" xfId="44288"/>
    <cellStyle name="n_PFA 04-2003 Wanadoo FT_CA forfaits 0607 (06-08-14)_ROW ARPU" xfId="44289"/>
    <cellStyle name="n_PFA 04-2003 Wanadoo FT_CA forfaits 0607 (06-08-14)_ROW_1" xfId="44290"/>
    <cellStyle name="n_PFA 04-2003 Wanadoo FT_CA forfaits 0607 (06-08-14)_ROW_1_Group" xfId="44291"/>
    <cellStyle name="n_PFA 04-2003 Wanadoo FT_CA forfaits 0607 (06-08-14)_ROW_1_ROW ARPU" xfId="44292"/>
    <cellStyle name="n_PFA 04-2003 Wanadoo FT_CA forfaits 0607 (06-08-14)_ROW_Group" xfId="44293"/>
    <cellStyle name="n_PFA 04-2003 Wanadoo FT_CA forfaits 0607 (06-08-14)_ROW_ROW ARPU" xfId="44294"/>
    <cellStyle name="n_PFA 04-2003 Wanadoo FT_CA forfaits 0607 (06-08-14)_Spain ARPU + AUPU" xfId="44295"/>
    <cellStyle name="n_PFA 04-2003 Wanadoo FT_CA forfaits 0607 (06-08-14)_Spain ARPU + AUPU_Group" xfId="44296"/>
    <cellStyle name="n_PFA 04-2003 Wanadoo FT_CA forfaits 0607 (06-08-14)_Spain ARPU + AUPU_ROW ARPU" xfId="44297"/>
    <cellStyle name="n_PFA 04-2003 Wanadoo FT_CA forfaits 0607 (06-08-14)_Spain KPIs" xfId="7744"/>
    <cellStyle name="n_PFA 04-2003 Wanadoo FT_CA forfaits 0607 (06-08-14)_Spain KPIs 2" xfId="17111"/>
    <cellStyle name="n_PFA 04-2003 Wanadoo FT_CA forfaits 0607 (06-08-14)_Spain KPIs_1" xfId="52561"/>
    <cellStyle name="n_PFA 04-2003 Wanadoo FT_CA forfaits 0607 (06-08-14)_Telecoms - Operational KPIs" xfId="50864"/>
    <cellStyle name="n_PFA 04-2003 Wanadoo FT_Classeur2" xfId="3772"/>
    <cellStyle name="n_PFA 04-2003 Wanadoo FT_Classeur2_A&amp;ME KPIs" xfId="54341"/>
    <cellStyle name="n_PFA 04-2003 Wanadoo FT_Classeur2_France financials" xfId="24687"/>
    <cellStyle name="n_PFA 04-2003 Wanadoo FT_Classeur2_France KPIs" xfId="5895"/>
    <cellStyle name="n_PFA 04-2003 Wanadoo FT_Classeur2_France KPIs 2" xfId="15312"/>
    <cellStyle name="n_PFA 04-2003 Wanadoo FT_Classeur2_France KPIs_1" xfId="13137"/>
    <cellStyle name="n_PFA 04-2003 Wanadoo FT_Classeur2_Group" xfId="44299"/>
    <cellStyle name="n_PFA 04-2003 Wanadoo FT_Classeur2_Group - financial KPIs" xfId="22943"/>
    <cellStyle name="n_PFA 04-2003 Wanadoo FT_Classeur2_Group - operational KPIs" xfId="11383"/>
    <cellStyle name="n_PFA 04-2003 Wanadoo FT_Classeur2_Group - operational KPIs 2" xfId="19082"/>
    <cellStyle name="n_PFA 04-2003 Wanadoo FT_Classeur2_Group - operational KPIs_1" xfId="21199"/>
    <cellStyle name="n_PFA 04-2003 Wanadoo FT_Classeur2_Poland KPIs" xfId="44298"/>
    <cellStyle name="n_PFA 04-2003 Wanadoo FT_Classeur2_ROW" xfId="44300"/>
    <cellStyle name="n_PFA 04-2003 Wanadoo FT_Classeur2_ROW ARPU" xfId="44301"/>
    <cellStyle name="n_PFA 04-2003 Wanadoo FT_Classeur2_ROW_1" xfId="44302"/>
    <cellStyle name="n_PFA 04-2003 Wanadoo FT_Classeur2_ROW_1_Group" xfId="44303"/>
    <cellStyle name="n_PFA 04-2003 Wanadoo FT_Classeur2_ROW_1_ROW ARPU" xfId="44304"/>
    <cellStyle name="n_PFA 04-2003 Wanadoo FT_Classeur2_ROW_Group" xfId="44305"/>
    <cellStyle name="n_PFA 04-2003 Wanadoo FT_Classeur2_ROW_ROW ARPU" xfId="44306"/>
    <cellStyle name="n_PFA 04-2003 Wanadoo FT_Classeur2_Spain ARPU + AUPU" xfId="44307"/>
    <cellStyle name="n_PFA 04-2003 Wanadoo FT_Classeur2_Spain ARPU + AUPU_Group" xfId="44308"/>
    <cellStyle name="n_PFA 04-2003 Wanadoo FT_Classeur2_Spain ARPU + AUPU_ROW ARPU" xfId="44309"/>
    <cellStyle name="n_PFA 04-2003 Wanadoo FT_Classeur2_Spain KPIs" xfId="7745"/>
    <cellStyle name="n_PFA 04-2003 Wanadoo FT_Classeur2_Spain KPIs 2" xfId="17112"/>
    <cellStyle name="n_PFA 04-2003 Wanadoo FT_Classeur2_Spain KPIs_1" xfId="52562"/>
    <cellStyle name="n_PFA 04-2003 Wanadoo FT_Classeur2_Telecoms - Operational KPIs" xfId="50865"/>
    <cellStyle name="n_PFA 04-2003 Wanadoo FT_Classeur5" xfId="3773"/>
    <cellStyle name="n_PFA 04-2003 Wanadoo FT_Classeur5_A&amp;ME KPIs" xfId="54342"/>
    <cellStyle name="n_PFA 04-2003 Wanadoo FT_Classeur5_France financials" xfId="24688"/>
    <cellStyle name="n_PFA 04-2003 Wanadoo FT_Classeur5_France KPIs" xfId="5896"/>
    <cellStyle name="n_PFA 04-2003 Wanadoo FT_Classeur5_France KPIs 2" xfId="15313"/>
    <cellStyle name="n_PFA 04-2003 Wanadoo FT_Classeur5_France KPIs_1" xfId="13138"/>
    <cellStyle name="n_PFA 04-2003 Wanadoo FT_Classeur5_Group" xfId="44311"/>
    <cellStyle name="n_PFA 04-2003 Wanadoo FT_Classeur5_Group - financial KPIs" xfId="22944"/>
    <cellStyle name="n_PFA 04-2003 Wanadoo FT_Classeur5_Group - operational KPIs" xfId="11384"/>
    <cellStyle name="n_PFA 04-2003 Wanadoo FT_Classeur5_Group - operational KPIs 2" xfId="19083"/>
    <cellStyle name="n_PFA 04-2003 Wanadoo FT_Classeur5_Group - operational KPIs_1" xfId="21200"/>
    <cellStyle name="n_PFA 04-2003 Wanadoo FT_Classeur5_Poland KPIs" xfId="44310"/>
    <cellStyle name="n_PFA 04-2003 Wanadoo FT_Classeur5_ROW" xfId="44312"/>
    <cellStyle name="n_PFA 04-2003 Wanadoo FT_Classeur5_ROW ARPU" xfId="44313"/>
    <cellStyle name="n_PFA 04-2003 Wanadoo FT_Classeur5_ROW_1" xfId="44314"/>
    <cellStyle name="n_PFA 04-2003 Wanadoo FT_Classeur5_ROW_1_Group" xfId="44315"/>
    <cellStyle name="n_PFA 04-2003 Wanadoo FT_Classeur5_ROW_1_ROW ARPU" xfId="44316"/>
    <cellStyle name="n_PFA 04-2003 Wanadoo FT_Classeur5_ROW_Group" xfId="44317"/>
    <cellStyle name="n_PFA 04-2003 Wanadoo FT_Classeur5_ROW_ROW ARPU" xfId="44318"/>
    <cellStyle name="n_PFA 04-2003 Wanadoo FT_Classeur5_Spain ARPU + AUPU" xfId="44319"/>
    <cellStyle name="n_PFA 04-2003 Wanadoo FT_Classeur5_Spain ARPU + AUPU_Group" xfId="44320"/>
    <cellStyle name="n_PFA 04-2003 Wanadoo FT_Classeur5_Spain ARPU + AUPU_ROW ARPU" xfId="44321"/>
    <cellStyle name="n_PFA 04-2003 Wanadoo FT_Classeur5_Spain KPIs" xfId="7746"/>
    <cellStyle name="n_PFA 04-2003 Wanadoo FT_Classeur5_Spain KPIs 2" xfId="17113"/>
    <cellStyle name="n_PFA 04-2003 Wanadoo FT_Classeur5_Spain KPIs_1" xfId="52563"/>
    <cellStyle name="n_PFA 04-2003 Wanadoo FT_Classeur5_Telecoms - Operational KPIs" xfId="50866"/>
    <cellStyle name="n_PFA 04-2003 Wanadoo FT_DATA KPI Personal" xfId="44322"/>
    <cellStyle name="n_PFA 04-2003 Wanadoo FT_DATA KPI Personal_Group" xfId="44323"/>
    <cellStyle name="n_PFA 04-2003 Wanadoo FT_DATA KPI Personal_ROW ARPU" xfId="44324"/>
    <cellStyle name="n_PFA 04-2003 Wanadoo FT_EE_CoA_BS - mapped V4" xfId="44325"/>
    <cellStyle name="n_PFA 04-2003 Wanadoo FT_EE_CoA_BS - mapped V4_Group" xfId="44326"/>
    <cellStyle name="n_PFA 04-2003 Wanadoo FT_EE_CoA_BS - mapped V4_ROW ARPU" xfId="44327"/>
    <cellStyle name="n_PFA 04-2003 Wanadoo FT_France financials" xfId="24681"/>
    <cellStyle name="n_PFA 04-2003 Wanadoo FT_France KPIs" xfId="5889"/>
    <cellStyle name="n_PFA 04-2003 Wanadoo FT_France KPIs 2" xfId="15306"/>
    <cellStyle name="n_PFA 04-2003 Wanadoo FT_France KPIs_1" xfId="13131"/>
    <cellStyle name="n_PFA 04-2003 Wanadoo FT_GMC 0701 (2)" xfId="7747"/>
    <cellStyle name="n_PFA 04-2003 Wanadoo FT_GMC 0701 (2) 2" xfId="17114"/>
    <cellStyle name="n_PFA 04-2003 Wanadoo FT_GMC 0701 (2)_A&amp;ME KPIs" xfId="54343"/>
    <cellStyle name="n_PFA 04-2003 Wanadoo FT_GMC 0701 (2)_Group" xfId="44329"/>
    <cellStyle name="n_PFA 04-2003 Wanadoo FT_GMC 0701 (2)_Poland KPIs" xfId="44328"/>
    <cellStyle name="n_PFA 04-2003 Wanadoo FT_GMC 0701 (2)_ROW ARPU" xfId="44330"/>
    <cellStyle name="n_PFA 04-2003 Wanadoo FT_GMC 0701 (2)_Spain KPIs" xfId="52564"/>
    <cellStyle name="n_PFA 04-2003 Wanadoo FT_GMC 0701 (2)_Telecoms - Operational KPIs" xfId="50867"/>
    <cellStyle name="n_PFA 04-2003 Wanadoo FT_Group" xfId="44331"/>
    <cellStyle name="n_PFA 04-2003 Wanadoo FT_Group - financial KPIs" xfId="22937"/>
    <cellStyle name="n_PFA 04-2003 Wanadoo FT_Group - operational KPIs" xfId="11377"/>
    <cellStyle name="n_PFA 04-2003 Wanadoo FT_Group - operational KPIs 2" xfId="19076"/>
    <cellStyle name="n_PFA 04-2003 Wanadoo FT_Group - operational KPIs_1" xfId="21193"/>
    <cellStyle name="n_PFA 04-2003 Wanadoo FT_Home Mngt PL GMC Business Review backup (4)" xfId="7748"/>
    <cellStyle name="n_PFA 04-2003 Wanadoo FT_Home Mngt PL GMC Business Review backup (4) 2" xfId="17115"/>
    <cellStyle name="n_PFA 04-2003 Wanadoo FT_Home Mngt PL GMC Business Review backup (4)_A&amp;ME KPIs" xfId="54344"/>
    <cellStyle name="n_PFA 04-2003 Wanadoo FT_Home Mngt PL GMC Business Review backup (4)_Group" xfId="44333"/>
    <cellStyle name="n_PFA 04-2003 Wanadoo FT_Home Mngt PL GMC Business Review backup (4)_Poland KPIs" xfId="44332"/>
    <cellStyle name="n_PFA 04-2003 Wanadoo FT_Home Mngt PL GMC Business Review backup (4)_ROW ARPU" xfId="44334"/>
    <cellStyle name="n_PFA 04-2003 Wanadoo FT_Home Mngt PL GMC Business Review backup (4)_Spain KPIs" xfId="52565"/>
    <cellStyle name="n_PFA 04-2003 Wanadoo FT_Home Mngt PL GMC Business Review backup (4)_Telecoms - Operational KPIs" xfId="50868"/>
    <cellStyle name="n_PFA 04-2003 Wanadoo FT_Libro2" xfId="7749"/>
    <cellStyle name="n_PFA 04-2003 Wanadoo FT_Libro2 2" xfId="17116"/>
    <cellStyle name="n_PFA 04-2003 Wanadoo FT_Libro2_A&amp;ME KPIs" xfId="54345"/>
    <cellStyle name="n_PFA 04-2003 Wanadoo FT_Libro2_Group" xfId="44336"/>
    <cellStyle name="n_PFA 04-2003 Wanadoo FT_Libro2_Poland KPIs" xfId="44335"/>
    <cellStyle name="n_PFA 04-2003 Wanadoo FT_Libro2_ROW ARPU" xfId="44337"/>
    <cellStyle name="n_PFA 04-2003 Wanadoo FT_Libro2_Spain KPIs" xfId="52566"/>
    <cellStyle name="n_PFA 04-2003 Wanadoo FT_Libro2_Telecoms - Operational KPIs" xfId="50869"/>
    <cellStyle name="n_PFA 04-2003 Wanadoo FT_NB07 FRANCE Tableau de l'ADSL 032007 v3 hors instances avec déc07 v24-04" xfId="3774"/>
    <cellStyle name="n_PFA 04-2003 Wanadoo FT_NB07 FRANCE Tableau de l'ADSL 032007 v3 hors instances avec déc07 v24-04_A&amp;ME KPIs" xfId="54346"/>
    <cellStyle name="n_PFA 04-2003 Wanadoo FT_NB07 FRANCE Tableau de l'ADSL 032007 v3 hors instances avec déc07 v24-04_France financials" xfId="24689"/>
    <cellStyle name="n_PFA 04-2003 Wanadoo FT_NB07 FRANCE Tableau de l'ADSL 032007 v3 hors instances avec déc07 v24-04_France KPIs" xfId="5897"/>
    <cellStyle name="n_PFA 04-2003 Wanadoo FT_NB07 FRANCE Tableau de l'ADSL 032007 v3 hors instances avec déc07 v24-04_France KPIs 2" xfId="15314"/>
    <cellStyle name="n_PFA 04-2003 Wanadoo FT_NB07 FRANCE Tableau de l'ADSL 032007 v3 hors instances avec déc07 v24-04_France KPIs_1" xfId="13139"/>
    <cellStyle name="n_PFA 04-2003 Wanadoo FT_NB07 FRANCE Tableau de l'ADSL 032007 v3 hors instances avec déc07 v24-04_Group" xfId="44339"/>
    <cellStyle name="n_PFA 04-2003 Wanadoo FT_NB07 FRANCE Tableau de l'ADSL 032007 v3 hors instances avec déc07 v24-04_Group - financial KPIs" xfId="22945"/>
    <cellStyle name="n_PFA 04-2003 Wanadoo FT_NB07 FRANCE Tableau de l'ADSL 032007 v3 hors instances avec déc07 v24-04_Group - operational KPIs" xfId="11385"/>
    <cellStyle name="n_PFA 04-2003 Wanadoo FT_NB07 FRANCE Tableau de l'ADSL 032007 v3 hors instances avec déc07 v24-04_Group - operational KPIs 2" xfId="19084"/>
    <cellStyle name="n_PFA 04-2003 Wanadoo FT_NB07 FRANCE Tableau de l'ADSL 032007 v3 hors instances avec déc07 v24-04_Group - operational KPIs_1" xfId="21201"/>
    <cellStyle name="n_PFA 04-2003 Wanadoo FT_NB07 FRANCE Tableau de l'ADSL 032007 v3 hors instances avec déc07 v24-04_Poland KPIs" xfId="44338"/>
    <cellStyle name="n_PFA 04-2003 Wanadoo FT_NB07 FRANCE Tableau de l'ADSL 032007 v3 hors instances avec déc07 v24-04_ROW" xfId="44340"/>
    <cellStyle name="n_PFA 04-2003 Wanadoo FT_NB07 FRANCE Tableau de l'ADSL 032007 v3 hors instances avec déc07 v24-04_ROW ARPU" xfId="44341"/>
    <cellStyle name="n_PFA 04-2003 Wanadoo FT_NB07 FRANCE Tableau de l'ADSL 032007 v3 hors instances avec déc07 v24-04_ROW_1" xfId="44342"/>
    <cellStyle name="n_PFA 04-2003 Wanadoo FT_NB07 FRANCE Tableau de l'ADSL 032007 v3 hors instances avec déc07 v24-04_ROW_1_Group" xfId="44343"/>
    <cellStyle name="n_PFA 04-2003 Wanadoo FT_NB07 FRANCE Tableau de l'ADSL 032007 v3 hors instances avec déc07 v24-04_ROW_1_ROW ARPU" xfId="44344"/>
    <cellStyle name="n_PFA 04-2003 Wanadoo FT_NB07 FRANCE Tableau de l'ADSL 032007 v3 hors instances avec déc07 v24-04_ROW_Group" xfId="44345"/>
    <cellStyle name="n_PFA 04-2003 Wanadoo FT_NB07 FRANCE Tableau de l'ADSL 032007 v3 hors instances avec déc07 v24-04_ROW_ROW ARPU" xfId="44346"/>
    <cellStyle name="n_PFA 04-2003 Wanadoo FT_NB07 FRANCE Tableau de l'ADSL 032007 v3 hors instances avec déc07 v24-04_Spain ARPU + AUPU" xfId="44347"/>
    <cellStyle name="n_PFA 04-2003 Wanadoo FT_NB07 FRANCE Tableau de l'ADSL 032007 v3 hors instances avec déc07 v24-04_Spain ARPU + AUPU_Group" xfId="44348"/>
    <cellStyle name="n_PFA 04-2003 Wanadoo FT_NB07 FRANCE Tableau de l'ADSL 032007 v3 hors instances avec déc07 v24-04_Spain ARPU + AUPU_ROW ARPU" xfId="44349"/>
    <cellStyle name="n_PFA 04-2003 Wanadoo FT_NB07 FRANCE Tableau de l'ADSL 032007 v3 hors instances avec déc07 v24-04_Spain KPIs" xfId="7750"/>
    <cellStyle name="n_PFA 04-2003 Wanadoo FT_NB07 FRANCE Tableau de l'ADSL 032007 v3 hors instances avec déc07 v24-04_Spain KPIs 2" xfId="17117"/>
    <cellStyle name="n_PFA 04-2003 Wanadoo FT_NB07 FRANCE Tableau de l'ADSL 032007 v3 hors instances avec déc07 v24-04_Spain KPIs_1" xfId="52567"/>
    <cellStyle name="n_PFA 04-2003 Wanadoo FT_NB07 FRANCE Tableau de l'ADSL 032007 v3 hors instances avec déc07 v24-04_Telecoms - Operational KPIs" xfId="50870"/>
    <cellStyle name="n_PFA 04-2003 Wanadoo FT_Output Home" xfId="7751"/>
    <cellStyle name="n_PFA 04-2003 Wanadoo FT_Output Home 2" xfId="17118"/>
    <cellStyle name="n_PFA 04-2003 Wanadoo FT_Output Home_A&amp;ME KPIs" xfId="54347"/>
    <cellStyle name="n_PFA 04-2003 Wanadoo FT_Output Home_Group" xfId="44351"/>
    <cellStyle name="n_PFA 04-2003 Wanadoo FT_Output Home_Poland KPIs" xfId="44350"/>
    <cellStyle name="n_PFA 04-2003 Wanadoo FT_Output Home_ROW ARPU" xfId="44352"/>
    <cellStyle name="n_PFA 04-2003 Wanadoo FT_Output Home_Spain KPIs" xfId="52568"/>
    <cellStyle name="n_PFA 04-2003 Wanadoo FT_Output Home_Telecoms - Operational KPIs" xfId="50871"/>
    <cellStyle name="n_PFA 04-2003 Wanadoo FT_PFA_Mn MTV_060413" xfId="3775"/>
    <cellStyle name="n_PFA 04-2003 Wanadoo FT_PFA_Mn MTV_060413_A&amp;ME KPIs" xfId="54348"/>
    <cellStyle name="n_PFA 04-2003 Wanadoo FT_PFA_Mn MTV_060413_France financials" xfId="24690"/>
    <cellStyle name="n_PFA 04-2003 Wanadoo FT_PFA_Mn MTV_060413_France KPIs" xfId="5898"/>
    <cellStyle name="n_PFA 04-2003 Wanadoo FT_PFA_Mn MTV_060413_France KPIs 2" xfId="15315"/>
    <cellStyle name="n_PFA 04-2003 Wanadoo FT_PFA_Mn MTV_060413_France KPIs_1" xfId="13140"/>
    <cellStyle name="n_PFA 04-2003 Wanadoo FT_PFA_Mn MTV_060413_Group" xfId="44354"/>
    <cellStyle name="n_PFA 04-2003 Wanadoo FT_PFA_Mn MTV_060413_Group - financial KPIs" xfId="22946"/>
    <cellStyle name="n_PFA 04-2003 Wanadoo FT_PFA_Mn MTV_060413_Group - operational KPIs" xfId="11386"/>
    <cellStyle name="n_PFA 04-2003 Wanadoo FT_PFA_Mn MTV_060413_Group - operational KPIs 2" xfId="19085"/>
    <cellStyle name="n_PFA 04-2003 Wanadoo FT_PFA_Mn MTV_060413_Group - operational KPIs_1" xfId="21202"/>
    <cellStyle name="n_PFA 04-2003 Wanadoo FT_PFA_Mn MTV_060413_Poland KPIs" xfId="44353"/>
    <cellStyle name="n_PFA 04-2003 Wanadoo FT_PFA_Mn MTV_060413_ROW" xfId="44355"/>
    <cellStyle name="n_PFA 04-2003 Wanadoo FT_PFA_Mn MTV_060413_ROW ARPU" xfId="44356"/>
    <cellStyle name="n_PFA 04-2003 Wanadoo FT_PFA_Mn MTV_060413_ROW_1" xfId="44357"/>
    <cellStyle name="n_PFA 04-2003 Wanadoo FT_PFA_Mn MTV_060413_ROW_1_Group" xfId="44358"/>
    <cellStyle name="n_PFA 04-2003 Wanadoo FT_PFA_Mn MTV_060413_ROW_1_ROW ARPU" xfId="44359"/>
    <cellStyle name="n_PFA 04-2003 Wanadoo FT_PFA_Mn MTV_060413_ROW_Group" xfId="44360"/>
    <cellStyle name="n_PFA 04-2003 Wanadoo FT_PFA_Mn MTV_060413_ROW_ROW ARPU" xfId="44361"/>
    <cellStyle name="n_PFA 04-2003 Wanadoo FT_PFA_Mn MTV_060413_Spain ARPU + AUPU" xfId="44362"/>
    <cellStyle name="n_PFA 04-2003 Wanadoo FT_PFA_Mn MTV_060413_Spain ARPU + AUPU_Group" xfId="44363"/>
    <cellStyle name="n_PFA 04-2003 Wanadoo FT_PFA_Mn MTV_060413_Spain ARPU + AUPU_ROW ARPU" xfId="44364"/>
    <cellStyle name="n_PFA 04-2003 Wanadoo FT_PFA_Mn MTV_060413_Spain KPIs" xfId="7752"/>
    <cellStyle name="n_PFA 04-2003 Wanadoo FT_PFA_Mn MTV_060413_Spain KPIs 2" xfId="17119"/>
    <cellStyle name="n_PFA 04-2003 Wanadoo FT_PFA_Mn MTV_060413_Spain KPIs_1" xfId="52569"/>
    <cellStyle name="n_PFA 04-2003 Wanadoo FT_PFA_Mn MTV_060413_Telecoms - Operational KPIs" xfId="50872"/>
    <cellStyle name="n_PFA 04-2003 Wanadoo FT_PFA_Mn_0603_V0 0" xfId="3776"/>
    <cellStyle name="n_PFA 04-2003 Wanadoo FT_PFA_Mn_0603_V0 0_A&amp;ME KPIs" xfId="54349"/>
    <cellStyle name="n_PFA 04-2003 Wanadoo FT_PFA_Mn_0603_V0 0_France financials" xfId="24691"/>
    <cellStyle name="n_PFA 04-2003 Wanadoo FT_PFA_Mn_0603_V0 0_France KPIs" xfId="5899"/>
    <cellStyle name="n_PFA 04-2003 Wanadoo FT_PFA_Mn_0603_V0 0_France KPIs 2" xfId="15316"/>
    <cellStyle name="n_PFA 04-2003 Wanadoo FT_PFA_Mn_0603_V0 0_France KPIs_1" xfId="13141"/>
    <cellStyle name="n_PFA 04-2003 Wanadoo FT_PFA_Mn_0603_V0 0_Group" xfId="44366"/>
    <cellStyle name="n_PFA 04-2003 Wanadoo FT_PFA_Mn_0603_V0 0_Group - financial KPIs" xfId="22947"/>
    <cellStyle name="n_PFA 04-2003 Wanadoo FT_PFA_Mn_0603_V0 0_Group - operational KPIs" xfId="11387"/>
    <cellStyle name="n_PFA 04-2003 Wanadoo FT_PFA_Mn_0603_V0 0_Group - operational KPIs 2" xfId="19086"/>
    <cellStyle name="n_PFA 04-2003 Wanadoo FT_PFA_Mn_0603_V0 0_Group - operational KPIs_1" xfId="21203"/>
    <cellStyle name="n_PFA 04-2003 Wanadoo FT_PFA_Mn_0603_V0 0_Poland KPIs" xfId="44365"/>
    <cellStyle name="n_PFA 04-2003 Wanadoo FT_PFA_Mn_0603_V0 0_ROW" xfId="44367"/>
    <cellStyle name="n_PFA 04-2003 Wanadoo FT_PFA_Mn_0603_V0 0_ROW ARPU" xfId="44368"/>
    <cellStyle name="n_PFA 04-2003 Wanadoo FT_PFA_Mn_0603_V0 0_ROW_1" xfId="44369"/>
    <cellStyle name="n_PFA 04-2003 Wanadoo FT_PFA_Mn_0603_V0 0_ROW_1_Group" xfId="44370"/>
    <cellStyle name="n_PFA 04-2003 Wanadoo FT_PFA_Mn_0603_V0 0_ROW_1_ROW ARPU" xfId="44371"/>
    <cellStyle name="n_PFA 04-2003 Wanadoo FT_PFA_Mn_0603_V0 0_ROW_Group" xfId="44372"/>
    <cellStyle name="n_PFA 04-2003 Wanadoo FT_PFA_Mn_0603_V0 0_ROW_ROW ARPU" xfId="44373"/>
    <cellStyle name="n_PFA 04-2003 Wanadoo FT_PFA_Mn_0603_V0 0_Spain ARPU + AUPU" xfId="44374"/>
    <cellStyle name="n_PFA 04-2003 Wanadoo FT_PFA_Mn_0603_V0 0_Spain ARPU + AUPU_Group" xfId="44375"/>
    <cellStyle name="n_PFA 04-2003 Wanadoo FT_PFA_Mn_0603_V0 0_Spain ARPU + AUPU_ROW ARPU" xfId="44376"/>
    <cellStyle name="n_PFA 04-2003 Wanadoo FT_PFA_Mn_0603_V0 0_Spain KPIs" xfId="7753"/>
    <cellStyle name="n_PFA 04-2003 Wanadoo FT_PFA_Mn_0603_V0 0_Spain KPIs 2" xfId="17120"/>
    <cellStyle name="n_PFA 04-2003 Wanadoo FT_PFA_Mn_0603_V0 0_Spain KPIs_1" xfId="52570"/>
    <cellStyle name="n_PFA 04-2003 Wanadoo FT_PFA_Mn_0603_V0 0_Telecoms - Operational KPIs" xfId="50873"/>
    <cellStyle name="n_PFA 04-2003 Wanadoo FT_PFA_Parcs_0600706" xfId="3777"/>
    <cellStyle name="n_PFA 04-2003 Wanadoo FT_PFA_Parcs_0600706_A&amp;ME KPIs" xfId="54350"/>
    <cellStyle name="n_PFA 04-2003 Wanadoo FT_PFA_Parcs_0600706_France financials" xfId="24692"/>
    <cellStyle name="n_PFA 04-2003 Wanadoo FT_PFA_Parcs_0600706_France KPIs" xfId="5900"/>
    <cellStyle name="n_PFA 04-2003 Wanadoo FT_PFA_Parcs_0600706_France KPIs 2" xfId="15317"/>
    <cellStyle name="n_PFA 04-2003 Wanadoo FT_PFA_Parcs_0600706_France KPIs_1" xfId="13142"/>
    <cellStyle name="n_PFA 04-2003 Wanadoo FT_PFA_Parcs_0600706_Group" xfId="44378"/>
    <cellStyle name="n_PFA 04-2003 Wanadoo FT_PFA_Parcs_0600706_Group - financial KPIs" xfId="22948"/>
    <cellStyle name="n_PFA 04-2003 Wanadoo FT_PFA_Parcs_0600706_Group - operational KPIs" xfId="11388"/>
    <cellStyle name="n_PFA 04-2003 Wanadoo FT_PFA_Parcs_0600706_Group - operational KPIs 2" xfId="19087"/>
    <cellStyle name="n_PFA 04-2003 Wanadoo FT_PFA_Parcs_0600706_Group - operational KPIs_1" xfId="21204"/>
    <cellStyle name="n_PFA 04-2003 Wanadoo FT_PFA_Parcs_0600706_Poland KPIs" xfId="44377"/>
    <cellStyle name="n_PFA 04-2003 Wanadoo FT_PFA_Parcs_0600706_ROW" xfId="44379"/>
    <cellStyle name="n_PFA 04-2003 Wanadoo FT_PFA_Parcs_0600706_ROW ARPU" xfId="44380"/>
    <cellStyle name="n_PFA 04-2003 Wanadoo FT_PFA_Parcs_0600706_ROW_1" xfId="44381"/>
    <cellStyle name="n_PFA 04-2003 Wanadoo FT_PFA_Parcs_0600706_ROW_1_Group" xfId="44382"/>
    <cellStyle name="n_PFA 04-2003 Wanadoo FT_PFA_Parcs_0600706_ROW_1_ROW ARPU" xfId="44383"/>
    <cellStyle name="n_PFA 04-2003 Wanadoo FT_PFA_Parcs_0600706_ROW_Group" xfId="44384"/>
    <cellStyle name="n_PFA 04-2003 Wanadoo FT_PFA_Parcs_0600706_ROW_ROW ARPU" xfId="44385"/>
    <cellStyle name="n_PFA 04-2003 Wanadoo FT_PFA_Parcs_0600706_Spain ARPU + AUPU" xfId="44386"/>
    <cellStyle name="n_PFA 04-2003 Wanadoo FT_PFA_Parcs_0600706_Spain ARPU + AUPU_Group" xfId="44387"/>
    <cellStyle name="n_PFA 04-2003 Wanadoo FT_PFA_Parcs_0600706_Spain ARPU + AUPU_ROW ARPU" xfId="44388"/>
    <cellStyle name="n_PFA 04-2003 Wanadoo FT_PFA_Parcs_0600706_Spain KPIs" xfId="7754"/>
    <cellStyle name="n_PFA 04-2003 Wanadoo FT_PFA_Parcs_0600706_Spain KPIs 2" xfId="17121"/>
    <cellStyle name="n_PFA 04-2003 Wanadoo FT_PFA_Parcs_0600706_Spain KPIs_1" xfId="52571"/>
    <cellStyle name="n_PFA 04-2003 Wanadoo FT_PFA_Parcs_0600706_Telecoms - Operational KPIs" xfId="50874"/>
    <cellStyle name="n_PFA 04-2003 Wanadoo FT_Poland KPIs" xfId="44237"/>
    <cellStyle name="n_PFA 04-2003 Wanadoo FT_Reporting Valeur_Mobile_2010_10" xfId="44389"/>
    <cellStyle name="n_PFA 04-2003 Wanadoo FT_Reporting Valeur_Mobile_2010_10_Group" xfId="44390"/>
    <cellStyle name="n_PFA 04-2003 Wanadoo FT_Reporting Valeur_Mobile_2010_10_ROW" xfId="44391"/>
    <cellStyle name="n_PFA 04-2003 Wanadoo FT_Reporting Valeur_Mobile_2010_10_ROW ARPU" xfId="44392"/>
    <cellStyle name="n_PFA 04-2003 Wanadoo FT_Reporting Valeur_Mobile_2010_10_ROW_Group" xfId="44393"/>
    <cellStyle name="n_PFA 04-2003 Wanadoo FT_Reporting Valeur_Mobile_2010_10_ROW_ROW ARPU" xfId="44394"/>
    <cellStyle name="n_PFA 04-2003 Wanadoo FT_ROW" xfId="44395"/>
    <cellStyle name="n_PFA 04-2003 Wanadoo FT_ROW ARPU" xfId="44396"/>
    <cellStyle name="n_PFA 04-2003 Wanadoo FT_ROW_1" xfId="44397"/>
    <cellStyle name="n_PFA 04-2003 Wanadoo FT_ROW_1_Group" xfId="44398"/>
    <cellStyle name="n_PFA 04-2003 Wanadoo FT_ROW_1_ROW ARPU" xfId="44399"/>
    <cellStyle name="n_PFA 04-2003 Wanadoo FT_ROW_Group" xfId="44400"/>
    <cellStyle name="n_PFA 04-2003 Wanadoo FT_ROW_ROW ARPU" xfId="44401"/>
    <cellStyle name="n_PFA 04-2003 Wanadoo FT_Spain ARPU + AUPU" xfId="44402"/>
    <cellStyle name="n_PFA 04-2003 Wanadoo FT_Spain ARPU + AUPU_Group" xfId="44403"/>
    <cellStyle name="n_PFA 04-2003 Wanadoo FT_Spain ARPU + AUPU_ROW ARPU" xfId="44404"/>
    <cellStyle name="n_PFA 04-2003 Wanadoo FT_Spain KPIs" xfId="7739"/>
    <cellStyle name="n_PFA 04-2003 Wanadoo FT_Spain KPIs 2" xfId="17106"/>
    <cellStyle name="n_PFA 04-2003 Wanadoo FT_Spain KPIs_1" xfId="52556"/>
    <cellStyle name="n_PFA 04-2003 Wanadoo FT_Telecoms - Operational KPIs" xfId="50859"/>
    <cellStyle name="n_PFA 04-2003 Wanadoo FT_UAG_report_CA 06-09 (06-09-28)" xfId="3778"/>
    <cellStyle name="n_PFA 04-2003 Wanadoo FT_UAG_report_CA 06-09 (06-09-28)_A&amp;ME KPIs" xfId="54351"/>
    <cellStyle name="n_PFA 04-2003 Wanadoo FT_UAG_report_CA 06-09 (06-09-28)_France financials" xfId="24693"/>
    <cellStyle name="n_PFA 04-2003 Wanadoo FT_UAG_report_CA 06-09 (06-09-28)_France KPIs" xfId="5901"/>
    <cellStyle name="n_PFA 04-2003 Wanadoo FT_UAG_report_CA 06-09 (06-09-28)_France KPIs 2" xfId="15318"/>
    <cellStyle name="n_PFA 04-2003 Wanadoo FT_UAG_report_CA 06-09 (06-09-28)_France KPIs_1" xfId="13143"/>
    <cellStyle name="n_PFA 04-2003 Wanadoo FT_UAG_report_CA 06-09 (06-09-28)_Group" xfId="44406"/>
    <cellStyle name="n_PFA 04-2003 Wanadoo FT_UAG_report_CA 06-09 (06-09-28)_Group - financial KPIs" xfId="22949"/>
    <cellStyle name="n_PFA 04-2003 Wanadoo FT_UAG_report_CA 06-09 (06-09-28)_Group - operational KPIs" xfId="11389"/>
    <cellStyle name="n_PFA 04-2003 Wanadoo FT_UAG_report_CA 06-09 (06-09-28)_Group - operational KPIs 2" xfId="19088"/>
    <cellStyle name="n_PFA 04-2003 Wanadoo FT_UAG_report_CA 06-09 (06-09-28)_Group - operational KPIs_1" xfId="21205"/>
    <cellStyle name="n_PFA 04-2003 Wanadoo FT_UAG_report_CA 06-09 (06-09-28)_Poland KPIs" xfId="44405"/>
    <cellStyle name="n_PFA 04-2003 Wanadoo FT_UAG_report_CA 06-09 (06-09-28)_ROW" xfId="44407"/>
    <cellStyle name="n_PFA 04-2003 Wanadoo FT_UAG_report_CA 06-09 (06-09-28)_ROW ARPU" xfId="44408"/>
    <cellStyle name="n_PFA 04-2003 Wanadoo FT_UAG_report_CA 06-09 (06-09-28)_ROW_1" xfId="44409"/>
    <cellStyle name="n_PFA 04-2003 Wanadoo FT_UAG_report_CA 06-09 (06-09-28)_ROW_1_Group" xfId="44410"/>
    <cellStyle name="n_PFA 04-2003 Wanadoo FT_UAG_report_CA 06-09 (06-09-28)_ROW_1_ROW ARPU" xfId="44411"/>
    <cellStyle name="n_PFA 04-2003 Wanadoo FT_UAG_report_CA 06-09 (06-09-28)_ROW_Group" xfId="44412"/>
    <cellStyle name="n_PFA 04-2003 Wanadoo FT_UAG_report_CA 06-09 (06-09-28)_ROW_ROW ARPU" xfId="44413"/>
    <cellStyle name="n_PFA 04-2003 Wanadoo FT_UAG_report_CA 06-09 (06-09-28)_Spain ARPU + AUPU" xfId="44414"/>
    <cellStyle name="n_PFA 04-2003 Wanadoo FT_UAG_report_CA 06-09 (06-09-28)_Spain ARPU + AUPU_Group" xfId="44415"/>
    <cellStyle name="n_PFA 04-2003 Wanadoo FT_UAG_report_CA 06-09 (06-09-28)_Spain ARPU + AUPU_ROW ARPU" xfId="44416"/>
    <cellStyle name="n_PFA 04-2003 Wanadoo FT_UAG_report_CA 06-09 (06-09-28)_Spain KPIs" xfId="7755"/>
    <cellStyle name="n_PFA 04-2003 Wanadoo FT_UAG_report_CA 06-09 (06-09-28)_Spain KPIs 2" xfId="17122"/>
    <cellStyle name="n_PFA 04-2003 Wanadoo FT_UAG_report_CA 06-09 (06-09-28)_Spain KPIs_1" xfId="52572"/>
    <cellStyle name="n_PFA 04-2003 Wanadoo FT_UAG_report_CA 06-09 (06-09-28)_Telecoms - Operational KPIs" xfId="50875"/>
    <cellStyle name="n_PFA 04-2003 Wanadoo FT_UAG_report_CA 06-10 (06-11-06)" xfId="3779"/>
    <cellStyle name="n_PFA 04-2003 Wanadoo FT_UAG_report_CA 06-10 (06-11-06)_A&amp;ME KPIs" xfId="54352"/>
    <cellStyle name="n_PFA 04-2003 Wanadoo FT_UAG_report_CA 06-10 (06-11-06)_France financials" xfId="24694"/>
    <cellStyle name="n_PFA 04-2003 Wanadoo FT_UAG_report_CA 06-10 (06-11-06)_France KPIs" xfId="5902"/>
    <cellStyle name="n_PFA 04-2003 Wanadoo FT_UAG_report_CA 06-10 (06-11-06)_France KPIs 2" xfId="15319"/>
    <cellStyle name="n_PFA 04-2003 Wanadoo FT_UAG_report_CA 06-10 (06-11-06)_France KPIs_1" xfId="13144"/>
    <cellStyle name="n_PFA 04-2003 Wanadoo FT_UAG_report_CA 06-10 (06-11-06)_Group" xfId="44418"/>
    <cellStyle name="n_PFA 04-2003 Wanadoo FT_UAG_report_CA 06-10 (06-11-06)_Group - financial KPIs" xfId="22950"/>
    <cellStyle name="n_PFA 04-2003 Wanadoo FT_UAG_report_CA 06-10 (06-11-06)_Group - operational KPIs" xfId="11390"/>
    <cellStyle name="n_PFA 04-2003 Wanadoo FT_UAG_report_CA 06-10 (06-11-06)_Group - operational KPIs 2" xfId="19089"/>
    <cellStyle name="n_PFA 04-2003 Wanadoo FT_UAG_report_CA 06-10 (06-11-06)_Group - operational KPIs_1" xfId="21206"/>
    <cellStyle name="n_PFA 04-2003 Wanadoo FT_UAG_report_CA 06-10 (06-11-06)_Poland KPIs" xfId="44417"/>
    <cellStyle name="n_PFA 04-2003 Wanadoo FT_UAG_report_CA 06-10 (06-11-06)_ROW" xfId="44419"/>
    <cellStyle name="n_PFA 04-2003 Wanadoo FT_UAG_report_CA 06-10 (06-11-06)_ROW ARPU" xfId="44420"/>
    <cellStyle name="n_PFA 04-2003 Wanadoo FT_UAG_report_CA 06-10 (06-11-06)_ROW_1" xfId="44421"/>
    <cellStyle name="n_PFA 04-2003 Wanadoo FT_UAG_report_CA 06-10 (06-11-06)_ROW_1_Group" xfId="44422"/>
    <cellStyle name="n_PFA 04-2003 Wanadoo FT_UAG_report_CA 06-10 (06-11-06)_ROW_1_ROW ARPU" xfId="44423"/>
    <cellStyle name="n_PFA 04-2003 Wanadoo FT_UAG_report_CA 06-10 (06-11-06)_ROW_Group" xfId="44424"/>
    <cellStyle name="n_PFA 04-2003 Wanadoo FT_UAG_report_CA 06-10 (06-11-06)_ROW_ROW ARPU" xfId="44425"/>
    <cellStyle name="n_PFA 04-2003 Wanadoo FT_UAG_report_CA 06-10 (06-11-06)_Spain ARPU + AUPU" xfId="44426"/>
    <cellStyle name="n_PFA 04-2003 Wanadoo FT_UAG_report_CA 06-10 (06-11-06)_Spain ARPU + AUPU_Group" xfId="44427"/>
    <cellStyle name="n_PFA 04-2003 Wanadoo FT_UAG_report_CA 06-10 (06-11-06)_Spain ARPU + AUPU_ROW ARPU" xfId="44428"/>
    <cellStyle name="n_PFA 04-2003 Wanadoo FT_UAG_report_CA 06-10 (06-11-06)_Spain KPIs" xfId="7756"/>
    <cellStyle name="n_PFA 04-2003 Wanadoo FT_UAG_report_CA 06-10 (06-11-06)_Spain KPIs 2" xfId="17123"/>
    <cellStyle name="n_PFA 04-2003 Wanadoo FT_UAG_report_CA 06-10 (06-11-06)_Spain KPIs_1" xfId="52573"/>
    <cellStyle name="n_PFA 04-2003 Wanadoo FT_UAG_report_CA 06-10 (06-11-06)_Telecoms - Operational KPIs" xfId="50876"/>
    <cellStyle name="n_PFA 04-2003 Wanadoo FT_V&amp;M trajectoires V1 (06-08-11)" xfId="3780"/>
    <cellStyle name="n_PFA 04-2003 Wanadoo FT_V&amp;M trajectoires V1 (06-08-11)_A&amp;ME KPIs" xfId="54353"/>
    <cellStyle name="n_PFA 04-2003 Wanadoo FT_V&amp;M trajectoires V1 (06-08-11)_France financials" xfId="24695"/>
    <cellStyle name="n_PFA 04-2003 Wanadoo FT_V&amp;M trajectoires V1 (06-08-11)_France KPIs" xfId="5903"/>
    <cellStyle name="n_PFA 04-2003 Wanadoo FT_V&amp;M trajectoires V1 (06-08-11)_France KPIs 2" xfId="15320"/>
    <cellStyle name="n_PFA 04-2003 Wanadoo FT_V&amp;M trajectoires V1 (06-08-11)_France KPIs_1" xfId="13145"/>
    <cellStyle name="n_PFA 04-2003 Wanadoo FT_V&amp;M trajectoires V1 (06-08-11)_Group" xfId="44430"/>
    <cellStyle name="n_PFA 04-2003 Wanadoo FT_V&amp;M trajectoires V1 (06-08-11)_Group - financial KPIs" xfId="22951"/>
    <cellStyle name="n_PFA 04-2003 Wanadoo FT_V&amp;M trajectoires V1 (06-08-11)_Group - operational KPIs" xfId="11391"/>
    <cellStyle name="n_PFA 04-2003 Wanadoo FT_V&amp;M trajectoires V1 (06-08-11)_Group - operational KPIs 2" xfId="19090"/>
    <cellStyle name="n_PFA 04-2003 Wanadoo FT_V&amp;M trajectoires V1 (06-08-11)_Group - operational KPIs_1" xfId="21207"/>
    <cellStyle name="n_PFA 04-2003 Wanadoo FT_V&amp;M trajectoires V1 (06-08-11)_Poland KPIs" xfId="44429"/>
    <cellStyle name="n_PFA 04-2003 Wanadoo FT_V&amp;M trajectoires V1 (06-08-11)_ROW" xfId="44431"/>
    <cellStyle name="n_PFA 04-2003 Wanadoo FT_V&amp;M trajectoires V1 (06-08-11)_ROW ARPU" xfId="44432"/>
    <cellStyle name="n_PFA 04-2003 Wanadoo FT_V&amp;M trajectoires V1 (06-08-11)_ROW_1" xfId="44433"/>
    <cellStyle name="n_PFA 04-2003 Wanadoo FT_V&amp;M trajectoires V1 (06-08-11)_ROW_1_Group" xfId="44434"/>
    <cellStyle name="n_PFA 04-2003 Wanadoo FT_V&amp;M trajectoires V1 (06-08-11)_ROW_1_ROW ARPU" xfId="44435"/>
    <cellStyle name="n_PFA 04-2003 Wanadoo FT_V&amp;M trajectoires V1 (06-08-11)_ROW_Group" xfId="44436"/>
    <cellStyle name="n_PFA 04-2003 Wanadoo FT_V&amp;M trajectoires V1 (06-08-11)_ROW_ROW ARPU" xfId="44437"/>
    <cellStyle name="n_PFA 04-2003 Wanadoo FT_V&amp;M trajectoires V1 (06-08-11)_Spain ARPU + AUPU" xfId="44438"/>
    <cellStyle name="n_PFA 04-2003 Wanadoo FT_V&amp;M trajectoires V1 (06-08-11)_Spain ARPU + AUPU_Group" xfId="44439"/>
    <cellStyle name="n_PFA 04-2003 Wanadoo FT_V&amp;M trajectoires V1 (06-08-11)_Spain ARPU + AUPU_ROW ARPU" xfId="44440"/>
    <cellStyle name="n_PFA 04-2003 Wanadoo FT_V&amp;M trajectoires V1 (06-08-11)_Spain KPIs" xfId="7757"/>
    <cellStyle name="n_PFA 04-2003 Wanadoo FT_V&amp;M trajectoires V1 (06-08-11)_Spain KPIs 2" xfId="17124"/>
    <cellStyle name="n_PFA 04-2003 Wanadoo FT_V&amp;M trajectoires V1 (06-08-11)_Spain KPIs_1" xfId="52574"/>
    <cellStyle name="n_PFA 04-2003 Wanadoo FT_V&amp;M trajectoires V1 (06-08-11)_Telecoms - Operational KPIs" xfId="50877"/>
    <cellStyle name="n_PFA 04-2003 Wanadoo_01 Synthèse DM pour modèle" xfId="3781"/>
    <cellStyle name="n_PFA 04-2003 Wanadoo_01 Synthèse DM pour modèle_A&amp;ME KPIs" xfId="54354"/>
    <cellStyle name="n_PFA 04-2003 Wanadoo_01 Synthèse DM pour modèle_France financials" xfId="24696"/>
    <cellStyle name="n_PFA 04-2003 Wanadoo_01 Synthèse DM pour modèle_France KPIs" xfId="5904"/>
    <cellStyle name="n_PFA 04-2003 Wanadoo_01 Synthèse DM pour modèle_France KPIs 2" xfId="15321"/>
    <cellStyle name="n_PFA 04-2003 Wanadoo_01 Synthèse DM pour modèle_France KPIs_1" xfId="13146"/>
    <cellStyle name="n_PFA 04-2003 Wanadoo_01 Synthèse DM pour modèle_Group" xfId="44442"/>
    <cellStyle name="n_PFA 04-2003 Wanadoo_01 Synthèse DM pour modèle_Group - financial KPIs" xfId="22952"/>
    <cellStyle name="n_PFA 04-2003 Wanadoo_01 Synthèse DM pour modèle_Group - operational KPIs" xfId="11392"/>
    <cellStyle name="n_PFA 04-2003 Wanadoo_01 Synthèse DM pour modèle_Group - operational KPIs 2" xfId="19091"/>
    <cellStyle name="n_PFA 04-2003 Wanadoo_01 Synthèse DM pour modèle_Group - operational KPIs_1" xfId="21208"/>
    <cellStyle name="n_PFA 04-2003 Wanadoo_01 Synthèse DM pour modèle_Poland KPIs" xfId="44441"/>
    <cellStyle name="n_PFA 04-2003 Wanadoo_01 Synthèse DM pour modèle_ROW" xfId="44443"/>
    <cellStyle name="n_PFA 04-2003 Wanadoo_01 Synthèse DM pour modèle_ROW ARPU" xfId="44444"/>
    <cellStyle name="n_PFA 04-2003 Wanadoo_01 Synthèse DM pour modèle_ROW_1" xfId="44445"/>
    <cellStyle name="n_PFA 04-2003 Wanadoo_01 Synthèse DM pour modèle_ROW_1_Group" xfId="44446"/>
    <cellStyle name="n_PFA 04-2003 Wanadoo_01 Synthèse DM pour modèle_ROW_1_ROW ARPU" xfId="44447"/>
    <cellStyle name="n_PFA 04-2003 Wanadoo_01 Synthèse DM pour modèle_ROW_Group" xfId="44448"/>
    <cellStyle name="n_PFA 04-2003 Wanadoo_01 Synthèse DM pour modèle_ROW_ROW ARPU" xfId="44449"/>
    <cellStyle name="n_PFA 04-2003 Wanadoo_01 Synthèse DM pour modèle_Spain ARPU + AUPU" xfId="44450"/>
    <cellStyle name="n_PFA 04-2003 Wanadoo_01 Synthèse DM pour modèle_Spain ARPU + AUPU_Group" xfId="44451"/>
    <cellStyle name="n_PFA 04-2003 Wanadoo_01 Synthèse DM pour modèle_Spain ARPU + AUPU_ROW ARPU" xfId="44452"/>
    <cellStyle name="n_PFA 04-2003 Wanadoo_01 Synthèse DM pour modèle_Spain KPIs" xfId="7758"/>
    <cellStyle name="n_PFA 04-2003 Wanadoo_01 Synthèse DM pour modèle_Spain KPIs 2" xfId="17125"/>
    <cellStyle name="n_PFA 04-2003 Wanadoo_01 Synthèse DM pour modèle_Spain KPIs_1" xfId="52575"/>
    <cellStyle name="n_PFA 04-2003 Wanadoo_01 Synthèse DM pour modèle_Telecoms - Operational KPIs" xfId="50878"/>
    <cellStyle name="n_PFA 04-2003 Wanadoo_0703 Préflashde L23 Analyse CA trafic 07-03 (07-04-03)" xfId="3782"/>
    <cellStyle name="n_PFA 04-2003 Wanadoo_0703 Préflashde L23 Analyse CA trafic 07-03 (07-04-03)_A&amp;ME KPIs" xfId="54355"/>
    <cellStyle name="n_PFA 04-2003 Wanadoo_0703 Préflashde L23 Analyse CA trafic 07-03 (07-04-03)_France financials" xfId="24697"/>
    <cellStyle name="n_PFA 04-2003 Wanadoo_0703 Préflashde L23 Analyse CA trafic 07-03 (07-04-03)_France KPIs" xfId="5905"/>
    <cellStyle name="n_PFA 04-2003 Wanadoo_0703 Préflashde L23 Analyse CA trafic 07-03 (07-04-03)_France KPIs 2" xfId="15322"/>
    <cellStyle name="n_PFA 04-2003 Wanadoo_0703 Préflashde L23 Analyse CA trafic 07-03 (07-04-03)_France KPIs_1" xfId="13147"/>
    <cellStyle name="n_PFA 04-2003 Wanadoo_0703 Préflashde L23 Analyse CA trafic 07-03 (07-04-03)_Group" xfId="44454"/>
    <cellStyle name="n_PFA 04-2003 Wanadoo_0703 Préflashde L23 Analyse CA trafic 07-03 (07-04-03)_Group - financial KPIs" xfId="22953"/>
    <cellStyle name="n_PFA 04-2003 Wanadoo_0703 Préflashde L23 Analyse CA trafic 07-03 (07-04-03)_Group - operational KPIs" xfId="11393"/>
    <cellStyle name="n_PFA 04-2003 Wanadoo_0703 Préflashde L23 Analyse CA trafic 07-03 (07-04-03)_Group - operational KPIs 2" xfId="19092"/>
    <cellStyle name="n_PFA 04-2003 Wanadoo_0703 Préflashde L23 Analyse CA trafic 07-03 (07-04-03)_Group - operational KPIs_1" xfId="21209"/>
    <cellStyle name="n_PFA 04-2003 Wanadoo_0703 Préflashde L23 Analyse CA trafic 07-03 (07-04-03)_Poland KPIs" xfId="44453"/>
    <cellStyle name="n_PFA 04-2003 Wanadoo_0703 Préflashde L23 Analyse CA trafic 07-03 (07-04-03)_ROW" xfId="44455"/>
    <cellStyle name="n_PFA 04-2003 Wanadoo_0703 Préflashde L23 Analyse CA trafic 07-03 (07-04-03)_ROW ARPU" xfId="44456"/>
    <cellStyle name="n_PFA 04-2003 Wanadoo_0703 Préflashde L23 Analyse CA trafic 07-03 (07-04-03)_ROW_1" xfId="44457"/>
    <cellStyle name="n_PFA 04-2003 Wanadoo_0703 Préflashde L23 Analyse CA trafic 07-03 (07-04-03)_ROW_1_Group" xfId="44458"/>
    <cellStyle name="n_PFA 04-2003 Wanadoo_0703 Préflashde L23 Analyse CA trafic 07-03 (07-04-03)_ROW_1_ROW ARPU" xfId="44459"/>
    <cellStyle name="n_PFA 04-2003 Wanadoo_0703 Préflashde L23 Analyse CA trafic 07-03 (07-04-03)_ROW_Group" xfId="44460"/>
    <cellStyle name="n_PFA 04-2003 Wanadoo_0703 Préflashde L23 Analyse CA trafic 07-03 (07-04-03)_ROW_ROW ARPU" xfId="44461"/>
    <cellStyle name="n_PFA 04-2003 Wanadoo_0703 Préflashde L23 Analyse CA trafic 07-03 (07-04-03)_Spain ARPU + AUPU" xfId="44462"/>
    <cellStyle name="n_PFA 04-2003 Wanadoo_0703 Préflashde L23 Analyse CA trafic 07-03 (07-04-03)_Spain ARPU + AUPU_Group" xfId="44463"/>
    <cellStyle name="n_PFA 04-2003 Wanadoo_0703 Préflashde L23 Analyse CA trafic 07-03 (07-04-03)_Spain ARPU + AUPU_ROW ARPU" xfId="44464"/>
    <cellStyle name="n_PFA 04-2003 Wanadoo_0703 Préflashde L23 Analyse CA trafic 07-03 (07-04-03)_Spain KPIs" xfId="7759"/>
    <cellStyle name="n_PFA 04-2003 Wanadoo_0703 Préflashde L23 Analyse CA trafic 07-03 (07-04-03)_Spain KPIs 2" xfId="17126"/>
    <cellStyle name="n_PFA 04-2003 Wanadoo_0703 Préflashde L23 Analyse CA trafic 07-03 (07-04-03)_Spain KPIs_1" xfId="52576"/>
    <cellStyle name="n_PFA 04-2003 Wanadoo_0703 Préflashde L23 Analyse CA trafic 07-03 (07-04-03)_Telecoms - Operational KPIs" xfId="50879"/>
    <cellStyle name="n_PFA 04-2003 Wanadoo_A&amp;ME KPIs" xfId="54334"/>
    <cellStyle name="n_PFA 04-2003 Wanadoo_Base Forfaits 06-07" xfId="3783"/>
    <cellStyle name="n_PFA 04-2003 Wanadoo_Base Forfaits 06-07_A&amp;ME KPIs" xfId="54356"/>
    <cellStyle name="n_PFA 04-2003 Wanadoo_Base Forfaits 06-07_France financials" xfId="24698"/>
    <cellStyle name="n_PFA 04-2003 Wanadoo_Base Forfaits 06-07_France KPIs" xfId="5906"/>
    <cellStyle name="n_PFA 04-2003 Wanadoo_Base Forfaits 06-07_France KPIs 2" xfId="15323"/>
    <cellStyle name="n_PFA 04-2003 Wanadoo_Base Forfaits 06-07_France KPIs_1" xfId="13148"/>
    <cellStyle name="n_PFA 04-2003 Wanadoo_Base Forfaits 06-07_Group" xfId="44466"/>
    <cellStyle name="n_PFA 04-2003 Wanadoo_Base Forfaits 06-07_Group - financial KPIs" xfId="22954"/>
    <cellStyle name="n_PFA 04-2003 Wanadoo_Base Forfaits 06-07_Group - operational KPIs" xfId="11394"/>
    <cellStyle name="n_PFA 04-2003 Wanadoo_Base Forfaits 06-07_Group - operational KPIs 2" xfId="19093"/>
    <cellStyle name="n_PFA 04-2003 Wanadoo_Base Forfaits 06-07_Group - operational KPIs_1" xfId="21210"/>
    <cellStyle name="n_PFA 04-2003 Wanadoo_Base Forfaits 06-07_Poland KPIs" xfId="44465"/>
    <cellStyle name="n_PFA 04-2003 Wanadoo_Base Forfaits 06-07_ROW" xfId="44467"/>
    <cellStyle name="n_PFA 04-2003 Wanadoo_Base Forfaits 06-07_ROW ARPU" xfId="44468"/>
    <cellStyle name="n_PFA 04-2003 Wanadoo_Base Forfaits 06-07_ROW_1" xfId="44469"/>
    <cellStyle name="n_PFA 04-2003 Wanadoo_Base Forfaits 06-07_ROW_1_Group" xfId="44470"/>
    <cellStyle name="n_PFA 04-2003 Wanadoo_Base Forfaits 06-07_ROW_1_ROW ARPU" xfId="44471"/>
    <cellStyle name="n_PFA 04-2003 Wanadoo_Base Forfaits 06-07_ROW_Group" xfId="44472"/>
    <cellStyle name="n_PFA 04-2003 Wanadoo_Base Forfaits 06-07_ROW_ROW ARPU" xfId="44473"/>
    <cellStyle name="n_PFA 04-2003 Wanadoo_Base Forfaits 06-07_Spain ARPU + AUPU" xfId="44474"/>
    <cellStyle name="n_PFA 04-2003 Wanadoo_Base Forfaits 06-07_Spain ARPU + AUPU_Group" xfId="44475"/>
    <cellStyle name="n_PFA 04-2003 Wanadoo_Base Forfaits 06-07_Spain ARPU + AUPU_ROW ARPU" xfId="44476"/>
    <cellStyle name="n_PFA 04-2003 Wanadoo_Base Forfaits 06-07_Spain KPIs" xfId="7760"/>
    <cellStyle name="n_PFA 04-2003 Wanadoo_Base Forfaits 06-07_Spain KPIs 2" xfId="17127"/>
    <cellStyle name="n_PFA 04-2003 Wanadoo_Base Forfaits 06-07_Spain KPIs_1" xfId="52577"/>
    <cellStyle name="n_PFA 04-2003 Wanadoo_Base Forfaits 06-07_Telecoms - Operational KPIs" xfId="50880"/>
    <cellStyle name="n_PFA 04-2003 Wanadoo_CA BAC SCR-VM 06-07 (31-07-06)" xfId="3784"/>
    <cellStyle name="n_PFA 04-2003 Wanadoo_CA BAC SCR-VM 06-07 (31-07-06)_A&amp;ME KPIs" xfId="54357"/>
    <cellStyle name="n_PFA 04-2003 Wanadoo_CA BAC SCR-VM 06-07 (31-07-06)_France financials" xfId="24699"/>
    <cellStyle name="n_PFA 04-2003 Wanadoo_CA BAC SCR-VM 06-07 (31-07-06)_France KPIs" xfId="5907"/>
    <cellStyle name="n_PFA 04-2003 Wanadoo_CA BAC SCR-VM 06-07 (31-07-06)_France KPIs 2" xfId="15324"/>
    <cellStyle name="n_PFA 04-2003 Wanadoo_CA BAC SCR-VM 06-07 (31-07-06)_France KPIs_1" xfId="13149"/>
    <cellStyle name="n_PFA 04-2003 Wanadoo_CA BAC SCR-VM 06-07 (31-07-06)_Group" xfId="44478"/>
    <cellStyle name="n_PFA 04-2003 Wanadoo_CA BAC SCR-VM 06-07 (31-07-06)_Group - financial KPIs" xfId="22955"/>
    <cellStyle name="n_PFA 04-2003 Wanadoo_CA BAC SCR-VM 06-07 (31-07-06)_Group - operational KPIs" xfId="11395"/>
    <cellStyle name="n_PFA 04-2003 Wanadoo_CA BAC SCR-VM 06-07 (31-07-06)_Group - operational KPIs 2" xfId="19094"/>
    <cellStyle name="n_PFA 04-2003 Wanadoo_CA BAC SCR-VM 06-07 (31-07-06)_Group - operational KPIs_1" xfId="21211"/>
    <cellStyle name="n_PFA 04-2003 Wanadoo_CA BAC SCR-VM 06-07 (31-07-06)_Poland KPIs" xfId="44477"/>
    <cellStyle name="n_PFA 04-2003 Wanadoo_CA BAC SCR-VM 06-07 (31-07-06)_ROW" xfId="44479"/>
    <cellStyle name="n_PFA 04-2003 Wanadoo_CA BAC SCR-VM 06-07 (31-07-06)_ROW ARPU" xfId="44480"/>
    <cellStyle name="n_PFA 04-2003 Wanadoo_CA BAC SCR-VM 06-07 (31-07-06)_ROW_1" xfId="44481"/>
    <cellStyle name="n_PFA 04-2003 Wanadoo_CA BAC SCR-VM 06-07 (31-07-06)_ROW_1_Group" xfId="44482"/>
    <cellStyle name="n_PFA 04-2003 Wanadoo_CA BAC SCR-VM 06-07 (31-07-06)_ROW_1_ROW ARPU" xfId="44483"/>
    <cellStyle name="n_PFA 04-2003 Wanadoo_CA BAC SCR-VM 06-07 (31-07-06)_ROW_Group" xfId="44484"/>
    <cellStyle name="n_PFA 04-2003 Wanadoo_CA BAC SCR-VM 06-07 (31-07-06)_ROW_ROW ARPU" xfId="44485"/>
    <cellStyle name="n_PFA 04-2003 Wanadoo_CA BAC SCR-VM 06-07 (31-07-06)_Spain ARPU + AUPU" xfId="44486"/>
    <cellStyle name="n_PFA 04-2003 Wanadoo_CA BAC SCR-VM 06-07 (31-07-06)_Spain ARPU + AUPU_Group" xfId="44487"/>
    <cellStyle name="n_PFA 04-2003 Wanadoo_CA BAC SCR-VM 06-07 (31-07-06)_Spain ARPU + AUPU_ROW ARPU" xfId="44488"/>
    <cellStyle name="n_PFA 04-2003 Wanadoo_CA BAC SCR-VM 06-07 (31-07-06)_Spain KPIs" xfId="7761"/>
    <cellStyle name="n_PFA 04-2003 Wanadoo_CA BAC SCR-VM 06-07 (31-07-06)_Spain KPIs 2" xfId="17128"/>
    <cellStyle name="n_PFA 04-2003 Wanadoo_CA BAC SCR-VM 06-07 (31-07-06)_Spain KPIs_1" xfId="52578"/>
    <cellStyle name="n_PFA 04-2003 Wanadoo_CA BAC SCR-VM 06-07 (31-07-06)_Telecoms - Operational KPIs" xfId="50881"/>
    <cellStyle name="n_PFA 04-2003 Wanadoo_CA forfaits 0607 (06-08-14)" xfId="3785"/>
    <cellStyle name="n_PFA 04-2003 Wanadoo_CA forfaits 0607 (06-08-14)_A&amp;ME KPIs" xfId="54358"/>
    <cellStyle name="n_PFA 04-2003 Wanadoo_CA forfaits 0607 (06-08-14)_France financials" xfId="24700"/>
    <cellStyle name="n_PFA 04-2003 Wanadoo_CA forfaits 0607 (06-08-14)_France KPIs" xfId="5908"/>
    <cellStyle name="n_PFA 04-2003 Wanadoo_CA forfaits 0607 (06-08-14)_France KPIs 2" xfId="15325"/>
    <cellStyle name="n_PFA 04-2003 Wanadoo_CA forfaits 0607 (06-08-14)_France KPIs_1" xfId="13150"/>
    <cellStyle name="n_PFA 04-2003 Wanadoo_CA forfaits 0607 (06-08-14)_Group" xfId="44490"/>
    <cellStyle name="n_PFA 04-2003 Wanadoo_CA forfaits 0607 (06-08-14)_Group - financial KPIs" xfId="22956"/>
    <cellStyle name="n_PFA 04-2003 Wanadoo_CA forfaits 0607 (06-08-14)_Group - operational KPIs" xfId="11396"/>
    <cellStyle name="n_PFA 04-2003 Wanadoo_CA forfaits 0607 (06-08-14)_Group - operational KPIs 2" xfId="19095"/>
    <cellStyle name="n_PFA 04-2003 Wanadoo_CA forfaits 0607 (06-08-14)_Group - operational KPIs_1" xfId="21212"/>
    <cellStyle name="n_PFA 04-2003 Wanadoo_CA forfaits 0607 (06-08-14)_Poland KPIs" xfId="44489"/>
    <cellStyle name="n_PFA 04-2003 Wanadoo_CA forfaits 0607 (06-08-14)_ROW" xfId="44491"/>
    <cellStyle name="n_PFA 04-2003 Wanadoo_CA forfaits 0607 (06-08-14)_ROW ARPU" xfId="44492"/>
    <cellStyle name="n_PFA 04-2003 Wanadoo_CA forfaits 0607 (06-08-14)_ROW_1" xfId="44493"/>
    <cellStyle name="n_PFA 04-2003 Wanadoo_CA forfaits 0607 (06-08-14)_ROW_1_Group" xfId="44494"/>
    <cellStyle name="n_PFA 04-2003 Wanadoo_CA forfaits 0607 (06-08-14)_ROW_1_ROW ARPU" xfId="44495"/>
    <cellStyle name="n_PFA 04-2003 Wanadoo_CA forfaits 0607 (06-08-14)_ROW_Group" xfId="44496"/>
    <cellStyle name="n_PFA 04-2003 Wanadoo_CA forfaits 0607 (06-08-14)_ROW_ROW ARPU" xfId="44497"/>
    <cellStyle name="n_PFA 04-2003 Wanadoo_CA forfaits 0607 (06-08-14)_Spain ARPU + AUPU" xfId="44498"/>
    <cellStyle name="n_PFA 04-2003 Wanadoo_CA forfaits 0607 (06-08-14)_Spain ARPU + AUPU_Group" xfId="44499"/>
    <cellStyle name="n_PFA 04-2003 Wanadoo_CA forfaits 0607 (06-08-14)_Spain ARPU + AUPU_ROW ARPU" xfId="44500"/>
    <cellStyle name="n_PFA 04-2003 Wanadoo_CA forfaits 0607 (06-08-14)_Spain KPIs" xfId="7762"/>
    <cellStyle name="n_PFA 04-2003 Wanadoo_CA forfaits 0607 (06-08-14)_Spain KPIs 2" xfId="17129"/>
    <cellStyle name="n_PFA 04-2003 Wanadoo_CA forfaits 0607 (06-08-14)_Spain KPIs_1" xfId="52579"/>
    <cellStyle name="n_PFA 04-2003 Wanadoo_CA forfaits 0607 (06-08-14)_Telecoms - Operational KPIs" xfId="50882"/>
    <cellStyle name="n_PFA 04-2003 Wanadoo_Classeur2" xfId="3786"/>
    <cellStyle name="n_PFA 04-2003 Wanadoo_Classeur2_A&amp;ME KPIs" xfId="54359"/>
    <cellStyle name="n_PFA 04-2003 Wanadoo_Classeur2_France financials" xfId="24701"/>
    <cellStyle name="n_PFA 04-2003 Wanadoo_Classeur2_France KPIs" xfId="5909"/>
    <cellStyle name="n_PFA 04-2003 Wanadoo_Classeur2_France KPIs 2" xfId="15326"/>
    <cellStyle name="n_PFA 04-2003 Wanadoo_Classeur2_France KPIs_1" xfId="13151"/>
    <cellStyle name="n_PFA 04-2003 Wanadoo_Classeur2_Group" xfId="44502"/>
    <cellStyle name="n_PFA 04-2003 Wanadoo_Classeur2_Group - financial KPIs" xfId="22957"/>
    <cellStyle name="n_PFA 04-2003 Wanadoo_Classeur2_Group - operational KPIs" xfId="11397"/>
    <cellStyle name="n_PFA 04-2003 Wanadoo_Classeur2_Group - operational KPIs 2" xfId="19096"/>
    <cellStyle name="n_PFA 04-2003 Wanadoo_Classeur2_Group - operational KPIs_1" xfId="21213"/>
    <cellStyle name="n_PFA 04-2003 Wanadoo_Classeur2_Poland KPIs" xfId="44501"/>
    <cellStyle name="n_PFA 04-2003 Wanadoo_Classeur2_ROW" xfId="44503"/>
    <cellStyle name="n_PFA 04-2003 Wanadoo_Classeur2_ROW ARPU" xfId="44504"/>
    <cellStyle name="n_PFA 04-2003 Wanadoo_Classeur2_ROW_1" xfId="44505"/>
    <cellStyle name="n_PFA 04-2003 Wanadoo_Classeur2_ROW_1_Group" xfId="44506"/>
    <cellStyle name="n_PFA 04-2003 Wanadoo_Classeur2_ROW_1_ROW ARPU" xfId="44507"/>
    <cellStyle name="n_PFA 04-2003 Wanadoo_Classeur2_ROW_Group" xfId="44508"/>
    <cellStyle name="n_PFA 04-2003 Wanadoo_Classeur2_ROW_ROW ARPU" xfId="44509"/>
    <cellStyle name="n_PFA 04-2003 Wanadoo_Classeur2_Spain ARPU + AUPU" xfId="44510"/>
    <cellStyle name="n_PFA 04-2003 Wanadoo_Classeur2_Spain ARPU + AUPU_Group" xfId="44511"/>
    <cellStyle name="n_PFA 04-2003 Wanadoo_Classeur2_Spain ARPU + AUPU_ROW ARPU" xfId="44512"/>
    <cellStyle name="n_PFA 04-2003 Wanadoo_Classeur2_Spain KPIs" xfId="7763"/>
    <cellStyle name="n_PFA 04-2003 Wanadoo_Classeur2_Spain KPIs 2" xfId="17130"/>
    <cellStyle name="n_PFA 04-2003 Wanadoo_Classeur2_Spain KPIs_1" xfId="52580"/>
    <cellStyle name="n_PFA 04-2003 Wanadoo_Classeur2_Telecoms - Operational KPIs" xfId="50883"/>
    <cellStyle name="n_PFA 04-2003 Wanadoo_Classeur5" xfId="3787"/>
    <cellStyle name="n_PFA 04-2003 Wanadoo_Classeur5_A&amp;ME KPIs" xfId="54360"/>
    <cellStyle name="n_PFA 04-2003 Wanadoo_Classeur5_France financials" xfId="24702"/>
    <cellStyle name="n_PFA 04-2003 Wanadoo_Classeur5_France KPIs" xfId="5910"/>
    <cellStyle name="n_PFA 04-2003 Wanadoo_Classeur5_France KPIs 2" xfId="15327"/>
    <cellStyle name="n_PFA 04-2003 Wanadoo_Classeur5_France KPIs_1" xfId="13152"/>
    <cellStyle name="n_PFA 04-2003 Wanadoo_Classeur5_Group" xfId="44514"/>
    <cellStyle name="n_PFA 04-2003 Wanadoo_Classeur5_Group - financial KPIs" xfId="22958"/>
    <cellStyle name="n_PFA 04-2003 Wanadoo_Classeur5_Group - operational KPIs" xfId="11398"/>
    <cellStyle name="n_PFA 04-2003 Wanadoo_Classeur5_Group - operational KPIs 2" xfId="19097"/>
    <cellStyle name="n_PFA 04-2003 Wanadoo_Classeur5_Group - operational KPIs_1" xfId="21214"/>
    <cellStyle name="n_PFA 04-2003 Wanadoo_Classeur5_Poland KPIs" xfId="44513"/>
    <cellStyle name="n_PFA 04-2003 Wanadoo_Classeur5_ROW" xfId="44515"/>
    <cellStyle name="n_PFA 04-2003 Wanadoo_Classeur5_ROW ARPU" xfId="44516"/>
    <cellStyle name="n_PFA 04-2003 Wanadoo_Classeur5_ROW_1" xfId="44517"/>
    <cellStyle name="n_PFA 04-2003 Wanadoo_Classeur5_ROW_1_Group" xfId="44518"/>
    <cellStyle name="n_PFA 04-2003 Wanadoo_Classeur5_ROW_1_ROW ARPU" xfId="44519"/>
    <cellStyle name="n_PFA 04-2003 Wanadoo_Classeur5_ROW_Group" xfId="44520"/>
    <cellStyle name="n_PFA 04-2003 Wanadoo_Classeur5_ROW_ROW ARPU" xfId="44521"/>
    <cellStyle name="n_PFA 04-2003 Wanadoo_Classeur5_Spain ARPU + AUPU" xfId="44522"/>
    <cellStyle name="n_PFA 04-2003 Wanadoo_Classeur5_Spain ARPU + AUPU_Group" xfId="44523"/>
    <cellStyle name="n_PFA 04-2003 Wanadoo_Classeur5_Spain ARPU + AUPU_ROW ARPU" xfId="44524"/>
    <cellStyle name="n_PFA 04-2003 Wanadoo_Classeur5_Spain KPIs" xfId="7764"/>
    <cellStyle name="n_PFA 04-2003 Wanadoo_Classeur5_Spain KPIs 2" xfId="17131"/>
    <cellStyle name="n_PFA 04-2003 Wanadoo_Classeur5_Spain KPIs_1" xfId="52581"/>
    <cellStyle name="n_PFA 04-2003 Wanadoo_Classeur5_Telecoms - Operational KPIs" xfId="50884"/>
    <cellStyle name="n_PFA 04-2003 Wanadoo_DATA KPI Personal" xfId="44525"/>
    <cellStyle name="n_PFA 04-2003 Wanadoo_DATA KPI Personal_Group" xfId="44526"/>
    <cellStyle name="n_PFA 04-2003 Wanadoo_DATA KPI Personal_ROW ARPU" xfId="44527"/>
    <cellStyle name="n_PFA 04-2003 Wanadoo_EE_CoA_BS - mapped V4" xfId="44528"/>
    <cellStyle name="n_PFA 04-2003 Wanadoo_EE_CoA_BS - mapped V4_Group" xfId="44529"/>
    <cellStyle name="n_PFA 04-2003 Wanadoo_EE_CoA_BS - mapped V4_ROW ARPU" xfId="44530"/>
    <cellStyle name="n_PFA 04-2003 Wanadoo_France financials" xfId="24680"/>
    <cellStyle name="n_PFA 04-2003 Wanadoo_France KPIs" xfId="5888"/>
    <cellStyle name="n_PFA 04-2003 Wanadoo_France KPIs 2" xfId="15305"/>
    <cellStyle name="n_PFA 04-2003 Wanadoo_France KPIs_1" xfId="13130"/>
    <cellStyle name="n_PFA 04-2003 Wanadoo_GMC 0701 (2)" xfId="7765"/>
    <cellStyle name="n_PFA 04-2003 Wanadoo_GMC 0701 (2) 2" xfId="17132"/>
    <cellStyle name="n_PFA 04-2003 Wanadoo_GMC 0701 (2)_A&amp;ME KPIs" xfId="54361"/>
    <cellStyle name="n_PFA 04-2003 Wanadoo_GMC 0701 (2)_Group" xfId="44532"/>
    <cellStyle name="n_PFA 04-2003 Wanadoo_GMC 0701 (2)_Poland KPIs" xfId="44531"/>
    <cellStyle name="n_PFA 04-2003 Wanadoo_GMC 0701 (2)_ROW ARPU" xfId="44533"/>
    <cellStyle name="n_PFA 04-2003 Wanadoo_GMC 0701 (2)_Spain KPIs" xfId="52582"/>
    <cellStyle name="n_PFA 04-2003 Wanadoo_GMC 0701 (2)_Telecoms - Operational KPIs" xfId="50885"/>
    <cellStyle name="n_PFA 04-2003 Wanadoo_Group" xfId="44534"/>
    <cellStyle name="n_PFA 04-2003 Wanadoo_Group - financial KPIs" xfId="22936"/>
    <cellStyle name="n_PFA 04-2003 Wanadoo_Group - operational KPIs" xfId="11376"/>
    <cellStyle name="n_PFA 04-2003 Wanadoo_Group - operational KPIs 2" xfId="19075"/>
    <cellStyle name="n_PFA 04-2003 Wanadoo_Group - operational KPIs_1" xfId="21192"/>
    <cellStyle name="n_PFA 04-2003 Wanadoo_Home Mngt PL GMC Business Review backup (4)" xfId="7766"/>
    <cellStyle name="n_PFA 04-2003 Wanadoo_Home Mngt PL GMC Business Review backup (4) 2" xfId="17133"/>
    <cellStyle name="n_PFA 04-2003 Wanadoo_Home Mngt PL GMC Business Review backup (4)_A&amp;ME KPIs" xfId="54362"/>
    <cellStyle name="n_PFA 04-2003 Wanadoo_Home Mngt PL GMC Business Review backup (4)_Group" xfId="44536"/>
    <cellStyle name="n_PFA 04-2003 Wanadoo_Home Mngt PL GMC Business Review backup (4)_Poland KPIs" xfId="44535"/>
    <cellStyle name="n_PFA 04-2003 Wanadoo_Home Mngt PL GMC Business Review backup (4)_ROW ARPU" xfId="44537"/>
    <cellStyle name="n_PFA 04-2003 Wanadoo_Home Mngt PL GMC Business Review backup (4)_Spain KPIs" xfId="52583"/>
    <cellStyle name="n_PFA 04-2003 Wanadoo_Home Mngt PL GMC Business Review backup (4)_Telecoms - Operational KPIs" xfId="50886"/>
    <cellStyle name="n_PFA 04-2003 Wanadoo_Libro2" xfId="7767"/>
    <cellStyle name="n_PFA 04-2003 Wanadoo_Libro2 2" xfId="17134"/>
    <cellStyle name="n_PFA 04-2003 Wanadoo_Libro2_A&amp;ME KPIs" xfId="54363"/>
    <cellStyle name="n_PFA 04-2003 Wanadoo_Libro2_Group" xfId="44539"/>
    <cellStyle name="n_PFA 04-2003 Wanadoo_Libro2_Poland KPIs" xfId="44538"/>
    <cellStyle name="n_PFA 04-2003 Wanadoo_Libro2_ROW ARPU" xfId="44540"/>
    <cellStyle name="n_PFA 04-2003 Wanadoo_Libro2_Spain KPIs" xfId="52584"/>
    <cellStyle name="n_PFA 04-2003 Wanadoo_Libro2_Telecoms - Operational KPIs" xfId="50887"/>
    <cellStyle name="n_PFA 04-2003 Wanadoo_NB07 FRANCE Tableau de l'ADSL 032007 v3 hors instances avec déc07 v24-04" xfId="3788"/>
    <cellStyle name="n_PFA 04-2003 Wanadoo_NB07 FRANCE Tableau de l'ADSL 032007 v3 hors instances avec déc07 v24-04_A&amp;ME KPIs" xfId="54364"/>
    <cellStyle name="n_PFA 04-2003 Wanadoo_NB07 FRANCE Tableau de l'ADSL 032007 v3 hors instances avec déc07 v24-04_France financials" xfId="24703"/>
    <cellStyle name="n_PFA 04-2003 Wanadoo_NB07 FRANCE Tableau de l'ADSL 032007 v3 hors instances avec déc07 v24-04_France KPIs" xfId="5911"/>
    <cellStyle name="n_PFA 04-2003 Wanadoo_NB07 FRANCE Tableau de l'ADSL 032007 v3 hors instances avec déc07 v24-04_France KPIs 2" xfId="15328"/>
    <cellStyle name="n_PFA 04-2003 Wanadoo_NB07 FRANCE Tableau de l'ADSL 032007 v3 hors instances avec déc07 v24-04_France KPIs_1" xfId="13153"/>
    <cellStyle name="n_PFA 04-2003 Wanadoo_NB07 FRANCE Tableau de l'ADSL 032007 v3 hors instances avec déc07 v24-04_Group" xfId="44542"/>
    <cellStyle name="n_PFA 04-2003 Wanadoo_NB07 FRANCE Tableau de l'ADSL 032007 v3 hors instances avec déc07 v24-04_Group - financial KPIs" xfId="22959"/>
    <cellStyle name="n_PFA 04-2003 Wanadoo_NB07 FRANCE Tableau de l'ADSL 032007 v3 hors instances avec déc07 v24-04_Group - operational KPIs" xfId="11399"/>
    <cellStyle name="n_PFA 04-2003 Wanadoo_NB07 FRANCE Tableau de l'ADSL 032007 v3 hors instances avec déc07 v24-04_Group - operational KPIs 2" xfId="19098"/>
    <cellStyle name="n_PFA 04-2003 Wanadoo_NB07 FRANCE Tableau de l'ADSL 032007 v3 hors instances avec déc07 v24-04_Group - operational KPIs_1" xfId="21215"/>
    <cellStyle name="n_PFA 04-2003 Wanadoo_NB07 FRANCE Tableau de l'ADSL 032007 v3 hors instances avec déc07 v24-04_Poland KPIs" xfId="44541"/>
    <cellStyle name="n_PFA 04-2003 Wanadoo_NB07 FRANCE Tableau de l'ADSL 032007 v3 hors instances avec déc07 v24-04_ROW" xfId="44543"/>
    <cellStyle name="n_PFA 04-2003 Wanadoo_NB07 FRANCE Tableau de l'ADSL 032007 v3 hors instances avec déc07 v24-04_ROW ARPU" xfId="44544"/>
    <cellStyle name="n_PFA 04-2003 Wanadoo_NB07 FRANCE Tableau de l'ADSL 032007 v3 hors instances avec déc07 v24-04_ROW_1" xfId="44545"/>
    <cellStyle name="n_PFA 04-2003 Wanadoo_NB07 FRANCE Tableau de l'ADSL 032007 v3 hors instances avec déc07 v24-04_ROW_1_Group" xfId="44546"/>
    <cellStyle name="n_PFA 04-2003 Wanadoo_NB07 FRANCE Tableau de l'ADSL 032007 v3 hors instances avec déc07 v24-04_ROW_1_ROW ARPU" xfId="44547"/>
    <cellStyle name="n_PFA 04-2003 Wanadoo_NB07 FRANCE Tableau de l'ADSL 032007 v3 hors instances avec déc07 v24-04_ROW_Group" xfId="44548"/>
    <cellStyle name="n_PFA 04-2003 Wanadoo_NB07 FRANCE Tableau de l'ADSL 032007 v3 hors instances avec déc07 v24-04_ROW_ROW ARPU" xfId="44549"/>
    <cellStyle name="n_PFA 04-2003 Wanadoo_NB07 FRANCE Tableau de l'ADSL 032007 v3 hors instances avec déc07 v24-04_Spain ARPU + AUPU" xfId="44550"/>
    <cellStyle name="n_PFA 04-2003 Wanadoo_NB07 FRANCE Tableau de l'ADSL 032007 v3 hors instances avec déc07 v24-04_Spain ARPU + AUPU_Group" xfId="44551"/>
    <cellStyle name="n_PFA 04-2003 Wanadoo_NB07 FRANCE Tableau de l'ADSL 032007 v3 hors instances avec déc07 v24-04_Spain ARPU + AUPU_ROW ARPU" xfId="44552"/>
    <cellStyle name="n_PFA 04-2003 Wanadoo_NB07 FRANCE Tableau de l'ADSL 032007 v3 hors instances avec déc07 v24-04_Spain KPIs" xfId="7768"/>
    <cellStyle name="n_PFA 04-2003 Wanadoo_NB07 FRANCE Tableau de l'ADSL 032007 v3 hors instances avec déc07 v24-04_Spain KPIs 2" xfId="17135"/>
    <cellStyle name="n_PFA 04-2003 Wanadoo_NB07 FRANCE Tableau de l'ADSL 032007 v3 hors instances avec déc07 v24-04_Spain KPIs_1" xfId="52585"/>
    <cellStyle name="n_PFA 04-2003 Wanadoo_NB07 FRANCE Tableau de l'ADSL 032007 v3 hors instances avec déc07 v24-04_Telecoms - Operational KPIs" xfId="50888"/>
    <cellStyle name="n_PFA 04-2003 Wanadoo_Output Home" xfId="7769"/>
    <cellStyle name="n_PFA 04-2003 Wanadoo_Output Home 2" xfId="17136"/>
    <cellStyle name="n_PFA 04-2003 Wanadoo_Output Home_A&amp;ME KPIs" xfId="54365"/>
    <cellStyle name="n_PFA 04-2003 Wanadoo_Output Home_Group" xfId="44554"/>
    <cellStyle name="n_PFA 04-2003 Wanadoo_Output Home_Poland KPIs" xfId="44553"/>
    <cellStyle name="n_PFA 04-2003 Wanadoo_Output Home_ROW ARPU" xfId="44555"/>
    <cellStyle name="n_PFA 04-2003 Wanadoo_Output Home_Spain KPIs" xfId="52586"/>
    <cellStyle name="n_PFA 04-2003 Wanadoo_Output Home_Telecoms - Operational KPIs" xfId="50889"/>
    <cellStyle name="n_PFA 04-2003 Wanadoo_PFA_Mn MTV_060413" xfId="3789"/>
    <cellStyle name="n_PFA 04-2003 Wanadoo_PFA_Mn MTV_060413_A&amp;ME KPIs" xfId="54366"/>
    <cellStyle name="n_PFA 04-2003 Wanadoo_PFA_Mn MTV_060413_France financials" xfId="24704"/>
    <cellStyle name="n_PFA 04-2003 Wanadoo_PFA_Mn MTV_060413_France KPIs" xfId="5912"/>
    <cellStyle name="n_PFA 04-2003 Wanadoo_PFA_Mn MTV_060413_France KPIs 2" xfId="15329"/>
    <cellStyle name="n_PFA 04-2003 Wanadoo_PFA_Mn MTV_060413_France KPIs_1" xfId="13154"/>
    <cellStyle name="n_PFA 04-2003 Wanadoo_PFA_Mn MTV_060413_Group" xfId="44557"/>
    <cellStyle name="n_PFA 04-2003 Wanadoo_PFA_Mn MTV_060413_Group - financial KPIs" xfId="22960"/>
    <cellStyle name="n_PFA 04-2003 Wanadoo_PFA_Mn MTV_060413_Group - operational KPIs" xfId="11400"/>
    <cellStyle name="n_PFA 04-2003 Wanadoo_PFA_Mn MTV_060413_Group - operational KPIs 2" xfId="19099"/>
    <cellStyle name="n_PFA 04-2003 Wanadoo_PFA_Mn MTV_060413_Group - operational KPIs_1" xfId="21216"/>
    <cellStyle name="n_PFA 04-2003 Wanadoo_PFA_Mn MTV_060413_Poland KPIs" xfId="44556"/>
    <cellStyle name="n_PFA 04-2003 Wanadoo_PFA_Mn MTV_060413_ROW" xfId="44558"/>
    <cellStyle name="n_PFA 04-2003 Wanadoo_PFA_Mn MTV_060413_ROW ARPU" xfId="44559"/>
    <cellStyle name="n_PFA 04-2003 Wanadoo_PFA_Mn MTV_060413_ROW_1" xfId="44560"/>
    <cellStyle name="n_PFA 04-2003 Wanadoo_PFA_Mn MTV_060413_ROW_1_Group" xfId="44561"/>
    <cellStyle name="n_PFA 04-2003 Wanadoo_PFA_Mn MTV_060413_ROW_1_ROW ARPU" xfId="44562"/>
    <cellStyle name="n_PFA 04-2003 Wanadoo_PFA_Mn MTV_060413_ROW_Group" xfId="44563"/>
    <cellStyle name="n_PFA 04-2003 Wanadoo_PFA_Mn MTV_060413_ROW_ROW ARPU" xfId="44564"/>
    <cellStyle name="n_PFA 04-2003 Wanadoo_PFA_Mn MTV_060413_Spain ARPU + AUPU" xfId="44565"/>
    <cellStyle name="n_PFA 04-2003 Wanadoo_PFA_Mn MTV_060413_Spain ARPU + AUPU_Group" xfId="44566"/>
    <cellStyle name="n_PFA 04-2003 Wanadoo_PFA_Mn MTV_060413_Spain ARPU + AUPU_ROW ARPU" xfId="44567"/>
    <cellStyle name="n_PFA 04-2003 Wanadoo_PFA_Mn MTV_060413_Spain KPIs" xfId="7770"/>
    <cellStyle name="n_PFA 04-2003 Wanadoo_PFA_Mn MTV_060413_Spain KPIs 2" xfId="17137"/>
    <cellStyle name="n_PFA 04-2003 Wanadoo_PFA_Mn MTV_060413_Spain KPIs_1" xfId="52587"/>
    <cellStyle name="n_PFA 04-2003 Wanadoo_PFA_Mn MTV_060413_Telecoms - Operational KPIs" xfId="50890"/>
    <cellStyle name="n_PFA 04-2003 Wanadoo_PFA_Mn_0603_V0 0" xfId="3790"/>
    <cellStyle name="n_PFA 04-2003 Wanadoo_PFA_Mn_0603_V0 0_A&amp;ME KPIs" xfId="54367"/>
    <cellStyle name="n_PFA 04-2003 Wanadoo_PFA_Mn_0603_V0 0_France financials" xfId="24705"/>
    <cellStyle name="n_PFA 04-2003 Wanadoo_PFA_Mn_0603_V0 0_France KPIs" xfId="5913"/>
    <cellStyle name="n_PFA 04-2003 Wanadoo_PFA_Mn_0603_V0 0_France KPIs 2" xfId="15330"/>
    <cellStyle name="n_PFA 04-2003 Wanadoo_PFA_Mn_0603_V0 0_France KPIs_1" xfId="13155"/>
    <cellStyle name="n_PFA 04-2003 Wanadoo_PFA_Mn_0603_V0 0_Group" xfId="44569"/>
    <cellStyle name="n_PFA 04-2003 Wanadoo_PFA_Mn_0603_V0 0_Group - financial KPIs" xfId="22961"/>
    <cellStyle name="n_PFA 04-2003 Wanadoo_PFA_Mn_0603_V0 0_Group - operational KPIs" xfId="11401"/>
    <cellStyle name="n_PFA 04-2003 Wanadoo_PFA_Mn_0603_V0 0_Group - operational KPIs 2" xfId="19100"/>
    <cellStyle name="n_PFA 04-2003 Wanadoo_PFA_Mn_0603_V0 0_Group - operational KPIs_1" xfId="21217"/>
    <cellStyle name="n_PFA 04-2003 Wanadoo_PFA_Mn_0603_V0 0_Poland KPIs" xfId="44568"/>
    <cellStyle name="n_PFA 04-2003 Wanadoo_PFA_Mn_0603_V0 0_ROW" xfId="44570"/>
    <cellStyle name="n_PFA 04-2003 Wanadoo_PFA_Mn_0603_V0 0_ROW ARPU" xfId="44571"/>
    <cellStyle name="n_PFA 04-2003 Wanadoo_PFA_Mn_0603_V0 0_ROW_1" xfId="44572"/>
    <cellStyle name="n_PFA 04-2003 Wanadoo_PFA_Mn_0603_V0 0_ROW_1_Group" xfId="44573"/>
    <cellStyle name="n_PFA 04-2003 Wanadoo_PFA_Mn_0603_V0 0_ROW_1_ROW ARPU" xfId="44574"/>
    <cellStyle name="n_PFA 04-2003 Wanadoo_PFA_Mn_0603_V0 0_ROW_Group" xfId="44575"/>
    <cellStyle name="n_PFA 04-2003 Wanadoo_PFA_Mn_0603_V0 0_ROW_ROW ARPU" xfId="44576"/>
    <cellStyle name="n_PFA 04-2003 Wanadoo_PFA_Mn_0603_V0 0_Spain ARPU + AUPU" xfId="44577"/>
    <cellStyle name="n_PFA 04-2003 Wanadoo_PFA_Mn_0603_V0 0_Spain ARPU + AUPU_Group" xfId="44578"/>
    <cellStyle name="n_PFA 04-2003 Wanadoo_PFA_Mn_0603_V0 0_Spain ARPU + AUPU_ROW ARPU" xfId="44579"/>
    <cellStyle name="n_PFA 04-2003 Wanadoo_PFA_Mn_0603_V0 0_Spain KPIs" xfId="7771"/>
    <cellStyle name="n_PFA 04-2003 Wanadoo_PFA_Mn_0603_V0 0_Spain KPIs 2" xfId="17138"/>
    <cellStyle name="n_PFA 04-2003 Wanadoo_PFA_Mn_0603_V0 0_Spain KPIs_1" xfId="52588"/>
    <cellStyle name="n_PFA 04-2003 Wanadoo_PFA_Mn_0603_V0 0_Telecoms - Operational KPIs" xfId="50891"/>
    <cellStyle name="n_PFA 04-2003 Wanadoo_PFA_Parcs_0600706" xfId="3791"/>
    <cellStyle name="n_PFA 04-2003 Wanadoo_PFA_Parcs_0600706_A&amp;ME KPIs" xfId="54368"/>
    <cellStyle name="n_PFA 04-2003 Wanadoo_PFA_Parcs_0600706_France financials" xfId="24706"/>
    <cellStyle name="n_PFA 04-2003 Wanadoo_PFA_Parcs_0600706_France KPIs" xfId="5914"/>
    <cellStyle name="n_PFA 04-2003 Wanadoo_PFA_Parcs_0600706_France KPIs 2" xfId="15331"/>
    <cellStyle name="n_PFA 04-2003 Wanadoo_PFA_Parcs_0600706_France KPIs_1" xfId="13156"/>
    <cellStyle name="n_PFA 04-2003 Wanadoo_PFA_Parcs_0600706_Group" xfId="44581"/>
    <cellStyle name="n_PFA 04-2003 Wanadoo_PFA_Parcs_0600706_Group - financial KPIs" xfId="22962"/>
    <cellStyle name="n_PFA 04-2003 Wanadoo_PFA_Parcs_0600706_Group - operational KPIs" xfId="11402"/>
    <cellStyle name="n_PFA 04-2003 Wanadoo_PFA_Parcs_0600706_Group - operational KPIs 2" xfId="19101"/>
    <cellStyle name="n_PFA 04-2003 Wanadoo_PFA_Parcs_0600706_Group - operational KPIs_1" xfId="21218"/>
    <cellStyle name="n_PFA 04-2003 Wanadoo_PFA_Parcs_0600706_Poland KPIs" xfId="44580"/>
    <cellStyle name="n_PFA 04-2003 Wanadoo_PFA_Parcs_0600706_ROW" xfId="44582"/>
    <cellStyle name="n_PFA 04-2003 Wanadoo_PFA_Parcs_0600706_ROW ARPU" xfId="44583"/>
    <cellStyle name="n_PFA 04-2003 Wanadoo_PFA_Parcs_0600706_ROW_1" xfId="44584"/>
    <cellStyle name="n_PFA 04-2003 Wanadoo_PFA_Parcs_0600706_ROW_1_Group" xfId="44585"/>
    <cellStyle name="n_PFA 04-2003 Wanadoo_PFA_Parcs_0600706_ROW_1_ROW ARPU" xfId="44586"/>
    <cellStyle name="n_PFA 04-2003 Wanadoo_PFA_Parcs_0600706_ROW_Group" xfId="44587"/>
    <cellStyle name="n_PFA 04-2003 Wanadoo_PFA_Parcs_0600706_ROW_ROW ARPU" xfId="44588"/>
    <cellStyle name="n_PFA 04-2003 Wanadoo_PFA_Parcs_0600706_Spain ARPU + AUPU" xfId="44589"/>
    <cellStyle name="n_PFA 04-2003 Wanadoo_PFA_Parcs_0600706_Spain ARPU + AUPU_Group" xfId="44590"/>
    <cellStyle name="n_PFA 04-2003 Wanadoo_PFA_Parcs_0600706_Spain ARPU + AUPU_ROW ARPU" xfId="44591"/>
    <cellStyle name="n_PFA 04-2003 Wanadoo_PFA_Parcs_0600706_Spain KPIs" xfId="7772"/>
    <cellStyle name="n_PFA 04-2003 Wanadoo_PFA_Parcs_0600706_Spain KPIs 2" xfId="17139"/>
    <cellStyle name="n_PFA 04-2003 Wanadoo_PFA_Parcs_0600706_Spain KPIs_1" xfId="52589"/>
    <cellStyle name="n_PFA 04-2003 Wanadoo_PFA_Parcs_0600706_Telecoms - Operational KPIs" xfId="50892"/>
    <cellStyle name="n_PFA 04-2003 Wanadoo_Poland KPIs" xfId="44236"/>
    <cellStyle name="n_PFA 04-2003 Wanadoo_Reporting Valeur_Mobile_2010_10" xfId="44592"/>
    <cellStyle name="n_PFA 04-2003 Wanadoo_Reporting Valeur_Mobile_2010_10_Group" xfId="44593"/>
    <cellStyle name="n_PFA 04-2003 Wanadoo_Reporting Valeur_Mobile_2010_10_ROW" xfId="44594"/>
    <cellStyle name="n_PFA 04-2003 Wanadoo_Reporting Valeur_Mobile_2010_10_ROW ARPU" xfId="44595"/>
    <cellStyle name="n_PFA 04-2003 Wanadoo_Reporting Valeur_Mobile_2010_10_ROW_Group" xfId="44596"/>
    <cellStyle name="n_PFA 04-2003 Wanadoo_Reporting Valeur_Mobile_2010_10_ROW_ROW ARPU" xfId="44597"/>
    <cellStyle name="n_PFA 04-2003 Wanadoo_ROW" xfId="44598"/>
    <cellStyle name="n_PFA 04-2003 Wanadoo_ROW ARPU" xfId="44599"/>
    <cellStyle name="n_PFA 04-2003 Wanadoo_ROW_1" xfId="44600"/>
    <cellStyle name="n_PFA 04-2003 Wanadoo_ROW_1_Group" xfId="44601"/>
    <cellStyle name="n_PFA 04-2003 Wanadoo_ROW_1_ROW ARPU" xfId="44602"/>
    <cellStyle name="n_PFA 04-2003 Wanadoo_ROW_Group" xfId="44603"/>
    <cellStyle name="n_PFA 04-2003 Wanadoo_ROW_ROW ARPU" xfId="44604"/>
    <cellStyle name="n_PFA 04-2003 Wanadoo_Spain ARPU + AUPU" xfId="44605"/>
    <cellStyle name="n_PFA 04-2003 Wanadoo_Spain ARPU + AUPU_Group" xfId="44606"/>
    <cellStyle name="n_PFA 04-2003 Wanadoo_Spain ARPU + AUPU_ROW ARPU" xfId="44607"/>
    <cellStyle name="n_PFA 04-2003 Wanadoo_Spain KPIs" xfId="7738"/>
    <cellStyle name="n_PFA 04-2003 Wanadoo_Spain KPIs 2" xfId="17105"/>
    <cellStyle name="n_PFA 04-2003 Wanadoo_Spain KPIs_1" xfId="52555"/>
    <cellStyle name="n_PFA 04-2003 Wanadoo_Telecoms - Operational KPIs" xfId="50858"/>
    <cellStyle name="n_PFA 04-2003 Wanadoo_UAG_report_CA 06-09 (06-09-28)" xfId="3792"/>
    <cellStyle name="n_PFA 04-2003 Wanadoo_UAG_report_CA 06-09 (06-09-28)_A&amp;ME KPIs" xfId="54369"/>
    <cellStyle name="n_PFA 04-2003 Wanadoo_UAG_report_CA 06-09 (06-09-28)_France financials" xfId="24707"/>
    <cellStyle name="n_PFA 04-2003 Wanadoo_UAG_report_CA 06-09 (06-09-28)_France KPIs" xfId="5915"/>
    <cellStyle name="n_PFA 04-2003 Wanadoo_UAG_report_CA 06-09 (06-09-28)_France KPIs 2" xfId="15332"/>
    <cellStyle name="n_PFA 04-2003 Wanadoo_UAG_report_CA 06-09 (06-09-28)_France KPIs_1" xfId="13157"/>
    <cellStyle name="n_PFA 04-2003 Wanadoo_UAG_report_CA 06-09 (06-09-28)_Group" xfId="44609"/>
    <cellStyle name="n_PFA 04-2003 Wanadoo_UAG_report_CA 06-09 (06-09-28)_Group - financial KPIs" xfId="22963"/>
    <cellStyle name="n_PFA 04-2003 Wanadoo_UAG_report_CA 06-09 (06-09-28)_Group - operational KPIs" xfId="11403"/>
    <cellStyle name="n_PFA 04-2003 Wanadoo_UAG_report_CA 06-09 (06-09-28)_Group - operational KPIs 2" xfId="19102"/>
    <cellStyle name="n_PFA 04-2003 Wanadoo_UAG_report_CA 06-09 (06-09-28)_Group - operational KPIs_1" xfId="21219"/>
    <cellStyle name="n_PFA 04-2003 Wanadoo_UAG_report_CA 06-09 (06-09-28)_Poland KPIs" xfId="44608"/>
    <cellStyle name="n_PFA 04-2003 Wanadoo_UAG_report_CA 06-09 (06-09-28)_ROW" xfId="44610"/>
    <cellStyle name="n_PFA 04-2003 Wanadoo_UAG_report_CA 06-09 (06-09-28)_ROW ARPU" xfId="44611"/>
    <cellStyle name="n_PFA 04-2003 Wanadoo_UAG_report_CA 06-09 (06-09-28)_ROW_1" xfId="44612"/>
    <cellStyle name="n_PFA 04-2003 Wanadoo_UAG_report_CA 06-09 (06-09-28)_ROW_1_Group" xfId="44613"/>
    <cellStyle name="n_PFA 04-2003 Wanadoo_UAG_report_CA 06-09 (06-09-28)_ROW_1_ROW ARPU" xfId="44614"/>
    <cellStyle name="n_PFA 04-2003 Wanadoo_UAG_report_CA 06-09 (06-09-28)_ROW_Group" xfId="44615"/>
    <cellStyle name="n_PFA 04-2003 Wanadoo_UAG_report_CA 06-09 (06-09-28)_ROW_ROW ARPU" xfId="44616"/>
    <cellStyle name="n_PFA 04-2003 Wanadoo_UAG_report_CA 06-09 (06-09-28)_Spain ARPU + AUPU" xfId="44617"/>
    <cellStyle name="n_PFA 04-2003 Wanadoo_UAG_report_CA 06-09 (06-09-28)_Spain ARPU + AUPU_Group" xfId="44618"/>
    <cellStyle name="n_PFA 04-2003 Wanadoo_UAG_report_CA 06-09 (06-09-28)_Spain ARPU + AUPU_ROW ARPU" xfId="44619"/>
    <cellStyle name="n_PFA 04-2003 Wanadoo_UAG_report_CA 06-09 (06-09-28)_Spain KPIs" xfId="7773"/>
    <cellStyle name="n_PFA 04-2003 Wanadoo_UAG_report_CA 06-09 (06-09-28)_Spain KPIs 2" xfId="17140"/>
    <cellStyle name="n_PFA 04-2003 Wanadoo_UAG_report_CA 06-09 (06-09-28)_Spain KPIs_1" xfId="52590"/>
    <cellStyle name="n_PFA 04-2003 Wanadoo_UAG_report_CA 06-09 (06-09-28)_Telecoms - Operational KPIs" xfId="50893"/>
    <cellStyle name="n_PFA 04-2003 Wanadoo_UAG_report_CA 06-10 (06-11-06)" xfId="3793"/>
    <cellStyle name="n_PFA 04-2003 Wanadoo_UAG_report_CA 06-10 (06-11-06)_A&amp;ME KPIs" xfId="54370"/>
    <cellStyle name="n_PFA 04-2003 Wanadoo_UAG_report_CA 06-10 (06-11-06)_France financials" xfId="24708"/>
    <cellStyle name="n_PFA 04-2003 Wanadoo_UAG_report_CA 06-10 (06-11-06)_France KPIs" xfId="5916"/>
    <cellStyle name="n_PFA 04-2003 Wanadoo_UAG_report_CA 06-10 (06-11-06)_France KPIs 2" xfId="15333"/>
    <cellStyle name="n_PFA 04-2003 Wanadoo_UAG_report_CA 06-10 (06-11-06)_France KPIs_1" xfId="13158"/>
    <cellStyle name="n_PFA 04-2003 Wanadoo_UAG_report_CA 06-10 (06-11-06)_Group" xfId="44621"/>
    <cellStyle name="n_PFA 04-2003 Wanadoo_UAG_report_CA 06-10 (06-11-06)_Group - financial KPIs" xfId="22964"/>
    <cellStyle name="n_PFA 04-2003 Wanadoo_UAG_report_CA 06-10 (06-11-06)_Group - operational KPIs" xfId="11404"/>
    <cellStyle name="n_PFA 04-2003 Wanadoo_UAG_report_CA 06-10 (06-11-06)_Group - operational KPIs 2" xfId="19103"/>
    <cellStyle name="n_PFA 04-2003 Wanadoo_UAG_report_CA 06-10 (06-11-06)_Group - operational KPIs_1" xfId="21220"/>
    <cellStyle name="n_PFA 04-2003 Wanadoo_UAG_report_CA 06-10 (06-11-06)_Poland KPIs" xfId="44620"/>
    <cellStyle name="n_PFA 04-2003 Wanadoo_UAG_report_CA 06-10 (06-11-06)_ROW" xfId="44622"/>
    <cellStyle name="n_PFA 04-2003 Wanadoo_UAG_report_CA 06-10 (06-11-06)_ROW ARPU" xfId="44623"/>
    <cellStyle name="n_PFA 04-2003 Wanadoo_UAG_report_CA 06-10 (06-11-06)_ROW_1" xfId="44624"/>
    <cellStyle name="n_PFA 04-2003 Wanadoo_UAG_report_CA 06-10 (06-11-06)_ROW_1_Group" xfId="44625"/>
    <cellStyle name="n_PFA 04-2003 Wanadoo_UAG_report_CA 06-10 (06-11-06)_ROW_1_ROW ARPU" xfId="44626"/>
    <cellStyle name="n_PFA 04-2003 Wanadoo_UAG_report_CA 06-10 (06-11-06)_ROW_Group" xfId="44627"/>
    <cellStyle name="n_PFA 04-2003 Wanadoo_UAG_report_CA 06-10 (06-11-06)_ROW_ROW ARPU" xfId="44628"/>
    <cellStyle name="n_PFA 04-2003 Wanadoo_UAG_report_CA 06-10 (06-11-06)_Spain ARPU + AUPU" xfId="44629"/>
    <cellStyle name="n_PFA 04-2003 Wanadoo_UAG_report_CA 06-10 (06-11-06)_Spain ARPU + AUPU_Group" xfId="44630"/>
    <cellStyle name="n_PFA 04-2003 Wanadoo_UAG_report_CA 06-10 (06-11-06)_Spain ARPU + AUPU_ROW ARPU" xfId="44631"/>
    <cellStyle name="n_PFA 04-2003 Wanadoo_UAG_report_CA 06-10 (06-11-06)_Spain KPIs" xfId="7774"/>
    <cellStyle name="n_PFA 04-2003 Wanadoo_UAG_report_CA 06-10 (06-11-06)_Spain KPIs 2" xfId="17141"/>
    <cellStyle name="n_PFA 04-2003 Wanadoo_UAG_report_CA 06-10 (06-11-06)_Spain KPIs_1" xfId="52591"/>
    <cellStyle name="n_PFA 04-2003 Wanadoo_UAG_report_CA 06-10 (06-11-06)_Telecoms - Operational KPIs" xfId="50894"/>
    <cellStyle name="n_PFA 04-2003 Wanadoo_V&amp;M trajectoires V1 (06-08-11)" xfId="3794"/>
    <cellStyle name="n_PFA 04-2003 Wanadoo_V&amp;M trajectoires V1 (06-08-11)_A&amp;ME KPIs" xfId="54371"/>
    <cellStyle name="n_PFA 04-2003 Wanadoo_V&amp;M trajectoires V1 (06-08-11)_France financials" xfId="24709"/>
    <cellStyle name="n_PFA 04-2003 Wanadoo_V&amp;M trajectoires V1 (06-08-11)_France KPIs" xfId="5917"/>
    <cellStyle name="n_PFA 04-2003 Wanadoo_V&amp;M trajectoires V1 (06-08-11)_France KPIs 2" xfId="15334"/>
    <cellStyle name="n_PFA 04-2003 Wanadoo_V&amp;M trajectoires V1 (06-08-11)_France KPIs_1" xfId="13159"/>
    <cellStyle name="n_PFA 04-2003 Wanadoo_V&amp;M trajectoires V1 (06-08-11)_Group" xfId="44633"/>
    <cellStyle name="n_PFA 04-2003 Wanadoo_V&amp;M trajectoires V1 (06-08-11)_Group - financial KPIs" xfId="22965"/>
    <cellStyle name="n_PFA 04-2003 Wanadoo_V&amp;M trajectoires V1 (06-08-11)_Group - operational KPIs" xfId="11405"/>
    <cellStyle name="n_PFA 04-2003 Wanadoo_V&amp;M trajectoires V1 (06-08-11)_Group - operational KPIs 2" xfId="19104"/>
    <cellStyle name="n_PFA 04-2003 Wanadoo_V&amp;M trajectoires V1 (06-08-11)_Group - operational KPIs_1" xfId="21221"/>
    <cellStyle name="n_PFA 04-2003 Wanadoo_V&amp;M trajectoires V1 (06-08-11)_Poland KPIs" xfId="44632"/>
    <cellStyle name="n_PFA 04-2003 Wanadoo_V&amp;M trajectoires V1 (06-08-11)_ROW" xfId="44634"/>
    <cellStyle name="n_PFA 04-2003 Wanadoo_V&amp;M trajectoires V1 (06-08-11)_ROW ARPU" xfId="44635"/>
    <cellStyle name="n_PFA 04-2003 Wanadoo_V&amp;M trajectoires V1 (06-08-11)_ROW_1" xfId="44636"/>
    <cellStyle name="n_PFA 04-2003 Wanadoo_V&amp;M trajectoires V1 (06-08-11)_ROW_1_Group" xfId="44637"/>
    <cellStyle name="n_PFA 04-2003 Wanadoo_V&amp;M trajectoires V1 (06-08-11)_ROW_1_ROW ARPU" xfId="44638"/>
    <cellStyle name="n_PFA 04-2003 Wanadoo_V&amp;M trajectoires V1 (06-08-11)_ROW_Group" xfId="44639"/>
    <cellStyle name="n_PFA 04-2003 Wanadoo_V&amp;M trajectoires V1 (06-08-11)_ROW_ROW ARPU" xfId="44640"/>
    <cellStyle name="n_PFA 04-2003 Wanadoo_V&amp;M trajectoires V1 (06-08-11)_Spain ARPU + AUPU" xfId="44641"/>
    <cellStyle name="n_PFA 04-2003 Wanadoo_V&amp;M trajectoires V1 (06-08-11)_Spain ARPU + AUPU_Group" xfId="44642"/>
    <cellStyle name="n_PFA 04-2003 Wanadoo_V&amp;M trajectoires V1 (06-08-11)_Spain ARPU + AUPU_ROW ARPU" xfId="44643"/>
    <cellStyle name="n_PFA 04-2003 Wanadoo_V&amp;M trajectoires V1 (06-08-11)_Spain KPIs" xfId="7775"/>
    <cellStyle name="n_PFA 04-2003 Wanadoo_V&amp;M trajectoires V1 (06-08-11)_Spain KPIs 2" xfId="17142"/>
    <cellStyle name="n_PFA 04-2003 Wanadoo_V&amp;M trajectoires V1 (06-08-11)_Spain KPIs_1" xfId="52592"/>
    <cellStyle name="n_PFA 04-2003 Wanadoo_V&amp;M trajectoires V1 (06-08-11)_Telecoms - Operational KPIs" xfId="50895"/>
    <cellStyle name="n_PFA_Mn MTV_060413" xfId="3795"/>
    <cellStyle name="n_PFA_Mn MTV_060413_A&amp;ME KPIs" xfId="54372"/>
    <cellStyle name="n_PFA_Mn MTV_060413_France financials" xfId="24710"/>
    <cellStyle name="n_PFA_Mn MTV_060413_France KPIs" xfId="5918"/>
    <cellStyle name="n_PFA_Mn MTV_060413_France KPIs 2" xfId="15335"/>
    <cellStyle name="n_PFA_Mn MTV_060413_France KPIs_1" xfId="13160"/>
    <cellStyle name="n_PFA_Mn MTV_060413_Group" xfId="44645"/>
    <cellStyle name="n_PFA_Mn MTV_060413_Group - financial KPIs" xfId="22966"/>
    <cellStyle name="n_PFA_Mn MTV_060413_Group - operational KPIs" xfId="11406"/>
    <cellStyle name="n_PFA_Mn MTV_060413_Group - operational KPIs 2" xfId="19105"/>
    <cellStyle name="n_PFA_Mn MTV_060413_Group - operational KPIs_1" xfId="21222"/>
    <cellStyle name="n_PFA_Mn MTV_060413_Poland KPIs" xfId="44644"/>
    <cellStyle name="n_PFA_Mn MTV_060413_ROW" xfId="44646"/>
    <cellStyle name="n_PFA_Mn MTV_060413_ROW ARPU" xfId="44647"/>
    <cellStyle name="n_PFA_Mn MTV_060413_ROW_1" xfId="44648"/>
    <cellStyle name="n_PFA_Mn MTV_060413_ROW_1_Group" xfId="44649"/>
    <cellStyle name="n_PFA_Mn MTV_060413_ROW_1_ROW ARPU" xfId="44650"/>
    <cellStyle name="n_PFA_Mn MTV_060413_ROW_Group" xfId="44651"/>
    <cellStyle name="n_PFA_Mn MTV_060413_ROW_ROW ARPU" xfId="44652"/>
    <cellStyle name="n_PFA_Mn MTV_060413_Spain ARPU + AUPU" xfId="44653"/>
    <cellStyle name="n_PFA_Mn MTV_060413_Spain ARPU + AUPU_Group" xfId="44654"/>
    <cellStyle name="n_PFA_Mn MTV_060413_Spain ARPU + AUPU_ROW ARPU" xfId="44655"/>
    <cellStyle name="n_PFA_Mn MTV_060413_Spain KPIs" xfId="7776"/>
    <cellStyle name="n_PFA_Mn MTV_060413_Spain KPIs 2" xfId="17143"/>
    <cellStyle name="n_PFA_Mn MTV_060413_Spain KPIs_1" xfId="52593"/>
    <cellStyle name="n_PFA_Mn MTV_060413_Telecoms - Operational KPIs" xfId="50896"/>
    <cellStyle name="n_PFA_Mn_0603_V0 0" xfId="3796"/>
    <cellStyle name="n_PFA_Mn_0603_V0 0_A&amp;ME KPIs" xfId="54373"/>
    <cellStyle name="n_PFA_Mn_0603_V0 0_France financials" xfId="24711"/>
    <cellStyle name="n_PFA_Mn_0603_V0 0_France KPIs" xfId="5919"/>
    <cellStyle name="n_PFA_Mn_0603_V0 0_France KPIs 2" xfId="15336"/>
    <cellStyle name="n_PFA_Mn_0603_V0 0_France KPIs_1" xfId="13161"/>
    <cellStyle name="n_PFA_Mn_0603_V0 0_Group" xfId="44657"/>
    <cellStyle name="n_PFA_Mn_0603_V0 0_Group - financial KPIs" xfId="22967"/>
    <cellStyle name="n_PFA_Mn_0603_V0 0_Group - operational KPIs" xfId="11407"/>
    <cellStyle name="n_PFA_Mn_0603_V0 0_Group - operational KPIs 2" xfId="19106"/>
    <cellStyle name="n_PFA_Mn_0603_V0 0_Group - operational KPIs_1" xfId="21223"/>
    <cellStyle name="n_PFA_Mn_0603_V0 0_Poland KPIs" xfId="44656"/>
    <cellStyle name="n_PFA_Mn_0603_V0 0_ROW" xfId="44658"/>
    <cellStyle name="n_PFA_Mn_0603_V0 0_ROW ARPU" xfId="44659"/>
    <cellStyle name="n_PFA_Mn_0603_V0 0_ROW_1" xfId="44660"/>
    <cellStyle name="n_PFA_Mn_0603_V0 0_ROW_1_Group" xfId="44661"/>
    <cellStyle name="n_PFA_Mn_0603_V0 0_ROW_1_ROW ARPU" xfId="44662"/>
    <cellStyle name="n_PFA_Mn_0603_V0 0_ROW_Group" xfId="44663"/>
    <cellStyle name="n_PFA_Mn_0603_V0 0_ROW_ROW ARPU" xfId="44664"/>
    <cellStyle name="n_PFA_Mn_0603_V0 0_Spain ARPU + AUPU" xfId="44665"/>
    <cellStyle name="n_PFA_Mn_0603_V0 0_Spain ARPU + AUPU_Group" xfId="44666"/>
    <cellStyle name="n_PFA_Mn_0603_V0 0_Spain ARPU + AUPU_ROW ARPU" xfId="44667"/>
    <cellStyle name="n_PFA_Mn_0603_V0 0_Spain KPIs" xfId="7777"/>
    <cellStyle name="n_PFA_Mn_0603_V0 0_Spain KPIs 2" xfId="17144"/>
    <cellStyle name="n_PFA_Mn_0603_V0 0_Spain KPIs_1" xfId="52594"/>
    <cellStyle name="n_PFA_Mn_0603_V0 0_Telecoms - Operational KPIs" xfId="50897"/>
    <cellStyle name="n_PFA_Parcs_0600706" xfId="3797"/>
    <cellStyle name="n_PFA_Parcs_0600706_A&amp;ME KPIs" xfId="54374"/>
    <cellStyle name="n_PFA_Parcs_0600706_France financials" xfId="24712"/>
    <cellStyle name="n_PFA_Parcs_0600706_France KPIs" xfId="5920"/>
    <cellStyle name="n_PFA_Parcs_0600706_France KPIs 2" xfId="15337"/>
    <cellStyle name="n_PFA_Parcs_0600706_France KPIs_1" xfId="13162"/>
    <cellStyle name="n_PFA_Parcs_0600706_Group" xfId="44669"/>
    <cellStyle name="n_PFA_Parcs_0600706_Group - financial KPIs" xfId="22968"/>
    <cellStyle name="n_PFA_Parcs_0600706_Group - operational KPIs" xfId="11408"/>
    <cellStyle name="n_PFA_Parcs_0600706_Group - operational KPIs 2" xfId="19107"/>
    <cellStyle name="n_PFA_Parcs_0600706_Group - operational KPIs_1" xfId="21224"/>
    <cellStyle name="n_PFA_Parcs_0600706_Poland KPIs" xfId="44668"/>
    <cellStyle name="n_PFA_Parcs_0600706_ROW" xfId="44670"/>
    <cellStyle name="n_PFA_Parcs_0600706_ROW ARPU" xfId="44671"/>
    <cellStyle name="n_PFA_Parcs_0600706_ROW_1" xfId="44672"/>
    <cellStyle name="n_PFA_Parcs_0600706_ROW_1_Group" xfId="44673"/>
    <cellStyle name="n_PFA_Parcs_0600706_ROW_1_ROW ARPU" xfId="44674"/>
    <cellStyle name="n_PFA_Parcs_0600706_ROW_Group" xfId="44675"/>
    <cellStyle name="n_PFA_Parcs_0600706_ROW_ROW ARPU" xfId="44676"/>
    <cellStyle name="n_PFA_Parcs_0600706_Spain ARPU + AUPU" xfId="44677"/>
    <cellStyle name="n_PFA_Parcs_0600706_Spain ARPU + AUPU_Group" xfId="44678"/>
    <cellStyle name="n_PFA_Parcs_0600706_Spain ARPU + AUPU_ROW ARPU" xfId="44679"/>
    <cellStyle name="n_PFA_Parcs_0600706_Spain KPIs" xfId="7778"/>
    <cellStyle name="n_PFA_Parcs_0600706_Spain KPIs 2" xfId="17145"/>
    <cellStyle name="n_PFA_Parcs_0600706_Spain KPIs_1" xfId="52595"/>
    <cellStyle name="n_PFA_Parcs_0600706_Telecoms - Operational KPIs" xfId="50898"/>
    <cellStyle name="n_PJ Template BR 01-2004" xfId="3798"/>
    <cellStyle name="n_PJ Template BR 01-2004_01 Synthèse DM pour modèle" xfId="3799"/>
    <cellStyle name="n_PJ Template BR 01-2004_01 Synthèse DM pour modèle_A&amp;ME KPIs" xfId="54376"/>
    <cellStyle name="n_PJ Template BR 01-2004_01 Synthèse DM pour modèle_France financials" xfId="24714"/>
    <cellStyle name="n_PJ Template BR 01-2004_01 Synthèse DM pour modèle_France KPIs" xfId="5922"/>
    <cellStyle name="n_PJ Template BR 01-2004_01 Synthèse DM pour modèle_France KPIs 2" xfId="15339"/>
    <cellStyle name="n_PJ Template BR 01-2004_01 Synthèse DM pour modèle_France KPIs_1" xfId="13164"/>
    <cellStyle name="n_PJ Template BR 01-2004_01 Synthèse DM pour modèle_Group" xfId="44682"/>
    <cellStyle name="n_PJ Template BR 01-2004_01 Synthèse DM pour modèle_Group - financial KPIs" xfId="22970"/>
    <cellStyle name="n_PJ Template BR 01-2004_01 Synthèse DM pour modèle_Group - operational KPIs" xfId="11410"/>
    <cellStyle name="n_PJ Template BR 01-2004_01 Synthèse DM pour modèle_Group - operational KPIs 2" xfId="19109"/>
    <cellStyle name="n_PJ Template BR 01-2004_01 Synthèse DM pour modèle_Group - operational KPIs_1" xfId="21226"/>
    <cellStyle name="n_PJ Template BR 01-2004_01 Synthèse DM pour modèle_Poland KPIs" xfId="44681"/>
    <cellStyle name="n_PJ Template BR 01-2004_01 Synthèse DM pour modèle_ROW" xfId="44683"/>
    <cellStyle name="n_PJ Template BR 01-2004_01 Synthèse DM pour modèle_ROW ARPU" xfId="44684"/>
    <cellStyle name="n_PJ Template BR 01-2004_01 Synthèse DM pour modèle_ROW_1" xfId="44685"/>
    <cellStyle name="n_PJ Template BR 01-2004_01 Synthèse DM pour modèle_ROW_1_Group" xfId="44686"/>
    <cellStyle name="n_PJ Template BR 01-2004_01 Synthèse DM pour modèle_ROW_1_ROW ARPU" xfId="44687"/>
    <cellStyle name="n_PJ Template BR 01-2004_01 Synthèse DM pour modèle_ROW_Group" xfId="44688"/>
    <cellStyle name="n_PJ Template BR 01-2004_01 Synthèse DM pour modèle_ROW_ROW ARPU" xfId="44689"/>
    <cellStyle name="n_PJ Template BR 01-2004_01 Synthèse DM pour modèle_Spain ARPU + AUPU" xfId="44690"/>
    <cellStyle name="n_PJ Template BR 01-2004_01 Synthèse DM pour modèle_Spain ARPU + AUPU_Group" xfId="44691"/>
    <cellStyle name="n_PJ Template BR 01-2004_01 Synthèse DM pour modèle_Spain ARPU + AUPU_ROW ARPU" xfId="44692"/>
    <cellStyle name="n_PJ Template BR 01-2004_01 Synthèse DM pour modèle_Spain KPIs" xfId="7780"/>
    <cellStyle name="n_PJ Template BR 01-2004_01 Synthèse DM pour modèle_Spain KPIs 2" xfId="17147"/>
    <cellStyle name="n_PJ Template BR 01-2004_01 Synthèse DM pour modèle_Spain KPIs_1" xfId="52597"/>
    <cellStyle name="n_PJ Template BR 01-2004_01 Synthèse DM pour modèle_Telecoms - Operational KPIs" xfId="50900"/>
    <cellStyle name="n_PJ Template BR 01-2004_0703 Préflashde L23 Analyse CA trafic 07-03 (07-04-03)" xfId="3800"/>
    <cellStyle name="n_PJ Template BR 01-2004_0703 Préflashde L23 Analyse CA trafic 07-03 (07-04-03)_A&amp;ME KPIs" xfId="54377"/>
    <cellStyle name="n_PJ Template BR 01-2004_0703 Préflashde L23 Analyse CA trafic 07-03 (07-04-03)_France financials" xfId="24715"/>
    <cellStyle name="n_PJ Template BR 01-2004_0703 Préflashde L23 Analyse CA trafic 07-03 (07-04-03)_France KPIs" xfId="5923"/>
    <cellStyle name="n_PJ Template BR 01-2004_0703 Préflashde L23 Analyse CA trafic 07-03 (07-04-03)_France KPIs 2" xfId="15340"/>
    <cellStyle name="n_PJ Template BR 01-2004_0703 Préflashde L23 Analyse CA trafic 07-03 (07-04-03)_France KPIs_1" xfId="13165"/>
    <cellStyle name="n_PJ Template BR 01-2004_0703 Préflashde L23 Analyse CA trafic 07-03 (07-04-03)_Group" xfId="44694"/>
    <cellStyle name="n_PJ Template BR 01-2004_0703 Préflashde L23 Analyse CA trafic 07-03 (07-04-03)_Group - financial KPIs" xfId="22971"/>
    <cellStyle name="n_PJ Template BR 01-2004_0703 Préflashde L23 Analyse CA trafic 07-03 (07-04-03)_Group - operational KPIs" xfId="11411"/>
    <cellStyle name="n_PJ Template BR 01-2004_0703 Préflashde L23 Analyse CA trafic 07-03 (07-04-03)_Group - operational KPIs 2" xfId="19110"/>
    <cellStyle name="n_PJ Template BR 01-2004_0703 Préflashde L23 Analyse CA trafic 07-03 (07-04-03)_Group - operational KPIs_1" xfId="21227"/>
    <cellStyle name="n_PJ Template BR 01-2004_0703 Préflashde L23 Analyse CA trafic 07-03 (07-04-03)_Poland KPIs" xfId="44693"/>
    <cellStyle name="n_PJ Template BR 01-2004_0703 Préflashde L23 Analyse CA trafic 07-03 (07-04-03)_ROW" xfId="44695"/>
    <cellStyle name="n_PJ Template BR 01-2004_0703 Préflashde L23 Analyse CA trafic 07-03 (07-04-03)_ROW ARPU" xfId="44696"/>
    <cellStyle name="n_PJ Template BR 01-2004_0703 Préflashde L23 Analyse CA trafic 07-03 (07-04-03)_ROW_1" xfId="44697"/>
    <cellStyle name="n_PJ Template BR 01-2004_0703 Préflashde L23 Analyse CA trafic 07-03 (07-04-03)_ROW_1_Group" xfId="44698"/>
    <cellStyle name="n_PJ Template BR 01-2004_0703 Préflashde L23 Analyse CA trafic 07-03 (07-04-03)_ROW_1_ROW ARPU" xfId="44699"/>
    <cellStyle name="n_PJ Template BR 01-2004_0703 Préflashde L23 Analyse CA trafic 07-03 (07-04-03)_ROW_Group" xfId="44700"/>
    <cellStyle name="n_PJ Template BR 01-2004_0703 Préflashde L23 Analyse CA trafic 07-03 (07-04-03)_ROW_ROW ARPU" xfId="44701"/>
    <cellStyle name="n_PJ Template BR 01-2004_0703 Préflashde L23 Analyse CA trafic 07-03 (07-04-03)_Spain ARPU + AUPU" xfId="44702"/>
    <cellStyle name="n_PJ Template BR 01-2004_0703 Préflashde L23 Analyse CA trafic 07-03 (07-04-03)_Spain ARPU + AUPU_Group" xfId="44703"/>
    <cellStyle name="n_PJ Template BR 01-2004_0703 Préflashde L23 Analyse CA trafic 07-03 (07-04-03)_Spain ARPU + AUPU_ROW ARPU" xfId="44704"/>
    <cellStyle name="n_PJ Template BR 01-2004_0703 Préflashde L23 Analyse CA trafic 07-03 (07-04-03)_Spain KPIs" xfId="7781"/>
    <cellStyle name="n_PJ Template BR 01-2004_0703 Préflashde L23 Analyse CA trafic 07-03 (07-04-03)_Spain KPIs 2" xfId="17148"/>
    <cellStyle name="n_PJ Template BR 01-2004_0703 Préflashde L23 Analyse CA trafic 07-03 (07-04-03)_Spain KPIs_1" xfId="52598"/>
    <cellStyle name="n_PJ Template BR 01-2004_0703 Préflashde L23 Analyse CA trafic 07-03 (07-04-03)_Telecoms - Operational KPIs" xfId="50901"/>
    <cellStyle name="n_PJ Template BR 01-2004_A&amp;ME KPIs" xfId="54375"/>
    <cellStyle name="n_PJ Template BR 01-2004_Base Forfaits 06-07" xfId="3801"/>
    <cellStyle name="n_PJ Template BR 01-2004_Base Forfaits 06-07_A&amp;ME KPIs" xfId="54378"/>
    <cellStyle name="n_PJ Template BR 01-2004_Base Forfaits 06-07_France financials" xfId="24716"/>
    <cellStyle name="n_PJ Template BR 01-2004_Base Forfaits 06-07_France KPIs" xfId="5924"/>
    <cellStyle name="n_PJ Template BR 01-2004_Base Forfaits 06-07_France KPIs 2" xfId="15341"/>
    <cellStyle name="n_PJ Template BR 01-2004_Base Forfaits 06-07_France KPIs_1" xfId="13166"/>
    <cellStyle name="n_PJ Template BR 01-2004_Base Forfaits 06-07_Group" xfId="44706"/>
    <cellStyle name="n_PJ Template BR 01-2004_Base Forfaits 06-07_Group - financial KPIs" xfId="22972"/>
    <cellStyle name="n_PJ Template BR 01-2004_Base Forfaits 06-07_Group - operational KPIs" xfId="11412"/>
    <cellStyle name="n_PJ Template BR 01-2004_Base Forfaits 06-07_Group - operational KPIs 2" xfId="19111"/>
    <cellStyle name="n_PJ Template BR 01-2004_Base Forfaits 06-07_Group - operational KPIs_1" xfId="21228"/>
    <cellStyle name="n_PJ Template BR 01-2004_Base Forfaits 06-07_Poland KPIs" xfId="44705"/>
    <cellStyle name="n_PJ Template BR 01-2004_Base Forfaits 06-07_ROW" xfId="44707"/>
    <cellStyle name="n_PJ Template BR 01-2004_Base Forfaits 06-07_ROW ARPU" xfId="44708"/>
    <cellStyle name="n_PJ Template BR 01-2004_Base Forfaits 06-07_ROW_1" xfId="44709"/>
    <cellStyle name="n_PJ Template BR 01-2004_Base Forfaits 06-07_ROW_1_Group" xfId="44710"/>
    <cellStyle name="n_PJ Template BR 01-2004_Base Forfaits 06-07_ROW_1_ROW ARPU" xfId="44711"/>
    <cellStyle name="n_PJ Template BR 01-2004_Base Forfaits 06-07_ROW_Group" xfId="44712"/>
    <cellStyle name="n_PJ Template BR 01-2004_Base Forfaits 06-07_ROW_ROW ARPU" xfId="44713"/>
    <cellStyle name="n_PJ Template BR 01-2004_Base Forfaits 06-07_Spain ARPU + AUPU" xfId="44714"/>
    <cellStyle name="n_PJ Template BR 01-2004_Base Forfaits 06-07_Spain ARPU + AUPU_Group" xfId="44715"/>
    <cellStyle name="n_PJ Template BR 01-2004_Base Forfaits 06-07_Spain ARPU + AUPU_ROW ARPU" xfId="44716"/>
    <cellStyle name="n_PJ Template BR 01-2004_Base Forfaits 06-07_Spain KPIs" xfId="7782"/>
    <cellStyle name="n_PJ Template BR 01-2004_Base Forfaits 06-07_Spain KPIs 2" xfId="17149"/>
    <cellStyle name="n_PJ Template BR 01-2004_Base Forfaits 06-07_Spain KPIs_1" xfId="52599"/>
    <cellStyle name="n_PJ Template BR 01-2004_Base Forfaits 06-07_Telecoms - Operational KPIs" xfId="50902"/>
    <cellStyle name="n_PJ Template BR 01-2004_CA BAC SCR-VM 06-07 (31-07-06)" xfId="3802"/>
    <cellStyle name="n_PJ Template BR 01-2004_CA BAC SCR-VM 06-07 (31-07-06)_A&amp;ME KPIs" xfId="54379"/>
    <cellStyle name="n_PJ Template BR 01-2004_CA BAC SCR-VM 06-07 (31-07-06)_France financials" xfId="24717"/>
    <cellStyle name="n_PJ Template BR 01-2004_CA BAC SCR-VM 06-07 (31-07-06)_France KPIs" xfId="5925"/>
    <cellStyle name="n_PJ Template BR 01-2004_CA BAC SCR-VM 06-07 (31-07-06)_France KPIs 2" xfId="15342"/>
    <cellStyle name="n_PJ Template BR 01-2004_CA BAC SCR-VM 06-07 (31-07-06)_France KPIs_1" xfId="13167"/>
    <cellStyle name="n_PJ Template BR 01-2004_CA BAC SCR-VM 06-07 (31-07-06)_Group" xfId="44718"/>
    <cellStyle name="n_PJ Template BR 01-2004_CA BAC SCR-VM 06-07 (31-07-06)_Group - financial KPIs" xfId="22973"/>
    <cellStyle name="n_PJ Template BR 01-2004_CA BAC SCR-VM 06-07 (31-07-06)_Group - operational KPIs" xfId="11413"/>
    <cellStyle name="n_PJ Template BR 01-2004_CA BAC SCR-VM 06-07 (31-07-06)_Group - operational KPIs 2" xfId="19112"/>
    <cellStyle name="n_PJ Template BR 01-2004_CA BAC SCR-VM 06-07 (31-07-06)_Group - operational KPIs_1" xfId="21229"/>
    <cellStyle name="n_PJ Template BR 01-2004_CA BAC SCR-VM 06-07 (31-07-06)_Poland KPIs" xfId="44717"/>
    <cellStyle name="n_PJ Template BR 01-2004_CA BAC SCR-VM 06-07 (31-07-06)_ROW" xfId="44719"/>
    <cellStyle name="n_PJ Template BR 01-2004_CA BAC SCR-VM 06-07 (31-07-06)_ROW ARPU" xfId="44720"/>
    <cellStyle name="n_PJ Template BR 01-2004_CA BAC SCR-VM 06-07 (31-07-06)_ROW_1" xfId="44721"/>
    <cellStyle name="n_PJ Template BR 01-2004_CA BAC SCR-VM 06-07 (31-07-06)_ROW_1_Group" xfId="44722"/>
    <cellStyle name="n_PJ Template BR 01-2004_CA BAC SCR-VM 06-07 (31-07-06)_ROW_1_ROW ARPU" xfId="44723"/>
    <cellStyle name="n_PJ Template BR 01-2004_CA BAC SCR-VM 06-07 (31-07-06)_ROW_Group" xfId="44724"/>
    <cellStyle name="n_PJ Template BR 01-2004_CA BAC SCR-VM 06-07 (31-07-06)_ROW_ROW ARPU" xfId="44725"/>
    <cellStyle name="n_PJ Template BR 01-2004_CA BAC SCR-VM 06-07 (31-07-06)_Spain ARPU + AUPU" xfId="44726"/>
    <cellStyle name="n_PJ Template BR 01-2004_CA BAC SCR-VM 06-07 (31-07-06)_Spain ARPU + AUPU_Group" xfId="44727"/>
    <cellStyle name="n_PJ Template BR 01-2004_CA BAC SCR-VM 06-07 (31-07-06)_Spain ARPU + AUPU_ROW ARPU" xfId="44728"/>
    <cellStyle name="n_PJ Template BR 01-2004_CA BAC SCR-VM 06-07 (31-07-06)_Spain KPIs" xfId="7783"/>
    <cellStyle name="n_PJ Template BR 01-2004_CA BAC SCR-VM 06-07 (31-07-06)_Spain KPIs 2" xfId="17150"/>
    <cellStyle name="n_PJ Template BR 01-2004_CA BAC SCR-VM 06-07 (31-07-06)_Spain KPIs_1" xfId="52600"/>
    <cellStyle name="n_PJ Template BR 01-2004_CA BAC SCR-VM 06-07 (31-07-06)_Telecoms - Operational KPIs" xfId="50903"/>
    <cellStyle name="n_PJ Template BR 01-2004_CA forfaits 0607 (06-08-14)" xfId="3803"/>
    <cellStyle name="n_PJ Template BR 01-2004_CA forfaits 0607 (06-08-14)_A&amp;ME KPIs" xfId="54380"/>
    <cellStyle name="n_PJ Template BR 01-2004_CA forfaits 0607 (06-08-14)_France financials" xfId="24718"/>
    <cellStyle name="n_PJ Template BR 01-2004_CA forfaits 0607 (06-08-14)_France KPIs" xfId="5926"/>
    <cellStyle name="n_PJ Template BR 01-2004_CA forfaits 0607 (06-08-14)_France KPIs 2" xfId="15343"/>
    <cellStyle name="n_PJ Template BR 01-2004_CA forfaits 0607 (06-08-14)_France KPIs_1" xfId="13168"/>
    <cellStyle name="n_PJ Template BR 01-2004_CA forfaits 0607 (06-08-14)_Group" xfId="44730"/>
    <cellStyle name="n_PJ Template BR 01-2004_CA forfaits 0607 (06-08-14)_Group - financial KPIs" xfId="22974"/>
    <cellStyle name="n_PJ Template BR 01-2004_CA forfaits 0607 (06-08-14)_Group - operational KPIs" xfId="11414"/>
    <cellStyle name="n_PJ Template BR 01-2004_CA forfaits 0607 (06-08-14)_Group - operational KPIs 2" xfId="19113"/>
    <cellStyle name="n_PJ Template BR 01-2004_CA forfaits 0607 (06-08-14)_Group - operational KPIs_1" xfId="21230"/>
    <cellStyle name="n_PJ Template BR 01-2004_CA forfaits 0607 (06-08-14)_Poland KPIs" xfId="44729"/>
    <cellStyle name="n_PJ Template BR 01-2004_CA forfaits 0607 (06-08-14)_ROW" xfId="44731"/>
    <cellStyle name="n_PJ Template BR 01-2004_CA forfaits 0607 (06-08-14)_ROW ARPU" xfId="44732"/>
    <cellStyle name="n_PJ Template BR 01-2004_CA forfaits 0607 (06-08-14)_ROW_1" xfId="44733"/>
    <cellStyle name="n_PJ Template BR 01-2004_CA forfaits 0607 (06-08-14)_ROW_1_Group" xfId="44734"/>
    <cellStyle name="n_PJ Template BR 01-2004_CA forfaits 0607 (06-08-14)_ROW_1_ROW ARPU" xfId="44735"/>
    <cellStyle name="n_PJ Template BR 01-2004_CA forfaits 0607 (06-08-14)_ROW_Group" xfId="44736"/>
    <cellStyle name="n_PJ Template BR 01-2004_CA forfaits 0607 (06-08-14)_ROW_ROW ARPU" xfId="44737"/>
    <cellStyle name="n_PJ Template BR 01-2004_CA forfaits 0607 (06-08-14)_Spain ARPU + AUPU" xfId="44738"/>
    <cellStyle name="n_PJ Template BR 01-2004_CA forfaits 0607 (06-08-14)_Spain ARPU + AUPU_Group" xfId="44739"/>
    <cellStyle name="n_PJ Template BR 01-2004_CA forfaits 0607 (06-08-14)_Spain ARPU + AUPU_ROW ARPU" xfId="44740"/>
    <cellStyle name="n_PJ Template BR 01-2004_CA forfaits 0607 (06-08-14)_Spain KPIs" xfId="7784"/>
    <cellStyle name="n_PJ Template BR 01-2004_CA forfaits 0607 (06-08-14)_Spain KPIs 2" xfId="17151"/>
    <cellStyle name="n_PJ Template BR 01-2004_CA forfaits 0607 (06-08-14)_Spain KPIs_1" xfId="52601"/>
    <cellStyle name="n_PJ Template BR 01-2004_CA forfaits 0607 (06-08-14)_Telecoms - Operational KPIs" xfId="50904"/>
    <cellStyle name="n_PJ Template BR 01-2004_Classeur2" xfId="3804"/>
    <cellStyle name="n_PJ Template BR 01-2004_Classeur2_A&amp;ME KPIs" xfId="54381"/>
    <cellStyle name="n_PJ Template BR 01-2004_Classeur2_France financials" xfId="24719"/>
    <cellStyle name="n_PJ Template BR 01-2004_Classeur2_France KPIs" xfId="5927"/>
    <cellStyle name="n_PJ Template BR 01-2004_Classeur2_France KPIs 2" xfId="15344"/>
    <cellStyle name="n_PJ Template BR 01-2004_Classeur2_France KPIs_1" xfId="13169"/>
    <cellStyle name="n_PJ Template BR 01-2004_Classeur2_Group" xfId="44742"/>
    <cellStyle name="n_PJ Template BR 01-2004_Classeur2_Group - financial KPIs" xfId="22975"/>
    <cellStyle name="n_PJ Template BR 01-2004_Classeur2_Group - operational KPIs" xfId="11415"/>
    <cellStyle name="n_PJ Template BR 01-2004_Classeur2_Group - operational KPIs 2" xfId="19114"/>
    <cellStyle name="n_PJ Template BR 01-2004_Classeur2_Group - operational KPIs_1" xfId="21231"/>
    <cellStyle name="n_PJ Template BR 01-2004_Classeur2_Poland KPIs" xfId="44741"/>
    <cellStyle name="n_PJ Template BR 01-2004_Classeur2_ROW" xfId="44743"/>
    <cellStyle name="n_PJ Template BR 01-2004_Classeur2_ROW ARPU" xfId="44744"/>
    <cellStyle name="n_PJ Template BR 01-2004_Classeur2_ROW_1" xfId="44745"/>
    <cellStyle name="n_PJ Template BR 01-2004_Classeur2_ROW_1_Group" xfId="44746"/>
    <cellStyle name="n_PJ Template BR 01-2004_Classeur2_ROW_1_ROW ARPU" xfId="44747"/>
    <cellStyle name="n_PJ Template BR 01-2004_Classeur2_ROW_Group" xfId="44748"/>
    <cellStyle name="n_PJ Template BR 01-2004_Classeur2_ROW_ROW ARPU" xfId="44749"/>
    <cellStyle name="n_PJ Template BR 01-2004_Classeur2_Spain ARPU + AUPU" xfId="44750"/>
    <cellStyle name="n_PJ Template BR 01-2004_Classeur2_Spain ARPU + AUPU_Group" xfId="44751"/>
    <cellStyle name="n_PJ Template BR 01-2004_Classeur2_Spain ARPU + AUPU_ROW ARPU" xfId="44752"/>
    <cellStyle name="n_PJ Template BR 01-2004_Classeur2_Spain KPIs" xfId="7785"/>
    <cellStyle name="n_PJ Template BR 01-2004_Classeur2_Spain KPIs 2" xfId="17152"/>
    <cellStyle name="n_PJ Template BR 01-2004_Classeur2_Spain KPIs_1" xfId="52602"/>
    <cellStyle name="n_PJ Template BR 01-2004_Classeur2_Telecoms - Operational KPIs" xfId="50905"/>
    <cellStyle name="n_PJ Template BR 01-2004_Classeur5" xfId="3805"/>
    <cellStyle name="n_PJ Template BR 01-2004_Classeur5_A&amp;ME KPIs" xfId="54382"/>
    <cellStyle name="n_PJ Template BR 01-2004_Classeur5_France financials" xfId="24720"/>
    <cellStyle name="n_PJ Template BR 01-2004_Classeur5_France KPIs" xfId="5928"/>
    <cellStyle name="n_PJ Template BR 01-2004_Classeur5_France KPIs 2" xfId="15345"/>
    <cellStyle name="n_PJ Template BR 01-2004_Classeur5_France KPIs_1" xfId="13170"/>
    <cellStyle name="n_PJ Template BR 01-2004_Classeur5_Group" xfId="44754"/>
    <cellStyle name="n_PJ Template BR 01-2004_Classeur5_Group - financial KPIs" xfId="22976"/>
    <cellStyle name="n_PJ Template BR 01-2004_Classeur5_Group - operational KPIs" xfId="11416"/>
    <cellStyle name="n_PJ Template BR 01-2004_Classeur5_Group - operational KPIs 2" xfId="19115"/>
    <cellStyle name="n_PJ Template BR 01-2004_Classeur5_Group - operational KPIs_1" xfId="21232"/>
    <cellStyle name="n_PJ Template BR 01-2004_Classeur5_Poland KPIs" xfId="44753"/>
    <cellStyle name="n_PJ Template BR 01-2004_Classeur5_ROW" xfId="44755"/>
    <cellStyle name="n_PJ Template BR 01-2004_Classeur5_ROW ARPU" xfId="44756"/>
    <cellStyle name="n_PJ Template BR 01-2004_Classeur5_ROW_1" xfId="44757"/>
    <cellStyle name="n_PJ Template BR 01-2004_Classeur5_ROW_1_Group" xfId="44758"/>
    <cellStyle name="n_PJ Template BR 01-2004_Classeur5_ROW_1_ROW ARPU" xfId="44759"/>
    <cellStyle name="n_PJ Template BR 01-2004_Classeur5_ROW_Group" xfId="44760"/>
    <cellStyle name="n_PJ Template BR 01-2004_Classeur5_ROW_ROW ARPU" xfId="44761"/>
    <cellStyle name="n_PJ Template BR 01-2004_Classeur5_Spain ARPU + AUPU" xfId="44762"/>
    <cellStyle name="n_PJ Template BR 01-2004_Classeur5_Spain ARPU + AUPU_Group" xfId="44763"/>
    <cellStyle name="n_PJ Template BR 01-2004_Classeur5_Spain ARPU + AUPU_ROW ARPU" xfId="44764"/>
    <cellStyle name="n_PJ Template BR 01-2004_Classeur5_Spain KPIs" xfId="7786"/>
    <cellStyle name="n_PJ Template BR 01-2004_Classeur5_Spain KPIs 2" xfId="17153"/>
    <cellStyle name="n_PJ Template BR 01-2004_Classeur5_Spain KPIs_1" xfId="52603"/>
    <cellStyle name="n_PJ Template BR 01-2004_Classeur5_Telecoms - Operational KPIs" xfId="50906"/>
    <cellStyle name="n_PJ Template BR 01-2004_DATA KPI Personal" xfId="44765"/>
    <cellStyle name="n_PJ Template BR 01-2004_DATA KPI Personal_Group" xfId="44766"/>
    <cellStyle name="n_PJ Template BR 01-2004_DATA KPI Personal_ROW ARPU" xfId="44767"/>
    <cellStyle name="n_PJ Template BR 01-2004_EE_CoA_BS - mapped V4" xfId="44768"/>
    <cellStyle name="n_PJ Template BR 01-2004_EE_CoA_BS - mapped V4_Group" xfId="44769"/>
    <cellStyle name="n_PJ Template BR 01-2004_EE_CoA_BS - mapped V4_ROW ARPU" xfId="44770"/>
    <cellStyle name="n_PJ Template BR 01-2004_France financials" xfId="24713"/>
    <cellStyle name="n_PJ Template BR 01-2004_France KPIs" xfId="5921"/>
    <cellStyle name="n_PJ Template BR 01-2004_France KPIs 2" xfId="15338"/>
    <cellStyle name="n_PJ Template BR 01-2004_France KPIs_1" xfId="13163"/>
    <cellStyle name="n_PJ Template BR 01-2004_Group" xfId="44771"/>
    <cellStyle name="n_PJ Template BR 01-2004_Group - financial KPIs" xfId="22969"/>
    <cellStyle name="n_PJ Template BR 01-2004_Group - operational KPIs" xfId="11409"/>
    <cellStyle name="n_PJ Template BR 01-2004_Group - operational KPIs 2" xfId="19108"/>
    <cellStyle name="n_PJ Template BR 01-2004_Group - operational KPIs_1" xfId="21225"/>
    <cellStyle name="n_PJ Template BR 01-2004_PFA_Mn MTV_060413" xfId="3806"/>
    <cellStyle name="n_PJ Template BR 01-2004_PFA_Mn MTV_060413_A&amp;ME KPIs" xfId="54383"/>
    <cellStyle name="n_PJ Template BR 01-2004_PFA_Mn MTV_060413_France financials" xfId="24721"/>
    <cellStyle name="n_PJ Template BR 01-2004_PFA_Mn MTV_060413_France KPIs" xfId="5929"/>
    <cellStyle name="n_PJ Template BR 01-2004_PFA_Mn MTV_060413_France KPIs 2" xfId="15346"/>
    <cellStyle name="n_PJ Template BR 01-2004_PFA_Mn MTV_060413_France KPIs_1" xfId="13171"/>
    <cellStyle name="n_PJ Template BR 01-2004_PFA_Mn MTV_060413_Group" xfId="44773"/>
    <cellStyle name="n_PJ Template BR 01-2004_PFA_Mn MTV_060413_Group - financial KPIs" xfId="22977"/>
    <cellStyle name="n_PJ Template BR 01-2004_PFA_Mn MTV_060413_Group - operational KPIs" xfId="11417"/>
    <cellStyle name="n_PJ Template BR 01-2004_PFA_Mn MTV_060413_Group - operational KPIs 2" xfId="19116"/>
    <cellStyle name="n_PJ Template BR 01-2004_PFA_Mn MTV_060413_Group - operational KPIs_1" xfId="21233"/>
    <cellStyle name="n_PJ Template BR 01-2004_PFA_Mn MTV_060413_Poland KPIs" xfId="44772"/>
    <cellStyle name="n_PJ Template BR 01-2004_PFA_Mn MTV_060413_ROW" xfId="44774"/>
    <cellStyle name="n_PJ Template BR 01-2004_PFA_Mn MTV_060413_ROW ARPU" xfId="44775"/>
    <cellStyle name="n_PJ Template BR 01-2004_PFA_Mn MTV_060413_ROW_1" xfId="44776"/>
    <cellStyle name="n_PJ Template BR 01-2004_PFA_Mn MTV_060413_ROW_1_Group" xfId="44777"/>
    <cellStyle name="n_PJ Template BR 01-2004_PFA_Mn MTV_060413_ROW_1_ROW ARPU" xfId="44778"/>
    <cellStyle name="n_PJ Template BR 01-2004_PFA_Mn MTV_060413_ROW_Group" xfId="44779"/>
    <cellStyle name="n_PJ Template BR 01-2004_PFA_Mn MTV_060413_ROW_ROW ARPU" xfId="44780"/>
    <cellStyle name="n_PJ Template BR 01-2004_PFA_Mn MTV_060413_Spain ARPU + AUPU" xfId="44781"/>
    <cellStyle name="n_PJ Template BR 01-2004_PFA_Mn MTV_060413_Spain ARPU + AUPU_Group" xfId="44782"/>
    <cellStyle name="n_PJ Template BR 01-2004_PFA_Mn MTV_060413_Spain ARPU + AUPU_ROW ARPU" xfId="44783"/>
    <cellStyle name="n_PJ Template BR 01-2004_PFA_Mn MTV_060413_Spain KPIs" xfId="7787"/>
    <cellStyle name="n_PJ Template BR 01-2004_PFA_Mn MTV_060413_Spain KPIs 2" xfId="17154"/>
    <cellStyle name="n_PJ Template BR 01-2004_PFA_Mn MTV_060413_Spain KPIs_1" xfId="52604"/>
    <cellStyle name="n_PJ Template BR 01-2004_PFA_Mn MTV_060413_Telecoms - Operational KPIs" xfId="50907"/>
    <cellStyle name="n_PJ Template BR 01-2004_PFA_Mn_0603_V0 0" xfId="3807"/>
    <cellStyle name="n_PJ Template BR 01-2004_PFA_Mn_0603_V0 0_A&amp;ME KPIs" xfId="54384"/>
    <cellStyle name="n_PJ Template BR 01-2004_PFA_Mn_0603_V0 0_France financials" xfId="24722"/>
    <cellStyle name="n_PJ Template BR 01-2004_PFA_Mn_0603_V0 0_France KPIs" xfId="5930"/>
    <cellStyle name="n_PJ Template BR 01-2004_PFA_Mn_0603_V0 0_France KPIs 2" xfId="15347"/>
    <cellStyle name="n_PJ Template BR 01-2004_PFA_Mn_0603_V0 0_France KPIs_1" xfId="13172"/>
    <cellStyle name="n_PJ Template BR 01-2004_PFA_Mn_0603_V0 0_Group" xfId="44785"/>
    <cellStyle name="n_PJ Template BR 01-2004_PFA_Mn_0603_V0 0_Group - financial KPIs" xfId="22978"/>
    <cellStyle name="n_PJ Template BR 01-2004_PFA_Mn_0603_V0 0_Group - operational KPIs" xfId="11418"/>
    <cellStyle name="n_PJ Template BR 01-2004_PFA_Mn_0603_V0 0_Group - operational KPIs 2" xfId="19117"/>
    <cellStyle name="n_PJ Template BR 01-2004_PFA_Mn_0603_V0 0_Group - operational KPIs_1" xfId="21234"/>
    <cellStyle name="n_PJ Template BR 01-2004_PFA_Mn_0603_V0 0_Poland KPIs" xfId="44784"/>
    <cellStyle name="n_PJ Template BR 01-2004_PFA_Mn_0603_V0 0_ROW" xfId="44786"/>
    <cellStyle name="n_PJ Template BR 01-2004_PFA_Mn_0603_V0 0_ROW ARPU" xfId="44787"/>
    <cellStyle name="n_PJ Template BR 01-2004_PFA_Mn_0603_V0 0_ROW_1" xfId="44788"/>
    <cellStyle name="n_PJ Template BR 01-2004_PFA_Mn_0603_V0 0_ROW_1_Group" xfId="44789"/>
    <cellStyle name="n_PJ Template BR 01-2004_PFA_Mn_0603_V0 0_ROW_1_ROW ARPU" xfId="44790"/>
    <cellStyle name="n_PJ Template BR 01-2004_PFA_Mn_0603_V0 0_ROW_Group" xfId="44791"/>
    <cellStyle name="n_PJ Template BR 01-2004_PFA_Mn_0603_V0 0_ROW_ROW ARPU" xfId="44792"/>
    <cellStyle name="n_PJ Template BR 01-2004_PFA_Mn_0603_V0 0_Spain ARPU + AUPU" xfId="44793"/>
    <cellStyle name="n_PJ Template BR 01-2004_PFA_Mn_0603_V0 0_Spain ARPU + AUPU_Group" xfId="44794"/>
    <cellStyle name="n_PJ Template BR 01-2004_PFA_Mn_0603_V0 0_Spain ARPU + AUPU_ROW ARPU" xfId="44795"/>
    <cellStyle name="n_PJ Template BR 01-2004_PFA_Mn_0603_V0 0_Spain KPIs" xfId="7788"/>
    <cellStyle name="n_PJ Template BR 01-2004_PFA_Mn_0603_V0 0_Spain KPIs 2" xfId="17155"/>
    <cellStyle name="n_PJ Template BR 01-2004_PFA_Mn_0603_V0 0_Spain KPIs_1" xfId="52605"/>
    <cellStyle name="n_PJ Template BR 01-2004_PFA_Mn_0603_V0 0_Telecoms - Operational KPIs" xfId="50908"/>
    <cellStyle name="n_PJ Template BR 01-2004_PFA_Parcs_0600706" xfId="3808"/>
    <cellStyle name="n_PJ Template BR 01-2004_PFA_Parcs_0600706_A&amp;ME KPIs" xfId="54385"/>
    <cellStyle name="n_PJ Template BR 01-2004_PFA_Parcs_0600706_France financials" xfId="24723"/>
    <cellStyle name="n_PJ Template BR 01-2004_PFA_Parcs_0600706_France KPIs" xfId="5931"/>
    <cellStyle name="n_PJ Template BR 01-2004_PFA_Parcs_0600706_France KPIs 2" xfId="15348"/>
    <cellStyle name="n_PJ Template BR 01-2004_PFA_Parcs_0600706_France KPIs_1" xfId="13173"/>
    <cellStyle name="n_PJ Template BR 01-2004_PFA_Parcs_0600706_Group" xfId="44797"/>
    <cellStyle name="n_PJ Template BR 01-2004_PFA_Parcs_0600706_Group - financial KPIs" xfId="22979"/>
    <cellStyle name="n_PJ Template BR 01-2004_PFA_Parcs_0600706_Group - operational KPIs" xfId="11419"/>
    <cellStyle name="n_PJ Template BR 01-2004_PFA_Parcs_0600706_Group - operational KPIs 2" xfId="19118"/>
    <cellStyle name="n_PJ Template BR 01-2004_PFA_Parcs_0600706_Group - operational KPIs_1" xfId="21235"/>
    <cellStyle name="n_PJ Template BR 01-2004_PFA_Parcs_0600706_Poland KPIs" xfId="44796"/>
    <cellStyle name="n_PJ Template BR 01-2004_PFA_Parcs_0600706_ROW" xfId="44798"/>
    <cellStyle name="n_PJ Template BR 01-2004_PFA_Parcs_0600706_ROW ARPU" xfId="44799"/>
    <cellStyle name="n_PJ Template BR 01-2004_PFA_Parcs_0600706_ROW_1" xfId="44800"/>
    <cellStyle name="n_PJ Template BR 01-2004_PFA_Parcs_0600706_ROW_1_Group" xfId="44801"/>
    <cellStyle name="n_PJ Template BR 01-2004_PFA_Parcs_0600706_ROW_1_ROW ARPU" xfId="44802"/>
    <cellStyle name="n_PJ Template BR 01-2004_PFA_Parcs_0600706_ROW_Group" xfId="44803"/>
    <cellStyle name="n_PJ Template BR 01-2004_PFA_Parcs_0600706_ROW_ROW ARPU" xfId="44804"/>
    <cellStyle name="n_PJ Template BR 01-2004_PFA_Parcs_0600706_Spain ARPU + AUPU" xfId="44805"/>
    <cellStyle name="n_PJ Template BR 01-2004_PFA_Parcs_0600706_Spain ARPU + AUPU_Group" xfId="44806"/>
    <cellStyle name="n_PJ Template BR 01-2004_PFA_Parcs_0600706_Spain ARPU + AUPU_ROW ARPU" xfId="44807"/>
    <cellStyle name="n_PJ Template BR 01-2004_PFA_Parcs_0600706_Spain KPIs" xfId="7789"/>
    <cellStyle name="n_PJ Template BR 01-2004_PFA_Parcs_0600706_Spain KPIs 2" xfId="17156"/>
    <cellStyle name="n_PJ Template BR 01-2004_PFA_Parcs_0600706_Spain KPIs_1" xfId="52606"/>
    <cellStyle name="n_PJ Template BR 01-2004_PFA_Parcs_0600706_Telecoms - Operational KPIs" xfId="50909"/>
    <cellStyle name="n_PJ Template BR 01-2004_Poland KPIs" xfId="44680"/>
    <cellStyle name="n_PJ Template BR 01-2004_Reporting Valeur_Mobile_2010_10" xfId="44808"/>
    <cellStyle name="n_PJ Template BR 01-2004_Reporting Valeur_Mobile_2010_10_Group" xfId="44809"/>
    <cellStyle name="n_PJ Template BR 01-2004_Reporting Valeur_Mobile_2010_10_ROW" xfId="44810"/>
    <cellStyle name="n_PJ Template BR 01-2004_Reporting Valeur_Mobile_2010_10_ROW ARPU" xfId="44811"/>
    <cellStyle name="n_PJ Template BR 01-2004_Reporting Valeur_Mobile_2010_10_ROW_Group" xfId="44812"/>
    <cellStyle name="n_PJ Template BR 01-2004_Reporting Valeur_Mobile_2010_10_ROW_ROW ARPU" xfId="44813"/>
    <cellStyle name="n_PJ Template BR 01-2004_ROW" xfId="44814"/>
    <cellStyle name="n_PJ Template BR 01-2004_ROW ARPU" xfId="44815"/>
    <cellStyle name="n_PJ Template BR 01-2004_ROW_1" xfId="44816"/>
    <cellStyle name="n_PJ Template BR 01-2004_ROW_1_Group" xfId="44817"/>
    <cellStyle name="n_PJ Template BR 01-2004_ROW_1_ROW ARPU" xfId="44818"/>
    <cellStyle name="n_PJ Template BR 01-2004_ROW_Group" xfId="44819"/>
    <cellStyle name="n_PJ Template BR 01-2004_ROW_ROW ARPU" xfId="44820"/>
    <cellStyle name="n_PJ Template BR 01-2004_Spain ARPU + AUPU" xfId="44821"/>
    <cellStyle name="n_PJ Template BR 01-2004_Spain ARPU + AUPU_Group" xfId="44822"/>
    <cellStyle name="n_PJ Template BR 01-2004_Spain ARPU + AUPU_ROW ARPU" xfId="44823"/>
    <cellStyle name="n_PJ Template BR 01-2004_Spain KPIs" xfId="7779"/>
    <cellStyle name="n_PJ Template BR 01-2004_Spain KPIs 2" xfId="17146"/>
    <cellStyle name="n_PJ Template BR 01-2004_Spain KPIs_1" xfId="52596"/>
    <cellStyle name="n_PJ Template BR 01-2004_Telecoms - Operational KPIs" xfId="50899"/>
    <cellStyle name="n_PJ Template BR 01-2004_UAG_report_CA 06-09 (06-09-28)" xfId="3809"/>
    <cellStyle name="n_PJ Template BR 01-2004_UAG_report_CA 06-09 (06-09-28)_A&amp;ME KPIs" xfId="54386"/>
    <cellStyle name="n_PJ Template BR 01-2004_UAG_report_CA 06-09 (06-09-28)_France financials" xfId="24724"/>
    <cellStyle name="n_PJ Template BR 01-2004_UAG_report_CA 06-09 (06-09-28)_France KPIs" xfId="5932"/>
    <cellStyle name="n_PJ Template BR 01-2004_UAG_report_CA 06-09 (06-09-28)_France KPIs 2" xfId="15349"/>
    <cellStyle name="n_PJ Template BR 01-2004_UAG_report_CA 06-09 (06-09-28)_France KPIs_1" xfId="13174"/>
    <cellStyle name="n_PJ Template BR 01-2004_UAG_report_CA 06-09 (06-09-28)_Group" xfId="44825"/>
    <cellStyle name="n_PJ Template BR 01-2004_UAG_report_CA 06-09 (06-09-28)_Group - financial KPIs" xfId="22980"/>
    <cellStyle name="n_PJ Template BR 01-2004_UAG_report_CA 06-09 (06-09-28)_Group - operational KPIs" xfId="11420"/>
    <cellStyle name="n_PJ Template BR 01-2004_UAG_report_CA 06-09 (06-09-28)_Group - operational KPIs 2" xfId="19119"/>
    <cellStyle name="n_PJ Template BR 01-2004_UAG_report_CA 06-09 (06-09-28)_Group - operational KPIs_1" xfId="21236"/>
    <cellStyle name="n_PJ Template BR 01-2004_UAG_report_CA 06-09 (06-09-28)_Poland KPIs" xfId="44824"/>
    <cellStyle name="n_PJ Template BR 01-2004_UAG_report_CA 06-09 (06-09-28)_ROW" xfId="44826"/>
    <cellStyle name="n_PJ Template BR 01-2004_UAG_report_CA 06-09 (06-09-28)_ROW ARPU" xfId="44827"/>
    <cellStyle name="n_PJ Template BR 01-2004_UAG_report_CA 06-09 (06-09-28)_ROW_1" xfId="44828"/>
    <cellStyle name="n_PJ Template BR 01-2004_UAG_report_CA 06-09 (06-09-28)_ROW_1_Group" xfId="44829"/>
    <cellStyle name="n_PJ Template BR 01-2004_UAG_report_CA 06-09 (06-09-28)_ROW_1_ROW ARPU" xfId="44830"/>
    <cellStyle name="n_PJ Template BR 01-2004_UAG_report_CA 06-09 (06-09-28)_ROW_Group" xfId="44831"/>
    <cellStyle name="n_PJ Template BR 01-2004_UAG_report_CA 06-09 (06-09-28)_ROW_ROW ARPU" xfId="44832"/>
    <cellStyle name="n_PJ Template BR 01-2004_UAG_report_CA 06-09 (06-09-28)_Spain ARPU + AUPU" xfId="44833"/>
    <cellStyle name="n_PJ Template BR 01-2004_UAG_report_CA 06-09 (06-09-28)_Spain ARPU + AUPU_Group" xfId="44834"/>
    <cellStyle name="n_PJ Template BR 01-2004_UAG_report_CA 06-09 (06-09-28)_Spain ARPU + AUPU_ROW ARPU" xfId="44835"/>
    <cellStyle name="n_PJ Template BR 01-2004_UAG_report_CA 06-09 (06-09-28)_Spain KPIs" xfId="7790"/>
    <cellStyle name="n_PJ Template BR 01-2004_UAG_report_CA 06-09 (06-09-28)_Spain KPIs 2" xfId="17157"/>
    <cellStyle name="n_PJ Template BR 01-2004_UAG_report_CA 06-09 (06-09-28)_Spain KPIs_1" xfId="52607"/>
    <cellStyle name="n_PJ Template BR 01-2004_UAG_report_CA 06-09 (06-09-28)_Telecoms - Operational KPIs" xfId="50910"/>
    <cellStyle name="n_PJ Template BR 01-2004_UAG_report_CA 06-10 (06-11-06)" xfId="3810"/>
    <cellStyle name="n_PJ Template BR 01-2004_UAG_report_CA 06-10 (06-11-06)_A&amp;ME KPIs" xfId="54387"/>
    <cellStyle name="n_PJ Template BR 01-2004_UAG_report_CA 06-10 (06-11-06)_France financials" xfId="24725"/>
    <cellStyle name="n_PJ Template BR 01-2004_UAG_report_CA 06-10 (06-11-06)_France KPIs" xfId="5933"/>
    <cellStyle name="n_PJ Template BR 01-2004_UAG_report_CA 06-10 (06-11-06)_France KPIs 2" xfId="15350"/>
    <cellStyle name="n_PJ Template BR 01-2004_UAG_report_CA 06-10 (06-11-06)_France KPIs_1" xfId="13175"/>
    <cellStyle name="n_PJ Template BR 01-2004_UAG_report_CA 06-10 (06-11-06)_Group" xfId="44837"/>
    <cellStyle name="n_PJ Template BR 01-2004_UAG_report_CA 06-10 (06-11-06)_Group - financial KPIs" xfId="22981"/>
    <cellStyle name="n_PJ Template BR 01-2004_UAG_report_CA 06-10 (06-11-06)_Group - operational KPIs" xfId="11421"/>
    <cellStyle name="n_PJ Template BR 01-2004_UAG_report_CA 06-10 (06-11-06)_Group - operational KPIs 2" xfId="19120"/>
    <cellStyle name="n_PJ Template BR 01-2004_UAG_report_CA 06-10 (06-11-06)_Group - operational KPIs_1" xfId="21237"/>
    <cellStyle name="n_PJ Template BR 01-2004_UAG_report_CA 06-10 (06-11-06)_Poland KPIs" xfId="44836"/>
    <cellStyle name="n_PJ Template BR 01-2004_UAG_report_CA 06-10 (06-11-06)_ROW" xfId="44838"/>
    <cellStyle name="n_PJ Template BR 01-2004_UAG_report_CA 06-10 (06-11-06)_ROW ARPU" xfId="44839"/>
    <cellStyle name="n_PJ Template BR 01-2004_UAG_report_CA 06-10 (06-11-06)_ROW_1" xfId="44840"/>
    <cellStyle name="n_PJ Template BR 01-2004_UAG_report_CA 06-10 (06-11-06)_ROW_1_Group" xfId="44841"/>
    <cellStyle name="n_PJ Template BR 01-2004_UAG_report_CA 06-10 (06-11-06)_ROW_1_ROW ARPU" xfId="44842"/>
    <cellStyle name="n_PJ Template BR 01-2004_UAG_report_CA 06-10 (06-11-06)_ROW_Group" xfId="44843"/>
    <cellStyle name="n_PJ Template BR 01-2004_UAG_report_CA 06-10 (06-11-06)_ROW_ROW ARPU" xfId="44844"/>
    <cellStyle name="n_PJ Template BR 01-2004_UAG_report_CA 06-10 (06-11-06)_Spain ARPU + AUPU" xfId="44845"/>
    <cellStyle name="n_PJ Template BR 01-2004_UAG_report_CA 06-10 (06-11-06)_Spain ARPU + AUPU_Group" xfId="44846"/>
    <cellStyle name="n_PJ Template BR 01-2004_UAG_report_CA 06-10 (06-11-06)_Spain ARPU + AUPU_ROW ARPU" xfId="44847"/>
    <cellStyle name="n_PJ Template BR 01-2004_UAG_report_CA 06-10 (06-11-06)_Spain KPIs" xfId="7791"/>
    <cellStyle name="n_PJ Template BR 01-2004_UAG_report_CA 06-10 (06-11-06)_Spain KPIs 2" xfId="17158"/>
    <cellStyle name="n_PJ Template BR 01-2004_UAG_report_CA 06-10 (06-11-06)_Spain KPIs_1" xfId="52608"/>
    <cellStyle name="n_PJ Template BR 01-2004_UAG_report_CA 06-10 (06-11-06)_Telecoms - Operational KPIs" xfId="50911"/>
    <cellStyle name="n_PJ Template BR 01-2004_V&amp;M trajectoires V1 (06-08-11)" xfId="3811"/>
    <cellStyle name="n_PJ Template BR 01-2004_V&amp;M trajectoires V1 (06-08-11)_A&amp;ME KPIs" xfId="54388"/>
    <cellStyle name="n_PJ Template BR 01-2004_V&amp;M trajectoires V1 (06-08-11)_France financials" xfId="24726"/>
    <cellStyle name="n_PJ Template BR 01-2004_V&amp;M trajectoires V1 (06-08-11)_France KPIs" xfId="5934"/>
    <cellStyle name="n_PJ Template BR 01-2004_V&amp;M trajectoires V1 (06-08-11)_France KPIs 2" xfId="15351"/>
    <cellStyle name="n_PJ Template BR 01-2004_V&amp;M trajectoires V1 (06-08-11)_France KPIs_1" xfId="13176"/>
    <cellStyle name="n_PJ Template BR 01-2004_V&amp;M trajectoires V1 (06-08-11)_Group" xfId="44849"/>
    <cellStyle name="n_PJ Template BR 01-2004_V&amp;M trajectoires V1 (06-08-11)_Group - financial KPIs" xfId="22982"/>
    <cellStyle name="n_PJ Template BR 01-2004_V&amp;M trajectoires V1 (06-08-11)_Group - operational KPIs" xfId="11422"/>
    <cellStyle name="n_PJ Template BR 01-2004_V&amp;M trajectoires V1 (06-08-11)_Group - operational KPIs 2" xfId="19121"/>
    <cellStyle name="n_PJ Template BR 01-2004_V&amp;M trajectoires V1 (06-08-11)_Group - operational KPIs_1" xfId="21238"/>
    <cellStyle name="n_PJ Template BR 01-2004_V&amp;M trajectoires V1 (06-08-11)_Poland KPIs" xfId="44848"/>
    <cellStyle name="n_PJ Template BR 01-2004_V&amp;M trajectoires V1 (06-08-11)_ROW" xfId="44850"/>
    <cellStyle name="n_PJ Template BR 01-2004_V&amp;M trajectoires V1 (06-08-11)_ROW ARPU" xfId="44851"/>
    <cellStyle name="n_PJ Template BR 01-2004_V&amp;M trajectoires V1 (06-08-11)_ROW_1" xfId="44852"/>
    <cellStyle name="n_PJ Template BR 01-2004_V&amp;M trajectoires V1 (06-08-11)_ROW_1_Group" xfId="44853"/>
    <cellStyle name="n_PJ Template BR 01-2004_V&amp;M trajectoires V1 (06-08-11)_ROW_1_ROW ARPU" xfId="44854"/>
    <cellStyle name="n_PJ Template BR 01-2004_V&amp;M trajectoires V1 (06-08-11)_ROW_Group" xfId="44855"/>
    <cellStyle name="n_PJ Template BR 01-2004_V&amp;M trajectoires V1 (06-08-11)_ROW_ROW ARPU" xfId="44856"/>
    <cellStyle name="n_PJ Template BR 01-2004_V&amp;M trajectoires V1 (06-08-11)_Spain ARPU + AUPU" xfId="44857"/>
    <cellStyle name="n_PJ Template BR 01-2004_V&amp;M trajectoires V1 (06-08-11)_Spain ARPU + AUPU_Group" xfId="44858"/>
    <cellStyle name="n_PJ Template BR 01-2004_V&amp;M trajectoires V1 (06-08-11)_Spain ARPU + AUPU_ROW ARPU" xfId="44859"/>
    <cellStyle name="n_PJ Template BR 01-2004_V&amp;M trajectoires V1 (06-08-11)_Spain KPIs" xfId="7792"/>
    <cellStyle name="n_PJ Template BR 01-2004_V&amp;M trajectoires V1 (06-08-11)_Spain KPIs 2" xfId="17159"/>
    <cellStyle name="n_PJ Template BR 01-2004_V&amp;M trajectoires V1 (06-08-11)_Spain KPIs_1" xfId="52609"/>
    <cellStyle name="n_PJ Template BR 01-2004_V&amp;M trajectoires V1 (06-08-11)_Telecoms - Operational KPIs" xfId="50912"/>
    <cellStyle name="n_Poland KPIs" xfId="8192"/>
    <cellStyle name="n_Pre-Flash Meeting template (3)" xfId="3812"/>
    <cellStyle name="n_Pre-Flash Meeting template (3)_A&amp;ME KPIs" xfId="54389"/>
    <cellStyle name="n_Pre-Flash Meeting template (3)_France financials" xfId="24727"/>
    <cellStyle name="n_Pre-Flash Meeting template (3)_France KPIs" xfId="5935"/>
    <cellStyle name="n_Pre-Flash Meeting template (3)_France KPIs 2" xfId="15352"/>
    <cellStyle name="n_Pre-Flash Meeting template (3)_France KPIs_1" xfId="13177"/>
    <cellStyle name="n_Pre-Flash Meeting template (3)_Group" xfId="44861"/>
    <cellStyle name="n_Pre-Flash Meeting template (3)_Group - financial KPIs" xfId="22983"/>
    <cellStyle name="n_Pre-Flash Meeting template (3)_Group - operational KPIs" xfId="11423"/>
    <cellStyle name="n_Pre-Flash Meeting template (3)_Group - operational KPIs 2" xfId="19122"/>
    <cellStyle name="n_Pre-Flash Meeting template (3)_Group - operational KPIs_1" xfId="21239"/>
    <cellStyle name="n_Pre-Flash Meeting template (3)_Poland KPIs" xfId="44860"/>
    <cellStyle name="n_Pre-Flash Meeting template (3)_ROW" xfId="44862"/>
    <cellStyle name="n_Pre-Flash Meeting template (3)_ROW ARPU" xfId="44863"/>
    <cellStyle name="n_Pre-Flash Meeting template (3)_ROW_1" xfId="44864"/>
    <cellStyle name="n_Pre-Flash Meeting template (3)_ROW_1_Group" xfId="44865"/>
    <cellStyle name="n_Pre-Flash Meeting template (3)_ROW_1_ROW ARPU" xfId="44866"/>
    <cellStyle name="n_Pre-Flash Meeting template (3)_ROW_Group" xfId="44867"/>
    <cellStyle name="n_Pre-Flash Meeting template (3)_ROW_ROW ARPU" xfId="44868"/>
    <cellStyle name="n_Pre-Flash Meeting template (3)_Spain ARPU + AUPU" xfId="44869"/>
    <cellStyle name="n_Pre-Flash Meeting template (3)_Spain ARPU + AUPU_Group" xfId="44870"/>
    <cellStyle name="n_Pre-Flash Meeting template (3)_Spain ARPU + AUPU_ROW ARPU" xfId="44871"/>
    <cellStyle name="n_Pre-Flash Meeting template (3)_Spain KPIs" xfId="7793"/>
    <cellStyle name="n_Pre-Flash Meeting template (3)_Spain KPIs 2" xfId="17160"/>
    <cellStyle name="n_Pre-Flash Meeting template (3)_Spain KPIs_1" xfId="52610"/>
    <cellStyle name="n_Pre-Flash Meeting template (3)_Telecoms - Operational KPIs" xfId="50913"/>
    <cellStyle name="n_Prés TB B2005 France" xfId="3813"/>
    <cellStyle name="n_Prés TB B2005 France_A&amp;ME KPIs" xfId="54390"/>
    <cellStyle name="n_Prés TB B2005 France_DATA KPI Personal" xfId="44873"/>
    <cellStyle name="n_Prés TB B2005 France_DATA KPI Personal_Group" xfId="44874"/>
    <cellStyle name="n_Prés TB B2005 France_DATA KPI Personal_ROW ARPU" xfId="44875"/>
    <cellStyle name="n_Prés TB B2005 France_EE_CoA_BS - mapped V4" xfId="44876"/>
    <cellStyle name="n_Prés TB B2005 France_EE_CoA_BS - mapped V4_Group" xfId="44877"/>
    <cellStyle name="n_Prés TB B2005 France_EE_CoA_BS - mapped V4_ROW ARPU" xfId="44878"/>
    <cellStyle name="n_Prés TB B2005 France_France financials" xfId="24728"/>
    <cellStyle name="n_Prés TB B2005 France_France KPIs" xfId="5936"/>
    <cellStyle name="n_Prés TB B2005 France_France KPIs 2" xfId="15353"/>
    <cellStyle name="n_Prés TB B2005 France_France KPIs_1" xfId="13178"/>
    <cellStyle name="n_Prés TB B2005 France_Group" xfId="44879"/>
    <cellStyle name="n_Prés TB B2005 France_Group - financial KPIs" xfId="22984"/>
    <cellStyle name="n_Prés TB B2005 France_Group - operational KPIs" xfId="11424"/>
    <cellStyle name="n_Prés TB B2005 France_Group - operational KPIs 2" xfId="19123"/>
    <cellStyle name="n_Prés TB B2005 France_Group - operational KPIs_1" xfId="21240"/>
    <cellStyle name="n_Prés TB B2005 France_Poland KPIs" xfId="44872"/>
    <cellStyle name="n_Prés TB B2005 France_Reporting Valeur_Mobile_2010_10" xfId="44880"/>
    <cellStyle name="n_Prés TB B2005 France_Reporting Valeur_Mobile_2010_10_Group" xfId="44881"/>
    <cellStyle name="n_Prés TB B2005 France_Reporting Valeur_Mobile_2010_10_ROW" xfId="44882"/>
    <cellStyle name="n_Prés TB B2005 France_Reporting Valeur_Mobile_2010_10_ROW ARPU" xfId="44883"/>
    <cellStyle name="n_Prés TB B2005 France_Reporting Valeur_Mobile_2010_10_ROW_Group" xfId="44884"/>
    <cellStyle name="n_Prés TB B2005 France_Reporting Valeur_Mobile_2010_10_ROW_ROW ARPU" xfId="44885"/>
    <cellStyle name="n_Prés TB B2005 France_ROW" xfId="44886"/>
    <cellStyle name="n_Prés TB B2005 France_ROW ARPU" xfId="44887"/>
    <cellStyle name="n_Prés TB B2005 France_ROW_1" xfId="44888"/>
    <cellStyle name="n_Prés TB B2005 France_ROW_1_Group" xfId="44889"/>
    <cellStyle name="n_Prés TB B2005 France_ROW_1_ROW ARPU" xfId="44890"/>
    <cellStyle name="n_Prés TB B2005 France_ROW_Group" xfId="44891"/>
    <cellStyle name="n_Prés TB B2005 France_ROW_ROW ARPU" xfId="44892"/>
    <cellStyle name="n_Prés TB B2005 France_Spain ARPU + AUPU" xfId="44893"/>
    <cellStyle name="n_Prés TB B2005 France_Spain ARPU + AUPU_Group" xfId="44894"/>
    <cellStyle name="n_Prés TB B2005 France_Spain ARPU + AUPU_ROW ARPU" xfId="44895"/>
    <cellStyle name="n_Prés TB B2005 France_Spain KPIs" xfId="7794"/>
    <cellStyle name="n_Prés TB B2005 France_Spain KPIs 2" xfId="17161"/>
    <cellStyle name="n_Prés TB B2005 France_Spain KPIs_1" xfId="52611"/>
    <cellStyle name="n_Prés TB B2005 France_Telecoms - Operational KPIs" xfId="50914"/>
    <cellStyle name="n_Présentation B2005 France" xfId="3814"/>
    <cellStyle name="n_Présentation B2005 France_A&amp;ME KPIs" xfId="54391"/>
    <cellStyle name="n_Présentation B2005 France_DATA KPI Personal" xfId="44897"/>
    <cellStyle name="n_Présentation B2005 France_DATA KPI Personal_Group" xfId="44898"/>
    <cellStyle name="n_Présentation B2005 France_DATA KPI Personal_ROW ARPU" xfId="44899"/>
    <cellStyle name="n_Présentation B2005 France_EE_CoA_BS - mapped V4" xfId="44900"/>
    <cellStyle name="n_Présentation B2005 France_EE_CoA_BS - mapped V4_Group" xfId="44901"/>
    <cellStyle name="n_Présentation B2005 France_EE_CoA_BS - mapped V4_ROW ARPU" xfId="44902"/>
    <cellStyle name="n_Présentation B2005 France_France financials" xfId="24729"/>
    <cellStyle name="n_Présentation B2005 France_France KPIs" xfId="5937"/>
    <cellStyle name="n_Présentation B2005 France_France KPIs 2" xfId="15354"/>
    <cellStyle name="n_Présentation B2005 France_France KPIs_1" xfId="13179"/>
    <cellStyle name="n_Présentation B2005 France_Group" xfId="44903"/>
    <cellStyle name="n_Présentation B2005 France_Group - financial KPIs" xfId="22985"/>
    <cellStyle name="n_Présentation B2005 France_Group - operational KPIs" xfId="11425"/>
    <cellStyle name="n_Présentation B2005 France_Group - operational KPIs 2" xfId="19124"/>
    <cellStyle name="n_Présentation B2005 France_Group - operational KPIs_1" xfId="21241"/>
    <cellStyle name="n_Présentation B2005 France_Poland KPIs" xfId="44896"/>
    <cellStyle name="n_Présentation B2005 France_Reporting Valeur_Mobile_2010_10" xfId="44904"/>
    <cellStyle name="n_Présentation B2005 France_Reporting Valeur_Mobile_2010_10_Group" xfId="44905"/>
    <cellStyle name="n_Présentation B2005 France_Reporting Valeur_Mobile_2010_10_ROW" xfId="44906"/>
    <cellStyle name="n_Présentation B2005 France_Reporting Valeur_Mobile_2010_10_ROW ARPU" xfId="44907"/>
    <cellStyle name="n_Présentation B2005 France_Reporting Valeur_Mobile_2010_10_ROW_Group" xfId="44908"/>
    <cellStyle name="n_Présentation B2005 France_Reporting Valeur_Mobile_2010_10_ROW_ROW ARPU" xfId="44909"/>
    <cellStyle name="n_Présentation B2005 France_ROW" xfId="44910"/>
    <cellStyle name="n_Présentation B2005 France_ROW ARPU" xfId="44911"/>
    <cellStyle name="n_Présentation B2005 France_ROW_1" xfId="44912"/>
    <cellStyle name="n_Présentation B2005 France_ROW_1_Group" xfId="44913"/>
    <cellStyle name="n_Présentation B2005 France_ROW_1_ROW ARPU" xfId="44914"/>
    <cellStyle name="n_Présentation B2005 France_ROW_Group" xfId="44915"/>
    <cellStyle name="n_Présentation B2005 France_ROW_ROW ARPU" xfId="44916"/>
    <cellStyle name="n_Présentation B2005 France_Spain ARPU + AUPU" xfId="44917"/>
    <cellStyle name="n_Présentation B2005 France_Spain ARPU + AUPU_Group" xfId="44918"/>
    <cellStyle name="n_Présentation B2005 France_Spain ARPU + AUPU_ROW ARPU" xfId="44919"/>
    <cellStyle name="n_Présentation B2005 France_Spain KPIs" xfId="7795"/>
    <cellStyle name="n_Présentation B2005 France_Spain KPIs 2" xfId="17162"/>
    <cellStyle name="n_Présentation B2005 France_Spain KPIs_1" xfId="52612"/>
    <cellStyle name="n_Présentation B2005 France_Telecoms - Operational KPIs" xfId="50915"/>
    <cellStyle name="n_QRF 07-2003 Wanadoo V2" xfId="3815"/>
    <cellStyle name="n_QRF 07-2003 Wanadoo V2_01 Synthèse DM pour modèle" xfId="3816"/>
    <cellStyle name="n_QRF 07-2003 Wanadoo V2_01 Synthèse DM pour modèle_A&amp;ME KPIs" xfId="54393"/>
    <cellStyle name="n_QRF 07-2003 Wanadoo V2_01 Synthèse DM pour modèle_France financials" xfId="24731"/>
    <cellStyle name="n_QRF 07-2003 Wanadoo V2_01 Synthèse DM pour modèle_France KPIs" xfId="5939"/>
    <cellStyle name="n_QRF 07-2003 Wanadoo V2_01 Synthèse DM pour modèle_France KPIs 2" xfId="15356"/>
    <cellStyle name="n_QRF 07-2003 Wanadoo V2_01 Synthèse DM pour modèle_France KPIs_1" xfId="13181"/>
    <cellStyle name="n_QRF 07-2003 Wanadoo V2_01 Synthèse DM pour modèle_Group" xfId="44922"/>
    <cellStyle name="n_QRF 07-2003 Wanadoo V2_01 Synthèse DM pour modèle_Group - financial KPIs" xfId="22987"/>
    <cellStyle name="n_QRF 07-2003 Wanadoo V2_01 Synthèse DM pour modèle_Group - operational KPIs" xfId="11427"/>
    <cellStyle name="n_QRF 07-2003 Wanadoo V2_01 Synthèse DM pour modèle_Group - operational KPIs 2" xfId="19126"/>
    <cellStyle name="n_QRF 07-2003 Wanadoo V2_01 Synthèse DM pour modèle_Group - operational KPIs_1" xfId="21243"/>
    <cellStyle name="n_QRF 07-2003 Wanadoo V2_01 Synthèse DM pour modèle_Poland KPIs" xfId="44921"/>
    <cellStyle name="n_QRF 07-2003 Wanadoo V2_01 Synthèse DM pour modèle_ROW" xfId="44923"/>
    <cellStyle name="n_QRF 07-2003 Wanadoo V2_01 Synthèse DM pour modèle_ROW ARPU" xfId="44924"/>
    <cellStyle name="n_QRF 07-2003 Wanadoo V2_01 Synthèse DM pour modèle_ROW_1" xfId="44925"/>
    <cellStyle name="n_QRF 07-2003 Wanadoo V2_01 Synthèse DM pour modèle_ROW_1_Group" xfId="44926"/>
    <cellStyle name="n_QRF 07-2003 Wanadoo V2_01 Synthèse DM pour modèle_ROW_1_ROW ARPU" xfId="44927"/>
    <cellStyle name="n_QRF 07-2003 Wanadoo V2_01 Synthèse DM pour modèle_ROW_Group" xfId="44928"/>
    <cellStyle name="n_QRF 07-2003 Wanadoo V2_01 Synthèse DM pour modèle_ROW_ROW ARPU" xfId="44929"/>
    <cellStyle name="n_QRF 07-2003 Wanadoo V2_01 Synthèse DM pour modèle_Spain ARPU + AUPU" xfId="44930"/>
    <cellStyle name="n_QRF 07-2003 Wanadoo V2_01 Synthèse DM pour modèle_Spain ARPU + AUPU_Group" xfId="44931"/>
    <cellStyle name="n_QRF 07-2003 Wanadoo V2_01 Synthèse DM pour modèle_Spain ARPU + AUPU_ROW ARPU" xfId="44932"/>
    <cellStyle name="n_QRF 07-2003 Wanadoo V2_01 Synthèse DM pour modèle_Spain KPIs" xfId="7797"/>
    <cellStyle name="n_QRF 07-2003 Wanadoo V2_01 Synthèse DM pour modèle_Spain KPIs 2" xfId="17164"/>
    <cellStyle name="n_QRF 07-2003 Wanadoo V2_01 Synthèse DM pour modèle_Spain KPIs_1" xfId="52614"/>
    <cellStyle name="n_QRF 07-2003 Wanadoo V2_01 Synthèse DM pour modèle_Telecoms - Operational KPIs" xfId="50917"/>
    <cellStyle name="n_QRF 07-2003 Wanadoo V2_0703 Préflashde L23 Analyse CA trafic 07-03 (07-04-03)" xfId="3817"/>
    <cellStyle name="n_QRF 07-2003 Wanadoo V2_0703 Préflashde L23 Analyse CA trafic 07-03 (07-04-03)_A&amp;ME KPIs" xfId="54394"/>
    <cellStyle name="n_QRF 07-2003 Wanadoo V2_0703 Préflashde L23 Analyse CA trafic 07-03 (07-04-03)_France financials" xfId="24732"/>
    <cellStyle name="n_QRF 07-2003 Wanadoo V2_0703 Préflashde L23 Analyse CA trafic 07-03 (07-04-03)_France KPIs" xfId="5940"/>
    <cellStyle name="n_QRF 07-2003 Wanadoo V2_0703 Préflashde L23 Analyse CA trafic 07-03 (07-04-03)_France KPIs 2" xfId="15357"/>
    <cellStyle name="n_QRF 07-2003 Wanadoo V2_0703 Préflashde L23 Analyse CA trafic 07-03 (07-04-03)_France KPIs_1" xfId="13182"/>
    <cellStyle name="n_QRF 07-2003 Wanadoo V2_0703 Préflashde L23 Analyse CA trafic 07-03 (07-04-03)_Group" xfId="44934"/>
    <cellStyle name="n_QRF 07-2003 Wanadoo V2_0703 Préflashde L23 Analyse CA trafic 07-03 (07-04-03)_Group - financial KPIs" xfId="22988"/>
    <cellStyle name="n_QRF 07-2003 Wanadoo V2_0703 Préflashde L23 Analyse CA trafic 07-03 (07-04-03)_Group - operational KPIs" xfId="11428"/>
    <cellStyle name="n_QRF 07-2003 Wanadoo V2_0703 Préflashde L23 Analyse CA trafic 07-03 (07-04-03)_Group - operational KPIs 2" xfId="19127"/>
    <cellStyle name="n_QRF 07-2003 Wanadoo V2_0703 Préflashde L23 Analyse CA trafic 07-03 (07-04-03)_Group - operational KPIs_1" xfId="21244"/>
    <cellStyle name="n_QRF 07-2003 Wanadoo V2_0703 Préflashde L23 Analyse CA trafic 07-03 (07-04-03)_Poland KPIs" xfId="44933"/>
    <cellStyle name="n_QRF 07-2003 Wanadoo V2_0703 Préflashde L23 Analyse CA trafic 07-03 (07-04-03)_ROW" xfId="44935"/>
    <cellStyle name="n_QRF 07-2003 Wanadoo V2_0703 Préflashde L23 Analyse CA trafic 07-03 (07-04-03)_ROW ARPU" xfId="44936"/>
    <cellStyle name="n_QRF 07-2003 Wanadoo V2_0703 Préflashde L23 Analyse CA trafic 07-03 (07-04-03)_ROW_1" xfId="44937"/>
    <cellStyle name="n_QRF 07-2003 Wanadoo V2_0703 Préflashde L23 Analyse CA trafic 07-03 (07-04-03)_ROW_1_Group" xfId="44938"/>
    <cellStyle name="n_QRF 07-2003 Wanadoo V2_0703 Préflashde L23 Analyse CA trafic 07-03 (07-04-03)_ROW_1_ROW ARPU" xfId="44939"/>
    <cellStyle name="n_QRF 07-2003 Wanadoo V2_0703 Préflashde L23 Analyse CA trafic 07-03 (07-04-03)_ROW_Group" xfId="44940"/>
    <cellStyle name="n_QRF 07-2003 Wanadoo V2_0703 Préflashde L23 Analyse CA trafic 07-03 (07-04-03)_ROW_ROW ARPU" xfId="44941"/>
    <cellStyle name="n_QRF 07-2003 Wanadoo V2_0703 Préflashde L23 Analyse CA trafic 07-03 (07-04-03)_Spain ARPU + AUPU" xfId="44942"/>
    <cellStyle name="n_QRF 07-2003 Wanadoo V2_0703 Préflashde L23 Analyse CA trafic 07-03 (07-04-03)_Spain ARPU + AUPU_Group" xfId="44943"/>
    <cellStyle name="n_QRF 07-2003 Wanadoo V2_0703 Préflashde L23 Analyse CA trafic 07-03 (07-04-03)_Spain ARPU + AUPU_ROW ARPU" xfId="44944"/>
    <cellStyle name="n_QRF 07-2003 Wanadoo V2_0703 Préflashde L23 Analyse CA trafic 07-03 (07-04-03)_Spain KPIs" xfId="7798"/>
    <cellStyle name="n_QRF 07-2003 Wanadoo V2_0703 Préflashde L23 Analyse CA trafic 07-03 (07-04-03)_Spain KPIs 2" xfId="17165"/>
    <cellStyle name="n_QRF 07-2003 Wanadoo V2_0703 Préflashde L23 Analyse CA trafic 07-03 (07-04-03)_Spain KPIs_1" xfId="52615"/>
    <cellStyle name="n_QRF 07-2003 Wanadoo V2_0703 Préflashde L23 Analyse CA trafic 07-03 (07-04-03)_Telecoms - Operational KPIs" xfId="50918"/>
    <cellStyle name="n_QRF 07-2003 Wanadoo V2_A&amp;ME KPIs" xfId="54392"/>
    <cellStyle name="n_QRF 07-2003 Wanadoo V2_Base Forfaits 06-07" xfId="3818"/>
    <cellStyle name="n_QRF 07-2003 Wanadoo V2_Base Forfaits 06-07_A&amp;ME KPIs" xfId="54395"/>
    <cellStyle name="n_QRF 07-2003 Wanadoo V2_Base Forfaits 06-07_France financials" xfId="24733"/>
    <cellStyle name="n_QRF 07-2003 Wanadoo V2_Base Forfaits 06-07_France KPIs" xfId="5941"/>
    <cellStyle name="n_QRF 07-2003 Wanadoo V2_Base Forfaits 06-07_France KPIs 2" xfId="15358"/>
    <cellStyle name="n_QRF 07-2003 Wanadoo V2_Base Forfaits 06-07_France KPIs_1" xfId="13183"/>
    <cellStyle name="n_QRF 07-2003 Wanadoo V2_Base Forfaits 06-07_Group" xfId="44946"/>
    <cellStyle name="n_QRF 07-2003 Wanadoo V2_Base Forfaits 06-07_Group - financial KPIs" xfId="22989"/>
    <cellStyle name="n_QRF 07-2003 Wanadoo V2_Base Forfaits 06-07_Group - operational KPIs" xfId="11429"/>
    <cellStyle name="n_QRF 07-2003 Wanadoo V2_Base Forfaits 06-07_Group - operational KPIs 2" xfId="19128"/>
    <cellStyle name="n_QRF 07-2003 Wanadoo V2_Base Forfaits 06-07_Group - operational KPIs_1" xfId="21245"/>
    <cellStyle name="n_QRF 07-2003 Wanadoo V2_Base Forfaits 06-07_Poland KPIs" xfId="44945"/>
    <cellStyle name="n_QRF 07-2003 Wanadoo V2_Base Forfaits 06-07_ROW" xfId="44947"/>
    <cellStyle name="n_QRF 07-2003 Wanadoo V2_Base Forfaits 06-07_ROW ARPU" xfId="44948"/>
    <cellStyle name="n_QRF 07-2003 Wanadoo V2_Base Forfaits 06-07_ROW_1" xfId="44949"/>
    <cellStyle name="n_QRF 07-2003 Wanadoo V2_Base Forfaits 06-07_ROW_1_Group" xfId="44950"/>
    <cellStyle name="n_QRF 07-2003 Wanadoo V2_Base Forfaits 06-07_ROW_1_ROW ARPU" xfId="44951"/>
    <cellStyle name="n_QRF 07-2003 Wanadoo V2_Base Forfaits 06-07_ROW_Group" xfId="44952"/>
    <cellStyle name="n_QRF 07-2003 Wanadoo V2_Base Forfaits 06-07_ROW_ROW ARPU" xfId="44953"/>
    <cellStyle name="n_QRF 07-2003 Wanadoo V2_Base Forfaits 06-07_Spain ARPU + AUPU" xfId="44954"/>
    <cellStyle name="n_QRF 07-2003 Wanadoo V2_Base Forfaits 06-07_Spain ARPU + AUPU_Group" xfId="44955"/>
    <cellStyle name="n_QRF 07-2003 Wanadoo V2_Base Forfaits 06-07_Spain ARPU + AUPU_ROW ARPU" xfId="44956"/>
    <cellStyle name="n_QRF 07-2003 Wanadoo V2_Base Forfaits 06-07_Spain KPIs" xfId="7799"/>
    <cellStyle name="n_QRF 07-2003 Wanadoo V2_Base Forfaits 06-07_Spain KPIs 2" xfId="17166"/>
    <cellStyle name="n_QRF 07-2003 Wanadoo V2_Base Forfaits 06-07_Spain KPIs_1" xfId="52616"/>
    <cellStyle name="n_QRF 07-2003 Wanadoo V2_Base Forfaits 06-07_Telecoms - Operational KPIs" xfId="50919"/>
    <cellStyle name="n_QRF 07-2003 Wanadoo V2_CA BAC SCR-VM 06-07 (31-07-06)" xfId="3819"/>
    <cellStyle name="n_QRF 07-2003 Wanadoo V2_CA BAC SCR-VM 06-07 (31-07-06)_A&amp;ME KPIs" xfId="54396"/>
    <cellStyle name="n_QRF 07-2003 Wanadoo V2_CA BAC SCR-VM 06-07 (31-07-06)_France financials" xfId="24734"/>
    <cellStyle name="n_QRF 07-2003 Wanadoo V2_CA BAC SCR-VM 06-07 (31-07-06)_France KPIs" xfId="5942"/>
    <cellStyle name="n_QRF 07-2003 Wanadoo V2_CA BAC SCR-VM 06-07 (31-07-06)_France KPIs 2" xfId="15359"/>
    <cellStyle name="n_QRF 07-2003 Wanadoo V2_CA BAC SCR-VM 06-07 (31-07-06)_France KPIs_1" xfId="13184"/>
    <cellStyle name="n_QRF 07-2003 Wanadoo V2_CA BAC SCR-VM 06-07 (31-07-06)_Group" xfId="44958"/>
    <cellStyle name="n_QRF 07-2003 Wanadoo V2_CA BAC SCR-VM 06-07 (31-07-06)_Group - financial KPIs" xfId="22990"/>
    <cellStyle name="n_QRF 07-2003 Wanadoo V2_CA BAC SCR-VM 06-07 (31-07-06)_Group - operational KPIs" xfId="11430"/>
    <cellStyle name="n_QRF 07-2003 Wanadoo V2_CA BAC SCR-VM 06-07 (31-07-06)_Group - operational KPIs 2" xfId="19129"/>
    <cellStyle name="n_QRF 07-2003 Wanadoo V2_CA BAC SCR-VM 06-07 (31-07-06)_Group - operational KPIs_1" xfId="21246"/>
    <cellStyle name="n_QRF 07-2003 Wanadoo V2_CA BAC SCR-VM 06-07 (31-07-06)_Poland KPIs" xfId="44957"/>
    <cellStyle name="n_QRF 07-2003 Wanadoo V2_CA BAC SCR-VM 06-07 (31-07-06)_ROW" xfId="44959"/>
    <cellStyle name="n_QRF 07-2003 Wanadoo V2_CA BAC SCR-VM 06-07 (31-07-06)_ROW ARPU" xfId="44960"/>
    <cellStyle name="n_QRF 07-2003 Wanadoo V2_CA BAC SCR-VM 06-07 (31-07-06)_ROW_1" xfId="44961"/>
    <cellStyle name="n_QRF 07-2003 Wanadoo V2_CA BAC SCR-VM 06-07 (31-07-06)_ROW_1_Group" xfId="44962"/>
    <cellStyle name="n_QRF 07-2003 Wanadoo V2_CA BAC SCR-VM 06-07 (31-07-06)_ROW_1_ROW ARPU" xfId="44963"/>
    <cellStyle name="n_QRF 07-2003 Wanadoo V2_CA BAC SCR-VM 06-07 (31-07-06)_ROW_Group" xfId="44964"/>
    <cellStyle name="n_QRF 07-2003 Wanadoo V2_CA BAC SCR-VM 06-07 (31-07-06)_ROW_ROW ARPU" xfId="44965"/>
    <cellStyle name="n_QRF 07-2003 Wanadoo V2_CA BAC SCR-VM 06-07 (31-07-06)_Spain ARPU + AUPU" xfId="44966"/>
    <cellStyle name="n_QRF 07-2003 Wanadoo V2_CA BAC SCR-VM 06-07 (31-07-06)_Spain ARPU + AUPU_Group" xfId="44967"/>
    <cellStyle name="n_QRF 07-2003 Wanadoo V2_CA BAC SCR-VM 06-07 (31-07-06)_Spain ARPU + AUPU_ROW ARPU" xfId="44968"/>
    <cellStyle name="n_QRF 07-2003 Wanadoo V2_CA BAC SCR-VM 06-07 (31-07-06)_Spain KPIs" xfId="7800"/>
    <cellStyle name="n_QRF 07-2003 Wanadoo V2_CA BAC SCR-VM 06-07 (31-07-06)_Spain KPIs 2" xfId="17167"/>
    <cellStyle name="n_QRF 07-2003 Wanadoo V2_CA BAC SCR-VM 06-07 (31-07-06)_Spain KPIs_1" xfId="52617"/>
    <cellStyle name="n_QRF 07-2003 Wanadoo V2_CA BAC SCR-VM 06-07 (31-07-06)_Telecoms - Operational KPIs" xfId="50920"/>
    <cellStyle name="n_QRF 07-2003 Wanadoo V2_CA forfaits 0607 (06-08-14)" xfId="3820"/>
    <cellStyle name="n_QRF 07-2003 Wanadoo V2_CA forfaits 0607 (06-08-14)_A&amp;ME KPIs" xfId="54397"/>
    <cellStyle name="n_QRF 07-2003 Wanadoo V2_CA forfaits 0607 (06-08-14)_France financials" xfId="24735"/>
    <cellStyle name="n_QRF 07-2003 Wanadoo V2_CA forfaits 0607 (06-08-14)_France KPIs" xfId="5943"/>
    <cellStyle name="n_QRF 07-2003 Wanadoo V2_CA forfaits 0607 (06-08-14)_France KPIs 2" xfId="15360"/>
    <cellStyle name="n_QRF 07-2003 Wanadoo V2_CA forfaits 0607 (06-08-14)_France KPIs_1" xfId="13185"/>
    <cellStyle name="n_QRF 07-2003 Wanadoo V2_CA forfaits 0607 (06-08-14)_Group" xfId="44970"/>
    <cellStyle name="n_QRF 07-2003 Wanadoo V2_CA forfaits 0607 (06-08-14)_Group - financial KPIs" xfId="22991"/>
    <cellStyle name="n_QRF 07-2003 Wanadoo V2_CA forfaits 0607 (06-08-14)_Group - operational KPIs" xfId="11431"/>
    <cellStyle name="n_QRF 07-2003 Wanadoo V2_CA forfaits 0607 (06-08-14)_Group - operational KPIs 2" xfId="19130"/>
    <cellStyle name="n_QRF 07-2003 Wanadoo V2_CA forfaits 0607 (06-08-14)_Group - operational KPIs_1" xfId="21247"/>
    <cellStyle name="n_QRF 07-2003 Wanadoo V2_CA forfaits 0607 (06-08-14)_Poland KPIs" xfId="44969"/>
    <cellStyle name="n_QRF 07-2003 Wanadoo V2_CA forfaits 0607 (06-08-14)_ROW" xfId="44971"/>
    <cellStyle name="n_QRF 07-2003 Wanadoo V2_CA forfaits 0607 (06-08-14)_ROW ARPU" xfId="44972"/>
    <cellStyle name="n_QRF 07-2003 Wanadoo V2_CA forfaits 0607 (06-08-14)_ROW_1" xfId="44973"/>
    <cellStyle name="n_QRF 07-2003 Wanadoo V2_CA forfaits 0607 (06-08-14)_ROW_1_Group" xfId="44974"/>
    <cellStyle name="n_QRF 07-2003 Wanadoo V2_CA forfaits 0607 (06-08-14)_ROW_1_ROW ARPU" xfId="44975"/>
    <cellStyle name="n_QRF 07-2003 Wanadoo V2_CA forfaits 0607 (06-08-14)_ROW_Group" xfId="44976"/>
    <cellStyle name="n_QRF 07-2003 Wanadoo V2_CA forfaits 0607 (06-08-14)_ROW_ROW ARPU" xfId="44977"/>
    <cellStyle name="n_QRF 07-2003 Wanadoo V2_CA forfaits 0607 (06-08-14)_Spain ARPU + AUPU" xfId="44978"/>
    <cellStyle name="n_QRF 07-2003 Wanadoo V2_CA forfaits 0607 (06-08-14)_Spain ARPU + AUPU_Group" xfId="44979"/>
    <cellStyle name="n_QRF 07-2003 Wanadoo V2_CA forfaits 0607 (06-08-14)_Spain ARPU + AUPU_ROW ARPU" xfId="44980"/>
    <cellStyle name="n_QRF 07-2003 Wanadoo V2_CA forfaits 0607 (06-08-14)_Spain KPIs" xfId="7801"/>
    <cellStyle name="n_QRF 07-2003 Wanadoo V2_CA forfaits 0607 (06-08-14)_Spain KPIs 2" xfId="17168"/>
    <cellStyle name="n_QRF 07-2003 Wanadoo V2_CA forfaits 0607 (06-08-14)_Spain KPIs_1" xfId="52618"/>
    <cellStyle name="n_QRF 07-2003 Wanadoo V2_CA forfaits 0607 (06-08-14)_Telecoms - Operational KPIs" xfId="50921"/>
    <cellStyle name="n_QRF 07-2003 Wanadoo V2_Classeur2" xfId="3821"/>
    <cellStyle name="n_QRF 07-2003 Wanadoo V2_Classeur2_A&amp;ME KPIs" xfId="54398"/>
    <cellStyle name="n_QRF 07-2003 Wanadoo V2_Classeur2_France financials" xfId="24736"/>
    <cellStyle name="n_QRF 07-2003 Wanadoo V2_Classeur2_France KPIs" xfId="5944"/>
    <cellStyle name="n_QRF 07-2003 Wanadoo V2_Classeur2_France KPIs 2" xfId="15361"/>
    <cellStyle name="n_QRF 07-2003 Wanadoo V2_Classeur2_France KPIs_1" xfId="13186"/>
    <cellStyle name="n_QRF 07-2003 Wanadoo V2_Classeur2_Group" xfId="44982"/>
    <cellStyle name="n_QRF 07-2003 Wanadoo V2_Classeur2_Group - financial KPIs" xfId="22992"/>
    <cellStyle name="n_QRF 07-2003 Wanadoo V2_Classeur2_Group - operational KPIs" xfId="11432"/>
    <cellStyle name="n_QRF 07-2003 Wanadoo V2_Classeur2_Group - operational KPIs 2" xfId="19131"/>
    <cellStyle name="n_QRF 07-2003 Wanadoo V2_Classeur2_Group - operational KPIs_1" xfId="21248"/>
    <cellStyle name="n_QRF 07-2003 Wanadoo V2_Classeur2_Poland KPIs" xfId="44981"/>
    <cellStyle name="n_QRF 07-2003 Wanadoo V2_Classeur2_ROW" xfId="44983"/>
    <cellStyle name="n_QRF 07-2003 Wanadoo V2_Classeur2_ROW ARPU" xfId="44984"/>
    <cellStyle name="n_QRF 07-2003 Wanadoo V2_Classeur2_ROW_1" xfId="44985"/>
    <cellStyle name="n_QRF 07-2003 Wanadoo V2_Classeur2_ROW_1_Group" xfId="44986"/>
    <cellStyle name="n_QRF 07-2003 Wanadoo V2_Classeur2_ROW_1_ROW ARPU" xfId="44987"/>
    <cellStyle name="n_QRF 07-2003 Wanadoo V2_Classeur2_ROW_Group" xfId="44988"/>
    <cellStyle name="n_QRF 07-2003 Wanadoo V2_Classeur2_ROW_ROW ARPU" xfId="44989"/>
    <cellStyle name="n_QRF 07-2003 Wanadoo V2_Classeur2_Spain ARPU + AUPU" xfId="44990"/>
    <cellStyle name="n_QRF 07-2003 Wanadoo V2_Classeur2_Spain ARPU + AUPU_Group" xfId="44991"/>
    <cellStyle name="n_QRF 07-2003 Wanadoo V2_Classeur2_Spain ARPU + AUPU_ROW ARPU" xfId="44992"/>
    <cellStyle name="n_QRF 07-2003 Wanadoo V2_Classeur2_Spain KPIs" xfId="7802"/>
    <cellStyle name="n_QRF 07-2003 Wanadoo V2_Classeur2_Spain KPIs 2" xfId="17169"/>
    <cellStyle name="n_QRF 07-2003 Wanadoo V2_Classeur2_Spain KPIs_1" xfId="52619"/>
    <cellStyle name="n_QRF 07-2003 Wanadoo V2_Classeur2_Telecoms - Operational KPIs" xfId="50922"/>
    <cellStyle name="n_QRF 07-2003 Wanadoo V2_Classeur5" xfId="3822"/>
    <cellStyle name="n_QRF 07-2003 Wanadoo V2_Classeur5_A&amp;ME KPIs" xfId="54399"/>
    <cellStyle name="n_QRF 07-2003 Wanadoo V2_Classeur5_France financials" xfId="24737"/>
    <cellStyle name="n_QRF 07-2003 Wanadoo V2_Classeur5_France KPIs" xfId="5945"/>
    <cellStyle name="n_QRF 07-2003 Wanadoo V2_Classeur5_France KPIs 2" xfId="15362"/>
    <cellStyle name="n_QRF 07-2003 Wanadoo V2_Classeur5_France KPIs_1" xfId="13187"/>
    <cellStyle name="n_QRF 07-2003 Wanadoo V2_Classeur5_Group" xfId="44994"/>
    <cellStyle name="n_QRF 07-2003 Wanadoo V2_Classeur5_Group - financial KPIs" xfId="22993"/>
    <cellStyle name="n_QRF 07-2003 Wanadoo V2_Classeur5_Group - operational KPIs" xfId="11433"/>
    <cellStyle name="n_QRF 07-2003 Wanadoo V2_Classeur5_Group - operational KPIs 2" xfId="19132"/>
    <cellStyle name="n_QRF 07-2003 Wanadoo V2_Classeur5_Group - operational KPIs_1" xfId="21249"/>
    <cellStyle name="n_QRF 07-2003 Wanadoo V2_Classeur5_Poland KPIs" xfId="44993"/>
    <cellStyle name="n_QRF 07-2003 Wanadoo V2_Classeur5_ROW" xfId="44995"/>
    <cellStyle name="n_QRF 07-2003 Wanadoo V2_Classeur5_ROW ARPU" xfId="44996"/>
    <cellStyle name="n_QRF 07-2003 Wanadoo V2_Classeur5_ROW_1" xfId="44997"/>
    <cellStyle name="n_QRF 07-2003 Wanadoo V2_Classeur5_ROW_1_Group" xfId="44998"/>
    <cellStyle name="n_QRF 07-2003 Wanadoo V2_Classeur5_ROW_1_ROW ARPU" xfId="44999"/>
    <cellStyle name="n_QRF 07-2003 Wanadoo V2_Classeur5_ROW_Group" xfId="45000"/>
    <cellStyle name="n_QRF 07-2003 Wanadoo V2_Classeur5_ROW_ROW ARPU" xfId="45001"/>
    <cellStyle name="n_QRF 07-2003 Wanadoo V2_Classeur5_Spain ARPU + AUPU" xfId="45002"/>
    <cellStyle name="n_QRF 07-2003 Wanadoo V2_Classeur5_Spain ARPU + AUPU_Group" xfId="45003"/>
    <cellStyle name="n_QRF 07-2003 Wanadoo V2_Classeur5_Spain ARPU + AUPU_ROW ARPU" xfId="45004"/>
    <cellStyle name="n_QRF 07-2003 Wanadoo V2_Classeur5_Spain KPIs" xfId="7803"/>
    <cellStyle name="n_QRF 07-2003 Wanadoo V2_Classeur5_Spain KPIs 2" xfId="17170"/>
    <cellStyle name="n_QRF 07-2003 Wanadoo V2_Classeur5_Spain KPIs_1" xfId="52620"/>
    <cellStyle name="n_QRF 07-2003 Wanadoo V2_Classeur5_Telecoms - Operational KPIs" xfId="50923"/>
    <cellStyle name="n_QRF 07-2003 Wanadoo V2_DATA KPI Personal" xfId="45005"/>
    <cellStyle name="n_QRF 07-2003 Wanadoo V2_DATA KPI Personal_Group" xfId="45006"/>
    <cellStyle name="n_QRF 07-2003 Wanadoo V2_DATA KPI Personal_ROW ARPU" xfId="45007"/>
    <cellStyle name="n_QRF 07-2003 Wanadoo V2_EE_CoA_BS - mapped V4" xfId="45008"/>
    <cellStyle name="n_QRF 07-2003 Wanadoo V2_EE_CoA_BS - mapped V4_Group" xfId="45009"/>
    <cellStyle name="n_QRF 07-2003 Wanadoo V2_EE_CoA_BS - mapped V4_ROW ARPU" xfId="45010"/>
    <cellStyle name="n_QRF 07-2003 Wanadoo V2_France financials" xfId="24730"/>
    <cellStyle name="n_QRF 07-2003 Wanadoo V2_France KPIs" xfId="5938"/>
    <cellStyle name="n_QRF 07-2003 Wanadoo V2_France KPIs 2" xfId="15355"/>
    <cellStyle name="n_QRF 07-2003 Wanadoo V2_France KPIs_1" xfId="13180"/>
    <cellStyle name="n_QRF 07-2003 Wanadoo V2_Group" xfId="45011"/>
    <cellStyle name="n_QRF 07-2003 Wanadoo V2_Group - financial KPIs" xfId="22986"/>
    <cellStyle name="n_QRF 07-2003 Wanadoo V2_Group - operational KPIs" xfId="11426"/>
    <cellStyle name="n_QRF 07-2003 Wanadoo V2_Group - operational KPIs 2" xfId="19125"/>
    <cellStyle name="n_QRF 07-2003 Wanadoo V2_Group - operational KPIs_1" xfId="21242"/>
    <cellStyle name="n_QRF 07-2003 Wanadoo V2_PFA_Mn MTV_060413" xfId="3823"/>
    <cellStyle name="n_QRF 07-2003 Wanadoo V2_PFA_Mn MTV_060413_A&amp;ME KPIs" xfId="54400"/>
    <cellStyle name="n_QRF 07-2003 Wanadoo V2_PFA_Mn MTV_060413_France financials" xfId="24738"/>
    <cellStyle name="n_QRF 07-2003 Wanadoo V2_PFA_Mn MTV_060413_France KPIs" xfId="5946"/>
    <cellStyle name="n_QRF 07-2003 Wanadoo V2_PFA_Mn MTV_060413_France KPIs 2" xfId="15363"/>
    <cellStyle name="n_QRF 07-2003 Wanadoo V2_PFA_Mn MTV_060413_France KPIs_1" xfId="13188"/>
    <cellStyle name="n_QRF 07-2003 Wanadoo V2_PFA_Mn MTV_060413_Group" xfId="45013"/>
    <cellStyle name="n_QRF 07-2003 Wanadoo V2_PFA_Mn MTV_060413_Group - financial KPIs" xfId="22994"/>
    <cellStyle name="n_QRF 07-2003 Wanadoo V2_PFA_Mn MTV_060413_Group - operational KPIs" xfId="11434"/>
    <cellStyle name="n_QRF 07-2003 Wanadoo V2_PFA_Mn MTV_060413_Group - operational KPIs 2" xfId="19133"/>
    <cellStyle name="n_QRF 07-2003 Wanadoo V2_PFA_Mn MTV_060413_Group - operational KPIs_1" xfId="21250"/>
    <cellStyle name="n_QRF 07-2003 Wanadoo V2_PFA_Mn MTV_060413_Poland KPIs" xfId="45012"/>
    <cellStyle name="n_QRF 07-2003 Wanadoo V2_PFA_Mn MTV_060413_ROW" xfId="45014"/>
    <cellStyle name="n_QRF 07-2003 Wanadoo V2_PFA_Mn MTV_060413_ROW ARPU" xfId="45015"/>
    <cellStyle name="n_QRF 07-2003 Wanadoo V2_PFA_Mn MTV_060413_ROW_1" xfId="45016"/>
    <cellStyle name="n_QRF 07-2003 Wanadoo V2_PFA_Mn MTV_060413_ROW_1_Group" xfId="45017"/>
    <cellStyle name="n_QRF 07-2003 Wanadoo V2_PFA_Mn MTV_060413_ROW_1_ROW ARPU" xfId="45018"/>
    <cellStyle name="n_QRF 07-2003 Wanadoo V2_PFA_Mn MTV_060413_ROW_Group" xfId="45019"/>
    <cellStyle name="n_QRF 07-2003 Wanadoo V2_PFA_Mn MTV_060413_ROW_ROW ARPU" xfId="45020"/>
    <cellStyle name="n_QRF 07-2003 Wanadoo V2_PFA_Mn MTV_060413_Spain ARPU + AUPU" xfId="45021"/>
    <cellStyle name="n_QRF 07-2003 Wanadoo V2_PFA_Mn MTV_060413_Spain ARPU + AUPU_Group" xfId="45022"/>
    <cellStyle name="n_QRF 07-2003 Wanadoo V2_PFA_Mn MTV_060413_Spain ARPU + AUPU_ROW ARPU" xfId="45023"/>
    <cellStyle name="n_QRF 07-2003 Wanadoo V2_PFA_Mn MTV_060413_Spain KPIs" xfId="7804"/>
    <cellStyle name="n_QRF 07-2003 Wanadoo V2_PFA_Mn MTV_060413_Spain KPIs 2" xfId="17171"/>
    <cellStyle name="n_QRF 07-2003 Wanadoo V2_PFA_Mn MTV_060413_Spain KPIs_1" xfId="52621"/>
    <cellStyle name="n_QRF 07-2003 Wanadoo V2_PFA_Mn MTV_060413_Telecoms - Operational KPIs" xfId="50924"/>
    <cellStyle name="n_QRF 07-2003 Wanadoo V2_PFA_Mn_0603_V0 0" xfId="3824"/>
    <cellStyle name="n_QRF 07-2003 Wanadoo V2_PFA_Mn_0603_V0 0_A&amp;ME KPIs" xfId="54401"/>
    <cellStyle name="n_QRF 07-2003 Wanadoo V2_PFA_Mn_0603_V0 0_France financials" xfId="24739"/>
    <cellStyle name="n_QRF 07-2003 Wanadoo V2_PFA_Mn_0603_V0 0_France KPIs" xfId="5947"/>
    <cellStyle name="n_QRF 07-2003 Wanadoo V2_PFA_Mn_0603_V0 0_France KPIs 2" xfId="15364"/>
    <cellStyle name="n_QRF 07-2003 Wanadoo V2_PFA_Mn_0603_V0 0_France KPIs_1" xfId="13189"/>
    <cellStyle name="n_QRF 07-2003 Wanadoo V2_PFA_Mn_0603_V0 0_Group" xfId="45025"/>
    <cellStyle name="n_QRF 07-2003 Wanadoo V2_PFA_Mn_0603_V0 0_Group - financial KPIs" xfId="22995"/>
    <cellStyle name="n_QRF 07-2003 Wanadoo V2_PFA_Mn_0603_V0 0_Group - operational KPIs" xfId="11435"/>
    <cellStyle name="n_QRF 07-2003 Wanadoo V2_PFA_Mn_0603_V0 0_Group - operational KPIs 2" xfId="19134"/>
    <cellStyle name="n_QRF 07-2003 Wanadoo V2_PFA_Mn_0603_V0 0_Group - operational KPIs_1" xfId="21251"/>
    <cellStyle name="n_QRF 07-2003 Wanadoo V2_PFA_Mn_0603_V0 0_Poland KPIs" xfId="45024"/>
    <cellStyle name="n_QRF 07-2003 Wanadoo V2_PFA_Mn_0603_V0 0_ROW" xfId="45026"/>
    <cellStyle name="n_QRF 07-2003 Wanadoo V2_PFA_Mn_0603_V0 0_ROW ARPU" xfId="45027"/>
    <cellStyle name="n_QRF 07-2003 Wanadoo V2_PFA_Mn_0603_V0 0_ROW_1" xfId="45028"/>
    <cellStyle name="n_QRF 07-2003 Wanadoo V2_PFA_Mn_0603_V0 0_ROW_1_Group" xfId="45029"/>
    <cellStyle name="n_QRF 07-2003 Wanadoo V2_PFA_Mn_0603_V0 0_ROW_1_ROW ARPU" xfId="45030"/>
    <cellStyle name="n_QRF 07-2003 Wanadoo V2_PFA_Mn_0603_V0 0_ROW_Group" xfId="45031"/>
    <cellStyle name="n_QRF 07-2003 Wanadoo V2_PFA_Mn_0603_V0 0_ROW_ROW ARPU" xfId="45032"/>
    <cellStyle name="n_QRF 07-2003 Wanadoo V2_PFA_Mn_0603_V0 0_Spain ARPU + AUPU" xfId="45033"/>
    <cellStyle name="n_QRF 07-2003 Wanadoo V2_PFA_Mn_0603_V0 0_Spain ARPU + AUPU_Group" xfId="45034"/>
    <cellStyle name="n_QRF 07-2003 Wanadoo V2_PFA_Mn_0603_V0 0_Spain ARPU + AUPU_ROW ARPU" xfId="45035"/>
    <cellStyle name="n_QRF 07-2003 Wanadoo V2_PFA_Mn_0603_V0 0_Spain KPIs" xfId="7805"/>
    <cellStyle name="n_QRF 07-2003 Wanadoo V2_PFA_Mn_0603_V0 0_Spain KPIs 2" xfId="17172"/>
    <cellStyle name="n_QRF 07-2003 Wanadoo V2_PFA_Mn_0603_V0 0_Spain KPIs_1" xfId="52622"/>
    <cellStyle name="n_QRF 07-2003 Wanadoo V2_PFA_Mn_0603_V0 0_Telecoms - Operational KPIs" xfId="50925"/>
    <cellStyle name="n_QRF 07-2003 Wanadoo V2_PFA_Parcs_0600706" xfId="3825"/>
    <cellStyle name="n_QRF 07-2003 Wanadoo V2_PFA_Parcs_0600706_A&amp;ME KPIs" xfId="54402"/>
    <cellStyle name="n_QRF 07-2003 Wanadoo V2_PFA_Parcs_0600706_France financials" xfId="24740"/>
    <cellStyle name="n_QRF 07-2003 Wanadoo V2_PFA_Parcs_0600706_France KPIs" xfId="5948"/>
    <cellStyle name="n_QRF 07-2003 Wanadoo V2_PFA_Parcs_0600706_France KPIs 2" xfId="15365"/>
    <cellStyle name="n_QRF 07-2003 Wanadoo V2_PFA_Parcs_0600706_France KPIs_1" xfId="13190"/>
    <cellStyle name="n_QRF 07-2003 Wanadoo V2_PFA_Parcs_0600706_Group" xfId="45037"/>
    <cellStyle name="n_QRF 07-2003 Wanadoo V2_PFA_Parcs_0600706_Group - financial KPIs" xfId="22996"/>
    <cellStyle name="n_QRF 07-2003 Wanadoo V2_PFA_Parcs_0600706_Group - operational KPIs" xfId="11436"/>
    <cellStyle name="n_QRF 07-2003 Wanadoo V2_PFA_Parcs_0600706_Group - operational KPIs 2" xfId="19135"/>
    <cellStyle name="n_QRF 07-2003 Wanadoo V2_PFA_Parcs_0600706_Group - operational KPIs_1" xfId="21252"/>
    <cellStyle name="n_QRF 07-2003 Wanadoo V2_PFA_Parcs_0600706_Poland KPIs" xfId="45036"/>
    <cellStyle name="n_QRF 07-2003 Wanadoo V2_PFA_Parcs_0600706_ROW" xfId="45038"/>
    <cellStyle name="n_QRF 07-2003 Wanadoo V2_PFA_Parcs_0600706_ROW ARPU" xfId="45039"/>
    <cellStyle name="n_QRF 07-2003 Wanadoo V2_PFA_Parcs_0600706_ROW_1" xfId="45040"/>
    <cellStyle name="n_QRF 07-2003 Wanadoo V2_PFA_Parcs_0600706_ROW_1_Group" xfId="45041"/>
    <cellStyle name="n_QRF 07-2003 Wanadoo V2_PFA_Parcs_0600706_ROW_1_ROW ARPU" xfId="45042"/>
    <cellStyle name="n_QRF 07-2003 Wanadoo V2_PFA_Parcs_0600706_ROW_Group" xfId="45043"/>
    <cellStyle name="n_QRF 07-2003 Wanadoo V2_PFA_Parcs_0600706_ROW_ROW ARPU" xfId="45044"/>
    <cellStyle name="n_QRF 07-2003 Wanadoo V2_PFA_Parcs_0600706_Spain ARPU + AUPU" xfId="45045"/>
    <cellStyle name="n_QRF 07-2003 Wanadoo V2_PFA_Parcs_0600706_Spain ARPU + AUPU_Group" xfId="45046"/>
    <cellStyle name="n_QRF 07-2003 Wanadoo V2_PFA_Parcs_0600706_Spain ARPU + AUPU_ROW ARPU" xfId="45047"/>
    <cellStyle name="n_QRF 07-2003 Wanadoo V2_PFA_Parcs_0600706_Spain KPIs" xfId="7806"/>
    <cellStyle name="n_QRF 07-2003 Wanadoo V2_PFA_Parcs_0600706_Spain KPIs 2" xfId="17173"/>
    <cellStyle name="n_QRF 07-2003 Wanadoo V2_PFA_Parcs_0600706_Spain KPIs_1" xfId="52623"/>
    <cellStyle name="n_QRF 07-2003 Wanadoo V2_PFA_Parcs_0600706_Telecoms - Operational KPIs" xfId="50926"/>
    <cellStyle name="n_QRF 07-2003 Wanadoo V2_Poland KPIs" xfId="44920"/>
    <cellStyle name="n_QRF 07-2003 Wanadoo V2_Reporting Valeur_Mobile_2010_10" xfId="45048"/>
    <cellStyle name="n_QRF 07-2003 Wanadoo V2_Reporting Valeur_Mobile_2010_10_Group" xfId="45049"/>
    <cellStyle name="n_QRF 07-2003 Wanadoo V2_Reporting Valeur_Mobile_2010_10_ROW" xfId="45050"/>
    <cellStyle name="n_QRF 07-2003 Wanadoo V2_Reporting Valeur_Mobile_2010_10_ROW ARPU" xfId="45051"/>
    <cellStyle name="n_QRF 07-2003 Wanadoo V2_Reporting Valeur_Mobile_2010_10_ROW_Group" xfId="45052"/>
    <cellStyle name="n_QRF 07-2003 Wanadoo V2_Reporting Valeur_Mobile_2010_10_ROW_ROW ARPU" xfId="45053"/>
    <cellStyle name="n_QRF 07-2003 Wanadoo V2_ROW" xfId="45054"/>
    <cellStyle name="n_QRF 07-2003 Wanadoo V2_ROW ARPU" xfId="45055"/>
    <cellStyle name="n_QRF 07-2003 Wanadoo V2_ROW_1" xfId="45056"/>
    <cellStyle name="n_QRF 07-2003 Wanadoo V2_ROW_1_Group" xfId="45057"/>
    <cellStyle name="n_QRF 07-2003 Wanadoo V2_ROW_1_ROW ARPU" xfId="45058"/>
    <cellStyle name="n_QRF 07-2003 Wanadoo V2_ROW_Group" xfId="45059"/>
    <cellStyle name="n_QRF 07-2003 Wanadoo V2_ROW_ROW ARPU" xfId="45060"/>
    <cellStyle name="n_QRF 07-2003 Wanadoo V2_Spain ARPU + AUPU" xfId="45061"/>
    <cellStyle name="n_QRF 07-2003 Wanadoo V2_Spain ARPU + AUPU_Group" xfId="45062"/>
    <cellStyle name="n_QRF 07-2003 Wanadoo V2_Spain ARPU + AUPU_ROW ARPU" xfId="45063"/>
    <cellStyle name="n_QRF 07-2003 Wanadoo V2_Spain KPIs" xfId="7796"/>
    <cellStyle name="n_QRF 07-2003 Wanadoo V2_Spain KPIs 2" xfId="17163"/>
    <cellStyle name="n_QRF 07-2003 Wanadoo V2_Spain KPIs_1" xfId="52613"/>
    <cellStyle name="n_QRF 07-2003 Wanadoo V2_Telecoms - Operational KPIs" xfId="50916"/>
    <cellStyle name="n_QRF 07-2003 Wanadoo V2_UAG_report_CA 06-09 (06-09-28)" xfId="3826"/>
    <cellStyle name="n_QRF 07-2003 Wanadoo V2_UAG_report_CA 06-09 (06-09-28)_A&amp;ME KPIs" xfId="54403"/>
    <cellStyle name="n_QRF 07-2003 Wanadoo V2_UAG_report_CA 06-09 (06-09-28)_France financials" xfId="24741"/>
    <cellStyle name="n_QRF 07-2003 Wanadoo V2_UAG_report_CA 06-09 (06-09-28)_France KPIs" xfId="5949"/>
    <cellStyle name="n_QRF 07-2003 Wanadoo V2_UAG_report_CA 06-09 (06-09-28)_France KPIs 2" xfId="15366"/>
    <cellStyle name="n_QRF 07-2003 Wanadoo V2_UAG_report_CA 06-09 (06-09-28)_France KPIs_1" xfId="13191"/>
    <cellStyle name="n_QRF 07-2003 Wanadoo V2_UAG_report_CA 06-09 (06-09-28)_Group" xfId="45065"/>
    <cellStyle name="n_QRF 07-2003 Wanadoo V2_UAG_report_CA 06-09 (06-09-28)_Group - financial KPIs" xfId="22997"/>
    <cellStyle name="n_QRF 07-2003 Wanadoo V2_UAG_report_CA 06-09 (06-09-28)_Group - operational KPIs" xfId="11437"/>
    <cellStyle name="n_QRF 07-2003 Wanadoo V2_UAG_report_CA 06-09 (06-09-28)_Group - operational KPIs 2" xfId="19136"/>
    <cellStyle name="n_QRF 07-2003 Wanadoo V2_UAG_report_CA 06-09 (06-09-28)_Group - operational KPIs_1" xfId="21253"/>
    <cellStyle name="n_QRF 07-2003 Wanadoo V2_UAG_report_CA 06-09 (06-09-28)_Poland KPIs" xfId="45064"/>
    <cellStyle name="n_QRF 07-2003 Wanadoo V2_UAG_report_CA 06-09 (06-09-28)_ROW" xfId="45066"/>
    <cellStyle name="n_QRF 07-2003 Wanadoo V2_UAG_report_CA 06-09 (06-09-28)_ROW ARPU" xfId="45067"/>
    <cellStyle name="n_QRF 07-2003 Wanadoo V2_UAG_report_CA 06-09 (06-09-28)_ROW_1" xfId="45068"/>
    <cellStyle name="n_QRF 07-2003 Wanadoo V2_UAG_report_CA 06-09 (06-09-28)_ROW_1_Group" xfId="45069"/>
    <cellStyle name="n_QRF 07-2003 Wanadoo V2_UAG_report_CA 06-09 (06-09-28)_ROW_1_ROW ARPU" xfId="45070"/>
    <cellStyle name="n_QRF 07-2003 Wanadoo V2_UAG_report_CA 06-09 (06-09-28)_ROW_Group" xfId="45071"/>
    <cellStyle name="n_QRF 07-2003 Wanadoo V2_UAG_report_CA 06-09 (06-09-28)_ROW_ROW ARPU" xfId="45072"/>
    <cellStyle name="n_QRF 07-2003 Wanadoo V2_UAG_report_CA 06-09 (06-09-28)_Spain ARPU + AUPU" xfId="45073"/>
    <cellStyle name="n_QRF 07-2003 Wanadoo V2_UAG_report_CA 06-09 (06-09-28)_Spain ARPU + AUPU_Group" xfId="45074"/>
    <cellStyle name="n_QRF 07-2003 Wanadoo V2_UAG_report_CA 06-09 (06-09-28)_Spain ARPU + AUPU_ROW ARPU" xfId="45075"/>
    <cellStyle name="n_QRF 07-2003 Wanadoo V2_UAG_report_CA 06-09 (06-09-28)_Spain KPIs" xfId="7807"/>
    <cellStyle name="n_QRF 07-2003 Wanadoo V2_UAG_report_CA 06-09 (06-09-28)_Spain KPIs 2" xfId="17174"/>
    <cellStyle name="n_QRF 07-2003 Wanadoo V2_UAG_report_CA 06-09 (06-09-28)_Spain KPIs_1" xfId="52624"/>
    <cellStyle name="n_QRF 07-2003 Wanadoo V2_UAG_report_CA 06-09 (06-09-28)_Telecoms - Operational KPIs" xfId="50927"/>
    <cellStyle name="n_QRF 07-2003 Wanadoo V2_UAG_report_CA 06-10 (06-11-06)" xfId="3827"/>
    <cellStyle name="n_QRF 07-2003 Wanadoo V2_UAG_report_CA 06-10 (06-11-06)_A&amp;ME KPIs" xfId="54404"/>
    <cellStyle name="n_QRF 07-2003 Wanadoo V2_UAG_report_CA 06-10 (06-11-06)_France financials" xfId="24742"/>
    <cellStyle name="n_QRF 07-2003 Wanadoo V2_UAG_report_CA 06-10 (06-11-06)_France KPIs" xfId="5950"/>
    <cellStyle name="n_QRF 07-2003 Wanadoo V2_UAG_report_CA 06-10 (06-11-06)_France KPIs 2" xfId="15367"/>
    <cellStyle name="n_QRF 07-2003 Wanadoo V2_UAG_report_CA 06-10 (06-11-06)_France KPIs_1" xfId="13192"/>
    <cellStyle name="n_QRF 07-2003 Wanadoo V2_UAG_report_CA 06-10 (06-11-06)_Group" xfId="45077"/>
    <cellStyle name="n_QRF 07-2003 Wanadoo V2_UAG_report_CA 06-10 (06-11-06)_Group - financial KPIs" xfId="22998"/>
    <cellStyle name="n_QRF 07-2003 Wanadoo V2_UAG_report_CA 06-10 (06-11-06)_Group - operational KPIs" xfId="11438"/>
    <cellStyle name="n_QRF 07-2003 Wanadoo V2_UAG_report_CA 06-10 (06-11-06)_Group - operational KPIs 2" xfId="19137"/>
    <cellStyle name="n_QRF 07-2003 Wanadoo V2_UAG_report_CA 06-10 (06-11-06)_Group - operational KPIs_1" xfId="21254"/>
    <cellStyle name="n_QRF 07-2003 Wanadoo V2_UAG_report_CA 06-10 (06-11-06)_Poland KPIs" xfId="45076"/>
    <cellStyle name="n_QRF 07-2003 Wanadoo V2_UAG_report_CA 06-10 (06-11-06)_ROW" xfId="45078"/>
    <cellStyle name="n_QRF 07-2003 Wanadoo V2_UAG_report_CA 06-10 (06-11-06)_ROW ARPU" xfId="45079"/>
    <cellStyle name="n_QRF 07-2003 Wanadoo V2_UAG_report_CA 06-10 (06-11-06)_ROW_1" xfId="45080"/>
    <cellStyle name="n_QRF 07-2003 Wanadoo V2_UAG_report_CA 06-10 (06-11-06)_ROW_1_Group" xfId="45081"/>
    <cellStyle name="n_QRF 07-2003 Wanadoo V2_UAG_report_CA 06-10 (06-11-06)_ROW_1_ROW ARPU" xfId="45082"/>
    <cellStyle name="n_QRF 07-2003 Wanadoo V2_UAG_report_CA 06-10 (06-11-06)_ROW_Group" xfId="45083"/>
    <cellStyle name="n_QRF 07-2003 Wanadoo V2_UAG_report_CA 06-10 (06-11-06)_ROW_ROW ARPU" xfId="45084"/>
    <cellStyle name="n_QRF 07-2003 Wanadoo V2_UAG_report_CA 06-10 (06-11-06)_Spain ARPU + AUPU" xfId="45085"/>
    <cellStyle name="n_QRF 07-2003 Wanadoo V2_UAG_report_CA 06-10 (06-11-06)_Spain ARPU + AUPU_Group" xfId="45086"/>
    <cellStyle name="n_QRF 07-2003 Wanadoo V2_UAG_report_CA 06-10 (06-11-06)_Spain ARPU + AUPU_ROW ARPU" xfId="45087"/>
    <cellStyle name="n_QRF 07-2003 Wanadoo V2_UAG_report_CA 06-10 (06-11-06)_Spain KPIs" xfId="7808"/>
    <cellStyle name="n_QRF 07-2003 Wanadoo V2_UAG_report_CA 06-10 (06-11-06)_Spain KPIs 2" xfId="17175"/>
    <cellStyle name="n_QRF 07-2003 Wanadoo V2_UAG_report_CA 06-10 (06-11-06)_Spain KPIs_1" xfId="52625"/>
    <cellStyle name="n_QRF 07-2003 Wanadoo V2_UAG_report_CA 06-10 (06-11-06)_Telecoms - Operational KPIs" xfId="50928"/>
    <cellStyle name="n_QRF 07-2003 Wanadoo V2_V&amp;M trajectoires V1 (06-08-11)" xfId="3828"/>
    <cellStyle name="n_QRF 07-2003 Wanadoo V2_V&amp;M trajectoires V1 (06-08-11)_A&amp;ME KPIs" xfId="54405"/>
    <cellStyle name="n_QRF 07-2003 Wanadoo V2_V&amp;M trajectoires V1 (06-08-11)_France financials" xfId="24743"/>
    <cellStyle name="n_QRF 07-2003 Wanadoo V2_V&amp;M trajectoires V1 (06-08-11)_France KPIs" xfId="5951"/>
    <cellStyle name="n_QRF 07-2003 Wanadoo V2_V&amp;M trajectoires V1 (06-08-11)_France KPIs 2" xfId="15368"/>
    <cellStyle name="n_QRF 07-2003 Wanadoo V2_V&amp;M trajectoires V1 (06-08-11)_France KPIs_1" xfId="13193"/>
    <cellStyle name="n_QRF 07-2003 Wanadoo V2_V&amp;M trajectoires V1 (06-08-11)_Group" xfId="45089"/>
    <cellStyle name="n_QRF 07-2003 Wanadoo V2_V&amp;M trajectoires V1 (06-08-11)_Group - financial KPIs" xfId="22999"/>
    <cellStyle name="n_QRF 07-2003 Wanadoo V2_V&amp;M trajectoires V1 (06-08-11)_Group - operational KPIs" xfId="11439"/>
    <cellStyle name="n_QRF 07-2003 Wanadoo V2_V&amp;M trajectoires V1 (06-08-11)_Group - operational KPIs 2" xfId="19138"/>
    <cellStyle name="n_QRF 07-2003 Wanadoo V2_V&amp;M trajectoires V1 (06-08-11)_Group - operational KPIs_1" xfId="21255"/>
    <cellStyle name="n_QRF 07-2003 Wanadoo V2_V&amp;M trajectoires V1 (06-08-11)_Poland KPIs" xfId="45088"/>
    <cellStyle name="n_QRF 07-2003 Wanadoo V2_V&amp;M trajectoires V1 (06-08-11)_ROW" xfId="45090"/>
    <cellStyle name="n_QRF 07-2003 Wanadoo V2_V&amp;M trajectoires V1 (06-08-11)_ROW ARPU" xfId="45091"/>
    <cellStyle name="n_QRF 07-2003 Wanadoo V2_V&amp;M trajectoires V1 (06-08-11)_ROW_1" xfId="45092"/>
    <cellStyle name="n_QRF 07-2003 Wanadoo V2_V&amp;M trajectoires V1 (06-08-11)_ROW_1_Group" xfId="45093"/>
    <cellStyle name="n_QRF 07-2003 Wanadoo V2_V&amp;M trajectoires V1 (06-08-11)_ROW_1_ROW ARPU" xfId="45094"/>
    <cellStyle name="n_QRF 07-2003 Wanadoo V2_V&amp;M trajectoires V1 (06-08-11)_ROW_Group" xfId="45095"/>
    <cellStyle name="n_QRF 07-2003 Wanadoo V2_V&amp;M trajectoires V1 (06-08-11)_ROW_ROW ARPU" xfId="45096"/>
    <cellStyle name="n_QRF 07-2003 Wanadoo V2_V&amp;M trajectoires V1 (06-08-11)_Spain ARPU + AUPU" xfId="45097"/>
    <cellStyle name="n_QRF 07-2003 Wanadoo V2_V&amp;M trajectoires V1 (06-08-11)_Spain ARPU + AUPU_Group" xfId="45098"/>
    <cellStyle name="n_QRF 07-2003 Wanadoo V2_V&amp;M trajectoires V1 (06-08-11)_Spain ARPU + AUPU_ROW ARPU" xfId="45099"/>
    <cellStyle name="n_QRF 07-2003 Wanadoo V2_V&amp;M trajectoires V1 (06-08-11)_Spain KPIs" xfId="7809"/>
    <cellStyle name="n_QRF 07-2003 Wanadoo V2_V&amp;M trajectoires V1 (06-08-11)_Spain KPIs 2" xfId="17176"/>
    <cellStyle name="n_QRF 07-2003 Wanadoo V2_V&amp;M trajectoires V1 (06-08-11)_Spain KPIs_1" xfId="52626"/>
    <cellStyle name="n_QRF 07-2003 Wanadoo V2_V&amp;M trajectoires V1 (06-08-11)_Telecoms - Operational KPIs" xfId="50929"/>
    <cellStyle name="n_R&amp;O" xfId="3829"/>
    <cellStyle name="n_R&amp;O reporting SCR_200602 template" xfId="3830"/>
    <cellStyle name="n_R&amp;O reporting SCR_200602 template_A&amp;ME KPIs" xfId="54407"/>
    <cellStyle name="n_R&amp;O reporting SCR_200602 template_France financials" xfId="24745"/>
    <cellStyle name="n_R&amp;O reporting SCR_200602 template_France KPIs" xfId="5953"/>
    <cellStyle name="n_R&amp;O reporting SCR_200602 template_France KPIs 2" xfId="15370"/>
    <cellStyle name="n_R&amp;O reporting SCR_200602 template_France KPIs_1" xfId="13195"/>
    <cellStyle name="n_R&amp;O reporting SCR_200602 template_Group" xfId="45102"/>
    <cellStyle name="n_R&amp;O reporting SCR_200602 template_Group - financial KPIs" xfId="23001"/>
    <cellStyle name="n_R&amp;O reporting SCR_200602 template_Group - operational KPIs" xfId="11441"/>
    <cellStyle name="n_R&amp;O reporting SCR_200602 template_Group - operational KPIs 2" xfId="19140"/>
    <cellStyle name="n_R&amp;O reporting SCR_200602 template_Group - operational KPIs_1" xfId="21257"/>
    <cellStyle name="n_R&amp;O reporting SCR_200602 template_Poland KPIs" xfId="45101"/>
    <cellStyle name="n_R&amp;O reporting SCR_200602 template_ROW" xfId="45103"/>
    <cellStyle name="n_R&amp;O reporting SCR_200602 template_ROW ARPU" xfId="45104"/>
    <cellStyle name="n_R&amp;O reporting SCR_200602 template_ROW_1" xfId="45105"/>
    <cellStyle name="n_R&amp;O reporting SCR_200602 template_ROW_1_Group" xfId="45106"/>
    <cellStyle name="n_R&amp;O reporting SCR_200602 template_ROW_1_ROW ARPU" xfId="45107"/>
    <cellStyle name="n_R&amp;O reporting SCR_200602 template_ROW_Group" xfId="45108"/>
    <cellStyle name="n_R&amp;O reporting SCR_200602 template_ROW_ROW ARPU" xfId="45109"/>
    <cellStyle name="n_R&amp;O reporting SCR_200602 template_Spain ARPU + AUPU" xfId="45110"/>
    <cellStyle name="n_R&amp;O reporting SCR_200602 template_Spain ARPU + AUPU_Group" xfId="45111"/>
    <cellStyle name="n_R&amp;O reporting SCR_200602 template_Spain ARPU + AUPU_ROW ARPU" xfId="45112"/>
    <cellStyle name="n_R&amp;O reporting SCR_200602 template_Spain KPIs" xfId="7811"/>
    <cellStyle name="n_R&amp;O reporting SCR_200602 template_Spain KPIs 2" xfId="17178"/>
    <cellStyle name="n_R&amp;O reporting SCR_200602 template_Spain KPIs_1" xfId="52628"/>
    <cellStyle name="n_R&amp;O reporting SCR_200602 template_Telecoms - Operational KPIs" xfId="50931"/>
    <cellStyle name="n_R&amp;O_A&amp;ME KPIs" xfId="54406"/>
    <cellStyle name="n_R&amp;O_DATA KPI Personal" xfId="45113"/>
    <cellStyle name="n_R&amp;O_DATA KPI Personal_Group" xfId="45114"/>
    <cellStyle name="n_R&amp;O_DATA KPI Personal_ROW ARPU" xfId="45115"/>
    <cellStyle name="n_R&amp;O_EE_CoA_BS - mapped V4" xfId="45116"/>
    <cellStyle name="n_R&amp;O_EE_CoA_BS - mapped V4_Group" xfId="45117"/>
    <cellStyle name="n_R&amp;O_EE_CoA_BS - mapped V4_ROW ARPU" xfId="45118"/>
    <cellStyle name="n_R&amp;O_France financials" xfId="24744"/>
    <cellStyle name="n_R&amp;O_France KPIs" xfId="5952"/>
    <cellStyle name="n_R&amp;O_France KPIs 2" xfId="15369"/>
    <cellStyle name="n_R&amp;O_France KPIs_1" xfId="13194"/>
    <cellStyle name="n_R&amp;O_Group" xfId="45119"/>
    <cellStyle name="n_R&amp;O_Group - financial KPIs" xfId="23000"/>
    <cellStyle name="n_R&amp;O_Group - operational KPIs" xfId="11440"/>
    <cellStyle name="n_R&amp;O_Group - operational KPIs 2" xfId="19139"/>
    <cellStyle name="n_R&amp;O_Group - operational KPIs_1" xfId="21256"/>
    <cellStyle name="n_R&amp;O_Poland KPIs" xfId="45100"/>
    <cellStyle name="n_R&amp;O_Reporting Valeur_Mobile_2010_10" xfId="45120"/>
    <cellStyle name="n_R&amp;O_Reporting Valeur_Mobile_2010_10_Group" xfId="45121"/>
    <cellStyle name="n_R&amp;O_Reporting Valeur_Mobile_2010_10_ROW" xfId="45122"/>
    <cellStyle name="n_R&amp;O_Reporting Valeur_Mobile_2010_10_ROW ARPU" xfId="45123"/>
    <cellStyle name="n_R&amp;O_Reporting Valeur_Mobile_2010_10_ROW_Group" xfId="45124"/>
    <cellStyle name="n_R&amp;O_Reporting Valeur_Mobile_2010_10_ROW_ROW ARPU" xfId="45125"/>
    <cellStyle name="n_R&amp;O_ROW" xfId="45126"/>
    <cellStyle name="n_R&amp;O_ROW ARPU" xfId="45127"/>
    <cellStyle name="n_R&amp;O_ROW_1" xfId="45128"/>
    <cellStyle name="n_R&amp;O_ROW_1_Group" xfId="45129"/>
    <cellStyle name="n_R&amp;O_ROW_1_ROW ARPU" xfId="45130"/>
    <cellStyle name="n_R&amp;O_ROW_Group" xfId="45131"/>
    <cellStyle name="n_R&amp;O_ROW_ROW ARPU" xfId="45132"/>
    <cellStyle name="n_R&amp;O_Spain ARPU + AUPU" xfId="45133"/>
    <cellStyle name="n_R&amp;O_Spain ARPU + AUPU_Group" xfId="45134"/>
    <cellStyle name="n_R&amp;O_Spain ARPU + AUPU_ROW ARPU" xfId="45135"/>
    <cellStyle name="n_R&amp;O_Spain KPIs" xfId="7810"/>
    <cellStyle name="n_R&amp;O_Spain KPIs 2" xfId="17177"/>
    <cellStyle name="n_R&amp;O_Spain KPIs_1" xfId="52627"/>
    <cellStyle name="n_R&amp;O_Telecoms - Operational KPIs" xfId="50930"/>
    <cellStyle name="n_Reporting FT 2004-03" xfId="3831"/>
    <cellStyle name="n_Reporting FT 2004-03_01 Synthèse DM pour modèle" xfId="3832"/>
    <cellStyle name="n_Reporting FT 2004-03_01 Synthèse DM pour modèle_A&amp;ME KPIs" xfId="54409"/>
    <cellStyle name="n_Reporting FT 2004-03_01 Synthèse DM pour modèle_France financials" xfId="24747"/>
    <cellStyle name="n_Reporting FT 2004-03_01 Synthèse DM pour modèle_France KPIs" xfId="5955"/>
    <cellStyle name="n_Reporting FT 2004-03_01 Synthèse DM pour modèle_France KPIs 2" xfId="15372"/>
    <cellStyle name="n_Reporting FT 2004-03_01 Synthèse DM pour modèle_France KPIs_1" xfId="13197"/>
    <cellStyle name="n_Reporting FT 2004-03_01 Synthèse DM pour modèle_Group" xfId="45138"/>
    <cellStyle name="n_Reporting FT 2004-03_01 Synthèse DM pour modèle_Group - financial KPIs" xfId="23003"/>
    <cellStyle name="n_Reporting FT 2004-03_01 Synthèse DM pour modèle_Group - operational KPIs" xfId="11443"/>
    <cellStyle name="n_Reporting FT 2004-03_01 Synthèse DM pour modèle_Group - operational KPIs 2" xfId="19142"/>
    <cellStyle name="n_Reporting FT 2004-03_01 Synthèse DM pour modèle_Group - operational KPIs_1" xfId="21259"/>
    <cellStyle name="n_Reporting FT 2004-03_01 Synthèse DM pour modèle_Poland KPIs" xfId="45137"/>
    <cellStyle name="n_Reporting FT 2004-03_01 Synthèse DM pour modèle_ROW" xfId="45139"/>
    <cellStyle name="n_Reporting FT 2004-03_01 Synthèse DM pour modèle_ROW ARPU" xfId="45140"/>
    <cellStyle name="n_Reporting FT 2004-03_01 Synthèse DM pour modèle_ROW_1" xfId="45141"/>
    <cellStyle name="n_Reporting FT 2004-03_01 Synthèse DM pour modèle_ROW_1_Group" xfId="45142"/>
    <cellStyle name="n_Reporting FT 2004-03_01 Synthèse DM pour modèle_ROW_1_ROW ARPU" xfId="45143"/>
    <cellStyle name="n_Reporting FT 2004-03_01 Synthèse DM pour modèle_ROW_Group" xfId="45144"/>
    <cellStyle name="n_Reporting FT 2004-03_01 Synthèse DM pour modèle_ROW_ROW ARPU" xfId="45145"/>
    <cellStyle name="n_Reporting FT 2004-03_01 Synthèse DM pour modèle_Spain ARPU + AUPU" xfId="45146"/>
    <cellStyle name="n_Reporting FT 2004-03_01 Synthèse DM pour modèle_Spain ARPU + AUPU_Group" xfId="45147"/>
    <cellStyle name="n_Reporting FT 2004-03_01 Synthèse DM pour modèle_Spain ARPU + AUPU_ROW ARPU" xfId="45148"/>
    <cellStyle name="n_Reporting FT 2004-03_01 Synthèse DM pour modèle_Spain KPIs" xfId="7813"/>
    <cellStyle name="n_Reporting FT 2004-03_01 Synthèse DM pour modèle_Spain KPIs 2" xfId="17180"/>
    <cellStyle name="n_Reporting FT 2004-03_01 Synthèse DM pour modèle_Spain KPIs_1" xfId="52630"/>
    <cellStyle name="n_Reporting FT 2004-03_01 Synthèse DM pour modèle_Telecoms - Operational KPIs" xfId="50933"/>
    <cellStyle name="n_Reporting FT 2004-03_0703 Préflashde L23 Analyse CA trafic 07-03 (07-04-03)" xfId="3833"/>
    <cellStyle name="n_Reporting FT 2004-03_0703 Préflashde L23 Analyse CA trafic 07-03 (07-04-03)_A&amp;ME KPIs" xfId="54410"/>
    <cellStyle name="n_Reporting FT 2004-03_0703 Préflashde L23 Analyse CA trafic 07-03 (07-04-03)_France financials" xfId="24748"/>
    <cellStyle name="n_Reporting FT 2004-03_0703 Préflashde L23 Analyse CA trafic 07-03 (07-04-03)_France KPIs" xfId="5956"/>
    <cellStyle name="n_Reporting FT 2004-03_0703 Préflashde L23 Analyse CA trafic 07-03 (07-04-03)_France KPIs 2" xfId="15373"/>
    <cellStyle name="n_Reporting FT 2004-03_0703 Préflashde L23 Analyse CA trafic 07-03 (07-04-03)_France KPIs_1" xfId="13198"/>
    <cellStyle name="n_Reporting FT 2004-03_0703 Préflashde L23 Analyse CA trafic 07-03 (07-04-03)_Group" xfId="45150"/>
    <cellStyle name="n_Reporting FT 2004-03_0703 Préflashde L23 Analyse CA trafic 07-03 (07-04-03)_Group - financial KPIs" xfId="23004"/>
    <cellStyle name="n_Reporting FT 2004-03_0703 Préflashde L23 Analyse CA trafic 07-03 (07-04-03)_Group - operational KPIs" xfId="11444"/>
    <cellStyle name="n_Reporting FT 2004-03_0703 Préflashde L23 Analyse CA trafic 07-03 (07-04-03)_Group - operational KPIs 2" xfId="19143"/>
    <cellStyle name="n_Reporting FT 2004-03_0703 Préflashde L23 Analyse CA trafic 07-03 (07-04-03)_Group - operational KPIs_1" xfId="21260"/>
    <cellStyle name="n_Reporting FT 2004-03_0703 Préflashde L23 Analyse CA trafic 07-03 (07-04-03)_Poland KPIs" xfId="45149"/>
    <cellStyle name="n_Reporting FT 2004-03_0703 Préflashde L23 Analyse CA trafic 07-03 (07-04-03)_ROW" xfId="45151"/>
    <cellStyle name="n_Reporting FT 2004-03_0703 Préflashde L23 Analyse CA trafic 07-03 (07-04-03)_ROW ARPU" xfId="45152"/>
    <cellStyle name="n_Reporting FT 2004-03_0703 Préflashde L23 Analyse CA trafic 07-03 (07-04-03)_ROW_1" xfId="45153"/>
    <cellStyle name="n_Reporting FT 2004-03_0703 Préflashde L23 Analyse CA trafic 07-03 (07-04-03)_ROW_1_Group" xfId="45154"/>
    <cellStyle name="n_Reporting FT 2004-03_0703 Préflashde L23 Analyse CA trafic 07-03 (07-04-03)_ROW_1_ROW ARPU" xfId="45155"/>
    <cellStyle name="n_Reporting FT 2004-03_0703 Préflashde L23 Analyse CA trafic 07-03 (07-04-03)_ROW_Group" xfId="45156"/>
    <cellStyle name="n_Reporting FT 2004-03_0703 Préflashde L23 Analyse CA trafic 07-03 (07-04-03)_ROW_ROW ARPU" xfId="45157"/>
    <cellStyle name="n_Reporting FT 2004-03_0703 Préflashde L23 Analyse CA trafic 07-03 (07-04-03)_Spain ARPU + AUPU" xfId="45158"/>
    <cellStyle name="n_Reporting FT 2004-03_0703 Préflashde L23 Analyse CA trafic 07-03 (07-04-03)_Spain ARPU + AUPU_Group" xfId="45159"/>
    <cellStyle name="n_Reporting FT 2004-03_0703 Préflashde L23 Analyse CA trafic 07-03 (07-04-03)_Spain ARPU + AUPU_ROW ARPU" xfId="45160"/>
    <cellStyle name="n_Reporting FT 2004-03_0703 Préflashde L23 Analyse CA trafic 07-03 (07-04-03)_Spain KPIs" xfId="7814"/>
    <cellStyle name="n_Reporting FT 2004-03_0703 Préflashde L23 Analyse CA trafic 07-03 (07-04-03)_Spain KPIs 2" xfId="17181"/>
    <cellStyle name="n_Reporting FT 2004-03_0703 Préflashde L23 Analyse CA trafic 07-03 (07-04-03)_Spain KPIs_1" xfId="52631"/>
    <cellStyle name="n_Reporting FT 2004-03_0703 Préflashde L23 Analyse CA trafic 07-03 (07-04-03)_Telecoms - Operational KPIs" xfId="50934"/>
    <cellStyle name="n_Reporting FT 2004-03_A&amp;ME KPIs" xfId="54408"/>
    <cellStyle name="n_Reporting FT 2004-03_Base Forfaits 06-07" xfId="3834"/>
    <cellStyle name="n_Reporting FT 2004-03_Base Forfaits 06-07_A&amp;ME KPIs" xfId="54411"/>
    <cellStyle name="n_Reporting FT 2004-03_Base Forfaits 06-07_France financials" xfId="24749"/>
    <cellStyle name="n_Reporting FT 2004-03_Base Forfaits 06-07_France KPIs" xfId="5957"/>
    <cellStyle name="n_Reporting FT 2004-03_Base Forfaits 06-07_France KPIs 2" xfId="15374"/>
    <cellStyle name="n_Reporting FT 2004-03_Base Forfaits 06-07_France KPIs_1" xfId="13199"/>
    <cellStyle name="n_Reporting FT 2004-03_Base Forfaits 06-07_Group" xfId="45162"/>
    <cellStyle name="n_Reporting FT 2004-03_Base Forfaits 06-07_Group - financial KPIs" xfId="23005"/>
    <cellStyle name="n_Reporting FT 2004-03_Base Forfaits 06-07_Group - operational KPIs" xfId="11445"/>
    <cellStyle name="n_Reporting FT 2004-03_Base Forfaits 06-07_Group - operational KPIs 2" xfId="19144"/>
    <cellStyle name="n_Reporting FT 2004-03_Base Forfaits 06-07_Group - operational KPIs_1" xfId="21261"/>
    <cellStyle name="n_Reporting FT 2004-03_Base Forfaits 06-07_Poland KPIs" xfId="45161"/>
    <cellStyle name="n_Reporting FT 2004-03_Base Forfaits 06-07_ROW" xfId="45163"/>
    <cellStyle name="n_Reporting FT 2004-03_Base Forfaits 06-07_ROW ARPU" xfId="45164"/>
    <cellStyle name="n_Reporting FT 2004-03_Base Forfaits 06-07_ROW_1" xfId="45165"/>
    <cellStyle name="n_Reporting FT 2004-03_Base Forfaits 06-07_ROW_1_Group" xfId="45166"/>
    <cellStyle name="n_Reporting FT 2004-03_Base Forfaits 06-07_ROW_1_ROW ARPU" xfId="45167"/>
    <cellStyle name="n_Reporting FT 2004-03_Base Forfaits 06-07_ROW_Group" xfId="45168"/>
    <cellStyle name="n_Reporting FT 2004-03_Base Forfaits 06-07_ROW_ROW ARPU" xfId="45169"/>
    <cellStyle name="n_Reporting FT 2004-03_Base Forfaits 06-07_Spain ARPU + AUPU" xfId="45170"/>
    <cellStyle name="n_Reporting FT 2004-03_Base Forfaits 06-07_Spain ARPU + AUPU_Group" xfId="45171"/>
    <cellStyle name="n_Reporting FT 2004-03_Base Forfaits 06-07_Spain ARPU + AUPU_ROW ARPU" xfId="45172"/>
    <cellStyle name="n_Reporting FT 2004-03_Base Forfaits 06-07_Spain KPIs" xfId="7815"/>
    <cellStyle name="n_Reporting FT 2004-03_Base Forfaits 06-07_Spain KPIs 2" xfId="17182"/>
    <cellStyle name="n_Reporting FT 2004-03_Base Forfaits 06-07_Spain KPIs_1" xfId="52632"/>
    <cellStyle name="n_Reporting FT 2004-03_Base Forfaits 06-07_Telecoms - Operational KPIs" xfId="50935"/>
    <cellStyle name="n_Reporting FT 2004-03_CA BAC SCR-VM 06-07 (31-07-06)" xfId="3835"/>
    <cellStyle name="n_Reporting FT 2004-03_CA BAC SCR-VM 06-07 (31-07-06)_A&amp;ME KPIs" xfId="54412"/>
    <cellStyle name="n_Reporting FT 2004-03_CA BAC SCR-VM 06-07 (31-07-06)_France financials" xfId="24750"/>
    <cellStyle name="n_Reporting FT 2004-03_CA BAC SCR-VM 06-07 (31-07-06)_France KPIs" xfId="5958"/>
    <cellStyle name="n_Reporting FT 2004-03_CA BAC SCR-VM 06-07 (31-07-06)_France KPIs 2" xfId="15375"/>
    <cellStyle name="n_Reporting FT 2004-03_CA BAC SCR-VM 06-07 (31-07-06)_France KPIs_1" xfId="13200"/>
    <cellStyle name="n_Reporting FT 2004-03_CA BAC SCR-VM 06-07 (31-07-06)_Group" xfId="45174"/>
    <cellStyle name="n_Reporting FT 2004-03_CA BAC SCR-VM 06-07 (31-07-06)_Group - financial KPIs" xfId="23006"/>
    <cellStyle name="n_Reporting FT 2004-03_CA BAC SCR-VM 06-07 (31-07-06)_Group - operational KPIs" xfId="11446"/>
    <cellStyle name="n_Reporting FT 2004-03_CA BAC SCR-VM 06-07 (31-07-06)_Group - operational KPIs 2" xfId="19145"/>
    <cellStyle name="n_Reporting FT 2004-03_CA BAC SCR-VM 06-07 (31-07-06)_Group - operational KPIs_1" xfId="21262"/>
    <cellStyle name="n_Reporting FT 2004-03_CA BAC SCR-VM 06-07 (31-07-06)_Poland KPIs" xfId="45173"/>
    <cellStyle name="n_Reporting FT 2004-03_CA BAC SCR-VM 06-07 (31-07-06)_ROW" xfId="45175"/>
    <cellStyle name="n_Reporting FT 2004-03_CA BAC SCR-VM 06-07 (31-07-06)_ROW ARPU" xfId="45176"/>
    <cellStyle name="n_Reporting FT 2004-03_CA BAC SCR-VM 06-07 (31-07-06)_ROW_1" xfId="45177"/>
    <cellStyle name="n_Reporting FT 2004-03_CA BAC SCR-VM 06-07 (31-07-06)_ROW_1_Group" xfId="45178"/>
    <cellStyle name="n_Reporting FT 2004-03_CA BAC SCR-VM 06-07 (31-07-06)_ROW_1_ROW ARPU" xfId="45179"/>
    <cellStyle name="n_Reporting FT 2004-03_CA BAC SCR-VM 06-07 (31-07-06)_ROW_Group" xfId="45180"/>
    <cellStyle name="n_Reporting FT 2004-03_CA BAC SCR-VM 06-07 (31-07-06)_ROW_ROW ARPU" xfId="45181"/>
    <cellStyle name="n_Reporting FT 2004-03_CA BAC SCR-VM 06-07 (31-07-06)_Spain ARPU + AUPU" xfId="45182"/>
    <cellStyle name="n_Reporting FT 2004-03_CA BAC SCR-VM 06-07 (31-07-06)_Spain ARPU + AUPU_Group" xfId="45183"/>
    <cellStyle name="n_Reporting FT 2004-03_CA BAC SCR-VM 06-07 (31-07-06)_Spain ARPU + AUPU_ROW ARPU" xfId="45184"/>
    <cellStyle name="n_Reporting FT 2004-03_CA BAC SCR-VM 06-07 (31-07-06)_Spain KPIs" xfId="7816"/>
    <cellStyle name="n_Reporting FT 2004-03_CA BAC SCR-VM 06-07 (31-07-06)_Spain KPIs 2" xfId="17183"/>
    <cellStyle name="n_Reporting FT 2004-03_CA BAC SCR-VM 06-07 (31-07-06)_Spain KPIs_1" xfId="52633"/>
    <cellStyle name="n_Reporting FT 2004-03_CA BAC SCR-VM 06-07 (31-07-06)_Telecoms - Operational KPIs" xfId="50936"/>
    <cellStyle name="n_Reporting FT 2004-03_CA forfaits 0607 (06-08-14)" xfId="3836"/>
    <cellStyle name="n_Reporting FT 2004-03_CA forfaits 0607 (06-08-14)_A&amp;ME KPIs" xfId="54413"/>
    <cellStyle name="n_Reporting FT 2004-03_CA forfaits 0607 (06-08-14)_France financials" xfId="24751"/>
    <cellStyle name="n_Reporting FT 2004-03_CA forfaits 0607 (06-08-14)_France KPIs" xfId="5959"/>
    <cellStyle name="n_Reporting FT 2004-03_CA forfaits 0607 (06-08-14)_France KPIs 2" xfId="15376"/>
    <cellStyle name="n_Reporting FT 2004-03_CA forfaits 0607 (06-08-14)_France KPIs_1" xfId="13201"/>
    <cellStyle name="n_Reporting FT 2004-03_CA forfaits 0607 (06-08-14)_Group" xfId="45186"/>
    <cellStyle name="n_Reporting FT 2004-03_CA forfaits 0607 (06-08-14)_Group - financial KPIs" xfId="23007"/>
    <cellStyle name="n_Reporting FT 2004-03_CA forfaits 0607 (06-08-14)_Group - operational KPIs" xfId="11447"/>
    <cellStyle name="n_Reporting FT 2004-03_CA forfaits 0607 (06-08-14)_Group - operational KPIs 2" xfId="19146"/>
    <cellStyle name="n_Reporting FT 2004-03_CA forfaits 0607 (06-08-14)_Group - operational KPIs_1" xfId="21263"/>
    <cellStyle name="n_Reporting FT 2004-03_CA forfaits 0607 (06-08-14)_Poland KPIs" xfId="45185"/>
    <cellStyle name="n_Reporting FT 2004-03_CA forfaits 0607 (06-08-14)_ROW" xfId="45187"/>
    <cellStyle name="n_Reporting FT 2004-03_CA forfaits 0607 (06-08-14)_ROW ARPU" xfId="45188"/>
    <cellStyle name="n_Reporting FT 2004-03_CA forfaits 0607 (06-08-14)_ROW_1" xfId="45189"/>
    <cellStyle name="n_Reporting FT 2004-03_CA forfaits 0607 (06-08-14)_ROW_1_Group" xfId="45190"/>
    <cellStyle name="n_Reporting FT 2004-03_CA forfaits 0607 (06-08-14)_ROW_1_ROW ARPU" xfId="45191"/>
    <cellStyle name="n_Reporting FT 2004-03_CA forfaits 0607 (06-08-14)_ROW_Group" xfId="45192"/>
    <cellStyle name="n_Reporting FT 2004-03_CA forfaits 0607 (06-08-14)_ROW_ROW ARPU" xfId="45193"/>
    <cellStyle name="n_Reporting FT 2004-03_CA forfaits 0607 (06-08-14)_Spain ARPU + AUPU" xfId="45194"/>
    <cellStyle name="n_Reporting FT 2004-03_CA forfaits 0607 (06-08-14)_Spain ARPU + AUPU_Group" xfId="45195"/>
    <cellStyle name="n_Reporting FT 2004-03_CA forfaits 0607 (06-08-14)_Spain ARPU + AUPU_ROW ARPU" xfId="45196"/>
    <cellStyle name="n_Reporting FT 2004-03_CA forfaits 0607 (06-08-14)_Spain KPIs" xfId="7817"/>
    <cellStyle name="n_Reporting FT 2004-03_CA forfaits 0607 (06-08-14)_Spain KPIs 2" xfId="17184"/>
    <cellStyle name="n_Reporting FT 2004-03_CA forfaits 0607 (06-08-14)_Spain KPIs_1" xfId="52634"/>
    <cellStyle name="n_Reporting FT 2004-03_CA forfaits 0607 (06-08-14)_Telecoms - Operational KPIs" xfId="50937"/>
    <cellStyle name="n_Reporting FT 2004-03_Classeur2" xfId="3837"/>
    <cellStyle name="n_Reporting FT 2004-03_Classeur2_A&amp;ME KPIs" xfId="54414"/>
    <cellStyle name="n_Reporting FT 2004-03_Classeur2_France financials" xfId="24752"/>
    <cellStyle name="n_Reporting FT 2004-03_Classeur2_France KPIs" xfId="5960"/>
    <cellStyle name="n_Reporting FT 2004-03_Classeur2_France KPIs 2" xfId="15377"/>
    <cellStyle name="n_Reporting FT 2004-03_Classeur2_France KPIs_1" xfId="13202"/>
    <cellStyle name="n_Reporting FT 2004-03_Classeur2_Group" xfId="45198"/>
    <cellStyle name="n_Reporting FT 2004-03_Classeur2_Group - financial KPIs" xfId="23008"/>
    <cellStyle name="n_Reporting FT 2004-03_Classeur2_Group - operational KPIs" xfId="11448"/>
    <cellStyle name="n_Reporting FT 2004-03_Classeur2_Group - operational KPIs 2" xfId="19147"/>
    <cellStyle name="n_Reporting FT 2004-03_Classeur2_Group - operational KPIs_1" xfId="21264"/>
    <cellStyle name="n_Reporting FT 2004-03_Classeur2_Poland KPIs" xfId="45197"/>
    <cellStyle name="n_Reporting FT 2004-03_Classeur2_ROW" xfId="45199"/>
    <cellStyle name="n_Reporting FT 2004-03_Classeur2_ROW ARPU" xfId="45200"/>
    <cellStyle name="n_Reporting FT 2004-03_Classeur2_ROW_1" xfId="45201"/>
    <cellStyle name="n_Reporting FT 2004-03_Classeur2_ROW_1_Group" xfId="45202"/>
    <cellStyle name="n_Reporting FT 2004-03_Classeur2_ROW_1_ROW ARPU" xfId="45203"/>
    <cellStyle name="n_Reporting FT 2004-03_Classeur2_ROW_Group" xfId="45204"/>
    <cellStyle name="n_Reporting FT 2004-03_Classeur2_ROW_ROW ARPU" xfId="45205"/>
    <cellStyle name="n_Reporting FT 2004-03_Classeur2_Spain ARPU + AUPU" xfId="45206"/>
    <cellStyle name="n_Reporting FT 2004-03_Classeur2_Spain ARPU + AUPU_Group" xfId="45207"/>
    <cellStyle name="n_Reporting FT 2004-03_Classeur2_Spain ARPU + AUPU_ROW ARPU" xfId="45208"/>
    <cellStyle name="n_Reporting FT 2004-03_Classeur2_Spain KPIs" xfId="7818"/>
    <cellStyle name="n_Reporting FT 2004-03_Classeur2_Spain KPIs 2" xfId="17185"/>
    <cellStyle name="n_Reporting FT 2004-03_Classeur2_Spain KPIs_1" xfId="52635"/>
    <cellStyle name="n_Reporting FT 2004-03_Classeur2_Telecoms - Operational KPIs" xfId="50938"/>
    <cellStyle name="n_Reporting FT 2004-03_Classeur5" xfId="3838"/>
    <cellStyle name="n_Reporting FT 2004-03_Classeur5_A&amp;ME KPIs" xfId="54415"/>
    <cellStyle name="n_Reporting FT 2004-03_Classeur5_France financials" xfId="24753"/>
    <cellStyle name="n_Reporting FT 2004-03_Classeur5_France KPIs" xfId="5961"/>
    <cellStyle name="n_Reporting FT 2004-03_Classeur5_France KPIs 2" xfId="15378"/>
    <cellStyle name="n_Reporting FT 2004-03_Classeur5_France KPIs_1" xfId="13203"/>
    <cellStyle name="n_Reporting FT 2004-03_Classeur5_Group" xfId="45210"/>
    <cellStyle name="n_Reporting FT 2004-03_Classeur5_Group - financial KPIs" xfId="23009"/>
    <cellStyle name="n_Reporting FT 2004-03_Classeur5_Group - operational KPIs" xfId="11449"/>
    <cellStyle name="n_Reporting FT 2004-03_Classeur5_Group - operational KPIs 2" xfId="19148"/>
    <cellStyle name="n_Reporting FT 2004-03_Classeur5_Group - operational KPIs_1" xfId="21265"/>
    <cellStyle name="n_Reporting FT 2004-03_Classeur5_Poland KPIs" xfId="45209"/>
    <cellStyle name="n_Reporting FT 2004-03_Classeur5_ROW" xfId="45211"/>
    <cellStyle name="n_Reporting FT 2004-03_Classeur5_ROW ARPU" xfId="45212"/>
    <cellStyle name="n_Reporting FT 2004-03_Classeur5_ROW_1" xfId="45213"/>
    <cellStyle name="n_Reporting FT 2004-03_Classeur5_ROW_1_Group" xfId="45214"/>
    <cellStyle name="n_Reporting FT 2004-03_Classeur5_ROW_1_ROW ARPU" xfId="45215"/>
    <cellStyle name="n_Reporting FT 2004-03_Classeur5_ROW_Group" xfId="45216"/>
    <cellStyle name="n_Reporting FT 2004-03_Classeur5_ROW_ROW ARPU" xfId="45217"/>
    <cellStyle name="n_Reporting FT 2004-03_Classeur5_Spain ARPU + AUPU" xfId="45218"/>
    <cellStyle name="n_Reporting FT 2004-03_Classeur5_Spain ARPU + AUPU_Group" xfId="45219"/>
    <cellStyle name="n_Reporting FT 2004-03_Classeur5_Spain ARPU + AUPU_ROW ARPU" xfId="45220"/>
    <cellStyle name="n_Reporting FT 2004-03_Classeur5_Spain KPIs" xfId="7819"/>
    <cellStyle name="n_Reporting FT 2004-03_Classeur5_Spain KPIs 2" xfId="17186"/>
    <cellStyle name="n_Reporting FT 2004-03_Classeur5_Spain KPIs_1" xfId="52636"/>
    <cellStyle name="n_Reporting FT 2004-03_Classeur5_Telecoms - Operational KPIs" xfId="50939"/>
    <cellStyle name="n_Reporting FT 2004-03_DATA KPI Personal" xfId="45221"/>
    <cellStyle name="n_Reporting FT 2004-03_DATA KPI Personal_Group" xfId="45222"/>
    <cellStyle name="n_Reporting FT 2004-03_DATA KPI Personal_ROW ARPU" xfId="45223"/>
    <cellStyle name="n_Reporting FT 2004-03_EE_CoA_BS - mapped V4" xfId="45224"/>
    <cellStyle name="n_Reporting FT 2004-03_EE_CoA_BS - mapped V4_Group" xfId="45225"/>
    <cellStyle name="n_Reporting FT 2004-03_EE_CoA_BS - mapped V4_ROW ARPU" xfId="45226"/>
    <cellStyle name="n_Reporting FT 2004-03_France financials" xfId="24746"/>
    <cellStyle name="n_Reporting FT 2004-03_France KPIs" xfId="5954"/>
    <cellStyle name="n_Reporting FT 2004-03_France KPIs 2" xfId="15371"/>
    <cellStyle name="n_Reporting FT 2004-03_France KPIs_1" xfId="13196"/>
    <cellStyle name="n_Reporting FT 2004-03_Group" xfId="45227"/>
    <cellStyle name="n_Reporting FT 2004-03_Group - financial KPIs" xfId="23002"/>
    <cellStyle name="n_Reporting FT 2004-03_Group - operational KPIs" xfId="11442"/>
    <cellStyle name="n_Reporting FT 2004-03_Group - operational KPIs 2" xfId="19141"/>
    <cellStyle name="n_Reporting FT 2004-03_Group - operational KPIs_1" xfId="21258"/>
    <cellStyle name="n_Reporting FT 2004-03_PFA_Mn MTV_060413" xfId="3839"/>
    <cellStyle name="n_Reporting FT 2004-03_PFA_Mn MTV_060413_A&amp;ME KPIs" xfId="54416"/>
    <cellStyle name="n_Reporting FT 2004-03_PFA_Mn MTV_060413_France financials" xfId="24754"/>
    <cellStyle name="n_Reporting FT 2004-03_PFA_Mn MTV_060413_France KPIs" xfId="5962"/>
    <cellStyle name="n_Reporting FT 2004-03_PFA_Mn MTV_060413_France KPIs 2" xfId="15379"/>
    <cellStyle name="n_Reporting FT 2004-03_PFA_Mn MTV_060413_France KPIs_1" xfId="13204"/>
    <cellStyle name="n_Reporting FT 2004-03_PFA_Mn MTV_060413_Group" xfId="45229"/>
    <cellStyle name="n_Reporting FT 2004-03_PFA_Mn MTV_060413_Group - financial KPIs" xfId="23010"/>
    <cellStyle name="n_Reporting FT 2004-03_PFA_Mn MTV_060413_Group - operational KPIs" xfId="11450"/>
    <cellStyle name="n_Reporting FT 2004-03_PFA_Mn MTV_060413_Group - operational KPIs 2" xfId="19149"/>
    <cellStyle name="n_Reporting FT 2004-03_PFA_Mn MTV_060413_Group - operational KPIs_1" xfId="21266"/>
    <cellStyle name="n_Reporting FT 2004-03_PFA_Mn MTV_060413_Poland KPIs" xfId="45228"/>
    <cellStyle name="n_Reporting FT 2004-03_PFA_Mn MTV_060413_ROW" xfId="45230"/>
    <cellStyle name="n_Reporting FT 2004-03_PFA_Mn MTV_060413_ROW ARPU" xfId="45231"/>
    <cellStyle name="n_Reporting FT 2004-03_PFA_Mn MTV_060413_ROW_1" xfId="45232"/>
    <cellStyle name="n_Reporting FT 2004-03_PFA_Mn MTV_060413_ROW_1_Group" xfId="45233"/>
    <cellStyle name="n_Reporting FT 2004-03_PFA_Mn MTV_060413_ROW_1_ROW ARPU" xfId="45234"/>
    <cellStyle name="n_Reporting FT 2004-03_PFA_Mn MTV_060413_ROW_Group" xfId="45235"/>
    <cellStyle name="n_Reporting FT 2004-03_PFA_Mn MTV_060413_ROW_ROW ARPU" xfId="45236"/>
    <cellStyle name="n_Reporting FT 2004-03_PFA_Mn MTV_060413_Spain ARPU + AUPU" xfId="45237"/>
    <cellStyle name="n_Reporting FT 2004-03_PFA_Mn MTV_060413_Spain ARPU + AUPU_Group" xfId="45238"/>
    <cellStyle name="n_Reporting FT 2004-03_PFA_Mn MTV_060413_Spain ARPU + AUPU_ROW ARPU" xfId="45239"/>
    <cellStyle name="n_Reporting FT 2004-03_PFA_Mn MTV_060413_Spain KPIs" xfId="7820"/>
    <cellStyle name="n_Reporting FT 2004-03_PFA_Mn MTV_060413_Spain KPIs 2" xfId="17187"/>
    <cellStyle name="n_Reporting FT 2004-03_PFA_Mn MTV_060413_Spain KPIs_1" xfId="52637"/>
    <cellStyle name="n_Reporting FT 2004-03_PFA_Mn MTV_060413_Telecoms - Operational KPIs" xfId="50940"/>
    <cellStyle name="n_Reporting FT 2004-03_PFA_Mn_0603_V0 0" xfId="3840"/>
    <cellStyle name="n_Reporting FT 2004-03_PFA_Mn_0603_V0 0_A&amp;ME KPIs" xfId="54417"/>
    <cellStyle name="n_Reporting FT 2004-03_PFA_Mn_0603_V0 0_France financials" xfId="24755"/>
    <cellStyle name="n_Reporting FT 2004-03_PFA_Mn_0603_V0 0_France KPIs" xfId="5963"/>
    <cellStyle name="n_Reporting FT 2004-03_PFA_Mn_0603_V0 0_France KPIs 2" xfId="15380"/>
    <cellStyle name="n_Reporting FT 2004-03_PFA_Mn_0603_V0 0_France KPIs_1" xfId="13205"/>
    <cellStyle name="n_Reporting FT 2004-03_PFA_Mn_0603_V0 0_Group" xfId="45241"/>
    <cellStyle name="n_Reporting FT 2004-03_PFA_Mn_0603_V0 0_Group - financial KPIs" xfId="23011"/>
    <cellStyle name="n_Reporting FT 2004-03_PFA_Mn_0603_V0 0_Group - operational KPIs" xfId="11451"/>
    <cellStyle name="n_Reporting FT 2004-03_PFA_Mn_0603_V0 0_Group - operational KPIs 2" xfId="19150"/>
    <cellStyle name="n_Reporting FT 2004-03_PFA_Mn_0603_V0 0_Group - operational KPIs_1" xfId="21267"/>
    <cellStyle name="n_Reporting FT 2004-03_PFA_Mn_0603_V0 0_Poland KPIs" xfId="45240"/>
    <cellStyle name="n_Reporting FT 2004-03_PFA_Mn_0603_V0 0_ROW" xfId="45242"/>
    <cellStyle name="n_Reporting FT 2004-03_PFA_Mn_0603_V0 0_ROW ARPU" xfId="45243"/>
    <cellStyle name="n_Reporting FT 2004-03_PFA_Mn_0603_V0 0_ROW_1" xfId="45244"/>
    <cellStyle name="n_Reporting FT 2004-03_PFA_Mn_0603_V0 0_ROW_1_Group" xfId="45245"/>
    <cellStyle name="n_Reporting FT 2004-03_PFA_Mn_0603_V0 0_ROW_1_ROW ARPU" xfId="45246"/>
    <cellStyle name="n_Reporting FT 2004-03_PFA_Mn_0603_V0 0_ROW_Group" xfId="45247"/>
    <cellStyle name="n_Reporting FT 2004-03_PFA_Mn_0603_V0 0_ROW_ROW ARPU" xfId="45248"/>
    <cellStyle name="n_Reporting FT 2004-03_PFA_Mn_0603_V0 0_Spain ARPU + AUPU" xfId="45249"/>
    <cellStyle name="n_Reporting FT 2004-03_PFA_Mn_0603_V0 0_Spain ARPU + AUPU_Group" xfId="45250"/>
    <cellStyle name="n_Reporting FT 2004-03_PFA_Mn_0603_V0 0_Spain ARPU + AUPU_ROW ARPU" xfId="45251"/>
    <cellStyle name="n_Reporting FT 2004-03_PFA_Mn_0603_V0 0_Spain KPIs" xfId="7821"/>
    <cellStyle name="n_Reporting FT 2004-03_PFA_Mn_0603_V0 0_Spain KPIs 2" xfId="17188"/>
    <cellStyle name="n_Reporting FT 2004-03_PFA_Mn_0603_V0 0_Spain KPIs_1" xfId="52638"/>
    <cellStyle name="n_Reporting FT 2004-03_PFA_Mn_0603_V0 0_Telecoms - Operational KPIs" xfId="50941"/>
    <cellStyle name="n_Reporting FT 2004-03_PFA_Parcs_0600706" xfId="3841"/>
    <cellStyle name="n_Reporting FT 2004-03_PFA_Parcs_0600706_A&amp;ME KPIs" xfId="54418"/>
    <cellStyle name="n_Reporting FT 2004-03_PFA_Parcs_0600706_France financials" xfId="24756"/>
    <cellStyle name="n_Reporting FT 2004-03_PFA_Parcs_0600706_France KPIs" xfId="5964"/>
    <cellStyle name="n_Reporting FT 2004-03_PFA_Parcs_0600706_France KPIs 2" xfId="15381"/>
    <cellStyle name="n_Reporting FT 2004-03_PFA_Parcs_0600706_France KPIs_1" xfId="13206"/>
    <cellStyle name="n_Reporting FT 2004-03_PFA_Parcs_0600706_Group" xfId="45253"/>
    <cellStyle name="n_Reporting FT 2004-03_PFA_Parcs_0600706_Group - financial KPIs" xfId="23012"/>
    <cellStyle name="n_Reporting FT 2004-03_PFA_Parcs_0600706_Group - operational KPIs" xfId="11452"/>
    <cellStyle name="n_Reporting FT 2004-03_PFA_Parcs_0600706_Group - operational KPIs 2" xfId="19151"/>
    <cellStyle name="n_Reporting FT 2004-03_PFA_Parcs_0600706_Group - operational KPIs_1" xfId="21268"/>
    <cellStyle name="n_Reporting FT 2004-03_PFA_Parcs_0600706_Poland KPIs" xfId="45252"/>
    <cellStyle name="n_Reporting FT 2004-03_PFA_Parcs_0600706_ROW" xfId="45254"/>
    <cellStyle name="n_Reporting FT 2004-03_PFA_Parcs_0600706_ROW ARPU" xfId="45255"/>
    <cellStyle name="n_Reporting FT 2004-03_PFA_Parcs_0600706_ROW_1" xfId="45256"/>
    <cellStyle name="n_Reporting FT 2004-03_PFA_Parcs_0600706_ROW_1_Group" xfId="45257"/>
    <cellStyle name="n_Reporting FT 2004-03_PFA_Parcs_0600706_ROW_1_ROW ARPU" xfId="45258"/>
    <cellStyle name="n_Reporting FT 2004-03_PFA_Parcs_0600706_ROW_Group" xfId="45259"/>
    <cellStyle name="n_Reporting FT 2004-03_PFA_Parcs_0600706_ROW_ROW ARPU" xfId="45260"/>
    <cellStyle name="n_Reporting FT 2004-03_PFA_Parcs_0600706_Spain ARPU + AUPU" xfId="45261"/>
    <cellStyle name="n_Reporting FT 2004-03_PFA_Parcs_0600706_Spain ARPU + AUPU_Group" xfId="45262"/>
    <cellStyle name="n_Reporting FT 2004-03_PFA_Parcs_0600706_Spain ARPU + AUPU_ROW ARPU" xfId="45263"/>
    <cellStyle name="n_Reporting FT 2004-03_PFA_Parcs_0600706_Spain KPIs" xfId="7822"/>
    <cellStyle name="n_Reporting FT 2004-03_PFA_Parcs_0600706_Spain KPIs 2" xfId="17189"/>
    <cellStyle name="n_Reporting FT 2004-03_PFA_Parcs_0600706_Spain KPIs_1" xfId="52639"/>
    <cellStyle name="n_Reporting FT 2004-03_PFA_Parcs_0600706_Telecoms - Operational KPIs" xfId="50942"/>
    <cellStyle name="n_Reporting FT 2004-03_Poland KPIs" xfId="45136"/>
    <cellStyle name="n_Reporting FT 2004-03_Reporting Valeur_Mobile_2010_10" xfId="45264"/>
    <cellStyle name="n_Reporting FT 2004-03_Reporting Valeur_Mobile_2010_10_Group" xfId="45265"/>
    <cellStyle name="n_Reporting FT 2004-03_Reporting Valeur_Mobile_2010_10_ROW" xfId="45266"/>
    <cellStyle name="n_Reporting FT 2004-03_Reporting Valeur_Mobile_2010_10_ROW ARPU" xfId="45267"/>
    <cellStyle name="n_Reporting FT 2004-03_Reporting Valeur_Mobile_2010_10_ROW_Group" xfId="45268"/>
    <cellStyle name="n_Reporting FT 2004-03_Reporting Valeur_Mobile_2010_10_ROW_ROW ARPU" xfId="45269"/>
    <cellStyle name="n_Reporting FT 2004-03_ROW" xfId="45270"/>
    <cellStyle name="n_Reporting FT 2004-03_ROW ARPU" xfId="45271"/>
    <cellStyle name="n_Reporting FT 2004-03_ROW_1" xfId="45272"/>
    <cellStyle name="n_Reporting FT 2004-03_ROW_1_Group" xfId="45273"/>
    <cellStyle name="n_Reporting FT 2004-03_ROW_1_ROW ARPU" xfId="45274"/>
    <cellStyle name="n_Reporting FT 2004-03_ROW_Group" xfId="45275"/>
    <cellStyle name="n_Reporting FT 2004-03_ROW_ROW ARPU" xfId="45276"/>
    <cellStyle name="n_Reporting FT 2004-03_Spain ARPU + AUPU" xfId="45277"/>
    <cellStyle name="n_Reporting FT 2004-03_Spain ARPU + AUPU_Group" xfId="45278"/>
    <cellStyle name="n_Reporting FT 2004-03_Spain ARPU + AUPU_ROW ARPU" xfId="45279"/>
    <cellStyle name="n_Reporting FT 2004-03_Spain KPIs" xfId="7812"/>
    <cellStyle name="n_Reporting FT 2004-03_Spain KPIs 2" xfId="17179"/>
    <cellStyle name="n_Reporting FT 2004-03_Spain KPIs_1" xfId="52629"/>
    <cellStyle name="n_Reporting FT 2004-03_Telecoms - Operational KPIs" xfId="50932"/>
    <cellStyle name="n_Reporting FT 2004-03_UAG_report_CA 06-09 (06-09-28)" xfId="3842"/>
    <cellStyle name="n_Reporting FT 2004-03_UAG_report_CA 06-09 (06-09-28)_A&amp;ME KPIs" xfId="54419"/>
    <cellStyle name="n_Reporting FT 2004-03_UAG_report_CA 06-09 (06-09-28)_France financials" xfId="24757"/>
    <cellStyle name="n_Reporting FT 2004-03_UAG_report_CA 06-09 (06-09-28)_France KPIs" xfId="5965"/>
    <cellStyle name="n_Reporting FT 2004-03_UAG_report_CA 06-09 (06-09-28)_France KPIs 2" xfId="15382"/>
    <cellStyle name="n_Reporting FT 2004-03_UAG_report_CA 06-09 (06-09-28)_France KPIs_1" xfId="13207"/>
    <cellStyle name="n_Reporting FT 2004-03_UAG_report_CA 06-09 (06-09-28)_Group" xfId="45281"/>
    <cellStyle name="n_Reporting FT 2004-03_UAG_report_CA 06-09 (06-09-28)_Group - financial KPIs" xfId="23013"/>
    <cellStyle name="n_Reporting FT 2004-03_UAG_report_CA 06-09 (06-09-28)_Group - operational KPIs" xfId="11453"/>
    <cellStyle name="n_Reporting FT 2004-03_UAG_report_CA 06-09 (06-09-28)_Group - operational KPIs 2" xfId="19152"/>
    <cellStyle name="n_Reporting FT 2004-03_UAG_report_CA 06-09 (06-09-28)_Group - operational KPIs_1" xfId="21269"/>
    <cellStyle name="n_Reporting FT 2004-03_UAG_report_CA 06-09 (06-09-28)_Poland KPIs" xfId="45280"/>
    <cellStyle name="n_Reporting FT 2004-03_UAG_report_CA 06-09 (06-09-28)_ROW" xfId="45282"/>
    <cellStyle name="n_Reporting FT 2004-03_UAG_report_CA 06-09 (06-09-28)_ROW ARPU" xfId="45283"/>
    <cellStyle name="n_Reporting FT 2004-03_UAG_report_CA 06-09 (06-09-28)_ROW_1" xfId="45284"/>
    <cellStyle name="n_Reporting FT 2004-03_UAG_report_CA 06-09 (06-09-28)_ROW_1_Group" xfId="45285"/>
    <cellStyle name="n_Reporting FT 2004-03_UAG_report_CA 06-09 (06-09-28)_ROW_1_ROW ARPU" xfId="45286"/>
    <cellStyle name="n_Reporting FT 2004-03_UAG_report_CA 06-09 (06-09-28)_ROW_Group" xfId="45287"/>
    <cellStyle name="n_Reporting FT 2004-03_UAG_report_CA 06-09 (06-09-28)_ROW_ROW ARPU" xfId="45288"/>
    <cellStyle name="n_Reporting FT 2004-03_UAG_report_CA 06-09 (06-09-28)_Spain ARPU + AUPU" xfId="45289"/>
    <cellStyle name="n_Reporting FT 2004-03_UAG_report_CA 06-09 (06-09-28)_Spain ARPU + AUPU_Group" xfId="45290"/>
    <cellStyle name="n_Reporting FT 2004-03_UAG_report_CA 06-09 (06-09-28)_Spain ARPU + AUPU_ROW ARPU" xfId="45291"/>
    <cellStyle name="n_Reporting FT 2004-03_UAG_report_CA 06-09 (06-09-28)_Spain KPIs" xfId="7823"/>
    <cellStyle name="n_Reporting FT 2004-03_UAG_report_CA 06-09 (06-09-28)_Spain KPIs 2" xfId="17190"/>
    <cellStyle name="n_Reporting FT 2004-03_UAG_report_CA 06-09 (06-09-28)_Spain KPIs_1" xfId="52640"/>
    <cellStyle name="n_Reporting FT 2004-03_UAG_report_CA 06-09 (06-09-28)_Telecoms - Operational KPIs" xfId="50943"/>
    <cellStyle name="n_Reporting FT 2004-03_UAG_report_CA 06-10 (06-11-06)" xfId="3843"/>
    <cellStyle name="n_Reporting FT 2004-03_UAG_report_CA 06-10 (06-11-06)_A&amp;ME KPIs" xfId="54420"/>
    <cellStyle name="n_Reporting FT 2004-03_UAG_report_CA 06-10 (06-11-06)_France financials" xfId="24758"/>
    <cellStyle name="n_Reporting FT 2004-03_UAG_report_CA 06-10 (06-11-06)_France KPIs" xfId="5966"/>
    <cellStyle name="n_Reporting FT 2004-03_UAG_report_CA 06-10 (06-11-06)_France KPIs 2" xfId="15383"/>
    <cellStyle name="n_Reporting FT 2004-03_UAG_report_CA 06-10 (06-11-06)_France KPIs_1" xfId="13208"/>
    <cellStyle name="n_Reporting FT 2004-03_UAG_report_CA 06-10 (06-11-06)_Group" xfId="45293"/>
    <cellStyle name="n_Reporting FT 2004-03_UAG_report_CA 06-10 (06-11-06)_Group - financial KPIs" xfId="23014"/>
    <cellStyle name="n_Reporting FT 2004-03_UAG_report_CA 06-10 (06-11-06)_Group - operational KPIs" xfId="11454"/>
    <cellStyle name="n_Reporting FT 2004-03_UAG_report_CA 06-10 (06-11-06)_Group - operational KPIs 2" xfId="19153"/>
    <cellStyle name="n_Reporting FT 2004-03_UAG_report_CA 06-10 (06-11-06)_Group - operational KPIs_1" xfId="21270"/>
    <cellStyle name="n_Reporting FT 2004-03_UAG_report_CA 06-10 (06-11-06)_Poland KPIs" xfId="45292"/>
    <cellStyle name="n_Reporting FT 2004-03_UAG_report_CA 06-10 (06-11-06)_ROW" xfId="45294"/>
    <cellStyle name="n_Reporting FT 2004-03_UAG_report_CA 06-10 (06-11-06)_ROW ARPU" xfId="45295"/>
    <cellStyle name="n_Reporting FT 2004-03_UAG_report_CA 06-10 (06-11-06)_ROW_1" xfId="45296"/>
    <cellStyle name="n_Reporting FT 2004-03_UAG_report_CA 06-10 (06-11-06)_ROW_1_Group" xfId="45297"/>
    <cellStyle name="n_Reporting FT 2004-03_UAG_report_CA 06-10 (06-11-06)_ROW_1_ROW ARPU" xfId="45298"/>
    <cellStyle name="n_Reporting FT 2004-03_UAG_report_CA 06-10 (06-11-06)_ROW_Group" xfId="45299"/>
    <cellStyle name="n_Reporting FT 2004-03_UAG_report_CA 06-10 (06-11-06)_ROW_ROW ARPU" xfId="45300"/>
    <cellStyle name="n_Reporting FT 2004-03_UAG_report_CA 06-10 (06-11-06)_Spain ARPU + AUPU" xfId="45301"/>
    <cellStyle name="n_Reporting FT 2004-03_UAG_report_CA 06-10 (06-11-06)_Spain ARPU + AUPU_Group" xfId="45302"/>
    <cellStyle name="n_Reporting FT 2004-03_UAG_report_CA 06-10 (06-11-06)_Spain ARPU + AUPU_ROW ARPU" xfId="45303"/>
    <cellStyle name="n_Reporting FT 2004-03_UAG_report_CA 06-10 (06-11-06)_Spain KPIs" xfId="7824"/>
    <cellStyle name="n_Reporting FT 2004-03_UAG_report_CA 06-10 (06-11-06)_Spain KPIs 2" xfId="17191"/>
    <cellStyle name="n_Reporting FT 2004-03_UAG_report_CA 06-10 (06-11-06)_Spain KPIs_1" xfId="52641"/>
    <cellStyle name="n_Reporting FT 2004-03_UAG_report_CA 06-10 (06-11-06)_Telecoms - Operational KPIs" xfId="50944"/>
    <cellStyle name="n_Reporting FT 2004-03_V&amp;M trajectoires V1 (06-08-11)" xfId="3844"/>
    <cellStyle name="n_Reporting FT 2004-03_V&amp;M trajectoires V1 (06-08-11)_A&amp;ME KPIs" xfId="54421"/>
    <cellStyle name="n_Reporting FT 2004-03_V&amp;M trajectoires V1 (06-08-11)_France financials" xfId="24759"/>
    <cellStyle name="n_Reporting FT 2004-03_V&amp;M trajectoires V1 (06-08-11)_France KPIs" xfId="5967"/>
    <cellStyle name="n_Reporting FT 2004-03_V&amp;M trajectoires V1 (06-08-11)_France KPIs 2" xfId="15384"/>
    <cellStyle name="n_Reporting FT 2004-03_V&amp;M trajectoires V1 (06-08-11)_France KPIs_1" xfId="13209"/>
    <cellStyle name="n_Reporting FT 2004-03_V&amp;M trajectoires V1 (06-08-11)_Group" xfId="45305"/>
    <cellStyle name="n_Reporting FT 2004-03_V&amp;M trajectoires V1 (06-08-11)_Group - financial KPIs" xfId="23015"/>
    <cellStyle name="n_Reporting FT 2004-03_V&amp;M trajectoires V1 (06-08-11)_Group - operational KPIs" xfId="11455"/>
    <cellStyle name="n_Reporting FT 2004-03_V&amp;M trajectoires V1 (06-08-11)_Group - operational KPIs 2" xfId="19154"/>
    <cellStyle name="n_Reporting FT 2004-03_V&amp;M trajectoires V1 (06-08-11)_Group - operational KPIs_1" xfId="21271"/>
    <cellStyle name="n_Reporting FT 2004-03_V&amp;M trajectoires V1 (06-08-11)_Poland KPIs" xfId="45304"/>
    <cellStyle name="n_Reporting FT 2004-03_V&amp;M trajectoires V1 (06-08-11)_ROW" xfId="45306"/>
    <cellStyle name="n_Reporting FT 2004-03_V&amp;M trajectoires V1 (06-08-11)_ROW ARPU" xfId="45307"/>
    <cellStyle name="n_Reporting FT 2004-03_V&amp;M trajectoires V1 (06-08-11)_ROW_1" xfId="45308"/>
    <cellStyle name="n_Reporting FT 2004-03_V&amp;M trajectoires V1 (06-08-11)_ROW_1_Group" xfId="45309"/>
    <cellStyle name="n_Reporting FT 2004-03_V&amp;M trajectoires V1 (06-08-11)_ROW_1_ROW ARPU" xfId="45310"/>
    <cellStyle name="n_Reporting FT 2004-03_V&amp;M trajectoires V1 (06-08-11)_ROW_Group" xfId="45311"/>
    <cellStyle name="n_Reporting FT 2004-03_V&amp;M trajectoires V1 (06-08-11)_ROW_ROW ARPU" xfId="45312"/>
    <cellStyle name="n_Reporting FT 2004-03_V&amp;M trajectoires V1 (06-08-11)_Spain ARPU + AUPU" xfId="45313"/>
    <cellStyle name="n_Reporting FT 2004-03_V&amp;M trajectoires V1 (06-08-11)_Spain ARPU + AUPU_Group" xfId="45314"/>
    <cellStyle name="n_Reporting FT 2004-03_V&amp;M trajectoires V1 (06-08-11)_Spain ARPU + AUPU_ROW ARPU" xfId="45315"/>
    <cellStyle name="n_Reporting FT 2004-03_V&amp;M trajectoires V1 (06-08-11)_Spain KPIs" xfId="7825"/>
    <cellStyle name="n_Reporting FT 2004-03_V&amp;M trajectoires V1 (06-08-11)_Spain KPIs 2" xfId="17192"/>
    <cellStyle name="n_Reporting FT 2004-03_V&amp;M trajectoires V1 (06-08-11)_Spain KPIs_1" xfId="52642"/>
    <cellStyle name="n_Reporting FT 2004-03_V&amp;M trajectoires V1 (06-08-11)_Telecoms - Operational KPIs" xfId="50945"/>
    <cellStyle name="n_Reporting Valeur_Mobile_2010_10" xfId="45316"/>
    <cellStyle name="n_Reporting Valeur_Mobile_2010_10_Group" xfId="45317"/>
    <cellStyle name="n_Reporting Valeur_Mobile_2010_10_ROW" xfId="45318"/>
    <cellStyle name="n_Reporting Valeur_Mobile_2010_10_ROW ARPU" xfId="45319"/>
    <cellStyle name="n_Reporting Valeur_Mobile_2010_10_ROW_Group" xfId="45320"/>
    <cellStyle name="n_Reporting Valeur_Mobile_2010_10_ROW_ROW ARPU" xfId="45321"/>
    <cellStyle name="n_retail revenue F P" xfId="3845"/>
    <cellStyle name="n_retail revenue F P_A&amp;ME KPIs" xfId="54422"/>
    <cellStyle name="n_retail revenue F P_France financials" xfId="24760"/>
    <cellStyle name="n_retail revenue F P_France KPIs" xfId="5968"/>
    <cellStyle name="n_retail revenue F P_France KPIs 2" xfId="15385"/>
    <cellStyle name="n_retail revenue F P_France KPIs_1" xfId="13210"/>
    <cellStyle name="n_retail revenue F P_Group" xfId="45323"/>
    <cellStyle name="n_retail revenue F P_Group - financial KPIs" xfId="23016"/>
    <cellStyle name="n_retail revenue F P_Group - operational KPIs" xfId="11456"/>
    <cellStyle name="n_retail revenue F P_Group - operational KPIs 2" xfId="19155"/>
    <cellStyle name="n_retail revenue F P_Group - operational KPIs_1" xfId="21272"/>
    <cellStyle name="n_retail revenue F P_Poland KPIs" xfId="45322"/>
    <cellStyle name="n_retail revenue F P_ROW" xfId="45324"/>
    <cellStyle name="n_retail revenue F P_ROW ARPU" xfId="45325"/>
    <cellStyle name="n_retail revenue F P_ROW_1" xfId="45326"/>
    <cellStyle name="n_retail revenue F P_ROW_1_Group" xfId="45327"/>
    <cellStyle name="n_retail revenue F P_ROW_1_ROW ARPU" xfId="45328"/>
    <cellStyle name="n_retail revenue F P_ROW_Group" xfId="45329"/>
    <cellStyle name="n_retail revenue F P_ROW_ROW ARPU" xfId="45330"/>
    <cellStyle name="n_retail revenue F P_Spain ARPU + AUPU" xfId="45331"/>
    <cellStyle name="n_retail revenue F P_Spain ARPU + AUPU_Group" xfId="45332"/>
    <cellStyle name="n_retail revenue F P_Spain ARPU + AUPU_ROW ARPU" xfId="45333"/>
    <cellStyle name="n_retail revenue F P_Spain KPIs" xfId="7826"/>
    <cellStyle name="n_retail revenue F P_Spain KPIs 2" xfId="17193"/>
    <cellStyle name="n_retail revenue F P_Spain KPIs_1" xfId="52643"/>
    <cellStyle name="n_retail revenue F P_Telecoms - Operational KPIs" xfId="50946"/>
    <cellStyle name="n_ROW" xfId="45334"/>
    <cellStyle name="n_RoW KPIs" xfId="8904"/>
    <cellStyle name="n_ROW_1" xfId="45335"/>
    <cellStyle name="n_ROW_1_Group" xfId="45336"/>
    <cellStyle name="n_ROW_1_ROW ARPU" xfId="45337"/>
    <cellStyle name="n_ROW_Group" xfId="45338"/>
    <cellStyle name="n_ROW_ROW ARPU" xfId="45339"/>
    <cellStyle name="n_SCR 2005_06Tool" xfId="3846"/>
    <cellStyle name="n_SCR 2005_06Tool_A&amp;ME KPIs" xfId="54423"/>
    <cellStyle name="n_SCR 2005_06Tool_DATA KPI Personal" xfId="45341"/>
    <cellStyle name="n_SCR 2005_06Tool_DATA KPI Personal_Group" xfId="45342"/>
    <cellStyle name="n_SCR 2005_06Tool_DATA KPI Personal_ROW ARPU" xfId="45343"/>
    <cellStyle name="n_SCR 2005_06Tool_EE_CoA_BS - mapped V4" xfId="45344"/>
    <cellStyle name="n_SCR 2005_06Tool_EE_CoA_BS - mapped V4_Group" xfId="45345"/>
    <cellStyle name="n_SCR 2005_06Tool_EE_CoA_BS - mapped V4_ROW ARPU" xfId="45346"/>
    <cellStyle name="n_SCR 2005_06Tool_France financials" xfId="24761"/>
    <cellStyle name="n_SCR 2005_06Tool_France KPIs" xfId="5969"/>
    <cellStyle name="n_SCR 2005_06Tool_France KPIs 2" xfId="15386"/>
    <cellStyle name="n_SCR 2005_06Tool_France KPIs_1" xfId="13211"/>
    <cellStyle name="n_SCR 2005_06Tool_Group" xfId="45347"/>
    <cellStyle name="n_SCR 2005_06Tool_Group - financial KPIs" xfId="23017"/>
    <cellStyle name="n_SCR 2005_06Tool_Group - operational KPIs" xfId="11457"/>
    <cellStyle name="n_SCR 2005_06Tool_Group - operational KPIs 2" xfId="19156"/>
    <cellStyle name="n_SCR 2005_06Tool_Group - operational KPIs_1" xfId="21273"/>
    <cellStyle name="n_SCR 2005_06Tool_Poland KPIs" xfId="45340"/>
    <cellStyle name="n_SCR 2005_06Tool_Reporting Valeur_Mobile_2010_10" xfId="45348"/>
    <cellStyle name="n_SCR 2005_06Tool_Reporting Valeur_Mobile_2010_10_Group" xfId="45349"/>
    <cellStyle name="n_SCR 2005_06Tool_Reporting Valeur_Mobile_2010_10_ROW" xfId="45350"/>
    <cellStyle name="n_SCR 2005_06Tool_Reporting Valeur_Mobile_2010_10_ROW ARPU" xfId="45351"/>
    <cellStyle name="n_SCR 2005_06Tool_Reporting Valeur_Mobile_2010_10_ROW_Group" xfId="45352"/>
    <cellStyle name="n_SCR 2005_06Tool_Reporting Valeur_Mobile_2010_10_ROW_ROW ARPU" xfId="45353"/>
    <cellStyle name="n_SCR 2005_06Tool_ROW" xfId="45354"/>
    <cellStyle name="n_SCR 2005_06Tool_ROW ARPU" xfId="45355"/>
    <cellStyle name="n_SCR 2005_06Tool_ROW_1" xfId="45356"/>
    <cellStyle name="n_SCR 2005_06Tool_ROW_1_Group" xfId="45357"/>
    <cellStyle name="n_SCR 2005_06Tool_ROW_1_ROW ARPU" xfId="45358"/>
    <cellStyle name="n_SCR 2005_06Tool_ROW_Group" xfId="45359"/>
    <cellStyle name="n_SCR 2005_06Tool_ROW_ROW ARPU" xfId="45360"/>
    <cellStyle name="n_SCR 2005_06Tool_Spain ARPU + AUPU" xfId="45361"/>
    <cellStyle name="n_SCR 2005_06Tool_Spain ARPU + AUPU_Group" xfId="45362"/>
    <cellStyle name="n_SCR 2005_06Tool_Spain ARPU + AUPU_ROW ARPU" xfId="45363"/>
    <cellStyle name="n_SCR 2005_06Tool_Spain KPIs" xfId="7827"/>
    <cellStyle name="n_SCR 2005_06Tool_Spain KPIs 2" xfId="17194"/>
    <cellStyle name="n_SCR 2005_06Tool_Spain KPIs_1" xfId="52644"/>
    <cellStyle name="n_SCR 2005_06Tool_Telecoms - Operational KPIs" xfId="50947"/>
    <cellStyle name="n_SCR Excel Reporting Tool" xfId="3847"/>
    <cellStyle name="n_SCR Excel Reporting Tool_A&amp;ME KPIs" xfId="54424"/>
    <cellStyle name="n_SCR Excel Reporting Tool_DATA KPI Personal" xfId="45365"/>
    <cellStyle name="n_SCR Excel Reporting Tool_DATA KPI Personal_Group" xfId="45366"/>
    <cellStyle name="n_SCR Excel Reporting Tool_DATA KPI Personal_ROW ARPU" xfId="45367"/>
    <cellStyle name="n_SCR Excel Reporting Tool_EE_CoA_BS - mapped V4" xfId="45368"/>
    <cellStyle name="n_SCR Excel Reporting Tool_EE_CoA_BS - mapped V4_Group" xfId="45369"/>
    <cellStyle name="n_SCR Excel Reporting Tool_EE_CoA_BS - mapped V4_ROW ARPU" xfId="45370"/>
    <cellStyle name="n_SCR Excel Reporting Tool_France financials" xfId="24762"/>
    <cellStyle name="n_SCR Excel Reporting Tool_France KPIs" xfId="5970"/>
    <cellStyle name="n_SCR Excel Reporting Tool_France KPIs 2" xfId="15387"/>
    <cellStyle name="n_SCR Excel Reporting Tool_France KPIs_1" xfId="13212"/>
    <cellStyle name="n_SCR Excel Reporting Tool_Group" xfId="45371"/>
    <cellStyle name="n_SCR Excel Reporting Tool_Group - financial KPIs" xfId="23018"/>
    <cellStyle name="n_SCR Excel Reporting Tool_Group - operational KPIs" xfId="11458"/>
    <cellStyle name="n_SCR Excel Reporting Tool_Group - operational KPIs 2" xfId="19157"/>
    <cellStyle name="n_SCR Excel Reporting Tool_Group - operational KPIs_1" xfId="21274"/>
    <cellStyle name="n_SCR Excel Reporting Tool_Poland KPIs" xfId="45364"/>
    <cellStyle name="n_SCR Excel Reporting Tool_Reporting Valeur_Mobile_2010_10" xfId="45372"/>
    <cellStyle name="n_SCR Excel Reporting Tool_Reporting Valeur_Mobile_2010_10_Group" xfId="45373"/>
    <cellStyle name="n_SCR Excel Reporting Tool_Reporting Valeur_Mobile_2010_10_ROW" xfId="45374"/>
    <cellStyle name="n_SCR Excel Reporting Tool_Reporting Valeur_Mobile_2010_10_ROW ARPU" xfId="45375"/>
    <cellStyle name="n_SCR Excel Reporting Tool_Reporting Valeur_Mobile_2010_10_ROW_Group" xfId="45376"/>
    <cellStyle name="n_SCR Excel Reporting Tool_Reporting Valeur_Mobile_2010_10_ROW_ROW ARPU" xfId="45377"/>
    <cellStyle name="n_SCR Excel Reporting Tool_ROW" xfId="45378"/>
    <cellStyle name="n_SCR Excel Reporting Tool_ROW ARPU" xfId="45379"/>
    <cellStyle name="n_SCR Excel Reporting Tool_ROW_1" xfId="45380"/>
    <cellStyle name="n_SCR Excel Reporting Tool_ROW_1_Group" xfId="45381"/>
    <cellStyle name="n_SCR Excel Reporting Tool_ROW_1_ROW ARPU" xfId="45382"/>
    <cellStyle name="n_SCR Excel Reporting Tool_ROW_Group" xfId="45383"/>
    <cellStyle name="n_SCR Excel Reporting Tool_ROW_ROW ARPU" xfId="45384"/>
    <cellStyle name="n_SCR Excel Reporting Tool_Spain ARPU + AUPU" xfId="45385"/>
    <cellStyle name="n_SCR Excel Reporting Tool_Spain ARPU + AUPU_Group" xfId="45386"/>
    <cellStyle name="n_SCR Excel Reporting Tool_Spain ARPU + AUPU_ROW ARPU" xfId="45387"/>
    <cellStyle name="n_SCR Excel Reporting Tool_Spain KPIs" xfId="7828"/>
    <cellStyle name="n_SCR Excel Reporting Tool_Spain KPIs 2" xfId="17195"/>
    <cellStyle name="n_SCR Excel Reporting Tool_Spain KPIs_1" xfId="52645"/>
    <cellStyle name="n_SCR Excel Reporting Tool_Telecoms - Operational KPIs" xfId="50948"/>
    <cellStyle name="n_Spain ARPU + AUPU" xfId="45388"/>
    <cellStyle name="n_Spain ARPU + AUPU_Group" xfId="45389"/>
    <cellStyle name="n_Spain ARPU + AUPU_ROW ARPU" xfId="45390"/>
    <cellStyle name="n_Spain KPIs" xfId="6406"/>
    <cellStyle name="n_Spain KPIs 2" xfId="15776"/>
    <cellStyle name="n_Spain KPIs_1" xfId="51271"/>
    <cellStyle name="n_Synthèse 03-2004" xfId="3848"/>
    <cellStyle name="n_Synthèse 03-2004_01 Synthèse DM pour modèle" xfId="3849"/>
    <cellStyle name="n_Synthèse 03-2004_01 Synthèse DM pour modèle_A&amp;ME KPIs" xfId="54426"/>
    <cellStyle name="n_Synthèse 03-2004_01 Synthèse DM pour modèle_France financials" xfId="24764"/>
    <cellStyle name="n_Synthèse 03-2004_01 Synthèse DM pour modèle_France KPIs" xfId="5972"/>
    <cellStyle name="n_Synthèse 03-2004_01 Synthèse DM pour modèle_France KPIs 2" xfId="15389"/>
    <cellStyle name="n_Synthèse 03-2004_01 Synthèse DM pour modèle_France KPIs_1" xfId="13214"/>
    <cellStyle name="n_Synthèse 03-2004_01 Synthèse DM pour modèle_Group" xfId="45393"/>
    <cellStyle name="n_Synthèse 03-2004_01 Synthèse DM pour modèle_Group - financial KPIs" xfId="23020"/>
    <cellStyle name="n_Synthèse 03-2004_01 Synthèse DM pour modèle_Group - operational KPIs" xfId="11460"/>
    <cellStyle name="n_Synthèse 03-2004_01 Synthèse DM pour modèle_Group - operational KPIs 2" xfId="19159"/>
    <cellStyle name="n_Synthèse 03-2004_01 Synthèse DM pour modèle_Group - operational KPIs_1" xfId="21276"/>
    <cellStyle name="n_Synthèse 03-2004_01 Synthèse DM pour modèle_Poland KPIs" xfId="45392"/>
    <cellStyle name="n_Synthèse 03-2004_01 Synthèse DM pour modèle_ROW" xfId="45394"/>
    <cellStyle name="n_Synthèse 03-2004_01 Synthèse DM pour modèle_ROW ARPU" xfId="45395"/>
    <cellStyle name="n_Synthèse 03-2004_01 Synthèse DM pour modèle_ROW_1" xfId="45396"/>
    <cellStyle name="n_Synthèse 03-2004_01 Synthèse DM pour modèle_ROW_1_Group" xfId="45397"/>
    <cellStyle name="n_Synthèse 03-2004_01 Synthèse DM pour modèle_ROW_1_ROW ARPU" xfId="45398"/>
    <cellStyle name="n_Synthèse 03-2004_01 Synthèse DM pour modèle_ROW_Group" xfId="45399"/>
    <cellStyle name="n_Synthèse 03-2004_01 Synthèse DM pour modèle_ROW_ROW ARPU" xfId="45400"/>
    <cellStyle name="n_Synthèse 03-2004_01 Synthèse DM pour modèle_Spain ARPU + AUPU" xfId="45401"/>
    <cellStyle name="n_Synthèse 03-2004_01 Synthèse DM pour modèle_Spain ARPU + AUPU_Group" xfId="45402"/>
    <cellStyle name="n_Synthèse 03-2004_01 Synthèse DM pour modèle_Spain ARPU + AUPU_ROW ARPU" xfId="45403"/>
    <cellStyle name="n_Synthèse 03-2004_01 Synthèse DM pour modèle_Spain KPIs" xfId="7830"/>
    <cellStyle name="n_Synthèse 03-2004_01 Synthèse DM pour modèle_Spain KPIs 2" xfId="17197"/>
    <cellStyle name="n_Synthèse 03-2004_01 Synthèse DM pour modèle_Spain KPIs_1" xfId="52647"/>
    <cellStyle name="n_Synthèse 03-2004_01 Synthèse DM pour modèle_Telecoms - Operational KPIs" xfId="50950"/>
    <cellStyle name="n_Synthèse 03-2004_0703 Préflashde L23 Analyse CA trafic 07-03 (07-04-03)" xfId="3850"/>
    <cellStyle name="n_Synthèse 03-2004_0703 Préflashde L23 Analyse CA trafic 07-03 (07-04-03)_A&amp;ME KPIs" xfId="54427"/>
    <cellStyle name="n_Synthèse 03-2004_0703 Préflashde L23 Analyse CA trafic 07-03 (07-04-03)_France financials" xfId="24765"/>
    <cellStyle name="n_Synthèse 03-2004_0703 Préflashde L23 Analyse CA trafic 07-03 (07-04-03)_France KPIs" xfId="5973"/>
    <cellStyle name="n_Synthèse 03-2004_0703 Préflashde L23 Analyse CA trafic 07-03 (07-04-03)_France KPIs 2" xfId="15390"/>
    <cellStyle name="n_Synthèse 03-2004_0703 Préflashde L23 Analyse CA trafic 07-03 (07-04-03)_France KPIs_1" xfId="13215"/>
    <cellStyle name="n_Synthèse 03-2004_0703 Préflashde L23 Analyse CA trafic 07-03 (07-04-03)_Group" xfId="45405"/>
    <cellStyle name="n_Synthèse 03-2004_0703 Préflashde L23 Analyse CA trafic 07-03 (07-04-03)_Group - financial KPIs" xfId="23021"/>
    <cellStyle name="n_Synthèse 03-2004_0703 Préflashde L23 Analyse CA trafic 07-03 (07-04-03)_Group - operational KPIs" xfId="11461"/>
    <cellStyle name="n_Synthèse 03-2004_0703 Préflashde L23 Analyse CA trafic 07-03 (07-04-03)_Group - operational KPIs 2" xfId="19160"/>
    <cellStyle name="n_Synthèse 03-2004_0703 Préflashde L23 Analyse CA trafic 07-03 (07-04-03)_Group - operational KPIs_1" xfId="21277"/>
    <cellStyle name="n_Synthèse 03-2004_0703 Préflashde L23 Analyse CA trafic 07-03 (07-04-03)_Poland KPIs" xfId="45404"/>
    <cellStyle name="n_Synthèse 03-2004_0703 Préflashde L23 Analyse CA trafic 07-03 (07-04-03)_ROW" xfId="45406"/>
    <cellStyle name="n_Synthèse 03-2004_0703 Préflashde L23 Analyse CA trafic 07-03 (07-04-03)_ROW ARPU" xfId="45407"/>
    <cellStyle name="n_Synthèse 03-2004_0703 Préflashde L23 Analyse CA trafic 07-03 (07-04-03)_ROW_1" xfId="45408"/>
    <cellStyle name="n_Synthèse 03-2004_0703 Préflashde L23 Analyse CA trafic 07-03 (07-04-03)_ROW_1_Group" xfId="45409"/>
    <cellStyle name="n_Synthèse 03-2004_0703 Préflashde L23 Analyse CA trafic 07-03 (07-04-03)_ROW_1_ROW ARPU" xfId="45410"/>
    <cellStyle name="n_Synthèse 03-2004_0703 Préflashde L23 Analyse CA trafic 07-03 (07-04-03)_ROW_Group" xfId="45411"/>
    <cellStyle name="n_Synthèse 03-2004_0703 Préflashde L23 Analyse CA trafic 07-03 (07-04-03)_ROW_ROW ARPU" xfId="45412"/>
    <cellStyle name="n_Synthèse 03-2004_0703 Préflashde L23 Analyse CA trafic 07-03 (07-04-03)_Spain ARPU + AUPU" xfId="45413"/>
    <cellStyle name="n_Synthèse 03-2004_0703 Préflashde L23 Analyse CA trafic 07-03 (07-04-03)_Spain ARPU + AUPU_Group" xfId="45414"/>
    <cellStyle name="n_Synthèse 03-2004_0703 Préflashde L23 Analyse CA trafic 07-03 (07-04-03)_Spain ARPU + AUPU_ROW ARPU" xfId="45415"/>
    <cellStyle name="n_Synthèse 03-2004_0703 Préflashde L23 Analyse CA trafic 07-03 (07-04-03)_Spain KPIs" xfId="7831"/>
    <cellStyle name="n_Synthèse 03-2004_0703 Préflashde L23 Analyse CA trafic 07-03 (07-04-03)_Spain KPIs 2" xfId="17198"/>
    <cellStyle name="n_Synthèse 03-2004_0703 Préflashde L23 Analyse CA trafic 07-03 (07-04-03)_Spain KPIs_1" xfId="52648"/>
    <cellStyle name="n_Synthèse 03-2004_0703 Préflashde L23 Analyse CA trafic 07-03 (07-04-03)_Telecoms - Operational KPIs" xfId="50951"/>
    <cellStyle name="n_Synthèse 03-2004_A&amp;ME KPIs" xfId="54425"/>
    <cellStyle name="n_Synthèse 03-2004_Base Forfaits 06-07" xfId="3851"/>
    <cellStyle name="n_Synthèse 03-2004_Base Forfaits 06-07_A&amp;ME KPIs" xfId="54428"/>
    <cellStyle name="n_Synthèse 03-2004_Base Forfaits 06-07_France financials" xfId="24766"/>
    <cellStyle name="n_Synthèse 03-2004_Base Forfaits 06-07_France KPIs" xfId="5974"/>
    <cellStyle name="n_Synthèse 03-2004_Base Forfaits 06-07_France KPIs 2" xfId="15391"/>
    <cellStyle name="n_Synthèse 03-2004_Base Forfaits 06-07_France KPIs_1" xfId="13216"/>
    <cellStyle name="n_Synthèse 03-2004_Base Forfaits 06-07_Group" xfId="45417"/>
    <cellStyle name="n_Synthèse 03-2004_Base Forfaits 06-07_Group - financial KPIs" xfId="23022"/>
    <cellStyle name="n_Synthèse 03-2004_Base Forfaits 06-07_Group - operational KPIs" xfId="11462"/>
    <cellStyle name="n_Synthèse 03-2004_Base Forfaits 06-07_Group - operational KPIs 2" xfId="19161"/>
    <cellStyle name="n_Synthèse 03-2004_Base Forfaits 06-07_Group - operational KPIs_1" xfId="21278"/>
    <cellStyle name="n_Synthèse 03-2004_Base Forfaits 06-07_Poland KPIs" xfId="45416"/>
    <cellStyle name="n_Synthèse 03-2004_Base Forfaits 06-07_ROW" xfId="45418"/>
    <cellStyle name="n_Synthèse 03-2004_Base Forfaits 06-07_ROW ARPU" xfId="45419"/>
    <cellStyle name="n_Synthèse 03-2004_Base Forfaits 06-07_ROW_1" xfId="45420"/>
    <cellStyle name="n_Synthèse 03-2004_Base Forfaits 06-07_ROW_1_Group" xfId="45421"/>
    <cellStyle name="n_Synthèse 03-2004_Base Forfaits 06-07_ROW_1_ROW ARPU" xfId="45422"/>
    <cellStyle name="n_Synthèse 03-2004_Base Forfaits 06-07_ROW_Group" xfId="45423"/>
    <cellStyle name="n_Synthèse 03-2004_Base Forfaits 06-07_ROW_ROW ARPU" xfId="45424"/>
    <cellStyle name="n_Synthèse 03-2004_Base Forfaits 06-07_Spain ARPU + AUPU" xfId="45425"/>
    <cellStyle name="n_Synthèse 03-2004_Base Forfaits 06-07_Spain ARPU + AUPU_Group" xfId="45426"/>
    <cellStyle name="n_Synthèse 03-2004_Base Forfaits 06-07_Spain ARPU + AUPU_ROW ARPU" xfId="45427"/>
    <cellStyle name="n_Synthèse 03-2004_Base Forfaits 06-07_Spain KPIs" xfId="7832"/>
    <cellStyle name="n_Synthèse 03-2004_Base Forfaits 06-07_Spain KPIs 2" xfId="17199"/>
    <cellStyle name="n_Synthèse 03-2004_Base Forfaits 06-07_Spain KPIs_1" xfId="52649"/>
    <cellStyle name="n_Synthèse 03-2004_Base Forfaits 06-07_Telecoms - Operational KPIs" xfId="50952"/>
    <cellStyle name="n_Synthèse 03-2004_CA BAC SCR-VM 06-07 (31-07-06)" xfId="3852"/>
    <cellStyle name="n_Synthèse 03-2004_CA BAC SCR-VM 06-07 (31-07-06)_A&amp;ME KPIs" xfId="54429"/>
    <cellStyle name="n_Synthèse 03-2004_CA BAC SCR-VM 06-07 (31-07-06)_France financials" xfId="24767"/>
    <cellStyle name="n_Synthèse 03-2004_CA BAC SCR-VM 06-07 (31-07-06)_France KPIs" xfId="5975"/>
    <cellStyle name="n_Synthèse 03-2004_CA BAC SCR-VM 06-07 (31-07-06)_France KPIs 2" xfId="15392"/>
    <cellStyle name="n_Synthèse 03-2004_CA BAC SCR-VM 06-07 (31-07-06)_France KPIs_1" xfId="13217"/>
    <cellStyle name="n_Synthèse 03-2004_CA BAC SCR-VM 06-07 (31-07-06)_Group" xfId="45429"/>
    <cellStyle name="n_Synthèse 03-2004_CA BAC SCR-VM 06-07 (31-07-06)_Group - financial KPIs" xfId="23023"/>
    <cellStyle name="n_Synthèse 03-2004_CA BAC SCR-VM 06-07 (31-07-06)_Group - operational KPIs" xfId="11463"/>
    <cellStyle name="n_Synthèse 03-2004_CA BAC SCR-VM 06-07 (31-07-06)_Group - operational KPIs 2" xfId="19162"/>
    <cellStyle name="n_Synthèse 03-2004_CA BAC SCR-VM 06-07 (31-07-06)_Group - operational KPIs_1" xfId="21279"/>
    <cellStyle name="n_Synthèse 03-2004_CA BAC SCR-VM 06-07 (31-07-06)_Poland KPIs" xfId="45428"/>
    <cellStyle name="n_Synthèse 03-2004_CA BAC SCR-VM 06-07 (31-07-06)_ROW" xfId="45430"/>
    <cellStyle name="n_Synthèse 03-2004_CA BAC SCR-VM 06-07 (31-07-06)_ROW ARPU" xfId="45431"/>
    <cellStyle name="n_Synthèse 03-2004_CA BAC SCR-VM 06-07 (31-07-06)_ROW_1" xfId="45432"/>
    <cellStyle name="n_Synthèse 03-2004_CA BAC SCR-VM 06-07 (31-07-06)_ROW_1_Group" xfId="45433"/>
    <cellStyle name="n_Synthèse 03-2004_CA BAC SCR-VM 06-07 (31-07-06)_ROW_1_ROW ARPU" xfId="45434"/>
    <cellStyle name="n_Synthèse 03-2004_CA BAC SCR-VM 06-07 (31-07-06)_ROW_Group" xfId="45435"/>
    <cellStyle name="n_Synthèse 03-2004_CA BAC SCR-VM 06-07 (31-07-06)_ROW_ROW ARPU" xfId="45436"/>
    <cellStyle name="n_Synthèse 03-2004_CA BAC SCR-VM 06-07 (31-07-06)_Spain ARPU + AUPU" xfId="45437"/>
    <cellStyle name="n_Synthèse 03-2004_CA BAC SCR-VM 06-07 (31-07-06)_Spain ARPU + AUPU_Group" xfId="45438"/>
    <cellStyle name="n_Synthèse 03-2004_CA BAC SCR-VM 06-07 (31-07-06)_Spain ARPU + AUPU_ROW ARPU" xfId="45439"/>
    <cellStyle name="n_Synthèse 03-2004_CA BAC SCR-VM 06-07 (31-07-06)_Spain KPIs" xfId="7833"/>
    <cellStyle name="n_Synthèse 03-2004_CA BAC SCR-VM 06-07 (31-07-06)_Spain KPIs 2" xfId="17200"/>
    <cellStyle name="n_Synthèse 03-2004_CA BAC SCR-VM 06-07 (31-07-06)_Spain KPIs_1" xfId="52650"/>
    <cellStyle name="n_Synthèse 03-2004_CA BAC SCR-VM 06-07 (31-07-06)_Telecoms - Operational KPIs" xfId="50953"/>
    <cellStyle name="n_Synthèse 03-2004_CA forfaits 0607 (06-08-14)" xfId="3853"/>
    <cellStyle name="n_Synthèse 03-2004_CA forfaits 0607 (06-08-14)_A&amp;ME KPIs" xfId="54430"/>
    <cellStyle name="n_Synthèse 03-2004_CA forfaits 0607 (06-08-14)_France financials" xfId="24768"/>
    <cellStyle name="n_Synthèse 03-2004_CA forfaits 0607 (06-08-14)_France KPIs" xfId="5976"/>
    <cellStyle name="n_Synthèse 03-2004_CA forfaits 0607 (06-08-14)_France KPIs 2" xfId="15393"/>
    <cellStyle name="n_Synthèse 03-2004_CA forfaits 0607 (06-08-14)_France KPIs_1" xfId="13218"/>
    <cellStyle name="n_Synthèse 03-2004_CA forfaits 0607 (06-08-14)_Group" xfId="45441"/>
    <cellStyle name="n_Synthèse 03-2004_CA forfaits 0607 (06-08-14)_Group - financial KPIs" xfId="23024"/>
    <cellStyle name="n_Synthèse 03-2004_CA forfaits 0607 (06-08-14)_Group - operational KPIs" xfId="11464"/>
    <cellStyle name="n_Synthèse 03-2004_CA forfaits 0607 (06-08-14)_Group - operational KPIs 2" xfId="19163"/>
    <cellStyle name="n_Synthèse 03-2004_CA forfaits 0607 (06-08-14)_Group - operational KPIs_1" xfId="21280"/>
    <cellStyle name="n_Synthèse 03-2004_CA forfaits 0607 (06-08-14)_Poland KPIs" xfId="45440"/>
    <cellStyle name="n_Synthèse 03-2004_CA forfaits 0607 (06-08-14)_ROW" xfId="45442"/>
    <cellStyle name="n_Synthèse 03-2004_CA forfaits 0607 (06-08-14)_ROW ARPU" xfId="45443"/>
    <cellStyle name="n_Synthèse 03-2004_CA forfaits 0607 (06-08-14)_ROW_1" xfId="45444"/>
    <cellStyle name="n_Synthèse 03-2004_CA forfaits 0607 (06-08-14)_ROW_1_Group" xfId="45445"/>
    <cellStyle name="n_Synthèse 03-2004_CA forfaits 0607 (06-08-14)_ROW_1_ROW ARPU" xfId="45446"/>
    <cellStyle name="n_Synthèse 03-2004_CA forfaits 0607 (06-08-14)_ROW_Group" xfId="45447"/>
    <cellStyle name="n_Synthèse 03-2004_CA forfaits 0607 (06-08-14)_ROW_ROW ARPU" xfId="45448"/>
    <cellStyle name="n_Synthèse 03-2004_CA forfaits 0607 (06-08-14)_Spain ARPU + AUPU" xfId="45449"/>
    <cellStyle name="n_Synthèse 03-2004_CA forfaits 0607 (06-08-14)_Spain ARPU + AUPU_Group" xfId="45450"/>
    <cellStyle name="n_Synthèse 03-2004_CA forfaits 0607 (06-08-14)_Spain ARPU + AUPU_ROW ARPU" xfId="45451"/>
    <cellStyle name="n_Synthèse 03-2004_CA forfaits 0607 (06-08-14)_Spain KPIs" xfId="7834"/>
    <cellStyle name="n_Synthèse 03-2004_CA forfaits 0607 (06-08-14)_Spain KPIs 2" xfId="17201"/>
    <cellStyle name="n_Synthèse 03-2004_CA forfaits 0607 (06-08-14)_Spain KPIs_1" xfId="52651"/>
    <cellStyle name="n_Synthèse 03-2004_CA forfaits 0607 (06-08-14)_Telecoms - Operational KPIs" xfId="50954"/>
    <cellStyle name="n_Synthèse 03-2004_Classeur2" xfId="3854"/>
    <cellStyle name="n_Synthèse 03-2004_Classeur2_A&amp;ME KPIs" xfId="54431"/>
    <cellStyle name="n_Synthèse 03-2004_Classeur2_France financials" xfId="24769"/>
    <cellStyle name="n_Synthèse 03-2004_Classeur2_France KPIs" xfId="5977"/>
    <cellStyle name="n_Synthèse 03-2004_Classeur2_France KPIs 2" xfId="15394"/>
    <cellStyle name="n_Synthèse 03-2004_Classeur2_France KPIs_1" xfId="13219"/>
    <cellStyle name="n_Synthèse 03-2004_Classeur2_Group" xfId="45453"/>
    <cellStyle name="n_Synthèse 03-2004_Classeur2_Group - financial KPIs" xfId="23025"/>
    <cellStyle name="n_Synthèse 03-2004_Classeur2_Group - operational KPIs" xfId="11465"/>
    <cellStyle name="n_Synthèse 03-2004_Classeur2_Group - operational KPIs 2" xfId="19164"/>
    <cellStyle name="n_Synthèse 03-2004_Classeur2_Group - operational KPIs_1" xfId="21281"/>
    <cellStyle name="n_Synthèse 03-2004_Classeur2_Poland KPIs" xfId="45452"/>
    <cellStyle name="n_Synthèse 03-2004_Classeur2_ROW" xfId="45454"/>
    <cellStyle name="n_Synthèse 03-2004_Classeur2_ROW ARPU" xfId="45455"/>
    <cellStyle name="n_Synthèse 03-2004_Classeur2_ROW_1" xfId="45456"/>
    <cellStyle name="n_Synthèse 03-2004_Classeur2_ROW_1_Group" xfId="45457"/>
    <cellStyle name="n_Synthèse 03-2004_Classeur2_ROW_1_ROW ARPU" xfId="45458"/>
    <cellStyle name="n_Synthèse 03-2004_Classeur2_ROW_Group" xfId="45459"/>
    <cellStyle name="n_Synthèse 03-2004_Classeur2_ROW_ROW ARPU" xfId="45460"/>
    <cellStyle name="n_Synthèse 03-2004_Classeur2_Spain ARPU + AUPU" xfId="45461"/>
    <cellStyle name="n_Synthèse 03-2004_Classeur2_Spain ARPU + AUPU_Group" xfId="45462"/>
    <cellStyle name="n_Synthèse 03-2004_Classeur2_Spain ARPU + AUPU_ROW ARPU" xfId="45463"/>
    <cellStyle name="n_Synthèse 03-2004_Classeur2_Spain KPIs" xfId="7835"/>
    <cellStyle name="n_Synthèse 03-2004_Classeur2_Spain KPIs 2" xfId="17202"/>
    <cellStyle name="n_Synthèse 03-2004_Classeur2_Spain KPIs_1" xfId="52652"/>
    <cellStyle name="n_Synthèse 03-2004_Classeur2_Telecoms - Operational KPIs" xfId="50955"/>
    <cellStyle name="n_Synthèse 03-2004_Classeur5" xfId="3855"/>
    <cellStyle name="n_Synthèse 03-2004_Classeur5_A&amp;ME KPIs" xfId="54432"/>
    <cellStyle name="n_Synthèse 03-2004_Classeur5_France financials" xfId="24770"/>
    <cellStyle name="n_Synthèse 03-2004_Classeur5_France KPIs" xfId="5978"/>
    <cellStyle name="n_Synthèse 03-2004_Classeur5_France KPIs 2" xfId="15395"/>
    <cellStyle name="n_Synthèse 03-2004_Classeur5_France KPIs_1" xfId="13220"/>
    <cellStyle name="n_Synthèse 03-2004_Classeur5_Group" xfId="45465"/>
    <cellStyle name="n_Synthèse 03-2004_Classeur5_Group - financial KPIs" xfId="23026"/>
    <cellStyle name="n_Synthèse 03-2004_Classeur5_Group - operational KPIs" xfId="11466"/>
    <cellStyle name="n_Synthèse 03-2004_Classeur5_Group - operational KPIs 2" xfId="19165"/>
    <cellStyle name="n_Synthèse 03-2004_Classeur5_Group - operational KPIs_1" xfId="21282"/>
    <cellStyle name="n_Synthèse 03-2004_Classeur5_Poland KPIs" xfId="45464"/>
    <cellStyle name="n_Synthèse 03-2004_Classeur5_ROW" xfId="45466"/>
    <cellStyle name="n_Synthèse 03-2004_Classeur5_ROW ARPU" xfId="45467"/>
    <cellStyle name="n_Synthèse 03-2004_Classeur5_ROW_1" xfId="45468"/>
    <cellStyle name="n_Synthèse 03-2004_Classeur5_ROW_1_Group" xfId="45469"/>
    <cellStyle name="n_Synthèse 03-2004_Classeur5_ROW_1_ROW ARPU" xfId="45470"/>
    <cellStyle name="n_Synthèse 03-2004_Classeur5_ROW_Group" xfId="45471"/>
    <cellStyle name="n_Synthèse 03-2004_Classeur5_ROW_ROW ARPU" xfId="45472"/>
    <cellStyle name="n_Synthèse 03-2004_Classeur5_Spain ARPU + AUPU" xfId="45473"/>
    <cellStyle name="n_Synthèse 03-2004_Classeur5_Spain ARPU + AUPU_Group" xfId="45474"/>
    <cellStyle name="n_Synthèse 03-2004_Classeur5_Spain ARPU + AUPU_ROW ARPU" xfId="45475"/>
    <cellStyle name="n_Synthèse 03-2004_Classeur5_Spain KPIs" xfId="7836"/>
    <cellStyle name="n_Synthèse 03-2004_Classeur5_Spain KPIs 2" xfId="17203"/>
    <cellStyle name="n_Synthèse 03-2004_Classeur5_Spain KPIs_1" xfId="52653"/>
    <cellStyle name="n_Synthèse 03-2004_Classeur5_Telecoms - Operational KPIs" xfId="50956"/>
    <cellStyle name="n_Synthèse 03-2004_DATA KPI Personal" xfId="45476"/>
    <cellStyle name="n_Synthèse 03-2004_DATA KPI Personal_Group" xfId="45477"/>
    <cellStyle name="n_Synthèse 03-2004_DATA KPI Personal_ROW ARPU" xfId="45478"/>
    <cellStyle name="n_Synthèse 03-2004_EE_CoA_BS - mapped V4" xfId="45479"/>
    <cellStyle name="n_Synthèse 03-2004_EE_CoA_BS - mapped V4_Group" xfId="45480"/>
    <cellStyle name="n_Synthèse 03-2004_EE_CoA_BS - mapped V4_ROW ARPU" xfId="45481"/>
    <cellStyle name="n_Synthèse 03-2004_France financials" xfId="24763"/>
    <cellStyle name="n_Synthèse 03-2004_France KPIs" xfId="5971"/>
    <cellStyle name="n_Synthèse 03-2004_France KPIs 2" xfId="15388"/>
    <cellStyle name="n_Synthèse 03-2004_France KPIs_1" xfId="13213"/>
    <cellStyle name="n_Synthèse 03-2004_Group" xfId="45482"/>
    <cellStyle name="n_Synthèse 03-2004_Group - financial KPIs" xfId="23019"/>
    <cellStyle name="n_Synthèse 03-2004_Group - operational KPIs" xfId="11459"/>
    <cellStyle name="n_Synthèse 03-2004_Group - operational KPIs 2" xfId="19158"/>
    <cellStyle name="n_Synthèse 03-2004_Group - operational KPIs_1" xfId="21275"/>
    <cellStyle name="n_Synthèse 03-2004_PFA_Mn MTV_060413" xfId="3856"/>
    <cellStyle name="n_Synthèse 03-2004_PFA_Mn MTV_060413_A&amp;ME KPIs" xfId="54433"/>
    <cellStyle name="n_Synthèse 03-2004_PFA_Mn MTV_060413_France financials" xfId="24771"/>
    <cellStyle name="n_Synthèse 03-2004_PFA_Mn MTV_060413_France KPIs" xfId="5979"/>
    <cellStyle name="n_Synthèse 03-2004_PFA_Mn MTV_060413_France KPIs 2" xfId="15396"/>
    <cellStyle name="n_Synthèse 03-2004_PFA_Mn MTV_060413_France KPIs_1" xfId="13221"/>
    <cellStyle name="n_Synthèse 03-2004_PFA_Mn MTV_060413_Group" xfId="45484"/>
    <cellStyle name="n_Synthèse 03-2004_PFA_Mn MTV_060413_Group - financial KPIs" xfId="23027"/>
    <cellStyle name="n_Synthèse 03-2004_PFA_Mn MTV_060413_Group - operational KPIs" xfId="11467"/>
    <cellStyle name="n_Synthèse 03-2004_PFA_Mn MTV_060413_Group - operational KPIs 2" xfId="19166"/>
    <cellStyle name="n_Synthèse 03-2004_PFA_Mn MTV_060413_Group - operational KPIs_1" xfId="21283"/>
    <cellStyle name="n_Synthèse 03-2004_PFA_Mn MTV_060413_Poland KPIs" xfId="45483"/>
    <cellStyle name="n_Synthèse 03-2004_PFA_Mn MTV_060413_ROW" xfId="45485"/>
    <cellStyle name="n_Synthèse 03-2004_PFA_Mn MTV_060413_ROW ARPU" xfId="45486"/>
    <cellStyle name="n_Synthèse 03-2004_PFA_Mn MTV_060413_ROW_1" xfId="45487"/>
    <cellStyle name="n_Synthèse 03-2004_PFA_Mn MTV_060413_ROW_1_Group" xfId="45488"/>
    <cellStyle name="n_Synthèse 03-2004_PFA_Mn MTV_060413_ROW_1_ROW ARPU" xfId="45489"/>
    <cellStyle name="n_Synthèse 03-2004_PFA_Mn MTV_060413_ROW_Group" xfId="45490"/>
    <cellStyle name="n_Synthèse 03-2004_PFA_Mn MTV_060413_ROW_ROW ARPU" xfId="45491"/>
    <cellStyle name="n_Synthèse 03-2004_PFA_Mn MTV_060413_Spain ARPU + AUPU" xfId="45492"/>
    <cellStyle name="n_Synthèse 03-2004_PFA_Mn MTV_060413_Spain ARPU + AUPU_Group" xfId="45493"/>
    <cellStyle name="n_Synthèse 03-2004_PFA_Mn MTV_060413_Spain ARPU + AUPU_ROW ARPU" xfId="45494"/>
    <cellStyle name="n_Synthèse 03-2004_PFA_Mn MTV_060413_Spain KPIs" xfId="7837"/>
    <cellStyle name="n_Synthèse 03-2004_PFA_Mn MTV_060413_Spain KPIs 2" xfId="17204"/>
    <cellStyle name="n_Synthèse 03-2004_PFA_Mn MTV_060413_Spain KPIs_1" xfId="52654"/>
    <cellStyle name="n_Synthèse 03-2004_PFA_Mn MTV_060413_Telecoms - Operational KPIs" xfId="50957"/>
    <cellStyle name="n_Synthèse 03-2004_PFA_Mn_0603_V0 0" xfId="3857"/>
    <cellStyle name="n_Synthèse 03-2004_PFA_Mn_0603_V0 0_A&amp;ME KPIs" xfId="54434"/>
    <cellStyle name="n_Synthèse 03-2004_PFA_Mn_0603_V0 0_France financials" xfId="24772"/>
    <cellStyle name="n_Synthèse 03-2004_PFA_Mn_0603_V0 0_France KPIs" xfId="5980"/>
    <cellStyle name="n_Synthèse 03-2004_PFA_Mn_0603_V0 0_France KPIs 2" xfId="15397"/>
    <cellStyle name="n_Synthèse 03-2004_PFA_Mn_0603_V0 0_France KPIs_1" xfId="13222"/>
    <cellStyle name="n_Synthèse 03-2004_PFA_Mn_0603_V0 0_Group" xfId="45496"/>
    <cellStyle name="n_Synthèse 03-2004_PFA_Mn_0603_V0 0_Group - financial KPIs" xfId="23028"/>
    <cellStyle name="n_Synthèse 03-2004_PFA_Mn_0603_V0 0_Group - operational KPIs" xfId="11468"/>
    <cellStyle name="n_Synthèse 03-2004_PFA_Mn_0603_V0 0_Group - operational KPIs 2" xfId="19167"/>
    <cellStyle name="n_Synthèse 03-2004_PFA_Mn_0603_V0 0_Group - operational KPIs_1" xfId="21284"/>
    <cellStyle name="n_Synthèse 03-2004_PFA_Mn_0603_V0 0_Poland KPIs" xfId="45495"/>
    <cellStyle name="n_Synthèse 03-2004_PFA_Mn_0603_V0 0_ROW" xfId="45497"/>
    <cellStyle name="n_Synthèse 03-2004_PFA_Mn_0603_V0 0_ROW ARPU" xfId="45498"/>
    <cellStyle name="n_Synthèse 03-2004_PFA_Mn_0603_V0 0_ROW_1" xfId="45499"/>
    <cellStyle name="n_Synthèse 03-2004_PFA_Mn_0603_V0 0_ROW_1_Group" xfId="45500"/>
    <cellStyle name="n_Synthèse 03-2004_PFA_Mn_0603_V0 0_ROW_1_ROW ARPU" xfId="45501"/>
    <cellStyle name="n_Synthèse 03-2004_PFA_Mn_0603_V0 0_ROW_Group" xfId="45502"/>
    <cellStyle name="n_Synthèse 03-2004_PFA_Mn_0603_V0 0_ROW_ROW ARPU" xfId="45503"/>
    <cellStyle name="n_Synthèse 03-2004_PFA_Mn_0603_V0 0_Spain ARPU + AUPU" xfId="45504"/>
    <cellStyle name="n_Synthèse 03-2004_PFA_Mn_0603_V0 0_Spain ARPU + AUPU_Group" xfId="45505"/>
    <cellStyle name="n_Synthèse 03-2004_PFA_Mn_0603_V0 0_Spain ARPU + AUPU_ROW ARPU" xfId="45506"/>
    <cellStyle name="n_Synthèse 03-2004_PFA_Mn_0603_V0 0_Spain KPIs" xfId="7838"/>
    <cellStyle name="n_Synthèse 03-2004_PFA_Mn_0603_V0 0_Spain KPIs 2" xfId="17205"/>
    <cellStyle name="n_Synthèse 03-2004_PFA_Mn_0603_V0 0_Spain KPIs_1" xfId="52655"/>
    <cellStyle name="n_Synthèse 03-2004_PFA_Mn_0603_V0 0_Telecoms - Operational KPIs" xfId="50958"/>
    <cellStyle name="n_Synthèse 03-2004_PFA_Parcs_0600706" xfId="3858"/>
    <cellStyle name="n_Synthèse 03-2004_PFA_Parcs_0600706_A&amp;ME KPIs" xfId="54435"/>
    <cellStyle name="n_Synthèse 03-2004_PFA_Parcs_0600706_France financials" xfId="24773"/>
    <cellStyle name="n_Synthèse 03-2004_PFA_Parcs_0600706_France KPIs" xfId="5981"/>
    <cellStyle name="n_Synthèse 03-2004_PFA_Parcs_0600706_France KPIs 2" xfId="15398"/>
    <cellStyle name="n_Synthèse 03-2004_PFA_Parcs_0600706_France KPIs_1" xfId="13223"/>
    <cellStyle name="n_Synthèse 03-2004_PFA_Parcs_0600706_Group" xfId="45508"/>
    <cellStyle name="n_Synthèse 03-2004_PFA_Parcs_0600706_Group - financial KPIs" xfId="23029"/>
    <cellStyle name="n_Synthèse 03-2004_PFA_Parcs_0600706_Group - operational KPIs" xfId="11469"/>
    <cellStyle name="n_Synthèse 03-2004_PFA_Parcs_0600706_Group - operational KPIs 2" xfId="19168"/>
    <cellStyle name="n_Synthèse 03-2004_PFA_Parcs_0600706_Group - operational KPIs_1" xfId="21285"/>
    <cellStyle name="n_Synthèse 03-2004_PFA_Parcs_0600706_Poland KPIs" xfId="45507"/>
    <cellStyle name="n_Synthèse 03-2004_PFA_Parcs_0600706_ROW" xfId="45509"/>
    <cellStyle name="n_Synthèse 03-2004_PFA_Parcs_0600706_ROW ARPU" xfId="45510"/>
    <cellStyle name="n_Synthèse 03-2004_PFA_Parcs_0600706_ROW_1" xfId="45511"/>
    <cellStyle name="n_Synthèse 03-2004_PFA_Parcs_0600706_ROW_1_Group" xfId="45512"/>
    <cellStyle name="n_Synthèse 03-2004_PFA_Parcs_0600706_ROW_1_ROW ARPU" xfId="45513"/>
    <cellStyle name="n_Synthèse 03-2004_PFA_Parcs_0600706_ROW_Group" xfId="45514"/>
    <cellStyle name="n_Synthèse 03-2004_PFA_Parcs_0600706_ROW_ROW ARPU" xfId="45515"/>
    <cellStyle name="n_Synthèse 03-2004_PFA_Parcs_0600706_Spain ARPU + AUPU" xfId="45516"/>
    <cellStyle name="n_Synthèse 03-2004_PFA_Parcs_0600706_Spain ARPU + AUPU_Group" xfId="45517"/>
    <cellStyle name="n_Synthèse 03-2004_PFA_Parcs_0600706_Spain ARPU + AUPU_ROW ARPU" xfId="45518"/>
    <cellStyle name="n_Synthèse 03-2004_PFA_Parcs_0600706_Spain KPIs" xfId="7839"/>
    <cellStyle name="n_Synthèse 03-2004_PFA_Parcs_0600706_Spain KPIs 2" xfId="17206"/>
    <cellStyle name="n_Synthèse 03-2004_PFA_Parcs_0600706_Spain KPIs_1" xfId="52656"/>
    <cellStyle name="n_Synthèse 03-2004_PFA_Parcs_0600706_Telecoms - Operational KPIs" xfId="50959"/>
    <cellStyle name="n_Synthèse 03-2004_Poland KPIs" xfId="45391"/>
    <cellStyle name="n_Synthèse 03-2004_Reporting Valeur_Mobile_2010_10" xfId="45519"/>
    <cellStyle name="n_Synthèse 03-2004_Reporting Valeur_Mobile_2010_10_Group" xfId="45520"/>
    <cellStyle name="n_Synthèse 03-2004_Reporting Valeur_Mobile_2010_10_ROW" xfId="45521"/>
    <cellStyle name="n_Synthèse 03-2004_Reporting Valeur_Mobile_2010_10_ROW ARPU" xfId="45522"/>
    <cellStyle name="n_Synthèse 03-2004_Reporting Valeur_Mobile_2010_10_ROW_Group" xfId="45523"/>
    <cellStyle name="n_Synthèse 03-2004_Reporting Valeur_Mobile_2010_10_ROW_ROW ARPU" xfId="45524"/>
    <cellStyle name="n_Synthèse 03-2004_ROW" xfId="45525"/>
    <cellStyle name="n_Synthèse 03-2004_ROW ARPU" xfId="45526"/>
    <cellStyle name="n_Synthèse 03-2004_ROW_1" xfId="45527"/>
    <cellStyle name="n_Synthèse 03-2004_ROW_1_Group" xfId="45528"/>
    <cellStyle name="n_Synthèse 03-2004_ROW_1_ROW ARPU" xfId="45529"/>
    <cellStyle name="n_Synthèse 03-2004_ROW_Group" xfId="45530"/>
    <cellStyle name="n_Synthèse 03-2004_ROW_ROW ARPU" xfId="45531"/>
    <cellStyle name="n_Synthèse 03-2004_Spain ARPU + AUPU" xfId="45532"/>
    <cellStyle name="n_Synthèse 03-2004_Spain ARPU + AUPU_Group" xfId="45533"/>
    <cellStyle name="n_Synthèse 03-2004_Spain ARPU + AUPU_ROW ARPU" xfId="45534"/>
    <cellStyle name="n_Synthèse 03-2004_Spain KPIs" xfId="7829"/>
    <cellStyle name="n_Synthèse 03-2004_Spain KPIs 2" xfId="17196"/>
    <cellStyle name="n_Synthèse 03-2004_Spain KPIs_1" xfId="52646"/>
    <cellStyle name="n_Synthèse 03-2004_Telecoms - Operational KPIs" xfId="50949"/>
    <cellStyle name="n_Synthèse 03-2004_UAG_report_CA 06-09 (06-09-28)" xfId="3859"/>
    <cellStyle name="n_Synthèse 03-2004_UAG_report_CA 06-09 (06-09-28)_A&amp;ME KPIs" xfId="54436"/>
    <cellStyle name="n_Synthèse 03-2004_UAG_report_CA 06-09 (06-09-28)_France financials" xfId="24774"/>
    <cellStyle name="n_Synthèse 03-2004_UAG_report_CA 06-09 (06-09-28)_France KPIs" xfId="5982"/>
    <cellStyle name="n_Synthèse 03-2004_UAG_report_CA 06-09 (06-09-28)_France KPIs 2" xfId="15399"/>
    <cellStyle name="n_Synthèse 03-2004_UAG_report_CA 06-09 (06-09-28)_France KPIs_1" xfId="13224"/>
    <cellStyle name="n_Synthèse 03-2004_UAG_report_CA 06-09 (06-09-28)_Group" xfId="45536"/>
    <cellStyle name="n_Synthèse 03-2004_UAG_report_CA 06-09 (06-09-28)_Group - financial KPIs" xfId="23030"/>
    <cellStyle name="n_Synthèse 03-2004_UAG_report_CA 06-09 (06-09-28)_Group - operational KPIs" xfId="11470"/>
    <cellStyle name="n_Synthèse 03-2004_UAG_report_CA 06-09 (06-09-28)_Group - operational KPIs 2" xfId="19169"/>
    <cellStyle name="n_Synthèse 03-2004_UAG_report_CA 06-09 (06-09-28)_Group - operational KPIs_1" xfId="21286"/>
    <cellStyle name="n_Synthèse 03-2004_UAG_report_CA 06-09 (06-09-28)_Poland KPIs" xfId="45535"/>
    <cellStyle name="n_Synthèse 03-2004_UAG_report_CA 06-09 (06-09-28)_ROW" xfId="45537"/>
    <cellStyle name="n_Synthèse 03-2004_UAG_report_CA 06-09 (06-09-28)_ROW ARPU" xfId="45538"/>
    <cellStyle name="n_Synthèse 03-2004_UAG_report_CA 06-09 (06-09-28)_ROW_1" xfId="45539"/>
    <cellStyle name="n_Synthèse 03-2004_UAG_report_CA 06-09 (06-09-28)_ROW_1_Group" xfId="45540"/>
    <cellStyle name="n_Synthèse 03-2004_UAG_report_CA 06-09 (06-09-28)_ROW_1_ROW ARPU" xfId="45541"/>
    <cellStyle name="n_Synthèse 03-2004_UAG_report_CA 06-09 (06-09-28)_ROW_Group" xfId="45542"/>
    <cellStyle name="n_Synthèse 03-2004_UAG_report_CA 06-09 (06-09-28)_ROW_ROW ARPU" xfId="45543"/>
    <cellStyle name="n_Synthèse 03-2004_UAG_report_CA 06-09 (06-09-28)_Spain ARPU + AUPU" xfId="45544"/>
    <cellStyle name="n_Synthèse 03-2004_UAG_report_CA 06-09 (06-09-28)_Spain ARPU + AUPU_Group" xfId="45545"/>
    <cellStyle name="n_Synthèse 03-2004_UAG_report_CA 06-09 (06-09-28)_Spain ARPU + AUPU_ROW ARPU" xfId="45546"/>
    <cellStyle name="n_Synthèse 03-2004_UAG_report_CA 06-09 (06-09-28)_Spain KPIs" xfId="7840"/>
    <cellStyle name="n_Synthèse 03-2004_UAG_report_CA 06-09 (06-09-28)_Spain KPIs 2" xfId="17207"/>
    <cellStyle name="n_Synthèse 03-2004_UAG_report_CA 06-09 (06-09-28)_Spain KPIs_1" xfId="52657"/>
    <cellStyle name="n_Synthèse 03-2004_UAG_report_CA 06-09 (06-09-28)_Telecoms - Operational KPIs" xfId="50960"/>
    <cellStyle name="n_Synthèse 03-2004_UAG_report_CA 06-10 (06-11-06)" xfId="3860"/>
    <cellStyle name="n_Synthèse 03-2004_UAG_report_CA 06-10 (06-11-06)_A&amp;ME KPIs" xfId="54437"/>
    <cellStyle name="n_Synthèse 03-2004_UAG_report_CA 06-10 (06-11-06)_France financials" xfId="24775"/>
    <cellStyle name="n_Synthèse 03-2004_UAG_report_CA 06-10 (06-11-06)_France KPIs" xfId="5983"/>
    <cellStyle name="n_Synthèse 03-2004_UAG_report_CA 06-10 (06-11-06)_France KPIs 2" xfId="15400"/>
    <cellStyle name="n_Synthèse 03-2004_UAG_report_CA 06-10 (06-11-06)_France KPIs_1" xfId="13225"/>
    <cellStyle name="n_Synthèse 03-2004_UAG_report_CA 06-10 (06-11-06)_Group" xfId="45548"/>
    <cellStyle name="n_Synthèse 03-2004_UAG_report_CA 06-10 (06-11-06)_Group - financial KPIs" xfId="23031"/>
    <cellStyle name="n_Synthèse 03-2004_UAG_report_CA 06-10 (06-11-06)_Group - operational KPIs" xfId="11471"/>
    <cellStyle name="n_Synthèse 03-2004_UAG_report_CA 06-10 (06-11-06)_Group - operational KPIs 2" xfId="19170"/>
    <cellStyle name="n_Synthèse 03-2004_UAG_report_CA 06-10 (06-11-06)_Group - operational KPIs_1" xfId="21287"/>
    <cellStyle name="n_Synthèse 03-2004_UAG_report_CA 06-10 (06-11-06)_Poland KPIs" xfId="45547"/>
    <cellStyle name="n_Synthèse 03-2004_UAG_report_CA 06-10 (06-11-06)_ROW" xfId="45549"/>
    <cellStyle name="n_Synthèse 03-2004_UAG_report_CA 06-10 (06-11-06)_ROW ARPU" xfId="45550"/>
    <cellStyle name="n_Synthèse 03-2004_UAG_report_CA 06-10 (06-11-06)_ROW_1" xfId="45551"/>
    <cellStyle name="n_Synthèse 03-2004_UAG_report_CA 06-10 (06-11-06)_ROW_1_Group" xfId="45552"/>
    <cellStyle name="n_Synthèse 03-2004_UAG_report_CA 06-10 (06-11-06)_ROW_1_ROW ARPU" xfId="45553"/>
    <cellStyle name="n_Synthèse 03-2004_UAG_report_CA 06-10 (06-11-06)_ROW_Group" xfId="45554"/>
    <cellStyle name="n_Synthèse 03-2004_UAG_report_CA 06-10 (06-11-06)_ROW_ROW ARPU" xfId="45555"/>
    <cellStyle name="n_Synthèse 03-2004_UAG_report_CA 06-10 (06-11-06)_Spain ARPU + AUPU" xfId="45556"/>
    <cellStyle name="n_Synthèse 03-2004_UAG_report_CA 06-10 (06-11-06)_Spain ARPU + AUPU_Group" xfId="45557"/>
    <cellStyle name="n_Synthèse 03-2004_UAG_report_CA 06-10 (06-11-06)_Spain ARPU + AUPU_ROW ARPU" xfId="45558"/>
    <cellStyle name="n_Synthèse 03-2004_UAG_report_CA 06-10 (06-11-06)_Spain KPIs" xfId="7841"/>
    <cellStyle name="n_Synthèse 03-2004_UAG_report_CA 06-10 (06-11-06)_Spain KPIs 2" xfId="17208"/>
    <cellStyle name="n_Synthèse 03-2004_UAG_report_CA 06-10 (06-11-06)_Spain KPIs_1" xfId="52658"/>
    <cellStyle name="n_Synthèse 03-2004_UAG_report_CA 06-10 (06-11-06)_Telecoms - Operational KPIs" xfId="50961"/>
    <cellStyle name="n_Synthèse 03-2004_V&amp;M trajectoires V1 (06-08-11)" xfId="3861"/>
    <cellStyle name="n_Synthèse 03-2004_V&amp;M trajectoires V1 (06-08-11)_A&amp;ME KPIs" xfId="54438"/>
    <cellStyle name="n_Synthèse 03-2004_V&amp;M trajectoires V1 (06-08-11)_France financials" xfId="24776"/>
    <cellStyle name="n_Synthèse 03-2004_V&amp;M trajectoires V1 (06-08-11)_France KPIs" xfId="5984"/>
    <cellStyle name="n_Synthèse 03-2004_V&amp;M trajectoires V1 (06-08-11)_France KPIs 2" xfId="15401"/>
    <cellStyle name="n_Synthèse 03-2004_V&amp;M trajectoires V1 (06-08-11)_France KPIs_1" xfId="13226"/>
    <cellStyle name="n_Synthèse 03-2004_V&amp;M trajectoires V1 (06-08-11)_Group" xfId="45560"/>
    <cellStyle name="n_Synthèse 03-2004_V&amp;M trajectoires V1 (06-08-11)_Group - financial KPIs" xfId="23032"/>
    <cellStyle name="n_Synthèse 03-2004_V&amp;M trajectoires V1 (06-08-11)_Group - operational KPIs" xfId="11472"/>
    <cellStyle name="n_Synthèse 03-2004_V&amp;M trajectoires V1 (06-08-11)_Group - operational KPIs 2" xfId="19171"/>
    <cellStyle name="n_Synthèse 03-2004_V&amp;M trajectoires V1 (06-08-11)_Group - operational KPIs_1" xfId="21288"/>
    <cellStyle name="n_Synthèse 03-2004_V&amp;M trajectoires V1 (06-08-11)_Poland KPIs" xfId="45559"/>
    <cellStyle name="n_Synthèse 03-2004_V&amp;M trajectoires V1 (06-08-11)_ROW" xfId="45561"/>
    <cellStyle name="n_Synthèse 03-2004_V&amp;M trajectoires V1 (06-08-11)_ROW ARPU" xfId="45562"/>
    <cellStyle name="n_Synthèse 03-2004_V&amp;M trajectoires V1 (06-08-11)_ROW_1" xfId="45563"/>
    <cellStyle name="n_Synthèse 03-2004_V&amp;M trajectoires V1 (06-08-11)_ROW_1_Group" xfId="45564"/>
    <cellStyle name="n_Synthèse 03-2004_V&amp;M trajectoires V1 (06-08-11)_ROW_1_ROW ARPU" xfId="45565"/>
    <cellStyle name="n_Synthèse 03-2004_V&amp;M trajectoires V1 (06-08-11)_ROW_Group" xfId="45566"/>
    <cellStyle name="n_Synthèse 03-2004_V&amp;M trajectoires V1 (06-08-11)_ROW_ROW ARPU" xfId="45567"/>
    <cellStyle name="n_Synthèse 03-2004_V&amp;M trajectoires V1 (06-08-11)_Spain ARPU + AUPU" xfId="45568"/>
    <cellStyle name="n_Synthèse 03-2004_V&amp;M trajectoires V1 (06-08-11)_Spain ARPU + AUPU_Group" xfId="45569"/>
    <cellStyle name="n_Synthèse 03-2004_V&amp;M trajectoires V1 (06-08-11)_Spain ARPU + AUPU_ROW ARPU" xfId="45570"/>
    <cellStyle name="n_Synthèse 03-2004_V&amp;M trajectoires V1 (06-08-11)_Spain KPIs" xfId="7842"/>
    <cellStyle name="n_Synthèse 03-2004_V&amp;M trajectoires V1 (06-08-11)_Spain KPIs 2" xfId="17209"/>
    <cellStyle name="n_Synthèse 03-2004_V&amp;M trajectoires V1 (06-08-11)_Spain KPIs_1" xfId="52659"/>
    <cellStyle name="n_Synthèse 03-2004_V&amp;M trajectoires V1 (06-08-11)_Telecoms - Operational KPIs" xfId="50962"/>
    <cellStyle name="n_Synthèse 1b" xfId="3862"/>
    <cellStyle name="n_Synthèse 1b_A&amp;ME KPIs" xfId="54439"/>
    <cellStyle name="n_Synthèse 1b_CA BAC SCR-VM 06-07 (31-07-06)" xfId="3863"/>
    <cellStyle name="n_Synthèse 1b_CA BAC SCR-VM 06-07 (31-07-06)_A&amp;ME KPIs" xfId="54440"/>
    <cellStyle name="n_Synthèse 1b_CA BAC SCR-VM 06-07 (31-07-06)_France financials" xfId="24778"/>
    <cellStyle name="n_Synthèse 1b_CA BAC SCR-VM 06-07 (31-07-06)_France KPIs" xfId="5986"/>
    <cellStyle name="n_Synthèse 1b_CA BAC SCR-VM 06-07 (31-07-06)_France KPIs 2" xfId="15403"/>
    <cellStyle name="n_Synthèse 1b_CA BAC SCR-VM 06-07 (31-07-06)_France KPIs_1" xfId="13228"/>
    <cellStyle name="n_Synthèse 1b_CA BAC SCR-VM 06-07 (31-07-06)_Group" xfId="45573"/>
    <cellStyle name="n_Synthèse 1b_CA BAC SCR-VM 06-07 (31-07-06)_Group - financial KPIs" xfId="23034"/>
    <cellStyle name="n_Synthèse 1b_CA BAC SCR-VM 06-07 (31-07-06)_Group - operational KPIs" xfId="11474"/>
    <cellStyle name="n_Synthèse 1b_CA BAC SCR-VM 06-07 (31-07-06)_Group - operational KPIs 2" xfId="19173"/>
    <cellStyle name="n_Synthèse 1b_CA BAC SCR-VM 06-07 (31-07-06)_Group - operational KPIs_1" xfId="21290"/>
    <cellStyle name="n_Synthèse 1b_CA BAC SCR-VM 06-07 (31-07-06)_Poland KPIs" xfId="45572"/>
    <cellStyle name="n_Synthèse 1b_CA BAC SCR-VM 06-07 (31-07-06)_ROW" xfId="45574"/>
    <cellStyle name="n_Synthèse 1b_CA BAC SCR-VM 06-07 (31-07-06)_ROW ARPU" xfId="45575"/>
    <cellStyle name="n_Synthèse 1b_CA BAC SCR-VM 06-07 (31-07-06)_ROW_1" xfId="45576"/>
    <cellStyle name="n_Synthèse 1b_CA BAC SCR-VM 06-07 (31-07-06)_ROW_1_Group" xfId="45577"/>
    <cellStyle name="n_Synthèse 1b_CA BAC SCR-VM 06-07 (31-07-06)_ROW_1_ROW ARPU" xfId="45578"/>
    <cellStyle name="n_Synthèse 1b_CA BAC SCR-VM 06-07 (31-07-06)_ROW_Group" xfId="45579"/>
    <cellStyle name="n_Synthèse 1b_CA BAC SCR-VM 06-07 (31-07-06)_ROW_ROW ARPU" xfId="45580"/>
    <cellStyle name="n_Synthèse 1b_CA BAC SCR-VM 06-07 (31-07-06)_Spain ARPU + AUPU" xfId="45581"/>
    <cellStyle name="n_Synthèse 1b_CA BAC SCR-VM 06-07 (31-07-06)_Spain ARPU + AUPU_Group" xfId="45582"/>
    <cellStyle name="n_Synthèse 1b_CA BAC SCR-VM 06-07 (31-07-06)_Spain ARPU + AUPU_ROW ARPU" xfId="45583"/>
    <cellStyle name="n_Synthèse 1b_CA BAC SCR-VM 06-07 (31-07-06)_Spain KPIs" xfId="7844"/>
    <cellStyle name="n_Synthèse 1b_CA BAC SCR-VM 06-07 (31-07-06)_Spain KPIs 2" xfId="17211"/>
    <cellStyle name="n_Synthèse 1b_CA BAC SCR-VM 06-07 (31-07-06)_Spain KPIs_1" xfId="52661"/>
    <cellStyle name="n_Synthèse 1b_CA BAC SCR-VM 06-07 (31-07-06)_Telecoms - Operational KPIs" xfId="50964"/>
    <cellStyle name="n_Synthèse 1b_Classeur2" xfId="3864"/>
    <cellStyle name="n_Synthèse 1b_Classeur2_A&amp;ME KPIs" xfId="54441"/>
    <cellStyle name="n_Synthèse 1b_Classeur2_France financials" xfId="24779"/>
    <cellStyle name="n_Synthèse 1b_Classeur2_France KPIs" xfId="5987"/>
    <cellStyle name="n_Synthèse 1b_Classeur2_France KPIs 2" xfId="15404"/>
    <cellStyle name="n_Synthèse 1b_Classeur2_France KPIs_1" xfId="13229"/>
    <cellStyle name="n_Synthèse 1b_Classeur2_Group" xfId="45585"/>
    <cellStyle name="n_Synthèse 1b_Classeur2_Group - financial KPIs" xfId="23035"/>
    <cellStyle name="n_Synthèse 1b_Classeur2_Group - operational KPIs" xfId="11475"/>
    <cellStyle name="n_Synthèse 1b_Classeur2_Group - operational KPIs 2" xfId="19174"/>
    <cellStyle name="n_Synthèse 1b_Classeur2_Group - operational KPIs_1" xfId="21291"/>
    <cellStyle name="n_Synthèse 1b_Classeur2_Poland KPIs" xfId="45584"/>
    <cellStyle name="n_Synthèse 1b_Classeur2_ROW" xfId="45586"/>
    <cellStyle name="n_Synthèse 1b_Classeur2_ROW ARPU" xfId="45587"/>
    <cellStyle name="n_Synthèse 1b_Classeur2_ROW_1" xfId="45588"/>
    <cellStyle name="n_Synthèse 1b_Classeur2_ROW_1_Group" xfId="45589"/>
    <cellStyle name="n_Synthèse 1b_Classeur2_ROW_1_ROW ARPU" xfId="45590"/>
    <cellStyle name="n_Synthèse 1b_Classeur2_ROW_Group" xfId="45591"/>
    <cellStyle name="n_Synthèse 1b_Classeur2_ROW_ROW ARPU" xfId="45592"/>
    <cellStyle name="n_Synthèse 1b_Classeur2_Spain ARPU + AUPU" xfId="45593"/>
    <cellStyle name="n_Synthèse 1b_Classeur2_Spain ARPU + AUPU_Group" xfId="45594"/>
    <cellStyle name="n_Synthèse 1b_Classeur2_Spain ARPU + AUPU_ROW ARPU" xfId="45595"/>
    <cellStyle name="n_Synthèse 1b_Classeur2_Spain KPIs" xfId="7845"/>
    <cellStyle name="n_Synthèse 1b_Classeur2_Spain KPIs 2" xfId="17212"/>
    <cellStyle name="n_Synthèse 1b_Classeur2_Spain KPIs_1" xfId="52662"/>
    <cellStyle name="n_Synthèse 1b_Classeur2_Telecoms - Operational KPIs" xfId="50965"/>
    <cellStyle name="n_Synthèse 1b_DATA KPI Personal" xfId="45596"/>
    <cellStyle name="n_Synthèse 1b_DATA KPI Personal_Group" xfId="45597"/>
    <cellStyle name="n_Synthèse 1b_DATA KPI Personal_ROW ARPU" xfId="45598"/>
    <cellStyle name="n_Synthèse 1b_EE_CoA_BS - mapped V4" xfId="45599"/>
    <cellStyle name="n_Synthèse 1b_EE_CoA_BS - mapped V4_Group" xfId="45600"/>
    <cellStyle name="n_Synthèse 1b_EE_CoA_BS - mapped V4_ROW ARPU" xfId="45601"/>
    <cellStyle name="n_Synthèse 1b_Feuil1" xfId="3865"/>
    <cellStyle name="n_Synthèse 1b_Feuil1_A&amp;ME KPIs" xfId="54442"/>
    <cellStyle name="n_Synthèse 1b_Feuil1_France financials" xfId="24780"/>
    <cellStyle name="n_Synthèse 1b_Feuil1_France KPIs" xfId="5988"/>
    <cellStyle name="n_Synthèse 1b_Feuil1_France KPIs 2" xfId="15405"/>
    <cellStyle name="n_Synthèse 1b_Feuil1_France KPIs_1" xfId="13230"/>
    <cellStyle name="n_Synthèse 1b_Feuil1_Group" xfId="45603"/>
    <cellStyle name="n_Synthèse 1b_Feuil1_Group - financial KPIs" xfId="23036"/>
    <cellStyle name="n_Synthèse 1b_Feuil1_Group - operational KPIs" xfId="11476"/>
    <cellStyle name="n_Synthèse 1b_Feuil1_Group - operational KPIs 2" xfId="19175"/>
    <cellStyle name="n_Synthèse 1b_Feuil1_Group - operational KPIs_1" xfId="21292"/>
    <cellStyle name="n_Synthèse 1b_Feuil1_Poland KPIs" xfId="45602"/>
    <cellStyle name="n_Synthèse 1b_Feuil1_ROW" xfId="45604"/>
    <cellStyle name="n_Synthèse 1b_Feuil1_ROW ARPU" xfId="45605"/>
    <cellStyle name="n_Synthèse 1b_Feuil1_ROW_1" xfId="45606"/>
    <cellStyle name="n_Synthèse 1b_Feuil1_ROW_1_Group" xfId="45607"/>
    <cellStyle name="n_Synthèse 1b_Feuil1_ROW_1_ROW ARPU" xfId="45608"/>
    <cellStyle name="n_Synthèse 1b_Feuil1_ROW_Group" xfId="45609"/>
    <cellStyle name="n_Synthèse 1b_Feuil1_ROW_ROW ARPU" xfId="45610"/>
    <cellStyle name="n_Synthèse 1b_Feuil1_Spain ARPU + AUPU" xfId="45611"/>
    <cellStyle name="n_Synthèse 1b_Feuil1_Spain ARPU + AUPU_Group" xfId="45612"/>
    <cellStyle name="n_Synthèse 1b_Feuil1_Spain ARPU + AUPU_ROW ARPU" xfId="45613"/>
    <cellStyle name="n_Synthèse 1b_Feuil1_Spain KPIs" xfId="7846"/>
    <cellStyle name="n_Synthèse 1b_Feuil1_Spain KPIs 2" xfId="17213"/>
    <cellStyle name="n_Synthèse 1b_Feuil1_Spain KPIs_1" xfId="52663"/>
    <cellStyle name="n_Synthèse 1b_Feuil1_Telecoms - Operational KPIs" xfId="50966"/>
    <cellStyle name="n_Synthèse 1b_France financials" xfId="24777"/>
    <cellStyle name="n_Synthèse 1b_France KPIs" xfId="5985"/>
    <cellStyle name="n_Synthèse 1b_France KPIs 2" xfId="15402"/>
    <cellStyle name="n_Synthèse 1b_France KPIs_1" xfId="13227"/>
    <cellStyle name="n_Synthèse 1b_Group" xfId="45614"/>
    <cellStyle name="n_Synthèse 1b_Group - financial KPIs" xfId="23033"/>
    <cellStyle name="n_Synthèse 1b_Group - operational KPIs" xfId="11473"/>
    <cellStyle name="n_Synthèse 1b_Group - operational KPIs 2" xfId="19172"/>
    <cellStyle name="n_Synthèse 1b_Group - operational KPIs_1" xfId="21289"/>
    <cellStyle name="n_Synthèse 1b_New L23 CA trafic 06-09 (06-10-20)" xfId="3866"/>
    <cellStyle name="n_Synthèse 1b_New L23 CA trafic 06-09 (06-10-20)_A&amp;ME KPIs" xfId="54443"/>
    <cellStyle name="n_Synthèse 1b_New L23 CA trafic 06-09 (06-10-20)_France financials" xfId="24781"/>
    <cellStyle name="n_Synthèse 1b_New L23 CA trafic 06-09 (06-10-20)_France KPIs" xfId="5989"/>
    <cellStyle name="n_Synthèse 1b_New L23 CA trafic 06-09 (06-10-20)_France KPIs 2" xfId="15406"/>
    <cellStyle name="n_Synthèse 1b_New L23 CA trafic 06-09 (06-10-20)_France KPIs_1" xfId="13231"/>
    <cellStyle name="n_Synthèse 1b_New L23 CA trafic 06-09 (06-10-20)_Group" xfId="45616"/>
    <cellStyle name="n_Synthèse 1b_New L23 CA trafic 06-09 (06-10-20)_Group - financial KPIs" xfId="23037"/>
    <cellStyle name="n_Synthèse 1b_New L23 CA trafic 06-09 (06-10-20)_Group - operational KPIs" xfId="11477"/>
    <cellStyle name="n_Synthèse 1b_New L23 CA trafic 06-09 (06-10-20)_Group - operational KPIs 2" xfId="19176"/>
    <cellStyle name="n_Synthèse 1b_New L23 CA trafic 06-09 (06-10-20)_Group - operational KPIs_1" xfId="21293"/>
    <cellStyle name="n_Synthèse 1b_New L23 CA trafic 06-09 (06-10-20)_Poland KPIs" xfId="45615"/>
    <cellStyle name="n_Synthèse 1b_New L23 CA trafic 06-09 (06-10-20)_ROW" xfId="45617"/>
    <cellStyle name="n_Synthèse 1b_New L23 CA trafic 06-09 (06-10-20)_ROW ARPU" xfId="45618"/>
    <cellStyle name="n_Synthèse 1b_New L23 CA trafic 06-09 (06-10-20)_ROW_1" xfId="45619"/>
    <cellStyle name="n_Synthèse 1b_New L23 CA trafic 06-09 (06-10-20)_ROW_1_Group" xfId="45620"/>
    <cellStyle name="n_Synthèse 1b_New L23 CA trafic 06-09 (06-10-20)_ROW_1_ROW ARPU" xfId="45621"/>
    <cellStyle name="n_Synthèse 1b_New L23 CA trafic 06-09 (06-10-20)_ROW_Group" xfId="45622"/>
    <cellStyle name="n_Synthèse 1b_New L23 CA trafic 06-09 (06-10-20)_ROW_ROW ARPU" xfId="45623"/>
    <cellStyle name="n_Synthèse 1b_New L23 CA trafic 06-09 (06-10-20)_Spain ARPU + AUPU" xfId="45624"/>
    <cellStyle name="n_Synthèse 1b_New L23 CA trafic 06-09 (06-10-20)_Spain ARPU + AUPU_Group" xfId="45625"/>
    <cellStyle name="n_Synthèse 1b_New L23 CA trafic 06-09 (06-10-20)_Spain ARPU + AUPU_ROW ARPU" xfId="45626"/>
    <cellStyle name="n_Synthèse 1b_New L23 CA trafic 06-09 (06-10-20)_Spain KPIs" xfId="7847"/>
    <cellStyle name="n_Synthèse 1b_New L23 CA trafic 06-09 (06-10-20)_Spain KPIs 2" xfId="17214"/>
    <cellStyle name="n_Synthèse 1b_New L23 CA trafic 06-09 (06-10-20)_Spain KPIs_1" xfId="52664"/>
    <cellStyle name="n_Synthèse 1b_New L23 CA trafic 06-09 (06-10-20)_Telecoms - Operational KPIs" xfId="50967"/>
    <cellStyle name="n_Synthèse 1b_PFA_Mn MTV_060413" xfId="3867"/>
    <cellStyle name="n_Synthèse 1b_PFA_Mn MTV_060413_A&amp;ME KPIs" xfId="54444"/>
    <cellStyle name="n_Synthèse 1b_PFA_Mn MTV_060413_France financials" xfId="24782"/>
    <cellStyle name="n_Synthèse 1b_PFA_Mn MTV_060413_France KPIs" xfId="5990"/>
    <cellStyle name="n_Synthèse 1b_PFA_Mn MTV_060413_France KPIs 2" xfId="15407"/>
    <cellStyle name="n_Synthèse 1b_PFA_Mn MTV_060413_France KPIs_1" xfId="13232"/>
    <cellStyle name="n_Synthèse 1b_PFA_Mn MTV_060413_Group" xfId="45628"/>
    <cellStyle name="n_Synthèse 1b_PFA_Mn MTV_060413_Group - financial KPIs" xfId="23038"/>
    <cellStyle name="n_Synthèse 1b_PFA_Mn MTV_060413_Group - operational KPIs" xfId="11478"/>
    <cellStyle name="n_Synthèse 1b_PFA_Mn MTV_060413_Group - operational KPIs 2" xfId="19177"/>
    <cellStyle name="n_Synthèse 1b_PFA_Mn MTV_060413_Group - operational KPIs_1" xfId="21294"/>
    <cellStyle name="n_Synthèse 1b_PFA_Mn MTV_060413_Poland KPIs" xfId="45627"/>
    <cellStyle name="n_Synthèse 1b_PFA_Mn MTV_060413_ROW" xfId="45629"/>
    <cellStyle name="n_Synthèse 1b_PFA_Mn MTV_060413_ROW ARPU" xfId="45630"/>
    <cellStyle name="n_Synthèse 1b_PFA_Mn MTV_060413_ROW_1" xfId="45631"/>
    <cellStyle name="n_Synthèse 1b_PFA_Mn MTV_060413_ROW_1_Group" xfId="45632"/>
    <cellStyle name="n_Synthèse 1b_PFA_Mn MTV_060413_ROW_1_ROW ARPU" xfId="45633"/>
    <cellStyle name="n_Synthèse 1b_PFA_Mn MTV_060413_ROW_Group" xfId="45634"/>
    <cellStyle name="n_Synthèse 1b_PFA_Mn MTV_060413_ROW_ROW ARPU" xfId="45635"/>
    <cellStyle name="n_Synthèse 1b_PFA_Mn MTV_060413_Spain ARPU + AUPU" xfId="45636"/>
    <cellStyle name="n_Synthèse 1b_PFA_Mn MTV_060413_Spain ARPU + AUPU_Group" xfId="45637"/>
    <cellStyle name="n_Synthèse 1b_PFA_Mn MTV_060413_Spain ARPU + AUPU_ROW ARPU" xfId="45638"/>
    <cellStyle name="n_Synthèse 1b_PFA_Mn MTV_060413_Spain KPIs" xfId="7848"/>
    <cellStyle name="n_Synthèse 1b_PFA_Mn MTV_060413_Spain KPIs 2" xfId="17215"/>
    <cellStyle name="n_Synthèse 1b_PFA_Mn MTV_060413_Spain KPIs_1" xfId="52665"/>
    <cellStyle name="n_Synthèse 1b_PFA_Mn MTV_060413_Telecoms - Operational KPIs" xfId="50968"/>
    <cellStyle name="n_Synthèse 1b_PFA_Mn_0603_V0 0" xfId="3868"/>
    <cellStyle name="n_Synthèse 1b_PFA_Mn_0603_V0 0_A&amp;ME KPIs" xfId="54445"/>
    <cellStyle name="n_Synthèse 1b_PFA_Mn_0603_V0 0_France financials" xfId="24783"/>
    <cellStyle name="n_Synthèse 1b_PFA_Mn_0603_V0 0_France KPIs" xfId="5991"/>
    <cellStyle name="n_Synthèse 1b_PFA_Mn_0603_V0 0_France KPIs 2" xfId="15408"/>
    <cellStyle name="n_Synthèse 1b_PFA_Mn_0603_V0 0_France KPIs_1" xfId="13233"/>
    <cellStyle name="n_Synthèse 1b_PFA_Mn_0603_V0 0_Group" xfId="45640"/>
    <cellStyle name="n_Synthèse 1b_PFA_Mn_0603_V0 0_Group - financial KPIs" xfId="23039"/>
    <cellStyle name="n_Synthèse 1b_PFA_Mn_0603_V0 0_Group - operational KPIs" xfId="11479"/>
    <cellStyle name="n_Synthèse 1b_PFA_Mn_0603_V0 0_Group - operational KPIs 2" xfId="19178"/>
    <cellStyle name="n_Synthèse 1b_PFA_Mn_0603_V0 0_Group - operational KPIs_1" xfId="21295"/>
    <cellStyle name="n_Synthèse 1b_PFA_Mn_0603_V0 0_Poland KPIs" xfId="45639"/>
    <cellStyle name="n_Synthèse 1b_PFA_Mn_0603_V0 0_ROW" xfId="45641"/>
    <cellStyle name="n_Synthèse 1b_PFA_Mn_0603_V0 0_ROW ARPU" xfId="45642"/>
    <cellStyle name="n_Synthèse 1b_PFA_Mn_0603_V0 0_ROW_1" xfId="45643"/>
    <cellStyle name="n_Synthèse 1b_PFA_Mn_0603_V0 0_ROW_1_Group" xfId="45644"/>
    <cellStyle name="n_Synthèse 1b_PFA_Mn_0603_V0 0_ROW_1_ROW ARPU" xfId="45645"/>
    <cellStyle name="n_Synthèse 1b_PFA_Mn_0603_V0 0_ROW_Group" xfId="45646"/>
    <cellStyle name="n_Synthèse 1b_PFA_Mn_0603_V0 0_ROW_ROW ARPU" xfId="45647"/>
    <cellStyle name="n_Synthèse 1b_PFA_Mn_0603_V0 0_Spain ARPU + AUPU" xfId="45648"/>
    <cellStyle name="n_Synthèse 1b_PFA_Mn_0603_V0 0_Spain ARPU + AUPU_Group" xfId="45649"/>
    <cellStyle name="n_Synthèse 1b_PFA_Mn_0603_V0 0_Spain ARPU + AUPU_ROW ARPU" xfId="45650"/>
    <cellStyle name="n_Synthèse 1b_PFA_Mn_0603_V0 0_Spain KPIs" xfId="7849"/>
    <cellStyle name="n_Synthèse 1b_PFA_Mn_0603_V0 0_Spain KPIs 2" xfId="17216"/>
    <cellStyle name="n_Synthèse 1b_PFA_Mn_0603_V0 0_Spain KPIs_1" xfId="52666"/>
    <cellStyle name="n_Synthèse 1b_PFA_Mn_0603_V0 0_Telecoms - Operational KPIs" xfId="50969"/>
    <cellStyle name="n_Synthèse 1b_Poland KPIs" xfId="45571"/>
    <cellStyle name="n_Synthèse 1b_Reporting Valeur_Mobile_2010_10" xfId="45651"/>
    <cellStyle name="n_Synthèse 1b_Reporting Valeur_Mobile_2010_10_Group" xfId="45652"/>
    <cellStyle name="n_Synthèse 1b_Reporting Valeur_Mobile_2010_10_ROW" xfId="45653"/>
    <cellStyle name="n_Synthèse 1b_Reporting Valeur_Mobile_2010_10_ROW ARPU" xfId="45654"/>
    <cellStyle name="n_Synthèse 1b_Reporting Valeur_Mobile_2010_10_ROW_Group" xfId="45655"/>
    <cellStyle name="n_Synthèse 1b_Reporting Valeur_Mobile_2010_10_ROW_ROW ARPU" xfId="45656"/>
    <cellStyle name="n_Synthèse 1b_ROW" xfId="45657"/>
    <cellStyle name="n_Synthèse 1b_ROW ARPU" xfId="45658"/>
    <cellStyle name="n_Synthèse 1b_ROW_1" xfId="45659"/>
    <cellStyle name="n_Synthèse 1b_ROW_1_Group" xfId="45660"/>
    <cellStyle name="n_Synthèse 1b_ROW_1_ROW ARPU" xfId="45661"/>
    <cellStyle name="n_Synthèse 1b_ROW_Group" xfId="45662"/>
    <cellStyle name="n_Synthèse 1b_ROW_ROW ARPU" xfId="45663"/>
    <cellStyle name="n_Synthèse 1b_Spain ARPU + AUPU" xfId="45664"/>
    <cellStyle name="n_Synthèse 1b_Spain ARPU + AUPU_Group" xfId="45665"/>
    <cellStyle name="n_Synthèse 1b_Spain ARPU + AUPU_ROW ARPU" xfId="45666"/>
    <cellStyle name="n_Synthèse 1b_Spain KPIs" xfId="7843"/>
    <cellStyle name="n_Synthèse 1b_Spain KPIs 2" xfId="17210"/>
    <cellStyle name="n_Synthèse 1b_Spain KPIs_1" xfId="52660"/>
    <cellStyle name="n_Synthèse 1b_Telecoms - Operational KPIs" xfId="50963"/>
    <cellStyle name="n_Synthèse 1b_UAG_report_CA 06-09 (06-09-28)" xfId="3869"/>
    <cellStyle name="n_Synthèse 1b_UAG_report_CA 06-09 (06-09-28)_A&amp;ME KPIs" xfId="54446"/>
    <cellStyle name="n_Synthèse 1b_UAG_report_CA 06-09 (06-09-28)_France financials" xfId="24784"/>
    <cellStyle name="n_Synthèse 1b_UAG_report_CA 06-09 (06-09-28)_France KPIs" xfId="5992"/>
    <cellStyle name="n_Synthèse 1b_UAG_report_CA 06-09 (06-09-28)_France KPIs 2" xfId="15409"/>
    <cellStyle name="n_Synthèse 1b_UAG_report_CA 06-09 (06-09-28)_France KPIs_1" xfId="13234"/>
    <cellStyle name="n_Synthèse 1b_UAG_report_CA 06-09 (06-09-28)_Group" xfId="45668"/>
    <cellStyle name="n_Synthèse 1b_UAG_report_CA 06-09 (06-09-28)_Group - financial KPIs" xfId="23040"/>
    <cellStyle name="n_Synthèse 1b_UAG_report_CA 06-09 (06-09-28)_Group - operational KPIs" xfId="11480"/>
    <cellStyle name="n_Synthèse 1b_UAG_report_CA 06-09 (06-09-28)_Group - operational KPIs 2" xfId="19179"/>
    <cellStyle name="n_Synthèse 1b_UAG_report_CA 06-09 (06-09-28)_Group - operational KPIs_1" xfId="21296"/>
    <cellStyle name="n_Synthèse 1b_UAG_report_CA 06-09 (06-09-28)_Poland KPIs" xfId="45667"/>
    <cellStyle name="n_Synthèse 1b_UAG_report_CA 06-09 (06-09-28)_ROW" xfId="45669"/>
    <cellStyle name="n_Synthèse 1b_UAG_report_CA 06-09 (06-09-28)_ROW ARPU" xfId="45670"/>
    <cellStyle name="n_Synthèse 1b_UAG_report_CA 06-09 (06-09-28)_ROW_1" xfId="45671"/>
    <cellStyle name="n_Synthèse 1b_UAG_report_CA 06-09 (06-09-28)_ROW_1_Group" xfId="45672"/>
    <cellStyle name="n_Synthèse 1b_UAG_report_CA 06-09 (06-09-28)_ROW_1_ROW ARPU" xfId="45673"/>
    <cellStyle name="n_Synthèse 1b_UAG_report_CA 06-09 (06-09-28)_ROW_Group" xfId="45674"/>
    <cellStyle name="n_Synthèse 1b_UAG_report_CA 06-09 (06-09-28)_ROW_ROW ARPU" xfId="45675"/>
    <cellStyle name="n_Synthèse 1b_UAG_report_CA 06-09 (06-09-28)_Spain ARPU + AUPU" xfId="45676"/>
    <cellStyle name="n_Synthèse 1b_UAG_report_CA 06-09 (06-09-28)_Spain ARPU + AUPU_Group" xfId="45677"/>
    <cellStyle name="n_Synthèse 1b_UAG_report_CA 06-09 (06-09-28)_Spain ARPU + AUPU_ROW ARPU" xfId="45678"/>
    <cellStyle name="n_Synthèse 1b_UAG_report_CA 06-09 (06-09-28)_Spain KPIs" xfId="7850"/>
    <cellStyle name="n_Synthèse 1b_UAG_report_CA 06-09 (06-09-28)_Spain KPIs 2" xfId="17217"/>
    <cellStyle name="n_Synthèse 1b_UAG_report_CA 06-09 (06-09-28)_Spain KPIs_1" xfId="52667"/>
    <cellStyle name="n_Synthèse 1b_UAG_report_CA 06-09 (06-09-28)_Telecoms - Operational KPIs" xfId="50970"/>
    <cellStyle name="n_Synthèse 1b_UAG_report_CA 06-10 (06-11-06)" xfId="3870"/>
    <cellStyle name="n_Synthèse 1b_UAG_report_CA 06-10 (06-11-06)_A&amp;ME KPIs" xfId="54447"/>
    <cellStyle name="n_Synthèse 1b_UAG_report_CA 06-10 (06-11-06)_France financials" xfId="24785"/>
    <cellStyle name="n_Synthèse 1b_UAG_report_CA 06-10 (06-11-06)_France KPIs" xfId="5993"/>
    <cellStyle name="n_Synthèse 1b_UAG_report_CA 06-10 (06-11-06)_France KPIs 2" xfId="15410"/>
    <cellStyle name="n_Synthèse 1b_UAG_report_CA 06-10 (06-11-06)_France KPIs_1" xfId="13235"/>
    <cellStyle name="n_Synthèse 1b_UAG_report_CA 06-10 (06-11-06)_Group" xfId="45680"/>
    <cellStyle name="n_Synthèse 1b_UAG_report_CA 06-10 (06-11-06)_Group - financial KPIs" xfId="23041"/>
    <cellStyle name="n_Synthèse 1b_UAG_report_CA 06-10 (06-11-06)_Group - operational KPIs" xfId="11481"/>
    <cellStyle name="n_Synthèse 1b_UAG_report_CA 06-10 (06-11-06)_Group - operational KPIs 2" xfId="19180"/>
    <cellStyle name="n_Synthèse 1b_UAG_report_CA 06-10 (06-11-06)_Group - operational KPIs_1" xfId="21297"/>
    <cellStyle name="n_Synthèse 1b_UAG_report_CA 06-10 (06-11-06)_Poland KPIs" xfId="45679"/>
    <cellStyle name="n_Synthèse 1b_UAG_report_CA 06-10 (06-11-06)_ROW" xfId="45681"/>
    <cellStyle name="n_Synthèse 1b_UAG_report_CA 06-10 (06-11-06)_ROW ARPU" xfId="45682"/>
    <cellStyle name="n_Synthèse 1b_UAG_report_CA 06-10 (06-11-06)_ROW_1" xfId="45683"/>
    <cellStyle name="n_Synthèse 1b_UAG_report_CA 06-10 (06-11-06)_ROW_1_Group" xfId="45684"/>
    <cellStyle name="n_Synthèse 1b_UAG_report_CA 06-10 (06-11-06)_ROW_1_ROW ARPU" xfId="45685"/>
    <cellStyle name="n_Synthèse 1b_UAG_report_CA 06-10 (06-11-06)_ROW_Group" xfId="45686"/>
    <cellStyle name="n_Synthèse 1b_UAG_report_CA 06-10 (06-11-06)_ROW_ROW ARPU" xfId="45687"/>
    <cellStyle name="n_Synthèse 1b_UAG_report_CA 06-10 (06-11-06)_Spain ARPU + AUPU" xfId="45688"/>
    <cellStyle name="n_Synthèse 1b_UAG_report_CA 06-10 (06-11-06)_Spain ARPU + AUPU_Group" xfId="45689"/>
    <cellStyle name="n_Synthèse 1b_UAG_report_CA 06-10 (06-11-06)_Spain ARPU + AUPU_ROW ARPU" xfId="45690"/>
    <cellStyle name="n_Synthèse 1b_UAG_report_CA 06-10 (06-11-06)_Spain KPIs" xfId="7851"/>
    <cellStyle name="n_Synthèse 1b_UAG_report_CA 06-10 (06-11-06)_Spain KPIs 2" xfId="17218"/>
    <cellStyle name="n_Synthèse 1b_UAG_report_CA 06-10 (06-11-06)_Spain KPIs_1" xfId="52668"/>
    <cellStyle name="n_Synthèse 1b_UAG_report_CA 06-10 (06-11-06)_Telecoms - Operational KPIs" xfId="50971"/>
    <cellStyle name="n_Synthèse 1c" xfId="3871"/>
    <cellStyle name="n_Synthèse 1c_A&amp;ME KPIs" xfId="54448"/>
    <cellStyle name="n_Synthèse 1c_DATA KPI Personal" xfId="45692"/>
    <cellStyle name="n_Synthèse 1c_DATA KPI Personal_Group" xfId="45693"/>
    <cellStyle name="n_Synthèse 1c_DATA KPI Personal_ROW ARPU" xfId="45694"/>
    <cellStyle name="n_Synthèse 1c_EE_CoA_BS - mapped V4" xfId="45695"/>
    <cellStyle name="n_Synthèse 1c_EE_CoA_BS - mapped V4_Group" xfId="45696"/>
    <cellStyle name="n_Synthèse 1c_EE_CoA_BS - mapped V4_ROW ARPU" xfId="45697"/>
    <cellStyle name="n_Synthèse 1c_France financials" xfId="24786"/>
    <cellStyle name="n_Synthèse 1c_France KPIs" xfId="5994"/>
    <cellStyle name="n_Synthèse 1c_France KPIs 2" xfId="15411"/>
    <cellStyle name="n_Synthèse 1c_France KPIs_1" xfId="13236"/>
    <cellStyle name="n_Synthèse 1c_Group" xfId="45698"/>
    <cellStyle name="n_Synthèse 1c_Group - financial KPIs" xfId="23042"/>
    <cellStyle name="n_Synthèse 1c_Group - operational KPIs" xfId="11482"/>
    <cellStyle name="n_Synthèse 1c_Group - operational KPIs 2" xfId="19181"/>
    <cellStyle name="n_Synthèse 1c_Group - operational KPIs_1" xfId="21298"/>
    <cellStyle name="n_Synthèse 1c_Poland KPIs" xfId="45691"/>
    <cellStyle name="n_Synthèse 1c_Reporting Valeur_Mobile_2010_10" xfId="45699"/>
    <cellStyle name="n_Synthèse 1c_Reporting Valeur_Mobile_2010_10_Group" xfId="45700"/>
    <cellStyle name="n_Synthèse 1c_Reporting Valeur_Mobile_2010_10_ROW" xfId="45701"/>
    <cellStyle name="n_Synthèse 1c_Reporting Valeur_Mobile_2010_10_ROW ARPU" xfId="45702"/>
    <cellStyle name="n_Synthèse 1c_Reporting Valeur_Mobile_2010_10_ROW_Group" xfId="45703"/>
    <cellStyle name="n_Synthèse 1c_Reporting Valeur_Mobile_2010_10_ROW_ROW ARPU" xfId="45704"/>
    <cellStyle name="n_Synthèse 1c_ROW" xfId="45705"/>
    <cellStyle name="n_Synthèse 1c_ROW ARPU" xfId="45706"/>
    <cellStyle name="n_Synthèse 1c_ROW_1" xfId="45707"/>
    <cellStyle name="n_Synthèse 1c_ROW_1_Group" xfId="45708"/>
    <cellStyle name="n_Synthèse 1c_ROW_1_ROW ARPU" xfId="45709"/>
    <cellStyle name="n_Synthèse 1c_ROW_Group" xfId="45710"/>
    <cellStyle name="n_Synthèse 1c_ROW_ROW ARPU" xfId="45711"/>
    <cellStyle name="n_Synthèse 1c_Spain ARPU + AUPU" xfId="45712"/>
    <cellStyle name="n_Synthèse 1c_Spain ARPU + AUPU_Group" xfId="45713"/>
    <cellStyle name="n_Synthèse 1c_Spain ARPU + AUPU_ROW ARPU" xfId="45714"/>
    <cellStyle name="n_Synthèse 1c_Spain KPIs" xfId="7852"/>
    <cellStyle name="n_Synthèse 1c_Spain KPIs 2" xfId="17219"/>
    <cellStyle name="n_Synthèse 1c_Spain KPIs_1" xfId="52669"/>
    <cellStyle name="n_Synthèse 1c_Telecoms - Operational KPIs" xfId="50972"/>
    <cellStyle name="n_Synthèse Accès" xfId="3872"/>
    <cellStyle name="n_Synthèse Accès_01 Synthèse DM pour modèle" xfId="3873"/>
    <cellStyle name="n_Synthèse Accès_01 Synthèse DM pour modèle_A&amp;ME KPIs" xfId="54450"/>
    <cellStyle name="n_Synthèse Accès_01 Synthèse DM pour modèle_France financials" xfId="24788"/>
    <cellStyle name="n_Synthèse Accès_01 Synthèse DM pour modèle_France KPIs" xfId="5996"/>
    <cellStyle name="n_Synthèse Accès_01 Synthèse DM pour modèle_France KPIs 2" xfId="15413"/>
    <cellStyle name="n_Synthèse Accès_01 Synthèse DM pour modèle_France KPIs_1" xfId="13238"/>
    <cellStyle name="n_Synthèse Accès_01 Synthèse DM pour modèle_Group" xfId="45717"/>
    <cellStyle name="n_Synthèse Accès_01 Synthèse DM pour modèle_Group - financial KPIs" xfId="23044"/>
    <cellStyle name="n_Synthèse Accès_01 Synthèse DM pour modèle_Group - operational KPIs" xfId="11484"/>
    <cellStyle name="n_Synthèse Accès_01 Synthèse DM pour modèle_Group - operational KPIs 2" xfId="19183"/>
    <cellStyle name="n_Synthèse Accès_01 Synthèse DM pour modèle_Group - operational KPIs_1" xfId="21300"/>
    <cellStyle name="n_Synthèse Accès_01 Synthèse DM pour modèle_Poland KPIs" xfId="45716"/>
    <cellStyle name="n_Synthèse Accès_01 Synthèse DM pour modèle_ROW" xfId="45718"/>
    <cellStyle name="n_Synthèse Accès_01 Synthèse DM pour modèle_ROW ARPU" xfId="45719"/>
    <cellStyle name="n_Synthèse Accès_01 Synthèse DM pour modèle_ROW_1" xfId="45720"/>
    <cellStyle name="n_Synthèse Accès_01 Synthèse DM pour modèle_ROW_1_Group" xfId="45721"/>
    <cellStyle name="n_Synthèse Accès_01 Synthèse DM pour modèle_ROW_1_ROW ARPU" xfId="45722"/>
    <cellStyle name="n_Synthèse Accès_01 Synthèse DM pour modèle_ROW_Group" xfId="45723"/>
    <cellStyle name="n_Synthèse Accès_01 Synthèse DM pour modèle_ROW_ROW ARPU" xfId="45724"/>
    <cellStyle name="n_Synthèse Accès_01 Synthèse DM pour modèle_Spain ARPU + AUPU" xfId="45725"/>
    <cellStyle name="n_Synthèse Accès_01 Synthèse DM pour modèle_Spain ARPU + AUPU_Group" xfId="45726"/>
    <cellStyle name="n_Synthèse Accès_01 Synthèse DM pour modèle_Spain ARPU + AUPU_ROW ARPU" xfId="45727"/>
    <cellStyle name="n_Synthèse Accès_01 Synthèse DM pour modèle_Spain KPIs" xfId="7854"/>
    <cellStyle name="n_Synthèse Accès_01 Synthèse DM pour modèle_Spain KPIs 2" xfId="17221"/>
    <cellStyle name="n_Synthèse Accès_01 Synthèse DM pour modèle_Spain KPIs_1" xfId="52671"/>
    <cellStyle name="n_Synthèse Accès_01 Synthèse DM pour modèle_Telecoms - Operational KPIs" xfId="50974"/>
    <cellStyle name="n_Synthèse Accès_0703 Préflashde L23 Analyse CA trafic 07-03 (07-04-03)" xfId="3874"/>
    <cellStyle name="n_Synthèse Accès_0703 Préflashde L23 Analyse CA trafic 07-03 (07-04-03)_A&amp;ME KPIs" xfId="54451"/>
    <cellStyle name="n_Synthèse Accès_0703 Préflashde L23 Analyse CA trafic 07-03 (07-04-03)_France financials" xfId="24789"/>
    <cellStyle name="n_Synthèse Accès_0703 Préflashde L23 Analyse CA trafic 07-03 (07-04-03)_France KPIs" xfId="5997"/>
    <cellStyle name="n_Synthèse Accès_0703 Préflashde L23 Analyse CA trafic 07-03 (07-04-03)_France KPIs 2" xfId="15414"/>
    <cellStyle name="n_Synthèse Accès_0703 Préflashde L23 Analyse CA trafic 07-03 (07-04-03)_France KPIs_1" xfId="13239"/>
    <cellStyle name="n_Synthèse Accès_0703 Préflashde L23 Analyse CA trafic 07-03 (07-04-03)_Group" xfId="45729"/>
    <cellStyle name="n_Synthèse Accès_0703 Préflashde L23 Analyse CA trafic 07-03 (07-04-03)_Group - financial KPIs" xfId="23045"/>
    <cellStyle name="n_Synthèse Accès_0703 Préflashde L23 Analyse CA trafic 07-03 (07-04-03)_Group - operational KPIs" xfId="11485"/>
    <cellStyle name="n_Synthèse Accès_0703 Préflashde L23 Analyse CA trafic 07-03 (07-04-03)_Group - operational KPIs 2" xfId="19184"/>
    <cellStyle name="n_Synthèse Accès_0703 Préflashde L23 Analyse CA trafic 07-03 (07-04-03)_Group - operational KPIs_1" xfId="21301"/>
    <cellStyle name="n_Synthèse Accès_0703 Préflashde L23 Analyse CA trafic 07-03 (07-04-03)_Poland KPIs" xfId="45728"/>
    <cellStyle name="n_Synthèse Accès_0703 Préflashde L23 Analyse CA trafic 07-03 (07-04-03)_ROW" xfId="45730"/>
    <cellStyle name="n_Synthèse Accès_0703 Préflashde L23 Analyse CA trafic 07-03 (07-04-03)_ROW ARPU" xfId="45731"/>
    <cellStyle name="n_Synthèse Accès_0703 Préflashde L23 Analyse CA trafic 07-03 (07-04-03)_ROW_1" xfId="45732"/>
    <cellStyle name="n_Synthèse Accès_0703 Préflashde L23 Analyse CA trafic 07-03 (07-04-03)_ROW_1_Group" xfId="45733"/>
    <cellStyle name="n_Synthèse Accès_0703 Préflashde L23 Analyse CA trafic 07-03 (07-04-03)_ROW_1_ROW ARPU" xfId="45734"/>
    <cellStyle name="n_Synthèse Accès_0703 Préflashde L23 Analyse CA trafic 07-03 (07-04-03)_ROW_Group" xfId="45735"/>
    <cellStyle name="n_Synthèse Accès_0703 Préflashde L23 Analyse CA trafic 07-03 (07-04-03)_ROW_ROW ARPU" xfId="45736"/>
    <cellStyle name="n_Synthèse Accès_0703 Préflashde L23 Analyse CA trafic 07-03 (07-04-03)_Spain ARPU + AUPU" xfId="45737"/>
    <cellStyle name="n_Synthèse Accès_0703 Préflashde L23 Analyse CA trafic 07-03 (07-04-03)_Spain ARPU + AUPU_Group" xfId="45738"/>
    <cellStyle name="n_Synthèse Accès_0703 Préflashde L23 Analyse CA trafic 07-03 (07-04-03)_Spain ARPU + AUPU_ROW ARPU" xfId="45739"/>
    <cellStyle name="n_Synthèse Accès_0703 Préflashde L23 Analyse CA trafic 07-03 (07-04-03)_Spain KPIs" xfId="7855"/>
    <cellStyle name="n_Synthèse Accès_0703 Préflashde L23 Analyse CA trafic 07-03 (07-04-03)_Spain KPIs 2" xfId="17222"/>
    <cellStyle name="n_Synthèse Accès_0703 Préflashde L23 Analyse CA trafic 07-03 (07-04-03)_Spain KPIs_1" xfId="52672"/>
    <cellStyle name="n_Synthèse Accès_0703 Préflashde L23 Analyse CA trafic 07-03 (07-04-03)_Telecoms - Operational KPIs" xfId="50975"/>
    <cellStyle name="n_Synthèse Accès_A&amp;ME KPIs" xfId="54449"/>
    <cellStyle name="n_Synthèse Accès_Base Forfaits 06-07" xfId="3875"/>
    <cellStyle name="n_Synthèse Accès_Base Forfaits 06-07_A&amp;ME KPIs" xfId="54452"/>
    <cellStyle name="n_Synthèse Accès_Base Forfaits 06-07_France financials" xfId="24790"/>
    <cellStyle name="n_Synthèse Accès_Base Forfaits 06-07_France KPIs" xfId="5998"/>
    <cellStyle name="n_Synthèse Accès_Base Forfaits 06-07_France KPIs 2" xfId="15415"/>
    <cellStyle name="n_Synthèse Accès_Base Forfaits 06-07_France KPIs_1" xfId="13240"/>
    <cellStyle name="n_Synthèse Accès_Base Forfaits 06-07_Group" xfId="45741"/>
    <cellStyle name="n_Synthèse Accès_Base Forfaits 06-07_Group - financial KPIs" xfId="23046"/>
    <cellStyle name="n_Synthèse Accès_Base Forfaits 06-07_Group - operational KPIs" xfId="11486"/>
    <cellStyle name="n_Synthèse Accès_Base Forfaits 06-07_Group - operational KPIs 2" xfId="19185"/>
    <cellStyle name="n_Synthèse Accès_Base Forfaits 06-07_Group - operational KPIs_1" xfId="21302"/>
    <cellStyle name="n_Synthèse Accès_Base Forfaits 06-07_Poland KPIs" xfId="45740"/>
    <cellStyle name="n_Synthèse Accès_Base Forfaits 06-07_ROW" xfId="45742"/>
    <cellStyle name="n_Synthèse Accès_Base Forfaits 06-07_ROW ARPU" xfId="45743"/>
    <cellStyle name="n_Synthèse Accès_Base Forfaits 06-07_ROW_1" xfId="45744"/>
    <cellStyle name="n_Synthèse Accès_Base Forfaits 06-07_ROW_1_Group" xfId="45745"/>
    <cellStyle name="n_Synthèse Accès_Base Forfaits 06-07_ROW_1_ROW ARPU" xfId="45746"/>
    <cellStyle name="n_Synthèse Accès_Base Forfaits 06-07_ROW_Group" xfId="45747"/>
    <cellStyle name="n_Synthèse Accès_Base Forfaits 06-07_ROW_ROW ARPU" xfId="45748"/>
    <cellStyle name="n_Synthèse Accès_Base Forfaits 06-07_Spain ARPU + AUPU" xfId="45749"/>
    <cellStyle name="n_Synthèse Accès_Base Forfaits 06-07_Spain ARPU + AUPU_Group" xfId="45750"/>
    <cellStyle name="n_Synthèse Accès_Base Forfaits 06-07_Spain ARPU + AUPU_ROW ARPU" xfId="45751"/>
    <cellStyle name="n_Synthèse Accès_Base Forfaits 06-07_Spain KPIs" xfId="7856"/>
    <cellStyle name="n_Synthèse Accès_Base Forfaits 06-07_Spain KPIs 2" xfId="17223"/>
    <cellStyle name="n_Synthèse Accès_Base Forfaits 06-07_Spain KPIs_1" xfId="52673"/>
    <cellStyle name="n_Synthèse Accès_Base Forfaits 06-07_Telecoms - Operational KPIs" xfId="50976"/>
    <cellStyle name="n_Synthèse Accès_CA BAC SCR-VM 06-07 (31-07-06)" xfId="3876"/>
    <cellStyle name="n_Synthèse Accès_CA BAC SCR-VM 06-07 (31-07-06)_A&amp;ME KPIs" xfId="54453"/>
    <cellStyle name="n_Synthèse Accès_CA BAC SCR-VM 06-07 (31-07-06)_France financials" xfId="24791"/>
    <cellStyle name="n_Synthèse Accès_CA BAC SCR-VM 06-07 (31-07-06)_France KPIs" xfId="5999"/>
    <cellStyle name="n_Synthèse Accès_CA BAC SCR-VM 06-07 (31-07-06)_France KPIs 2" xfId="15416"/>
    <cellStyle name="n_Synthèse Accès_CA BAC SCR-VM 06-07 (31-07-06)_France KPIs_1" xfId="13241"/>
    <cellStyle name="n_Synthèse Accès_CA BAC SCR-VM 06-07 (31-07-06)_Group" xfId="45753"/>
    <cellStyle name="n_Synthèse Accès_CA BAC SCR-VM 06-07 (31-07-06)_Group - financial KPIs" xfId="23047"/>
    <cellStyle name="n_Synthèse Accès_CA BAC SCR-VM 06-07 (31-07-06)_Group - operational KPIs" xfId="11487"/>
    <cellStyle name="n_Synthèse Accès_CA BAC SCR-VM 06-07 (31-07-06)_Group - operational KPIs 2" xfId="19186"/>
    <cellStyle name="n_Synthèse Accès_CA BAC SCR-VM 06-07 (31-07-06)_Group - operational KPIs_1" xfId="21303"/>
    <cellStyle name="n_Synthèse Accès_CA BAC SCR-VM 06-07 (31-07-06)_Poland KPIs" xfId="45752"/>
    <cellStyle name="n_Synthèse Accès_CA BAC SCR-VM 06-07 (31-07-06)_ROW" xfId="45754"/>
    <cellStyle name="n_Synthèse Accès_CA BAC SCR-VM 06-07 (31-07-06)_ROW ARPU" xfId="45755"/>
    <cellStyle name="n_Synthèse Accès_CA BAC SCR-VM 06-07 (31-07-06)_ROW_1" xfId="45756"/>
    <cellStyle name="n_Synthèse Accès_CA BAC SCR-VM 06-07 (31-07-06)_ROW_1_Group" xfId="45757"/>
    <cellStyle name="n_Synthèse Accès_CA BAC SCR-VM 06-07 (31-07-06)_ROW_1_ROW ARPU" xfId="45758"/>
    <cellStyle name="n_Synthèse Accès_CA BAC SCR-VM 06-07 (31-07-06)_ROW_Group" xfId="45759"/>
    <cellStyle name="n_Synthèse Accès_CA BAC SCR-VM 06-07 (31-07-06)_ROW_ROW ARPU" xfId="45760"/>
    <cellStyle name="n_Synthèse Accès_CA BAC SCR-VM 06-07 (31-07-06)_Spain ARPU + AUPU" xfId="45761"/>
    <cellStyle name="n_Synthèse Accès_CA BAC SCR-VM 06-07 (31-07-06)_Spain ARPU + AUPU_Group" xfId="45762"/>
    <cellStyle name="n_Synthèse Accès_CA BAC SCR-VM 06-07 (31-07-06)_Spain ARPU + AUPU_ROW ARPU" xfId="45763"/>
    <cellStyle name="n_Synthèse Accès_CA BAC SCR-VM 06-07 (31-07-06)_Spain KPIs" xfId="7857"/>
    <cellStyle name="n_Synthèse Accès_CA BAC SCR-VM 06-07 (31-07-06)_Spain KPIs 2" xfId="17224"/>
    <cellStyle name="n_Synthèse Accès_CA BAC SCR-VM 06-07 (31-07-06)_Spain KPIs_1" xfId="52674"/>
    <cellStyle name="n_Synthèse Accès_CA BAC SCR-VM 06-07 (31-07-06)_Telecoms - Operational KPIs" xfId="50977"/>
    <cellStyle name="n_Synthèse Accès_CA forfaits 0607 (06-08-14)" xfId="3877"/>
    <cellStyle name="n_Synthèse Accès_CA forfaits 0607 (06-08-14)_A&amp;ME KPIs" xfId="54454"/>
    <cellStyle name="n_Synthèse Accès_CA forfaits 0607 (06-08-14)_France financials" xfId="24792"/>
    <cellStyle name="n_Synthèse Accès_CA forfaits 0607 (06-08-14)_France KPIs" xfId="6000"/>
    <cellStyle name="n_Synthèse Accès_CA forfaits 0607 (06-08-14)_France KPIs 2" xfId="15417"/>
    <cellStyle name="n_Synthèse Accès_CA forfaits 0607 (06-08-14)_France KPIs_1" xfId="13242"/>
    <cellStyle name="n_Synthèse Accès_CA forfaits 0607 (06-08-14)_Group" xfId="45765"/>
    <cellStyle name="n_Synthèse Accès_CA forfaits 0607 (06-08-14)_Group - financial KPIs" xfId="23048"/>
    <cellStyle name="n_Synthèse Accès_CA forfaits 0607 (06-08-14)_Group - operational KPIs" xfId="11488"/>
    <cellStyle name="n_Synthèse Accès_CA forfaits 0607 (06-08-14)_Group - operational KPIs 2" xfId="19187"/>
    <cellStyle name="n_Synthèse Accès_CA forfaits 0607 (06-08-14)_Group - operational KPIs_1" xfId="21304"/>
    <cellStyle name="n_Synthèse Accès_CA forfaits 0607 (06-08-14)_Poland KPIs" xfId="45764"/>
    <cellStyle name="n_Synthèse Accès_CA forfaits 0607 (06-08-14)_ROW" xfId="45766"/>
    <cellStyle name="n_Synthèse Accès_CA forfaits 0607 (06-08-14)_ROW ARPU" xfId="45767"/>
    <cellStyle name="n_Synthèse Accès_CA forfaits 0607 (06-08-14)_ROW_1" xfId="45768"/>
    <cellStyle name="n_Synthèse Accès_CA forfaits 0607 (06-08-14)_ROW_1_Group" xfId="45769"/>
    <cellStyle name="n_Synthèse Accès_CA forfaits 0607 (06-08-14)_ROW_1_ROW ARPU" xfId="45770"/>
    <cellStyle name="n_Synthèse Accès_CA forfaits 0607 (06-08-14)_ROW_Group" xfId="45771"/>
    <cellStyle name="n_Synthèse Accès_CA forfaits 0607 (06-08-14)_ROW_ROW ARPU" xfId="45772"/>
    <cellStyle name="n_Synthèse Accès_CA forfaits 0607 (06-08-14)_Spain ARPU + AUPU" xfId="45773"/>
    <cellStyle name="n_Synthèse Accès_CA forfaits 0607 (06-08-14)_Spain ARPU + AUPU_Group" xfId="45774"/>
    <cellStyle name="n_Synthèse Accès_CA forfaits 0607 (06-08-14)_Spain ARPU + AUPU_ROW ARPU" xfId="45775"/>
    <cellStyle name="n_Synthèse Accès_CA forfaits 0607 (06-08-14)_Spain KPIs" xfId="7858"/>
    <cellStyle name="n_Synthèse Accès_CA forfaits 0607 (06-08-14)_Spain KPIs 2" xfId="17225"/>
    <cellStyle name="n_Synthèse Accès_CA forfaits 0607 (06-08-14)_Spain KPIs_1" xfId="52675"/>
    <cellStyle name="n_Synthèse Accès_CA forfaits 0607 (06-08-14)_Telecoms - Operational KPIs" xfId="50978"/>
    <cellStyle name="n_Synthèse Accès_Classeur2" xfId="3878"/>
    <cellStyle name="n_Synthèse Accès_Classeur2_A&amp;ME KPIs" xfId="54455"/>
    <cellStyle name="n_Synthèse Accès_Classeur2_France financials" xfId="24793"/>
    <cellStyle name="n_Synthèse Accès_Classeur2_France KPIs" xfId="6001"/>
    <cellStyle name="n_Synthèse Accès_Classeur2_France KPIs 2" xfId="15418"/>
    <cellStyle name="n_Synthèse Accès_Classeur2_France KPIs_1" xfId="13243"/>
    <cellStyle name="n_Synthèse Accès_Classeur2_Group" xfId="45777"/>
    <cellStyle name="n_Synthèse Accès_Classeur2_Group - financial KPIs" xfId="23049"/>
    <cellStyle name="n_Synthèse Accès_Classeur2_Group - operational KPIs" xfId="11489"/>
    <cellStyle name="n_Synthèse Accès_Classeur2_Group - operational KPIs 2" xfId="19188"/>
    <cellStyle name="n_Synthèse Accès_Classeur2_Group - operational KPIs_1" xfId="21305"/>
    <cellStyle name="n_Synthèse Accès_Classeur2_Poland KPIs" xfId="45776"/>
    <cellStyle name="n_Synthèse Accès_Classeur2_ROW" xfId="45778"/>
    <cellStyle name="n_Synthèse Accès_Classeur2_ROW ARPU" xfId="45779"/>
    <cellStyle name="n_Synthèse Accès_Classeur2_ROW_1" xfId="45780"/>
    <cellStyle name="n_Synthèse Accès_Classeur2_ROW_1_Group" xfId="45781"/>
    <cellStyle name="n_Synthèse Accès_Classeur2_ROW_1_ROW ARPU" xfId="45782"/>
    <cellStyle name="n_Synthèse Accès_Classeur2_ROW_Group" xfId="45783"/>
    <cellStyle name="n_Synthèse Accès_Classeur2_ROW_ROW ARPU" xfId="45784"/>
    <cellStyle name="n_Synthèse Accès_Classeur2_Spain ARPU + AUPU" xfId="45785"/>
    <cellStyle name="n_Synthèse Accès_Classeur2_Spain ARPU + AUPU_Group" xfId="45786"/>
    <cellStyle name="n_Synthèse Accès_Classeur2_Spain ARPU + AUPU_ROW ARPU" xfId="45787"/>
    <cellStyle name="n_Synthèse Accès_Classeur2_Spain KPIs" xfId="7859"/>
    <cellStyle name="n_Synthèse Accès_Classeur2_Spain KPIs 2" xfId="17226"/>
    <cellStyle name="n_Synthèse Accès_Classeur2_Spain KPIs_1" xfId="52676"/>
    <cellStyle name="n_Synthèse Accès_Classeur2_Telecoms - Operational KPIs" xfId="50979"/>
    <cellStyle name="n_Synthèse Accès_Classeur5" xfId="3879"/>
    <cellStyle name="n_Synthèse Accès_Classeur5_A&amp;ME KPIs" xfId="54456"/>
    <cellStyle name="n_Synthèse Accès_Classeur5_France financials" xfId="24794"/>
    <cellStyle name="n_Synthèse Accès_Classeur5_France KPIs" xfId="6002"/>
    <cellStyle name="n_Synthèse Accès_Classeur5_France KPIs 2" xfId="15419"/>
    <cellStyle name="n_Synthèse Accès_Classeur5_France KPIs_1" xfId="13244"/>
    <cellStyle name="n_Synthèse Accès_Classeur5_Group" xfId="45789"/>
    <cellStyle name="n_Synthèse Accès_Classeur5_Group - financial KPIs" xfId="23050"/>
    <cellStyle name="n_Synthèse Accès_Classeur5_Group - operational KPIs" xfId="11490"/>
    <cellStyle name="n_Synthèse Accès_Classeur5_Group - operational KPIs 2" xfId="19189"/>
    <cellStyle name="n_Synthèse Accès_Classeur5_Group - operational KPIs_1" xfId="21306"/>
    <cellStyle name="n_Synthèse Accès_Classeur5_Poland KPIs" xfId="45788"/>
    <cellStyle name="n_Synthèse Accès_Classeur5_ROW" xfId="45790"/>
    <cellStyle name="n_Synthèse Accès_Classeur5_ROW ARPU" xfId="45791"/>
    <cellStyle name="n_Synthèse Accès_Classeur5_ROW_1" xfId="45792"/>
    <cellStyle name="n_Synthèse Accès_Classeur5_ROW_1_Group" xfId="45793"/>
    <cellStyle name="n_Synthèse Accès_Classeur5_ROW_1_ROW ARPU" xfId="45794"/>
    <cellStyle name="n_Synthèse Accès_Classeur5_ROW_Group" xfId="45795"/>
    <cellStyle name="n_Synthèse Accès_Classeur5_ROW_ROW ARPU" xfId="45796"/>
    <cellStyle name="n_Synthèse Accès_Classeur5_Spain ARPU + AUPU" xfId="45797"/>
    <cellStyle name="n_Synthèse Accès_Classeur5_Spain ARPU + AUPU_Group" xfId="45798"/>
    <cellStyle name="n_Synthèse Accès_Classeur5_Spain ARPU + AUPU_ROW ARPU" xfId="45799"/>
    <cellStyle name="n_Synthèse Accès_Classeur5_Spain KPIs" xfId="7860"/>
    <cellStyle name="n_Synthèse Accès_Classeur5_Spain KPIs 2" xfId="17227"/>
    <cellStyle name="n_Synthèse Accès_Classeur5_Spain KPIs_1" xfId="52677"/>
    <cellStyle name="n_Synthèse Accès_Classeur5_Telecoms - Operational KPIs" xfId="50980"/>
    <cellStyle name="n_Synthèse Accès_DATA KPI Personal" xfId="45800"/>
    <cellStyle name="n_Synthèse Accès_DATA KPI Personal_Group" xfId="45801"/>
    <cellStyle name="n_Synthèse Accès_DATA KPI Personal_ROW ARPU" xfId="45802"/>
    <cellStyle name="n_Synthèse Accès_EE_CoA_BS - mapped V4" xfId="45803"/>
    <cellStyle name="n_Synthèse Accès_EE_CoA_BS - mapped V4_Group" xfId="45804"/>
    <cellStyle name="n_Synthèse Accès_EE_CoA_BS - mapped V4_ROW ARPU" xfId="45805"/>
    <cellStyle name="n_Synthèse Accès_France financials" xfId="24787"/>
    <cellStyle name="n_Synthèse Accès_France KPIs" xfId="5995"/>
    <cellStyle name="n_Synthèse Accès_France KPIs 2" xfId="15412"/>
    <cellStyle name="n_Synthèse Accès_France KPIs_1" xfId="13237"/>
    <cellStyle name="n_Synthèse Accès_Group" xfId="45806"/>
    <cellStyle name="n_Synthèse Accès_Group - financial KPIs" xfId="23043"/>
    <cellStyle name="n_Synthèse Accès_Group - operational KPIs" xfId="11483"/>
    <cellStyle name="n_Synthèse Accès_Group - operational KPIs 2" xfId="19182"/>
    <cellStyle name="n_Synthèse Accès_Group - operational KPIs_1" xfId="21299"/>
    <cellStyle name="n_Synthèse Accès_NB07 FRANCE Tableau de l'ADSL 032007 v3 hors instances avec déc07 v24-04" xfId="3880"/>
    <cellStyle name="n_Synthèse Accès_NB07 FRANCE Tableau de l'ADSL 032007 v3 hors instances avec déc07 v24-04_A&amp;ME KPIs" xfId="54457"/>
    <cellStyle name="n_Synthèse Accès_NB07 FRANCE Tableau de l'ADSL 032007 v3 hors instances avec déc07 v24-04_France financials" xfId="24795"/>
    <cellStyle name="n_Synthèse Accès_NB07 FRANCE Tableau de l'ADSL 032007 v3 hors instances avec déc07 v24-04_France KPIs" xfId="6003"/>
    <cellStyle name="n_Synthèse Accès_NB07 FRANCE Tableau de l'ADSL 032007 v3 hors instances avec déc07 v24-04_France KPIs 2" xfId="15420"/>
    <cellStyle name="n_Synthèse Accès_NB07 FRANCE Tableau de l'ADSL 032007 v3 hors instances avec déc07 v24-04_France KPIs_1" xfId="13245"/>
    <cellStyle name="n_Synthèse Accès_NB07 FRANCE Tableau de l'ADSL 032007 v3 hors instances avec déc07 v24-04_Group" xfId="45808"/>
    <cellStyle name="n_Synthèse Accès_NB07 FRANCE Tableau de l'ADSL 032007 v3 hors instances avec déc07 v24-04_Group - financial KPIs" xfId="23051"/>
    <cellStyle name="n_Synthèse Accès_NB07 FRANCE Tableau de l'ADSL 032007 v3 hors instances avec déc07 v24-04_Group - operational KPIs" xfId="11491"/>
    <cellStyle name="n_Synthèse Accès_NB07 FRANCE Tableau de l'ADSL 032007 v3 hors instances avec déc07 v24-04_Group - operational KPIs 2" xfId="19190"/>
    <cellStyle name="n_Synthèse Accès_NB07 FRANCE Tableau de l'ADSL 032007 v3 hors instances avec déc07 v24-04_Group - operational KPIs_1" xfId="21307"/>
    <cellStyle name="n_Synthèse Accès_NB07 FRANCE Tableau de l'ADSL 032007 v3 hors instances avec déc07 v24-04_Poland KPIs" xfId="45807"/>
    <cellStyle name="n_Synthèse Accès_NB07 FRANCE Tableau de l'ADSL 032007 v3 hors instances avec déc07 v24-04_ROW" xfId="45809"/>
    <cellStyle name="n_Synthèse Accès_NB07 FRANCE Tableau de l'ADSL 032007 v3 hors instances avec déc07 v24-04_ROW ARPU" xfId="45810"/>
    <cellStyle name="n_Synthèse Accès_NB07 FRANCE Tableau de l'ADSL 032007 v3 hors instances avec déc07 v24-04_ROW_1" xfId="45811"/>
    <cellStyle name="n_Synthèse Accès_NB07 FRANCE Tableau de l'ADSL 032007 v3 hors instances avec déc07 v24-04_ROW_1_Group" xfId="45812"/>
    <cellStyle name="n_Synthèse Accès_NB07 FRANCE Tableau de l'ADSL 032007 v3 hors instances avec déc07 v24-04_ROW_1_ROW ARPU" xfId="45813"/>
    <cellStyle name="n_Synthèse Accès_NB07 FRANCE Tableau de l'ADSL 032007 v3 hors instances avec déc07 v24-04_ROW_Group" xfId="45814"/>
    <cellStyle name="n_Synthèse Accès_NB07 FRANCE Tableau de l'ADSL 032007 v3 hors instances avec déc07 v24-04_ROW_ROW ARPU" xfId="45815"/>
    <cellStyle name="n_Synthèse Accès_NB07 FRANCE Tableau de l'ADSL 032007 v3 hors instances avec déc07 v24-04_Spain ARPU + AUPU" xfId="45816"/>
    <cellStyle name="n_Synthèse Accès_NB07 FRANCE Tableau de l'ADSL 032007 v3 hors instances avec déc07 v24-04_Spain ARPU + AUPU_Group" xfId="45817"/>
    <cellStyle name="n_Synthèse Accès_NB07 FRANCE Tableau de l'ADSL 032007 v3 hors instances avec déc07 v24-04_Spain ARPU + AUPU_ROW ARPU" xfId="45818"/>
    <cellStyle name="n_Synthèse Accès_NB07 FRANCE Tableau de l'ADSL 032007 v3 hors instances avec déc07 v24-04_Spain KPIs" xfId="7861"/>
    <cellStyle name="n_Synthèse Accès_NB07 FRANCE Tableau de l'ADSL 032007 v3 hors instances avec déc07 v24-04_Spain KPIs 2" xfId="17228"/>
    <cellStyle name="n_Synthèse Accès_NB07 FRANCE Tableau de l'ADSL 032007 v3 hors instances avec déc07 v24-04_Spain KPIs_1" xfId="52678"/>
    <cellStyle name="n_Synthèse Accès_NB07 FRANCE Tableau de l'ADSL 032007 v3 hors instances avec déc07 v24-04_Telecoms - Operational KPIs" xfId="50981"/>
    <cellStyle name="n_Synthèse Accès_PFA_Mn MTV_060413" xfId="3881"/>
    <cellStyle name="n_Synthèse Accès_PFA_Mn MTV_060413_A&amp;ME KPIs" xfId="54458"/>
    <cellStyle name="n_Synthèse Accès_PFA_Mn MTV_060413_France financials" xfId="24796"/>
    <cellStyle name="n_Synthèse Accès_PFA_Mn MTV_060413_France KPIs" xfId="6004"/>
    <cellStyle name="n_Synthèse Accès_PFA_Mn MTV_060413_France KPIs 2" xfId="15421"/>
    <cellStyle name="n_Synthèse Accès_PFA_Mn MTV_060413_France KPIs_1" xfId="13246"/>
    <cellStyle name="n_Synthèse Accès_PFA_Mn MTV_060413_Group" xfId="45820"/>
    <cellStyle name="n_Synthèse Accès_PFA_Mn MTV_060413_Group - financial KPIs" xfId="23052"/>
    <cellStyle name="n_Synthèse Accès_PFA_Mn MTV_060413_Group - operational KPIs" xfId="11492"/>
    <cellStyle name="n_Synthèse Accès_PFA_Mn MTV_060413_Group - operational KPIs 2" xfId="19191"/>
    <cellStyle name="n_Synthèse Accès_PFA_Mn MTV_060413_Group - operational KPIs_1" xfId="21308"/>
    <cellStyle name="n_Synthèse Accès_PFA_Mn MTV_060413_Poland KPIs" xfId="45819"/>
    <cellStyle name="n_Synthèse Accès_PFA_Mn MTV_060413_ROW" xfId="45821"/>
    <cellStyle name="n_Synthèse Accès_PFA_Mn MTV_060413_ROW ARPU" xfId="45822"/>
    <cellStyle name="n_Synthèse Accès_PFA_Mn MTV_060413_ROW_1" xfId="45823"/>
    <cellStyle name="n_Synthèse Accès_PFA_Mn MTV_060413_ROW_1_Group" xfId="45824"/>
    <cellStyle name="n_Synthèse Accès_PFA_Mn MTV_060413_ROW_1_ROW ARPU" xfId="45825"/>
    <cellStyle name="n_Synthèse Accès_PFA_Mn MTV_060413_ROW_Group" xfId="45826"/>
    <cellStyle name="n_Synthèse Accès_PFA_Mn MTV_060413_ROW_ROW ARPU" xfId="45827"/>
    <cellStyle name="n_Synthèse Accès_PFA_Mn MTV_060413_Spain ARPU + AUPU" xfId="45828"/>
    <cellStyle name="n_Synthèse Accès_PFA_Mn MTV_060413_Spain ARPU + AUPU_Group" xfId="45829"/>
    <cellStyle name="n_Synthèse Accès_PFA_Mn MTV_060413_Spain ARPU + AUPU_ROW ARPU" xfId="45830"/>
    <cellStyle name="n_Synthèse Accès_PFA_Mn MTV_060413_Spain KPIs" xfId="7862"/>
    <cellStyle name="n_Synthèse Accès_PFA_Mn MTV_060413_Spain KPIs 2" xfId="17229"/>
    <cellStyle name="n_Synthèse Accès_PFA_Mn MTV_060413_Spain KPIs_1" xfId="52679"/>
    <cellStyle name="n_Synthèse Accès_PFA_Mn MTV_060413_Telecoms - Operational KPIs" xfId="50982"/>
    <cellStyle name="n_Synthèse Accès_PFA_Mn_0603_V0 0" xfId="3882"/>
    <cellStyle name="n_Synthèse Accès_PFA_Mn_0603_V0 0_A&amp;ME KPIs" xfId="54459"/>
    <cellStyle name="n_Synthèse Accès_PFA_Mn_0603_V0 0_France financials" xfId="24797"/>
    <cellStyle name="n_Synthèse Accès_PFA_Mn_0603_V0 0_France KPIs" xfId="6005"/>
    <cellStyle name="n_Synthèse Accès_PFA_Mn_0603_V0 0_France KPIs 2" xfId="15422"/>
    <cellStyle name="n_Synthèse Accès_PFA_Mn_0603_V0 0_France KPIs_1" xfId="13247"/>
    <cellStyle name="n_Synthèse Accès_PFA_Mn_0603_V0 0_Group" xfId="45832"/>
    <cellStyle name="n_Synthèse Accès_PFA_Mn_0603_V0 0_Group - financial KPIs" xfId="23053"/>
    <cellStyle name="n_Synthèse Accès_PFA_Mn_0603_V0 0_Group - operational KPIs" xfId="11493"/>
    <cellStyle name="n_Synthèse Accès_PFA_Mn_0603_V0 0_Group - operational KPIs 2" xfId="19192"/>
    <cellStyle name="n_Synthèse Accès_PFA_Mn_0603_V0 0_Group - operational KPIs_1" xfId="21309"/>
    <cellStyle name="n_Synthèse Accès_PFA_Mn_0603_V0 0_Poland KPIs" xfId="45831"/>
    <cellStyle name="n_Synthèse Accès_PFA_Mn_0603_V0 0_ROW" xfId="45833"/>
    <cellStyle name="n_Synthèse Accès_PFA_Mn_0603_V0 0_ROW ARPU" xfId="45834"/>
    <cellStyle name="n_Synthèse Accès_PFA_Mn_0603_V0 0_ROW_1" xfId="45835"/>
    <cellStyle name="n_Synthèse Accès_PFA_Mn_0603_V0 0_ROW_1_Group" xfId="45836"/>
    <cellStyle name="n_Synthèse Accès_PFA_Mn_0603_V0 0_ROW_1_ROW ARPU" xfId="45837"/>
    <cellStyle name="n_Synthèse Accès_PFA_Mn_0603_V0 0_ROW_Group" xfId="45838"/>
    <cellStyle name="n_Synthèse Accès_PFA_Mn_0603_V0 0_ROW_ROW ARPU" xfId="45839"/>
    <cellStyle name="n_Synthèse Accès_PFA_Mn_0603_V0 0_Spain ARPU + AUPU" xfId="45840"/>
    <cellStyle name="n_Synthèse Accès_PFA_Mn_0603_V0 0_Spain ARPU + AUPU_Group" xfId="45841"/>
    <cellStyle name="n_Synthèse Accès_PFA_Mn_0603_V0 0_Spain ARPU + AUPU_ROW ARPU" xfId="45842"/>
    <cellStyle name="n_Synthèse Accès_PFA_Mn_0603_V0 0_Spain KPIs" xfId="7863"/>
    <cellStyle name="n_Synthèse Accès_PFA_Mn_0603_V0 0_Spain KPIs 2" xfId="17230"/>
    <cellStyle name="n_Synthèse Accès_PFA_Mn_0603_V0 0_Spain KPIs_1" xfId="52680"/>
    <cellStyle name="n_Synthèse Accès_PFA_Mn_0603_V0 0_Telecoms - Operational KPIs" xfId="50983"/>
    <cellStyle name="n_Synthèse Accès_PFA_Parcs_0600706" xfId="3883"/>
    <cellStyle name="n_Synthèse Accès_PFA_Parcs_0600706_A&amp;ME KPIs" xfId="54460"/>
    <cellStyle name="n_Synthèse Accès_PFA_Parcs_0600706_France financials" xfId="24798"/>
    <cellStyle name="n_Synthèse Accès_PFA_Parcs_0600706_France KPIs" xfId="6006"/>
    <cellStyle name="n_Synthèse Accès_PFA_Parcs_0600706_France KPIs 2" xfId="15423"/>
    <cellStyle name="n_Synthèse Accès_PFA_Parcs_0600706_France KPIs_1" xfId="13248"/>
    <cellStyle name="n_Synthèse Accès_PFA_Parcs_0600706_Group" xfId="45844"/>
    <cellStyle name="n_Synthèse Accès_PFA_Parcs_0600706_Group - financial KPIs" xfId="23054"/>
    <cellStyle name="n_Synthèse Accès_PFA_Parcs_0600706_Group - operational KPIs" xfId="11494"/>
    <cellStyle name="n_Synthèse Accès_PFA_Parcs_0600706_Group - operational KPIs 2" xfId="19193"/>
    <cellStyle name="n_Synthèse Accès_PFA_Parcs_0600706_Group - operational KPIs_1" xfId="21310"/>
    <cellStyle name="n_Synthèse Accès_PFA_Parcs_0600706_Poland KPIs" xfId="45843"/>
    <cellStyle name="n_Synthèse Accès_PFA_Parcs_0600706_ROW" xfId="45845"/>
    <cellStyle name="n_Synthèse Accès_PFA_Parcs_0600706_ROW ARPU" xfId="45846"/>
    <cellStyle name="n_Synthèse Accès_PFA_Parcs_0600706_ROW_1" xfId="45847"/>
    <cellStyle name="n_Synthèse Accès_PFA_Parcs_0600706_ROW_1_Group" xfId="45848"/>
    <cellStyle name="n_Synthèse Accès_PFA_Parcs_0600706_ROW_1_ROW ARPU" xfId="45849"/>
    <cellStyle name="n_Synthèse Accès_PFA_Parcs_0600706_ROW_Group" xfId="45850"/>
    <cellStyle name="n_Synthèse Accès_PFA_Parcs_0600706_ROW_ROW ARPU" xfId="45851"/>
    <cellStyle name="n_Synthèse Accès_PFA_Parcs_0600706_Spain ARPU + AUPU" xfId="45852"/>
    <cellStyle name="n_Synthèse Accès_PFA_Parcs_0600706_Spain ARPU + AUPU_Group" xfId="45853"/>
    <cellStyle name="n_Synthèse Accès_PFA_Parcs_0600706_Spain ARPU + AUPU_ROW ARPU" xfId="45854"/>
    <cellStyle name="n_Synthèse Accès_PFA_Parcs_0600706_Spain KPIs" xfId="7864"/>
    <cellStyle name="n_Synthèse Accès_PFA_Parcs_0600706_Spain KPIs 2" xfId="17231"/>
    <cellStyle name="n_Synthèse Accès_PFA_Parcs_0600706_Spain KPIs_1" xfId="52681"/>
    <cellStyle name="n_Synthèse Accès_PFA_Parcs_0600706_Telecoms - Operational KPIs" xfId="50984"/>
    <cellStyle name="n_Synthèse Accès_Poland KPIs" xfId="45715"/>
    <cellStyle name="n_Synthèse Accès_Reporting Valeur_Mobile_2010_10" xfId="45855"/>
    <cellStyle name="n_Synthèse Accès_Reporting Valeur_Mobile_2010_10_Group" xfId="45856"/>
    <cellStyle name="n_Synthèse Accès_Reporting Valeur_Mobile_2010_10_ROW" xfId="45857"/>
    <cellStyle name="n_Synthèse Accès_Reporting Valeur_Mobile_2010_10_ROW ARPU" xfId="45858"/>
    <cellStyle name="n_Synthèse Accès_Reporting Valeur_Mobile_2010_10_ROW_Group" xfId="45859"/>
    <cellStyle name="n_Synthèse Accès_Reporting Valeur_Mobile_2010_10_ROW_ROW ARPU" xfId="45860"/>
    <cellStyle name="n_Synthèse Accès_ROW" xfId="45861"/>
    <cellStyle name="n_Synthèse Accès_ROW ARPU" xfId="45862"/>
    <cellStyle name="n_Synthèse Accès_ROW_1" xfId="45863"/>
    <cellStyle name="n_Synthèse Accès_ROW_1_Group" xfId="45864"/>
    <cellStyle name="n_Synthèse Accès_ROW_1_ROW ARPU" xfId="45865"/>
    <cellStyle name="n_Synthèse Accès_ROW_Group" xfId="45866"/>
    <cellStyle name="n_Synthèse Accès_ROW_ROW ARPU" xfId="45867"/>
    <cellStyle name="n_Synthèse Accès_Spain ARPU + AUPU" xfId="45868"/>
    <cellStyle name="n_Synthèse Accès_Spain ARPU + AUPU_Group" xfId="45869"/>
    <cellStyle name="n_Synthèse Accès_Spain ARPU + AUPU_ROW ARPU" xfId="45870"/>
    <cellStyle name="n_Synthèse Accès_Spain KPIs" xfId="7853"/>
    <cellStyle name="n_Synthèse Accès_Spain KPIs 2" xfId="17220"/>
    <cellStyle name="n_Synthèse Accès_Spain KPIs_1" xfId="52670"/>
    <cellStyle name="n_Synthèse Accès_Telecoms - Operational KPIs" xfId="50973"/>
    <cellStyle name="n_Synthèse Accès_UAG_report_CA 06-09 (06-09-28)" xfId="3884"/>
    <cellStyle name="n_Synthèse Accès_UAG_report_CA 06-09 (06-09-28)_A&amp;ME KPIs" xfId="54461"/>
    <cellStyle name="n_Synthèse Accès_UAG_report_CA 06-09 (06-09-28)_France financials" xfId="24799"/>
    <cellStyle name="n_Synthèse Accès_UAG_report_CA 06-09 (06-09-28)_France KPIs" xfId="6007"/>
    <cellStyle name="n_Synthèse Accès_UAG_report_CA 06-09 (06-09-28)_France KPIs 2" xfId="15424"/>
    <cellStyle name="n_Synthèse Accès_UAG_report_CA 06-09 (06-09-28)_France KPIs_1" xfId="13249"/>
    <cellStyle name="n_Synthèse Accès_UAG_report_CA 06-09 (06-09-28)_Group" xfId="45872"/>
    <cellStyle name="n_Synthèse Accès_UAG_report_CA 06-09 (06-09-28)_Group - financial KPIs" xfId="23055"/>
    <cellStyle name="n_Synthèse Accès_UAG_report_CA 06-09 (06-09-28)_Group - operational KPIs" xfId="11495"/>
    <cellStyle name="n_Synthèse Accès_UAG_report_CA 06-09 (06-09-28)_Group - operational KPIs 2" xfId="19194"/>
    <cellStyle name="n_Synthèse Accès_UAG_report_CA 06-09 (06-09-28)_Group - operational KPIs_1" xfId="21311"/>
    <cellStyle name="n_Synthèse Accès_UAG_report_CA 06-09 (06-09-28)_Poland KPIs" xfId="45871"/>
    <cellStyle name="n_Synthèse Accès_UAG_report_CA 06-09 (06-09-28)_ROW" xfId="45873"/>
    <cellStyle name="n_Synthèse Accès_UAG_report_CA 06-09 (06-09-28)_ROW ARPU" xfId="45874"/>
    <cellStyle name="n_Synthèse Accès_UAG_report_CA 06-09 (06-09-28)_ROW_1" xfId="45875"/>
    <cellStyle name="n_Synthèse Accès_UAG_report_CA 06-09 (06-09-28)_ROW_1_Group" xfId="45876"/>
    <cellStyle name="n_Synthèse Accès_UAG_report_CA 06-09 (06-09-28)_ROW_1_ROW ARPU" xfId="45877"/>
    <cellStyle name="n_Synthèse Accès_UAG_report_CA 06-09 (06-09-28)_ROW_Group" xfId="45878"/>
    <cellStyle name="n_Synthèse Accès_UAG_report_CA 06-09 (06-09-28)_ROW_ROW ARPU" xfId="45879"/>
    <cellStyle name="n_Synthèse Accès_UAG_report_CA 06-09 (06-09-28)_Spain ARPU + AUPU" xfId="45880"/>
    <cellStyle name="n_Synthèse Accès_UAG_report_CA 06-09 (06-09-28)_Spain ARPU + AUPU_Group" xfId="45881"/>
    <cellStyle name="n_Synthèse Accès_UAG_report_CA 06-09 (06-09-28)_Spain ARPU + AUPU_ROW ARPU" xfId="45882"/>
    <cellStyle name="n_Synthèse Accès_UAG_report_CA 06-09 (06-09-28)_Spain KPIs" xfId="7865"/>
    <cellStyle name="n_Synthèse Accès_UAG_report_CA 06-09 (06-09-28)_Spain KPIs 2" xfId="17232"/>
    <cellStyle name="n_Synthèse Accès_UAG_report_CA 06-09 (06-09-28)_Spain KPIs_1" xfId="52682"/>
    <cellStyle name="n_Synthèse Accès_UAG_report_CA 06-09 (06-09-28)_Telecoms - Operational KPIs" xfId="50985"/>
    <cellStyle name="n_Synthèse Accès_UAG_report_CA 06-10 (06-11-06)" xfId="3885"/>
    <cellStyle name="n_Synthèse Accès_UAG_report_CA 06-10 (06-11-06)_A&amp;ME KPIs" xfId="54462"/>
    <cellStyle name="n_Synthèse Accès_UAG_report_CA 06-10 (06-11-06)_France financials" xfId="24800"/>
    <cellStyle name="n_Synthèse Accès_UAG_report_CA 06-10 (06-11-06)_France KPIs" xfId="6008"/>
    <cellStyle name="n_Synthèse Accès_UAG_report_CA 06-10 (06-11-06)_France KPIs 2" xfId="15425"/>
    <cellStyle name="n_Synthèse Accès_UAG_report_CA 06-10 (06-11-06)_France KPIs_1" xfId="13250"/>
    <cellStyle name="n_Synthèse Accès_UAG_report_CA 06-10 (06-11-06)_Group" xfId="45884"/>
    <cellStyle name="n_Synthèse Accès_UAG_report_CA 06-10 (06-11-06)_Group - financial KPIs" xfId="23056"/>
    <cellStyle name="n_Synthèse Accès_UAG_report_CA 06-10 (06-11-06)_Group - operational KPIs" xfId="11496"/>
    <cellStyle name="n_Synthèse Accès_UAG_report_CA 06-10 (06-11-06)_Group - operational KPIs 2" xfId="19195"/>
    <cellStyle name="n_Synthèse Accès_UAG_report_CA 06-10 (06-11-06)_Group - operational KPIs_1" xfId="21312"/>
    <cellStyle name="n_Synthèse Accès_UAG_report_CA 06-10 (06-11-06)_Poland KPIs" xfId="45883"/>
    <cellStyle name="n_Synthèse Accès_UAG_report_CA 06-10 (06-11-06)_ROW" xfId="45885"/>
    <cellStyle name="n_Synthèse Accès_UAG_report_CA 06-10 (06-11-06)_ROW ARPU" xfId="45886"/>
    <cellStyle name="n_Synthèse Accès_UAG_report_CA 06-10 (06-11-06)_ROW_1" xfId="45887"/>
    <cellStyle name="n_Synthèse Accès_UAG_report_CA 06-10 (06-11-06)_ROW_1_Group" xfId="45888"/>
    <cellStyle name="n_Synthèse Accès_UAG_report_CA 06-10 (06-11-06)_ROW_1_ROW ARPU" xfId="45889"/>
    <cellStyle name="n_Synthèse Accès_UAG_report_CA 06-10 (06-11-06)_ROW_Group" xfId="45890"/>
    <cellStyle name="n_Synthèse Accès_UAG_report_CA 06-10 (06-11-06)_ROW_ROW ARPU" xfId="45891"/>
    <cellStyle name="n_Synthèse Accès_UAG_report_CA 06-10 (06-11-06)_Spain ARPU + AUPU" xfId="45892"/>
    <cellStyle name="n_Synthèse Accès_UAG_report_CA 06-10 (06-11-06)_Spain ARPU + AUPU_Group" xfId="45893"/>
    <cellStyle name="n_Synthèse Accès_UAG_report_CA 06-10 (06-11-06)_Spain ARPU + AUPU_ROW ARPU" xfId="45894"/>
    <cellStyle name="n_Synthèse Accès_UAG_report_CA 06-10 (06-11-06)_Spain KPIs" xfId="7866"/>
    <cellStyle name="n_Synthèse Accès_UAG_report_CA 06-10 (06-11-06)_Spain KPIs 2" xfId="17233"/>
    <cellStyle name="n_Synthèse Accès_UAG_report_CA 06-10 (06-11-06)_Spain KPIs_1" xfId="52683"/>
    <cellStyle name="n_Synthèse Accès_UAG_report_CA 06-10 (06-11-06)_Telecoms - Operational KPIs" xfId="50986"/>
    <cellStyle name="n_Synthèse Accès_V&amp;M trajectoires V1 (06-08-11)" xfId="3886"/>
    <cellStyle name="n_Synthèse Accès_V&amp;M trajectoires V1 (06-08-11)_A&amp;ME KPIs" xfId="54463"/>
    <cellStyle name="n_Synthèse Accès_V&amp;M trajectoires V1 (06-08-11)_France financials" xfId="24801"/>
    <cellStyle name="n_Synthèse Accès_V&amp;M trajectoires V1 (06-08-11)_France KPIs" xfId="6009"/>
    <cellStyle name="n_Synthèse Accès_V&amp;M trajectoires V1 (06-08-11)_France KPIs 2" xfId="15426"/>
    <cellStyle name="n_Synthèse Accès_V&amp;M trajectoires V1 (06-08-11)_France KPIs_1" xfId="13251"/>
    <cellStyle name="n_Synthèse Accès_V&amp;M trajectoires V1 (06-08-11)_Group" xfId="45896"/>
    <cellStyle name="n_Synthèse Accès_V&amp;M trajectoires V1 (06-08-11)_Group - financial KPIs" xfId="23057"/>
    <cellStyle name="n_Synthèse Accès_V&amp;M trajectoires V1 (06-08-11)_Group - operational KPIs" xfId="11497"/>
    <cellStyle name="n_Synthèse Accès_V&amp;M trajectoires V1 (06-08-11)_Group - operational KPIs 2" xfId="19196"/>
    <cellStyle name="n_Synthèse Accès_V&amp;M trajectoires V1 (06-08-11)_Group - operational KPIs_1" xfId="21313"/>
    <cellStyle name="n_Synthèse Accès_V&amp;M trajectoires V1 (06-08-11)_Poland KPIs" xfId="45895"/>
    <cellStyle name="n_Synthèse Accès_V&amp;M trajectoires V1 (06-08-11)_ROW" xfId="45897"/>
    <cellStyle name="n_Synthèse Accès_V&amp;M trajectoires V1 (06-08-11)_ROW ARPU" xfId="45898"/>
    <cellStyle name="n_Synthèse Accès_V&amp;M trajectoires V1 (06-08-11)_ROW_1" xfId="45899"/>
    <cellStyle name="n_Synthèse Accès_V&amp;M trajectoires V1 (06-08-11)_ROW_1_Group" xfId="45900"/>
    <cellStyle name="n_Synthèse Accès_V&amp;M trajectoires V1 (06-08-11)_ROW_1_ROW ARPU" xfId="45901"/>
    <cellStyle name="n_Synthèse Accès_V&amp;M trajectoires V1 (06-08-11)_ROW_Group" xfId="45902"/>
    <cellStyle name="n_Synthèse Accès_V&amp;M trajectoires V1 (06-08-11)_ROW_ROW ARPU" xfId="45903"/>
    <cellStyle name="n_Synthèse Accès_V&amp;M trajectoires V1 (06-08-11)_Spain ARPU + AUPU" xfId="45904"/>
    <cellStyle name="n_Synthèse Accès_V&amp;M trajectoires V1 (06-08-11)_Spain ARPU + AUPU_Group" xfId="45905"/>
    <cellStyle name="n_Synthèse Accès_V&amp;M trajectoires V1 (06-08-11)_Spain ARPU + AUPU_ROW ARPU" xfId="45906"/>
    <cellStyle name="n_Synthèse Accès_V&amp;M trajectoires V1 (06-08-11)_Spain KPIs" xfId="7867"/>
    <cellStyle name="n_Synthèse Accès_V&amp;M trajectoires V1 (06-08-11)_Spain KPIs 2" xfId="17234"/>
    <cellStyle name="n_Synthèse Accès_V&amp;M trajectoires V1 (06-08-11)_Spain KPIs_1" xfId="52684"/>
    <cellStyle name="n_Synthèse Accès_V&amp;M trajectoires V1 (06-08-11)_Telecoms - Operational KPIs" xfId="50987"/>
    <cellStyle name="n_Synthèse Achievements" xfId="3887"/>
    <cellStyle name="n_Synthèse Achievements_A&amp;ME KPIs" xfId="54464"/>
    <cellStyle name="n_Synthèse Achievements_DATA KPI Personal" xfId="45908"/>
    <cellStyle name="n_Synthèse Achievements_DATA KPI Personal_Group" xfId="45909"/>
    <cellStyle name="n_Synthèse Achievements_DATA KPI Personal_ROW ARPU" xfId="45910"/>
    <cellStyle name="n_Synthèse Achievements_EE_CoA_BS - mapped V4" xfId="45911"/>
    <cellStyle name="n_Synthèse Achievements_EE_CoA_BS - mapped V4_Group" xfId="45912"/>
    <cellStyle name="n_Synthèse Achievements_EE_CoA_BS - mapped V4_ROW ARPU" xfId="45913"/>
    <cellStyle name="n_Synthèse Achievements_France financials" xfId="24802"/>
    <cellStyle name="n_Synthèse Achievements_France KPIs" xfId="6010"/>
    <cellStyle name="n_Synthèse Achievements_France KPIs 2" xfId="15427"/>
    <cellStyle name="n_Synthèse Achievements_France KPIs_1" xfId="13252"/>
    <cellStyle name="n_Synthèse Achievements_Group" xfId="45914"/>
    <cellStyle name="n_Synthèse Achievements_Group - financial KPIs" xfId="23058"/>
    <cellStyle name="n_Synthèse Achievements_Group - operational KPIs" xfId="11498"/>
    <cellStyle name="n_Synthèse Achievements_Group - operational KPIs 2" xfId="19197"/>
    <cellStyle name="n_Synthèse Achievements_Group - operational KPIs_1" xfId="21314"/>
    <cellStyle name="n_Synthèse Achievements_Poland KPIs" xfId="45907"/>
    <cellStyle name="n_Synthèse Achievements_Reporting Valeur_Mobile_2010_10" xfId="45915"/>
    <cellStyle name="n_Synthèse Achievements_Reporting Valeur_Mobile_2010_10_Group" xfId="45916"/>
    <cellStyle name="n_Synthèse Achievements_Reporting Valeur_Mobile_2010_10_ROW" xfId="45917"/>
    <cellStyle name="n_Synthèse Achievements_Reporting Valeur_Mobile_2010_10_ROW ARPU" xfId="45918"/>
    <cellStyle name="n_Synthèse Achievements_Reporting Valeur_Mobile_2010_10_ROW_Group" xfId="45919"/>
    <cellStyle name="n_Synthèse Achievements_Reporting Valeur_Mobile_2010_10_ROW_ROW ARPU" xfId="45920"/>
    <cellStyle name="n_Synthèse Achievements_ROW" xfId="45921"/>
    <cellStyle name="n_Synthèse Achievements_ROW ARPU" xfId="45922"/>
    <cellStyle name="n_Synthèse Achievements_ROW_1" xfId="45923"/>
    <cellStyle name="n_Synthèse Achievements_ROW_1_Group" xfId="45924"/>
    <cellStyle name="n_Synthèse Achievements_ROW_1_ROW ARPU" xfId="45925"/>
    <cellStyle name="n_Synthèse Achievements_ROW_Group" xfId="45926"/>
    <cellStyle name="n_Synthèse Achievements_ROW_ROW ARPU" xfId="45927"/>
    <cellStyle name="n_Synthèse Achievements_Spain ARPU + AUPU" xfId="45928"/>
    <cellStyle name="n_Synthèse Achievements_Spain ARPU + AUPU_Group" xfId="45929"/>
    <cellStyle name="n_Synthèse Achievements_Spain ARPU + AUPU_ROW ARPU" xfId="45930"/>
    <cellStyle name="n_Synthèse Achievements_Spain KPIs" xfId="7868"/>
    <cellStyle name="n_Synthèse Achievements_Spain KPIs 2" xfId="17235"/>
    <cellStyle name="n_Synthèse Achievements_Spain KPIs_1" xfId="52685"/>
    <cellStyle name="n_Synthèse Achievements_Telecoms - Operational KPIs" xfId="50988"/>
    <cellStyle name="n_Synthèse France" xfId="3888"/>
    <cellStyle name="n_Synthèse France_A&amp;ME KPIs" xfId="54465"/>
    <cellStyle name="n_Synthèse France_France financials" xfId="24803"/>
    <cellStyle name="n_Synthèse France_France KPIs" xfId="6011"/>
    <cellStyle name="n_Synthèse France_France KPIs 2" xfId="15428"/>
    <cellStyle name="n_Synthèse France_France KPIs_1" xfId="13253"/>
    <cellStyle name="n_Synthèse France_Group" xfId="45932"/>
    <cellStyle name="n_Synthèse France_Group - financial KPIs" xfId="23059"/>
    <cellStyle name="n_Synthèse France_Group - operational KPIs" xfId="11499"/>
    <cellStyle name="n_Synthèse France_Group - operational KPIs 2" xfId="19198"/>
    <cellStyle name="n_Synthèse France_Group - operational KPIs_1" xfId="21315"/>
    <cellStyle name="n_Synthèse France_Poland KPIs" xfId="45931"/>
    <cellStyle name="n_Synthèse France_ROW" xfId="45933"/>
    <cellStyle name="n_Synthèse France_ROW ARPU" xfId="45934"/>
    <cellStyle name="n_Synthèse France_ROW_1" xfId="45935"/>
    <cellStyle name="n_Synthèse France_ROW_1_Group" xfId="45936"/>
    <cellStyle name="n_Synthèse France_ROW_1_ROW ARPU" xfId="45937"/>
    <cellStyle name="n_Synthèse France_ROW_Group" xfId="45938"/>
    <cellStyle name="n_Synthèse France_ROW_ROW ARPU" xfId="45939"/>
    <cellStyle name="n_Synthèse France_Spain ARPU + AUPU" xfId="45940"/>
    <cellStyle name="n_Synthèse France_Spain ARPU + AUPU_Group" xfId="45941"/>
    <cellStyle name="n_Synthèse France_Spain ARPU + AUPU_ROW ARPU" xfId="45942"/>
    <cellStyle name="n_Synthèse France_Spain KPIs" xfId="7869"/>
    <cellStyle name="n_Synthèse France_Spain KPIs 2" xfId="17236"/>
    <cellStyle name="n_Synthèse France_Spain KPIs_1" xfId="52686"/>
    <cellStyle name="n_Synthèse France_Telecoms - Operational KPIs" xfId="50989"/>
    <cellStyle name="n_Synthèse PFA 04" xfId="3889"/>
    <cellStyle name="n_Synthèse PFA 04_01 Synthèse DM pour modèle" xfId="3890"/>
    <cellStyle name="n_Synthèse PFA 04_01 Synthèse DM pour modèle_A&amp;ME KPIs" xfId="54467"/>
    <cellStyle name="n_Synthèse PFA 04_01 Synthèse DM pour modèle_France financials" xfId="24805"/>
    <cellStyle name="n_Synthèse PFA 04_01 Synthèse DM pour modèle_France KPIs" xfId="6013"/>
    <cellStyle name="n_Synthèse PFA 04_01 Synthèse DM pour modèle_France KPIs 2" xfId="15430"/>
    <cellStyle name="n_Synthèse PFA 04_01 Synthèse DM pour modèle_France KPIs_1" xfId="13255"/>
    <cellStyle name="n_Synthèse PFA 04_01 Synthèse DM pour modèle_Group" xfId="45945"/>
    <cellStyle name="n_Synthèse PFA 04_01 Synthèse DM pour modèle_Group - financial KPIs" xfId="23061"/>
    <cellStyle name="n_Synthèse PFA 04_01 Synthèse DM pour modèle_Group - operational KPIs" xfId="11501"/>
    <cellStyle name="n_Synthèse PFA 04_01 Synthèse DM pour modèle_Group - operational KPIs 2" xfId="19200"/>
    <cellStyle name="n_Synthèse PFA 04_01 Synthèse DM pour modèle_Group - operational KPIs_1" xfId="21317"/>
    <cellStyle name="n_Synthèse PFA 04_01 Synthèse DM pour modèle_Poland KPIs" xfId="45944"/>
    <cellStyle name="n_Synthèse PFA 04_01 Synthèse DM pour modèle_ROW" xfId="45946"/>
    <cellStyle name="n_Synthèse PFA 04_01 Synthèse DM pour modèle_ROW ARPU" xfId="45947"/>
    <cellStyle name="n_Synthèse PFA 04_01 Synthèse DM pour modèle_ROW_1" xfId="45948"/>
    <cellStyle name="n_Synthèse PFA 04_01 Synthèse DM pour modèle_ROW_1_Group" xfId="45949"/>
    <cellStyle name="n_Synthèse PFA 04_01 Synthèse DM pour modèle_ROW_1_ROW ARPU" xfId="45950"/>
    <cellStyle name="n_Synthèse PFA 04_01 Synthèse DM pour modèle_ROW_Group" xfId="45951"/>
    <cellStyle name="n_Synthèse PFA 04_01 Synthèse DM pour modèle_ROW_ROW ARPU" xfId="45952"/>
    <cellStyle name="n_Synthèse PFA 04_01 Synthèse DM pour modèle_Spain ARPU + AUPU" xfId="45953"/>
    <cellStyle name="n_Synthèse PFA 04_01 Synthèse DM pour modèle_Spain ARPU + AUPU_Group" xfId="45954"/>
    <cellStyle name="n_Synthèse PFA 04_01 Synthèse DM pour modèle_Spain ARPU + AUPU_ROW ARPU" xfId="45955"/>
    <cellStyle name="n_Synthèse PFA 04_01 Synthèse DM pour modèle_Spain KPIs" xfId="7871"/>
    <cellStyle name="n_Synthèse PFA 04_01 Synthèse DM pour modèle_Spain KPIs 2" xfId="17238"/>
    <cellStyle name="n_Synthèse PFA 04_01 Synthèse DM pour modèle_Spain KPIs_1" xfId="52688"/>
    <cellStyle name="n_Synthèse PFA 04_01 Synthèse DM pour modèle_Telecoms - Operational KPIs" xfId="50991"/>
    <cellStyle name="n_Synthèse PFA 04_0703 Préflashde L23 Analyse CA trafic 07-03 (07-04-03)" xfId="3891"/>
    <cellStyle name="n_Synthèse PFA 04_0703 Préflashde L23 Analyse CA trafic 07-03 (07-04-03)_A&amp;ME KPIs" xfId="54468"/>
    <cellStyle name="n_Synthèse PFA 04_0703 Préflashde L23 Analyse CA trafic 07-03 (07-04-03)_France financials" xfId="24806"/>
    <cellStyle name="n_Synthèse PFA 04_0703 Préflashde L23 Analyse CA trafic 07-03 (07-04-03)_France KPIs" xfId="6014"/>
    <cellStyle name="n_Synthèse PFA 04_0703 Préflashde L23 Analyse CA trafic 07-03 (07-04-03)_France KPIs 2" xfId="15431"/>
    <cellStyle name="n_Synthèse PFA 04_0703 Préflashde L23 Analyse CA trafic 07-03 (07-04-03)_France KPIs_1" xfId="13256"/>
    <cellStyle name="n_Synthèse PFA 04_0703 Préflashde L23 Analyse CA trafic 07-03 (07-04-03)_Group" xfId="45957"/>
    <cellStyle name="n_Synthèse PFA 04_0703 Préflashde L23 Analyse CA trafic 07-03 (07-04-03)_Group - financial KPIs" xfId="23062"/>
    <cellStyle name="n_Synthèse PFA 04_0703 Préflashde L23 Analyse CA trafic 07-03 (07-04-03)_Group - operational KPIs" xfId="11502"/>
    <cellStyle name="n_Synthèse PFA 04_0703 Préflashde L23 Analyse CA trafic 07-03 (07-04-03)_Group - operational KPIs 2" xfId="19201"/>
    <cellStyle name="n_Synthèse PFA 04_0703 Préflashde L23 Analyse CA trafic 07-03 (07-04-03)_Group - operational KPIs_1" xfId="21318"/>
    <cellStyle name="n_Synthèse PFA 04_0703 Préflashde L23 Analyse CA trafic 07-03 (07-04-03)_Poland KPIs" xfId="45956"/>
    <cellStyle name="n_Synthèse PFA 04_0703 Préflashde L23 Analyse CA trafic 07-03 (07-04-03)_ROW" xfId="45958"/>
    <cellStyle name="n_Synthèse PFA 04_0703 Préflashde L23 Analyse CA trafic 07-03 (07-04-03)_ROW ARPU" xfId="45959"/>
    <cellStyle name="n_Synthèse PFA 04_0703 Préflashde L23 Analyse CA trafic 07-03 (07-04-03)_ROW_1" xfId="45960"/>
    <cellStyle name="n_Synthèse PFA 04_0703 Préflashde L23 Analyse CA trafic 07-03 (07-04-03)_ROW_1_Group" xfId="45961"/>
    <cellStyle name="n_Synthèse PFA 04_0703 Préflashde L23 Analyse CA trafic 07-03 (07-04-03)_ROW_1_ROW ARPU" xfId="45962"/>
    <cellStyle name="n_Synthèse PFA 04_0703 Préflashde L23 Analyse CA trafic 07-03 (07-04-03)_ROW_Group" xfId="45963"/>
    <cellStyle name="n_Synthèse PFA 04_0703 Préflashde L23 Analyse CA trafic 07-03 (07-04-03)_ROW_ROW ARPU" xfId="45964"/>
    <cellStyle name="n_Synthèse PFA 04_0703 Préflashde L23 Analyse CA trafic 07-03 (07-04-03)_Spain ARPU + AUPU" xfId="45965"/>
    <cellStyle name="n_Synthèse PFA 04_0703 Préflashde L23 Analyse CA trafic 07-03 (07-04-03)_Spain ARPU + AUPU_Group" xfId="45966"/>
    <cellStyle name="n_Synthèse PFA 04_0703 Préflashde L23 Analyse CA trafic 07-03 (07-04-03)_Spain ARPU + AUPU_ROW ARPU" xfId="45967"/>
    <cellStyle name="n_Synthèse PFA 04_0703 Préflashde L23 Analyse CA trafic 07-03 (07-04-03)_Spain KPIs" xfId="7872"/>
    <cellStyle name="n_Synthèse PFA 04_0703 Préflashde L23 Analyse CA trafic 07-03 (07-04-03)_Spain KPIs 2" xfId="17239"/>
    <cellStyle name="n_Synthèse PFA 04_0703 Préflashde L23 Analyse CA trafic 07-03 (07-04-03)_Spain KPIs_1" xfId="52689"/>
    <cellStyle name="n_Synthèse PFA 04_0703 Préflashde L23 Analyse CA trafic 07-03 (07-04-03)_Telecoms - Operational KPIs" xfId="50992"/>
    <cellStyle name="n_Synthèse PFA 04_A&amp;ME KPIs" xfId="54466"/>
    <cellStyle name="n_Synthèse PFA 04_Base Forfaits 06-07" xfId="3892"/>
    <cellStyle name="n_Synthèse PFA 04_Base Forfaits 06-07_A&amp;ME KPIs" xfId="54469"/>
    <cellStyle name="n_Synthèse PFA 04_Base Forfaits 06-07_France financials" xfId="24807"/>
    <cellStyle name="n_Synthèse PFA 04_Base Forfaits 06-07_France KPIs" xfId="6015"/>
    <cellStyle name="n_Synthèse PFA 04_Base Forfaits 06-07_France KPIs 2" xfId="15432"/>
    <cellStyle name="n_Synthèse PFA 04_Base Forfaits 06-07_France KPIs_1" xfId="13257"/>
    <cellStyle name="n_Synthèse PFA 04_Base Forfaits 06-07_Group" xfId="45969"/>
    <cellStyle name="n_Synthèse PFA 04_Base Forfaits 06-07_Group - financial KPIs" xfId="23063"/>
    <cellStyle name="n_Synthèse PFA 04_Base Forfaits 06-07_Group - operational KPIs" xfId="11503"/>
    <cellStyle name="n_Synthèse PFA 04_Base Forfaits 06-07_Group - operational KPIs 2" xfId="19202"/>
    <cellStyle name="n_Synthèse PFA 04_Base Forfaits 06-07_Group - operational KPIs_1" xfId="21319"/>
    <cellStyle name="n_Synthèse PFA 04_Base Forfaits 06-07_Poland KPIs" xfId="45968"/>
    <cellStyle name="n_Synthèse PFA 04_Base Forfaits 06-07_ROW" xfId="45970"/>
    <cellStyle name="n_Synthèse PFA 04_Base Forfaits 06-07_ROW ARPU" xfId="45971"/>
    <cellStyle name="n_Synthèse PFA 04_Base Forfaits 06-07_ROW_1" xfId="45972"/>
    <cellStyle name="n_Synthèse PFA 04_Base Forfaits 06-07_ROW_1_Group" xfId="45973"/>
    <cellStyle name="n_Synthèse PFA 04_Base Forfaits 06-07_ROW_1_ROW ARPU" xfId="45974"/>
    <cellStyle name="n_Synthèse PFA 04_Base Forfaits 06-07_ROW_Group" xfId="45975"/>
    <cellStyle name="n_Synthèse PFA 04_Base Forfaits 06-07_ROW_ROW ARPU" xfId="45976"/>
    <cellStyle name="n_Synthèse PFA 04_Base Forfaits 06-07_Spain ARPU + AUPU" xfId="45977"/>
    <cellStyle name="n_Synthèse PFA 04_Base Forfaits 06-07_Spain ARPU + AUPU_Group" xfId="45978"/>
    <cellStyle name="n_Synthèse PFA 04_Base Forfaits 06-07_Spain ARPU + AUPU_ROW ARPU" xfId="45979"/>
    <cellStyle name="n_Synthèse PFA 04_Base Forfaits 06-07_Spain KPIs" xfId="7873"/>
    <cellStyle name="n_Synthèse PFA 04_Base Forfaits 06-07_Spain KPIs 2" xfId="17240"/>
    <cellStyle name="n_Synthèse PFA 04_Base Forfaits 06-07_Spain KPIs_1" xfId="52690"/>
    <cellStyle name="n_Synthèse PFA 04_Base Forfaits 06-07_Telecoms - Operational KPIs" xfId="50993"/>
    <cellStyle name="n_Synthèse PFA 04_CA BAC SCR-VM 06-07 (31-07-06)" xfId="3893"/>
    <cellStyle name="n_Synthèse PFA 04_CA BAC SCR-VM 06-07 (31-07-06)_A&amp;ME KPIs" xfId="54470"/>
    <cellStyle name="n_Synthèse PFA 04_CA BAC SCR-VM 06-07 (31-07-06)_France financials" xfId="24808"/>
    <cellStyle name="n_Synthèse PFA 04_CA BAC SCR-VM 06-07 (31-07-06)_France KPIs" xfId="6016"/>
    <cellStyle name="n_Synthèse PFA 04_CA BAC SCR-VM 06-07 (31-07-06)_France KPIs 2" xfId="15433"/>
    <cellStyle name="n_Synthèse PFA 04_CA BAC SCR-VM 06-07 (31-07-06)_France KPIs_1" xfId="13258"/>
    <cellStyle name="n_Synthèse PFA 04_CA BAC SCR-VM 06-07 (31-07-06)_Group" xfId="45981"/>
    <cellStyle name="n_Synthèse PFA 04_CA BAC SCR-VM 06-07 (31-07-06)_Group - financial KPIs" xfId="23064"/>
    <cellStyle name="n_Synthèse PFA 04_CA BAC SCR-VM 06-07 (31-07-06)_Group - operational KPIs" xfId="11504"/>
    <cellStyle name="n_Synthèse PFA 04_CA BAC SCR-VM 06-07 (31-07-06)_Group - operational KPIs 2" xfId="19203"/>
    <cellStyle name="n_Synthèse PFA 04_CA BAC SCR-VM 06-07 (31-07-06)_Group - operational KPIs_1" xfId="21320"/>
    <cellStyle name="n_Synthèse PFA 04_CA BAC SCR-VM 06-07 (31-07-06)_Poland KPIs" xfId="45980"/>
    <cellStyle name="n_Synthèse PFA 04_CA BAC SCR-VM 06-07 (31-07-06)_ROW" xfId="45982"/>
    <cellStyle name="n_Synthèse PFA 04_CA BAC SCR-VM 06-07 (31-07-06)_ROW ARPU" xfId="45983"/>
    <cellStyle name="n_Synthèse PFA 04_CA BAC SCR-VM 06-07 (31-07-06)_ROW_1" xfId="45984"/>
    <cellStyle name="n_Synthèse PFA 04_CA BAC SCR-VM 06-07 (31-07-06)_ROW_1_Group" xfId="45985"/>
    <cellStyle name="n_Synthèse PFA 04_CA BAC SCR-VM 06-07 (31-07-06)_ROW_1_ROW ARPU" xfId="45986"/>
    <cellStyle name="n_Synthèse PFA 04_CA BAC SCR-VM 06-07 (31-07-06)_ROW_Group" xfId="45987"/>
    <cellStyle name="n_Synthèse PFA 04_CA BAC SCR-VM 06-07 (31-07-06)_ROW_ROW ARPU" xfId="45988"/>
    <cellStyle name="n_Synthèse PFA 04_CA BAC SCR-VM 06-07 (31-07-06)_Spain ARPU + AUPU" xfId="45989"/>
    <cellStyle name="n_Synthèse PFA 04_CA BAC SCR-VM 06-07 (31-07-06)_Spain ARPU + AUPU_Group" xfId="45990"/>
    <cellStyle name="n_Synthèse PFA 04_CA BAC SCR-VM 06-07 (31-07-06)_Spain ARPU + AUPU_ROW ARPU" xfId="45991"/>
    <cellStyle name="n_Synthèse PFA 04_CA BAC SCR-VM 06-07 (31-07-06)_Spain KPIs" xfId="7874"/>
    <cellStyle name="n_Synthèse PFA 04_CA BAC SCR-VM 06-07 (31-07-06)_Spain KPIs 2" xfId="17241"/>
    <cellStyle name="n_Synthèse PFA 04_CA BAC SCR-VM 06-07 (31-07-06)_Spain KPIs_1" xfId="52691"/>
    <cellStyle name="n_Synthèse PFA 04_CA BAC SCR-VM 06-07 (31-07-06)_Telecoms - Operational KPIs" xfId="50994"/>
    <cellStyle name="n_Synthèse PFA 04_CA forfaits 0607 (06-08-14)" xfId="3894"/>
    <cellStyle name="n_Synthèse PFA 04_CA forfaits 0607 (06-08-14)_A&amp;ME KPIs" xfId="54471"/>
    <cellStyle name="n_Synthèse PFA 04_CA forfaits 0607 (06-08-14)_France financials" xfId="24809"/>
    <cellStyle name="n_Synthèse PFA 04_CA forfaits 0607 (06-08-14)_France KPIs" xfId="6017"/>
    <cellStyle name="n_Synthèse PFA 04_CA forfaits 0607 (06-08-14)_France KPIs 2" xfId="15434"/>
    <cellStyle name="n_Synthèse PFA 04_CA forfaits 0607 (06-08-14)_France KPIs_1" xfId="13259"/>
    <cellStyle name="n_Synthèse PFA 04_CA forfaits 0607 (06-08-14)_Group" xfId="45993"/>
    <cellStyle name="n_Synthèse PFA 04_CA forfaits 0607 (06-08-14)_Group - financial KPIs" xfId="23065"/>
    <cellStyle name="n_Synthèse PFA 04_CA forfaits 0607 (06-08-14)_Group - operational KPIs" xfId="11505"/>
    <cellStyle name="n_Synthèse PFA 04_CA forfaits 0607 (06-08-14)_Group - operational KPIs 2" xfId="19204"/>
    <cellStyle name="n_Synthèse PFA 04_CA forfaits 0607 (06-08-14)_Group - operational KPIs_1" xfId="21321"/>
    <cellStyle name="n_Synthèse PFA 04_CA forfaits 0607 (06-08-14)_Poland KPIs" xfId="45992"/>
    <cellStyle name="n_Synthèse PFA 04_CA forfaits 0607 (06-08-14)_ROW" xfId="45994"/>
    <cellStyle name="n_Synthèse PFA 04_CA forfaits 0607 (06-08-14)_ROW ARPU" xfId="45995"/>
    <cellStyle name="n_Synthèse PFA 04_CA forfaits 0607 (06-08-14)_ROW_1" xfId="45996"/>
    <cellStyle name="n_Synthèse PFA 04_CA forfaits 0607 (06-08-14)_ROW_1_Group" xfId="45997"/>
    <cellStyle name="n_Synthèse PFA 04_CA forfaits 0607 (06-08-14)_ROW_1_ROW ARPU" xfId="45998"/>
    <cellStyle name="n_Synthèse PFA 04_CA forfaits 0607 (06-08-14)_ROW_Group" xfId="45999"/>
    <cellStyle name="n_Synthèse PFA 04_CA forfaits 0607 (06-08-14)_ROW_ROW ARPU" xfId="46000"/>
    <cellStyle name="n_Synthèse PFA 04_CA forfaits 0607 (06-08-14)_Spain ARPU + AUPU" xfId="46001"/>
    <cellStyle name="n_Synthèse PFA 04_CA forfaits 0607 (06-08-14)_Spain ARPU + AUPU_Group" xfId="46002"/>
    <cellStyle name="n_Synthèse PFA 04_CA forfaits 0607 (06-08-14)_Spain ARPU + AUPU_ROW ARPU" xfId="46003"/>
    <cellStyle name="n_Synthèse PFA 04_CA forfaits 0607 (06-08-14)_Spain KPIs" xfId="7875"/>
    <cellStyle name="n_Synthèse PFA 04_CA forfaits 0607 (06-08-14)_Spain KPIs 2" xfId="17242"/>
    <cellStyle name="n_Synthèse PFA 04_CA forfaits 0607 (06-08-14)_Spain KPIs_1" xfId="52692"/>
    <cellStyle name="n_Synthèse PFA 04_CA forfaits 0607 (06-08-14)_Telecoms - Operational KPIs" xfId="50995"/>
    <cellStyle name="n_Synthèse PFA 04_Classeur2" xfId="3895"/>
    <cellStyle name="n_Synthèse PFA 04_Classeur2_A&amp;ME KPIs" xfId="54472"/>
    <cellStyle name="n_Synthèse PFA 04_Classeur2_France financials" xfId="24810"/>
    <cellStyle name="n_Synthèse PFA 04_Classeur2_France KPIs" xfId="6018"/>
    <cellStyle name="n_Synthèse PFA 04_Classeur2_France KPIs 2" xfId="15435"/>
    <cellStyle name="n_Synthèse PFA 04_Classeur2_France KPIs_1" xfId="13260"/>
    <cellStyle name="n_Synthèse PFA 04_Classeur2_Group" xfId="46005"/>
    <cellStyle name="n_Synthèse PFA 04_Classeur2_Group - financial KPIs" xfId="23066"/>
    <cellStyle name="n_Synthèse PFA 04_Classeur2_Group - operational KPIs" xfId="11506"/>
    <cellStyle name="n_Synthèse PFA 04_Classeur2_Group - operational KPIs 2" xfId="19205"/>
    <cellStyle name="n_Synthèse PFA 04_Classeur2_Group - operational KPIs_1" xfId="21322"/>
    <cellStyle name="n_Synthèse PFA 04_Classeur2_Poland KPIs" xfId="46004"/>
    <cellStyle name="n_Synthèse PFA 04_Classeur2_ROW" xfId="46006"/>
    <cellStyle name="n_Synthèse PFA 04_Classeur2_ROW ARPU" xfId="46007"/>
    <cellStyle name="n_Synthèse PFA 04_Classeur2_ROW_1" xfId="46008"/>
    <cellStyle name="n_Synthèse PFA 04_Classeur2_ROW_1_Group" xfId="46009"/>
    <cellStyle name="n_Synthèse PFA 04_Classeur2_ROW_1_ROW ARPU" xfId="46010"/>
    <cellStyle name="n_Synthèse PFA 04_Classeur2_ROW_Group" xfId="46011"/>
    <cellStyle name="n_Synthèse PFA 04_Classeur2_ROW_ROW ARPU" xfId="46012"/>
    <cellStyle name="n_Synthèse PFA 04_Classeur2_Spain ARPU + AUPU" xfId="46013"/>
    <cellStyle name="n_Synthèse PFA 04_Classeur2_Spain ARPU + AUPU_Group" xfId="46014"/>
    <cellStyle name="n_Synthèse PFA 04_Classeur2_Spain ARPU + AUPU_ROW ARPU" xfId="46015"/>
    <cellStyle name="n_Synthèse PFA 04_Classeur2_Spain KPIs" xfId="7876"/>
    <cellStyle name="n_Synthèse PFA 04_Classeur2_Spain KPIs 2" xfId="17243"/>
    <cellStyle name="n_Synthèse PFA 04_Classeur2_Spain KPIs_1" xfId="52693"/>
    <cellStyle name="n_Synthèse PFA 04_Classeur2_Telecoms - Operational KPIs" xfId="50996"/>
    <cellStyle name="n_Synthèse PFA 04_Classeur5" xfId="3896"/>
    <cellStyle name="n_Synthèse PFA 04_Classeur5_A&amp;ME KPIs" xfId="54473"/>
    <cellStyle name="n_Synthèse PFA 04_Classeur5_France financials" xfId="24811"/>
    <cellStyle name="n_Synthèse PFA 04_Classeur5_France KPIs" xfId="6019"/>
    <cellStyle name="n_Synthèse PFA 04_Classeur5_France KPIs 2" xfId="15436"/>
    <cellStyle name="n_Synthèse PFA 04_Classeur5_France KPIs_1" xfId="13261"/>
    <cellStyle name="n_Synthèse PFA 04_Classeur5_Group" xfId="46017"/>
    <cellStyle name="n_Synthèse PFA 04_Classeur5_Group - financial KPIs" xfId="23067"/>
    <cellStyle name="n_Synthèse PFA 04_Classeur5_Group - operational KPIs" xfId="11507"/>
    <cellStyle name="n_Synthèse PFA 04_Classeur5_Group - operational KPIs 2" xfId="19206"/>
    <cellStyle name="n_Synthèse PFA 04_Classeur5_Group - operational KPIs_1" xfId="21323"/>
    <cellStyle name="n_Synthèse PFA 04_Classeur5_Poland KPIs" xfId="46016"/>
    <cellStyle name="n_Synthèse PFA 04_Classeur5_ROW" xfId="46018"/>
    <cellStyle name="n_Synthèse PFA 04_Classeur5_ROW ARPU" xfId="46019"/>
    <cellStyle name="n_Synthèse PFA 04_Classeur5_ROW_1" xfId="46020"/>
    <cellStyle name="n_Synthèse PFA 04_Classeur5_ROW_1_Group" xfId="46021"/>
    <cellStyle name="n_Synthèse PFA 04_Classeur5_ROW_1_ROW ARPU" xfId="46022"/>
    <cellStyle name="n_Synthèse PFA 04_Classeur5_ROW_Group" xfId="46023"/>
    <cellStyle name="n_Synthèse PFA 04_Classeur5_ROW_ROW ARPU" xfId="46024"/>
    <cellStyle name="n_Synthèse PFA 04_Classeur5_Spain ARPU + AUPU" xfId="46025"/>
    <cellStyle name="n_Synthèse PFA 04_Classeur5_Spain ARPU + AUPU_Group" xfId="46026"/>
    <cellStyle name="n_Synthèse PFA 04_Classeur5_Spain ARPU + AUPU_ROW ARPU" xfId="46027"/>
    <cellStyle name="n_Synthèse PFA 04_Classeur5_Spain KPIs" xfId="7877"/>
    <cellStyle name="n_Synthèse PFA 04_Classeur5_Spain KPIs 2" xfId="17244"/>
    <cellStyle name="n_Synthèse PFA 04_Classeur5_Spain KPIs_1" xfId="52694"/>
    <cellStyle name="n_Synthèse PFA 04_Classeur5_Telecoms - Operational KPIs" xfId="50997"/>
    <cellStyle name="n_Synthèse PFA 04_DATA KPI Personal" xfId="46028"/>
    <cellStyle name="n_Synthèse PFA 04_DATA KPI Personal_Group" xfId="46029"/>
    <cellStyle name="n_Synthèse PFA 04_DATA KPI Personal_ROW ARPU" xfId="46030"/>
    <cellStyle name="n_Synthèse PFA 04_EE_CoA_BS - mapped V4" xfId="46031"/>
    <cellStyle name="n_Synthèse PFA 04_EE_CoA_BS - mapped V4_Group" xfId="46032"/>
    <cellStyle name="n_Synthèse PFA 04_EE_CoA_BS - mapped V4_ROW ARPU" xfId="46033"/>
    <cellStyle name="n_Synthèse PFA 04_France financials" xfId="24804"/>
    <cellStyle name="n_Synthèse PFA 04_France KPIs" xfId="6012"/>
    <cellStyle name="n_Synthèse PFA 04_France KPIs 2" xfId="15429"/>
    <cellStyle name="n_Synthèse PFA 04_France KPIs_1" xfId="13254"/>
    <cellStyle name="n_Synthèse PFA 04_Group" xfId="46034"/>
    <cellStyle name="n_Synthèse PFA 04_Group - financial KPIs" xfId="23060"/>
    <cellStyle name="n_Synthèse PFA 04_Group - operational KPIs" xfId="11500"/>
    <cellStyle name="n_Synthèse PFA 04_Group - operational KPIs 2" xfId="19199"/>
    <cellStyle name="n_Synthèse PFA 04_Group - operational KPIs_1" xfId="21316"/>
    <cellStyle name="n_Synthèse PFA 04_PFA_Mn MTV_060413" xfId="3897"/>
    <cellStyle name="n_Synthèse PFA 04_PFA_Mn MTV_060413_A&amp;ME KPIs" xfId="54474"/>
    <cellStyle name="n_Synthèse PFA 04_PFA_Mn MTV_060413_France financials" xfId="24812"/>
    <cellStyle name="n_Synthèse PFA 04_PFA_Mn MTV_060413_France KPIs" xfId="6020"/>
    <cellStyle name="n_Synthèse PFA 04_PFA_Mn MTV_060413_France KPIs 2" xfId="15437"/>
    <cellStyle name="n_Synthèse PFA 04_PFA_Mn MTV_060413_France KPIs_1" xfId="13262"/>
    <cellStyle name="n_Synthèse PFA 04_PFA_Mn MTV_060413_Group" xfId="46036"/>
    <cellStyle name="n_Synthèse PFA 04_PFA_Mn MTV_060413_Group - financial KPIs" xfId="23068"/>
    <cellStyle name="n_Synthèse PFA 04_PFA_Mn MTV_060413_Group - operational KPIs" xfId="11508"/>
    <cellStyle name="n_Synthèse PFA 04_PFA_Mn MTV_060413_Group - operational KPIs 2" xfId="19207"/>
    <cellStyle name="n_Synthèse PFA 04_PFA_Mn MTV_060413_Group - operational KPIs_1" xfId="21324"/>
    <cellStyle name="n_Synthèse PFA 04_PFA_Mn MTV_060413_Poland KPIs" xfId="46035"/>
    <cellStyle name="n_Synthèse PFA 04_PFA_Mn MTV_060413_ROW" xfId="46037"/>
    <cellStyle name="n_Synthèse PFA 04_PFA_Mn MTV_060413_ROW ARPU" xfId="46038"/>
    <cellStyle name="n_Synthèse PFA 04_PFA_Mn MTV_060413_ROW_1" xfId="46039"/>
    <cellStyle name="n_Synthèse PFA 04_PFA_Mn MTV_060413_ROW_1_Group" xfId="46040"/>
    <cellStyle name="n_Synthèse PFA 04_PFA_Mn MTV_060413_ROW_1_ROW ARPU" xfId="46041"/>
    <cellStyle name="n_Synthèse PFA 04_PFA_Mn MTV_060413_ROW_Group" xfId="46042"/>
    <cellStyle name="n_Synthèse PFA 04_PFA_Mn MTV_060413_ROW_ROW ARPU" xfId="46043"/>
    <cellStyle name="n_Synthèse PFA 04_PFA_Mn MTV_060413_Spain ARPU + AUPU" xfId="46044"/>
    <cellStyle name="n_Synthèse PFA 04_PFA_Mn MTV_060413_Spain ARPU + AUPU_Group" xfId="46045"/>
    <cellStyle name="n_Synthèse PFA 04_PFA_Mn MTV_060413_Spain ARPU + AUPU_ROW ARPU" xfId="46046"/>
    <cellStyle name="n_Synthèse PFA 04_PFA_Mn MTV_060413_Spain KPIs" xfId="7878"/>
    <cellStyle name="n_Synthèse PFA 04_PFA_Mn MTV_060413_Spain KPIs 2" xfId="17245"/>
    <cellStyle name="n_Synthèse PFA 04_PFA_Mn MTV_060413_Spain KPIs_1" xfId="52695"/>
    <cellStyle name="n_Synthèse PFA 04_PFA_Mn MTV_060413_Telecoms - Operational KPIs" xfId="50998"/>
    <cellStyle name="n_Synthèse PFA 04_PFA_Mn_0603_V0 0" xfId="3898"/>
    <cellStyle name="n_Synthèse PFA 04_PFA_Mn_0603_V0 0_A&amp;ME KPIs" xfId="54475"/>
    <cellStyle name="n_Synthèse PFA 04_PFA_Mn_0603_V0 0_France financials" xfId="24813"/>
    <cellStyle name="n_Synthèse PFA 04_PFA_Mn_0603_V0 0_France KPIs" xfId="6021"/>
    <cellStyle name="n_Synthèse PFA 04_PFA_Mn_0603_V0 0_France KPIs 2" xfId="15438"/>
    <cellStyle name="n_Synthèse PFA 04_PFA_Mn_0603_V0 0_France KPIs_1" xfId="13263"/>
    <cellStyle name="n_Synthèse PFA 04_PFA_Mn_0603_V0 0_Group" xfId="46048"/>
    <cellStyle name="n_Synthèse PFA 04_PFA_Mn_0603_V0 0_Group - financial KPIs" xfId="23069"/>
    <cellStyle name="n_Synthèse PFA 04_PFA_Mn_0603_V0 0_Group - operational KPIs" xfId="11509"/>
    <cellStyle name="n_Synthèse PFA 04_PFA_Mn_0603_V0 0_Group - operational KPIs 2" xfId="19208"/>
    <cellStyle name="n_Synthèse PFA 04_PFA_Mn_0603_V0 0_Group - operational KPIs_1" xfId="21325"/>
    <cellStyle name="n_Synthèse PFA 04_PFA_Mn_0603_V0 0_Poland KPIs" xfId="46047"/>
    <cellStyle name="n_Synthèse PFA 04_PFA_Mn_0603_V0 0_ROW" xfId="46049"/>
    <cellStyle name="n_Synthèse PFA 04_PFA_Mn_0603_V0 0_ROW ARPU" xfId="46050"/>
    <cellStyle name="n_Synthèse PFA 04_PFA_Mn_0603_V0 0_ROW_1" xfId="46051"/>
    <cellStyle name="n_Synthèse PFA 04_PFA_Mn_0603_V0 0_ROW_1_Group" xfId="46052"/>
    <cellStyle name="n_Synthèse PFA 04_PFA_Mn_0603_V0 0_ROW_1_ROW ARPU" xfId="46053"/>
    <cellStyle name="n_Synthèse PFA 04_PFA_Mn_0603_V0 0_ROW_Group" xfId="46054"/>
    <cellStyle name="n_Synthèse PFA 04_PFA_Mn_0603_V0 0_ROW_ROW ARPU" xfId="46055"/>
    <cellStyle name="n_Synthèse PFA 04_PFA_Mn_0603_V0 0_Spain ARPU + AUPU" xfId="46056"/>
    <cellStyle name="n_Synthèse PFA 04_PFA_Mn_0603_V0 0_Spain ARPU + AUPU_Group" xfId="46057"/>
    <cellStyle name="n_Synthèse PFA 04_PFA_Mn_0603_V0 0_Spain ARPU + AUPU_ROW ARPU" xfId="46058"/>
    <cellStyle name="n_Synthèse PFA 04_PFA_Mn_0603_V0 0_Spain KPIs" xfId="7879"/>
    <cellStyle name="n_Synthèse PFA 04_PFA_Mn_0603_V0 0_Spain KPIs 2" xfId="17246"/>
    <cellStyle name="n_Synthèse PFA 04_PFA_Mn_0603_V0 0_Spain KPIs_1" xfId="52696"/>
    <cellStyle name="n_Synthèse PFA 04_PFA_Mn_0603_V0 0_Telecoms - Operational KPIs" xfId="50999"/>
    <cellStyle name="n_Synthèse PFA 04_PFA_Parcs_0600706" xfId="3899"/>
    <cellStyle name="n_Synthèse PFA 04_PFA_Parcs_0600706_A&amp;ME KPIs" xfId="54476"/>
    <cellStyle name="n_Synthèse PFA 04_PFA_Parcs_0600706_France financials" xfId="24814"/>
    <cellStyle name="n_Synthèse PFA 04_PFA_Parcs_0600706_France KPIs" xfId="6022"/>
    <cellStyle name="n_Synthèse PFA 04_PFA_Parcs_0600706_France KPIs 2" xfId="15439"/>
    <cellStyle name="n_Synthèse PFA 04_PFA_Parcs_0600706_France KPIs_1" xfId="13264"/>
    <cellStyle name="n_Synthèse PFA 04_PFA_Parcs_0600706_Group" xfId="46060"/>
    <cellStyle name="n_Synthèse PFA 04_PFA_Parcs_0600706_Group - financial KPIs" xfId="23070"/>
    <cellStyle name="n_Synthèse PFA 04_PFA_Parcs_0600706_Group - operational KPIs" xfId="11510"/>
    <cellStyle name="n_Synthèse PFA 04_PFA_Parcs_0600706_Group - operational KPIs 2" xfId="19209"/>
    <cellStyle name="n_Synthèse PFA 04_PFA_Parcs_0600706_Group - operational KPIs_1" xfId="21326"/>
    <cellStyle name="n_Synthèse PFA 04_PFA_Parcs_0600706_Poland KPIs" xfId="46059"/>
    <cellStyle name="n_Synthèse PFA 04_PFA_Parcs_0600706_ROW" xfId="46061"/>
    <cellStyle name="n_Synthèse PFA 04_PFA_Parcs_0600706_ROW ARPU" xfId="46062"/>
    <cellStyle name="n_Synthèse PFA 04_PFA_Parcs_0600706_ROW_1" xfId="46063"/>
    <cellStyle name="n_Synthèse PFA 04_PFA_Parcs_0600706_ROW_1_Group" xfId="46064"/>
    <cellStyle name="n_Synthèse PFA 04_PFA_Parcs_0600706_ROW_1_ROW ARPU" xfId="46065"/>
    <cellStyle name="n_Synthèse PFA 04_PFA_Parcs_0600706_ROW_Group" xfId="46066"/>
    <cellStyle name="n_Synthèse PFA 04_PFA_Parcs_0600706_ROW_ROW ARPU" xfId="46067"/>
    <cellStyle name="n_Synthèse PFA 04_PFA_Parcs_0600706_Spain ARPU + AUPU" xfId="46068"/>
    <cellStyle name="n_Synthèse PFA 04_PFA_Parcs_0600706_Spain ARPU + AUPU_Group" xfId="46069"/>
    <cellStyle name="n_Synthèse PFA 04_PFA_Parcs_0600706_Spain ARPU + AUPU_ROW ARPU" xfId="46070"/>
    <cellStyle name="n_Synthèse PFA 04_PFA_Parcs_0600706_Spain KPIs" xfId="7880"/>
    <cellStyle name="n_Synthèse PFA 04_PFA_Parcs_0600706_Spain KPIs 2" xfId="17247"/>
    <cellStyle name="n_Synthèse PFA 04_PFA_Parcs_0600706_Spain KPIs_1" xfId="52697"/>
    <cellStyle name="n_Synthèse PFA 04_PFA_Parcs_0600706_Telecoms - Operational KPIs" xfId="51000"/>
    <cellStyle name="n_Synthèse PFA 04_Poland KPIs" xfId="45943"/>
    <cellStyle name="n_Synthèse PFA 04_Reporting Valeur_Mobile_2010_10" xfId="46071"/>
    <cellStyle name="n_Synthèse PFA 04_Reporting Valeur_Mobile_2010_10_Group" xfId="46072"/>
    <cellStyle name="n_Synthèse PFA 04_Reporting Valeur_Mobile_2010_10_ROW" xfId="46073"/>
    <cellStyle name="n_Synthèse PFA 04_Reporting Valeur_Mobile_2010_10_ROW ARPU" xfId="46074"/>
    <cellStyle name="n_Synthèse PFA 04_Reporting Valeur_Mobile_2010_10_ROW_Group" xfId="46075"/>
    <cellStyle name="n_Synthèse PFA 04_Reporting Valeur_Mobile_2010_10_ROW_ROW ARPU" xfId="46076"/>
    <cellStyle name="n_Synthèse PFA 04_ROW" xfId="46077"/>
    <cellStyle name="n_Synthèse PFA 04_ROW ARPU" xfId="46078"/>
    <cellStyle name="n_Synthèse PFA 04_ROW_1" xfId="46079"/>
    <cellStyle name="n_Synthèse PFA 04_ROW_1_Group" xfId="46080"/>
    <cellStyle name="n_Synthèse PFA 04_ROW_1_ROW ARPU" xfId="46081"/>
    <cellStyle name="n_Synthèse PFA 04_ROW_Group" xfId="46082"/>
    <cellStyle name="n_Synthèse PFA 04_ROW_ROW ARPU" xfId="46083"/>
    <cellStyle name="n_Synthèse PFA 04_Spain ARPU + AUPU" xfId="46084"/>
    <cellStyle name="n_Synthèse PFA 04_Spain ARPU + AUPU_Group" xfId="46085"/>
    <cellStyle name="n_Synthèse PFA 04_Spain ARPU + AUPU_ROW ARPU" xfId="46086"/>
    <cellStyle name="n_Synthèse PFA 04_Spain KPIs" xfId="7870"/>
    <cellStyle name="n_Synthèse PFA 04_Spain KPIs 2" xfId="17237"/>
    <cellStyle name="n_Synthèse PFA 04_Spain KPIs_1" xfId="52687"/>
    <cellStyle name="n_Synthèse PFA 04_Telecoms - Operational KPIs" xfId="50990"/>
    <cellStyle name="n_Synthèse PFA 04_UAG_report_CA 06-09 (06-09-28)" xfId="3900"/>
    <cellStyle name="n_Synthèse PFA 04_UAG_report_CA 06-09 (06-09-28)_A&amp;ME KPIs" xfId="54477"/>
    <cellStyle name="n_Synthèse PFA 04_UAG_report_CA 06-09 (06-09-28)_France financials" xfId="24815"/>
    <cellStyle name="n_Synthèse PFA 04_UAG_report_CA 06-09 (06-09-28)_France KPIs" xfId="6023"/>
    <cellStyle name="n_Synthèse PFA 04_UAG_report_CA 06-09 (06-09-28)_France KPIs 2" xfId="15440"/>
    <cellStyle name="n_Synthèse PFA 04_UAG_report_CA 06-09 (06-09-28)_France KPIs_1" xfId="13265"/>
    <cellStyle name="n_Synthèse PFA 04_UAG_report_CA 06-09 (06-09-28)_Group" xfId="46088"/>
    <cellStyle name="n_Synthèse PFA 04_UAG_report_CA 06-09 (06-09-28)_Group - financial KPIs" xfId="23071"/>
    <cellStyle name="n_Synthèse PFA 04_UAG_report_CA 06-09 (06-09-28)_Group - operational KPIs" xfId="11511"/>
    <cellStyle name="n_Synthèse PFA 04_UAG_report_CA 06-09 (06-09-28)_Group - operational KPIs 2" xfId="19210"/>
    <cellStyle name="n_Synthèse PFA 04_UAG_report_CA 06-09 (06-09-28)_Group - operational KPIs_1" xfId="21327"/>
    <cellStyle name="n_Synthèse PFA 04_UAG_report_CA 06-09 (06-09-28)_Poland KPIs" xfId="46087"/>
    <cellStyle name="n_Synthèse PFA 04_UAG_report_CA 06-09 (06-09-28)_ROW" xfId="46089"/>
    <cellStyle name="n_Synthèse PFA 04_UAG_report_CA 06-09 (06-09-28)_ROW ARPU" xfId="46090"/>
    <cellStyle name="n_Synthèse PFA 04_UAG_report_CA 06-09 (06-09-28)_ROW_1" xfId="46091"/>
    <cellStyle name="n_Synthèse PFA 04_UAG_report_CA 06-09 (06-09-28)_ROW_1_Group" xfId="46092"/>
    <cellStyle name="n_Synthèse PFA 04_UAG_report_CA 06-09 (06-09-28)_ROW_1_ROW ARPU" xfId="46093"/>
    <cellStyle name="n_Synthèse PFA 04_UAG_report_CA 06-09 (06-09-28)_ROW_Group" xfId="46094"/>
    <cellStyle name="n_Synthèse PFA 04_UAG_report_CA 06-09 (06-09-28)_ROW_ROW ARPU" xfId="46095"/>
    <cellStyle name="n_Synthèse PFA 04_UAG_report_CA 06-09 (06-09-28)_Spain ARPU + AUPU" xfId="46096"/>
    <cellStyle name="n_Synthèse PFA 04_UAG_report_CA 06-09 (06-09-28)_Spain ARPU + AUPU_Group" xfId="46097"/>
    <cellStyle name="n_Synthèse PFA 04_UAG_report_CA 06-09 (06-09-28)_Spain ARPU + AUPU_ROW ARPU" xfId="46098"/>
    <cellStyle name="n_Synthèse PFA 04_UAG_report_CA 06-09 (06-09-28)_Spain KPIs" xfId="7881"/>
    <cellStyle name="n_Synthèse PFA 04_UAG_report_CA 06-09 (06-09-28)_Spain KPIs 2" xfId="17248"/>
    <cellStyle name="n_Synthèse PFA 04_UAG_report_CA 06-09 (06-09-28)_Spain KPIs_1" xfId="52698"/>
    <cellStyle name="n_Synthèse PFA 04_UAG_report_CA 06-09 (06-09-28)_Telecoms - Operational KPIs" xfId="51001"/>
    <cellStyle name="n_Synthèse PFA 04_UAG_report_CA 06-10 (06-11-06)" xfId="3901"/>
    <cellStyle name="n_Synthèse PFA 04_UAG_report_CA 06-10 (06-11-06)_A&amp;ME KPIs" xfId="54478"/>
    <cellStyle name="n_Synthèse PFA 04_UAG_report_CA 06-10 (06-11-06)_France financials" xfId="24816"/>
    <cellStyle name="n_Synthèse PFA 04_UAG_report_CA 06-10 (06-11-06)_France KPIs" xfId="6024"/>
    <cellStyle name="n_Synthèse PFA 04_UAG_report_CA 06-10 (06-11-06)_France KPIs 2" xfId="15441"/>
    <cellStyle name="n_Synthèse PFA 04_UAG_report_CA 06-10 (06-11-06)_France KPIs_1" xfId="13266"/>
    <cellStyle name="n_Synthèse PFA 04_UAG_report_CA 06-10 (06-11-06)_Group" xfId="46100"/>
    <cellStyle name="n_Synthèse PFA 04_UAG_report_CA 06-10 (06-11-06)_Group - financial KPIs" xfId="23072"/>
    <cellStyle name="n_Synthèse PFA 04_UAG_report_CA 06-10 (06-11-06)_Group - operational KPIs" xfId="11512"/>
    <cellStyle name="n_Synthèse PFA 04_UAG_report_CA 06-10 (06-11-06)_Group - operational KPIs 2" xfId="19211"/>
    <cellStyle name="n_Synthèse PFA 04_UAG_report_CA 06-10 (06-11-06)_Group - operational KPIs_1" xfId="21328"/>
    <cellStyle name="n_Synthèse PFA 04_UAG_report_CA 06-10 (06-11-06)_Poland KPIs" xfId="46099"/>
    <cellStyle name="n_Synthèse PFA 04_UAG_report_CA 06-10 (06-11-06)_ROW" xfId="46101"/>
    <cellStyle name="n_Synthèse PFA 04_UAG_report_CA 06-10 (06-11-06)_ROW ARPU" xfId="46102"/>
    <cellStyle name="n_Synthèse PFA 04_UAG_report_CA 06-10 (06-11-06)_ROW_1" xfId="46103"/>
    <cellStyle name="n_Synthèse PFA 04_UAG_report_CA 06-10 (06-11-06)_ROW_1_Group" xfId="46104"/>
    <cellStyle name="n_Synthèse PFA 04_UAG_report_CA 06-10 (06-11-06)_ROW_1_ROW ARPU" xfId="46105"/>
    <cellStyle name="n_Synthèse PFA 04_UAG_report_CA 06-10 (06-11-06)_ROW_Group" xfId="46106"/>
    <cellStyle name="n_Synthèse PFA 04_UAG_report_CA 06-10 (06-11-06)_ROW_ROW ARPU" xfId="46107"/>
    <cellStyle name="n_Synthèse PFA 04_UAG_report_CA 06-10 (06-11-06)_Spain ARPU + AUPU" xfId="46108"/>
    <cellStyle name="n_Synthèse PFA 04_UAG_report_CA 06-10 (06-11-06)_Spain ARPU + AUPU_Group" xfId="46109"/>
    <cellStyle name="n_Synthèse PFA 04_UAG_report_CA 06-10 (06-11-06)_Spain ARPU + AUPU_ROW ARPU" xfId="46110"/>
    <cellStyle name="n_Synthèse PFA 04_UAG_report_CA 06-10 (06-11-06)_Spain KPIs" xfId="7882"/>
    <cellStyle name="n_Synthèse PFA 04_UAG_report_CA 06-10 (06-11-06)_Spain KPIs 2" xfId="17249"/>
    <cellStyle name="n_Synthèse PFA 04_UAG_report_CA 06-10 (06-11-06)_Spain KPIs_1" xfId="52699"/>
    <cellStyle name="n_Synthèse PFA 04_UAG_report_CA 06-10 (06-11-06)_Telecoms - Operational KPIs" xfId="51002"/>
    <cellStyle name="n_Synthèse PFA 04_V&amp;M trajectoires V1 (06-08-11)" xfId="3902"/>
    <cellStyle name="n_Synthèse PFA 04_V&amp;M trajectoires V1 (06-08-11)_A&amp;ME KPIs" xfId="54479"/>
    <cellStyle name="n_Synthèse PFA 04_V&amp;M trajectoires V1 (06-08-11)_France financials" xfId="24817"/>
    <cellStyle name="n_Synthèse PFA 04_V&amp;M trajectoires V1 (06-08-11)_France KPIs" xfId="6025"/>
    <cellStyle name="n_Synthèse PFA 04_V&amp;M trajectoires V1 (06-08-11)_France KPIs 2" xfId="15442"/>
    <cellStyle name="n_Synthèse PFA 04_V&amp;M trajectoires V1 (06-08-11)_France KPIs_1" xfId="13267"/>
    <cellStyle name="n_Synthèse PFA 04_V&amp;M trajectoires V1 (06-08-11)_Group" xfId="46112"/>
    <cellStyle name="n_Synthèse PFA 04_V&amp;M trajectoires V1 (06-08-11)_Group - financial KPIs" xfId="23073"/>
    <cellStyle name="n_Synthèse PFA 04_V&amp;M trajectoires V1 (06-08-11)_Group - operational KPIs" xfId="11513"/>
    <cellStyle name="n_Synthèse PFA 04_V&amp;M trajectoires V1 (06-08-11)_Group - operational KPIs 2" xfId="19212"/>
    <cellStyle name="n_Synthèse PFA 04_V&amp;M trajectoires V1 (06-08-11)_Group - operational KPIs_1" xfId="21329"/>
    <cellStyle name="n_Synthèse PFA 04_V&amp;M trajectoires V1 (06-08-11)_Poland KPIs" xfId="46111"/>
    <cellStyle name="n_Synthèse PFA 04_V&amp;M trajectoires V1 (06-08-11)_ROW" xfId="46113"/>
    <cellStyle name="n_Synthèse PFA 04_V&amp;M trajectoires V1 (06-08-11)_ROW ARPU" xfId="46114"/>
    <cellStyle name="n_Synthèse PFA 04_V&amp;M trajectoires V1 (06-08-11)_ROW_1" xfId="46115"/>
    <cellStyle name="n_Synthèse PFA 04_V&amp;M trajectoires V1 (06-08-11)_ROW_1_Group" xfId="46116"/>
    <cellStyle name="n_Synthèse PFA 04_V&amp;M trajectoires V1 (06-08-11)_ROW_1_ROW ARPU" xfId="46117"/>
    <cellStyle name="n_Synthèse PFA 04_V&amp;M trajectoires V1 (06-08-11)_ROW_Group" xfId="46118"/>
    <cellStyle name="n_Synthèse PFA 04_V&amp;M trajectoires V1 (06-08-11)_ROW_ROW ARPU" xfId="46119"/>
    <cellStyle name="n_Synthèse PFA 04_V&amp;M trajectoires V1 (06-08-11)_Spain ARPU + AUPU" xfId="46120"/>
    <cellStyle name="n_Synthèse PFA 04_V&amp;M trajectoires V1 (06-08-11)_Spain ARPU + AUPU_Group" xfId="46121"/>
    <cellStyle name="n_Synthèse PFA 04_V&amp;M trajectoires V1 (06-08-11)_Spain ARPU + AUPU_ROW ARPU" xfId="46122"/>
    <cellStyle name="n_Synthèse PFA 04_V&amp;M trajectoires V1 (06-08-11)_Spain KPIs" xfId="7883"/>
    <cellStyle name="n_Synthèse PFA 04_V&amp;M trajectoires V1 (06-08-11)_Spain KPIs 2" xfId="17250"/>
    <cellStyle name="n_Synthèse PFA 04_V&amp;M trajectoires V1 (06-08-11)_Spain KPIs_1" xfId="52700"/>
    <cellStyle name="n_Synthèse PFA 04_V&amp;M trajectoires V1 (06-08-11)_Telecoms - Operational KPIs" xfId="51003"/>
    <cellStyle name="n_Tableau_récapitulatif" xfId="3903"/>
    <cellStyle name="n_Tableau_récapitulatif_A&amp;ME KPIs" xfId="54480"/>
    <cellStyle name="n_Tableau_récapitulatif_France financials" xfId="24818"/>
    <cellStyle name="n_Tableau_récapitulatif_France KPIs" xfId="6026"/>
    <cellStyle name="n_Tableau_récapitulatif_France KPIs 2" xfId="15443"/>
    <cellStyle name="n_Tableau_récapitulatif_France KPIs_1" xfId="13268"/>
    <cellStyle name="n_Tableau_récapitulatif_Group" xfId="46124"/>
    <cellStyle name="n_Tableau_récapitulatif_Group - financial KPIs" xfId="23074"/>
    <cellStyle name="n_Tableau_récapitulatif_Group - operational KPIs" xfId="11514"/>
    <cellStyle name="n_Tableau_récapitulatif_Group - operational KPIs 2" xfId="19213"/>
    <cellStyle name="n_Tableau_récapitulatif_Group - operational KPIs_1" xfId="21330"/>
    <cellStyle name="n_Tableau_récapitulatif_Poland KPIs" xfId="46123"/>
    <cellStyle name="n_Tableau_récapitulatif_ROW" xfId="46125"/>
    <cellStyle name="n_Tableau_récapitulatif_ROW ARPU" xfId="46126"/>
    <cellStyle name="n_Tableau_récapitulatif_ROW_1" xfId="46127"/>
    <cellStyle name="n_Tableau_récapitulatif_ROW_1_Group" xfId="46128"/>
    <cellStyle name="n_Tableau_récapitulatif_ROW_1_ROW ARPU" xfId="46129"/>
    <cellStyle name="n_Tableau_récapitulatif_ROW_Group" xfId="46130"/>
    <cellStyle name="n_Tableau_récapitulatif_ROW_ROW ARPU" xfId="46131"/>
    <cellStyle name="n_Tableau_récapitulatif_Spain ARPU + AUPU" xfId="46132"/>
    <cellStyle name="n_Tableau_récapitulatif_Spain ARPU + AUPU_Group" xfId="46133"/>
    <cellStyle name="n_Tableau_récapitulatif_Spain ARPU + AUPU_ROW ARPU" xfId="46134"/>
    <cellStyle name="n_Tableau_récapitulatif_Spain KPIs" xfId="7884"/>
    <cellStyle name="n_Tableau_récapitulatif_Spain KPIs 2" xfId="17251"/>
    <cellStyle name="n_Tableau_récapitulatif_Spain KPIs_1" xfId="52701"/>
    <cellStyle name="n_Tableau_récapitulatif_Telecoms - Operational KPIs" xfId="51004"/>
    <cellStyle name="n_Telecoms - Operational KPIs" xfId="49575"/>
    <cellStyle name="n_Terminals &amp; CPEs" xfId="3904"/>
    <cellStyle name="n_Terminals &amp; CPEs_A&amp;ME KPIs" xfId="54481"/>
    <cellStyle name="n_Terminals &amp; CPEs_France financials" xfId="24819"/>
    <cellStyle name="n_Terminals &amp; CPEs_France KPIs" xfId="6027"/>
    <cellStyle name="n_Terminals &amp; CPEs_France KPIs 2" xfId="15444"/>
    <cellStyle name="n_Terminals &amp; CPEs_France KPIs_1" xfId="13269"/>
    <cellStyle name="n_Terminals &amp; CPEs_Group" xfId="46136"/>
    <cellStyle name="n_Terminals &amp; CPEs_Group - financial KPIs" xfId="23075"/>
    <cellStyle name="n_Terminals &amp; CPEs_Group - operational KPIs" xfId="11515"/>
    <cellStyle name="n_Terminals &amp; CPEs_Group - operational KPIs 2" xfId="19214"/>
    <cellStyle name="n_Terminals &amp; CPEs_Group - operational KPIs_1" xfId="21331"/>
    <cellStyle name="n_Terminals &amp; CPEs_Poland KPIs" xfId="46135"/>
    <cellStyle name="n_Terminals &amp; CPEs_ROW" xfId="46137"/>
    <cellStyle name="n_Terminals &amp; CPEs_ROW ARPU" xfId="46138"/>
    <cellStyle name="n_Terminals &amp; CPEs_ROW_1" xfId="46139"/>
    <cellStyle name="n_Terminals &amp; CPEs_ROW_1_Group" xfId="46140"/>
    <cellStyle name="n_Terminals &amp; CPEs_ROW_1_ROW ARPU" xfId="46141"/>
    <cellStyle name="n_Terminals &amp; CPEs_ROW_Group" xfId="46142"/>
    <cellStyle name="n_Terminals &amp; CPEs_ROW_ROW ARPU" xfId="46143"/>
    <cellStyle name="n_Terminals &amp; CPEs_Spain ARPU + AUPU" xfId="46144"/>
    <cellStyle name="n_Terminals &amp; CPEs_Spain ARPU + AUPU_Group" xfId="46145"/>
    <cellStyle name="n_Terminals &amp; CPEs_Spain ARPU + AUPU_ROW ARPU" xfId="46146"/>
    <cellStyle name="n_Terminals &amp; CPEs_Spain KPIs" xfId="7885"/>
    <cellStyle name="n_Terminals &amp; CPEs_Spain KPIs 2" xfId="17252"/>
    <cellStyle name="n_Terminals &amp; CPEs_Spain KPIs_1" xfId="52702"/>
    <cellStyle name="n_Terminals &amp; CPEs_Telecoms - Operational KPIs" xfId="51005"/>
    <cellStyle name="n_TOP synthèse Chantier 02-2004 copy" xfId="3905"/>
    <cellStyle name="n_TOP synthèse Chantier 02-2004 copy_01 Synthèse DM pour modèle" xfId="3906"/>
    <cellStyle name="n_TOP synthèse Chantier 02-2004 copy_01 Synthèse DM pour modèle_A&amp;ME KPIs" xfId="54483"/>
    <cellStyle name="n_TOP synthèse Chantier 02-2004 copy_01 Synthèse DM pour modèle_France financials" xfId="24821"/>
    <cellStyle name="n_TOP synthèse Chantier 02-2004 copy_01 Synthèse DM pour modèle_France KPIs" xfId="6029"/>
    <cellStyle name="n_TOP synthèse Chantier 02-2004 copy_01 Synthèse DM pour modèle_France KPIs 2" xfId="15446"/>
    <cellStyle name="n_TOP synthèse Chantier 02-2004 copy_01 Synthèse DM pour modèle_France KPIs_1" xfId="13271"/>
    <cellStyle name="n_TOP synthèse Chantier 02-2004 copy_01 Synthèse DM pour modèle_Group" xfId="46149"/>
    <cellStyle name="n_TOP synthèse Chantier 02-2004 copy_01 Synthèse DM pour modèle_Group - financial KPIs" xfId="23077"/>
    <cellStyle name="n_TOP synthèse Chantier 02-2004 copy_01 Synthèse DM pour modèle_Group - operational KPIs" xfId="11517"/>
    <cellStyle name="n_TOP synthèse Chantier 02-2004 copy_01 Synthèse DM pour modèle_Group - operational KPIs 2" xfId="19216"/>
    <cellStyle name="n_TOP synthèse Chantier 02-2004 copy_01 Synthèse DM pour modèle_Group - operational KPIs_1" xfId="21333"/>
    <cellStyle name="n_TOP synthèse Chantier 02-2004 copy_01 Synthèse DM pour modèle_Poland KPIs" xfId="46148"/>
    <cellStyle name="n_TOP synthèse Chantier 02-2004 copy_01 Synthèse DM pour modèle_ROW" xfId="46150"/>
    <cellStyle name="n_TOP synthèse Chantier 02-2004 copy_01 Synthèse DM pour modèle_ROW ARPU" xfId="46151"/>
    <cellStyle name="n_TOP synthèse Chantier 02-2004 copy_01 Synthèse DM pour modèle_ROW_1" xfId="46152"/>
    <cellStyle name="n_TOP synthèse Chantier 02-2004 copy_01 Synthèse DM pour modèle_ROW_1_Group" xfId="46153"/>
    <cellStyle name="n_TOP synthèse Chantier 02-2004 copy_01 Synthèse DM pour modèle_ROW_1_ROW ARPU" xfId="46154"/>
    <cellStyle name="n_TOP synthèse Chantier 02-2004 copy_01 Synthèse DM pour modèle_ROW_Group" xfId="46155"/>
    <cellStyle name="n_TOP synthèse Chantier 02-2004 copy_01 Synthèse DM pour modèle_ROW_ROW ARPU" xfId="46156"/>
    <cellStyle name="n_TOP synthèse Chantier 02-2004 copy_01 Synthèse DM pour modèle_Spain ARPU + AUPU" xfId="46157"/>
    <cellStyle name="n_TOP synthèse Chantier 02-2004 copy_01 Synthèse DM pour modèle_Spain ARPU + AUPU_Group" xfId="46158"/>
    <cellStyle name="n_TOP synthèse Chantier 02-2004 copy_01 Synthèse DM pour modèle_Spain ARPU + AUPU_ROW ARPU" xfId="46159"/>
    <cellStyle name="n_TOP synthèse Chantier 02-2004 copy_01 Synthèse DM pour modèle_Spain KPIs" xfId="7887"/>
    <cellStyle name="n_TOP synthèse Chantier 02-2004 copy_01 Synthèse DM pour modèle_Spain KPIs 2" xfId="17254"/>
    <cellStyle name="n_TOP synthèse Chantier 02-2004 copy_01 Synthèse DM pour modèle_Spain KPIs_1" xfId="52704"/>
    <cellStyle name="n_TOP synthèse Chantier 02-2004 copy_01 Synthèse DM pour modèle_Telecoms - Operational KPIs" xfId="51007"/>
    <cellStyle name="n_TOP synthèse Chantier 02-2004 copy_0703 Préflashde L23 Analyse CA trafic 07-03 (07-04-03)" xfId="3907"/>
    <cellStyle name="n_TOP synthèse Chantier 02-2004 copy_0703 Préflashde L23 Analyse CA trafic 07-03 (07-04-03)_A&amp;ME KPIs" xfId="54484"/>
    <cellStyle name="n_TOP synthèse Chantier 02-2004 copy_0703 Préflashde L23 Analyse CA trafic 07-03 (07-04-03)_France financials" xfId="24822"/>
    <cellStyle name="n_TOP synthèse Chantier 02-2004 copy_0703 Préflashde L23 Analyse CA trafic 07-03 (07-04-03)_France KPIs" xfId="6030"/>
    <cellStyle name="n_TOP synthèse Chantier 02-2004 copy_0703 Préflashde L23 Analyse CA trafic 07-03 (07-04-03)_France KPIs 2" xfId="15447"/>
    <cellStyle name="n_TOP synthèse Chantier 02-2004 copy_0703 Préflashde L23 Analyse CA trafic 07-03 (07-04-03)_France KPIs_1" xfId="13272"/>
    <cellStyle name="n_TOP synthèse Chantier 02-2004 copy_0703 Préflashde L23 Analyse CA trafic 07-03 (07-04-03)_Group" xfId="46161"/>
    <cellStyle name="n_TOP synthèse Chantier 02-2004 copy_0703 Préflashde L23 Analyse CA trafic 07-03 (07-04-03)_Group - financial KPIs" xfId="23078"/>
    <cellStyle name="n_TOP synthèse Chantier 02-2004 copy_0703 Préflashde L23 Analyse CA trafic 07-03 (07-04-03)_Group - operational KPIs" xfId="11518"/>
    <cellStyle name="n_TOP synthèse Chantier 02-2004 copy_0703 Préflashde L23 Analyse CA trafic 07-03 (07-04-03)_Group - operational KPIs 2" xfId="19217"/>
    <cellStyle name="n_TOP synthèse Chantier 02-2004 copy_0703 Préflashde L23 Analyse CA trafic 07-03 (07-04-03)_Group - operational KPIs_1" xfId="21334"/>
    <cellStyle name="n_TOP synthèse Chantier 02-2004 copy_0703 Préflashde L23 Analyse CA trafic 07-03 (07-04-03)_Poland KPIs" xfId="46160"/>
    <cellStyle name="n_TOP synthèse Chantier 02-2004 copy_0703 Préflashde L23 Analyse CA trafic 07-03 (07-04-03)_ROW" xfId="46162"/>
    <cellStyle name="n_TOP synthèse Chantier 02-2004 copy_0703 Préflashde L23 Analyse CA trafic 07-03 (07-04-03)_ROW ARPU" xfId="46163"/>
    <cellStyle name="n_TOP synthèse Chantier 02-2004 copy_0703 Préflashde L23 Analyse CA trafic 07-03 (07-04-03)_ROW_1" xfId="46164"/>
    <cellStyle name="n_TOP synthèse Chantier 02-2004 copy_0703 Préflashde L23 Analyse CA trafic 07-03 (07-04-03)_ROW_1_Group" xfId="46165"/>
    <cellStyle name="n_TOP synthèse Chantier 02-2004 copy_0703 Préflashde L23 Analyse CA trafic 07-03 (07-04-03)_ROW_1_ROW ARPU" xfId="46166"/>
    <cellStyle name="n_TOP synthèse Chantier 02-2004 copy_0703 Préflashde L23 Analyse CA trafic 07-03 (07-04-03)_ROW_Group" xfId="46167"/>
    <cellStyle name="n_TOP synthèse Chantier 02-2004 copy_0703 Préflashde L23 Analyse CA trafic 07-03 (07-04-03)_ROW_ROW ARPU" xfId="46168"/>
    <cellStyle name="n_TOP synthèse Chantier 02-2004 copy_0703 Préflashde L23 Analyse CA trafic 07-03 (07-04-03)_Spain ARPU + AUPU" xfId="46169"/>
    <cellStyle name="n_TOP synthèse Chantier 02-2004 copy_0703 Préflashde L23 Analyse CA trafic 07-03 (07-04-03)_Spain ARPU + AUPU_Group" xfId="46170"/>
    <cellStyle name="n_TOP synthèse Chantier 02-2004 copy_0703 Préflashde L23 Analyse CA trafic 07-03 (07-04-03)_Spain ARPU + AUPU_ROW ARPU" xfId="46171"/>
    <cellStyle name="n_TOP synthèse Chantier 02-2004 copy_0703 Préflashde L23 Analyse CA trafic 07-03 (07-04-03)_Spain KPIs" xfId="7888"/>
    <cellStyle name="n_TOP synthèse Chantier 02-2004 copy_0703 Préflashde L23 Analyse CA trafic 07-03 (07-04-03)_Spain KPIs 2" xfId="17255"/>
    <cellStyle name="n_TOP synthèse Chantier 02-2004 copy_0703 Préflashde L23 Analyse CA trafic 07-03 (07-04-03)_Spain KPIs_1" xfId="52705"/>
    <cellStyle name="n_TOP synthèse Chantier 02-2004 copy_0703 Préflashde L23 Analyse CA trafic 07-03 (07-04-03)_Telecoms - Operational KPIs" xfId="51008"/>
    <cellStyle name="n_TOP synthèse Chantier 02-2004 copy_A&amp;ME KPIs" xfId="54482"/>
    <cellStyle name="n_TOP synthèse Chantier 02-2004 copy_Base Forfaits 06-07" xfId="3908"/>
    <cellStyle name="n_TOP synthèse Chantier 02-2004 copy_Base Forfaits 06-07_A&amp;ME KPIs" xfId="54485"/>
    <cellStyle name="n_TOP synthèse Chantier 02-2004 copy_Base Forfaits 06-07_France financials" xfId="24823"/>
    <cellStyle name="n_TOP synthèse Chantier 02-2004 copy_Base Forfaits 06-07_France KPIs" xfId="6031"/>
    <cellStyle name="n_TOP synthèse Chantier 02-2004 copy_Base Forfaits 06-07_France KPIs 2" xfId="15448"/>
    <cellStyle name="n_TOP synthèse Chantier 02-2004 copy_Base Forfaits 06-07_France KPIs_1" xfId="13273"/>
    <cellStyle name="n_TOP synthèse Chantier 02-2004 copy_Base Forfaits 06-07_Group" xfId="46173"/>
    <cellStyle name="n_TOP synthèse Chantier 02-2004 copy_Base Forfaits 06-07_Group - financial KPIs" xfId="23079"/>
    <cellStyle name="n_TOP synthèse Chantier 02-2004 copy_Base Forfaits 06-07_Group - operational KPIs" xfId="11519"/>
    <cellStyle name="n_TOP synthèse Chantier 02-2004 copy_Base Forfaits 06-07_Group - operational KPIs 2" xfId="19218"/>
    <cellStyle name="n_TOP synthèse Chantier 02-2004 copy_Base Forfaits 06-07_Group - operational KPIs_1" xfId="21335"/>
    <cellStyle name="n_TOP synthèse Chantier 02-2004 copy_Base Forfaits 06-07_Poland KPIs" xfId="46172"/>
    <cellStyle name="n_TOP synthèse Chantier 02-2004 copy_Base Forfaits 06-07_ROW" xfId="46174"/>
    <cellStyle name="n_TOP synthèse Chantier 02-2004 copy_Base Forfaits 06-07_ROW ARPU" xfId="46175"/>
    <cellStyle name="n_TOP synthèse Chantier 02-2004 copy_Base Forfaits 06-07_ROW_1" xfId="46176"/>
    <cellStyle name="n_TOP synthèse Chantier 02-2004 copy_Base Forfaits 06-07_ROW_1_Group" xfId="46177"/>
    <cellStyle name="n_TOP synthèse Chantier 02-2004 copy_Base Forfaits 06-07_ROW_1_ROW ARPU" xfId="46178"/>
    <cellStyle name="n_TOP synthèse Chantier 02-2004 copy_Base Forfaits 06-07_ROW_Group" xfId="46179"/>
    <cellStyle name="n_TOP synthèse Chantier 02-2004 copy_Base Forfaits 06-07_ROW_ROW ARPU" xfId="46180"/>
    <cellStyle name="n_TOP synthèse Chantier 02-2004 copy_Base Forfaits 06-07_Spain ARPU + AUPU" xfId="46181"/>
    <cellStyle name="n_TOP synthèse Chantier 02-2004 copy_Base Forfaits 06-07_Spain ARPU + AUPU_Group" xfId="46182"/>
    <cellStyle name="n_TOP synthèse Chantier 02-2004 copy_Base Forfaits 06-07_Spain ARPU + AUPU_ROW ARPU" xfId="46183"/>
    <cellStyle name="n_TOP synthèse Chantier 02-2004 copy_Base Forfaits 06-07_Spain KPIs" xfId="7889"/>
    <cellStyle name="n_TOP synthèse Chantier 02-2004 copy_Base Forfaits 06-07_Spain KPIs 2" xfId="17256"/>
    <cellStyle name="n_TOP synthèse Chantier 02-2004 copy_Base Forfaits 06-07_Spain KPIs_1" xfId="52706"/>
    <cellStyle name="n_TOP synthèse Chantier 02-2004 copy_Base Forfaits 06-07_Telecoms - Operational KPIs" xfId="51009"/>
    <cellStyle name="n_TOP synthèse Chantier 02-2004 copy_CA BAC SCR-VM 06-07 (31-07-06)" xfId="3909"/>
    <cellStyle name="n_TOP synthèse Chantier 02-2004 copy_CA BAC SCR-VM 06-07 (31-07-06)_A&amp;ME KPIs" xfId="54486"/>
    <cellStyle name="n_TOP synthèse Chantier 02-2004 copy_CA BAC SCR-VM 06-07 (31-07-06)_France financials" xfId="24824"/>
    <cellStyle name="n_TOP synthèse Chantier 02-2004 copy_CA BAC SCR-VM 06-07 (31-07-06)_France KPIs" xfId="6032"/>
    <cellStyle name="n_TOP synthèse Chantier 02-2004 copy_CA BAC SCR-VM 06-07 (31-07-06)_France KPIs 2" xfId="15449"/>
    <cellStyle name="n_TOP synthèse Chantier 02-2004 copy_CA BAC SCR-VM 06-07 (31-07-06)_France KPIs_1" xfId="13274"/>
    <cellStyle name="n_TOP synthèse Chantier 02-2004 copy_CA BAC SCR-VM 06-07 (31-07-06)_Group" xfId="46185"/>
    <cellStyle name="n_TOP synthèse Chantier 02-2004 copy_CA BAC SCR-VM 06-07 (31-07-06)_Group - financial KPIs" xfId="23080"/>
    <cellStyle name="n_TOP synthèse Chantier 02-2004 copy_CA BAC SCR-VM 06-07 (31-07-06)_Group - operational KPIs" xfId="11520"/>
    <cellStyle name="n_TOP synthèse Chantier 02-2004 copy_CA BAC SCR-VM 06-07 (31-07-06)_Group - operational KPIs 2" xfId="19219"/>
    <cellStyle name="n_TOP synthèse Chantier 02-2004 copy_CA BAC SCR-VM 06-07 (31-07-06)_Group - operational KPIs_1" xfId="21336"/>
    <cellStyle name="n_TOP synthèse Chantier 02-2004 copy_CA BAC SCR-VM 06-07 (31-07-06)_Poland KPIs" xfId="46184"/>
    <cellStyle name="n_TOP synthèse Chantier 02-2004 copy_CA BAC SCR-VM 06-07 (31-07-06)_ROW" xfId="46186"/>
    <cellStyle name="n_TOP synthèse Chantier 02-2004 copy_CA BAC SCR-VM 06-07 (31-07-06)_ROW ARPU" xfId="46187"/>
    <cellStyle name="n_TOP synthèse Chantier 02-2004 copy_CA BAC SCR-VM 06-07 (31-07-06)_ROW_1" xfId="46188"/>
    <cellStyle name="n_TOP synthèse Chantier 02-2004 copy_CA BAC SCR-VM 06-07 (31-07-06)_ROW_1_Group" xfId="46189"/>
    <cellStyle name="n_TOP synthèse Chantier 02-2004 copy_CA BAC SCR-VM 06-07 (31-07-06)_ROW_1_ROW ARPU" xfId="46190"/>
    <cellStyle name="n_TOP synthèse Chantier 02-2004 copy_CA BAC SCR-VM 06-07 (31-07-06)_ROW_Group" xfId="46191"/>
    <cellStyle name="n_TOP synthèse Chantier 02-2004 copy_CA BAC SCR-VM 06-07 (31-07-06)_ROW_ROW ARPU" xfId="46192"/>
    <cellStyle name="n_TOP synthèse Chantier 02-2004 copy_CA BAC SCR-VM 06-07 (31-07-06)_Spain ARPU + AUPU" xfId="46193"/>
    <cellStyle name="n_TOP synthèse Chantier 02-2004 copy_CA BAC SCR-VM 06-07 (31-07-06)_Spain ARPU + AUPU_Group" xfId="46194"/>
    <cellStyle name="n_TOP synthèse Chantier 02-2004 copy_CA BAC SCR-VM 06-07 (31-07-06)_Spain ARPU + AUPU_ROW ARPU" xfId="46195"/>
    <cellStyle name="n_TOP synthèse Chantier 02-2004 copy_CA BAC SCR-VM 06-07 (31-07-06)_Spain KPIs" xfId="7890"/>
    <cellStyle name="n_TOP synthèse Chantier 02-2004 copy_CA BAC SCR-VM 06-07 (31-07-06)_Spain KPIs 2" xfId="17257"/>
    <cellStyle name="n_TOP synthèse Chantier 02-2004 copy_CA BAC SCR-VM 06-07 (31-07-06)_Spain KPIs_1" xfId="52707"/>
    <cellStyle name="n_TOP synthèse Chantier 02-2004 copy_CA BAC SCR-VM 06-07 (31-07-06)_Telecoms - Operational KPIs" xfId="51010"/>
    <cellStyle name="n_TOP synthèse Chantier 02-2004 copy_CA forfaits 0607 (06-08-14)" xfId="3910"/>
    <cellStyle name="n_TOP synthèse Chantier 02-2004 copy_CA forfaits 0607 (06-08-14)_A&amp;ME KPIs" xfId="54487"/>
    <cellStyle name="n_TOP synthèse Chantier 02-2004 copy_CA forfaits 0607 (06-08-14)_France financials" xfId="24825"/>
    <cellStyle name="n_TOP synthèse Chantier 02-2004 copy_CA forfaits 0607 (06-08-14)_France KPIs" xfId="6033"/>
    <cellStyle name="n_TOP synthèse Chantier 02-2004 copy_CA forfaits 0607 (06-08-14)_France KPIs 2" xfId="15450"/>
    <cellStyle name="n_TOP synthèse Chantier 02-2004 copy_CA forfaits 0607 (06-08-14)_France KPIs_1" xfId="13275"/>
    <cellStyle name="n_TOP synthèse Chantier 02-2004 copy_CA forfaits 0607 (06-08-14)_Group" xfId="46197"/>
    <cellStyle name="n_TOP synthèse Chantier 02-2004 copy_CA forfaits 0607 (06-08-14)_Group - financial KPIs" xfId="23081"/>
    <cellStyle name="n_TOP synthèse Chantier 02-2004 copy_CA forfaits 0607 (06-08-14)_Group - operational KPIs" xfId="11521"/>
    <cellStyle name="n_TOP synthèse Chantier 02-2004 copy_CA forfaits 0607 (06-08-14)_Group - operational KPIs 2" xfId="19220"/>
    <cellStyle name="n_TOP synthèse Chantier 02-2004 copy_CA forfaits 0607 (06-08-14)_Group - operational KPIs_1" xfId="21337"/>
    <cellStyle name="n_TOP synthèse Chantier 02-2004 copy_CA forfaits 0607 (06-08-14)_Poland KPIs" xfId="46196"/>
    <cellStyle name="n_TOP synthèse Chantier 02-2004 copy_CA forfaits 0607 (06-08-14)_ROW" xfId="46198"/>
    <cellStyle name="n_TOP synthèse Chantier 02-2004 copy_CA forfaits 0607 (06-08-14)_ROW ARPU" xfId="46199"/>
    <cellStyle name="n_TOP synthèse Chantier 02-2004 copy_CA forfaits 0607 (06-08-14)_ROW_1" xfId="46200"/>
    <cellStyle name="n_TOP synthèse Chantier 02-2004 copy_CA forfaits 0607 (06-08-14)_ROW_1_Group" xfId="46201"/>
    <cellStyle name="n_TOP synthèse Chantier 02-2004 copy_CA forfaits 0607 (06-08-14)_ROW_1_ROW ARPU" xfId="46202"/>
    <cellStyle name="n_TOP synthèse Chantier 02-2004 copy_CA forfaits 0607 (06-08-14)_ROW_Group" xfId="46203"/>
    <cellStyle name="n_TOP synthèse Chantier 02-2004 copy_CA forfaits 0607 (06-08-14)_ROW_ROW ARPU" xfId="46204"/>
    <cellStyle name="n_TOP synthèse Chantier 02-2004 copy_CA forfaits 0607 (06-08-14)_Spain ARPU + AUPU" xfId="46205"/>
    <cellStyle name="n_TOP synthèse Chantier 02-2004 copy_CA forfaits 0607 (06-08-14)_Spain ARPU + AUPU_Group" xfId="46206"/>
    <cellStyle name="n_TOP synthèse Chantier 02-2004 copy_CA forfaits 0607 (06-08-14)_Spain ARPU + AUPU_ROW ARPU" xfId="46207"/>
    <cellStyle name="n_TOP synthèse Chantier 02-2004 copy_CA forfaits 0607 (06-08-14)_Spain KPIs" xfId="7891"/>
    <cellStyle name="n_TOP synthèse Chantier 02-2004 copy_CA forfaits 0607 (06-08-14)_Spain KPIs 2" xfId="17258"/>
    <cellStyle name="n_TOP synthèse Chantier 02-2004 copy_CA forfaits 0607 (06-08-14)_Spain KPIs_1" xfId="52708"/>
    <cellStyle name="n_TOP synthèse Chantier 02-2004 copy_CA forfaits 0607 (06-08-14)_Telecoms - Operational KPIs" xfId="51011"/>
    <cellStyle name="n_TOP synthèse Chantier 02-2004 copy_Classeur2" xfId="3911"/>
    <cellStyle name="n_TOP synthèse Chantier 02-2004 copy_Classeur2_A&amp;ME KPIs" xfId="54488"/>
    <cellStyle name="n_TOP synthèse Chantier 02-2004 copy_Classeur2_France financials" xfId="24826"/>
    <cellStyle name="n_TOP synthèse Chantier 02-2004 copy_Classeur2_France KPIs" xfId="6034"/>
    <cellStyle name="n_TOP synthèse Chantier 02-2004 copy_Classeur2_France KPIs 2" xfId="15451"/>
    <cellStyle name="n_TOP synthèse Chantier 02-2004 copy_Classeur2_France KPIs_1" xfId="13276"/>
    <cellStyle name="n_TOP synthèse Chantier 02-2004 copy_Classeur2_Group" xfId="46209"/>
    <cellStyle name="n_TOP synthèse Chantier 02-2004 copy_Classeur2_Group - financial KPIs" xfId="23082"/>
    <cellStyle name="n_TOP synthèse Chantier 02-2004 copy_Classeur2_Group - operational KPIs" xfId="11522"/>
    <cellStyle name="n_TOP synthèse Chantier 02-2004 copy_Classeur2_Group - operational KPIs 2" xfId="19221"/>
    <cellStyle name="n_TOP synthèse Chantier 02-2004 copy_Classeur2_Group - operational KPIs_1" xfId="21338"/>
    <cellStyle name="n_TOP synthèse Chantier 02-2004 copy_Classeur2_Poland KPIs" xfId="46208"/>
    <cellStyle name="n_TOP synthèse Chantier 02-2004 copy_Classeur2_ROW" xfId="46210"/>
    <cellStyle name="n_TOP synthèse Chantier 02-2004 copy_Classeur2_ROW ARPU" xfId="46211"/>
    <cellStyle name="n_TOP synthèse Chantier 02-2004 copy_Classeur2_ROW_1" xfId="46212"/>
    <cellStyle name="n_TOP synthèse Chantier 02-2004 copy_Classeur2_ROW_1_Group" xfId="46213"/>
    <cellStyle name="n_TOP synthèse Chantier 02-2004 copy_Classeur2_ROW_1_ROW ARPU" xfId="46214"/>
    <cellStyle name="n_TOP synthèse Chantier 02-2004 copy_Classeur2_ROW_Group" xfId="46215"/>
    <cellStyle name="n_TOP synthèse Chantier 02-2004 copy_Classeur2_ROW_ROW ARPU" xfId="46216"/>
    <cellStyle name="n_TOP synthèse Chantier 02-2004 copy_Classeur2_Spain ARPU + AUPU" xfId="46217"/>
    <cellStyle name="n_TOP synthèse Chantier 02-2004 copy_Classeur2_Spain ARPU + AUPU_Group" xfId="46218"/>
    <cellStyle name="n_TOP synthèse Chantier 02-2004 copy_Classeur2_Spain ARPU + AUPU_ROW ARPU" xfId="46219"/>
    <cellStyle name="n_TOP synthèse Chantier 02-2004 copy_Classeur2_Spain KPIs" xfId="7892"/>
    <cellStyle name="n_TOP synthèse Chantier 02-2004 copy_Classeur2_Spain KPIs 2" xfId="17259"/>
    <cellStyle name="n_TOP synthèse Chantier 02-2004 copy_Classeur2_Spain KPIs_1" xfId="52709"/>
    <cellStyle name="n_TOP synthèse Chantier 02-2004 copy_Classeur2_Telecoms - Operational KPIs" xfId="51012"/>
    <cellStyle name="n_TOP synthèse Chantier 02-2004 copy_Classeur5" xfId="3912"/>
    <cellStyle name="n_TOP synthèse Chantier 02-2004 copy_Classeur5_A&amp;ME KPIs" xfId="54489"/>
    <cellStyle name="n_TOP synthèse Chantier 02-2004 copy_Classeur5_France financials" xfId="24827"/>
    <cellStyle name="n_TOP synthèse Chantier 02-2004 copy_Classeur5_France KPIs" xfId="6035"/>
    <cellStyle name="n_TOP synthèse Chantier 02-2004 copy_Classeur5_France KPIs 2" xfId="15452"/>
    <cellStyle name="n_TOP synthèse Chantier 02-2004 copy_Classeur5_France KPIs_1" xfId="13277"/>
    <cellStyle name="n_TOP synthèse Chantier 02-2004 copy_Classeur5_Group" xfId="46221"/>
    <cellStyle name="n_TOP synthèse Chantier 02-2004 copy_Classeur5_Group - financial KPIs" xfId="23083"/>
    <cellStyle name="n_TOP synthèse Chantier 02-2004 copy_Classeur5_Group - operational KPIs" xfId="11523"/>
    <cellStyle name="n_TOP synthèse Chantier 02-2004 copy_Classeur5_Group - operational KPIs 2" xfId="19222"/>
    <cellStyle name="n_TOP synthèse Chantier 02-2004 copy_Classeur5_Group - operational KPIs_1" xfId="21339"/>
    <cellStyle name="n_TOP synthèse Chantier 02-2004 copy_Classeur5_Poland KPIs" xfId="46220"/>
    <cellStyle name="n_TOP synthèse Chantier 02-2004 copy_Classeur5_ROW" xfId="46222"/>
    <cellStyle name="n_TOP synthèse Chantier 02-2004 copy_Classeur5_ROW ARPU" xfId="46223"/>
    <cellStyle name="n_TOP synthèse Chantier 02-2004 copy_Classeur5_ROW_1" xfId="46224"/>
    <cellStyle name="n_TOP synthèse Chantier 02-2004 copy_Classeur5_ROW_1_Group" xfId="46225"/>
    <cellStyle name="n_TOP synthèse Chantier 02-2004 copy_Classeur5_ROW_1_ROW ARPU" xfId="46226"/>
    <cellStyle name="n_TOP synthèse Chantier 02-2004 copy_Classeur5_ROW_Group" xfId="46227"/>
    <cellStyle name="n_TOP synthèse Chantier 02-2004 copy_Classeur5_ROW_ROW ARPU" xfId="46228"/>
    <cellStyle name="n_TOP synthèse Chantier 02-2004 copy_Classeur5_Spain ARPU + AUPU" xfId="46229"/>
    <cellStyle name="n_TOP synthèse Chantier 02-2004 copy_Classeur5_Spain ARPU + AUPU_Group" xfId="46230"/>
    <cellStyle name="n_TOP synthèse Chantier 02-2004 copy_Classeur5_Spain ARPU + AUPU_ROW ARPU" xfId="46231"/>
    <cellStyle name="n_TOP synthèse Chantier 02-2004 copy_Classeur5_Spain KPIs" xfId="7893"/>
    <cellStyle name="n_TOP synthèse Chantier 02-2004 copy_Classeur5_Spain KPIs 2" xfId="17260"/>
    <cellStyle name="n_TOP synthèse Chantier 02-2004 copy_Classeur5_Spain KPIs_1" xfId="52710"/>
    <cellStyle name="n_TOP synthèse Chantier 02-2004 copy_Classeur5_Telecoms - Operational KPIs" xfId="51013"/>
    <cellStyle name="n_TOP synthèse Chantier 02-2004 copy_DATA KPI Personal" xfId="46232"/>
    <cellStyle name="n_TOP synthèse Chantier 02-2004 copy_DATA KPI Personal_Group" xfId="46233"/>
    <cellStyle name="n_TOP synthèse Chantier 02-2004 copy_DATA KPI Personal_ROW ARPU" xfId="46234"/>
    <cellStyle name="n_TOP synthèse Chantier 02-2004 copy_EE_CoA_BS - mapped V4" xfId="46235"/>
    <cellStyle name="n_TOP synthèse Chantier 02-2004 copy_EE_CoA_BS - mapped V4_Group" xfId="46236"/>
    <cellStyle name="n_TOP synthèse Chantier 02-2004 copy_EE_CoA_BS - mapped V4_ROW ARPU" xfId="46237"/>
    <cellStyle name="n_TOP synthèse Chantier 02-2004 copy_France financials" xfId="24820"/>
    <cellStyle name="n_TOP synthèse Chantier 02-2004 copy_France KPIs" xfId="6028"/>
    <cellStyle name="n_TOP synthèse Chantier 02-2004 copy_France KPIs 2" xfId="15445"/>
    <cellStyle name="n_TOP synthèse Chantier 02-2004 copy_France KPIs_1" xfId="13270"/>
    <cellStyle name="n_TOP synthèse Chantier 02-2004 copy_Group" xfId="46238"/>
    <cellStyle name="n_TOP synthèse Chantier 02-2004 copy_Group - financial KPIs" xfId="23076"/>
    <cellStyle name="n_TOP synthèse Chantier 02-2004 copy_Group - operational KPIs" xfId="11516"/>
    <cellStyle name="n_TOP synthèse Chantier 02-2004 copy_Group - operational KPIs 2" xfId="19215"/>
    <cellStyle name="n_TOP synthèse Chantier 02-2004 copy_Group - operational KPIs_1" xfId="21332"/>
    <cellStyle name="n_TOP synthèse Chantier 02-2004 copy_PFA_Mn MTV_060413" xfId="3913"/>
    <cellStyle name="n_TOP synthèse Chantier 02-2004 copy_PFA_Mn MTV_060413_A&amp;ME KPIs" xfId="54490"/>
    <cellStyle name="n_TOP synthèse Chantier 02-2004 copy_PFA_Mn MTV_060413_France financials" xfId="24828"/>
    <cellStyle name="n_TOP synthèse Chantier 02-2004 copy_PFA_Mn MTV_060413_France KPIs" xfId="6036"/>
    <cellStyle name="n_TOP synthèse Chantier 02-2004 copy_PFA_Mn MTV_060413_France KPIs 2" xfId="15453"/>
    <cellStyle name="n_TOP synthèse Chantier 02-2004 copy_PFA_Mn MTV_060413_France KPIs_1" xfId="13278"/>
    <cellStyle name="n_TOP synthèse Chantier 02-2004 copy_PFA_Mn MTV_060413_Group" xfId="46240"/>
    <cellStyle name="n_TOP synthèse Chantier 02-2004 copy_PFA_Mn MTV_060413_Group - financial KPIs" xfId="23084"/>
    <cellStyle name="n_TOP synthèse Chantier 02-2004 copy_PFA_Mn MTV_060413_Group - operational KPIs" xfId="11524"/>
    <cellStyle name="n_TOP synthèse Chantier 02-2004 copy_PFA_Mn MTV_060413_Group - operational KPIs 2" xfId="19223"/>
    <cellStyle name="n_TOP synthèse Chantier 02-2004 copy_PFA_Mn MTV_060413_Group - operational KPIs_1" xfId="21340"/>
    <cellStyle name="n_TOP synthèse Chantier 02-2004 copy_PFA_Mn MTV_060413_Poland KPIs" xfId="46239"/>
    <cellStyle name="n_TOP synthèse Chantier 02-2004 copy_PFA_Mn MTV_060413_ROW" xfId="46241"/>
    <cellStyle name="n_TOP synthèse Chantier 02-2004 copy_PFA_Mn MTV_060413_ROW ARPU" xfId="46242"/>
    <cellStyle name="n_TOP synthèse Chantier 02-2004 copy_PFA_Mn MTV_060413_ROW_1" xfId="46243"/>
    <cellStyle name="n_TOP synthèse Chantier 02-2004 copy_PFA_Mn MTV_060413_ROW_1_Group" xfId="46244"/>
    <cellStyle name="n_TOP synthèse Chantier 02-2004 copy_PFA_Mn MTV_060413_ROW_1_ROW ARPU" xfId="46245"/>
    <cellStyle name="n_TOP synthèse Chantier 02-2004 copy_PFA_Mn MTV_060413_ROW_Group" xfId="46246"/>
    <cellStyle name="n_TOP synthèse Chantier 02-2004 copy_PFA_Mn MTV_060413_ROW_ROW ARPU" xfId="46247"/>
    <cellStyle name="n_TOP synthèse Chantier 02-2004 copy_PFA_Mn MTV_060413_Spain ARPU + AUPU" xfId="46248"/>
    <cellStyle name="n_TOP synthèse Chantier 02-2004 copy_PFA_Mn MTV_060413_Spain ARPU + AUPU_Group" xfId="46249"/>
    <cellStyle name="n_TOP synthèse Chantier 02-2004 copy_PFA_Mn MTV_060413_Spain ARPU + AUPU_ROW ARPU" xfId="46250"/>
    <cellStyle name="n_TOP synthèse Chantier 02-2004 copy_PFA_Mn MTV_060413_Spain KPIs" xfId="7894"/>
    <cellStyle name="n_TOP synthèse Chantier 02-2004 copy_PFA_Mn MTV_060413_Spain KPIs 2" xfId="17261"/>
    <cellStyle name="n_TOP synthèse Chantier 02-2004 copy_PFA_Mn MTV_060413_Spain KPIs_1" xfId="52711"/>
    <cellStyle name="n_TOP synthèse Chantier 02-2004 copy_PFA_Mn MTV_060413_Telecoms - Operational KPIs" xfId="51014"/>
    <cellStyle name="n_TOP synthèse Chantier 02-2004 copy_PFA_Mn_0603_V0 0" xfId="3914"/>
    <cellStyle name="n_TOP synthèse Chantier 02-2004 copy_PFA_Mn_0603_V0 0_A&amp;ME KPIs" xfId="54491"/>
    <cellStyle name="n_TOP synthèse Chantier 02-2004 copy_PFA_Mn_0603_V0 0_France financials" xfId="24829"/>
    <cellStyle name="n_TOP synthèse Chantier 02-2004 copy_PFA_Mn_0603_V0 0_France KPIs" xfId="6037"/>
    <cellStyle name="n_TOP synthèse Chantier 02-2004 copy_PFA_Mn_0603_V0 0_France KPIs 2" xfId="15454"/>
    <cellStyle name="n_TOP synthèse Chantier 02-2004 copy_PFA_Mn_0603_V0 0_France KPIs_1" xfId="13279"/>
    <cellStyle name="n_TOP synthèse Chantier 02-2004 copy_PFA_Mn_0603_V0 0_Group" xfId="46252"/>
    <cellStyle name="n_TOP synthèse Chantier 02-2004 copy_PFA_Mn_0603_V0 0_Group - financial KPIs" xfId="23085"/>
    <cellStyle name="n_TOP synthèse Chantier 02-2004 copy_PFA_Mn_0603_V0 0_Group - operational KPIs" xfId="11525"/>
    <cellStyle name="n_TOP synthèse Chantier 02-2004 copy_PFA_Mn_0603_V0 0_Group - operational KPIs 2" xfId="19224"/>
    <cellStyle name="n_TOP synthèse Chantier 02-2004 copy_PFA_Mn_0603_V0 0_Group - operational KPIs_1" xfId="21341"/>
    <cellStyle name="n_TOP synthèse Chantier 02-2004 copy_PFA_Mn_0603_V0 0_Poland KPIs" xfId="46251"/>
    <cellStyle name="n_TOP synthèse Chantier 02-2004 copy_PFA_Mn_0603_V0 0_ROW" xfId="46253"/>
    <cellStyle name="n_TOP synthèse Chantier 02-2004 copy_PFA_Mn_0603_V0 0_ROW ARPU" xfId="46254"/>
    <cellStyle name="n_TOP synthèse Chantier 02-2004 copy_PFA_Mn_0603_V0 0_ROW_1" xfId="46255"/>
    <cellStyle name="n_TOP synthèse Chantier 02-2004 copy_PFA_Mn_0603_V0 0_ROW_1_Group" xfId="46256"/>
    <cellStyle name="n_TOP synthèse Chantier 02-2004 copy_PFA_Mn_0603_V0 0_ROW_1_ROW ARPU" xfId="46257"/>
    <cellStyle name="n_TOP synthèse Chantier 02-2004 copy_PFA_Mn_0603_V0 0_ROW_Group" xfId="46258"/>
    <cellStyle name="n_TOP synthèse Chantier 02-2004 copy_PFA_Mn_0603_V0 0_ROW_ROW ARPU" xfId="46259"/>
    <cellStyle name="n_TOP synthèse Chantier 02-2004 copy_PFA_Mn_0603_V0 0_Spain ARPU + AUPU" xfId="46260"/>
    <cellStyle name="n_TOP synthèse Chantier 02-2004 copy_PFA_Mn_0603_V0 0_Spain ARPU + AUPU_Group" xfId="46261"/>
    <cellStyle name="n_TOP synthèse Chantier 02-2004 copy_PFA_Mn_0603_V0 0_Spain ARPU + AUPU_ROW ARPU" xfId="46262"/>
    <cellStyle name="n_TOP synthèse Chantier 02-2004 copy_PFA_Mn_0603_V0 0_Spain KPIs" xfId="7895"/>
    <cellStyle name="n_TOP synthèse Chantier 02-2004 copy_PFA_Mn_0603_V0 0_Spain KPIs 2" xfId="17262"/>
    <cellStyle name="n_TOP synthèse Chantier 02-2004 copy_PFA_Mn_0603_V0 0_Spain KPIs_1" xfId="52712"/>
    <cellStyle name="n_TOP synthèse Chantier 02-2004 copy_PFA_Mn_0603_V0 0_Telecoms - Operational KPIs" xfId="51015"/>
    <cellStyle name="n_TOP synthèse Chantier 02-2004 copy_PFA_Parcs_0600706" xfId="3915"/>
    <cellStyle name="n_TOP synthèse Chantier 02-2004 copy_PFA_Parcs_0600706_A&amp;ME KPIs" xfId="54492"/>
    <cellStyle name="n_TOP synthèse Chantier 02-2004 copy_PFA_Parcs_0600706_France financials" xfId="24830"/>
    <cellStyle name="n_TOP synthèse Chantier 02-2004 copy_PFA_Parcs_0600706_France KPIs" xfId="6038"/>
    <cellStyle name="n_TOP synthèse Chantier 02-2004 copy_PFA_Parcs_0600706_France KPIs 2" xfId="15455"/>
    <cellStyle name="n_TOP synthèse Chantier 02-2004 copy_PFA_Parcs_0600706_France KPIs_1" xfId="13280"/>
    <cellStyle name="n_TOP synthèse Chantier 02-2004 copy_PFA_Parcs_0600706_Group" xfId="46264"/>
    <cellStyle name="n_TOP synthèse Chantier 02-2004 copy_PFA_Parcs_0600706_Group - financial KPIs" xfId="23086"/>
    <cellStyle name="n_TOP synthèse Chantier 02-2004 copy_PFA_Parcs_0600706_Group - operational KPIs" xfId="11526"/>
    <cellStyle name="n_TOP synthèse Chantier 02-2004 copy_PFA_Parcs_0600706_Group - operational KPIs 2" xfId="19225"/>
    <cellStyle name="n_TOP synthèse Chantier 02-2004 copy_PFA_Parcs_0600706_Group - operational KPIs_1" xfId="21342"/>
    <cellStyle name="n_TOP synthèse Chantier 02-2004 copy_PFA_Parcs_0600706_Poland KPIs" xfId="46263"/>
    <cellStyle name="n_TOP synthèse Chantier 02-2004 copy_PFA_Parcs_0600706_ROW" xfId="46265"/>
    <cellStyle name="n_TOP synthèse Chantier 02-2004 copy_PFA_Parcs_0600706_ROW ARPU" xfId="46266"/>
    <cellStyle name="n_TOP synthèse Chantier 02-2004 copy_PFA_Parcs_0600706_ROW_1" xfId="46267"/>
    <cellStyle name="n_TOP synthèse Chantier 02-2004 copy_PFA_Parcs_0600706_ROW_1_Group" xfId="46268"/>
    <cellStyle name="n_TOP synthèse Chantier 02-2004 copy_PFA_Parcs_0600706_ROW_1_ROW ARPU" xfId="46269"/>
    <cellStyle name="n_TOP synthèse Chantier 02-2004 copy_PFA_Parcs_0600706_ROW_Group" xfId="46270"/>
    <cellStyle name="n_TOP synthèse Chantier 02-2004 copy_PFA_Parcs_0600706_ROW_ROW ARPU" xfId="46271"/>
    <cellStyle name="n_TOP synthèse Chantier 02-2004 copy_PFA_Parcs_0600706_Spain ARPU + AUPU" xfId="46272"/>
    <cellStyle name="n_TOP synthèse Chantier 02-2004 copy_PFA_Parcs_0600706_Spain ARPU + AUPU_Group" xfId="46273"/>
    <cellStyle name="n_TOP synthèse Chantier 02-2004 copy_PFA_Parcs_0600706_Spain ARPU + AUPU_ROW ARPU" xfId="46274"/>
    <cellStyle name="n_TOP synthèse Chantier 02-2004 copy_PFA_Parcs_0600706_Spain KPIs" xfId="7896"/>
    <cellStyle name="n_TOP synthèse Chantier 02-2004 copy_PFA_Parcs_0600706_Spain KPIs 2" xfId="17263"/>
    <cellStyle name="n_TOP synthèse Chantier 02-2004 copy_PFA_Parcs_0600706_Spain KPIs_1" xfId="52713"/>
    <cellStyle name="n_TOP synthèse Chantier 02-2004 copy_PFA_Parcs_0600706_Telecoms - Operational KPIs" xfId="51016"/>
    <cellStyle name="n_TOP synthèse Chantier 02-2004 copy_Poland KPIs" xfId="46147"/>
    <cellStyle name="n_TOP synthèse Chantier 02-2004 copy_Reporting Valeur_Mobile_2010_10" xfId="46275"/>
    <cellStyle name="n_TOP synthèse Chantier 02-2004 copy_Reporting Valeur_Mobile_2010_10_Group" xfId="46276"/>
    <cellStyle name="n_TOP synthèse Chantier 02-2004 copy_Reporting Valeur_Mobile_2010_10_ROW" xfId="46277"/>
    <cellStyle name="n_TOP synthèse Chantier 02-2004 copy_Reporting Valeur_Mobile_2010_10_ROW ARPU" xfId="46278"/>
    <cellStyle name="n_TOP synthèse Chantier 02-2004 copy_Reporting Valeur_Mobile_2010_10_ROW_Group" xfId="46279"/>
    <cellStyle name="n_TOP synthèse Chantier 02-2004 copy_Reporting Valeur_Mobile_2010_10_ROW_ROW ARPU" xfId="46280"/>
    <cellStyle name="n_TOP synthèse Chantier 02-2004 copy_ROW" xfId="46281"/>
    <cellStyle name="n_TOP synthèse Chantier 02-2004 copy_ROW ARPU" xfId="46282"/>
    <cellStyle name="n_TOP synthèse Chantier 02-2004 copy_ROW_1" xfId="46283"/>
    <cellStyle name="n_TOP synthèse Chantier 02-2004 copy_ROW_1_Group" xfId="46284"/>
    <cellStyle name="n_TOP synthèse Chantier 02-2004 copy_ROW_1_ROW ARPU" xfId="46285"/>
    <cellStyle name="n_TOP synthèse Chantier 02-2004 copy_ROW_Group" xfId="46286"/>
    <cellStyle name="n_TOP synthèse Chantier 02-2004 copy_ROW_ROW ARPU" xfId="46287"/>
    <cellStyle name="n_TOP synthèse Chantier 02-2004 copy_Spain ARPU + AUPU" xfId="46288"/>
    <cellStyle name="n_TOP synthèse Chantier 02-2004 copy_Spain ARPU + AUPU_Group" xfId="46289"/>
    <cellStyle name="n_TOP synthèse Chantier 02-2004 copy_Spain ARPU + AUPU_ROW ARPU" xfId="46290"/>
    <cellStyle name="n_TOP synthèse Chantier 02-2004 copy_Spain KPIs" xfId="7886"/>
    <cellStyle name="n_TOP synthèse Chantier 02-2004 copy_Spain KPIs 2" xfId="17253"/>
    <cellStyle name="n_TOP synthèse Chantier 02-2004 copy_Spain KPIs_1" xfId="52703"/>
    <cellStyle name="n_TOP synthèse Chantier 02-2004 copy_Telecoms - Operational KPIs" xfId="51006"/>
    <cellStyle name="n_TOP synthèse Chantier 02-2004 copy_UAG_report_CA 06-09 (06-09-28)" xfId="3916"/>
    <cellStyle name="n_TOP synthèse Chantier 02-2004 copy_UAG_report_CA 06-09 (06-09-28)_A&amp;ME KPIs" xfId="54493"/>
    <cellStyle name="n_TOP synthèse Chantier 02-2004 copy_UAG_report_CA 06-09 (06-09-28)_France financials" xfId="24831"/>
    <cellStyle name="n_TOP synthèse Chantier 02-2004 copy_UAG_report_CA 06-09 (06-09-28)_France KPIs" xfId="6039"/>
    <cellStyle name="n_TOP synthèse Chantier 02-2004 copy_UAG_report_CA 06-09 (06-09-28)_France KPIs 2" xfId="15456"/>
    <cellStyle name="n_TOP synthèse Chantier 02-2004 copy_UAG_report_CA 06-09 (06-09-28)_France KPIs_1" xfId="13281"/>
    <cellStyle name="n_TOP synthèse Chantier 02-2004 copy_UAG_report_CA 06-09 (06-09-28)_Group" xfId="46292"/>
    <cellStyle name="n_TOP synthèse Chantier 02-2004 copy_UAG_report_CA 06-09 (06-09-28)_Group - financial KPIs" xfId="23087"/>
    <cellStyle name="n_TOP synthèse Chantier 02-2004 copy_UAG_report_CA 06-09 (06-09-28)_Group - operational KPIs" xfId="11527"/>
    <cellStyle name="n_TOP synthèse Chantier 02-2004 copy_UAG_report_CA 06-09 (06-09-28)_Group - operational KPIs 2" xfId="19226"/>
    <cellStyle name="n_TOP synthèse Chantier 02-2004 copy_UAG_report_CA 06-09 (06-09-28)_Group - operational KPIs_1" xfId="21343"/>
    <cellStyle name="n_TOP synthèse Chantier 02-2004 copy_UAG_report_CA 06-09 (06-09-28)_Poland KPIs" xfId="46291"/>
    <cellStyle name="n_TOP synthèse Chantier 02-2004 copy_UAG_report_CA 06-09 (06-09-28)_ROW" xfId="46293"/>
    <cellStyle name="n_TOP synthèse Chantier 02-2004 copy_UAG_report_CA 06-09 (06-09-28)_ROW ARPU" xfId="46294"/>
    <cellStyle name="n_TOP synthèse Chantier 02-2004 copy_UAG_report_CA 06-09 (06-09-28)_ROW_1" xfId="46295"/>
    <cellStyle name="n_TOP synthèse Chantier 02-2004 copy_UAG_report_CA 06-09 (06-09-28)_ROW_1_Group" xfId="46296"/>
    <cellStyle name="n_TOP synthèse Chantier 02-2004 copy_UAG_report_CA 06-09 (06-09-28)_ROW_1_ROW ARPU" xfId="46297"/>
    <cellStyle name="n_TOP synthèse Chantier 02-2004 copy_UAG_report_CA 06-09 (06-09-28)_ROW_Group" xfId="46298"/>
    <cellStyle name="n_TOP synthèse Chantier 02-2004 copy_UAG_report_CA 06-09 (06-09-28)_ROW_ROW ARPU" xfId="46299"/>
    <cellStyle name="n_TOP synthèse Chantier 02-2004 copy_UAG_report_CA 06-09 (06-09-28)_Spain ARPU + AUPU" xfId="46300"/>
    <cellStyle name="n_TOP synthèse Chantier 02-2004 copy_UAG_report_CA 06-09 (06-09-28)_Spain ARPU + AUPU_Group" xfId="46301"/>
    <cellStyle name="n_TOP synthèse Chantier 02-2004 copy_UAG_report_CA 06-09 (06-09-28)_Spain ARPU + AUPU_ROW ARPU" xfId="46302"/>
    <cellStyle name="n_TOP synthèse Chantier 02-2004 copy_UAG_report_CA 06-09 (06-09-28)_Spain KPIs" xfId="7897"/>
    <cellStyle name="n_TOP synthèse Chantier 02-2004 copy_UAG_report_CA 06-09 (06-09-28)_Spain KPIs 2" xfId="17264"/>
    <cellStyle name="n_TOP synthèse Chantier 02-2004 copy_UAG_report_CA 06-09 (06-09-28)_Spain KPIs_1" xfId="52714"/>
    <cellStyle name="n_TOP synthèse Chantier 02-2004 copy_UAG_report_CA 06-09 (06-09-28)_Telecoms - Operational KPIs" xfId="51017"/>
    <cellStyle name="n_TOP synthèse Chantier 02-2004 copy_UAG_report_CA 06-10 (06-11-06)" xfId="3917"/>
    <cellStyle name="n_TOP synthèse Chantier 02-2004 copy_UAG_report_CA 06-10 (06-11-06)_A&amp;ME KPIs" xfId="54494"/>
    <cellStyle name="n_TOP synthèse Chantier 02-2004 copy_UAG_report_CA 06-10 (06-11-06)_France financials" xfId="24832"/>
    <cellStyle name="n_TOP synthèse Chantier 02-2004 copy_UAG_report_CA 06-10 (06-11-06)_France KPIs" xfId="6040"/>
    <cellStyle name="n_TOP synthèse Chantier 02-2004 copy_UAG_report_CA 06-10 (06-11-06)_France KPIs 2" xfId="15457"/>
    <cellStyle name="n_TOP synthèse Chantier 02-2004 copy_UAG_report_CA 06-10 (06-11-06)_France KPIs_1" xfId="13282"/>
    <cellStyle name="n_TOP synthèse Chantier 02-2004 copy_UAG_report_CA 06-10 (06-11-06)_Group" xfId="46304"/>
    <cellStyle name="n_TOP synthèse Chantier 02-2004 copy_UAG_report_CA 06-10 (06-11-06)_Group - financial KPIs" xfId="23088"/>
    <cellStyle name="n_TOP synthèse Chantier 02-2004 copy_UAG_report_CA 06-10 (06-11-06)_Group - operational KPIs" xfId="11528"/>
    <cellStyle name="n_TOP synthèse Chantier 02-2004 copy_UAG_report_CA 06-10 (06-11-06)_Group - operational KPIs 2" xfId="19227"/>
    <cellStyle name="n_TOP synthèse Chantier 02-2004 copy_UAG_report_CA 06-10 (06-11-06)_Group - operational KPIs_1" xfId="21344"/>
    <cellStyle name="n_TOP synthèse Chantier 02-2004 copy_UAG_report_CA 06-10 (06-11-06)_Poland KPIs" xfId="46303"/>
    <cellStyle name="n_TOP synthèse Chantier 02-2004 copy_UAG_report_CA 06-10 (06-11-06)_ROW" xfId="46305"/>
    <cellStyle name="n_TOP synthèse Chantier 02-2004 copy_UAG_report_CA 06-10 (06-11-06)_ROW ARPU" xfId="46306"/>
    <cellStyle name="n_TOP synthèse Chantier 02-2004 copy_UAG_report_CA 06-10 (06-11-06)_ROW_1" xfId="46307"/>
    <cellStyle name="n_TOP synthèse Chantier 02-2004 copy_UAG_report_CA 06-10 (06-11-06)_ROW_1_Group" xfId="46308"/>
    <cellStyle name="n_TOP synthèse Chantier 02-2004 copy_UAG_report_CA 06-10 (06-11-06)_ROW_1_ROW ARPU" xfId="46309"/>
    <cellStyle name="n_TOP synthèse Chantier 02-2004 copy_UAG_report_CA 06-10 (06-11-06)_ROW_Group" xfId="46310"/>
    <cellStyle name="n_TOP synthèse Chantier 02-2004 copy_UAG_report_CA 06-10 (06-11-06)_ROW_ROW ARPU" xfId="46311"/>
    <cellStyle name="n_TOP synthèse Chantier 02-2004 copy_UAG_report_CA 06-10 (06-11-06)_Spain ARPU + AUPU" xfId="46312"/>
    <cellStyle name="n_TOP synthèse Chantier 02-2004 copy_UAG_report_CA 06-10 (06-11-06)_Spain ARPU + AUPU_Group" xfId="46313"/>
    <cellStyle name="n_TOP synthèse Chantier 02-2004 copy_UAG_report_CA 06-10 (06-11-06)_Spain ARPU + AUPU_ROW ARPU" xfId="46314"/>
    <cellStyle name="n_TOP synthèse Chantier 02-2004 copy_UAG_report_CA 06-10 (06-11-06)_Spain KPIs" xfId="7898"/>
    <cellStyle name="n_TOP synthèse Chantier 02-2004 copy_UAG_report_CA 06-10 (06-11-06)_Spain KPIs 2" xfId="17265"/>
    <cellStyle name="n_TOP synthèse Chantier 02-2004 copy_UAG_report_CA 06-10 (06-11-06)_Spain KPIs_1" xfId="52715"/>
    <cellStyle name="n_TOP synthèse Chantier 02-2004 copy_UAG_report_CA 06-10 (06-11-06)_Telecoms - Operational KPIs" xfId="51018"/>
    <cellStyle name="n_TOP synthèse Chantier 02-2004 copy_V&amp;M trajectoires V1 (06-08-11)" xfId="3918"/>
    <cellStyle name="n_TOP synthèse Chantier 02-2004 copy_V&amp;M trajectoires V1 (06-08-11)_A&amp;ME KPIs" xfId="54495"/>
    <cellStyle name="n_TOP synthèse Chantier 02-2004 copy_V&amp;M trajectoires V1 (06-08-11)_France financials" xfId="24833"/>
    <cellStyle name="n_TOP synthèse Chantier 02-2004 copy_V&amp;M trajectoires V1 (06-08-11)_France KPIs" xfId="6041"/>
    <cellStyle name="n_TOP synthèse Chantier 02-2004 copy_V&amp;M trajectoires V1 (06-08-11)_France KPIs 2" xfId="15458"/>
    <cellStyle name="n_TOP synthèse Chantier 02-2004 copy_V&amp;M trajectoires V1 (06-08-11)_France KPIs_1" xfId="13283"/>
    <cellStyle name="n_TOP synthèse Chantier 02-2004 copy_V&amp;M trajectoires V1 (06-08-11)_Group" xfId="46316"/>
    <cellStyle name="n_TOP synthèse Chantier 02-2004 copy_V&amp;M trajectoires V1 (06-08-11)_Group - financial KPIs" xfId="23089"/>
    <cellStyle name="n_TOP synthèse Chantier 02-2004 copy_V&amp;M trajectoires V1 (06-08-11)_Group - operational KPIs" xfId="11529"/>
    <cellStyle name="n_TOP synthèse Chantier 02-2004 copy_V&amp;M trajectoires V1 (06-08-11)_Group - operational KPIs 2" xfId="19228"/>
    <cellStyle name="n_TOP synthèse Chantier 02-2004 copy_V&amp;M trajectoires V1 (06-08-11)_Group - operational KPIs_1" xfId="21345"/>
    <cellStyle name="n_TOP synthèse Chantier 02-2004 copy_V&amp;M trajectoires V1 (06-08-11)_Poland KPIs" xfId="46315"/>
    <cellStyle name="n_TOP synthèse Chantier 02-2004 copy_V&amp;M trajectoires V1 (06-08-11)_ROW" xfId="46317"/>
    <cellStyle name="n_TOP synthèse Chantier 02-2004 copy_V&amp;M trajectoires V1 (06-08-11)_ROW ARPU" xfId="46318"/>
    <cellStyle name="n_TOP synthèse Chantier 02-2004 copy_V&amp;M trajectoires V1 (06-08-11)_ROW_1" xfId="46319"/>
    <cellStyle name="n_TOP synthèse Chantier 02-2004 copy_V&amp;M trajectoires V1 (06-08-11)_ROW_1_Group" xfId="46320"/>
    <cellStyle name="n_TOP synthèse Chantier 02-2004 copy_V&amp;M trajectoires V1 (06-08-11)_ROW_1_ROW ARPU" xfId="46321"/>
    <cellStyle name="n_TOP synthèse Chantier 02-2004 copy_V&amp;M trajectoires V1 (06-08-11)_ROW_Group" xfId="46322"/>
    <cellStyle name="n_TOP synthèse Chantier 02-2004 copy_V&amp;M trajectoires V1 (06-08-11)_ROW_ROW ARPU" xfId="46323"/>
    <cellStyle name="n_TOP synthèse Chantier 02-2004 copy_V&amp;M trajectoires V1 (06-08-11)_Spain ARPU + AUPU" xfId="46324"/>
    <cellStyle name="n_TOP synthèse Chantier 02-2004 copy_V&amp;M trajectoires V1 (06-08-11)_Spain ARPU + AUPU_Group" xfId="46325"/>
    <cellStyle name="n_TOP synthèse Chantier 02-2004 copy_V&amp;M trajectoires V1 (06-08-11)_Spain ARPU + AUPU_ROW ARPU" xfId="46326"/>
    <cellStyle name="n_TOP synthèse Chantier 02-2004 copy_V&amp;M trajectoires V1 (06-08-11)_Spain KPIs" xfId="7899"/>
    <cellStyle name="n_TOP synthèse Chantier 02-2004 copy_V&amp;M trajectoires V1 (06-08-11)_Spain KPIs 2" xfId="17266"/>
    <cellStyle name="n_TOP synthèse Chantier 02-2004 copy_V&amp;M trajectoires V1 (06-08-11)_Spain KPIs_1" xfId="52716"/>
    <cellStyle name="n_TOP synthèse Chantier 02-2004 copy_V&amp;M trajectoires V1 (06-08-11)_Telecoms - Operational KPIs" xfId="51019"/>
    <cellStyle name="n_UA Accès Flash mars 2005" xfId="3919"/>
    <cellStyle name="n_UA Accès Flash mars 2005_A&amp;ME KPIs" xfId="54496"/>
    <cellStyle name="n_UA Accès Flash mars 2005_France financials" xfId="24834"/>
    <cellStyle name="n_UA Accès Flash mars 2005_France KPIs" xfId="6042"/>
    <cellStyle name="n_UA Accès Flash mars 2005_France KPIs 2" xfId="15459"/>
    <cellStyle name="n_UA Accès Flash mars 2005_France KPIs_1" xfId="13284"/>
    <cellStyle name="n_UA Accès Flash mars 2005_Group" xfId="46328"/>
    <cellStyle name="n_UA Accès Flash mars 2005_Group - financial KPIs" xfId="23090"/>
    <cellStyle name="n_UA Accès Flash mars 2005_Group - operational KPIs" xfId="11530"/>
    <cellStyle name="n_UA Accès Flash mars 2005_Group - operational KPIs 2" xfId="19229"/>
    <cellStyle name="n_UA Accès Flash mars 2005_Group - operational KPIs_1" xfId="21346"/>
    <cellStyle name="n_UA Accès Flash mars 2005_Poland KPIs" xfId="46327"/>
    <cellStyle name="n_UA Accès Flash mars 2005_ROW" xfId="46329"/>
    <cellStyle name="n_UA Accès Flash mars 2005_ROW ARPU" xfId="46330"/>
    <cellStyle name="n_UA Accès Flash mars 2005_ROW_1" xfId="46331"/>
    <cellStyle name="n_UA Accès Flash mars 2005_ROW_1_Group" xfId="46332"/>
    <cellStyle name="n_UA Accès Flash mars 2005_ROW_1_ROW ARPU" xfId="46333"/>
    <cellStyle name="n_UA Accès Flash mars 2005_ROW_Group" xfId="46334"/>
    <cellStyle name="n_UA Accès Flash mars 2005_ROW_ROW ARPU" xfId="46335"/>
    <cellStyle name="n_UA Accès Flash mars 2005_Spain ARPU + AUPU" xfId="46336"/>
    <cellStyle name="n_UA Accès Flash mars 2005_Spain ARPU + AUPU_Group" xfId="46337"/>
    <cellStyle name="n_UA Accès Flash mars 2005_Spain ARPU + AUPU_ROW ARPU" xfId="46338"/>
    <cellStyle name="n_UA Accès Flash mars 2005_Spain KPIs" xfId="7900"/>
    <cellStyle name="n_UA Accès Flash mars 2005_Spain KPIs 2" xfId="17267"/>
    <cellStyle name="n_UA Accès Flash mars 2005_Spain KPIs_1" xfId="52717"/>
    <cellStyle name="n_UA Accès Flash mars 2005_Telecoms - Operational KPIs" xfId="51020"/>
    <cellStyle name="n_UAG_report_CA 06-09 (06-09-28)" xfId="3920"/>
    <cellStyle name="n_UAG_report_CA 06-09 (06-09-28)_A&amp;ME KPIs" xfId="54497"/>
    <cellStyle name="n_UAG_report_CA 06-09 (06-09-28)_France financials" xfId="24835"/>
    <cellStyle name="n_UAG_report_CA 06-09 (06-09-28)_France KPIs" xfId="6043"/>
    <cellStyle name="n_UAG_report_CA 06-09 (06-09-28)_France KPIs 2" xfId="15460"/>
    <cellStyle name="n_UAG_report_CA 06-09 (06-09-28)_France KPIs_1" xfId="13285"/>
    <cellStyle name="n_UAG_report_CA 06-09 (06-09-28)_Group" xfId="46340"/>
    <cellStyle name="n_UAG_report_CA 06-09 (06-09-28)_Group - financial KPIs" xfId="23091"/>
    <cellStyle name="n_UAG_report_CA 06-09 (06-09-28)_Group - operational KPIs" xfId="11531"/>
    <cellStyle name="n_UAG_report_CA 06-09 (06-09-28)_Group - operational KPIs 2" xfId="19230"/>
    <cellStyle name="n_UAG_report_CA 06-09 (06-09-28)_Group - operational KPIs_1" xfId="21347"/>
    <cellStyle name="n_UAG_report_CA 06-09 (06-09-28)_Poland KPIs" xfId="46339"/>
    <cellStyle name="n_UAG_report_CA 06-09 (06-09-28)_ROW" xfId="46341"/>
    <cellStyle name="n_UAG_report_CA 06-09 (06-09-28)_ROW ARPU" xfId="46342"/>
    <cellStyle name="n_UAG_report_CA 06-09 (06-09-28)_ROW_1" xfId="46343"/>
    <cellStyle name="n_UAG_report_CA 06-09 (06-09-28)_ROW_1_Group" xfId="46344"/>
    <cellStyle name="n_UAG_report_CA 06-09 (06-09-28)_ROW_1_ROW ARPU" xfId="46345"/>
    <cellStyle name="n_UAG_report_CA 06-09 (06-09-28)_ROW_Group" xfId="46346"/>
    <cellStyle name="n_UAG_report_CA 06-09 (06-09-28)_ROW_ROW ARPU" xfId="46347"/>
    <cellStyle name="n_UAG_report_CA 06-09 (06-09-28)_Spain ARPU + AUPU" xfId="46348"/>
    <cellStyle name="n_UAG_report_CA 06-09 (06-09-28)_Spain ARPU + AUPU_Group" xfId="46349"/>
    <cellStyle name="n_UAG_report_CA 06-09 (06-09-28)_Spain ARPU + AUPU_ROW ARPU" xfId="46350"/>
    <cellStyle name="n_UAG_report_CA 06-09 (06-09-28)_Spain KPIs" xfId="7901"/>
    <cellStyle name="n_UAG_report_CA 06-09 (06-09-28)_Spain KPIs 2" xfId="17268"/>
    <cellStyle name="n_UAG_report_CA 06-09 (06-09-28)_Spain KPIs_1" xfId="52718"/>
    <cellStyle name="n_UAG_report_CA 06-09 (06-09-28)_Telecoms - Operational KPIs" xfId="51021"/>
    <cellStyle name="n_UAG_report_CA 06-10 (06-11-06)" xfId="3921"/>
    <cellStyle name="n_UAG_report_CA 06-10 (06-11-06)_A&amp;ME KPIs" xfId="54498"/>
    <cellStyle name="n_UAG_report_CA 06-10 (06-11-06)_France financials" xfId="24836"/>
    <cellStyle name="n_UAG_report_CA 06-10 (06-11-06)_France KPIs" xfId="6044"/>
    <cellStyle name="n_UAG_report_CA 06-10 (06-11-06)_France KPIs 2" xfId="15461"/>
    <cellStyle name="n_UAG_report_CA 06-10 (06-11-06)_France KPIs_1" xfId="13286"/>
    <cellStyle name="n_UAG_report_CA 06-10 (06-11-06)_Group" xfId="46352"/>
    <cellStyle name="n_UAG_report_CA 06-10 (06-11-06)_Group - financial KPIs" xfId="23092"/>
    <cellStyle name="n_UAG_report_CA 06-10 (06-11-06)_Group - operational KPIs" xfId="11532"/>
    <cellStyle name="n_UAG_report_CA 06-10 (06-11-06)_Group - operational KPIs 2" xfId="19231"/>
    <cellStyle name="n_UAG_report_CA 06-10 (06-11-06)_Group - operational KPIs_1" xfId="21348"/>
    <cellStyle name="n_UAG_report_CA 06-10 (06-11-06)_Poland KPIs" xfId="46351"/>
    <cellStyle name="n_UAG_report_CA 06-10 (06-11-06)_ROW" xfId="46353"/>
    <cellStyle name="n_UAG_report_CA 06-10 (06-11-06)_ROW ARPU" xfId="46354"/>
    <cellStyle name="n_UAG_report_CA 06-10 (06-11-06)_ROW_1" xfId="46355"/>
    <cellStyle name="n_UAG_report_CA 06-10 (06-11-06)_ROW_1_Group" xfId="46356"/>
    <cellStyle name="n_UAG_report_CA 06-10 (06-11-06)_ROW_1_ROW ARPU" xfId="46357"/>
    <cellStyle name="n_UAG_report_CA 06-10 (06-11-06)_ROW_Group" xfId="46358"/>
    <cellStyle name="n_UAG_report_CA 06-10 (06-11-06)_ROW_ROW ARPU" xfId="46359"/>
    <cellStyle name="n_UAG_report_CA 06-10 (06-11-06)_Spain ARPU + AUPU" xfId="46360"/>
    <cellStyle name="n_UAG_report_CA 06-10 (06-11-06)_Spain ARPU + AUPU_Group" xfId="46361"/>
    <cellStyle name="n_UAG_report_CA 06-10 (06-11-06)_Spain ARPU + AUPU_ROW ARPU" xfId="46362"/>
    <cellStyle name="n_UAG_report_CA 06-10 (06-11-06)_Spain KPIs" xfId="7902"/>
    <cellStyle name="n_UAG_report_CA 06-10 (06-11-06)_Spain KPIs 2" xfId="17269"/>
    <cellStyle name="n_UAG_report_CA 06-10 (06-11-06)_Spain KPIs_1" xfId="52719"/>
    <cellStyle name="n_UAG_report_CA 06-10 (06-11-06)_Telecoms - Operational KPIs" xfId="51022"/>
    <cellStyle name="n_UAH Flash" xfId="3922"/>
    <cellStyle name="n_UAH Flash janv 06" xfId="3923"/>
    <cellStyle name="n_UAH Flash janv 06_A&amp;ME KPIs" xfId="54500"/>
    <cellStyle name="n_UAH Flash janv 06_France financials" xfId="24838"/>
    <cellStyle name="n_UAH Flash janv 06_France KPIs" xfId="6046"/>
    <cellStyle name="n_UAH Flash janv 06_France KPIs 2" xfId="15463"/>
    <cellStyle name="n_UAH Flash janv 06_France KPIs_1" xfId="13288"/>
    <cellStyle name="n_UAH Flash janv 06_Group" xfId="46365"/>
    <cellStyle name="n_UAH Flash janv 06_Group - financial KPIs" xfId="23094"/>
    <cellStyle name="n_UAH Flash janv 06_Group - operational KPIs" xfId="11534"/>
    <cellStyle name="n_UAH Flash janv 06_Group - operational KPIs 2" xfId="19233"/>
    <cellStyle name="n_UAH Flash janv 06_Group - operational KPIs_1" xfId="21350"/>
    <cellStyle name="n_UAH Flash janv 06_Poland KPIs" xfId="46364"/>
    <cellStyle name="n_UAH Flash janv 06_ROW" xfId="46366"/>
    <cellStyle name="n_UAH Flash janv 06_ROW ARPU" xfId="46367"/>
    <cellStyle name="n_UAH Flash janv 06_ROW_1" xfId="46368"/>
    <cellStyle name="n_UAH Flash janv 06_ROW_1_Group" xfId="46369"/>
    <cellStyle name="n_UAH Flash janv 06_ROW_1_ROW ARPU" xfId="46370"/>
    <cellStyle name="n_UAH Flash janv 06_ROW_Group" xfId="46371"/>
    <cellStyle name="n_UAH Flash janv 06_ROW_ROW ARPU" xfId="46372"/>
    <cellStyle name="n_UAH Flash janv 06_Spain ARPU + AUPU" xfId="46373"/>
    <cellStyle name="n_UAH Flash janv 06_Spain ARPU + AUPU_Group" xfId="46374"/>
    <cellStyle name="n_UAH Flash janv 06_Spain ARPU + AUPU_ROW ARPU" xfId="46375"/>
    <cellStyle name="n_UAH Flash janv 06_Spain KPIs" xfId="7904"/>
    <cellStyle name="n_UAH Flash janv 06_Spain KPIs 2" xfId="17271"/>
    <cellStyle name="n_UAH Flash janv 06_Spain KPIs_1" xfId="52721"/>
    <cellStyle name="n_UAH Flash janv 06_Telecoms - Operational KPIs" xfId="51024"/>
    <cellStyle name="n_UAH Flash_A&amp;ME KPIs" xfId="54499"/>
    <cellStyle name="n_UAH Flash_France financials" xfId="24837"/>
    <cellStyle name="n_UAH Flash_France KPIs" xfId="6045"/>
    <cellStyle name="n_UAH Flash_France KPIs 2" xfId="15462"/>
    <cellStyle name="n_UAH Flash_France KPIs_1" xfId="13287"/>
    <cellStyle name="n_UAH Flash_Group" xfId="46376"/>
    <cellStyle name="n_UAH Flash_Group - financial KPIs" xfId="23093"/>
    <cellStyle name="n_UAH Flash_Group - operational KPIs" xfId="11533"/>
    <cellStyle name="n_UAH Flash_Group - operational KPIs 2" xfId="19232"/>
    <cellStyle name="n_UAH Flash_Group - operational KPIs_1" xfId="21349"/>
    <cellStyle name="n_UAH Flash_Poland KPIs" xfId="46363"/>
    <cellStyle name="n_UAH Flash_ROW" xfId="46377"/>
    <cellStyle name="n_UAH Flash_ROW ARPU" xfId="46378"/>
    <cellStyle name="n_UAH Flash_ROW_1" xfId="46379"/>
    <cellStyle name="n_UAH Flash_ROW_1_Group" xfId="46380"/>
    <cellStyle name="n_UAH Flash_ROW_1_ROW ARPU" xfId="46381"/>
    <cellStyle name="n_UAH Flash_ROW_Group" xfId="46382"/>
    <cellStyle name="n_UAH Flash_ROW_ROW ARPU" xfId="46383"/>
    <cellStyle name="n_UAH Flash_Spain ARPU + AUPU" xfId="46384"/>
    <cellStyle name="n_UAH Flash_Spain ARPU + AUPU_Group" xfId="46385"/>
    <cellStyle name="n_UAH Flash_Spain ARPU + AUPU_ROW ARPU" xfId="46386"/>
    <cellStyle name="n_UAH Flash_Spain KPIs" xfId="7903"/>
    <cellStyle name="n_UAH Flash_Spain KPIs 2" xfId="17270"/>
    <cellStyle name="n_UAH Flash_Spain KPIs_1" xfId="52720"/>
    <cellStyle name="n_UAH Flash_Telecoms - Operational KPIs" xfId="51023"/>
    <cellStyle name="n_V&amp;M trajectoires V1 (06-08-11)" xfId="3924"/>
    <cellStyle name="n_V&amp;M trajectoires V1 (06-08-11)_A&amp;ME KPIs" xfId="54501"/>
    <cellStyle name="n_V&amp;M trajectoires V1 (06-08-11)_France financials" xfId="24839"/>
    <cellStyle name="n_V&amp;M trajectoires V1 (06-08-11)_France KPIs" xfId="6047"/>
    <cellStyle name="n_V&amp;M trajectoires V1 (06-08-11)_France KPIs 2" xfId="15464"/>
    <cellStyle name="n_V&amp;M trajectoires V1 (06-08-11)_France KPIs_1" xfId="13289"/>
    <cellStyle name="n_V&amp;M trajectoires V1 (06-08-11)_Group" xfId="46388"/>
    <cellStyle name="n_V&amp;M trajectoires V1 (06-08-11)_Group - financial KPIs" xfId="23095"/>
    <cellStyle name="n_V&amp;M trajectoires V1 (06-08-11)_Group - operational KPIs" xfId="11535"/>
    <cellStyle name="n_V&amp;M trajectoires V1 (06-08-11)_Group - operational KPIs 2" xfId="19234"/>
    <cellStyle name="n_V&amp;M trajectoires V1 (06-08-11)_Group - operational KPIs_1" xfId="21351"/>
    <cellStyle name="n_V&amp;M trajectoires V1 (06-08-11)_Poland KPIs" xfId="46387"/>
    <cellStyle name="n_V&amp;M trajectoires V1 (06-08-11)_ROW" xfId="46389"/>
    <cellStyle name="n_V&amp;M trajectoires V1 (06-08-11)_ROW ARPU" xfId="46390"/>
    <cellStyle name="n_V&amp;M trajectoires V1 (06-08-11)_ROW_1" xfId="46391"/>
    <cellStyle name="n_V&amp;M trajectoires V1 (06-08-11)_ROW_1_Group" xfId="46392"/>
    <cellStyle name="n_V&amp;M trajectoires V1 (06-08-11)_ROW_1_ROW ARPU" xfId="46393"/>
    <cellStyle name="n_V&amp;M trajectoires V1 (06-08-11)_ROW_Group" xfId="46394"/>
    <cellStyle name="n_V&amp;M trajectoires V1 (06-08-11)_ROW_ROW ARPU" xfId="46395"/>
    <cellStyle name="n_V&amp;M trajectoires V1 (06-08-11)_Spain ARPU + AUPU" xfId="46396"/>
    <cellStyle name="n_V&amp;M trajectoires V1 (06-08-11)_Spain ARPU + AUPU_Group" xfId="46397"/>
    <cellStyle name="n_V&amp;M trajectoires V1 (06-08-11)_Spain ARPU + AUPU_ROW ARPU" xfId="46398"/>
    <cellStyle name="n_V&amp;M trajectoires V1 (06-08-11)_Spain KPIs" xfId="7905"/>
    <cellStyle name="n_V&amp;M trajectoires V1 (06-08-11)_Spain KPIs 2" xfId="17272"/>
    <cellStyle name="n_V&amp;M trajectoires V1 (06-08-11)_Spain KPIs_1" xfId="52722"/>
    <cellStyle name="n_V&amp;M trajectoires V1 (06-08-11)_Telecoms - Operational KPIs" xfId="51025"/>
    <cellStyle name="n_VERIF ISP" xfId="3925"/>
    <cellStyle name="n_VERIF ISP_01 Synthèse DM pour modèle" xfId="3926"/>
    <cellStyle name="n_VERIF ISP_01 Synthèse DM pour modèle_A&amp;ME KPIs" xfId="54503"/>
    <cellStyle name="n_VERIF ISP_01 Synthèse DM pour modèle_France financials" xfId="24841"/>
    <cellStyle name="n_VERIF ISP_01 Synthèse DM pour modèle_France KPIs" xfId="6049"/>
    <cellStyle name="n_VERIF ISP_01 Synthèse DM pour modèle_France KPIs 2" xfId="15466"/>
    <cellStyle name="n_VERIF ISP_01 Synthèse DM pour modèle_France KPIs_1" xfId="13291"/>
    <cellStyle name="n_VERIF ISP_01 Synthèse DM pour modèle_Group" xfId="46401"/>
    <cellStyle name="n_VERIF ISP_01 Synthèse DM pour modèle_Group - financial KPIs" xfId="23097"/>
    <cellStyle name="n_VERIF ISP_01 Synthèse DM pour modèle_Group - operational KPIs" xfId="11537"/>
    <cellStyle name="n_VERIF ISP_01 Synthèse DM pour modèle_Group - operational KPIs 2" xfId="19236"/>
    <cellStyle name="n_VERIF ISP_01 Synthèse DM pour modèle_Group - operational KPIs_1" xfId="21353"/>
    <cellStyle name="n_VERIF ISP_01 Synthèse DM pour modèle_Poland KPIs" xfId="46400"/>
    <cellStyle name="n_VERIF ISP_01 Synthèse DM pour modèle_ROW" xfId="46402"/>
    <cellStyle name="n_VERIF ISP_01 Synthèse DM pour modèle_ROW ARPU" xfId="46403"/>
    <cellStyle name="n_VERIF ISP_01 Synthèse DM pour modèle_ROW_1" xfId="46404"/>
    <cellStyle name="n_VERIF ISP_01 Synthèse DM pour modèle_ROW_1_Group" xfId="46405"/>
    <cellStyle name="n_VERIF ISP_01 Synthèse DM pour modèle_ROW_1_ROW ARPU" xfId="46406"/>
    <cellStyle name="n_VERIF ISP_01 Synthèse DM pour modèle_ROW_Group" xfId="46407"/>
    <cellStyle name="n_VERIF ISP_01 Synthèse DM pour modèle_ROW_ROW ARPU" xfId="46408"/>
    <cellStyle name="n_VERIF ISP_01 Synthèse DM pour modèle_Spain ARPU + AUPU" xfId="46409"/>
    <cellStyle name="n_VERIF ISP_01 Synthèse DM pour modèle_Spain ARPU + AUPU_Group" xfId="46410"/>
    <cellStyle name="n_VERIF ISP_01 Synthèse DM pour modèle_Spain ARPU + AUPU_ROW ARPU" xfId="46411"/>
    <cellStyle name="n_VERIF ISP_01 Synthèse DM pour modèle_Spain KPIs" xfId="7907"/>
    <cellStyle name="n_VERIF ISP_01 Synthèse DM pour modèle_Spain KPIs 2" xfId="17274"/>
    <cellStyle name="n_VERIF ISP_01 Synthèse DM pour modèle_Spain KPIs_1" xfId="52724"/>
    <cellStyle name="n_VERIF ISP_01 Synthèse DM pour modèle_Telecoms - Operational KPIs" xfId="51027"/>
    <cellStyle name="n_VERIF ISP_0703 Préflashde L23 Analyse CA trafic 07-03 (07-04-03)" xfId="3927"/>
    <cellStyle name="n_VERIF ISP_0703 Préflashde L23 Analyse CA trafic 07-03 (07-04-03)_A&amp;ME KPIs" xfId="54504"/>
    <cellStyle name="n_VERIF ISP_0703 Préflashde L23 Analyse CA trafic 07-03 (07-04-03)_France financials" xfId="24842"/>
    <cellStyle name="n_VERIF ISP_0703 Préflashde L23 Analyse CA trafic 07-03 (07-04-03)_France KPIs" xfId="6050"/>
    <cellStyle name="n_VERIF ISP_0703 Préflashde L23 Analyse CA trafic 07-03 (07-04-03)_France KPIs 2" xfId="15467"/>
    <cellStyle name="n_VERIF ISP_0703 Préflashde L23 Analyse CA trafic 07-03 (07-04-03)_France KPIs_1" xfId="13292"/>
    <cellStyle name="n_VERIF ISP_0703 Préflashde L23 Analyse CA trafic 07-03 (07-04-03)_Group" xfId="46413"/>
    <cellStyle name="n_VERIF ISP_0703 Préflashde L23 Analyse CA trafic 07-03 (07-04-03)_Group - financial KPIs" xfId="23098"/>
    <cellStyle name="n_VERIF ISP_0703 Préflashde L23 Analyse CA trafic 07-03 (07-04-03)_Group - operational KPIs" xfId="11538"/>
    <cellStyle name="n_VERIF ISP_0703 Préflashde L23 Analyse CA trafic 07-03 (07-04-03)_Group - operational KPIs 2" xfId="19237"/>
    <cellStyle name="n_VERIF ISP_0703 Préflashde L23 Analyse CA trafic 07-03 (07-04-03)_Group - operational KPIs_1" xfId="21354"/>
    <cellStyle name="n_VERIF ISP_0703 Préflashde L23 Analyse CA trafic 07-03 (07-04-03)_Poland KPIs" xfId="46412"/>
    <cellStyle name="n_VERIF ISP_0703 Préflashde L23 Analyse CA trafic 07-03 (07-04-03)_ROW" xfId="46414"/>
    <cellStyle name="n_VERIF ISP_0703 Préflashde L23 Analyse CA trafic 07-03 (07-04-03)_ROW ARPU" xfId="46415"/>
    <cellStyle name="n_VERIF ISP_0703 Préflashde L23 Analyse CA trafic 07-03 (07-04-03)_ROW_1" xfId="46416"/>
    <cellStyle name="n_VERIF ISP_0703 Préflashde L23 Analyse CA trafic 07-03 (07-04-03)_ROW_1_Group" xfId="46417"/>
    <cellStyle name="n_VERIF ISP_0703 Préflashde L23 Analyse CA trafic 07-03 (07-04-03)_ROW_1_ROW ARPU" xfId="46418"/>
    <cellStyle name="n_VERIF ISP_0703 Préflashde L23 Analyse CA trafic 07-03 (07-04-03)_ROW_Group" xfId="46419"/>
    <cellStyle name="n_VERIF ISP_0703 Préflashde L23 Analyse CA trafic 07-03 (07-04-03)_ROW_ROW ARPU" xfId="46420"/>
    <cellStyle name="n_VERIF ISP_0703 Préflashde L23 Analyse CA trafic 07-03 (07-04-03)_Spain ARPU + AUPU" xfId="46421"/>
    <cellStyle name="n_VERIF ISP_0703 Préflashde L23 Analyse CA trafic 07-03 (07-04-03)_Spain ARPU + AUPU_Group" xfId="46422"/>
    <cellStyle name="n_VERIF ISP_0703 Préflashde L23 Analyse CA trafic 07-03 (07-04-03)_Spain ARPU + AUPU_ROW ARPU" xfId="46423"/>
    <cellStyle name="n_VERIF ISP_0703 Préflashde L23 Analyse CA trafic 07-03 (07-04-03)_Spain KPIs" xfId="7908"/>
    <cellStyle name="n_VERIF ISP_0703 Préflashde L23 Analyse CA trafic 07-03 (07-04-03)_Spain KPIs 2" xfId="17275"/>
    <cellStyle name="n_VERIF ISP_0703 Préflashde L23 Analyse CA trafic 07-03 (07-04-03)_Spain KPIs_1" xfId="52725"/>
    <cellStyle name="n_VERIF ISP_0703 Préflashde L23 Analyse CA trafic 07-03 (07-04-03)_Telecoms - Operational KPIs" xfId="51028"/>
    <cellStyle name="n_VERIF ISP_A&amp;ME KPIs" xfId="54502"/>
    <cellStyle name="n_VERIF ISP_Base Forfaits 06-07" xfId="3928"/>
    <cellStyle name="n_VERIF ISP_Base Forfaits 06-07_A&amp;ME KPIs" xfId="54505"/>
    <cellStyle name="n_VERIF ISP_Base Forfaits 06-07_France financials" xfId="24843"/>
    <cellStyle name="n_VERIF ISP_Base Forfaits 06-07_France KPIs" xfId="6051"/>
    <cellStyle name="n_VERIF ISP_Base Forfaits 06-07_France KPIs 2" xfId="15468"/>
    <cellStyle name="n_VERIF ISP_Base Forfaits 06-07_France KPIs_1" xfId="13293"/>
    <cellStyle name="n_VERIF ISP_Base Forfaits 06-07_Group" xfId="46425"/>
    <cellStyle name="n_VERIF ISP_Base Forfaits 06-07_Group - financial KPIs" xfId="23099"/>
    <cellStyle name="n_VERIF ISP_Base Forfaits 06-07_Group - operational KPIs" xfId="11539"/>
    <cellStyle name="n_VERIF ISP_Base Forfaits 06-07_Group - operational KPIs 2" xfId="19238"/>
    <cellStyle name="n_VERIF ISP_Base Forfaits 06-07_Group - operational KPIs_1" xfId="21355"/>
    <cellStyle name="n_VERIF ISP_Base Forfaits 06-07_Poland KPIs" xfId="46424"/>
    <cellStyle name="n_VERIF ISP_Base Forfaits 06-07_ROW" xfId="46426"/>
    <cellStyle name="n_VERIF ISP_Base Forfaits 06-07_ROW ARPU" xfId="46427"/>
    <cellStyle name="n_VERIF ISP_Base Forfaits 06-07_ROW_1" xfId="46428"/>
    <cellStyle name="n_VERIF ISP_Base Forfaits 06-07_ROW_1_Group" xfId="46429"/>
    <cellStyle name="n_VERIF ISP_Base Forfaits 06-07_ROW_1_ROW ARPU" xfId="46430"/>
    <cellStyle name="n_VERIF ISP_Base Forfaits 06-07_ROW_Group" xfId="46431"/>
    <cellStyle name="n_VERIF ISP_Base Forfaits 06-07_ROW_ROW ARPU" xfId="46432"/>
    <cellStyle name="n_VERIF ISP_Base Forfaits 06-07_Spain ARPU + AUPU" xfId="46433"/>
    <cellStyle name="n_VERIF ISP_Base Forfaits 06-07_Spain ARPU + AUPU_Group" xfId="46434"/>
    <cellStyle name="n_VERIF ISP_Base Forfaits 06-07_Spain ARPU + AUPU_ROW ARPU" xfId="46435"/>
    <cellStyle name="n_VERIF ISP_Base Forfaits 06-07_Spain KPIs" xfId="7909"/>
    <cellStyle name="n_VERIF ISP_Base Forfaits 06-07_Spain KPIs 2" xfId="17276"/>
    <cellStyle name="n_VERIF ISP_Base Forfaits 06-07_Spain KPIs_1" xfId="52726"/>
    <cellStyle name="n_VERIF ISP_Base Forfaits 06-07_Telecoms - Operational KPIs" xfId="51029"/>
    <cellStyle name="n_VERIF ISP_CA BAC SCR-VM 06-07 (31-07-06)" xfId="3929"/>
    <cellStyle name="n_VERIF ISP_CA BAC SCR-VM 06-07 (31-07-06)_A&amp;ME KPIs" xfId="54506"/>
    <cellStyle name="n_VERIF ISP_CA BAC SCR-VM 06-07 (31-07-06)_France financials" xfId="24844"/>
    <cellStyle name="n_VERIF ISP_CA BAC SCR-VM 06-07 (31-07-06)_France KPIs" xfId="6052"/>
    <cellStyle name="n_VERIF ISP_CA BAC SCR-VM 06-07 (31-07-06)_France KPIs 2" xfId="15469"/>
    <cellStyle name="n_VERIF ISP_CA BAC SCR-VM 06-07 (31-07-06)_France KPIs_1" xfId="13294"/>
    <cellStyle name="n_VERIF ISP_CA BAC SCR-VM 06-07 (31-07-06)_Group" xfId="46437"/>
    <cellStyle name="n_VERIF ISP_CA BAC SCR-VM 06-07 (31-07-06)_Group - financial KPIs" xfId="23100"/>
    <cellStyle name="n_VERIF ISP_CA BAC SCR-VM 06-07 (31-07-06)_Group - operational KPIs" xfId="11540"/>
    <cellStyle name="n_VERIF ISP_CA BAC SCR-VM 06-07 (31-07-06)_Group - operational KPIs 2" xfId="19239"/>
    <cellStyle name="n_VERIF ISP_CA BAC SCR-VM 06-07 (31-07-06)_Group - operational KPIs_1" xfId="21356"/>
    <cellStyle name="n_VERIF ISP_CA BAC SCR-VM 06-07 (31-07-06)_Poland KPIs" xfId="46436"/>
    <cellStyle name="n_VERIF ISP_CA BAC SCR-VM 06-07 (31-07-06)_ROW" xfId="46438"/>
    <cellStyle name="n_VERIF ISP_CA BAC SCR-VM 06-07 (31-07-06)_ROW ARPU" xfId="46439"/>
    <cellStyle name="n_VERIF ISP_CA BAC SCR-VM 06-07 (31-07-06)_ROW_1" xfId="46440"/>
    <cellStyle name="n_VERIF ISP_CA BAC SCR-VM 06-07 (31-07-06)_ROW_1_Group" xfId="46441"/>
    <cellStyle name="n_VERIF ISP_CA BAC SCR-VM 06-07 (31-07-06)_ROW_1_ROW ARPU" xfId="46442"/>
    <cellStyle name="n_VERIF ISP_CA BAC SCR-VM 06-07 (31-07-06)_ROW_Group" xfId="46443"/>
    <cellStyle name="n_VERIF ISP_CA BAC SCR-VM 06-07 (31-07-06)_ROW_ROW ARPU" xfId="46444"/>
    <cellStyle name="n_VERIF ISP_CA BAC SCR-VM 06-07 (31-07-06)_Spain ARPU + AUPU" xfId="46445"/>
    <cellStyle name="n_VERIF ISP_CA BAC SCR-VM 06-07 (31-07-06)_Spain ARPU + AUPU_Group" xfId="46446"/>
    <cellStyle name="n_VERIF ISP_CA BAC SCR-VM 06-07 (31-07-06)_Spain ARPU + AUPU_ROW ARPU" xfId="46447"/>
    <cellStyle name="n_VERIF ISP_CA BAC SCR-VM 06-07 (31-07-06)_Spain KPIs" xfId="7910"/>
    <cellStyle name="n_VERIF ISP_CA BAC SCR-VM 06-07 (31-07-06)_Spain KPIs 2" xfId="17277"/>
    <cellStyle name="n_VERIF ISP_CA BAC SCR-VM 06-07 (31-07-06)_Spain KPIs_1" xfId="52727"/>
    <cellStyle name="n_VERIF ISP_CA BAC SCR-VM 06-07 (31-07-06)_Telecoms - Operational KPIs" xfId="51030"/>
    <cellStyle name="n_VERIF ISP_CA forfaits 0607 (06-08-14)" xfId="3930"/>
    <cellStyle name="n_VERIF ISP_CA forfaits 0607 (06-08-14)_A&amp;ME KPIs" xfId="54507"/>
    <cellStyle name="n_VERIF ISP_CA forfaits 0607 (06-08-14)_France financials" xfId="24845"/>
    <cellStyle name="n_VERIF ISP_CA forfaits 0607 (06-08-14)_France KPIs" xfId="6053"/>
    <cellStyle name="n_VERIF ISP_CA forfaits 0607 (06-08-14)_France KPIs 2" xfId="15470"/>
    <cellStyle name="n_VERIF ISP_CA forfaits 0607 (06-08-14)_France KPIs_1" xfId="13295"/>
    <cellStyle name="n_VERIF ISP_CA forfaits 0607 (06-08-14)_Group" xfId="46449"/>
    <cellStyle name="n_VERIF ISP_CA forfaits 0607 (06-08-14)_Group - financial KPIs" xfId="23101"/>
    <cellStyle name="n_VERIF ISP_CA forfaits 0607 (06-08-14)_Group - operational KPIs" xfId="11541"/>
    <cellStyle name="n_VERIF ISP_CA forfaits 0607 (06-08-14)_Group - operational KPIs 2" xfId="19240"/>
    <cellStyle name="n_VERIF ISP_CA forfaits 0607 (06-08-14)_Group - operational KPIs_1" xfId="21357"/>
    <cellStyle name="n_VERIF ISP_CA forfaits 0607 (06-08-14)_Poland KPIs" xfId="46448"/>
    <cellStyle name="n_VERIF ISP_CA forfaits 0607 (06-08-14)_ROW" xfId="46450"/>
    <cellStyle name="n_VERIF ISP_CA forfaits 0607 (06-08-14)_ROW ARPU" xfId="46451"/>
    <cellStyle name="n_VERIF ISP_CA forfaits 0607 (06-08-14)_ROW_1" xfId="46452"/>
    <cellStyle name="n_VERIF ISP_CA forfaits 0607 (06-08-14)_ROW_1_Group" xfId="46453"/>
    <cellStyle name="n_VERIF ISP_CA forfaits 0607 (06-08-14)_ROW_1_ROW ARPU" xfId="46454"/>
    <cellStyle name="n_VERIF ISP_CA forfaits 0607 (06-08-14)_ROW_Group" xfId="46455"/>
    <cellStyle name="n_VERIF ISP_CA forfaits 0607 (06-08-14)_ROW_ROW ARPU" xfId="46456"/>
    <cellStyle name="n_VERIF ISP_CA forfaits 0607 (06-08-14)_Spain ARPU + AUPU" xfId="46457"/>
    <cellStyle name="n_VERIF ISP_CA forfaits 0607 (06-08-14)_Spain ARPU + AUPU_Group" xfId="46458"/>
    <cellStyle name="n_VERIF ISP_CA forfaits 0607 (06-08-14)_Spain ARPU + AUPU_ROW ARPU" xfId="46459"/>
    <cellStyle name="n_VERIF ISP_CA forfaits 0607 (06-08-14)_Spain KPIs" xfId="7911"/>
    <cellStyle name="n_VERIF ISP_CA forfaits 0607 (06-08-14)_Spain KPIs 2" xfId="17278"/>
    <cellStyle name="n_VERIF ISP_CA forfaits 0607 (06-08-14)_Spain KPIs_1" xfId="52728"/>
    <cellStyle name="n_VERIF ISP_CA forfaits 0607 (06-08-14)_Telecoms - Operational KPIs" xfId="51031"/>
    <cellStyle name="n_VERIF ISP_Classeur2" xfId="3931"/>
    <cellStyle name="n_VERIF ISP_Classeur2_A&amp;ME KPIs" xfId="54508"/>
    <cellStyle name="n_VERIF ISP_Classeur2_France financials" xfId="24846"/>
    <cellStyle name="n_VERIF ISP_Classeur2_France KPIs" xfId="6054"/>
    <cellStyle name="n_VERIF ISP_Classeur2_France KPIs 2" xfId="15471"/>
    <cellStyle name="n_VERIF ISP_Classeur2_France KPIs_1" xfId="13296"/>
    <cellStyle name="n_VERIF ISP_Classeur2_Group" xfId="46461"/>
    <cellStyle name="n_VERIF ISP_Classeur2_Group - financial KPIs" xfId="23102"/>
    <cellStyle name="n_VERIF ISP_Classeur2_Group - operational KPIs" xfId="11542"/>
    <cellStyle name="n_VERIF ISP_Classeur2_Group - operational KPIs 2" xfId="19241"/>
    <cellStyle name="n_VERIF ISP_Classeur2_Group - operational KPIs_1" xfId="21358"/>
    <cellStyle name="n_VERIF ISP_Classeur2_Poland KPIs" xfId="46460"/>
    <cellStyle name="n_VERIF ISP_Classeur2_ROW" xfId="46462"/>
    <cellStyle name="n_VERIF ISP_Classeur2_ROW ARPU" xfId="46463"/>
    <cellStyle name="n_VERIF ISP_Classeur2_ROW_1" xfId="46464"/>
    <cellStyle name="n_VERIF ISP_Classeur2_ROW_1_Group" xfId="46465"/>
    <cellStyle name="n_VERIF ISP_Classeur2_ROW_1_ROW ARPU" xfId="46466"/>
    <cellStyle name="n_VERIF ISP_Classeur2_ROW_Group" xfId="46467"/>
    <cellStyle name="n_VERIF ISP_Classeur2_ROW_ROW ARPU" xfId="46468"/>
    <cellStyle name="n_VERIF ISP_Classeur2_Spain ARPU + AUPU" xfId="46469"/>
    <cellStyle name="n_VERIF ISP_Classeur2_Spain ARPU + AUPU_Group" xfId="46470"/>
    <cellStyle name="n_VERIF ISP_Classeur2_Spain ARPU + AUPU_ROW ARPU" xfId="46471"/>
    <cellStyle name="n_VERIF ISP_Classeur2_Spain KPIs" xfId="7912"/>
    <cellStyle name="n_VERIF ISP_Classeur2_Spain KPIs 2" xfId="17279"/>
    <cellStyle name="n_VERIF ISP_Classeur2_Spain KPIs_1" xfId="52729"/>
    <cellStyle name="n_VERIF ISP_Classeur2_Telecoms - Operational KPIs" xfId="51032"/>
    <cellStyle name="n_VERIF ISP_Classeur5" xfId="3932"/>
    <cellStyle name="n_VERIF ISP_Classeur5_A&amp;ME KPIs" xfId="54509"/>
    <cellStyle name="n_VERIF ISP_Classeur5_France financials" xfId="24847"/>
    <cellStyle name="n_VERIF ISP_Classeur5_France KPIs" xfId="6055"/>
    <cellStyle name="n_VERIF ISP_Classeur5_France KPIs 2" xfId="15472"/>
    <cellStyle name="n_VERIF ISP_Classeur5_France KPIs_1" xfId="13297"/>
    <cellStyle name="n_VERIF ISP_Classeur5_Group" xfId="46473"/>
    <cellStyle name="n_VERIF ISP_Classeur5_Group - financial KPIs" xfId="23103"/>
    <cellStyle name="n_VERIF ISP_Classeur5_Group - operational KPIs" xfId="11543"/>
    <cellStyle name="n_VERIF ISP_Classeur5_Group - operational KPIs 2" xfId="19242"/>
    <cellStyle name="n_VERIF ISP_Classeur5_Group - operational KPIs_1" xfId="21359"/>
    <cellStyle name="n_VERIF ISP_Classeur5_Poland KPIs" xfId="46472"/>
    <cellStyle name="n_VERIF ISP_Classeur5_ROW" xfId="46474"/>
    <cellStyle name="n_VERIF ISP_Classeur5_ROW ARPU" xfId="46475"/>
    <cellStyle name="n_VERIF ISP_Classeur5_ROW_1" xfId="46476"/>
    <cellStyle name="n_VERIF ISP_Classeur5_ROW_1_Group" xfId="46477"/>
    <cellStyle name="n_VERIF ISP_Classeur5_ROW_1_ROW ARPU" xfId="46478"/>
    <cellStyle name="n_VERIF ISP_Classeur5_ROW_Group" xfId="46479"/>
    <cellStyle name="n_VERIF ISP_Classeur5_ROW_ROW ARPU" xfId="46480"/>
    <cellStyle name="n_VERIF ISP_Classeur5_Spain ARPU + AUPU" xfId="46481"/>
    <cellStyle name="n_VERIF ISP_Classeur5_Spain ARPU + AUPU_Group" xfId="46482"/>
    <cellStyle name="n_VERIF ISP_Classeur5_Spain ARPU + AUPU_ROW ARPU" xfId="46483"/>
    <cellStyle name="n_VERIF ISP_Classeur5_Spain KPIs" xfId="7913"/>
    <cellStyle name="n_VERIF ISP_Classeur5_Spain KPIs 2" xfId="17280"/>
    <cellStyle name="n_VERIF ISP_Classeur5_Spain KPIs_1" xfId="52730"/>
    <cellStyle name="n_VERIF ISP_Classeur5_Telecoms - Operational KPIs" xfId="51033"/>
    <cellStyle name="n_VERIF ISP_DATA KPI Personal" xfId="46484"/>
    <cellStyle name="n_VERIF ISP_DATA KPI Personal_Group" xfId="46485"/>
    <cellStyle name="n_VERIF ISP_DATA KPI Personal_ROW ARPU" xfId="46486"/>
    <cellStyle name="n_VERIF ISP_EE_CoA_BS - mapped V4" xfId="46487"/>
    <cellStyle name="n_VERIF ISP_EE_CoA_BS - mapped V4_Group" xfId="46488"/>
    <cellStyle name="n_VERIF ISP_EE_CoA_BS - mapped V4_ROW ARPU" xfId="46489"/>
    <cellStyle name="n_VERIF ISP_France financials" xfId="24840"/>
    <cellStyle name="n_VERIF ISP_France KPIs" xfId="6048"/>
    <cellStyle name="n_VERIF ISP_France KPIs 2" xfId="15465"/>
    <cellStyle name="n_VERIF ISP_France KPIs_1" xfId="13290"/>
    <cellStyle name="n_VERIF ISP_Group" xfId="46490"/>
    <cellStyle name="n_VERIF ISP_Group - financial KPIs" xfId="23096"/>
    <cellStyle name="n_VERIF ISP_Group - operational KPIs" xfId="11536"/>
    <cellStyle name="n_VERIF ISP_Group - operational KPIs 2" xfId="19235"/>
    <cellStyle name="n_VERIF ISP_Group - operational KPIs_1" xfId="21352"/>
    <cellStyle name="n_VERIF ISP_NB07 FRANCE Tableau de l'ADSL 032007 v3 hors instances avec déc07 v24-04" xfId="3933"/>
    <cellStyle name="n_VERIF ISP_NB07 FRANCE Tableau de l'ADSL 032007 v3 hors instances avec déc07 v24-04_A&amp;ME KPIs" xfId="54510"/>
    <cellStyle name="n_VERIF ISP_NB07 FRANCE Tableau de l'ADSL 032007 v3 hors instances avec déc07 v24-04_France financials" xfId="24848"/>
    <cellStyle name="n_VERIF ISP_NB07 FRANCE Tableau de l'ADSL 032007 v3 hors instances avec déc07 v24-04_France KPIs" xfId="6056"/>
    <cellStyle name="n_VERIF ISP_NB07 FRANCE Tableau de l'ADSL 032007 v3 hors instances avec déc07 v24-04_France KPIs 2" xfId="15473"/>
    <cellStyle name="n_VERIF ISP_NB07 FRANCE Tableau de l'ADSL 032007 v3 hors instances avec déc07 v24-04_France KPIs_1" xfId="13298"/>
    <cellStyle name="n_VERIF ISP_NB07 FRANCE Tableau de l'ADSL 032007 v3 hors instances avec déc07 v24-04_Group" xfId="46492"/>
    <cellStyle name="n_VERIF ISP_NB07 FRANCE Tableau de l'ADSL 032007 v3 hors instances avec déc07 v24-04_Group - financial KPIs" xfId="23104"/>
    <cellStyle name="n_VERIF ISP_NB07 FRANCE Tableau de l'ADSL 032007 v3 hors instances avec déc07 v24-04_Group - operational KPIs" xfId="11544"/>
    <cellStyle name="n_VERIF ISP_NB07 FRANCE Tableau de l'ADSL 032007 v3 hors instances avec déc07 v24-04_Group - operational KPIs 2" xfId="19243"/>
    <cellStyle name="n_VERIF ISP_NB07 FRANCE Tableau de l'ADSL 032007 v3 hors instances avec déc07 v24-04_Group - operational KPIs_1" xfId="21360"/>
    <cellStyle name="n_VERIF ISP_NB07 FRANCE Tableau de l'ADSL 032007 v3 hors instances avec déc07 v24-04_Poland KPIs" xfId="46491"/>
    <cellStyle name="n_VERIF ISP_NB07 FRANCE Tableau de l'ADSL 032007 v3 hors instances avec déc07 v24-04_ROW" xfId="46493"/>
    <cellStyle name="n_VERIF ISP_NB07 FRANCE Tableau de l'ADSL 032007 v3 hors instances avec déc07 v24-04_ROW ARPU" xfId="46494"/>
    <cellStyle name="n_VERIF ISP_NB07 FRANCE Tableau de l'ADSL 032007 v3 hors instances avec déc07 v24-04_ROW_1" xfId="46495"/>
    <cellStyle name="n_VERIF ISP_NB07 FRANCE Tableau de l'ADSL 032007 v3 hors instances avec déc07 v24-04_ROW_1_Group" xfId="46496"/>
    <cellStyle name="n_VERIF ISP_NB07 FRANCE Tableau de l'ADSL 032007 v3 hors instances avec déc07 v24-04_ROW_1_ROW ARPU" xfId="46497"/>
    <cellStyle name="n_VERIF ISP_NB07 FRANCE Tableau de l'ADSL 032007 v3 hors instances avec déc07 v24-04_ROW_Group" xfId="46498"/>
    <cellStyle name="n_VERIF ISP_NB07 FRANCE Tableau de l'ADSL 032007 v3 hors instances avec déc07 v24-04_ROW_ROW ARPU" xfId="46499"/>
    <cellStyle name="n_VERIF ISP_NB07 FRANCE Tableau de l'ADSL 032007 v3 hors instances avec déc07 v24-04_Spain ARPU + AUPU" xfId="46500"/>
    <cellStyle name="n_VERIF ISP_NB07 FRANCE Tableau de l'ADSL 032007 v3 hors instances avec déc07 v24-04_Spain ARPU + AUPU_Group" xfId="46501"/>
    <cellStyle name="n_VERIF ISP_NB07 FRANCE Tableau de l'ADSL 032007 v3 hors instances avec déc07 v24-04_Spain ARPU + AUPU_ROW ARPU" xfId="46502"/>
    <cellStyle name="n_VERIF ISP_NB07 FRANCE Tableau de l'ADSL 032007 v3 hors instances avec déc07 v24-04_Spain KPIs" xfId="7914"/>
    <cellStyle name="n_VERIF ISP_NB07 FRANCE Tableau de l'ADSL 032007 v3 hors instances avec déc07 v24-04_Spain KPIs 2" xfId="17281"/>
    <cellStyle name="n_VERIF ISP_NB07 FRANCE Tableau de l'ADSL 032007 v3 hors instances avec déc07 v24-04_Spain KPIs_1" xfId="52731"/>
    <cellStyle name="n_VERIF ISP_NB07 FRANCE Tableau de l'ADSL 032007 v3 hors instances avec déc07 v24-04_Telecoms - Operational KPIs" xfId="51034"/>
    <cellStyle name="n_VERIF ISP_PFA_Mn MTV_060413" xfId="3934"/>
    <cellStyle name="n_VERIF ISP_PFA_Mn MTV_060413_A&amp;ME KPIs" xfId="54511"/>
    <cellStyle name="n_VERIF ISP_PFA_Mn MTV_060413_France financials" xfId="24849"/>
    <cellStyle name="n_VERIF ISP_PFA_Mn MTV_060413_France KPIs" xfId="6057"/>
    <cellStyle name="n_VERIF ISP_PFA_Mn MTV_060413_France KPIs 2" xfId="15474"/>
    <cellStyle name="n_VERIF ISP_PFA_Mn MTV_060413_France KPIs_1" xfId="13299"/>
    <cellStyle name="n_VERIF ISP_PFA_Mn MTV_060413_Group" xfId="46504"/>
    <cellStyle name="n_VERIF ISP_PFA_Mn MTV_060413_Group - financial KPIs" xfId="23105"/>
    <cellStyle name="n_VERIF ISP_PFA_Mn MTV_060413_Group - operational KPIs" xfId="11545"/>
    <cellStyle name="n_VERIF ISP_PFA_Mn MTV_060413_Group - operational KPIs 2" xfId="19244"/>
    <cellStyle name="n_VERIF ISP_PFA_Mn MTV_060413_Group - operational KPIs_1" xfId="21361"/>
    <cellStyle name="n_VERIF ISP_PFA_Mn MTV_060413_Poland KPIs" xfId="46503"/>
    <cellStyle name="n_VERIF ISP_PFA_Mn MTV_060413_ROW" xfId="46505"/>
    <cellStyle name="n_VERIF ISP_PFA_Mn MTV_060413_ROW ARPU" xfId="46506"/>
    <cellStyle name="n_VERIF ISP_PFA_Mn MTV_060413_ROW_1" xfId="46507"/>
    <cellStyle name="n_VERIF ISP_PFA_Mn MTV_060413_ROW_1_Group" xfId="46508"/>
    <cellStyle name="n_VERIF ISP_PFA_Mn MTV_060413_ROW_1_ROW ARPU" xfId="46509"/>
    <cellStyle name="n_VERIF ISP_PFA_Mn MTV_060413_ROW_Group" xfId="46510"/>
    <cellStyle name="n_VERIF ISP_PFA_Mn MTV_060413_ROW_ROW ARPU" xfId="46511"/>
    <cellStyle name="n_VERIF ISP_PFA_Mn MTV_060413_Spain ARPU + AUPU" xfId="46512"/>
    <cellStyle name="n_VERIF ISP_PFA_Mn MTV_060413_Spain ARPU + AUPU_Group" xfId="46513"/>
    <cellStyle name="n_VERIF ISP_PFA_Mn MTV_060413_Spain ARPU + AUPU_ROW ARPU" xfId="46514"/>
    <cellStyle name="n_VERIF ISP_PFA_Mn MTV_060413_Spain KPIs" xfId="7915"/>
    <cellStyle name="n_VERIF ISP_PFA_Mn MTV_060413_Spain KPIs 2" xfId="17282"/>
    <cellStyle name="n_VERIF ISP_PFA_Mn MTV_060413_Spain KPIs_1" xfId="52732"/>
    <cellStyle name="n_VERIF ISP_PFA_Mn MTV_060413_Telecoms - Operational KPIs" xfId="51035"/>
    <cellStyle name="n_VERIF ISP_PFA_Mn_0603_V0 0" xfId="3935"/>
    <cellStyle name="n_VERIF ISP_PFA_Mn_0603_V0 0_A&amp;ME KPIs" xfId="54512"/>
    <cellStyle name="n_VERIF ISP_PFA_Mn_0603_V0 0_France financials" xfId="24850"/>
    <cellStyle name="n_VERIF ISP_PFA_Mn_0603_V0 0_France KPIs" xfId="6058"/>
    <cellStyle name="n_VERIF ISP_PFA_Mn_0603_V0 0_France KPIs 2" xfId="15475"/>
    <cellStyle name="n_VERIF ISP_PFA_Mn_0603_V0 0_France KPIs_1" xfId="13300"/>
    <cellStyle name="n_VERIF ISP_PFA_Mn_0603_V0 0_Group" xfId="46516"/>
    <cellStyle name="n_VERIF ISP_PFA_Mn_0603_V0 0_Group - financial KPIs" xfId="23106"/>
    <cellStyle name="n_VERIF ISP_PFA_Mn_0603_V0 0_Group - operational KPIs" xfId="11546"/>
    <cellStyle name="n_VERIF ISP_PFA_Mn_0603_V0 0_Group - operational KPIs 2" xfId="19245"/>
    <cellStyle name="n_VERIF ISP_PFA_Mn_0603_V0 0_Group - operational KPIs_1" xfId="21362"/>
    <cellStyle name="n_VERIF ISP_PFA_Mn_0603_V0 0_Poland KPIs" xfId="46515"/>
    <cellStyle name="n_VERIF ISP_PFA_Mn_0603_V0 0_ROW" xfId="46517"/>
    <cellStyle name="n_VERIF ISP_PFA_Mn_0603_V0 0_ROW ARPU" xfId="46518"/>
    <cellStyle name="n_VERIF ISP_PFA_Mn_0603_V0 0_ROW_1" xfId="46519"/>
    <cellStyle name="n_VERIF ISP_PFA_Mn_0603_V0 0_ROW_1_Group" xfId="46520"/>
    <cellStyle name="n_VERIF ISP_PFA_Mn_0603_V0 0_ROW_1_ROW ARPU" xfId="46521"/>
    <cellStyle name="n_VERIF ISP_PFA_Mn_0603_V0 0_ROW_Group" xfId="46522"/>
    <cellStyle name="n_VERIF ISP_PFA_Mn_0603_V0 0_ROW_ROW ARPU" xfId="46523"/>
    <cellStyle name="n_VERIF ISP_PFA_Mn_0603_V0 0_Spain ARPU + AUPU" xfId="46524"/>
    <cellStyle name="n_VERIF ISP_PFA_Mn_0603_V0 0_Spain ARPU + AUPU_Group" xfId="46525"/>
    <cellStyle name="n_VERIF ISP_PFA_Mn_0603_V0 0_Spain ARPU + AUPU_ROW ARPU" xfId="46526"/>
    <cellStyle name="n_VERIF ISP_PFA_Mn_0603_V0 0_Spain KPIs" xfId="7916"/>
    <cellStyle name="n_VERIF ISP_PFA_Mn_0603_V0 0_Spain KPIs 2" xfId="17283"/>
    <cellStyle name="n_VERIF ISP_PFA_Mn_0603_V0 0_Spain KPIs_1" xfId="52733"/>
    <cellStyle name="n_VERIF ISP_PFA_Mn_0603_V0 0_Telecoms - Operational KPIs" xfId="51036"/>
    <cellStyle name="n_VERIF ISP_PFA_Parcs_0600706" xfId="3936"/>
    <cellStyle name="n_VERIF ISP_PFA_Parcs_0600706_A&amp;ME KPIs" xfId="54513"/>
    <cellStyle name="n_VERIF ISP_PFA_Parcs_0600706_France financials" xfId="24851"/>
    <cellStyle name="n_VERIF ISP_PFA_Parcs_0600706_France KPIs" xfId="6059"/>
    <cellStyle name="n_VERIF ISP_PFA_Parcs_0600706_France KPIs 2" xfId="15476"/>
    <cellStyle name="n_VERIF ISP_PFA_Parcs_0600706_France KPIs_1" xfId="13301"/>
    <cellStyle name="n_VERIF ISP_PFA_Parcs_0600706_Group" xfId="46528"/>
    <cellStyle name="n_VERIF ISP_PFA_Parcs_0600706_Group - financial KPIs" xfId="23107"/>
    <cellStyle name="n_VERIF ISP_PFA_Parcs_0600706_Group - operational KPIs" xfId="11547"/>
    <cellStyle name="n_VERIF ISP_PFA_Parcs_0600706_Group - operational KPIs 2" xfId="19246"/>
    <cellStyle name="n_VERIF ISP_PFA_Parcs_0600706_Group - operational KPIs_1" xfId="21363"/>
    <cellStyle name="n_VERIF ISP_PFA_Parcs_0600706_Poland KPIs" xfId="46527"/>
    <cellStyle name="n_VERIF ISP_PFA_Parcs_0600706_ROW" xfId="46529"/>
    <cellStyle name="n_VERIF ISP_PFA_Parcs_0600706_ROW ARPU" xfId="46530"/>
    <cellStyle name="n_VERIF ISP_PFA_Parcs_0600706_ROW_1" xfId="46531"/>
    <cellStyle name="n_VERIF ISP_PFA_Parcs_0600706_ROW_1_Group" xfId="46532"/>
    <cellStyle name="n_VERIF ISP_PFA_Parcs_0600706_ROW_1_ROW ARPU" xfId="46533"/>
    <cellStyle name="n_VERIF ISP_PFA_Parcs_0600706_ROW_Group" xfId="46534"/>
    <cellStyle name="n_VERIF ISP_PFA_Parcs_0600706_ROW_ROW ARPU" xfId="46535"/>
    <cellStyle name="n_VERIF ISP_PFA_Parcs_0600706_Spain ARPU + AUPU" xfId="46536"/>
    <cellStyle name="n_VERIF ISP_PFA_Parcs_0600706_Spain ARPU + AUPU_Group" xfId="46537"/>
    <cellStyle name="n_VERIF ISP_PFA_Parcs_0600706_Spain ARPU + AUPU_ROW ARPU" xfId="46538"/>
    <cellStyle name="n_VERIF ISP_PFA_Parcs_0600706_Spain KPIs" xfId="7917"/>
    <cellStyle name="n_VERIF ISP_PFA_Parcs_0600706_Spain KPIs 2" xfId="17284"/>
    <cellStyle name="n_VERIF ISP_PFA_Parcs_0600706_Spain KPIs_1" xfId="52734"/>
    <cellStyle name="n_VERIF ISP_PFA_Parcs_0600706_Telecoms - Operational KPIs" xfId="51037"/>
    <cellStyle name="n_VERIF ISP_Poland KPIs" xfId="46399"/>
    <cellStyle name="n_VERIF ISP_Reporting Valeur_Mobile_2010_10" xfId="46539"/>
    <cellStyle name="n_VERIF ISP_Reporting Valeur_Mobile_2010_10_Group" xfId="46540"/>
    <cellStyle name="n_VERIF ISP_Reporting Valeur_Mobile_2010_10_ROW" xfId="46541"/>
    <cellStyle name="n_VERIF ISP_Reporting Valeur_Mobile_2010_10_ROW ARPU" xfId="46542"/>
    <cellStyle name="n_VERIF ISP_Reporting Valeur_Mobile_2010_10_ROW_Group" xfId="46543"/>
    <cellStyle name="n_VERIF ISP_Reporting Valeur_Mobile_2010_10_ROW_ROW ARPU" xfId="46544"/>
    <cellStyle name="n_VERIF ISP_ROW" xfId="46545"/>
    <cellStyle name="n_VERIF ISP_ROW ARPU" xfId="46546"/>
    <cellStyle name="n_VERIF ISP_ROW_1" xfId="46547"/>
    <cellStyle name="n_VERIF ISP_ROW_1_Group" xfId="46548"/>
    <cellStyle name="n_VERIF ISP_ROW_1_ROW ARPU" xfId="46549"/>
    <cellStyle name="n_VERIF ISP_ROW_Group" xfId="46550"/>
    <cellStyle name="n_VERIF ISP_ROW_ROW ARPU" xfId="46551"/>
    <cellStyle name="n_VERIF ISP_Spain ARPU + AUPU" xfId="46552"/>
    <cellStyle name="n_VERIF ISP_Spain ARPU + AUPU_Group" xfId="46553"/>
    <cellStyle name="n_VERIF ISP_Spain ARPU + AUPU_ROW ARPU" xfId="46554"/>
    <cellStyle name="n_VERIF ISP_Spain KPIs" xfId="7906"/>
    <cellStyle name="n_VERIF ISP_Spain KPIs 2" xfId="17273"/>
    <cellStyle name="n_VERIF ISP_Spain KPIs_1" xfId="52723"/>
    <cellStyle name="n_VERIF ISP_Telecoms - Operational KPIs" xfId="51026"/>
    <cellStyle name="n_VERIF ISP_UAG_report_CA 06-09 (06-09-28)" xfId="3937"/>
    <cellStyle name="n_VERIF ISP_UAG_report_CA 06-09 (06-09-28)_A&amp;ME KPIs" xfId="54514"/>
    <cellStyle name="n_VERIF ISP_UAG_report_CA 06-09 (06-09-28)_France financials" xfId="24852"/>
    <cellStyle name="n_VERIF ISP_UAG_report_CA 06-09 (06-09-28)_France KPIs" xfId="6060"/>
    <cellStyle name="n_VERIF ISP_UAG_report_CA 06-09 (06-09-28)_France KPIs 2" xfId="15477"/>
    <cellStyle name="n_VERIF ISP_UAG_report_CA 06-09 (06-09-28)_France KPIs_1" xfId="13302"/>
    <cellStyle name="n_VERIF ISP_UAG_report_CA 06-09 (06-09-28)_Group" xfId="46556"/>
    <cellStyle name="n_VERIF ISP_UAG_report_CA 06-09 (06-09-28)_Group - financial KPIs" xfId="23108"/>
    <cellStyle name="n_VERIF ISP_UAG_report_CA 06-09 (06-09-28)_Group - operational KPIs" xfId="11548"/>
    <cellStyle name="n_VERIF ISP_UAG_report_CA 06-09 (06-09-28)_Group - operational KPIs 2" xfId="19247"/>
    <cellStyle name="n_VERIF ISP_UAG_report_CA 06-09 (06-09-28)_Group - operational KPIs_1" xfId="21364"/>
    <cellStyle name="n_VERIF ISP_UAG_report_CA 06-09 (06-09-28)_Poland KPIs" xfId="46555"/>
    <cellStyle name="n_VERIF ISP_UAG_report_CA 06-09 (06-09-28)_ROW" xfId="46557"/>
    <cellStyle name="n_VERIF ISP_UAG_report_CA 06-09 (06-09-28)_ROW ARPU" xfId="46558"/>
    <cellStyle name="n_VERIF ISP_UAG_report_CA 06-09 (06-09-28)_ROW_1" xfId="46559"/>
    <cellStyle name="n_VERIF ISP_UAG_report_CA 06-09 (06-09-28)_ROW_1_Group" xfId="46560"/>
    <cellStyle name="n_VERIF ISP_UAG_report_CA 06-09 (06-09-28)_ROW_1_ROW ARPU" xfId="46561"/>
    <cellStyle name="n_VERIF ISP_UAG_report_CA 06-09 (06-09-28)_ROW_Group" xfId="46562"/>
    <cellStyle name="n_VERIF ISP_UAG_report_CA 06-09 (06-09-28)_ROW_ROW ARPU" xfId="46563"/>
    <cellStyle name="n_VERIF ISP_UAG_report_CA 06-09 (06-09-28)_Spain ARPU + AUPU" xfId="46564"/>
    <cellStyle name="n_VERIF ISP_UAG_report_CA 06-09 (06-09-28)_Spain ARPU + AUPU_Group" xfId="46565"/>
    <cellStyle name="n_VERIF ISP_UAG_report_CA 06-09 (06-09-28)_Spain ARPU + AUPU_ROW ARPU" xfId="46566"/>
    <cellStyle name="n_VERIF ISP_UAG_report_CA 06-09 (06-09-28)_Spain KPIs" xfId="7918"/>
    <cellStyle name="n_VERIF ISP_UAG_report_CA 06-09 (06-09-28)_Spain KPIs 2" xfId="17285"/>
    <cellStyle name="n_VERIF ISP_UAG_report_CA 06-09 (06-09-28)_Spain KPIs_1" xfId="52735"/>
    <cellStyle name="n_VERIF ISP_UAG_report_CA 06-09 (06-09-28)_Telecoms - Operational KPIs" xfId="51038"/>
    <cellStyle name="n_VERIF ISP_UAG_report_CA 06-10 (06-11-06)" xfId="3938"/>
    <cellStyle name="n_VERIF ISP_UAG_report_CA 06-10 (06-11-06)_A&amp;ME KPIs" xfId="54515"/>
    <cellStyle name="n_VERIF ISP_UAG_report_CA 06-10 (06-11-06)_France financials" xfId="24853"/>
    <cellStyle name="n_VERIF ISP_UAG_report_CA 06-10 (06-11-06)_France KPIs" xfId="6061"/>
    <cellStyle name="n_VERIF ISP_UAG_report_CA 06-10 (06-11-06)_France KPIs 2" xfId="15478"/>
    <cellStyle name="n_VERIF ISP_UAG_report_CA 06-10 (06-11-06)_France KPIs_1" xfId="13303"/>
    <cellStyle name="n_VERIF ISP_UAG_report_CA 06-10 (06-11-06)_Group" xfId="46568"/>
    <cellStyle name="n_VERIF ISP_UAG_report_CA 06-10 (06-11-06)_Group - financial KPIs" xfId="23109"/>
    <cellStyle name="n_VERIF ISP_UAG_report_CA 06-10 (06-11-06)_Group - operational KPIs" xfId="11549"/>
    <cellStyle name="n_VERIF ISP_UAG_report_CA 06-10 (06-11-06)_Group - operational KPIs 2" xfId="19248"/>
    <cellStyle name="n_VERIF ISP_UAG_report_CA 06-10 (06-11-06)_Group - operational KPIs_1" xfId="21365"/>
    <cellStyle name="n_VERIF ISP_UAG_report_CA 06-10 (06-11-06)_Poland KPIs" xfId="46567"/>
    <cellStyle name="n_VERIF ISP_UAG_report_CA 06-10 (06-11-06)_ROW" xfId="46569"/>
    <cellStyle name="n_VERIF ISP_UAG_report_CA 06-10 (06-11-06)_ROW ARPU" xfId="46570"/>
    <cellStyle name="n_VERIF ISP_UAG_report_CA 06-10 (06-11-06)_ROW_1" xfId="46571"/>
    <cellStyle name="n_VERIF ISP_UAG_report_CA 06-10 (06-11-06)_ROW_1_Group" xfId="46572"/>
    <cellStyle name="n_VERIF ISP_UAG_report_CA 06-10 (06-11-06)_ROW_1_ROW ARPU" xfId="46573"/>
    <cellStyle name="n_VERIF ISP_UAG_report_CA 06-10 (06-11-06)_ROW_Group" xfId="46574"/>
    <cellStyle name="n_VERIF ISP_UAG_report_CA 06-10 (06-11-06)_ROW_ROW ARPU" xfId="46575"/>
    <cellStyle name="n_VERIF ISP_UAG_report_CA 06-10 (06-11-06)_Spain ARPU + AUPU" xfId="46576"/>
    <cellStyle name="n_VERIF ISP_UAG_report_CA 06-10 (06-11-06)_Spain ARPU + AUPU_Group" xfId="46577"/>
    <cellStyle name="n_VERIF ISP_UAG_report_CA 06-10 (06-11-06)_Spain ARPU + AUPU_ROW ARPU" xfId="46578"/>
    <cellStyle name="n_VERIF ISP_UAG_report_CA 06-10 (06-11-06)_Spain KPIs" xfId="7919"/>
    <cellStyle name="n_VERIF ISP_UAG_report_CA 06-10 (06-11-06)_Spain KPIs 2" xfId="17286"/>
    <cellStyle name="n_VERIF ISP_UAG_report_CA 06-10 (06-11-06)_Spain KPIs_1" xfId="52736"/>
    <cellStyle name="n_VERIF ISP_UAG_report_CA 06-10 (06-11-06)_Telecoms - Operational KPIs" xfId="51039"/>
    <cellStyle name="n_VERIF ISP_V&amp;M trajectoires V1 (06-08-11)" xfId="3939"/>
    <cellStyle name="n_VERIF ISP_V&amp;M trajectoires V1 (06-08-11)_A&amp;ME KPIs" xfId="54516"/>
    <cellStyle name="n_VERIF ISP_V&amp;M trajectoires V1 (06-08-11)_France financials" xfId="24854"/>
    <cellStyle name="n_VERIF ISP_V&amp;M trajectoires V1 (06-08-11)_France KPIs" xfId="6062"/>
    <cellStyle name="n_VERIF ISP_V&amp;M trajectoires V1 (06-08-11)_France KPIs 2" xfId="15479"/>
    <cellStyle name="n_VERIF ISP_V&amp;M trajectoires V1 (06-08-11)_France KPIs_1" xfId="13304"/>
    <cellStyle name="n_VERIF ISP_V&amp;M trajectoires V1 (06-08-11)_Group" xfId="46580"/>
    <cellStyle name="n_VERIF ISP_V&amp;M trajectoires V1 (06-08-11)_Group - financial KPIs" xfId="23110"/>
    <cellStyle name="n_VERIF ISP_V&amp;M trajectoires V1 (06-08-11)_Group - operational KPIs" xfId="11550"/>
    <cellStyle name="n_VERIF ISP_V&amp;M trajectoires V1 (06-08-11)_Group - operational KPIs 2" xfId="19249"/>
    <cellStyle name="n_VERIF ISP_V&amp;M trajectoires V1 (06-08-11)_Group - operational KPIs_1" xfId="21366"/>
    <cellStyle name="n_VERIF ISP_V&amp;M trajectoires V1 (06-08-11)_Poland KPIs" xfId="46579"/>
    <cellStyle name="n_VERIF ISP_V&amp;M trajectoires V1 (06-08-11)_ROW" xfId="46581"/>
    <cellStyle name="n_VERIF ISP_V&amp;M trajectoires V1 (06-08-11)_ROW ARPU" xfId="46582"/>
    <cellStyle name="n_VERIF ISP_V&amp;M trajectoires V1 (06-08-11)_ROW_1" xfId="46583"/>
    <cellStyle name="n_VERIF ISP_V&amp;M trajectoires V1 (06-08-11)_ROW_1_Group" xfId="46584"/>
    <cellStyle name="n_VERIF ISP_V&amp;M trajectoires V1 (06-08-11)_ROW_1_ROW ARPU" xfId="46585"/>
    <cellStyle name="n_VERIF ISP_V&amp;M trajectoires V1 (06-08-11)_ROW_Group" xfId="46586"/>
    <cellStyle name="n_VERIF ISP_V&amp;M trajectoires V1 (06-08-11)_ROW_ROW ARPU" xfId="46587"/>
    <cellStyle name="n_VERIF ISP_V&amp;M trajectoires V1 (06-08-11)_Spain ARPU + AUPU" xfId="46588"/>
    <cellStyle name="n_VERIF ISP_V&amp;M trajectoires V1 (06-08-11)_Spain ARPU + AUPU_Group" xfId="46589"/>
    <cellStyle name="n_VERIF ISP_V&amp;M trajectoires V1 (06-08-11)_Spain ARPU + AUPU_ROW ARPU" xfId="46590"/>
    <cellStyle name="n_VERIF ISP_V&amp;M trajectoires V1 (06-08-11)_Spain KPIs" xfId="7920"/>
    <cellStyle name="n_VERIF ISP_V&amp;M trajectoires V1 (06-08-11)_Spain KPIs 2" xfId="17287"/>
    <cellStyle name="n_VERIF ISP_V&amp;M trajectoires V1 (06-08-11)_Spain KPIs_1" xfId="52737"/>
    <cellStyle name="n_VERIF ISP_V&amp;M trajectoires V1 (06-08-11)_Telecoms - Operational KPIs" xfId="51040"/>
    <cellStyle name="n_VM" xfId="3940"/>
    <cellStyle name="n_VM - Template Budget 2005 v2" xfId="3941"/>
    <cellStyle name="n_VM - Template Budget 2005 v2_01 Synthèse DM pour modèle" xfId="3942"/>
    <cellStyle name="n_VM - Template Budget 2005 v2_01 Synthèse DM pour modèle_A&amp;ME KPIs" xfId="54519"/>
    <cellStyle name="n_VM - Template Budget 2005 v2_01 Synthèse DM pour modèle_France financials" xfId="24857"/>
    <cellStyle name="n_VM - Template Budget 2005 v2_01 Synthèse DM pour modèle_France KPIs" xfId="6065"/>
    <cellStyle name="n_VM - Template Budget 2005 v2_01 Synthèse DM pour modèle_France KPIs 2" xfId="15482"/>
    <cellStyle name="n_VM - Template Budget 2005 v2_01 Synthèse DM pour modèle_France KPIs_1" xfId="13307"/>
    <cellStyle name="n_VM - Template Budget 2005 v2_01 Synthèse DM pour modèle_Group" xfId="46594"/>
    <cellStyle name="n_VM - Template Budget 2005 v2_01 Synthèse DM pour modèle_Group - financial KPIs" xfId="23113"/>
    <cellStyle name="n_VM - Template Budget 2005 v2_01 Synthèse DM pour modèle_Group - operational KPIs" xfId="11553"/>
    <cellStyle name="n_VM - Template Budget 2005 v2_01 Synthèse DM pour modèle_Group - operational KPIs 2" xfId="19252"/>
    <cellStyle name="n_VM - Template Budget 2005 v2_01 Synthèse DM pour modèle_Group - operational KPIs_1" xfId="21369"/>
    <cellStyle name="n_VM - Template Budget 2005 v2_01 Synthèse DM pour modèle_Poland KPIs" xfId="46593"/>
    <cellStyle name="n_VM - Template Budget 2005 v2_01 Synthèse DM pour modèle_ROW" xfId="46595"/>
    <cellStyle name="n_VM - Template Budget 2005 v2_01 Synthèse DM pour modèle_ROW ARPU" xfId="46596"/>
    <cellStyle name="n_VM - Template Budget 2005 v2_01 Synthèse DM pour modèle_ROW_1" xfId="46597"/>
    <cellStyle name="n_VM - Template Budget 2005 v2_01 Synthèse DM pour modèle_ROW_1_Group" xfId="46598"/>
    <cellStyle name="n_VM - Template Budget 2005 v2_01 Synthèse DM pour modèle_ROW_1_ROW ARPU" xfId="46599"/>
    <cellStyle name="n_VM - Template Budget 2005 v2_01 Synthèse DM pour modèle_ROW_Group" xfId="46600"/>
    <cellStyle name="n_VM - Template Budget 2005 v2_01 Synthèse DM pour modèle_ROW_ROW ARPU" xfId="46601"/>
    <cellStyle name="n_VM - Template Budget 2005 v2_01 Synthèse DM pour modèle_Spain ARPU + AUPU" xfId="46602"/>
    <cellStyle name="n_VM - Template Budget 2005 v2_01 Synthèse DM pour modèle_Spain ARPU + AUPU_Group" xfId="46603"/>
    <cellStyle name="n_VM - Template Budget 2005 v2_01 Synthèse DM pour modèle_Spain ARPU + AUPU_ROW ARPU" xfId="46604"/>
    <cellStyle name="n_VM - Template Budget 2005 v2_01 Synthèse DM pour modèle_Spain KPIs" xfId="7923"/>
    <cellStyle name="n_VM - Template Budget 2005 v2_01 Synthèse DM pour modèle_Spain KPIs 2" xfId="17290"/>
    <cellStyle name="n_VM - Template Budget 2005 v2_01 Synthèse DM pour modèle_Spain KPIs_1" xfId="52740"/>
    <cellStyle name="n_VM - Template Budget 2005 v2_01 Synthèse DM pour modèle_Telecoms - Operational KPIs" xfId="51043"/>
    <cellStyle name="n_VM - Template Budget 2005 v2_0703 Préflashde L23 Analyse CA trafic 07-03 (07-04-03)" xfId="3943"/>
    <cellStyle name="n_VM - Template Budget 2005 v2_0703 Préflashde L23 Analyse CA trafic 07-03 (07-04-03)_A&amp;ME KPIs" xfId="54520"/>
    <cellStyle name="n_VM - Template Budget 2005 v2_0703 Préflashde L23 Analyse CA trafic 07-03 (07-04-03)_France financials" xfId="24858"/>
    <cellStyle name="n_VM - Template Budget 2005 v2_0703 Préflashde L23 Analyse CA trafic 07-03 (07-04-03)_France KPIs" xfId="6066"/>
    <cellStyle name="n_VM - Template Budget 2005 v2_0703 Préflashde L23 Analyse CA trafic 07-03 (07-04-03)_France KPIs 2" xfId="15483"/>
    <cellStyle name="n_VM - Template Budget 2005 v2_0703 Préflashde L23 Analyse CA trafic 07-03 (07-04-03)_France KPIs_1" xfId="13308"/>
    <cellStyle name="n_VM - Template Budget 2005 v2_0703 Préflashde L23 Analyse CA trafic 07-03 (07-04-03)_Group" xfId="46606"/>
    <cellStyle name="n_VM - Template Budget 2005 v2_0703 Préflashde L23 Analyse CA trafic 07-03 (07-04-03)_Group - financial KPIs" xfId="23114"/>
    <cellStyle name="n_VM - Template Budget 2005 v2_0703 Préflashde L23 Analyse CA trafic 07-03 (07-04-03)_Group - operational KPIs" xfId="11554"/>
    <cellStyle name="n_VM - Template Budget 2005 v2_0703 Préflashde L23 Analyse CA trafic 07-03 (07-04-03)_Group - operational KPIs 2" xfId="19253"/>
    <cellStyle name="n_VM - Template Budget 2005 v2_0703 Préflashde L23 Analyse CA trafic 07-03 (07-04-03)_Group - operational KPIs_1" xfId="21370"/>
    <cellStyle name="n_VM - Template Budget 2005 v2_0703 Préflashde L23 Analyse CA trafic 07-03 (07-04-03)_Poland KPIs" xfId="46605"/>
    <cellStyle name="n_VM - Template Budget 2005 v2_0703 Préflashde L23 Analyse CA trafic 07-03 (07-04-03)_ROW" xfId="46607"/>
    <cellStyle name="n_VM - Template Budget 2005 v2_0703 Préflashde L23 Analyse CA trafic 07-03 (07-04-03)_ROW ARPU" xfId="46608"/>
    <cellStyle name="n_VM - Template Budget 2005 v2_0703 Préflashde L23 Analyse CA trafic 07-03 (07-04-03)_ROW_1" xfId="46609"/>
    <cellStyle name="n_VM - Template Budget 2005 v2_0703 Préflashde L23 Analyse CA trafic 07-03 (07-04-03)_ROW_1_Group" xfId="46610"/>
    <cellStyle name="n_VM - Template Budget 2005 v2_0703 Préflashde L23 Analyse CA trafic 07-03 (07-04-03)_ROW_1_ROW ARPU" xfId="46611"/>
    <cellStyle name="n_VM - Template Budget 2005 v2_0703 Préflashde L23 Analyse CA trafic 07-03 (07-04-03)_ROW_Group" xfId="46612"/>
    <cellStyle name="n_VM - Template Budget 2005 v2_0703 Préflashde L23 Analyse CA trafic 07-03 (07-04-03)_ROW_ROW ARPU" xfId="46613"/>
    <cellStyle name="n_VM - Template Budget 2005 v2_0703 Préflashde L23 Analyse CA trafic 07-03 (07-04-03)_Spain ARPU + AUPU" xfId="46614"/>
    <cellStyle name="n_VM - Template Budget 2005 v2_0703 Préflashde L23 Analyse CA trafic 07-03 (07-04-03)_Spain ARPU + AUPU_Group" xfId="46615"/>
    <cellStyle name="n_VM - Template Budget 2005 v2_0703 Préflashde L23 Analyse CA trafic 07-03 (07-04-03)_Spain ARPU + AUPU_ROW ARPU" xfId="46616"/>
    <cellStyle name="n_VM - Template Budget 2005 v2_0703 Préflashde L23 Analyse CA trafic 07-03 (07-04-03)_Spain KPIs" xfId="7924"/>
    <cellStyle name="n_VM - Template Budget 2005 v2_0703 Préflashde L23 Analyse CA trafic 07-03 (07-04-03)_Spain KPIs 2" xfId="17291"/>
    <cellStyle name="n_VM - Template Budget 2005 v2_0703 Préflashde L23 Analyse CA trafic 07-03 (07-04-03)_Spain KPIs_1" xfId="52741"/>
    <cellStyle name="n_VM - Template Budget 2005 v2_0703 Préflashde L23 Analyse CA trafic 07-03 (07-04-03)_Telecoms - Operational KPIs" xfId="51044"/>
    <cellStyle name="n_VM - Template Budget 2005 v2_A&amp;ME KPIs" xfId="54518"/>
    <cellStyle name="n_VM - Template Budget 2005 v2_Base Forfaits 06-07" xfId="3944"/>
    <cellStyle name="n_VM - Template Budget 2005 v2_Base Forfaits 06-07_A&amp;ME KPIs" xfId="54521"/>
    <cellStyle name="n_VM - Template Budget 2005 v2_Base Forfaits 06-07_France financials" xfId="24859"/>
    <cellStyle name="n_VM - Template Budget 2005 v2_Base Forfaits 06-07_France KPIs" xfId="6067"/>
    <cellStyle name="n_VM - Template Budget 2005 v2_Base Forfaits 06-07_France KPIs 2" xfId="15484"/>
    <cellStyle name="n_VM - Template Budget 2005 v2_Base Forfaits 06-07_France KPIs_1" xfId="13309"/>
    <cellStyle name="n_VM - Template Budget 2005 v2_Base Forfaits 06-07_Group" xfId="46618"/>
    <cellStyle name="n_VM - Template Budget 2005 v2_Base Forfaits 06-07_Group - financial KPIs" xfId="23115"/>
    <cellStyle name="n_VM - Template Budget 2005 v2_Base Forfaits 06-07_Group - operational KPIs" xfId="11555"/>
    <cellStyle name="n_VM - Template Budget 2005 v2_Base Forfaits 06-07_Group - operational KPIs 2" xfId="19254"/>
    <cellStyle name="n_VM - Template Budget 2005 v2_Base Forfaits 06-07_Group - operational KPIs_1" xfId="21371"/>
    <cellStyle name="n_VM - Template Budget 2005 v2_Base Forfaits 06-07_Poland KPIs" xfId="46617"/>
    <cellStyle name="n_VM - Template Budget 2005 v2_Base Forfaits 06-07_ROW" xfId="46619"/>
    <cellStyle name="n_VM - Template Budget 2005 v2_Base Forfaits 06-07_ROW ARPU" xfId="46620"/>
    <cellStyle name="n_VM - Template Budget 2005 v2_Base Forfaits 06-07_ROW_1" xfId="46621"/>
    <cellStyle name="n_VM - Template Budget 2005 v2_Base Forfaits 06-07_ROW_1_Group" xfId="46622"/>
    <cellStyle name="n_VM - Template Budget 2005 v2_Base Forfaits 06-07_ROW_1_ROW ARPU" xfId="46623"/>
    <cellStyle name="n_VM - Template Budget 2005 v2_Base Forfaits 06-07_ROW_Group" xfId="46624"/>
    <cellStyle name="n_VM - Template Budget 2005 v2_Base Forfaits 06-07_ROW_ROW ARPU" xfId="46625"/>
    <cellStyle name="n_VM - Template Budget 2005 v2_Base Forfaits 06-07_Spain ARPU + AUPU" xfId="46626"/>
    <cellStyle name="n_VM - Template Budget 2005 v2_Base Forfaits 06-07_Spain ARPU + AUPU_Group" xfId="46627"/>
    <cellStyle name="n_VM - Template Budget 2005 v2_Base Forfaits 06-07_Spain ARPU + AUPU_ROW ARPU" xfId="46628"/>
    <cellStyle name="n_VM - Template Budget 2005 v2_Base Forfaits 06-07_Spain KPIs" xfId="7925"/>
    <cellStyle name="n_VM - Template Budget 2005 v2_Base Forfaits 06-07_Spain KPIs 2" xfId="17292"/>
    <cellStyle name="n_VM - Template Budget 2005 v2_Base Forfaits 06-07_Spain KPIs_1" xfId="52742"/>
    <cellStyle name="n_VM - Template Budget 2005 v2_Base Forfaits 06-07_Telecoms - Operational KPIs" xfId="51045"/>
    <cellStyle name="n_VM - Template Budget 2005 v2_CA BAC SCR-VM 06-07 (31-07-06)" xfId="3945"/>
    <cellStyle name="n_VM - Template Budget 2005 v2_CA BAC SCR-VM 06-07 (31-07-06)_A&amp;ME KPIs" xfId="54522"/>
    <cellStyle name="n_VM - Template Budget 2005 v2_CA BAC SCR-VM 06-07 (31-07-06)_France financials" xfId="24860"/>
    <cellStyle name="n_VM - Template Budget 2005 v2_CA BAC SCR-VM 06-07 (31-07-06)_France KPIs" xfId="6068"/>
    <cellStyle name="n_VM - Template Budget 2005 v2_CA BAC SCR-VM 06-07 (31-07-06)_France KPIs 2" xfId="15485"/>
    <cellStyle name="n_VM - Template Budget 2005 v2_CA BAC SCR-VM 06-07 (31-07-06)_France KPIs_1" xfId="13310"/>
    <cellStyle name="n_VM - Template Budget 2005 v2_CA BAC SCR-VM 06-07 (31-07-06)_Group" xfId="46630"/>
    <cellStyle name="n_VM - Template Budget 2005 v2_CA BAC SCR-VM 06-07 (31-07-06)_Group - financial KPIs" xfId="23116"/>
    <cellStyle name="n_VM - Template Budget 2005 v2_CA BAC SCR-VM 06-07 (31-07-06)_Group - operational KPIs" xfId="11556"/>
    <cellStyle name="n_VM - Template Budget 2005 v2_CA BAC SCR-VM 06-07 (31-07-06)_Group - operational KPIs 2" xfId="19255"/>
    <cellStyle name="n_VM - Template Budget 2005 v2_CA BAC SCR-VM 06-07 (31-07-06)_Group - operational KPIs_1" xfId="21372"/>
    <cellStyle name="n_VM - Template Budget 2005 v2_CA BAC SCR-VM 06-07 (31-07-06)_Poland KPIs" xfId="46629"/>
    <cellStyle name="n_VM - Template Budget 2005 v2_CA BAC SCR-VM 06-07 (31-07-06)_ROW" xfId="46631"/>
    <cellStyle name="n_VM - Template Budget 2005 v2_CA BAC SCR-VM 06-07 (31-07-06)_ROW ARPU" xfId="46632"/>
    <cellStyle name="n_VM - Template Budget 2005 v2_CA BAC SCR-VM 06-07 (31-07-06)_ROW_1" xfId="46633"/>
    <cellStyle name="n_VM - Template Budget 2005 v2_CA BAC SCR-VM 06-07 (31-07-06)_ROW_1_Group" xfId="46634"/>
    <cellStyle name="n_VM - Template Budget 2005 v2_CA BAC SCR-VM 06-07 (31-07-06)_ROW_1_ROW ARPU" xfId="46635"/>
    <cellStyle name="n_VM - Template Budget 2005 v2_CA BAC SCR-VM 06-07 (31-07-06)_ROW_Group" xfId="46636"/>
    <cellStyle name="n_VM - Template Budget 2005 v2_CA BAC SCR-VM 06-07 (31-07-06)_ROW_ROW ARPU" xfId="46637"/>
    <cellStyle name="n_VM - Template Budget 2005 v2_CA BAC SCR-VM 06-07 (31-07-06)_Spain ARPU + AUPU" xfId="46638"/>
    <cellStyle name="n_VM - Template Budget 2005 v2_CA BAC SCR-VM 06-07 (31-07-06)_Spain ARPU + AUPU_Group" xfId="46639"/>
    <cellStyle name="n_VM - Template Budget 2005 v2_CA BAC SCR-VM 06-07 (31-07-06)_Spain ARPU + AUPU_ROW ARPU" xfId="46640"/>
    <cellStyle name="n_VM - Template Budget 2005 v2_CA BAC SCR-VM 06-07 (31-07-06)_Spain KPIs" xfId="7926"/>
    <cellStyle name="n_VM - Template Budget 2005 v2_CA BAC SCR-VM 06-07 (31-07-06)_Spain KPIs 2" xfId="17293"/>
    <cellStyle name="n_VM - Template Budget 2005 v2_CA BAC SCR-VM 06-07 (31-07-06)_Spain KPIs_1" xfId="52743"/>
    <cellStyle name="n_VM - Template Budget 2005 v2_CA BAC SCR-VM 06-07 (31-07-06)_Telecoms - Operational KPIs" xfId="51046"/>
    <cellStyle name="n_VM - Template Budget 2005 v2_CA forfaits 0607 (06-08-14)" xfId="3946"/>
    <cellStyle name="n_VM - Template Budget 2005 v2_CA forfaits 0607 (06-08-14)_A&amp;ME KPIs" xfId="54523"/>
    <cellStyle name="n_VM - Template Budget 2005 v2_CA forfaits 0607 (06-08-14)_France financials" xfId="24861"/>
    <cellStyle name="n_VM - Template Budget 2005 v2_CA forfaits 0607 (06-08-14)_France KPIs" xfId="6069"/>
    <cellStyle name="n_VM - Template Budget 2005 v2_CA forfaits 0607 (06-08-14)_France KPIs 2" xfId="15486"/>
    <cellStyle name="n_VM - Template Budget 2005 v2_CA forfaits 0607 (06-08-14)_France KPIs_1" xfId="13311"/>
    <cellStyle name="n_VM - Template Budget 2005 v2_CA forfaits 0607 (06-08-14)_Group" xfId="46642"/>
    <cellStyle name="n_VM - Template Budget 2005 v2_CA forfaits 0607 (06-08-14)_Group - financial KPIs" xfId="23117"/>
    <cellStyle name="n_VM - Template Budget 2005 v2_CA forfaits 0607 (06-08-14)_Group - operational KPIs" xfId="11557"/>
    <cellStyle name="n_VM - Template Budget 2005 v2_CA forfaits 0607 (06-08-14)_Group - operational KPIs 2" xfId="19256"/>
    <cellStyle name="n_VM - Template Budget 2005 v2_CA forfaits 0607 (06-08-14)_Group - operational KPIs_1" xfId="21373"/>
    <cellStyle name="n_VM - Template Budget 2005 v2_CA forfaits 0607 (06-08-14)_Poland KPIs" xfId="46641"/>
    <cellStyle name="n_VM - Template Budget 2005 v2_CA forfaits 0607 (06-08-14)_ROW" xfId="46643"/>
    <cellStyle name="n_VM - Template Budget 2005 v2_CA forfaits 0607 (06-08-14)_ROW ARPU" xfId="46644"/>
    <cellStyle name="n_VM - Template Budget 2005 v2_CA forfaits 0607 (06-08-14)_ROW_1" xfId="46645"/>
    <cellStyle name="n_VM - Template Budget 2005 v2_CA forfaits 0607 (06-08-14)_ROW_1_Group" xfId="46646"/>
    <cellStyle name="n_VM - Template Budget 2005 v2_CA forfaits 0607 (06-08-14)_ROW_1_ROW ARPU" xfId="46647"/>
    <cellStyle name="n_VM - Template Budget 2005 v2_CA forfaits 0607 (06-08-14)_ROW_Group" xfId="46648"/>
    <cellStyle name="n_VM - Template Budget 2005 v2_CA forfaits 0607 (06-08-14)_ROW_ROW ARPU" xfId="46649"/>
    <cellStyle name="n_VM - Template Budget 2005 v2_CA forfaits 0607 (06-08-14)_Spain ARPU + AUPU" xfId="46650"/>
    <cellStyle name="n_VM - Template Budget 2005 v2_CA forfaits 0607 (06-08-14)_Spain ARPU + AUPU_Group" xfId="46651"/>
    <cellStyle name="n_VM - Template Budget 2005 v2_CA forfaits 0607 (06-08-14)_Spain ARPU + AUPU_ROW ARPU" xfId="46652"/>
    <cellStyle name="n_VM - Template Budget 2005 v2_CA forfaits 0607 (06-08-14)_Spain KPIs" xfId="7927"/>
    <cellStyle name="n_VM - Template Budget 2005 v2_CA forfaits 0607 (06-08-14)_Spain KPIs 2" xfId="17294"/>
    <cellStyle name="n_VM - Template Budget 2005 v2_CA forfaits 0607 (06-08-14)_Spain KPIs_1" xfId="52744"/>
    <cellStyle name="n_VM - Template Budget 2005 v2_CA forfaits 0607 (06-08-14)_Telecoms - Operational KPIs" xfId="51047"/>
    <cellStyle name="n_VM - Template Budget 2005 v2_Classeur2" xfId="3947"/>
    <cellStyle name="n_VM - Template Budget 2005 v2_Classeur2_A&amp;ME KPIs" xfId="54524"/>
    <cellStyle name="n_VM - Template Budget 2005 v2_Classeur2_France financials" xfId="24862"/>
    <cellStyle name="n_VM - Template Budget 2005 v2_Classeur2_France KPIs" xfId="6070"/>
    <cellStyle name="n_VM - Template Budget 2005 v2_Classeur2_France KPIs 2" xfId="15487"/>
    <cellStyle name="n_VM - Template Budget 2005 v2_Classeur2_France KPIs_1" xfId="13312"/>
    <cellStyle name="n_VM - Template Budget 2005 v2_Classeur2_Group" xfId="46654"/>
    <cellStyle name="n_VM - Template Budget 2005 v2_Classeur2_Group - financial KPIs" xfId="23118"/>
    <cellStyle name="n_VM - Template Budget 2005 v2_Classeur2_Group - operational KPIs" xfId="11558"/>
    <cellStyle name="n_VM - Template Budget 2005 v2_Classeur2_Group - operational KPIs 2" xfId="19257"/>
    <cellStyle name="n_VM - Template Budget 2005 v2_Classeur2_Group - operational KPIs_1" xfId="21374"/>
    <cellStyle name="n_VM - Template Budget 2005 v2_Classeur2_Poland KPIs" xfId="46653"/>
    <cellStyle name="n_VM - Template Budget 2005 v2_Classeur2_ROW" xfId="46655"/>
    <cellStyle name="n_VM - Template Budget 2005 v2_Classeur2_ROW ARPU" xfId="46656"/>
    <cellStyle name="n_VM - Template Budget 2005 v2_Classeur2_ROW_1" xfId="46657"/>
    <cellStyle name="n_VM - Template Budget 2005 v2_Classeur2_ROW_1_Group" xfId="46658"/>
    <cellStyle name="n_VM - Template Budget 2005 v2_Classeur2_ROW_1_ROW ARPU" xfId="46659"/>
    <cellStyle name="n_VM - Template Budget 2005 v2_Classeur2_ROW_Group" xfId="46660"/>
    <cellStyle name="n_VM - Template Budget 2005 v2_Classeur2_ROW_ROW ARPU" xfId="46661"/>
    <cellStyle name="n_VM - Template Budget 2005 v2_Classeur2_Spain ARPU + AUPU" xfId="46662"/>
    <cellStyle name="n_VM - Template Budget 2005 v2_Classeur2_Spain ARPU + AUPU_Group" xfId="46663"/>
    <cellStyle name="n_VM - Template Budget 2005 v2_Classeur2_Spain ARPU + AUPU_ROW ARPU" xfId="46664"/>
    <cellStyle name="n_VM - Template Budget 2005 v2_Classeur2_Spain KPIs" xfId="7928"/>
    <cellStyle name="n_VM - Template Budget 2005 v2_Classeur2_Spain KPIs 2" xfId="17295"/>
    <cellStyle name="n_VM - Template Budget 2005 v2_Classeur2_Spain KPIs_1" xfId="52745"/>
    <cellStyle name="n_VM - Template Budget 2005 v2_Classeur2_Telecoms - Operational KPIs" xfId="51048"/>
    <cellStyle name="n_VM - Template Budget 2005 v2_Classeur5" xfId="3948"/>
    <cellStyle name="n_VM - Template Budget 2005 v2_Classeur5_A&amp;ME KPIs" xfId="54525"/>
    <cellStyle name="n_VM - Template Budget 2005 v2_Classeur5_France financials" xfId="24863"/>
    <cellStyle name="n_VM - Template Budget 2005 v2_Classeur5_France KPIs" xfId="6071"/>
    <cellStyle name="n_VM - Template Budget 2005 v2_Classeur5_France KPIs 2" xfId="15488"/>
    <cellStyle name="n_VM - Template Budget 2005 v2_Classeur5_France KPIs_1" xfId="13313"/>
    <cellStyle name="n_VM - Template Budget 2005 v2_Classeur5_Group" xfId="46666"/>
    <cellStyle name="n_VM - Template Budget 2005 v2_Classeur5_Group - financial KPIs" xfId="23119"/>
    <cellStyle name="n_VM - Template Budget 2005 v2_Classeur5_Group - operational KPIs" xfId="11559"/>
    <cellStyle name="n_VM - Template Budget 2005 v2_Classeur5_Group - operational KPIs 2" xfId="19258"/>
    <cellStyle name="n_VM - Template Budget 2005 v2_Classeur5_Group - operational KPIs_1" xfId="21375"/>
    <cellStyle name="n_VM - Template Budget 2005 v2_Classeur5_Poland KPIs" xfId="46665"/>
    <cellStyle name="n_VM - Template Budget 2005 v2_Classeur5_ROW" xfId="46667"/>
    <cellStyle name="n_VM - Template Budget 2005 v2_Classeur5_ROW ARPU" xfId="46668"/>
    <cellStyle name="n_VM - Template Budget 2005 v2_Classeur5_ROW_1" xfId="46669"/>
    <cellStyle name="n_VM - Template Budget 2005 v2_Classeur5_ROW_1_Group" xfId="46670"/>
    <cellStyle name="n_VM - Template Budget 2005 v2_Classeur5_ROW_1_ROW ARPU" xfId="46671"/>
    <cellStyle name="n_VM - Template Budget 2005 v2_Classeur5_ROW_Group" xfId="46672"/>
    <cellStyle name="n_VM - Template Budget 2005 v2_Classeur5_ROW_ROW ARPU" xfId="46673"/>
    <cellStyle name="n_VM - Template Budget 2005 v2_Classeur5_Spain ARPU + AUPU" xfId="46674"/>
    <cellStyle name="n_VM - Template Budget 2005 v2_Classeur5_Spain ARPU + AUPU_Group" xfId="46675"/>
    <cellStyle name="n_VM - Template Budget 2005 v2_Classeur5_Spain ARPU + AUPU_ROW ARPU" xfId="46676"/>
    <cellStyle name="n_VM - Template Budget 2005 v2_Classeur5_Spain KPIs" xfId="7929"/>
    <cellStyle name="n_VM - Template Budget 2005 v2_Classeur5_Spain KPIs 2" xfId="17296"/>
    <cellStyle name="n_VM - Template Budget 2005 v2_Classeur5_Spain KPIs_1" xfId="52746"/>
    <cellStyle name="n_VM - Template Budget 2005 v2_Classeur5_Telecoms - Operational KPIs" xfId="51049"/>
    <cellStyle name="n_VM - Template Budget 2005 v2_DATA KPI Personal" xfId="46677"/>
    <cellStyle name="n_VM - Template Budget 2005 v2_DATA KPI Personal_Group" xfId="46678"/>
    <cellStyle name="n_VM - Template Budget 2005 v2_DATA KPI Personal_ROW ARPU" xfId="46679"/>
    <cellStyle name="n_VM - Template Budget 2005 v2_EE_CoA_BS - mapped V4" xfId="46680"/>
    <cellStyle name="n_VM - Template Budget 2005 v2_EE_CoA_BS - mapped V4_Group" xfId="46681"/>
    <cellStyle name="n_VM - Template Budget 2005 v2_EE_CoA_BS - mapped V4_ROW ARPU" xfId="46682"/>
    <cellStyle name="n_VM - Template Budget 2005 v2_France financials" xfId="24856"/>
    <cellStyle name="n_VM - Template Budget 2005 v2_France KPIs" xfId="6064"/>
    <cellStyle name="n_VM - Template Budget 2005 v2_France KPIs 2" xfId="15481"/>
    <cellStyle name="n_VM - Template Budget 2005 v2_France KPIs_1" xfId="13306"/>
    <cellStyle name="n_VM - Template Budget 2005 v2_Group" xfId="46683"/>
    <cellStyle name="n_VM - Template Budget 2005 v2_Group - financial KPIs" xfId="23112"/>
    <cellStyle name="n_VM - Template Budget 2005 v2_Group - operational KPIs" xfId="11552"/>
    <cellStyle name="n_VM - Template Budget 2005 v2_Group - operational KPIs 2" xfId="19251"/>
    <cellStyle name="n_VM - Template Budget 2005 v2_Group - operational KPIs_1" xfId="21368"/>
    <cellStyle name="n_VM - Template Budget 2005 v2_PFA_Mn MTV_060413" xfId="3949"/>
    <cellStyle name="n_VM - Template Budget 2005 v2_PFA_Mn MTV_060413_A&amp;ME KPIs" xfId="54526"/>
    <cellStyle name="n_VM - Template Budget 2005 v2_PFA_Mn MTV_060413_France financials" xfId="24864"/>
    <cellStyle name="n_VM - Template Budget 2005 v2_PFA_Mn MTV_060413_France KPIs" xfId="6072"/>
    <cellStyle name="n_VM - Template Budget 2005 v2_PFA_Mn MTV_060413_France KPIs 2" xfId="15489"/>
    <cellStyle name="n_VM - Template Budget 2005 v2_PFA_Mn MTV_060413_France KPIs_1" xfId="13314"/>
    <cellStyle name="n_VM - Template Budget 2005 v2_PFA_Mn MTV_060413_Group" xfId="46685"/>
    <cellStyle name="n_VM - Template Budget 2005 v2_PFA_Mn MTV_060413_Group - financial KPIs" xfId="23120"/>
    <cellStyle name="n_VM - Template Budget 2005 v2_PFA_Mn MTV_060413_Group - operational KPIs" xfId="11560"/>
    <cellStyle name="n_VM - Template Budget 2005 v2_PFA_Mn MTV_060413_Group - operational KPIs 2" xfId="19259"/>
    <cellStyle name="n_VM - Template Budget 2005 v2_PFA_Mn MTV_060413_Group - operational KPIs_1" xfId="21376"/>
    <cellStyle name="n_VM - Template Budget 2005 v2_PFA_Mn MTV_060413_Poland KPIs" xfId="46684"/>
    <cellStyle name="n_VM - Template Budget 2005 v2_PFA_Mn MTV_060413_ROW" xfId="46686"/>
    <cellStyle name="n_VM - Template Budget 2005 v2_PFA_Mn MTV_060413_ROW ARPU" xfId="46687"/>
    <cellStyle name="n_VM - Template Budget 2005 v2_PFA_Mn MTV_060413_ROW_1" xfId="46688"/>
    <cellStyle name="n_VM - Template Budget 2005 v2_PFA_Mn MTV_060413_ROW_1_Group" xfId="46689"/>
    <cellStyle name="n_VM - Template Budget 2005 v2_PFA_Mn MTV_060413_ROW_1_ROW ARPU" xfId="46690"/>
    <cellStyle name="n_VM - Template Budget 2005 v2_PFA_Mn MTV_060413_ROW_Group" xfId="46691"/>
    <cellStyle name="n_VM - Template Budget 2005 v2_PFA_Mn MTV_060413_ROW_ROW ARPU" xfId="46692"/>
    <cellStyle name="n_VM - Template Budget 2005 v2_PFA_Mn MTV_060413_Spain ARPU + AUPU" xfId="46693"/>
    <cellStyle name="n_VM - Template Budget 2005 v2_PFA_Mn MTV_060413_Spain ARPU + AUPU_Group" xfId="46694"/>
    <cellStyle name="n_VM - Template Budget 2005 v2_PFA_Mn MTV_060413_Spain ARPU + AUPU_ROW ARPU" xfId="46695"/>
    <cellStyle name="n_VM - Template Budget 2005 v2_PFA_Mn MTV_060413_Spain KPIs" xfId="7930"/>
    <cellStyle name="n_VM - Template Budget 2005 v2_PFA_Mn MTV_060413_Spain KPIs 2" xfId="17297"/>
    <cellStyle name="n_VM - Template Budget 2005 v2_PFA_Mn MTV_060413_Spain KPIs_1" xfId="52747"/>
    <cellStyle name="n_VM - Template Budget 2005 v2_PFA_Mn MTV_060413_Telecoms - Operational KPIs" xfId="51050"/>
    <cellStyle name="n_VM - Template Budget 2005 v2_PFA_Mn_0603_V0 0" xfId="3950"/>
    <cellStyle name="n_VM - Template Budget 2005 v2_PFA_Mn_0603_V0 0_A&amp;ME KPIs" xfId="54527"/>
    <cellStyle name="n_VM - Template Budget 2005 v2_PFA_Mn_0603_V0 0_France financials" xfId="24865"/>
    <cellStyle name="n_VM - Template Budget 2005 v2_PFA_Mn_0603_V0 0_France KPIs" xfId="6073"/>
    <cellStyle name="n_VM - Template Budget 2005 v2_PFA_Mn_0603_V0 0_France KPIs 2" xfId="15490"/>
    <cellStyle name="n_VM - Template Budget 2005 v2_PFA_Mn_0603_V0 0_France KPIs_1" xfId="13315"/>
    <cellStyle name="n_VM - Template Budget 2005 v2_PFA_Mn_0603_V0 0_Group" xfId="46697"/>
    <cellStyle name="n_VM - Template Budget 2005 v2_PFA_Mn_0603_V0 0_Group - financial KPIs" xfId="23121"/>
    <cellStyle name="n_VM - Template Budget 2005 v2_PFA_Mn_0603_V0 0_Group - operational KPIs" xfId="11561"/>
    <cellStyle name="n_VM - Template Budget 2005 v2_PFA_Mn_0603_V0 0_Group - operational KPIs 2" xfId="19260"/>
    <cellStyle name="n_VM - Template Budget 2005 v2_PFA_Mn_0603_V0 0_Group - operational KPIs_1" xfId="21377"/>
    <cellStyle name="n_VM - Template Budget 2005 v2_PFA_Mn_0603_V0 0_Poland KPIs" xfId="46696"/>
    <cellStyle name="n_VM - Template Budget 2005 v2_PFA_Mn_0603_V0 0_ROW" xfId="46698"/>
    <cellStyle name="n_VM - Template Budget 2005 v2_PFA_Mn_0603_V0 0_ROW ARPU" xfId="46699"/>
    <cellStyle name="n_VM - Template Budget 2005 v2_PFA_Mn_0603_V0 0_ROW_1" xfId="46700"/>
    <cellStyle name="n_VM - Template Budget 2005 v2_PFA_Mn_0603_V0 0_ROW_1_Group" xfId="46701"/>
    <cellStyle name="n_VM - Template Budget 2005 v2_PFA_Mn_0603_V0 0_ROW_1_ROW ARPU" xfId="46702"/>
    <cellStyle name="n_VM - Template Budget 2005 v2_PFA_Mn_0603_V0 0_ROW_Group" xfId="46703"/>
    <cellStyle name="n_VM - Template Budget 2005 v2_PFA_Mn_0603_V0 0_ROW_ROW ARPU" xfId="46704"/>
    <cellStyle name="n_VM - Template Budget 2005 v2_PFA_Mn_0603_V0 0_Spain ARPU + AUPU" xfId="46705"/>
    <cellStyle name="n_VM - Template Budget 2005 v2_PFA_Mn_0603_V0 0_Spain ARPU + AUPU_Group" xfId="46706"/>
    <cellStyle name="n_VM - Template Budget 2005 v2_PFA_Mn_0603_V0 0_Spain ARPU + AUPU_ROW ARPU" xfId="46707"/>
    <cellStyle name="n_VM - Template Budget 2005 v2_PFA_Mn_0603_V0 0_Spain KPIs" xfId="7931"/>
    <cellStyle name="n_VM - Template Budget 2005 v2_PFA_Mn_0603_V0 0_Spain KPIs 2" xfId="17298"/>
    <cellStyle name="n_VM - Template Budget 2005 v2_PFA_Mn_0603_V0 0_Spain KPIs_1" xfId="52748"/>
    <cellStyle name="n_VM - Template Budget 2005 v2_PFA_Mn_0603_V0 0_Telecoms - Operational KPIs" xfId="51051"/>
    <cellStyle name="n_VM - Template Budget 2005 v2_PFA_Parcs_0600706" xfId="3951"/>
    <cellStyle name="n_VM - Template Budget 2005 v2_PFA_Parcs_0600706_A&amp;ME KPIs" xfId="54528"/>
    <cellStyle name="n_VM - Template Budget 2005 v2_PFA_Parcs_0600706_France financials" xfId="24866"/>
    <cellStyle name="n_VM - Template Budget 2005 v2_PFA_Parcs_0600706_France KPIs" xfId="6074"/>
    <cellStyle name="n_VM - Template Budget 2005 v2_PFA_Parcs_0600706_France KPIs 2" xfId="15491"/>
    <cellStyle name="n_VM - Template Budget 2005 v2_PFA_Parcs_0600706_France KPIs_1" xfId="13316"/>
    <cellStyle name="n_VM - Template Budget 2005 v2_PFA_Parcs_0600706_Group" xfId="46709"/>
    <cellStyle name="n_VM - Template Budget 2005 v2_PFA_Parcs_0600706_Group - financial KPIs" xfId="23122"/>
    <cellStyle name="n_VM - Template Budget 2005 v2_PFA_Parcs_0600706_Group - operational KPIs" xfId="11562"/>
    <cellStyle name="n_VM - Template Budget 2005 v2_PFA_Parcs_0600706_Group - operational KPIs 2" xfId="19261"/>
    <cellStyle name="n_VM - Template Budget 2005 v2_PFA_Parcs_0600706_Group - operational KPIs_1" xfId="21378"/>
    <cellStyle name="n_VM - Template Budget 2005 v2_PFA_Parcs_0600706_Poland KPIs" xfId="46708"/>
    <cellStyle name="n_VM - Template Budget 2005 v2_PFA_Parcs_0600706_ROW" xfId="46710"/>
    <cellStyle name="n_VM - Template Budget 2005 v2_PFA_Parcs_0600706_ROW ARPU" xfId="46711"/>
    <cellStyle name="n_VM - Template Budget 2005 v2_PFA_Parcs_0600706_ROW_1" xfId="46712"/>
    <cellStyle name="n_VM - Template Budget 2005 v2_PFA_Parcs_0600706_ROW_1_Group" xfId="46713"/>
    <cellStyle name="n_VM - Template Budget 2005 v2_PFA_Parcs_0600706_ROW_1_ROW ARPU" xfId="46714"/>
    <cellStyle name="n_VM - Template Budget 2005 v2_PFA_Parcs_0600706_ROW_Group" xfId="46715"/>
    <cellStyle name="n_VM - Template Budget 2005 v2_PFA_Parcs_0600706_ROW_ROW ARPU" xfId="46716"/>
    <cellStyle name="n_VM - Template Budget 2005 v2_PFA_Parcs_0600706_Spain ARPU + AUPU" xfId="46717"/>
    <cellStyle name="n_VM - Template Budget 2005 v2_PFA_Parcs_0600706_Spain ARPU + AUPU_Group" xfId="46718"/>
    <cellStyle name="n_VM - Template Budget 2005 v2_PFA_Parcs_0600706_Spain ARPU + AUPU_ROW ARPU" xfId="46719"/>
    <cellStyle name="n_VM - Template Budget 2005 v2_PFA_Parcs_0600706_Spain KPIs" xfId="7932"/>
    <cellStyle name="n_VM - Template Budget 2005 v2_PFA_Parcs_0600706_Spain KPIs 2" xfId="17299"/>
    <cellStyle name="n_VM - Template Budget 2005 v2_PFA_Parcs_0600706_Spain KPIs_1" xfId="52749"/>
    <cellStyle name="n_VM - Template Budget 2005 v2_PFA_Parcs_0600706_Telecoms - Operational KPIs" xfId="51052"/>
    <cellStyle name="n_VM - Template Budget 2005 v2_Poland KPIs" xfId="46592"/>
    <cellStyle name="n_VM - Template Budget 2005 v2_Reporting Valeur_Mobile_2010_10" xfId="46720"/>
    <cellStyle name="n_VM - Template Budget 2005 v2_Reporting Valeur_Mobile_2010_10_Group" xfId="46721"/>
    <cellStyle name="n_VM - Template Budget 2005 v2_Reporting Valeur_Mobile_2010_10_ROW" xfId="46722"/>
    <cellStyle name="n_VM - Template Budget 2005 v2_Reporting Valeur_Mobile_2010_10_ROW ARPU" xfId="46723"/>
    <cellStyle name="n_VM - Template Budget 2005 v2_Reporting Valeur_Mobile_2010_10_ROW_Group" xfId="46724"/>
    <cellStyle name="n_VM - Template Budget 2005 v2_Reporting Valeur_Mobile_2010_10_ROW_ROW ARPU" xfId="46725"/>
    <cellStyle name="n_VM - Template Budget 2005 v2_ROW" xfId="46726"/>
    <cellStyle name="n_VM - Template Budget 2005 v2_ROW ARPU" xfId="46727"/>
    <cellStyle name="n_VM - Template Budget 2005 v2_ROW_1" xfId="46728"/>
    <cellStyle name="n_VM - Template Budget 2005 v2_ROW_1_Group" xfId="46729"/>
    <cellStyle name="n_VM - Template Budget 2005 v2_ROW_1_ROW ARPU" xfId="46730"/>
    <cellStyle name="n_VM - Template Budget 2005 v2_ROW_Group" xfId="46731"/>
    <cellStyle name="n_VM - Template Budget 2005 v2_ROW_ROW ARPU" xfId="46732"/>
    <cellStyle name="n_VM - Template Budget 2005 v2_Spain ARPU + AUPU" xfId="46733"/>
    <cellStyle name="n_VM - Template Budget 2005 v2_Spain ARPU + AUPU_Group" xfId="46734"/>
    <cellStyle name="n_VM - Template Budget 2005 v2_Spain ARPU + AUPU_ROW ARPU" xfId="46735"/>
    <cellStyle name="n_VM - Template Budget 2005 v2_Spain KPIs" xfId="7922"/>
    <cellStyle name="n_VM - Template Budget 2005 v2_Spain KPIs 2" xfId="17289"/>
    <cellStyle name="n_VM - Template Budget 2005 v2_Spain KPIs_1" xfId="52739"/>
    <cellStyle name="n_VM - Template Budget 2005 v2_Telecoms - Operational KPIs" xfId="51042"/>
    <cellStyle name="n_VM - Template Budget 2005 v2_UAG_report_CA 06-09 (06-09-28)" xfId="3952"/>
    <cellStyle name="n_VM - Template Budget 2005 v2_UAG_report_CA 06-09 (06-09-28)_A&amp;ME KPIs" xfId="54529"/>
    <cellStyle name="n_VM - Template Budget 2005 v2_UAG_report_CA 06-09 (06-09-28)_France financials" xfId="24867"/>
    <cellStyle name="n_VM - Template Budget 2005 v2_UAG_report_CA 06-09 (06-09-28)_France KPIs" xfId="6075"/>
    <cellStyle name="n_VM - Template Budget 2005 v2_UAG_report_CA 06-09 (06-09-28)_France KPIs 2" xfId="15492"/>
    <cellStyle name="n_VM - Template Budget 2005 v2_UAG_report_CA 06-09 (06-09-28)_France KPIs_1" xfId="13317"/>
    <cellStyle name="n_VM - Template Budget 2005 v2_UAG_report_CA 06-09 (06-09-28)_Group" xfId="46737"/>
    <cellStyle name="n_VM - Template Budget 2005 v2_UAG_report_CA 06-09 (06-09-28)_Group - financial KPIs" xfId="23123"/>
    <cellStyle name="n_VM - Template Budget 2005 v2_UAG_report_CA 06-09 (06-09-28)_Group - operational KPIs" xfId="11563"/>
    <cellStyle name="n_VM - Template Budget 2005 v2_UAG_report_CA 06-09 (06-09-28)_Group - operational KPIs 2" xfId="19262"/>
    <cellStyle name="n_VM - Template Budget 2005 v2_UAG_report_CA 06-09 (06-09-28)_Group - operational KPIs_1" xfId="21379"/>
    <cellStyle name="n_VM - Template Budget 2005 v2_UAG_report_CA 06-09 (06-09-28)_Poland KPIs" xfId="46736"/>
    <cellStyle name="n_VM - Template Budget 2005 v2_UAG_report_CA 06-09 (06-09-28)_ROW" xfId="46738"/>
    <cellStyle name="n_VM - Template Budget 2005 v2_UAG_report_CA 06-09 (06-09-28)_ROW ARPU" xfId="46739"/>
    <cellStyle name="n_VM - Template Budget 2005 v2_UAG_report_CA 06-09 (06-09-28)_ROW_1" xfId="46740"/>
    <cellStyle name="n_VM - Template Budget 2005 v2_UAG_report_CA 06-09 (06-09-28)_ROW_1_Group" xfId="46741"/>
    <cellStyle name="n_VM - Template Budget 2005 v2_UAG_report_CA 06-09 (06-09-28)_ROW_1_ROW ARPU" xfId="46742"/>
    <cellStyle name="n_VM - Template Budget 2005 v2_UAG_report_CA 06-09 (06-09-28)_ROW_Group" xfId="46743"/>
    <cellStyle name="n_VM - Template Budget 2005 v2_UAG_report_CA 06-09 (06-09-28)_ROW_ROW ARPU" xfId="46744"/>
    <cellStyle name="n_VM - Template Budget 2005 v2_UAG_report_CA 06-09 (06-09-28)_Spain ARPU + AUPU" xfId="46745"/>
    <cellStyle name="n_VM - Template Budget 2005 v2_UAG_report_CA 06-09 (06-09-28)_Spain ARPU + AUPU_Group" xfId="46746"/>
    <cellStyle name="n_VM - Template Budget 2005 v2_UAG_report_CA 06-09 (06-09-28)_Spain ARPU + AUPU_ROW ARPU" xfId="46747"/>
    <cellStyle name="n_VM - Template Budget 2005 v2_UAG_report_CA 06-09 (06-09-28)_Spain KPIs" xfId="7933"/>
    <cellStyle name="n_VM - Template Budget 2005 v2_UAG_report_CA 06-09 (06-09-28)_Spain KPIs 2" xfId="17300"/>
    <cellStyle name="n_VM - Template Budget 2005 v2_UAG_report_CA 06-09 (06-09-28)_Spain KPIs_1" xfId="52750"/>
    <cellStyle name="n_VM - Template Budget 2005 v2_UAG_report_CA 06-09 (06-09-28)_Telecoms - Operational KPIs" xfId="51053"/>
    <cellStyle name="n_VM - Template Budget 2005 v2_UAG_report_CA 06-10 (06-11-06)" xfId="3953"/>
    <cellStyle name="n_VM - Template Budget 2005 v2_UAG_report_CA 06-10 (06-11-06)_A&amp;ME KPIs" xfId="54530"/>
    <cellStyle name="n_VM - Template Budget 2005 v2_UAG_report_CA 06-10 (06-11-06)_France financials" xfId="24868"/>
    <cellStyle name="n_VM - Template Budget 2005 v2_UAG_report_CA 06-10 (06-11-06)_France KPIs" xfId="6076"/>
    <cellStyle name="n_VM - Template Budget 2005 v2_UAG_report_CA 06-10 (06-11-06)_France KPIs 2" xfId="15493"/>
    <cellStyle name="n_VM - Template Budget 2005 v2_UAG_report_CA 06-10 (06-11-06)_France KPIs_1" xfId="13318"/>
    <cellStyle name="n_VM - Template Budget 2005 v2_UAG_report_CA 06-10 (06-11-06)_Group" xfId="46749"/>
    <cellStyle name="n_VM - Template Budget 2005 v2_UAG_report_CA 06-10 (06-11-06)_Group - financial KPIs" xfId="23124"/>
    <cellStyle name="n_VM - Template Budget 2005 v2_UAG_report_CA 06-10 (06-11-06)_Group - operational KPIs" xfId="11564"/>
    <cellStyle name="n_VM - Template Budget 2005 v2_UAG_report_CA 06-10 (06-11-06)_Group - operational KPIs 2" xfId="19263"/>
    <cellStyle name="n_VM - Template Budget 2005 v2_UAG_report_CA 06-10 (06-11-06)_Group - operational KPIs_1" xfId="21380"/>
    <cellStyle name="n_VM - Template Budget 2005 v2_UAG_report_CA 06-10 (06-11-06)_Poland KPIs" xfId="46748"/>
    <cellStyle name="n_VM - Template Budget 2005 v2_UAG_report_CA 06-10 (06-11-06)_ROW" xfId="46750"/>
    <cellStyle name="n_VM - Template Budget 2005 v2_UAG_report_CA 06-10 (06-11-06)_ROW ARPU" xfId="46751"/>
    <cellStyle name="n_VM - Template Budget 2005 v2_UAG_report_CA 06-10 (06-11-06)_ROW_1" xfId="46752"/>
    <cellStyle name="n_VM - Template Budget 2005 v2_UAG_report_CA 06-10 (06-11-06)_ROW_1_Group" xfId="46753"/>
    <cellStyle name="n_VM - Template Budget 2005 v2_UAG_report_CA 06-10 (06-11-06)_ROW_1_ROW ARPU" xfId="46754"/>
    <cellStyle name="n_VM - Template Budget 2005 v2_UAG_report_CA 06-10 (06-11-06)_ROW_Group" xfId="46755"/>
    <cellStyle name="n_VM - Template Budget 2005 v2_UAG_report_CA 06-10 (06-11-06)_ROW_ROW ARPU" xfId="46756"/>
    <cellStyle name="n_VM - Template Budget 2005 v2_UAG_report_CA 06-10 (06-11-06)_Spain ARPU + AUPU" xfId="46757"/>
    <cellStyle name="n_VM - Template Budget 2005 v2_UAG_report_CA 06-10 (06-11-06)_Spain ARPU + AUPU_Group" xfId="46758"/>
    <cellStyle name="n_VM - Template Budget 2005 v2_UAG_report_CA 06-10 (06-11-06)_Spain ARPU + AUPU_ROW ARPU" xfId="46759"/>
    <cellStyle name="n_VM - Template Budget 2005 v2_UAG_report_CA 06-10 (06-11-06)_Spain KPIs" xfId="7934"/>
    <cellStyle name="n_VM - Template Budget 2005 v2_UAG_report_CA 06-10 (06-11-06)_Spain KPIs 2" xfId="17301"/>
    <cellStyle name="n_VM - Template Budget 2005 v2_UAG_report_CA 06-10 (06-11-06)_Spain KPIs_1" xfId="52751"/>
    <cellStyle name="n_VM - Template Budget 2005 v2_UAG_report_CA 06-10 (06-11-06)_Telecoms - Operational KPIs" xfId="51054"/>
    <cellStyle name="n_VM - Template Budget 2005 v2_V&amp;M trajectoires V1 (06-08-11)" xfId="3954"/>
    <cellStyle name="n_VM - Template Budget 2005 v2_V&amp;M trajectoires V1 (06-08-11)_A&amp;ME KPIs" xfId="54531"/>
    <cellStyle name="n_VM - Template Budget 2005 v2_V&amp;M trajectoires V1 (06-08-11)_France financials" xfId="24869"/>
    <cellStyle name="n_VM - Template Budget 2005 v2_V&amp;M trajectoires V1 (06-08-11)_France KPIs" xfId="6077"/>
    <cellStyle name="n_VM - Template Budget 2005 v2_V&amp;M trajectoires V1 (06-08-11)_France KPIs 2" xfId="15494"/>
    <cellStyle name="n_VM - Template Budget 2005 v2_V&amp;M trajectoires V1 (06-08-11)_France KPIs_1" xfId="13319"/>
    <cellStyle name="n_VM - Template Budget 2005 v2_V&amp;M trajectoires V1 (06-08-11)_Group" xfId="46761"/>
    <cellStyle name="n_VM - Template Budget 2005 v2_V&amp;M trajectoires V1 (06-08-11)_Group - financial KPIs" xfId="23125"/>
    <cellStyle name="n_VM - Template Budget 2005 v2_V&amp;M trajectoires V1 (06-08-11)_Group - operational KPIs" xfId="11565"/>
    <cellStyle name="n_VM - Template Budget 2005 v2_V&amp;M trajectoires V1 (06-08-11)_Group - operational KPIs 2" xfId="19264"/>
    <cellStyle name="n_VM - Template Budget 2005 v2_V&amp;M trajectoires V1 (06-08-11)_Group - operational KPIs_1" xfId="21381"/>
    <cellStyle name="n_VM - Template Budget 2005 v2_V&amp;M trajectoires V1 (06-08-11)_Poland KPIs" xfId="46760"/>
    <cellStyle name="n_VM - Template Budget 2005 v2_V&amp;M trajectoires V1 (06-08-11)_ROW" xfId="46762"/>
    <cellStyle name="n_VM - Template Budget 2005 v2_V&amp;M trajectoires V1 (06-08-11)_ROW ARPU" xfId="46763"/>
    <cellStyle name="n_VM - Template Budget 2005 v2_V&amp;M trajectoires V1 (06-08-11)_ROW_1" xfId="46764"/>
    <cellStyle name="n_VM - Template Budget 2005 v2_V&amp;M trajectoires V1 (06-08-11)_ROW_1_Group" xfId="46765"/>
    <cellStyle name="n_VM - Template Budget 2005 v2_V&amp;M trajectoires V1 (06-08-11)_ROW_1_ROW ARPU" xfId="46766"/>
    <cellStyle name="n_VM - Template Budget 2005 v2_V&amp;M trajectoires V1 (06-08-11)_ROW_Group" xfId="46767"/>
    <cellStyle name="n_VM - Template Budget 2005 v2_V&amp;M trajectoires V1 (06-08-11)_ROW_ROW ARPU" xfId="46768"/>
    <cellStyle name="n_VM - Template Budget 2005 v2_V&amp;M trajectoires V1 (06-08-11)_Spain ARPU + AUPU" xfId="46769"/>
    <cellStyle name="n_VM - Template Budget 2005 v2_V&amp;M trajectoires V1 (06-08-11)_Spain ARPU + AUPU_Group" xfId="46770"/>
    <cellStyle name="n_VM - Template Budget 2005 v2_V&amp;M trajectoires V1 (06-08-11)_Spain ARPU + AUPU_ROW ARPU" xfId="46771"/>
    <cellStyle name="n_VM - Template Budget 2005 v2_V&amp;M trajectoires V1 (06-08-11)_Spain KPIs" xfId="7935"/>
    <cellStyle name="n_VM - Template Budget 2005 v2_V&amp;M trajectoires V1 (06-08-11)_Spain KPIs 2" xfId="17302"/>
    <cellStyle name="n_VM - Template Budget 2005 v2_V&amp;M trajectoires V1 (06-08-11)_Spain KPIs_1" xfId="52752"/>
    <cellStyle name="n_VM - Template Budget 2005 v2_V&amp;M trajectoires V1 (06-08-11)_Telecoms - Operational KPIs" xfId="51055"/>
    <cellStyle name="n_VM PFA04 BUD05 VB" xfId="3955"/>
    <cellStyle name="n_VM PFA04 BUD05 VB_01 Synthèse DM pour modèle" xfId="3956"/>
    <cellStyle name="n_VM PFA04 BUD05 VB_01 Synthèse DM pour modèle_A&amp;ME KPIs" xfId="54533"/>
    <cellStyle name="n_VM PFA04 BUD05 VB_01 Synthèse DM pour modèle_France financials" xfId="24871"/>
    <cellStyle name="n_VM PFA04 BUD05 VB_01 Synthèse DM pour modèle_France KPIs" xfId="6079"/>
    <cellStyle name="n_VM PFA04 BUD05 VB_01 Synthèse DM pour modèle_France KPIs 2" xfId="15496"/>
    <cellStyle name="n_VM PFA04 BUD05 VB_01 Synthèse DM pour modèle_France KPIs_1" xfId="13321"/>
    <cellStyle name="n_VM PFA04 BUD05 VB_01 Synthèse DM pour modèle_Group" xfId="46774"/>
    <cellStyle name="n_VM PFA04 BUD05 VB_01 Synthèse DM pour modèle_Group - financial KPIs" xfId="23127"/>
    <cellStyle name="n_VM PFA04 BUD05 VB_01 Synthèse DM pour modèle_Group - operational KPIs" xfId="11567"/>
    <cellStyle name="n_VM PFA04 BUD05 VB_01 Synthèse DM pour modèle_Group - operational KPIs 2" xfId="19266"/>
    <cellStyle name="n_VM PFA04 BUD05 VB_01 Synthèse DM pour modèle_Group - operational KPIs_1" xfId="21383"/>
    <cellStyle name="n_VM PFA04 BUD05 VB_01 Synthèse DM pour modèle_Poland KPIs" xfId="46773"/>
    <cellStyle name="n_VM PFA04 BUD05 VB_01 Synthèse DM pour modèle_ROW" xfId="46775"/>
    <cellStyle name="n_VM PFA04 BUD05 VB_01 Synthèse DM pour modèle_ROW ARPU" xfId="46776"/>
    <cellStyle name="n_VM PFA04 BUD05 VB_01 Synthèse DM pour modèle_ROW_1" xfId="46777"/>
    <cellStyle name="n_VM PFA04 BUD05 VB_01 Synthèse DM pour modèle_ROW_1_Group" xfId="46778"/>
    <cellStyle name="n_VM PFA04 BUD05 VB_01 Synthèse DM pour modèle_ROW_1_ROW ARPU" xfId="46779"/>
    <cellStyle name="n_VM PFA04 BUD05 VB_01 Synthèse DM pour modèle_ROW_Group" xfId="46780"/>
    <cellStyle name="n_VM PFA04 BUD05 VB_01 Synthèse DM pour modèle_ROW_ROW ARPU" xfId="46781"/>
    <cellStyle name="n_VM PFA04 BUD05 VB_01 Synthèse DM pour modèle_Spain ARPU + AUPU" xfId="46782"/>
    <cellStyle name="n_VM PFA04 BUD05 VB_01 Synthèse DM pour modèle_Spain ARPU + AUPU_Group" xfId="46783"/>
    <cellStyle name="n_VM PFA04 BUD05 VB_01 Synthèse DM pour modèle_Spain ARPU + AUPU_ROW ARPU" xfId="46784"/>
    <cellStyle name="n_VM PFA04 BUD05 VB_01 Synthèse DM pour modèle_Spain KPIs" xfId="7937"/>
    <cellStyle name="n_VM PFA04 BUD05 VB_01 Synthèse DM pour modèle_Spain KPIs 2" xfId="17304"/>
    <cellStyle name="n_VM PFA04 BUD05 VB_01 Synthèse DM pour modèle_Spain KPIs_1" xfId="52754"/>
    <cellStyle name="n_VM PFA04 BUD05 VB_01 Synthèse DM pour modèle_Telecoms - Operational KPIs" xfId="51057"/>
    <cellStyle name="n_VM PFA04 BUD05 VB_0703 Préflashde L23 Analyse CA trafic 07-03 (07-04-03)" xfId="3957"/>
    <cellStyle name="n_VM PFA04 BUD05 VB_0703 Préflashde L23 Analyse CA trafic 07-03 (07-04-03)_A&amp;ME KPIs" xfId="54534"/>
    <cellStyle name="n_VM PFA04 BUD05 VB_0703 Préflashde L23 Analyse CA trafic 07-03 (07-04-03)_France financials" xfId="24872"/>
    <cellStyle name="n_VM PFA04 BUD05 VB_0703 Préflashde L23 Analyse CA trafic 07-03 (07-04-03)_France KPIs" xfId="6080"/>
    <cellStyle name="n_VM PFA04 BUD05 VB_0703 Préflashde L23 Analyse CA trafic 07-03 (07-04-03)_France KPIs 2" xfId="15497"/>
    <cellStyle name="n_VM PFA04 BUD05 VB_0703 Préflashde L23 Analyse CA trafic 07-03 (07-04-03)_France KPIs_1" xfId="13322"/>
    <cellStyle name="n_VM PFA04 BUD05 VB_0703 Préflashde L23 Analyse CA trafic 07-03 (07-04-03)_Group" xfId="46786"/>
    <cellStyle name="n_VM PFA04 BUD05 VB_0703 Préflashde L23 Analyse CA trafic 07-03 (07-04-03)_Group - financial KPIs" xfId="23128"/>
    <cellStyle name="n_VM PFA04 BUD05 VB_0703 Préflashde L23 Analyse CA trafic 07-03 (07-04-03)_Group - operational KPIs" xfId="11568"/>
    <cellStyle name="n_VM PFA04 BUD05 VB_0703 Préflashde L23 Analyse CA trafic 07-03 (07-04-03)_Group - operational KPIs 2" xfId="19267"/>
    <cellStyle name="n_VM PFA04 BUD05 VB_0703 Préflashde L23 Analyse CA trafic 07-03 (07-04-03)_Group - operational KPIs_1" xfId="21384"/>
    <cellStyle name="n_VM PFA04 BUD05 VB_0703 Préflashde L23 Analyse CA trafic 07-03 (07-04-03)_Poland KPIs" xfId="46785"/>
    <cellStyle name="n_VM PFA04 BUD05 VB_0703 Préflashde L23 Analyse CA trafic 07-03 (07-04-03)_ROW" xfId="46787"/>
    <cellStyle name="n_VM PFA04 BUD05 VB_0703 Préflashde L23 Analyse CA trafic 07-03 (07-04-03)_ROW ARPU" xfId="46788"/>
    <cellStyle name="n_VM PFA04 BUD05 VB_0703 Préflashde L23 Analyse CA trafic 07-03 (07-04-03)_ROW_1" xfId="46789"/>
    <cellStyle name="n_VM PFA04 BUD05 VB_0703 Préflashde L23 Analyse CA trafic 07-03 (07-04-03)_ROW_1_Group" xfId="46790"/>
    <cellStyle name="n_VM PFA04 BUD05 VB_0703 Préflashde L23 Analyse CA trafic 07-03 (07-04-03)_ROW_1_ROW ARPU" xfId="46791"/>
    <cellStyle name="n_VM PFA04 BUD05 VB_0703 Préflashde L23 Analyse CA trafic 07-03 (07-04-03)_ROW_Group" xfId="46792"/>
    <cellStyle name="n_VM PFA04 BUD05 VB_0703 Préflashde L23 Analyse CA trafic 07-03 (07-04-03)_ROW_ROW ARPU" xfId="46793"/>
    <cellStyle name="n_VM PFA04 BUD05 VB_0703 Préflashde L23 Analyse CA trafic 07-03 (07-04-03)_Spain ARPU + AUPU" xfId="46794"/>
    <cellStyle name="n_VM PFA04 BUD05 VB_0703 Préflashde L23 Analyse CA trafic 07-03 (07-04-03)_Spain ARPU + AUPU_Group" xfId="46795"/>
    <cellStyle name="n_VM PFA04 BUD05 VB_0703 Préflashde L23 Analyse CA trafic 07-03 (07-04-03)_Spain ARPU + AUPU_ROW ARPU" xfId="46796"/>
    <cellStyle name="n_VM PFA04 BUD05 VB_0703 Préflashde L23 Analyse CA trafic 07-03 (07-04-03)_Spain KPIs" xfId="7938"/>
    <cellStyle name="n_VM PFA04 BUD05 VB_0703 Préflashde L23 Analyse CA trafic 07-03 (07-04-03)_Spain KPIs 2" xfId="17305"/>
    <cellStyle name="n_VM PFA04 BUD05 VB_0703 Préflashde L23 Analyse CA trafic 07-03 (07-04-03)_Spain KPIs_1" xfId="52755"/>
    <cellStyle name="n_VM PFA04 BUD05 VB_0703 Préflashde L23 Analyse CA trafic 07-03 (07-04-03)_Telecoms - Operational KPIs" xfId="51058"/>
    <cellStyle name="n_VM PFA04 BUD05 VB_A&amp;ME KPIs" xfId="54532"/>
    <cellStyle name="n_VM PFA04 BUD05 VB_Base Forfaits 06-07" xfId="3958"/>
    <cellStyle name="n_VM PFA04 BUD05 VB_Base Forfaits 06-07_A&amp;ME KPIs" xfId="54535"/>
    <cellStyle name="n_VM PFA04 BUD05 VB_Base Forfaits 06-07_France financials" xfId="24873"/>
    <cellStyle name="n_VM PFA04 BUD05 VB_Base Forfaits 06-07_France KPIs" xfId="6081"/>
    <cellStyle name="n_VM PFA04 BUD05 VB_Base Forfaits 06-07_France KPIs 2" xfId="15498"/>
    <cellStyle name="n_VM PFA04 BUD05 VB_Base Forfaits 06-07_France KPIs_1" xfId="13323"/>
    <cellStyle name="n_VM PFA04 BUD05 VB_Base Forfaits 06-07_Group" xfId="46798"/>
    <cellStyle name="n_VM PFA04 BUD05 VB_Base Forfaits 06-07_Group - financial KPIs" xfId="23129"/>
    <cellStyle name="n_VM PFA04 BUD05 VB_Base Forfaits 06-07_Group - operational KPIs" xfId="11569"/>
    <cellStyle name="n_VM PFA04 BUD05 VB_Base Forfaits 06-07_Group - operational KPIs 2" xfId="19268"/>
    <cellStyle name="n_VM PFA04 BUD05 VB_Base Forfaits 06-07_Group - operational KPIs_1" xfId="21385"/>
    <cellStyle name="n_VM PFA04 BUD05 VB_Base Forfaits 06-07_Poland KPIs" xfId="46797"/>
    <cellStyle name="n_VM PFA04 BUD05 VB_Base Forfaits 06-07_ROW" xfId="46799"/>
    <cellStyle name="n_VM PFA04 BUD05 VB_Base Forfaits 06-07_ROW ARPU" xfId="46800"/>
    <cellStyle name="n_VM PFA04 BUD05 VB_Base Forfaits 06-07_ROW_1" xfId="46801"/>
    <cellStyle name="n_VM PFA04 BUD05 VB_Base Forfaits 06-07_ROW_1_Group" xfId="46802"/>
    <cellStyle name="n_VM PFA04 BUD05 VB_Base Forfaits 06-07_ROW_1_ROW ARPU" xfId="46803"/>
    <cellStyle name="n_VM PFA04 BUD05 VB_Base Forfaits 06-07_ROW_Group" xfId="46804"/>
    <cellStyle name="n_VM PFA04 BUD05 VB_Base Forfaits 06-07_ROW_ROW ARPU" xfId="46805"/>
    <cellStyle name="n_VM PFA04 BUD05 VB_Base Forfaits 06-07_Spain ARPU + AUPU" xfId="46806"/>
    <cellStyle name="n_VM PFA04 BUD05 VB_Base Forfaits 06-07_Spain ARPU + AUPU_Group" xfId="46807"/>
    <cellStyle name="n_VM PFA04 BUD05 VB_Base Forfaits 06-07_Spain ARPU + AUPU_ROW ARPU" xfId="46808"/>
    <cellStyle name="n_VM PFA04 BUD05 VB_Base Forfaits 06-07_Spain KPIs" xfId="7939"/>
    <cellStyle name="n_VM PFA04 BUD05 VB_Base Forfaits 06-07_Spain KPIs 2" xfId="17306"/>
    <cellStyle name="n_VM PFA04 BUD05 VB_Base Forfaits 06-07_Spain KPIs_1" xfId="52756"/>
    <cellStyle name="n_VM PFA04 BUD05 VB_Base Forfaits 06-07_Telecoms - Operational KPIs" xfId="51059"/>
    <cellStyle name="n_VM PFA04 BUD05 VB_CA BAC SCR-VM 06-07 (31-07-06)" xfId="3959"/>
    <cellStyle name="n_VM PFA04 BUD05 VB_CA BAC SCR-VM 06-07 (31-07-06)_A&amp;ME KPIs" xfId="54536"/>
    <cellStyle name="n_VM PFA04 BUD05 VB_CA BAC SCR-VM 06-07 (31-07-06)_France financials" xfId="24874"/>
    <cellStyle name="n_VM PFA04 BUD05 VB_CA BAC SCR-VM 06-07 (31-07-06)_France KPIs" xfId="6082"/>
    <cellStyle name="n_VM PFA04 BUD05 VB_CA BAC SCR-VM 06-07 (31-07-06)_France KPIs 2" xfId="15499"/>
    <cellStyle name="n_VM PFA04 BUD05 VB_CA BAC SCR-VM 06-07 (31-07-06)_France KPIs_1" xfId="13324"/>
    <cellStyle name="n_VM PFA04 BUD05 VB_CA BAC SCR-VM 06-07 (31-07-06)_Group" xfId="46810"/>
    <cellStyle name="n_VM PFA04 BUD05 VB_CA BAC SCR-VM 06-07 (31-07-06)_Group - financial KPIs" xfId="23130"/>
    <cellStyle name="n_VM PFA04 BUD05 VB_CA BAC SCR-VM 06-07 (31-07-06)_Group - operational KPIs" xfId="11570"/>
    <cellStyle name="n_VM PFA04 BUD05 VB_CA BAC SCR-VM 06-07 (31-07-06)_Group - operational KPIs 2" xfId="19269"/>
    <cellStyle name="n_VM PFA04 BUD05 VB_CA BAC SCR-VM 06-07 (31-07-06)_Group - operational KPIs_1" xfId="21386"/>
    <cellStyle name="n_VM PFA04 BUD05 VB_CA BAC SCR-VM 06-07 (31-07-06)_Poland KPIs" xfId="46809"/>
    <cellStyle name="n_VM PFA04 BUD05 VB_CA BAC SCR-VM 06-07 (31-07-06)_ROW" xfId="46811"/>
    <cellStyle name="n_VM PFA04 BUD05 VB_CA BAC SCR-VM 06-07 (31-07-06)_ROW ARPU" xfId="46812"/>
    <cellStyle name="n_VM PFA04 BUD05 VB_CA BAC SCR-VM 06-07 (31-07-06)_ROW_1" xfId="46813"/>
    <cellStyle name="n_VM PFA04 BUD05 VB_CA BAC SCR-VM 06-07 (31-07-06)_ROW_1_Group" xfId="46814"/>
    <cellStyle name="n_VM PFA04 BUD05 VB_CA BAC SCR-VM 06-07 (31-07-06)_ROW_1_ROW ARPU" xfId="46815"/>
    <cellStyle name="n_VM PFA04 BUD05 VB_CA BAC SCR-VM 06-07 (31-07-06)_ROW_Group" xfId="46816"/>
    <cellStyle name="n_VM PFA04 BUD05 VB_CA BAC SCR-VM 06-07 (31-07-06)_ROW_ROW ARPU" xfId="46817"/>
    <cellStyle name="n_VM PFA04 BUD05 VB_CA BAC SCR-VM 06-07 (31-07-06)_Spain ARPU + AUPU" xfId="46818"/>
    <cellStyle name="n_VM PFA04 BUD05 VB_CA BAC SCR-VM 06-07 (31-07-06)_Spain ARPU + AUPU_Group" xfId="46819"/>
    <cellStyle name="n_VM PFA04 BUD05 VB_CA BAC SCR-VM 06-07 (31-07-06)_Spain ARPU + AUPU_ROW ARPU" xfId="46820"/>
    <cellStyle name="n_VM PFA04 BUD05 VB_CA BAC SCR-VM 06-07 (31-07-06)_Spain KPIs" xfId="7940"/>
    <cellStyle name="n_VM PFA04 BUD05 VB_CA BAC SCR-VM 06-07 (31-07-06)_Spain KPIs 2" xfId="17307"/>
    <cellStyle name="n_VM PFA04 BUD05 VB_CA BAC SCR-VM 06-07 (31-07-06)_Spain KPIs_1" xfId="52757"/>
    <cellStyle name="n_VM PFA04 BUD05 VB_CA BAC SCR-VM 06-07 (31-07-06)_Telecoms - Operational KPIs" xfId="51060"/>
    <cellStyle name="n_VM PFA04 BUD05 VB_CA forfaits 0607 (06-08-14)" xfId="3960"/>
    <cellStyle name="n_VM PFA04 BUD05 VB_CA forfaits 0607 (06-08-14)_A&amp;ME KPIs" xfId="54537"/>
    <cellStyle name="n_VM PFA04 BUD05 VB_CA forfaits 0607 (06-08-14)_France financials" xfId="24875"/>
    <cellStyle name="n_VM PFA04 BUD05 VB_CA forfaits 0607 (06-08-14)_France KPIs" xfId="6083"/>
    <cellStyle name="n_VM PFA04 BUD05 VB_CA forfaits 0607 (06-08-14)_France KPIs 2" xfId="15500"/>
    <cellStyle name="n_VM PFA04 BUD05 VB_CA forfaits 0607 (06-08-14)_France KPIs_1" xfId="13325"/>
    <cellStyle name="n_VM PFA04 BUD05 VB_CA forfaits 0607 (06-08-14)_Group" xfId="46822"/>
    <cellStyle name="n_VM PFA04 BUD05 VB_CA forfaits 0607 (06-08-14)_Group - financial KPIs" xfId="23131"/>
    <cellStyle name="n_VM PFA04 BUD05 VB_CA forfaits 0607 (06-08-14)_Group - operational KPIs" xfId="11571"/>
    <cellStyle name="n_VM PFA04 BUD05 VB_CA forfaits 0607 (06-08-14)_Group - operational KPIs 2" xfId="19270"/>
    <cellStyle name="n_VM PFA04 BUD05 VB_CA forfaits 0607 (06-08-14)_Group - operational KPIs_1" xfId="21387"/>
    <cellStyle name="n_VM PFA04 BUD05 VB_CA forfaits 0607 (06-08-14)_Poland KPIs" xfId="46821"/>
    <cellStyle name="n_VM PFA04 BUD05 VB_CA forfaits 0607 (06-08-14)_ROW" xfId="46823"/>
    <cellStyle name="n_VM PFA04 BUD05 VB_CA forfaits 0607 (06-08-14)_ROW ARPU" xfId="46824"/>
    <cellStyle name="n_VM PFA04 BUD05 VB_CA forfaits 0607 (06-08-14)_ROW_1" xfId="46825"/>
    <cellStyle name="n_VM PFA04 BUD05 VB_CA forfaits 0607 (06-08-14)_ROW_1_Group" xfId="46826"/>
    <cellStyle name="n_VM PFA04 BUD05 VB_CA forfaits 0607 (06-08-14)_ROW_1_ROW ARPU" xfId="46827"/>
    <cellStyle name="n_VM PFA04 BUD05 VB_CA forfaits 0607 (06-08-14)_ROW_Group" xfId="46828"/>
    <cellStyle name="n_VM PFA04 BUD05 VB_CA forfaits 0607 (06-08-14)_ROW_ROW ARPU" xfId="46829"/>
    <cellStyle name="n_VM PFA04 BUD05 VB_CA forfaits 0607 (06-08-14)_Spain ARPU + AUPU" xfId="46830"/>
    <cellStyle name="n_VM PFA04 BUD05 VB_CA forfaits 0607 (06-08-14)_Spain ARPU + AUPU_Group" xfId="46831"/>
    <cellStyle name="n_VM PFA04 BUD05 VB_CA forfaits 0607 (06-08-14)_Spain ARPU + AUPU_ROW ARPU" xfId="46832"/>
    <cellStyle name="n_VM PFA04 BUD05 VB_CA forfaits 0607 (06-08-14)_Spain KPIs" xfId="7941"/>
    <cellStyle name="n_VM PFA04 BUD05 VB_CA forfaits 0607 (06-08-14)_Spain KPIs 2" xfId="17308"/>
    <cellStyle name="n_VM PFA04 BUD05 VB_CA forfaits 0607 (06-08-14)_Spain KPIs_1" xfId="52758"/>
    <cellStyle name="n_VM PFA04 BUD05 VB_CA forfaits 0607 (06-08-14)_Telecoms - Operational KPIs" xfId="51061"/>
    <cellStyle name="n_VM PFA04 BUD05 VB_Classeur2" xfId="3961"/>
    <cellStyle name="n_VM PFA04 BUD05 VB_Classeur2_A&amp;ME KPIs" xfId="54538"/>
    <cellStyle name="n_VM PFA04 BUD05 VB_Classeur2_France financials" xfId="24876"/>
    <cellStyle name="n_VM PFA04 BUD05 VB_Classeur2_France KPIs" xfId="6084"/>
    <cellStyle name="n_VM PFA04 BUD05 VB_Classeur2_France KPIs 2" xfId="15501"/>
    <cellStyle name="n_VM PFA04 BUD05 VB_Classeur2_France KPIs_1" xfId="13326"/>
    <cellStyle name="n_VM PFA04 BUD05 VB_Classeur2_Group" xfId="46834"/>
    <cellStyle name="n_VM PFA04 BUD05 VB_Classeur2_Group - financial KPIs" xfId="23132"/>
    <cellStyle name="n_VM PFA04 BUD05 VB_Classeur2_Group - operational KPIs" xfId="11572"/>
    <cellStyle name="n_VM PFA04 BUD05 VB_Classeur2_Group - operational KPIs 2" xfId="19271"/>
    <cellStyle name="n_VM PFA04 BUD05 VB_Classeur2_Group - operational KPIs_1" xfId="21388"/>
    <cellStyle name="n_VM PFA04 BUD05 VB_Classeur2_Poland KPIs" xfId="46833"/>
    <cellStyle name="n_VM PFA04 BUD05 VB_Classeur2_ROW" xfId="46835"/>
    <cellStyle name="n_VM PFA04 BUD05 VB_Classeur2_ROW ARPU" xfId="46836"/>
    <cellStyle name="n_VM PFA04 BUD05 VB_Classeur2_ROW_1" xfId="46837"/>
    <cellStyle name="n_VM PFA04 BUD05 VB_Classeur2_ROW_1_Group" xfId="46838"/>
    <cellStyle name="n_VM PFA04 BUD05 VB_Classeur2_ROW_1_ROW ARPU" xfId="46839"/>
    <cellStyle name="n_VM PFA04 BUD05 VB_Classeur2_ROW_Group" xfId="46840"/>
    <cellStyle name="n_VM PFA04 BUD05 VB_Classeur2_ROW_ROW ARPU" xfId="46841"/>
    <cellStyle name="n_VM PFA04 BUD05 VB_Classeur2_Spain ARPU + AUPU" xfId="46842"/>
    <cellStyle name="n_VM PFA04 BUD05 VB_Classeur2_Spain ARPU + AUPU_Group" xfId="46843"/>
    <cellStyle name="n_VM PFA04 BUD05 VB_Classeur2_Spain ARPU + AUPU_ROW ARPU" xfId="46844"/>
    <cellStyle name="n_VM PFA04 BUD05 VB_Classeur2_Spain KPIs" xfId="7942"/>
    <cellStyle name="n_VM PFA04 BUD05 VB_Classeur2_Spain KPIs 2" xfId="17309"/>
    <cellStyle name="n_VM PFA04 BUD05 VB_Classeur2_Spain KPIs_1" xfId="52759"/>
    <cellStyle name="n_VM PFA04 BUD05 VB_Classeur2_Telecoms - Operational KPIs" xfId="51062"/>
    <cellStyle name="n_VM PFA04 BUD05 VB_Classeur5" xfId="3962"/>
    <cellStyle name="n_VM PFA04 BUD05 VB_Classeur5_A&amp;ME KPIs" xfId="54539"/>
    <cellStyle name="n_VM PFA04 BUD05 VB_Classeur5_France financials" xfId="24877"/>
    <cellStyle name="n_VM PFA04 BUD05 VB_Classeur5_France KPIs" xfId="6085"/>
    <cellStyle name="n_VM PFA04 BUD05 VB_Classeur5_France KPIs 2" xfId="15502"/>
    <cellStyle name="n_VM PFA04 BUD05 VB_Classeur5_France KPIs_1" xfId="13327"/>
    <cellStyle name="n_VM PFA04 BUD05 VB_Classeur5_Group" xfId="46846"/>
    <cellStyle name="n_VM PFA04 BUD05 VB_Classeur5_Group - financial KPIs" xfId="23133"/>
    <cellStyle name="n_VM PFA04 BUD05 VB_Classeur5_Group - operational KPIs" xfId="11573"/>
    <cellStyle name="n_VM PFA04 BUD05 VB_Classeur5_Group - operational KPIs 2" xfId="19272"/>
    <cellStyle name="n_VM PFA04 BUD05 VB_Classeur5_Group - operational KPIs_1" xfId="21389"/>
    <cellStyle name="n_VM PFA04 BUD05 VB_Classeur5_Poland KPIs" xfId="46845"/>
    <cellStyle name="n_VM PFA04 BUD05 VB_Classeur5_ROW" xfId="46847"/>
    <cellStyle name="n_VM PFA04 BUD05 VB_Classeur5_ROW ARPU" xfId="46848"/>
    <cellStyle name="n_VM PFA04 BUD05 VB_Classeur5_ROW_1" xfId="46849"/>
    <cellStyle name="n_VM PFA04 BUD05 VB_Classeur5_ROW_1_Group" xfId="46850"/>
    <cellStyle name="n_VM PFA04 BUD05 VB_Classeur5_ROW_1_ROW ARPU" xfId="46851"/>
    <cellStyle name="n_VM PFA04 BUD05 VB_Classeur5_ROW_Group" xfId="46852"/>
    <cellStyle name="n_VM PFA04 BUD05 VB_Classeur5_ROW_ROW ARPU" xfId="46853"/>
    <cellStyle name="n_VM PFA04 BUD05 VB_Classeur5_Spain ARPU + AUPU" xfId="46854"/>
    <cellStyle name="n_VM PFA04 BUD05 VB_Classeur5_Spain ARPU + AUPU_Group" xfId="46855"/>
    <cellStyle name="n_VM PFA04 BUD05 VB_Classeur5_Spain ARPU + AUPU_ROW ARPU" xfId="46856"/>
    <cellStyle name="n_VM PFA04 BUD05 VB_Classeur5_Spain KPIs" xfId="7943"/>
    <cellStyle name="n_VM PFA04 BUD05 VB_Classeur5_Spain KPIs 2" xfId="17310"/>
    <cellStyle name="n_VM PFA04 BUD05 VB_Classeur5_Spain KPIs_1" xfId="52760"/>
    <cellStyle name="n_VM PFA04 BUD05 VB_Classeur5_Telecoms - Operational KPIs" xfId="51063"/>
    <cellStyle name="n_VM PFA04 BUD05 VB_DATA KPI Personal" xfId="46857"/>
    <cellStyle name="n_VM PFA04 BUD05 VB_DATA KPI Personal_Group" xfId="46858"/>
    <cellStyle name="n_VM PFA04 BUD05 VB_DATA KPI Personal_ROW ARPU" xfId="46859"/>
    <cellStyle name="n_VM PFA04 BUD05 VB_EE_CoA_BS - mapped V4" xfId="46860"/>
    <cellStyle name="n_VM PFA04 BUD05 VB_EE_CoA_BS - mapped V4_Group" xfId="46861"/>
    <cellStyle name="n_VM PFA04 BUD05 VB_EE_CoA_BS - mapped V4_ROW ARPU" xfId="46862"/>
    <cellStyle name="n_VM PFA04 BUD05 VB_France financials" xfId="24870"/>
    <cellStyle name="n_VM PFA04 BUD05 VB_France KPIs" xfId="6078"/>
    <cellStyle name="n_VM PFA04 BUD05 VB_France KPIs 2" xfId="15495"/>
    <cellStyle name="n_VM PFA04 BUD05 VB_France KPIs_1" xfId="13320"/>
    <cellStyle name="n_VM PFA04 BUD05 VB_Group" xfId="46863"/>
    <cellStyle name="n_VM PFA04 BUD05 VB_Group - financial KPIs" xfId="23126"/>
    <cellStyle name="n_VM PFA04 BUD05 VB_Group - operational KPIs" xfId="11566"/>
    <cellStyle name="n_VM PFA04 BUD05 VB_Group - operational KPIs 2" xfId="19265"/>
    <cellStyle name="n_VM PFA04 BUD05 VB_Group - operational KPIs_1" xfId="21382"/>
    <cellStyle name="n_VM PFA04 BUD05 VB_PFA_Mn MTV_060413" xfId="3963"/>
    <cellStyle name="n_VM PFA04 BUD05 VB_PFA_Mn MTV_060413_A&amp;ME KPIs" xfId="54540"/>
    <cellStyle name="n_VM PFA04 BUD05 VB_PFA_Mn MTV_060413_France financials" xfId="24878"/>
    <cellStyle name="n_VM PFA04 BUD05 VB_PFA_Mn MTV_060413_France KPIs" xfId="6086"/>
    <cellStyle name="n_VM PFA04 BUD05 VB_PFA_Mn MTV_060413_France KPIs 2" xfId="15503"/>
    <cellStyle name="n_VM PFA04 BUD05 VB_PFA_Mn MTV_060413_France KPIs_1" xfId="13328"/>
    <cellStyle name="n_VM PFA04 BUD05 VB_PFA_Mn MTV_060413_Group" xfId="46865"/>
    <cellStyle name="n_VM PFA04 BUD05 VB_PFA_Mn MTV_060413_Group - financial KPIs" xfId="23134"/>
    <cellStyle name="n_VM PFA04 BUD05 VB_PFA_Mn MTV_060413_Group - operational KPIs" xfId="11574"/>
    <cellStyle name="n_VM PFA04 BUD05 VB_PFA_Mn MTV_060413_Group - operational KPIs 2" xfId="19273"/>
    <cellStyle name="n_VM PFA04 BUD05 VB_PFA_Mn MTV_060413_Group - operational KPIs_1" xfId="21390"/>
    <cellStyle name="n_VM PFA04 BUD05 VB_PFA_Mn MTV_060413_Poland KPIs" xfId="46864"/>
    <cellStyle name="n_VM PFA04 BUD05 VB_PFA_Mn MTV_060413_ROW" xfId="46866"/>
    <cellStyle name="n_VM PFA04 BUD05 VB_PFA_Mn MTV_060413_ROW ARPU" xfId="46867"/>
    <cellStyle name="n_VM PFA04 BUD05 VB_PFA_Mn MTV_060413_ROW_1" xfId="46868"/>
    <cellStyle name="n_VM PFA04 BUD05 VB_PFA_Mn MTV_060413_ROW_1_Group" xfId="46869"/>
    <cellStyle name="n_VM PFA04 BUD05 VB_PFA_Mn MTV_060413_ROW_1_ROW ARPU" xfId="46870"/>
    <cellStyle name="n_VM PFA04 BUD05 VB_PFA_Mn MTV_060413_ROW_Group" xfId="46871"/>
    <cellStyle name="n_VM PFA04 BUD05 VB_PFA_Mn MTV_060413_ROW_ROW ARPU" xfId="46872"/>
    <cellStyle name="n_VM PFA04 BUD05 VB_PFA_Mn MTV_060413_Spain ARPU + AUPU" xfId="46873"/>
    <cellStyle name="n_VM PFA04 BUD05 VB_PFA_Mn MTV_060413_Spain ARPU + AUPU_Group" xfId="46874"/>
    <cellStyle name="n_VM PFA04 BUD05 VB_PFA_Mn MTV_060413_Spain ARPU + AUPU_ROW ARPU" xfId="46875"/>
    <cellStyle name="n_VM PFA04 BUD05 VB_PFA_Mn MTV_060413_Spain KPIs" xfId="7944"/>
    <cellStyle name="n_VM PFA04 BUD05 VB_PFA_Mn MTV_060413_Spain KPIs 2" xfId="17311"/>
    <cellStyle name="n_VM PFA04 BUD05 VB_PFA_Mn MTV_060413_Spain KPIs_1" xfId="52761"/>
    <cellStyle name="n_VM PFA04 BUD05 VB_PFA_Mn MTV_060413_Telecoms - Operational KPIs" xfId="51064"/>
    <cellStyle name="n_VM PFA04 BUD05 VB_PFA_Mn_0603_V0 0" xfId="3964"/>
    <cellStyle name="n_VM PFA04 BUD05 VB_PFA_Mn_0603_V0 0_A&amp;ME KPIs" xfId="54541"/>
    <cellStyle name="n_VM PFA04 BUD05 VB_PFA_Mn_0603_V0 0_France financials" xfId="24879"/>
    <cellStyle name="n_VM PFA04 BUD05 VB_PFA_Mn_0603_V0 0_France KPIs" xfId="6087"/>
    <cellStyle name="n_VM PFA04 BUD05 VB_PFA_Mn_0603_V0 0_France KPIs 2" xfId="15504"/>
    <cellStyle name="n_VM PFA04 BUD05 VB_PFA_Mn_0603_V0 0_France KPIs_1" xfId="13329"/>
    <cellStyle name="n_VM PFA04 BUD05 VB_PFA_Mn_0603_V0 0_Group" xfId="46877"/>
    <cellStyle name="n_VM PFA04 BUD05 VB_PFA_Mn_0603_V0 0_Group - financial KPIs" xfId="23135"/>
    <cellStyle name="n_VM PFA04 BUD05 VB_PFA_Mn_0603_V0 0_Group - operational KPIs" xfId="11575"/>
    <cellStyle name="n_VM PFA04 BUD05 VB_PFA_Mn_0603_V0 0_Group - operational KPIs 2" xfId="19274"/>
    <cellStyle name="n_VM PFA04 BUD05 VB_PFA_Mn_0603_V0 0_Group - operational KPIs_1" xfId="21391"/>
    <cellStyle name="n_VM PFA04 BUD05 VB_PFA_Mn_0603_V0 0_Poland KPIs" xfId="46876"/>
    <cellStyle name="n_VM PFA04 BUD05 VB_PFA_Mn_0603_V0 0_ROW" xfId="46878"/>
    <cellStyle name="n_VM PFA04 BUD05 VB_PFA_Mn_0603_V0 0_ROW ARPU" xfId="46879"/>
    <cellStyle name="n_VM PFA04 BUD05 VB_PFA_Mn_0603_V0 0_ROW_1" xfId="46880"/>
    <cellStyle name="n_VM PFA04 BUD05 VB_PFA_Mn_0603_V0 0_ROW_1_Group" xfId="46881"/>
    <cellStyle name="n_VM PFA04 BUD05 VB_PFA_Mn_0603_V0 0_ROW_1_ROW ARPU" xfId="46882"/>
    <cellStyle name="n_VM PFA04 BUD05 VB_PFA_Mn_0603_V0 0_ROW_Group" xfId="46883"/>
    <cellStyle name="n_VM PFA04 BUD05 VB_PFA_Mn_0603_V0 0_ROW_ROW ARPU" xfId="46884"/>
    <cellStyle name="n_VM PFA04 BUD05 VB_PFA_Mn_0603_V0 0_Spain ARPU + AUPU" xfId="46885"/>
    <cellStyle name="n_VM PFA04 BUD05 VB_PFA_Mn_0603_V0 0_Spain ARPU + AUPU_Group" xfId="46886"/>
    <cellStyle name="n_VM PFA04 BUD05 VB_PFA_Mn_0603_V0 0_Spain ARPU + AUPU_ROW ARPU" xfId="46887"/>
    <cellStyle name="n_VM PFA04 BUD05 VB_PFA_Mn_0603_V0 0_Spain KPIs" xfId="7945"/>
    <cellStyle name="n_VM PFA04 BUD05 VB_PFA_Mn_0603_V0 0_Spain KPIs 2" xfId="17312"/>
    <cellStyle name="n_VM PFA04 BUD05 VB_PFA_Mn_0603_V0 0_Spain KPIs_1" xfId="52762"/>
    <cellStyle name="n_VM PFA04 BUD05 VB_PFA_Mn_0603_V0 0_Telecoms - Operational KPIs" xfId="51065"/>
    <cellStyle name="n_VM PFA04 BUD05 VB_PFA_Parcs_0600706" xfId="3965"/>
    <cellStyle name="n_VM PFA04 BUD05 VB_PFA_Parcs_0600706_A&amp;ME KPIs" xfId="54542"/>
    <cellStyle name="n_VM PFA04 BUD05 VB_PFA_Parcs_0600706_France financials" xfId="24880"/>
    <cellStyle name="n_VM PFA04 BUD05 VB_PFA_Parcs_0600706_France KPIs" xfId="6088"/>
    <cellStyle name="n_VM PFA04 BUD05 VB_PFA_Parcs_0600706_France KPIs 2" xfId="15505"/>
    <cellStyle name="n_VM PFA04 BUD05 VB_PFA_Parcs_0600706_France KPIs_1" xfId="13330"/>
    <cellStyle name="n_VM PFA04 BUD05 VB_PFA_Parcs_0600706_Group" xfId="46889"/>
    <cellStyle name="n_VM PFA04 BUD05 VB_PFA_Parcs_0600706_Group - financial KPIs" xfId="23136"/>
    <cellStyle name="n_VM PFA04 BUD05 VB_PFA_Parcs_0600706_Group - operational KPIs" xfId="11576"/>
    <cellStyle name="n_VM PFA04 BUD05 VB_PFA_Parcs_0600706_Group - operational KPIs 2" xfId="19275"/>
    <cellStyle name="n_VM PFA04 BUD05 VB_PFA_Parcs_0600706_Group - operational KPIs_1" xfId="21392"/>
    <cellStyle name="n_VM PFA04 BUD05 VB_PFA_Parcs_0600706_Poland KPIs" xfId="46888"/>
    <cellStyle name="n_VM PFA04 BUD05 VB_PFA_Parcs_0600706_ROW" xfId="46890"/>
    <cellStyle name="n_VM PFA04 BUD05 VB_PFA_Parcs_0600706_ROW ARPU" xfId="46891"/>
    <cellStyle name="n_VM PFA04 BUD05 VB_PFA_Parcs_0600706_ROW_1" xfId="46892"/>
    <cellStyle name="n_VM PFA04 BUD05 VB_PFA_Parcs_0600706_ROW_1_Group" xfId="46893"/>
    <cellStyle name="n_VM PFA04 BUD05 VB_PFA_Parcs_0600706_ROW_1_ROW ARPU" xfId="46894"/>
    <cellStyle name="n_VM PFA04 BUD05 VB_PFA_Parcs_0600706_ROW_Group" xfId="46895"/>
    <cellStyle name="n_VM PFA04 BUD05 VB_PFA_Parcs_0600706_ROW_ROW ARPU" xfId="46896"/>
    <cellStyle name="n_VM PFA04 BUD05 VB_PFA_Parcs_0600706_Spain ARPU + AUPU" xfId="46897"/>
    <cellStyle name="n_VM PFA04 BUD05 VB_PFA_Parcs_0600706_Spain ARPU + AUPU_Group" xfId="46898"/>
    <cellStyle name="n_VM PFA04 BUD05 VB_PFA_Parcs_0600706_Spain ARPU + AUPU_ROW ARPU" xfId="46899"/>
    <cellStyle name="n_VM PFA04 BUD05 VB_PFA_Parcs_0600706_Spain KPIs" xfId="7946"/>
    <cellStyle name="n_VM PFA04 BUD05 VB_PFA_Parcs_0600706_Spain KPIs 2" xfId="17313"/>
    <cellStyle name="n_VM PFA04 BUD05 VB_PFA_Parcs_0600706_Spain KPIs_1" xfId="52763"/>
    <cellStyle name="n_VM PFA04 BUD05 VB_PFA_Parcs_0600706_Telecoms - Operational KPIs" xfId="51066"/>
    <cellStyle name="n_VM PFA04 BUD05 VB_Poland KPIs" xfId="46772"/>
    <cellStyle name="n_VM PFA04 BUD05 VB_Reporting Valeur_Mobile_2010_10" xfId="46900"/>
    <cellStyle name="n_VM PFA04 BUD05 VB_Reporting Valeur_Mobile_2010_10_Group" xfId="46901"/>
    <cellStyle name="n_VM PFA04 BUD05 VB_Reporting Valeur_Mobile_2010_10_ROW" xfId="46902"/>
    <cellStyle name="n_VM PFA04 BUD05 VB_Reporting Valeur_Mobile_2010_10_ROW ARPU" xfId="46903"/>
    <cellStyle name="n_VM PFA04 BUD05 VB_Reporting Valeur_Mobile_2010_10_ROW_Group" xfId="46904"/>
    <cellStyle name="n_VM PFA04 BUD05 VB_Reporting Valeur_Mobile_2010_10_ROW_ROW ARPU" xfId="46905"/>
    <cellStyle name="n_VM PFA04 BUD05 VB_ROW" xfId="46906"/>
    <cellStyle name="n_VM PFA04 BUD05 VB_ROW ARPU" xfId="46907"/>
    <cellStyle name="n_VM PFA04 BUD05 VB_ROW_1" xfId="46908"/>
    <cellStyle name="n_VM PFA04 BUD05 VB_ROW_1_Group" xfId="46909"/>
    <cellStyle name="n_VM PFA04 BUD05 VB_ROW_1_ROW ARPU" xfId="46910"/>
    <cellStyle name="n_VM PFA04 BUD05 VB_ROW_Group" xfId="46911"/>
    <cellStyle name="n_VM PFA04 BUD05 VB_ROW_ROW ARPU" xfId="46912"/>
    <cellStyle name="n_VM PFA04 BUD05 VB_Spain ARPU + AUPU" xfId="46913"/>
    <cellStyle name="n_VM PFA04 BUD05 VB_Spain ARPU + AUPU_Group" xfId="46914"/>
    <cellStyle name="n_VM PFA04 BUD05 VB_Spain ARPU + AUPU_ROW ARPU" xfId="46915"/>
    <cellStyle name="n_VM PFA04 BUD05 VB_Spain KPIs" xfId="7936"/>
    <cellStyle name="n_VM PFA04 BUD05 VB_Spain KPIs 2" xfId="17303"/>
    <cellStyle name="n_VM PFA04 BUD05 VB_Spain KPIs_1" xfId="52753"/>
    <cellStyle name="n_VM PFA04 BUD05 VB_Telecoms - Operational KPIs" xfId="51056"/>
    <cellStyle name="n_VM PFA04 BUD05 VB_UAG_report_CA 06-09 (06-09-28)" xfId="3966"/>
    <cellStyle name="n_VM PFA04 BUD05 VB_UAG_report_CA 06-09 (06-09-28)_A&amp;ME KPIs" xfId="54543"/>
    <cellStyle name="n_VM PFA04 BUD05 VB_UAG_report_CA 06-09 (06-09-28)_France financials" xfId="24881"/>
    <cellStyle name="n_VM PFA04 BUD05 VB_UAG_report_CA 06-09 (06-09-28)_France KPIs" xfId="6089"/>
    <cellStyle name="n_VM PFA04 BUD05 VB_UAG_report_CA 06-09 (06-09-28)_France KPIs 2" xfId="15506"/>
    <cellStyle name="n_VM PFA04 BUD05 VB_UAG_report_CA 06-09 (06-09-28)_France KPIs_1" xfId="13331"/>
    <cellStyle name="n_VM PFA04 BUD05 VB_UAG_report_CA 06-09 (06-09-28)_Group" xfId="46917"/>
    <cellStyle name="n_VM PFA04 BUD05 VB_UAG_report_CA 06-09 (06-09-28)_Group - financial KPIs" xfId="23137"/>
    <cellStyle name="n_VM PFA04 BUD05 VB_UAG_report_CA 06-09 (06-09-28)_Group - operational KPIs" xfId="11577"/>
    <cellStyle name="n_VM PFA04 BUD05 VB_UAG_report_CA 06-09 (06-09-28)_Group - operational KPIs 2" xfId="19276"/>
    <cellStyle name="n_VM PFA04 BUD05 VB_UAG_report_CA 06-09 (06-09-28)_Group - operational KPIs_1" xfId="21393"/>
    <cellStyle name="n_VM PFA04 BUD05 VB_UAG_report_CA 06-09 (06-09-28)_Poland KPIs" xfId="46916"/>
    <cellStyle name="n_VM PFA04 BUD05 VB_UAG_report_CA 06-09 (06-09-28)_ROW" xfId="46918"/>
    <cellStyle name="n_VM PFA04 BUD05 VB_UAG_report_CA 06-09 (06-09-28)_ROW ARPU" xfId="46919"/>
    <cellStyle name="n_VM PFA04 BUD05 VB_UAG_report_CA 06-09 (06-09-28)_ROW_1" xfId="46920"/>
    <cellStyle name="n_VM PFA04 BUD05 VB_UAG_report_CA 06-09 (06-09-28)_ROW_1_Group" xfId="46921"/>
    <cellStyle name="n_VM PFA04 BUD05 VB_UAG_report_CA 06-09 (06-09-28)_ROW_1_ROW ARPU" xfId="46922"/>
    <cellStyle name="n_VM PFA04 BUD05 VB_UAG_report_CA 06-09 (06-09-28)_ROW_Group" xfId="46923"/>
    <cellStyle name="n_VM PFA04 BUD05 VB_UAG_report_CA 06-09 (06-09-28)_ROW_ROW ARPU" xfId="46924"/>
    <cellStyle name="n_VM PFA04 BUD05 VB_UAG_report_CA 06-09 (06-09-28)_Spain ARPU + AUPU" xfId="46925"/>
    <cellStyle name="n_VM PFA04 BUD05 VB_UAG_report_CA 06-09 (06-09-28)_Spain ARPU + AUPU_Group" xfId="46926"/>
    <cellStyle name="n_VM PFA04 BUD05 VB_UAG_report_CA 06-09 (06-09-28)_Spain ARPU + AUPU_ROW ARPU" xfId="46927"/>
    <cellStyle name="n_VM PFA04 BUD05 VB_UAG_report_CA 06-09 (06-09-28)_Spain KPIs" xfId="7947"/>
    <cellStyle name="n_VM PFA04 BUD05 VB_UAG_report_CA 06-09 (06-09-28)_Spain KPIs 2" xfId="17314"/>
    <cellStyle name="n_VM PFA04 BUD05 VB_UAG_report_CA 06-09 (06-09-28)_Spain KPIs_1" xfId="52764"/>
    <cellStyle name="n_VM PFA04 BUD05 VB_UAG_report_CA 06-09 (06-09-28)_Telecoms - Operational KPIs" xfId="51067"/>
    <cellStyle name="n_VM PFA04 BUD05 VB_UAG_report_CA 06-10 (06-11-06)" xfId="3967"/>
    <cellStyle name="n_VM PFA04 BUD05 VB_UAG_report_CA 06-10 (06-11-06)_A&amp;ME KPIs" xfId="54544"/>
    <cellStyle name="n_VM PFA04 BUD05 VB_UAG_report_CA 06-10 (06-11-06)_France financials" xfId="24882"/>
    <cellStyle name="n_VM PFA04 BUD05 VB_UAG_report_CA 06-10 (06-11-06)_France KPIs" xfId="6090"/>
    <cellStyle name="n_VM PFA04 BUD05 VB_UAG_report_CA 06-10 (06-11-06)_France KPIs 2" xfId="15507"/>
    <cellStyle name="n_VM PFA04 BUD05 VB_UAG_report_CA 06-10 (06-11-06)_France KPIs_1" xfId="13332"/>
    <cellStyle name="n_VM PFA04 BUD05 VB_UAG_report_CA 06-10 (06-11-06)_Group" xfId="46929"/>
    <cellStyle name="n_VM PFA04 BUD05 VB_UAG_report_CA 06-10 (06-11-06)_Group - financial KPIs" xfId="23138"/>
    <cellStyle name="n_VM PFA04 BUD05 VB_UAG_report_CA 06-10 (06-11-06)_Group - operational KPIs" xfId="11578"/>
    <cellStyle name="n_VM PFA04 BUD05 VB_UAG_report_CA 06-10 (06-11-06)_Group - operational KPIs 2" xfId="19277"/>
    <cellStyle name="n_VM PFA04 BUD05 VB_UAG_report_CA 06-10 (06-11-06)_Group - operational KPIs_1" xfId="21394"/>
    <cellStyle name="n_VM PFA04 BUD05 VB_UAG_report_CA 06-10 (06-11-06)_Poland KPIs" xfId="46928"/>
    <cellStyle name="n_VM PFA04 BUD05 VB_UAG_report_CA 06-10 (06-11-06)_ROW" xfId="46930"/>
    <cellStyle name="n_VM PFA04 BUD05 VB_UAG_report_CA 06-10 (06-11-06)_ROW ARPU" xfId="46931"/>
    <cellStyle name="n_VM PFA04 BUD05 VB_UAG_report_CA 06-10 (06-11-06)_ROW_1" xfId="46932"/>
    <cellStyle name="n_VM PFA04 BUD05 VB_UAG_report_CA 06-10 (06-11-06)_ROW_1_Group" xfId="46933"/>
    <cellStyle name="n_VM PFA04 BUD05 VB_UAG_report_CA 06-10 (06-11-06)_ROW_1_ROW ARPU" xfId="46934"/>
    <cellStyle name="n_VM PFA04 BUD05 VB_UAG_report_CA 06-10 (06-11-06)_ROW_Group" xfId="46935"/>
    <cellStyle name="n_VM PFA04 BUD05 VB_UAG_report_CA 06-10 (06-11-06)_ROW_ROW ARPU" xfId="46936"/>
    <cellStyle name="n_VM PFA04 BUD05 VB_UAG_report_CA 06-10 (06-11-06)_Spain ARPU + AUPU" xfId="46937"/>
    <cellStyle name="n_VM PFA04 BUD05 VB_UAG_report_CA 06-10 (06-11-06)_Spain ARPU + AUPU_Group" xfId="46938"/>
    <cellStyle name="n_VM PFA04 BUD05 VB_UAG_report_CA 06-10 (06-11-06)_Spain ARPU + AUPU_ROW ARPU" xfId="46939"/>
    <cellStyle name="n_VM PFA04 BUD05 VB_UAG_report_CA 06-10 (06-11-06)_Spain KPIs" xfId="7948"/>
    <cellStyle name="n_VM PFA04 BUD05 VB_UAG_report_CA 06-10 (06-11-06)_Spain KPIs 2" xfId="17315"/>
    <cellStyle name="n_VM PFA04 BUD05 VB_UAG_report_CA 06-10 (06-11-06)_Spain KPIs_1" xfId="52765"/>
    <cellStyle name="n_VM PFA04 BUD05 VB_UAG_report_CA 06-10 (06-11-06)_Telecoms - Operational KPIs" xfId="51068"/>
    <cellStyle name="n_VM PFA04 BUD05 VB_V&amp;M trajectoires V1 (06-08-11)" xfId="3968"/>
    <cellStyle name="n_VM PFA04 BUD05 VB_V&amp;M trajectoires V1 (06-08-11)_A&amp;ME KPIs" xfId="54545"/>
    <cellStyle name="n_VM PFA04 BUD05 VB_V&amp;M trajectoires V1 (06-08-11)_France financials" xfId="24883"/>
    <cellStyle name="n_VM PFA04 BUD05 VB_V&amp;M trajectoires V1 (06-08-11)_France KPIs" xfId="6091"/>
    <cellStyle name="n_VM PFA04 BUD05 VB_V&amp;M trajectoires V1 (06-08-11)_France KPIs 2" xfId="15508"/>
    <cellStyle name="n_VM PFA04 BUD05 VB_V&amp;M trajectoires V1 (06-08-11)_France KPIs_1" xfId="13333"/>
    <cellStyle name="n_VM PFA04 BUD05 VB_V&amp;M trajectoires V1 (06-08-11)_Group" xfId="46941"/>
    <cellStyle name="n_VM PFA04 BUD05 VB_V&amp;M trajectoires V1 (06-08-11)_Group - financial KPIs" xfId="23139"/>
    <cellStyle name="n_VM PFA04 BUD05 VB_V&amp;M trajectoires V1 (06-08-11)_Group - operational KPIs" xfId="11579"/>
    <cellStyle name="n_VM PFA04 BUD05 VB_V&amp;M trajectoires V1 (06-08-11)_Group - operational KPIs 2" xfId="19278"/>
    <cellStyle name="n_VM PFA04 BUD05 VB_V&amp;M trajectoires V1 (06-08-11)_Group - operational KPIs_1" xfId="21395"/>
    <cellStyle name="n_VM PFA04 BUD05 VB_V&amp;M trajectoires V1 (06-08-11)_Poland KPIs" xfId="46940"/>
    <cellStyle name="n_VM PFA04 BUD05 VB_V&amp;M trajectoires V1 (06-08-11)_ROW" xfId="46942"/>
    <cellStyle name="n_VM PFA04 BUD05 VB_V&amp;M trajectoires V1 (06-08-11)_ROW ARPU" xfId="46943"/>
    <cellStyle name="n_VM PFA04 BUD05 VB_V&amp;M trajectoires V1 (06-08-11)_ROW_1" xfId="46944"/>
    <cellStyle name="n_VM PFA04 BUD05 VB_V&amp;M trajectoires V1 (06-08-11)_ROW_1_Group" xfId="46945"/>
    <cellStyle name="n_VM PFA04 BUD05 VB_V&amp;M trajectoires V1 (06-08-11)_ROW_1_ROW ARPU" xfId="46946"/>
    <cellStyle name="n_VM PFA04 BUD05 VB_V&amp;M trajectoires V1 (06-08-11)_ROW_Group" xfId="46947"/>
    <cellStyle name="n_VM PFA04 BUD05 VB_V&amp;M trajectoires V1 (06-08-11)_ROW_ROW ARPU" xfId="46948"/>
    <cellStyle name="n_VM PFA04 BUD05 VB_V&amp;M trajectoires V1 (06-08-11)_Spain ARPU + AUPU" xfId="46949"/>
    <cellStyle name="n_VM PFA04 BUD05 VB_V&amp;M trajectoires V1 (06-08-11)_Spain ARPU + AUPU_Group" xfId="46950"/>
    <cellStyle name="n_VM PFA04 BUD05 VB_V&amp;M trajectoires V1 (06-08-11)_Spain ARPU + AUPU_ROW ARPU" xfId="46951"/>
    <cellStyle name="n_VM PFA04 BUD05 VB_V&amp;M trajectoires V1 (06-08-11)_Spain KPIs" xfId="7949"/>
    <cellStyle name="n_VM PFA04 BUD05 VB_V&amp;M trajectoires V1 (06-08-11)_Spain KPIs 2" xfId="17316"/>
    <cellStyle name="n_VM PFA04 BUD05 VB_V&amp;M trajectoires V1 (06-08-11)_Spain KPIs_1" xfId="52766"/>
    <cellStyle name="n_VM PFA04 BUD05 VB_V&amp;M trajectoires V1 (06-08-11)_Telecoms - Operational KPIs" xfId="51069"/>
    <cellStyle name="n_VM_A&amp;ME KPIs" xfId="54517"/>
    <cellStyle name="n_VM_DATA KPI Personal" xfId="46952"/>
    <cellStyle name="n_VM_DATA KPI Personal_Group" xfId="46953"/>
    <cellStyle name="n_VM_DATA KPI Personal_ROW ARPU" xfId="46954"/>
    <cellStyle name="n_VM_EE_CoA_BS - mapped V4" xfId="46955"/>
    <cellStyle name="n_VM_EE_CoA_BS - mapped V4_Group" xfId="46956"/>
    <cellStyle name="n_VM_EE_CoA_BS - mapped V4_ROW ARPU" xfId="46957"/>
    <cellStyle name="n_VM_France financials" xfId="24855"/>
    <cellStyle name="n_VM_France KPIs" xfId="6063"/>
    <cellStyle name="n_VM_France KPIs 2" xfId="15480"/>
    <cellStyle name="n_VM_France KPIs_1" xfId="13305"/>
    <cellStyle name="n_VM_Group" xfId="46958"/>
    <cellStyle name="n_VM_Group - financial KPIs" xfId="23111"/>
    <cellStyle name="n_VM_Group - operational KPIs" xfId="11551"/>
    <cellStyle name="n_VM_Group - operational KPIs 2" xfId="19250"/>
    <cellStyle name="n_VM_Group - operational KPIs_1" xfId="21367"/>
    <cellStyle name="n_VM_Poland KPIs" xfId="46591"/>
    <cellStyle name="n_VM_Reporting Valeur_Mobile_2010_10" xfId="46959"/>
    <cellStyle name="n_VM_Reporting Valeur_Mobile_2010_10_Group" xfId="46960"/>
    <cellStyle name="n_VM_Reporting Valeur_Mobile_2010_10_ROW" xfId="46961"/>
    <cellStyle name="n_VM_Reporting Valeur_Mobile_2010_10_ROW ARPU" xfId="46962"/>
    <cellStyle name="n_VM_Reporting Valeur_Mobile_2010_10_ROW_Group" xfId="46963"/>
    <cellStyle name="n_VM_Reporting Valeur_Mobile_2010_10_ROW_ROW ARPU" xfId="46964"/>
    <cellStyle name="n_VM_ROW" xfId="46965"/>
    <cellStyle name="n_VM_ROW ARPU" xfId="46966"/>
    <cellStyle name="n_VM_ROW_1" xfId="46967"/>
    <cellStyle name="n_VM_ROW_1_Group" xfId="46968"/>
    <cellStyle name="n_VM_ROW_1_ROW ARPU" xfId="46969"/>
    <cellStyle name="n_VM_ROW_Group" xfId="46970"/>
    <cellStyle name="n_VM_ROW_ROW ARPU" xfId="46971"/>
    <cellStyle name="n_VM_Spain ARPU + AUPU" xfId="46972"/>
    <cellStyle name="n_VM_Spain ARPU + AUPU_Group" xfId="46973"/>
    <cellStyle name="n_VM_Spain ARPU + AUPU_ROW ARPU" xfId="46974"/>
    <cellStyle name="n_VM_Spain KPIs" xfId="7921"/>
    <cellStyle name="n_VM_Spain KPIs 2" xfId="17288"/>
    <cellStyle name="n_VM_Spain KPIs_1" xfId="52738"/>
    <cellStyle name="n_VM_Telecoms - Operational KPIs" xfId="51041"/>
    <cellStyle name="n_Wanadoo España Flash 2004" xfId="3969"/>
    <cellStyle name="n_Wanadoo España Flash 2004 03 VALORES" xfId="3970"/>
    <cellStyle name="n_Wanadoo España Flash 2004 03 VALORES_01 Synthèse DM pour modèle" xfId="3971"/>
    <cellStyle name="n_Wanadoo España Flash 2004 03 VALORES_01 Synthèse DM pour modèle_A&amp;ME KPIs" xfId="54548"/>
    <cellStyle name="n_Wanadoo España Flash 2004 03 VALORES_01 Synthèse DM pour modèle_France financials" xfId="24886"/>
    <cellStyle name="n_Wanadoo España Flash 2004 03 VALORES_01 Synthèse DM pour modèle_France KPIs" xfId="6094"/>
    <cellStyle name="n_Wanadoo España Flash 2004 03 VALORES_01 Synthèse DM pour modèle_France KPIs 2" xfId="15511"/>
    <cellStyle name="n_Wanadoo España Flash 2004 03 VALORES_01 Synthèse DM pour modèle_France KPIs_1" xfId="13336"/>
    <cellStyle name="n_Wanadoo España Flash 2004 03 VALORES_01 Synthèse DM pour modèle_Group" xfId="46978"/>
    <cellStyle name="n_Wanadoo España Flash 2004 03 VALORES_01 Synthèse DM pour modèle_Group - financial KPIs" xfId="23142"/>
    <cellStyle name="n_Wanadoo España Flash 2004 03 VALORES_01 Synthèse DM pour modèle_Group - operational KPIs" xfId="11582"/>
    <cellStyle name="n_Wanadoo España Flash 2004 03 VALORES_01 Synthèse DM pour modèle_Group - operational KPIs 2" xfId="19281"/>
    <cellStyle name="n_Wanadoo España Flash 2004 03 VALORES_01 Synthèse DM pour modèle_Group - operational KPIs_1" xfId="21398"/>
    <cellStyle name="n_Wanadoo España Flash 2004 03 VALORES_01 Synthèse DM pour modèle_Poland KPIs" xfId="46977"/>
    <cellStyle name="n_Wanadoo España Flash 2004 03 VALORES_01 Synthèse DM pour modèle_ROW" xfId="46979"/>
    <cellStyle name="n_Wanadoo España Flash 2004 03 VALORES_01 Synthèse DM pour modèle_ROW ARPU" xfId="46980"/>
    <cellStyle name="n_Wanadoo España Flash 2004 03 VALORES_01 Synthèse DM pour modèle_ROW_1" xfId="46981"/>
    <cellStyle name="n_Wanadoo España Flash 2004 03 VALORES_01 Synthèse DM pour modèle_ROW_1_Group" xfId="46982"/>
    <cellStyle name="n_Wanadoo España Flash 2004 03 VALORES_01 Synthèse DM pour modèle_ROW_1_ROW ARPU" xfId="46983"/>
    <cellStyle name="n_Wanadoo España Flash 2004 03 VALORES_01 Synthèse DM pour modèle_ROW_Group" xfId="46984"/>
    <cellStyle name="n_Wanadoo España Flash 2004 03 VALORES_01 Synthèse DM pour modèle_ROW_ROW ARPU" xfId="46985"/>
    <cellStyle name="n_Wanadoo España Flash 2004 03 VALORES_01 Synthèse DM pour modèle_Spain ARPU + AUPU" xfId="46986"/>
    <cellStyle name="n_Wanadoo España Flash 2004 03 VALORES_01 Synthèse DM pour modèle_Spain ARPU + AUPU_Group" xfId="46987"/>
    <cellStyle name="n_Wanadoo España Flash 2004 03 VALORES_01 Synthèse DM pour modèle_Spain ARPU + AUPU_ROW ARPU" xfId="46988"/>
    <cellStyle name="n_Wanadoo España Flash 2004 03 VALORES_01 Synthèse DM pour modèle_Spain KPIs" xfId="7952"/>
    <cellStyle name="n_Wanadoo España Flash 2004 03 VALORES_01 Synthèse DM pour modèle_Spain KPIs 2" xfId="17319"/>
    <cellStyle name="n_Wanadoo España Flash 2004 03 VALORES_01 Synthèse DM pour modèle_Spain KPIs_1" xfId="52769"/>
    <cellStyle name="n_Wanadoo España Flash 2004 03 VALORES_01 Synthèse DM pour modèle_Telecoms - Operational KPIs" xfId="51072"/>
    <cellStyle name="n_Wanadoo España Flash 2004 03 VALORES_0703 Préflashde L23 Analyse CA trafic 07-03 (07-04-03)" xfId="3972"/>
    <cellStyle name="n_Wanadoo España Flash 2004 03 VALORES_0703 Préflashde L23 Analyse CA trafic 07-03 (07-04-03)_A&amp;ME KPIs" xfId="54549"/>
    <cellStyle name="n_Wanadoo España Flash 2004 03 VALORES_0703 Préflashde L23 Analyse CA trafic 07-03 (07-04-03)_France financials" xfId="24887"/>
    <cellStyle name="n_Wanadoo España Flash 2004 03 VALORES_0703 Préflashde L23 Analyse CA trafic 07-03 (07-04-03)_France KPIs" xfId="6095"/>
    <cellStyle name="n_Wanadoo España Flash 2004 03 VALORES_0703 Préflashde L23 Analyse CA trafic 07-03 (07-04-03)_France KPIs 2" xfId="15512"/>
    <cellStyle name="n_Wanadoo España Flash 2004 03 VALORES_0703 Préflashde L23 Analyse CA trafic 07-03 (07-04-03)_France KPIs_1" xfId="13337"/>
    <cellStyle name="n_Wanadoo España Flash 2004 03 VALORES_0703 Préflashde L23 Analyse CA trafic 07-03 (07-04-03)_Group" xfId="46990"/>
    <cellStyle name="n_Wanadoo España Flash 2004 03 VALORES_0703 Préflashde L23 Analyse CA trafic 07-03 (07-04-03)_Group - financial KPIs" xfId="23143"/>
    <cellStyle name="n_Wanadoo España Flash 2004 03 VALORES_0703 Préflashde L23 Analyse CA trafic 07-03 (07-04-03)_Group - operational KPIs" xfId="11583"/>
    <cellStyle name="n_Wanadoo España Flash 2004 03 VALORES_0703 Préflashde L23 Analyse CA trafic 07-03 (07-04-03)_Group - operational KPIs 2" xfId="19282"/>
    <cellStyle name="n_Wanadoo España Flash 2004 03 VALORES_0703 Préflashde L23 Analyse CA trafic 07-03 (07-04-03)_Group - operational KPIs_1" xfId="21399"/>
    <cellStyle name="n_Wanadoo España Flash 2004 03 VALORES_0703 Préflashde L23 Analyse CA trafic 07-03 (07-04-03)_Poland KPIs" xfId="46989"/>
    <cellStyle name="n_Wanadoo España Flash 2004 03 VALORES_0703 Préflashde L23 Analyse CA trafic 07-03 (07-04-03)_ROW" xfId="46991"/>
    <cellStyle name="n_Wanadoo España Flash 2004 03 VALORES_0703 Préflashde L23 Analyse CA trafic 07-03 (07-04-03)_ROW ARPU" xfId="46992"/>
    <cellStyle name="n_Wanadoo España Flash 2004 03 VALORES_0703 Préflashde L23 Analyse CA trafic 07-03 (07-04-03)_ROW_1" xfId="46993"/>
    <cellStyle name="n_Wanadoo España Flash 2004 03 VALORES_0703 Préflashde L23 Analyse CA trafic 07-03 (07-04-03)_ROW_1_Group" xfId="46994"/>
    <cellStyle name="n_Wanadoo España Flash 2004 03 VALORES_0703 Préflashde L23 Analyse CA trafic 07-03 (07-04-03)_ROW_1_ROW ARPU" xfId="46995"/>
    <cellStyle name="n_Wanadoo España Flash 2004 03 VALORES_0703 Préflashde L23 Analyse CA trafic 07-03 (07-04-03)_ROW_Group" xfId="46996"/>
    <cellStyle name="n_Wanadoo España Flash 2004 03 VALORES_0703 Préflashde L23 Analyse CA trafic 07-03 (07-04-03)_ROW_ROW ARPU" xfId="46997"/>
    <cellStyle name="n_Wanadoo España Flash 2004 03 VALORES_0703 Préflashde L23 Analyse CA trafic 07-03 (07-04-03)_Spain ARPU + AUPU" xfId="46998"/>
    <cellStyle name="n_Wanadoo España Flash 2004 03 VALORES_0703 Préflashde L23 Analyse CA trafic 07-03 (07-04-03)_Spain ARPU + AUPU_Group" xfId="46999"/>
    <cellStyle name="n_Wanadoo España Flash 2004 03 VALORES_0703 Préflashde L23 Analyse CA trafic 07-03 (07-04-03)_Spain ARPU + AUPU_ROW ARPU" xfId="47000"/>
    <cellStyle name="n_Wanadoo España Flash 2004 03 VALORES_0703 Préflashde L23 Analyse CA trafic 07-03 (07-04-03)_Spain KPIs" xfId="7953"/>
    <cellStyle name="n_Wanadoo España Flash 2004 03 VALORES_0703 Préflashde L23 Analyse CA trafic 07-03 (07-04-03)_Spain KPIs 2" xfId="17320"/>
    <cellStyle name="n_Wanadoo España Flash 2004 03 VALORES_0703 Préflashde L23 Analyse CA trafic 07-03 (07-04-03)_Spain KPIs_1" xfId="52770"/>
    <cellStyle name="n_Wanadoo España Flash 2004 03 VALORES_0703 Préflashde L23 Analyse CA trafic 07-03 (07-04-03)_Telecoms - Operational KPIs" xfId="51073"/>
    <cellStyle name="n_Wanadoo España Flash 2004 03 VALORES_A&amp;ME KPIs" xfId="54547"/>
    <cellStyle name="n_Wanadoo España Flash 2004 03 VALORES_Base Forfaits 06-07" xfId="3973"/>
    <cellStyle name="n_Wanadoo España Flash 2004 03 VALORES_Base Forfaits 06-07_A&amp;ME KPIs" xfId="54550"/>
    <cellStyle name="n_Wanadoo España Flash 2004 03 VALORES_Base Forfaits 06-07_France financials" xfId="24888"/>
    <cellStyle name="n_Wanadoo España Flash 2004 03 VALORES_Base Forfaits 06-07_France KPIs" xfId="6096"/>
    <cellStyle name="n_Wanadoo España Flash 2004 03 VALORES_Base Forfaits 06-07_France KPIs 2" xfId="15513"/>
    <cellStyle name="n_Wanadoo España Flash 2004 03 VALORES_Base Forfaits 06-07_France KPIs_1" xfId="13338"/>
    <cellStyle name="n_Wanadoo España Flash 2004 03 VALORES_Base Forfaits 06-07_Group" xfId="47002"/>
    <cellStyle name="n_Wanadoo España Flash 2004 03 VALORES_Base Forfaits 06-07_Group - financial KPIs" xfId="23144"/>
    <cellStyle name="n_Wanadoo España Flash 2004 03 VALORES_Base Forfaits 06-07_Group - operational KPIs" xfId="11584"/>
    <cellStyle name="n_Wanadoo España Flash 2004 03 VALORES_Base Forfaits 06-07_Group - operational KPIs 2" xfId="19283"/>
    <cellStyle name="n_Wanadoo España Flash 2004 03 VALORES_Base Forfaits 06-07_Group - operational KPIs_1" xfId="21400"/>
    <cellStyle name="n_Wanadoo España Flash 2004 03 VALORES_Base Forfaits 06-07_Poland KPIs" xfId="47001"/>
    <cellStyle name="n_Wanadoo España Flash 2004 03 VALORES_Base Forfaits 06-07_ROW" xfId="47003"/>
    <cellStyle name="n_Wanadoo España Flash 2004 03 VALORES_Base Forfaits 06-07_ROW ARPU" xfId="47004"/>
    <cellStyle name="n_Wanadoo España Flash 2004 03 VALORES_Base Forfaits 06-07_ROW_1" xfId="47005"/>
    <cellStyle name="n_Wanadoo España Flash 2004 03 VALORES_Base Forfaits 06-07_ROW_1_Group" xfId="47006"/>
    <cellStyle name="n_Wanadoo España Flash 2004 03 VALORES_Base Forfaits 06-07_ROW_1_ROW ARPU" xfId="47007"/>
    <cellStyle name="n_Wanadoo España Flash 2004 03 VALORES_Base Forfaits 06-07_ROW_Group" xfId="47008"/>
    <cellStyle name="n_Wanadoo España Flash 2004 03 VALORES_Base Forfaits 06-07_ROW_ROW ARPU" xfId="47009"/>
    <cellStyle name="n_Wanadoo España Flash 2004 03 VALORES_Base Forfaits 06-07_Spain ARPU + AUPU" xfId="47010"/>
    <cellStyle name="n_Wanadoo España Flash 2004 03 VALORES_Base Forfaits 06-07_Spain ARPU + AUPU_Group" xfId="47011"/>
    <cellStyle name="n_Wanadoo España Flash 2004 03 VALORES_Base Forfaits 06-07_Spain ARPU + AUPU_ROW ARPU" xfId="47012"/>
    <cellStyle name="n_Wanadoo España Flash 2004 03 VALORES_Base Forfaits 06-07_Spain KPIs" xfId="7954"/>
    <cellStyle name="n_Wanadoo España Flash 2004 03 VALORES_Base Forfaits 06-07_Spain KPIs 2" xfId="17321"/>
    <cellStyle name="n_Wanadoo España Flash 2004 03 VALORES_Base Forfaits 06-07_Spain KPIs_1" xfId="52771"/>
    <cellStyle name="n_Wanadoo España Flash 2004 03 VALORES_Base Forfaits 06-07_Telecoms - Operational KPIs" xfId="51074"/>
    <cellStyle name="n_Wanadoo España Flash 2004 03 VALORES_CA BAC SCR-VM 06-07 (31-07-06)" xfId="3974"/>
    <cellStyle name="n_Wanadoo España Flash 2004 03 VALORES_CA BAC SCR-VM 06-07 (31-07-06)_A&amp;ME KPIs" xfId="54551"/>
    <cellStyle name="n_Wanadoo España Flash 2004 03 VALORES_CA BAC SCR-VM 06-07 (31-07-06)_France financials" xfId="24889"/>
    <cellStyle name="n_Wanadoo España Flash 2004 03 VALORES_CA BAC SCR-VM 06-07 (31-07-06)_France KPIs" xfId="6097"/>
    <cellStyle name="n_Wanadoo España Flash 2004 03 VALORES_CA BAC SCR-VM 06-07 (31-07-06)_France KPIs 2" xfId="15514"/>
    <cellStyle name="n_Wanadoo España Flash 2004 03 VALORES_CA BAC SCR-VM 06-07 (31-07-06)_France KPIs_1" xfId="13339"/>
    <cellStyle name="n_Wanadoo España Flash 2004 03 VALORES_CA BAC SCR-VM 06-07 (31-07-06)_Group" xfId="47014"/>
    <cellStyle name="n_Wanadoo España Flash 2004 03 VALORES_CA BAC SCR-VM 06-07 (31-07-06)_Group - financial KPIs" xfId="23145"/>
    <cellStyle name="n_Wanadoo España Flash 2004 03 VALORES_CA BAC SCR-VM 06-07 (31-07-06)_Group - operational KPIs" xfId="11585"/>
    <cellStyle name="n_Wanadoo España Flash 2004 03 VALORES_CA BAC SCR-VM 06-07 (31-07-06)_Group - operational KPIs 2" xfId="19284"/>
    <cellStyle name="n_Wanadoo España Flash 2004 03 VALORES_CA BAC SCR-VM 06-07 (31-07-06)_Group - operational KPIs_1" xfId="21401"/>
    <cellStyle name="n_Wanadoo España Flash 2004 03 VALORES_CA BAC SCR-VM 06-07 (31-07-06)_Poland KPIs" xfId="47013"/>
    <cellStyle name="n_Wanadoo España Flash 2004 03 VALORES_CA BAC SCR-VM 06-07 (31-07-06)_ROW" xfId="47015"/>
    <cellStyle name="n_Wanadoo España Flash 2004 03 VALORES_CA BAC SCR-VM 06-07 (31-07-06)_ROW ARPU" xfId="47016"/>
    <cellStyle name="n_Wanadoo España Flash 2004 03 VALORES_CA BAC SCR-VM 06-07 (31-07-06)_ROW_1" xfId="47017"/>
    <cellStyle name="n_Wanadoo España Flash 2004 03 VALORES_CA BAC SCR-VM 06-07 (31-07-06)_ROW_1_Group" xfId="47018"/>
    <cellStyle name="n_Wanadoo España Flash 2004 03 VALORES_CA BAC SCR-VM 06-07 (31-07-06)_ROW_1_ROW ARPU" xfId="47019"/>
    <cellStyle name="n_Wanadoo España Flash 2004 03 VALORES_CA BAC SCR-VM 06-07 (31-07-06)_ROW_Group" xfId="47020"/>
    <cellStyle name="n_Wanadoo España Flash 2004 03 VALORES_CA BAC SCR-VM 06-07 (31-07-06)_ROW_ROW ARPU" xfId="47021"/>
    <cellStyle name="n_Wanadoo España Flash 2004 03 VALORES_CA BAC SCR-VM 06-07 (31-07-06)_Spain ARPU + AUPU" xfId="47022"/>
    <cellStyle name="n_Wanadoo España Flash 2004 03 VALORES_CA BAC SCR-VM 06-07 (31-07-06)_Spain ARPU + AUPU_Group" xfId="47023"/>
    <cellStyle name="n_Wanadoo España Flash 2004 03 VALORES_CA BAC SCR-VM 06-07 (31-07-06)_Spain ARPU + AUPU_ROW ARPU" xfId="47024"/>
    <cellStyle name="n_Wanadoo España Flash 2004 03 VALORES_CA BAC SCR-VM 06-07 (31-07-06)_Spain KPIs" xfId="7955"/>
    <cellStyle name="n_Wanadoo España Flash 2004 03 VALORES_CA BAC SCR-VM 06-07 (31-07-06)_Spain KPIs 2" xfId="17322"/>
    <cellStyle name="n_Wanadoo España Flash 2004 03 VALORES_CA BAC SCR-VM 06-07 (31-07-06)_Spain KPIs_1" xfId="52772"/>
    <cellStyle name="n_Wanadoo España Flash 2004 03 VALORES_CA BAC SCR-VM 06-07 (31-07-06)_Telecoms - Operational KPIs" xfId="51075"/>
    <cellStyle name="n_Wanadoo España Flash 2004 03 VALORES_CA forfaits 0607 (06-08-14)" xfId="3975"/>
    <cellStyle name="n_Wanadoo España Flash 2004 03 VALORES_CA forfaits 0607 (06-08-14)_A&amp;ME KPIs" xfId="54552"/>
    <cellStyle name="n_Wanadoo España Flash 2004 03 VALORES_CA forfaits 0607 (06-08-14)_France financials" xfId="24890"/>
    <cellStyle name="n_Wanadoo España Flash 2004 03 VALORES_CA forfaits 0607 (06-08-14)_France KPIs" xfId="6098"/>
    <cellStyle name="n_Wanadoo España Flash 2004 03 VALORES_CA forfaits 0607 (06-08-14)_France KPIs 2" xfId="15515"/>
    <cellStyle name="n_Wanadoo España Flash 2004 03 VALORES_CA forfaits 0607 (06-08-14)_France KPIs_1" xfId="13340"/>
    <cellStyle name="n_Wanadoo España Flash 2004 03 VALORES_CA forfaits 0607 (06-08-14)_Group" xfId="47026"/>
    <cellStyle name="n_Wanadoo España Flash 2004 03 VALORES_CA forfaits 0607 (06-08-14)_Group - financial KPIs" xfId="23146"/>
    <cellStyle name="n_Wanadoo España Flash 2004 03 VALORES_CA forfaits 0607 (06-08-14)_Group - operational KPIs" xfId="11586"/>
    <cellStyle name="n_Wanadoo España Flash 2004 03 VALORES_CA forfaits 0607 (06-08-14)_Group - operational KPIs 2" xfId="19285"/>
    <cellStyle name="n_Wanadoo España Flash 2004 03 VALORES_CA forfaits 0607 (06-08-14)_Group - operational KPIs_1" xfId="21402"/>
    <cellStyle name="n_Wanadoo España Flash 2004 03 VALORES_CA forfaits 0607 (06-08-14)_Poland KPIs" xfId="47025"/>
    <cellStyle name="n_Wanadoo España Flash 2004 03 VALORES_CA forfaits 0607 (06-08-14)_ROW" xfId="47027"/>
    <cellStyle name="n_Wanadoo España Flash 2004 03 VALORES_CA forfaits 0607 (06-08-14)_ROW ARPU" xfId="47028"/>
    <cellStyle name="n_Wanadoo España Flash 2004 03 VALORES_CA forfaits 0607 (06-08-14)_ROW_1" xfId="47029"/>
    <cellStyle name="n_Wanadoo España Flash 2004 03 VALORES_CA forfaits 0607 (06-08-14)_ROW_1_Group" xfId="47030"/>
    <cellStyle name="n_Wanadoo España Flash 2004 03 VALORES_CA forfaits 0607 (06-08-14)_ROW_1_ROW ARPU" xfId="47031"/>
    <cellStyle name="n_Wanadoo España Flash 2004 03 VALORES_CA forfaits 0607 (06-08-14)_ROW_Group" xfId="47032"/>
    <cellStyle name="n_Wanadoo España Flash 2004 03 VALORES_CA forfaits 0607 (06-08-14)_ROW_ROW ARPU" xfId="47033"/>
    <cellStyle name="n_Wanadoo España Flash 2004 03 VALORES_CA forfaits 0607 (06-08-14)_Spain ARPU + AUPU" xfId="47034"/>
    <cellStyle name="n_Wanadoo España Flash 2004 03 VALORES_CA forfaits 0607 (06-08-14)_Spain ARPU + AUPU_Group" xfId="47035"/>
    <cellStyle name="n_Wanadoo España Flash 2004 03 VALORES_CA forfaits 0607 (06-08-14)_Spain ARPU + AUPU_ROW ARPU" xfId="47036"/>
    <cellStyle name="n_Wanadoo España Flash 2004 03 VALORES_CA forfaits 0607 (06-08-14)_Spain KPIs" xfId="7956"/>
    <cellStyle name="n_Wanadoo España Flash 2004 03 VALORES_CA forfaits 0607 (06-08-14)_Spain KPIs 2" xfId="17323"/>
    <cellStyle name="n_Wanadoo España Flash 2004 03 VALORES_CA forfaits 0607 (06-08-14)_Spain KPIs_1" xfId="52773"/>
    <cellStyle name="n_Wanadoo España Flash 2004 03 VALORES_CA forfaits 0607 (06-08-14)_Telecoms - Operational KPIs" xfId="51076"/>
    <cellStyle name="n_Wanadoo España Flash 2004 03 VALORES_Classeur2" xfId="3976"/>
    <cellStyle name="n_Wanadoo España Flash 2004 03 VALORES_Classeur2_A&amp;ME KPIs" xfId="54553"/>
    <cellStyle name="n_Wanadoo España Flash 2004 03 VALORES_Classeur2_France financials" xfId="24891"/>
    <cellStyle name="n_Wanadoo España Flash 2004 03 VALORES_Classeur2_France KPIs" xfId="6099"/>
    <cellStyle name="n_Wanadoo España Flash 2004 03 VALORES_Classeur2_France KPIs 2" xfId="15516"/>
    <cellStyle name="n_Wanadoo España Flash 2004 03 VALORES_Classeur2_France KPIs_1" xfId="13341"/>
    <cellStyle name="n_Wanadoo España Flash 2004 03 VALORES_Classeur2_Group" xfId="47038"/>
    <cellStyle name="n_Wanadoo España Flash 2004 03 VALORES_Classeur2_Group - financial KPIs" xfId="23147"/>
    <cellStyle name="n_Wanadoo España Flash 2004 03 VALORES_Classeur2_Group - operational KPIs" xfId="11587"/>
    <cellStyle name="n_Wanadoo España Flash 2004 03 VALORES_Classeur2_Group - operational KPIs 2" xfId="19286"/>
    <cellStyle name="n_Wanadoo España Flash 2004 03 VALORES_Classeur2_Group - operational KPIs_1" xfId="21403"/>
    <cellStyle name="n_Wanadoo España Flash 2004 03 VALORES_Classeur2_Poland KPIs" xfId="47037"/>
    <cellStyle name="n_Wanadoo España Flash 2004 03 VALORES_Classeur2_ROW" xfId="47039"/>
    <cellStyle name="n_Wanadoo España Flash 2004 03 VALORES_Classeur2_ROW ARPU" xfId="47040"/>
    <cellStyle name="n_Wanadoo España Flash 2004 03 VALORES_Classeur2_ROW_1" xfId="47041"/>
    <cellStyle name="n_Wanadoo España Flash 2004 03 VALORES_Classeur2_ROW_1_Group" xfId="47042"/>
    <cellStyle name="n_Wanadoo España Flash 2004 03 VALORES_Classeur2_ROW_1_ROW ARPU" xfId="47043"/>
    <cellStyle name="n_Wanadoo España Flash 2004 03 VALORES_Classeur2_ROW_Group" xfId="47044"/>
    <cellStyle name="n_Wanadoo España Flash 2004 03 VALORES_Classeur2_ROW_ROW ARPU" xfId="47045"/>
    <cellStyle name="n_Wanadoo España Flash 2004 03 VALORES_Classeur2_Spain ARPU + AUPU" xfId="47046"/>
    <cellStyle name="n_Wanadoo España Flash 2004 03 VALORES_Classeur2_Spain ARPU + AUPU_Group" xfId="47047"/>
    <cellStyle name="n_Wanadoo España Flash 2004 03 VALORES_Classeur2_Spain ARPU + AUPU_ROW ARPU" xfId="47048"/>
    <cellStyle name="n_Wanadoo España Flash 2004 03 VALORES_Classeur2_Spain KPIs" xfId="7957"/>
    <cellStyle name="n_Wanadoo España Flash 2004 03 VALORES_Classeur2_Spain KPIs 2" xfId="17324"/>
    <cellStyle name="n_Wanadoo España Flash 2004 03 VALORES_Classeur2_Spain KPIs_1" xfId="52774"/>
    <cellStyle name="n_Wanadoo España Flash 2004 03 VALORES_Classeur2_Telecoms - Operational KPIs" xfId="51077"/>
    <cellStyle name="n_Wanadoo España Flash 2004 03 VALORES_Classeur5" xfId="3977"/>
    <cellStyle name="n_Wanadoo España Flash 2004 03 VALORES_Classeur5_A&amp;ME KPIs" xfId="54554"/>
    <cellStyle name="n_Wanadoo España Flash 2004 03 VALORES_Classeur5_France financials" xfId="24892"/>
    <cellStyle name="n_Wanadoo España Flash 2004 03 VALORES_Classeur5_France KPIs" xfId="6100"/>
    <cellStyle name="n_Wanadoo España Flash 2004 03 VALORES_Classeur5_France KPIs 2" xfId="15517"/>
    <cellStyle name="n_Wanadoo España Flash 2004 03 VALORES_Classeur5_France KPIs_1" xfId="13342"/>
    <cellStyle name="n_Wanadoo España Flash 2004 03 VALORES_Classeur5_Group" xfId="47050"/>
    <cellStyle name="n_Wanadoo España Flash 2004 03 VALORES_Classeur5_Group - financial KPIs" xfId="23148"/>
    <cellStyle name="n_Wanadoo España Flash 2004 03 VALORES_Classeur5_Group - operational KPIs" xfId="11588"/>
    <cellStyle name="n_Wanadoo España Flash 2004 03 VALORES_Classeur5_Group - operational KPIs 2" xfId="19287"/>
    <cellStyle name="n_Wanadoo España Flash 2004 03 VALORES_Classeur5_Group - operational KPIs_1" xfId="21404"/>
    <cellStyle name="n_Wanadoo España Flash 2004 03 VALORES_Classeur5_Poland KPIs" xfId="47049"/>
    <cellStyle name="n_Wanadoo España Flash 2004 03 VALORES_Classeur5_ROW" xfId="47051"/>
    <cellStyle name="n_Wanadoo España Flash 2004 03 VALORES_Classeur5_ROW ARPU" xfId="47052"/>
    <cellStyle name="n_Wanadoo España Flash 2004 03 VALORES_Classeur5_ROW_1" xfId="47053"/>
    <cellStyle name="n_Wanadoo España Flash 2004 03 VALORES_Classeur5_ROW_1_Group" xfId="47054"/>
    <cellStyle name="n_Wanadoo España Flash 2004 03 VALORES_Classeur5_ROW_1_ROW ARPU" xfId="47055"/>
    <cellStyle name="n_Wanadoo España Flash 2004 03 VALORES_Classeur5_ROW_Group" xfId="47056"/>
    <cellStyle name="n_Wanadoo España Flash 2004 03 VALORES_Classeur5_ROW_ROW ARPU" xfId="47057"/>
    <cellStyle name="n_Wanadoo España Flash 2004 03 VALORES_Classeur5_Spain ARPU + AUPU" xfId="47058"/>
    <cellStyle name="n_Wanadoo España Flash 2004 03 VALORES_Classeur5_Spain ARPU + AUPU_Group" xfId="47059"/>
    <cellStyle name="n_Wanadoo España Flash 2004 03 VALORES_Classeur5_Spain ARPU + AUPU_ROW ARPU" xfId="47060"/>
    <cellStyle name="n_Wanadoo España Flash 2004 03 VALORES_Classeur5_Spain KPIs" xfId="7958"/>
    <cellStyle name="n_Wanadoo España Flash 2004 03 VALORES_Classeur5_Spain KPIs 2" xfId="17325"/>
    <cellStyle name="n_Wanadoo España Flash 2004 03 VALORES_Classeur5_Spain KPIs_1" xfId="52775"/>
    <cellStyle name="n_Wanadoo España Flash 2004 03 VALORES_Classeur5_Telecoms - Operational KPIs" xfId="51078"/>
    <cellStyle name="n_Wanadoo España Flash 2004 03 VALORES_DATA KPI Personal" xfId="47061"/>
    <cellStyle name="n_Wanadoo España Flash 2004 03 VALORES_DATA KPI Personal_Group" xfId="47062"/>
    <cellStyle name="n_Wanadoo España Flash 2004 03 VALORES_DATA KPI Personal_ROW ARPU" xfId="47063"/>
    <cellStyle name="n_Wanadoo España Flash 2004 03 VALORES_EE_CoA_BS - mapped V4" xfId="47064"/>
    <cellStyle name="n_Wanadoo España Flash 2004 03 VALORES_EE_CoA_BS - mapped V4_Group" xfId="47065"/>
    <cellStyle name="n_Wanadoo España Flash 2004 03 VALORES_EE_CoA_BS - mapped V4_ROW ARPU" xfId="47066"/>
    <cellStyle name="n_Wanadoo España Flash 2004 03 VALORES_France financials" xfId="24885"/>
    <cellStyle name="n_Wanadoo España Flash 2004 03 VALORES_France KPIs" xfId="6093"/>
    <cellStyle name="n_Wanadoo España Flash 2004 03 VALORES_France KPIs 2" xfId="15510"/>
    <cellStyle name="n_Wanadoo España Flash 2004 03 VALORES_France KPIs_1" xfId="13335"/>
    <cellStyle name="n_Wanadoo España Flash 2004 03 VALORES_Group" xfId="47067"/>
    <cellStyle name="n_Wanadoo España Flash 2004 03 VALORES_Group - financial KPIs" xfId="23141"/>
    <cellStyle name="n_Wanadoo España Flash 2004 03 VALORES_Group - operational KPIs" xfId="11581"/>
    <cellStyle name="n_Wanadoo España Flash 2004 03 VALORES_Group - operational KPIs 2" xfId="19280"/>
    <cellStyle name="n_Wanadoo España Flash 2004 03 VALORES_Group - operational KPIs_1" xfId="21397"/>
    <cellStyle name="n_Wanadoo España Flash 2004 03 VALORES_PFA_Mn MTV_060413" xfId="3978"/>
    <cellStyle name="n_Wanadoo España Flash 2004 03 VALORES_PFA_Mn MTV_060413_A&amp;ME KPIs" xfId="54555"/>
    <cellStyle name="n_Wanadoo España Flash 2004 03 VALORES_PFA_Mn MTV_060413_France financials" xfId="24893"/>
    <cellStyle name="n_Wanadoo España Flash 2004 03 VALORES_PFA_Mn MTV_060413_France KPIs" xfId="6101"/>
    <cellStyle name="n_Wanadoo España Flash 2004 03 VALORES_PFA_Mn MTV_060413_France KPIs 2" xfId="15518"/>
    <cellStyle name="n_Wanadoo España Flash 2004 03 VALORES_PFA_Mn MTV_060413_France KPIs_1" xfId="13343"/>
    <cellStyle name="n_Wanadoo España Flash 2004 03 VALORES_PFA_Mn MTV_060413_Group" xfId="47069"/>
    <cellStyle name="n_Wanadoo España Flash 2004 03 VALORES_PFA_Mn MTV_060413_Group - financial KPIs" xfId="23149"/>
    <cellStyle name="n_Wanadoo España Flash 2004 03 VALORES_PFA_Mn MTV_060413_Group - operational KPIs" xfId="11589"/>
    <cellStyle name="n_Wanadoo España Flash 2004 03 VALORES_PFA_Mn MTV_060413_Group - operational KPIs 2" xfId="19288"/>
    <cellStyle name="n_Wanadoo España Flash 2004 03 VALORES_PFA_Mn MTV_060413_Group - operational KPIs_1" xfId="21405"/>
    <cellStyle name="n_Wanadoo España Flash 2004 03 VALORES_PFA_Mn MTV_060413_Poland KPIs" xfId="47068"/>
    <cellStyle name="n_Wanadoo España Flash 2004 03 VALORES_PFA_Mn MTV_060413_ROW" xfId="47070"/>
    <cellStyle name="n_Wanadoo España Flash 2004 03 VALORES_PFA_Mn MTV_060413_ROW ARPU" xfId="47071"/>
    <cellStyle name="n_Wanadoo España Flash 2004 03 VALORES_PFA_Mn MTV_060413_ROW_1" xfId="47072"/>
    <cellStyle name="n_Wanadoo España Flash 2004 03 VALORES_PFA_Mn MTV_060413_ROW_1_Group" xfId="47073"/>
    <cellStyle name="n_Wanadoo España Flash 2004 03 VALORES_PFA_Mn MTV_060413_ROW_1_ROW ARPU" xfId="47074"/>
    <cellStyle name="n_Wanadoo España Flash 2004 03 VALORES_PFA_Mn MTV_060413_ROW_Group" xfId="47075"/>
    <cellStyle name="n_Wanadoo España Flash 2004 03 VALORES_PFA_Mn MTV_060413_ROW_ROW ARPU" xfId="47076"/>
    <cellStyle name="n_Wanadoo España Flash 2004 03 VALORES_PFA_Mn MTV_060413_Spain ARPU + AUPU" xfId="47077"/>
    <cellStyle name="n_Wanadoo España Flash 2004 03 VALORES_PFA_Mn MTV_060413_Spain ARPU + AUPU_Group" xfId="47078"/>
    <cellStyle name="n_Wanadoo España Flash 2004 03 VALORES_PFA_Mn MTV_060413_Spain ARPU + AUPU_ROW ARPU" xfId="47079"/>
    <cellStyle name="n_Wanadoo España Flash 2004 03 VALORES_PFA_Mn MTV_060413_Spain KPIs" xfId="7959"/>
    <cellStyle name="n_Wanadoo España Flash 2004 03 VALORES_PFA_Mn MTV_060413_Spain KPIs 2" xfId="17326"/>
    <cellStyle name="n_Wanadoo España Flash 2004 03 VALORES_PFA_Mn MTV_060413_Spain KPIs_1" xfId="52776"/>
    <cellStyle name="n_Wanadoo España Flash 2004 03 VALORES_PFA_Mn MTV_060413_Telecoms - Operational KPIs" xfId="51079"/>
    <cellStyle name="n_Wanadoo España Flash 2004 03 VALORES_PFA_Mn_0603_V0 0" xfId="3979"/>
    <cellStyle name="n_Wanadoo España Flash 2004 03 VALORES_PFA_Mn_0603_V0 0_A&amp;ME KPIs" xfId="54556"/>
    <cellStyle name="n_Wanadoo España Flash 2004 03 VALORES_PFA_Mn_0603_V0 0_France financials" xfId="24894"/>
    <cellStyle name="n_Wanadoo España Flash 2004 03 VALORES_PFA_Mn_0603_V0 0_France KPIs" xfId="6102"/>
    <cellStyle name="n_Wanadoo España Flash 2004 03 VALORES_PFA_Mn_0603_V0 0_France KPIs 2" xfId="15519"/>
    <cellStyle name="n_Wanadoo España Flash 2004 03 VALORES_PFA_Mn_0603_V0 0_France KPIs_1" xfId="13344"/>
    <cellStyle name="n_Wanadoo España Flash 2004 03 VALORES_PFA_Mn_0603_V0 0_Group" xfId="47081"/>
    <cellStyle name="n_Wanadoo España Flash 2004 03 VALORES_PFA_Mn_0603_V0 0_Group - financial KPIs" xfId="23150"/>
    <cellStyle name="n_Wanadoo España Flash 2004 03 VALORES_PFA_Mn_0603_V0 0_Group - operational KPIs" xfId="11590"/>
    <cellStyle name="n_Wanadoo España Flash 2004 03 VALORES_PFA_Mn_0603_V0 0_Group - operational KPIs 2" xfId="19289"/>
    <cellStyle name="n_Wanadoo España Flash 2004 03 VALORES_PFA_Mn_0603_V0 0_Group - operational KPIs_1" xfId="21406"/>
    <cellStyle name="n_Wanadoo España Flash 2004 03 VALORES_PFA_Mn_0603_V0 0_Poland KPIs" xfId="47080"/>
    <cellStyle name="n_Wanadoo España Flash 2004 03 VALORES_PFA_Mn_0603_V0 0_ROW" xfId="47082"/>
    <cellStyle name="n_Wanadoo España Flash 2004 03 VALORES_PFA_Mn_0603_V0 0_ROW ARPU" xfId="47083"/>
    <cellStyle name="n_Wanadoo España Flash 2004 03 VALORES_PFA_Mn_0603_V0 0_ROW_1" xfId="47084"/>
    <cellStyle name="n_Wanadoo España Flash 2004 03 VALORES_PFA_Mn_0603_V0 0_ROW_1_Group" xfId="47085"/>
    <cellStyle name="n_Wanadoo España Flash 2004 03 VALORES_PFA_Mn_0603_V0 0_ROW_1_ROW ARPU" xfId="47086"/>
    <cellStyle name="n_Wanadoo España Flash 2004 03 VALORES_PFA_Mn_0603_V0 0_ROW_Group" xfId="47087"/>
    <cellStyle name="n_Wanadoo España Flash 2004 03 VALORES_PFA_Mn_0603_V0 0_ROW_ROW ARPU" xfId="47088"/>
    <cellStyle name="n_Wanadoo España Flash 2004 03 VALORES_PFA_Mn_0603_V0 0_Spain ARPU + AUPU" xfId="47089"/>
    <cellStyle name="n_Wanadoo España Flash 2004 03 VALORES_PFA_Mn_0603_V0 0_Spain ARPU + AUPU_Group" xfId="47090"/>
    <cellStyle name="n_Wanadoo España Flash 2004 03 VALORES_PFA_Mn_0603_V0 0_Spain ARPU + AUPU_ROW ARPU" xfId="47091"/>
    <cellStyle name="n_Wanadoo España Flash 2004 03 VALORES_PFA_Mn_0603_V0 0_Spain KPIs" xfId="7960"/>
    <cellStyle name="n_Wanadoo España Flash 2004 03 VALORES_PFA_Mn_0603_V0 0_Spain KPIs 2" xfId="17327"/>
    <cellStyle name="n_Wanadoo España Flash 2004 03 VALORES_PFA_Mn_0603_V0 0_Spain KPIs_1" xfId="52777"/>
    <cellStyle name="n_Wanadoo España Flash 2004 03 VALORES_PFA_Mn_0603_V0 0_Telecoms - Operational KPIs" xfId="51080"/>
    <cellStyle name="n_Wanadoo España Flash 2004 03 VALORES_PFA_Parcs_0600706" xfId="3980"/>
    <cellStyle name="n_Wanadoo España Flash 2004 03 VALORES_PFA_Parcs_0600706_A&amp;ME KPIs" xfId="54557"/>
    <cellStyle name="n_Wanadoo España Flash 2004 03 VALORES_PFA_Parcs_0600706_France financials" xfId="24895"/>
    <cellStyle name="n_Wanadoo España Flash 2004 03 VALORES_PFA_Parcs_0600706_France KPIs" xfId="6103"/>
    <cellStyle name="n_Wanadoo España Flash 2004 03 VALORES_PFA_Parcs_0600706_France KPIs 2" xfId="15520"/>
    <cellStyle name="n_Wanadoo España Flash 2004 03 VALORES_PFA_Parcs_0600706_France KPIs_1" xfId="13345"/>
    <cellStyle name="n_Wanadoo España Flash 2004 03 VALORES_PFA_Parcs_0600706_Group" xfId="47093"/>
    <cellStyle name="n_Wanadoo España Flash 2004 03 VALORES_PFA_Parcs_0600706_Group - financial KPIs" xfId="23151"/>
    <cellStyle name="n_Wanadoo España Flash 2004 03 VALORES_PFA_Parcs_0600706_Group - operational KPIs" xfId="11591"/>
    <cellStyle name="n_Wanadoo España Flash 2004 03 VALORES_PFA_Parcs_0600706_Group - operational KPIs 2" xfId="19290"/>
    <cellStyle name="n_Wanadoo España Flash 2004 03 VALORES_PFA_Parcs_0600706_Group - operational KPIs_1" xfId="21407"/>
    <cellStyle name="n_Wanadoo España Flash 2004 03 VALORES_PFA_Parcs_0600706_Poland KPIs" xfId="47092"/>
    <cellStyle name="n_Wanadoo España Flash 2004 03 VALORES_PFA_Parcs_0600706_ROW" xfId="47094"/>
    <cellStyle name="n_Wanadoo España Flash 2004 03 VALORES_PFA_Parcs_0600706_ROW ARPU" xfId="47095"/>
    <cellStyle name="n_Wanadoo España Flash 2004 03 VALORES_PFA_Parcs_0600706_ROW_1" xfId="47096"/>
    <cellStyle name="n_Wanadoo España Flash 2004 03 VALORES_PFA_Parcs_0600706_ROW_1_Group" xfId="47097"/>
    <cellStyle name="n_Wanadoo España Flash 2004 03 VALORES_PFA_Parcs_0600706_ROW_1_ROW ARPU" xfId="47098"/>
    <cellStyle name="n_Wanadoo España Flash 2004 03 VALORES_PFA_Parcs_0600706_ROW_Group" xfId="47099"/>
    <cellStyle name="n_Wanadoo España Flash 2004 03 VALORES_PFA_Parcs_0600706_ROW_ROW ARPU" xfId="47100"/>
    <cellStyle name="n_Wanadoo España Flash 2004 03 VALORES_PFA_Parcs_0600706_Spain ARPU + AUPU" xfId="47101"/>
    <cellStyle name="n_Wanadoo España Flash 2004 03 VALORES_PFA_Parcs_0600706_Spain ARPU + AUPU_Group" xfId="47102"/>
    <cellStyle name="n_Wanadoo España Flash 2004 03 VALORES_PFA_Parcs_0600706_Spain ARPU + AUPU_ROW ARPU" xfId="47103"/>
    <cellStyle name="n_Wanadoo España Flash 2004 03 VALORES_PFA_Parcs_0600706_Spain KPIs" xfId="7961"/>
    <cellStyle name="n_Wanadoo España Flash 2004 03 VALORES_PFA_Parcs_0600706_Spain KPIs 2" xfId="17328"/>
    <cellStyle name="n_Wanadoo España Flash 2004 03 VALORES_PFA_Parcs_0600706_Spain KPIs_1" xfId="52778"/>
    <cellStyle name="n_Wanadoo España Flash 2004 03 VALORES_PFA_Parcs_0600706_Telecoms - Operational KPIs" xfId="51081"/>
    <cellStyle name="n_Wanadoo España Flash 2004 03 VALORES_Poland KPIs" xfId="46976"/>
    <cellStyle name="n_Wanadoo España Flash 2004 03 VALORES_Reporting Valeur_Mobile_2010_10" xfId="47104"/>
    <cellStyle name="n_Wanadoo España Flash 2004 03 VALORES_Reporting Valeur_Mobile_2010_10_Group" xfId="47105"/>
    <cellStyle name="n_Wanadoo España Flash 2004 03 VALORES_Reporting Valeur_Mobile_2010_10_ROW" xfId="47106"/>
    <cellStyle name="n_Wanadoo España Flash 2004 03 VALORES_Reporting Valeur_Mobile_2010_10_ROW ARPU" xfId="47107"/>
    <cellStyle name="n_Wanadoo España Flash 2004 03 VALORES_Reporting Valeur_Mobile_2010_10_ROW_Group" xfId="47108"/>
    <cellStyle name="n_Wanadoo España Flash 2004 03 VALORES_Reporting Valeur_Mobile_2010_10_ROW_ROW ARPU" xfId="47109"/>
    <cellStyle name="n_Wanadoo España Flash 2004 03 VALORES_ROW" xfId="47110"/>
    <cellStyle name="n_Wanadoo España Flash 2004 03 VALORES_ROW ARPU" xfId="47111"/>
    <cellStyle name="n_Wanadoo España Flash 2004 03 VALORES_ROW_1" xfId="47112"/>
    <cellStyle name="n_Wanadoo España Flash 2004 03 VALORES_ROW_1_Group" xfId="47113"/>
    <cellStyle name="n_Wanadoo España Flash 2004 03 VALORES_ROW_1_ROW ARPU" xfId="47114"/>
    <cellStyle name="n_Wanadoo España Flash 2004 03 VALORES_ROW_Group" xfId="47115"/>
    <cellStyle name="n_Wanadoo España Flash 2004 03 VALORES_ROW_ROW ARPU" xfId="47116"/>
    <cellStyle name="n_Wanadoo España Flash 2004 03 VALORES_Spain ARPU + AUPU" xfId="47117"/>
    <cellStyle name="n_Wanadoo España Flash 2004 03 VALORES_Spain ARPU + AUPU_Group" xfId="47118"/>
    <cellStyle name="n_Wanadoo España Flash 2004 03 VALORES_Spain ARPU + AUPU_ROW ARPU" xfId="47119"/>
    <cellStyle name="n_Wanadoo España Flash 2004 03 VALORES_Spain KPIs" xfId="7951"/>
    <cellStyle name="n_Wanadoo España Flash 2004 03 VALORES_Spain KPIs 2" xfId="17318"/>
    <cellStyle name="n_Wanadoo España Flash 2004 03 VALORES_Spain KPIs_1" xfId="52768"/>
    <cellStyle name="n_Wanadoo España Flash 2004 03 VALORES_Telecoms - Operational KPIs" xfId="51071"/>
    <cellStyle name="n_Wanadoo España Flash 2004 03 VALORES_UAG_report_CA 06-09 (06-09-28)" xfId="3981"/>
    <cellStyle name="n_Wanadoo España Flash 2004 03 VALORES_UAG_report_CA 06-09 (06-09-28)_A&amp;ME KPIs" xfId="54558"/>
    <cellStyle name="n_Wanadoo España Flash 2004 03 VALORES_UAG_report_CA 06-09 (06-09-28)_France financials" xfId="24896"/>
    <cellStyle name="n_Wanadoo España Flash 2004 03 VALORES_UAG_report_CA 06-09 (06-09-28)_France KPIs" xfId="6104"/>
    <cellStyle name="n_Wanadoo España Flash 2004 03 VALORES_UAG_report_CA 06-09 (06-09-28)_France KPIs 2" xfId="15521"/>
    <cellStyle name="n_Wanadoo España Flash 2004 03 VALORES_UAG_report_CA 06-09 (06-09-28)_France KPIs_1" xfId="13346"/>
    <cellStyle name="n_Wanadoo España Flash 2004 03 VALORES_UAG_report_CA 06-09 (06-09-28)_Group" xfId="47121"/>
    <cellStyle name="n_Wanadoo España Flash 2004 03 VALORES_UAG_report_CA 06-09 (06-09-28)_Group - financial KPIs" xfId="23152"/>
    <cellStyle name="n_Wanadoo España Flash 2004 03 VALORES_UAG_report_CA 06-09 (06-09-28)_Group - operational KPIs" xfId="11592"/>
    <cellStyle name="n_Wanadoo España Flash 2004 03 VALORES_UAG_report_CA 06-09 (06-09-28)_Group - operational KPIs 2" xfId="19291"/>
    <cellStyle name="n_Wanadoo España Flash 2004 03 VALORES_UAG_report_CA 06-09 (06-09-28)_Group - operational KPIs_1" xfId="21408"/>
    <cellStyle name="n_Wanadoo España Flash 2004 03 VALORES_UAG_report_CA 06-09 (06-09-28)_Poland KPIs" xfId="47120"/>
    <cellStyle name="n_Wanadoo España Flash 2004 03 VALORES_UAG_report_CA 06-09 (06-09-28)_ROW" xfId="47122"/>
    <cellStyle name="n_Wanadoo España Flash 2004 03 VALORES_UAG_report_CA 06-09 (06-09-28)_ROW ARPU" xfId="47123"/>
    <cellStyle name="n_Wanadoo España Flash 2004 03 VALORES_UAG_report_CA 06-09 (06-09-28)_ROW_1" xfId="47124"/>
    <cellStyle name="n_Wanadoo España Flash 2004 03 VALORES_UAG_report_CA 06-09 (06-09-28)_ROW_1_Group" xfId="47125"/>
    <cellStyle name="n_Wanadoo España Flash 2004 03 VALORES_UAG_report_CA 06-09 (06-09-28)_ROW_1_ROW ARPU" xfId="47126"/>
    <cellStyle name="n_Wanadoo España Flash 2004 03 VALORES_UAG_report_CA 06-09 (06-09-28)_ROW_Group" xfId="47127"/>
    <cellStyle name="n_Wanadoo España Flash 2004 03 VALORES_UAG_report_CA 06-09 (06-09-28)_ROW_ROW ARPU" xfId="47128"/>
    <cellStyle name="n_Wanadoo España Flash 2004 03 VALORES_UAG_report_CA 06-09 (06-09-28)_Spain ARPU + AUPU" xfId="47129"/>
    <cellStyle name="n_Wanadoo España Flash 2004 03 VALORES_UAG_report_CA 06-09 (06-09-28)_Spain ARPU + AUPU_Group" xfId="47130"/>
    <cellStyle name="n_Wanadoo España Flash 2004 03 VALORES_UAG_report_CA 06-09 (06-09-28)_Spain ARPU + AUPU_ROW ARPU" xfId="47131"/>
    <cellStyle name="n_Wanadoo España Flash 2004 03 VALORES_UAG_report_CA 06-09 (06-09-28)_Spain KPIs" xfId="7962"/>
    <cellStyle name="n_Wanadoo España Flash 2004 03 VALORES_UAG_report_CA 06-09 (06-09-28)_Spain KPIs 2" xfId="17329"/>
    <cellStyle name="n_Wanadoo España Flash 2004 03 VALORES_UAG_report_CA 06-09 (06-09-28)_Spain KPIs_1" xfId="52779"/>
    <cellStyle name="n_Wanadoo España Flash 2004 03 VALORES_UAG_report_CA 06-09 (06-09-28)_Telecoms - Operational KPIs" xfId="51082"/>
    <cellStyle name="n_Wanadoo España Flash 2004 03 VALORES_UAG_report_CA 06-10 (06-11-06)" xfId="3982"/>
    <cellStyle name="n_Wanadoo España Flash 2004 03 VALORES_UAG_report_CA 06-10 (06-11-06)_A&amp;ME KPIs" xfId="54559"/>
    <cellStyle name="n_Wanadoo España Flash 2004 03 VALORES_UAG_report_CA 06-10 (06-11-06)_France financials" xfId="24897"/>
    <cellStyle name="n_Wanadoo España Flash 2004 03 VALORES_UAG_report_CA 06-10 (06-11-06)_France KPIs" xfId="6105"/>
    <cellStyle name="n_Wanadoo España Flash 2004 03 VALORES_UAG_report_CA 06-10 (06-11-06)_France KPIs 2" xfId="15522"/>
    <cellStyle name="n_Wanadoo España Flash 2004 03 VALORES_UAG_report_CA 06-10 (06-11-06)_France KPIs_1" xfId="13347"/>
    <cellStyle name="n_Wanadoo España Flash 2004 03 VALORES_UAG_report_CA 06-10 (06-11-06)_Group" xfId="47133"/>
    <cellStyle name="n_Wanadoo España Flash 2004 03 VALORES_UAG_report_CA 06-10 (06-11-06)_Group - financial KPIs" xfId="23153"/>
    <cellStyle name="n_Wanadoo España Flash 2004 03 VALORES_UAG_report_CA 06-10 (06-11-06)_Group - operational KPIs" xfId="11593"/>
    <cellStyle name="n_Wanadoo España Flash 2004 03 VALORES_UAG_report_CA 06-10 (06-11-06)_Group - operational KPIs 2" xfId="19292"/>
    <cellStyle name="n_Wanadoo España Flash 2004 03 VALORES_UAG_report_CA 06-10 (06-11-06)_Group - operational KPIs_1" xfId="21409"/>
    <cellStyle name="n_Wanadoo España Flash 2004 03 VALORES_UAG_report_CA 06-10 (06-11-06)_Poland KPIs" xfId="47132"/>
    <cellStyle name="n_Wanadoo España Flash 2004 03 VALORES_UAG_report_CA 06-10 (06-11-06)_ROW" xfId="47134"/>
    <cellStyle name="n_Wanadoo España Flash 2004 03 VALORES_UAG_report_CA 06-10 (06-11-06)_ROW ARPU" xfId="47135"/>
    <cellStyle name="n_Wanadoo España Flash 2004 03 VALORES_UAG_report_CA 06-10 (06-11-06)_ROW_1" xfId="47136"/>
    <cellStyle name="n_Wanadoo España Flash 2004 03 VALORES_UAG_report_CA 06-10 (06-11-06)_ROW_1_Group" xfId="47137"/>
    <cellStyle name="n_Wanadoo España Flash 2004 03 VALORES_UAG_report_CA 06-10 (06-11-06)_ROW_1_ROW ARPU" xfId="47138"/>
    <cellStyle name="n_Wanadoo España Flash 2004 03 VALORES_UAG_report_CA 06-10 (06-11-06)_ROW_Group" xfId="47139"/>
    <cellStyle name="n_Wanadoo España Flash 2004 03 VALORES_UAG_report_CA 06-10 (06-11-06)_ROW_ROW ARPU" xfId="47140"/>
    <cellStyle name="n_Wanadoo España Flash 2004 03 VALORES_UAG_report_CA 06-10 (06-11-06)_Spain ARPU + AUPU" xfId="47141"/>
    <cellStyle name="n_Wanadoo España Flash 2004 03 VALORES_UAG_report_CA 06-10 (06-11-06)_Spain ARPU + AUPU_Group" xfId="47142"/>
    <cellStyle name="n_Wanadoo España Flash 2004 03 VALORES_UAG_report_CA 06-10 (06-11-06)_Spain ARPU + AUPU_ROW ARPU" xfId="47143"/>
    <cellStyle name="n_Wanadoo España Flash 2004 03 VALORES_UAG_report_CA 06-10 (06-11-06)_Spain KPIs" xfId="7963"/>
    <cellStyle name="n_Wanadoo España Flash 2004 03 VALORES_UAG_report_CA 06-10 (06-11-06)_Spain KPIs 2" xfId="17330"/>
    <cellStyle name="n_Wanadoo España Flash 2004 03 VALORES_UAG_report_CA 06-10 (06-11-06)_Spain KPIs_1" xfId="52780"/>
    <cellStyle name="n_Wanadoo España Flash 2004 03 VALORES_UAG_report_CA 06-10 (06-11-06)_Telecoms - Operational KPIs" xfId="51083"/>
    <cellStyle name="n_Wanadoo España Flash 2004 03 VALORES_V&amp;M trajectoires V1 (06-08-11)" xfId="3983"/>
    <cellStyle name="n_Wanadoo España Flash 2004 03 VALORES_V&amp;M trajectoires V1 (06-08-11)_A&amp;ME KPIs" xfId="54560"/>
    <cellStyle name="n_Wanadoo España Flash 2004 03 VALORES_V&amp;M trajectoires V1 (06-08-11)_France financials" xfId="24898"/>
    <cellStyle name="n_Wanadoo España Flash 2004 03 VALORES_V&amp;M trajectoires V1 (06-08-11)_France KPIs" xfId="6106"/>
    <cellStyle name="n_Wanadoo España Flash 2004 03 VALORES_V&amp;M trajectoires V1 (06-08-11)_France KPIs 2" xfId="15523"/>
    <cellStyle name="n_Wanadoo España Flash 2004 03 VALORES_V&amp;M trajectoires V1 (06-08-11)_France KPIs_1" xfId="13348"/>
    <cellStyle name="n_Wanadoo España Flash 2004 03 VALORES_V&amp;M trajectoires V1 (06-08-11)_Group" xfId="47145"/>
    <cellStyle name="n_Wanadoo España Flash 2004 03 VALORES_V&amp;M trajectoires V1 (06-08-11)_Group - financial KPIs" xfId="23154"/>
    <cellStyle name="n_Wanadoo España Flash 2004 03 VALORES_V&amp;M trajectoires V1 (06-08-11)_Group - operational KPIs" xfId="11594"/>
    <cellStyle name="n_Wanadoo España Flash 2004 03 VALORES_V&amp;M trajectoires V1 (06-08-11)_Group - operational KPIs 2" xfId="19293"/>
    <cellStyle name="n_Wanadoo España Flash 2004 03 VALORES_V&amp;M trajectoires V1 (06-08-11)_Group - operational KPIs_1" xfId="21410"/>
    <cellStyle name="n_Wanadoo España Flash 2004 03 VALORES_V&amp;M trajectoires V1 (06-08-11)_Poland KPIs" xfId="47144"/>
    <cellStyle name="n_Wanadoo España Flash 2004 03 VALORES_V&amp;M trajectoires V1 (06-08-11)_ROW" xfId="47146"/>
    <cellStyle name="n_Wanadoo España Flash 2004 03 VALORES_V&amp;M trajectoires V1 (06-08-11)_ROW ARPU" xfId="47147"/>
    <cellStyle name="n_Wanadoo España Flash 2004 03 VALORES_V&amp;M trajectoires V1 (06-08-11)_ROW_1" xfId="47148"/>
    <cellStyle name="n_Wanadoo España Flash 2004 03 VALORES_V&amp;M trajectoires V1 (06-08-11)_ROW_1_Group" xfId="47149"/>
    <cellStyle name="n_Wanadoo España Flash 2004 03 VALORES_V&amp;M trajectoires V1 (06-08-11)_ROW_1_ROW ARPU" xfId="47150"/>
    <cellStyle name="n_Wanadoo España Flash 2004 03 VALORES_V&amp;M trajectoires V1 (06-08-11)_ROW_Group" xfId="47151"/>
    <cellStyle name="n_Wanadoo España Flash 2004 03 VALORES_V&amp;M trajectoires V1 (06-08-11)_ROW_ROW ARPU" xfId="47152"/>
    <cellStyle name="n_Wanadoo España Flash 2004 03 VALORES_V&amp;M trajectoires V1 (06-08-11)_Spain ARPU + AUPU" xfId="47153"/>
    <cellStyle name="n_Wanadoo España Flash 2004 03 VALORES_V&amp;M trajectoires V1 (06-08-11)_Spain ARPU + AUPU_Group" xfId="47154"/>
    <cellStyle name="n_Wanadoo España Flash 2004 03 VALORES_V&amp;M trajectoires V1 (06-08-11)_Spain ARPU + AUPU_ROW ARPU" xfId="47155"/>
    <cellStyle name="n_Wanadoo España Flash 2004 03 VALORES_V&amp;M trajectoires V1 (06-08-11)_Spain KPIs" xfId="7964"/>
    <cellStyle name="n_Wanadoo España Flash 2004 03 VALORES_V&amp;M trajectoires V1 (06-08-11)_Spain KPIs 2" xfId="17331"/>
    <cellStyle name="n_Wanadoo España Flash 2004 03 VALORES_V&amp;M trajectoires V1 (06-08-11)_Spain KPIs_1" xfId="52781"/>
    <cellStyle name="n_Wanadoo España Flash 2004 03 VALORES_V&amp;M trajectoires V1 (06-08-11)_Telecoms - Operational KPIs" xfId="51084"/>
    <cellStyle name="n_Wanadoo España Flash 2004 04 valores" xfId="3984"/>
    <cellStyle name="n_Wanadoo España Flash 2004 04 valores_01 Synthèse DM pour modèle" xfId="3985"/>
    <cellStyle name="n_Wanadoo España Flash 2004 04 valores_01 Synthèse DM pour modèle_A&amp;ME KPIs" xfId="54562"/>
    <cellStyle name="n_Wanadoo España Flash 2004 04 valores_01 Synthèse DM pour modèle_France financials" xfId="24900"/>
    <cellStyle name="n_Wanadoo España Flash 2004 04 valores_01 Synthèse DM pour modèle_France KPIs" xfId="6108"/>
    <cellStyle name="n_Wanadoo España Flash 2004 04 valores_01 Synthèse DM pour modèle_France KPIs 2" xfId="15525"/>
    <cellStyle name="n_Wanadoo España Flash 2004 04 valores_01 Synthèse DM pour modèle_France KPIs_1" xfId="13350"/>
    <cellStyle name="n_Wanadoo España Flash 2004 04 valores_01 Synthèse DM pour modèle_Group" xfId="47158"/>
    <cellStyle name="n_Wanadoo España Flash 2004 04 valores_01 Synthèse DM pour modèle_Group - financial KPIs" xfId="23156"/>
    <cellStyle name="n_Wanadoo España Flash 2004 04 valores_01 Synthèse DM pour modèle_Group - operational KPIs" xfId="11596"/>
    <cellStyle name="n_Wanadoo España Flash 2004 04 valores_01 Synthèse DM pour modèle_Group - operational KPIs 2" xfId="19295"/>
    <cellStyle name="n_Wanadoo España Flash 2004 04 valores_01 Synthèse DM pour modèle_Group - operational KPIs_1" xfId="21412"/>
    <cellStyle name="n_Wanadoo España Flash 2004 04 valores_01 Synthèse DM pour modèle_Poland KPIs" xfId="47157"/>
    <cellStyle name="n_Wanadoo España Flash 2004 04 valores_01 Synthèse DM pour modèle_ROW" xfId="47159"/>
    <cellStyle name="n_Wanadoo España Flash 2004 04 valores_01 Synthèse DM pour modèle_ROW ARPU" xfId="47160"/>
    <cellStyle name="n_Wanadoo España Flash 2004 04 valores_01 Synthèse DM pour modèle_ROW_1" xfId="47161"/>
    <cellStyle name="n_Wanadoo España Flash 2004 04 valores_01 Synthèse DM pour modèle_ROW_1_Group" xfId="47162"/>
    <cellStyle name="n_Wanadoo España Flash 2004 04 valores_01 Synthèse DM pour modèle_ROW_1_ROW ARPU" xfId="47163"/>
    <cellStyle name="n_Wanadoo España Flash 2004 04 valores_01 Synthèse DM pour modèle_ROW_Group" xfId="47164"/>
    <cellStyle name="n_Wanadoo España Flash 2004 04 valores_01 Synthèse DM pour modèle_ROW_ROW ARPU" xfId="47165"/>
    <cellStyle name="n_Wanadoo España Flash 2004 04 valores_01 Synthèse DM pour modèle_Spain ARPU + AUPU" xfId="47166"/>
    <cellStyle name="n_Wanadoo España Flash 2004 04 valores_01 Synthèse DM pour modèle_Spain ARPU + AUPU_Group" xfId="47167"/>
    <cellStyle name="n_Wanadoo España Flash 2004 04 valores_01 Synthèse DM pour modèle_Spain ARPU + AUPU_ROW ARPU" xfId="47168"/>
    <cellStyle name="n_Wanadoo España Flash 2004 04 valores_01 Synthèse DM pour modèle_Spain KPIs" xfId="7966"/>
    <cellStyle name="n_Wanadoo España Flash 2004 04 valores_01 Synthèse DM pour modèle_Spain KPIs 2" xfId="17333"/>
    <cellStyle name="n_Wanadoo España Flash 2004 04 valores_01 Synthèse DM pour modèle_Spain KPIs_1" xfId="52783"/>
    <cellStyle name="n_Wanadoo España Flash 2004 04 valores_01 Synthèse DM pour modèle_Telecoms - Operational KPIs" xfId="51086"/>
    <cellStyle name="n_Wanadoo España Flash 2004 04 valores_0703 Préflashde L23 Analyse CA trafic 07-03 (07-04-03)" xfId="3986"/>
    <cellStyle name="n_Wanadoo España Flash 2004 04 valores_0703 Préflashde L23 Analyse CA trafic 07-03 (07-04-03)_A&amp;ME KPIs" xfId="54563"/>
    <cellStyle name="n_Wanadoo España Flash 2004 04 valores_0703 Préflashde L23 Analyse CA trafic 07-03 (07-04-03)_France financials" xfId="24901"/>
    <cellStyle name="n_Wanadoo España Flash 2004 04 valores_0703 Préflashde L23 Analyse CA trafic 07-03 (07-04-03)_France KPIs" xfId="6109"/>
    <cellStyle name="n_Wanadoo España Flash 2004 04 valores_0703 Préflashde L23 Analyse CA trafic 07-03 (07-04-03)_France KPIs 2" xfId="15526"/>
    <cellStyle name="n_Wanadoo España Flash 2004 04 valores_0703 Préflashde L23 Analyse CA trafic 07-03 (07-04-03)_France KPIs_1" xfId="13351"/>
    <cellStyle name="n_Wanadoo España Flash 2004 04 valores_0703 Préflashde L23 Analyse CA trafic 07-03 (07-04-03)_Group" xfId="47170"/>
    <cellStyle name="n_Wanadoo España Flash 2004 04 valores_0703 Préflashde L23 Analyse CA trafic 07-03 (07-04-03)_Group - financial KPIs" xfId="23157"/>
    <cellStyle name="n_Wanadoo España Flash 2004 04 valores_0703 Préflashde L23 Analyse CA trafic 07-03 (07-04-03)_Group - operational KPIs" xfId="11597"/>
    <cellStyle name="n_Wanadoo España Flash 2004 04 valores_0703 Préflashde L23 Analyse CA trafic 07-03 (07-04-03)_Group - operational KPIs 2" xfId="19296"/>
    <cellStyle name="n_Wanadoo España Flash 2004 04 valores_0703 Préflashde L23 Analyse CA trafic 07-03 (07-04-03)_Group - operational KPIs_1" xfId="21413"/>
    <cellStyle name="n_Wanadoo España Flash 2004 04 valores_0703 Préflashde L23 Analyse CA trafic 07-03 (07-04-03)_Poland KPIs" xfId="47169"/>
    <cellStyle name="n_Wanadoo España Flash 2004 04 valores_0703 Préflashde L23 Analyse CA trafic 07-03 (07-04-03)_ROW" xfId="47171"/>
    <cellStyle name="n_Wanadoo España Flash 2004 04 valores_0703 Préflashde L23 Analyse CA trafic 07-03 (07-04-03)_ROW ARPU" xfId="47172"/>
    <cellStyle name="n_Wanadoo España Flash 2004 04 valores_0703 Préflashde L23 Analyse CA trafic 07-03 (07-04-03)_ROW_1" xfId="47173"/>
    <cellStyle name="n_Wanadoo España Flash 2004 04 valores_0703 Préflashde L23 Analyse CA trafic 07-03 (07-04-03)_ROW_1_Group" xfId="47174"/>
    <cellStyle name="n_Wanadoo España Flash 2004 04 valores_0703 Préflashde L23 Analyse CA trafic 07-03 (07-04-03)_ROW_1_ROW ARPU" xfId="47175"/>
    <cellStyle name="n_Wanadoo España Flash 2004 04 valores_0703 Préflashde L23 Analyse CA trafic 07-03 (07-04-03)_ROW_Group" xfId="47176"/>
    <cellStyle name="n_Wanadoo España Flash 2004 04 valores_0703 Préflashde L23 Analyse CA trafic 07-03 (07-04-03)_ROW_ROW ARPU" xfId="47177"/>
    <cellStyle name="n_Wanadoo España Flash 2004 04 valores_0703 Préflashde L23 Analyse CA trafic 07-03 (07-04-03)_Spain ARPU + AUPU" xfId="47178"/>
    <cellStyle name="n_Wanadoo España Flash 2004 04 valores_0703 Préflashde L23 Analyse CA trafic 07-03 (07-04-03)_Spain ARPU + AUPU_Group" xfId="47179"/>
    <cellStyle name="n_Wanadoo España Flash 2004 04 valores_0703 Préflashde L23 Analyse CA trafic 07-03 (07-04-03)_Spain ARPU + AUPU_ROW ARPU" xfId="47180"/>
    <cellStyle name="n_Wanadoo España Flash 2004 04 valores_0703 Préflashde L23 Analyse CA trafic 07-03 (07-04-03)_Spain KPIs" xfId="7967"/>
    <cellStyle name="n_Wanadoo España Flash 2004 04 valores_0703 Préflashde L23 Analyse CA trafic 07-03 (07-04-03)_Spain KPIs 2" xfId="17334"/>
    <cellStyle name="n_Wanadoo España Flash 2004 04 valores_0703 Préflashde L23 Analyse CA trafic 07-03 (07-04-03)_Spain KPIs_1" xfId="52784"/>
    <cellStyle name="n_Wanadoo España Flash 2004 04 valores_0703 Préflashde L23 Analyse CA trafic 07-03 (07-04-03)_Telecoms - Operational KPIs" xfId="51087"/>
    <cellStyle name="n_Wanadoo España Flash 2004 04 valores_A&amp;ME KPIs" xfId="54561"/>
    <cellStyle name="n_Wanadoo España Flash 2004 04 valores_Base Forfaits 06-07" xfId="3987"/>
    <cellStyle name="n_Wanadoo España Flash 2004 04 valores_Base Forfaits 06-07_A&amp;ME KPIs" xfId="54564"/>
    <cellStyle name="n_Wanadoo España Flash 2004 04 valores_Base Forfaits 06-07_France financials" xfId="24902"/>
    <cellStyle name="n_Wanadoo España Flash 2004 04 valores_Base Forfaits 06-07_France KPIs" xfId="6110"/>
    <cellStyle name="n_Wanadoo España Flash 2004 04 valores_Base Forfaits 06-07_France KPIs 2" xfId="15527"/>
    <cellStyle name="n_Wanadoo España Flash 2004 04 valores_Base Forfaits 06-07_France KPIs_1" xfId="13352"/>
    <cellStyle name="n_Wanadoo España Flash 2004 04 valores_Base Forfaits 06-07_Group" xfId="47182"/>
    <cellStyle name="n_Wanadoo España Flash 2004 04 valores_Base Forfaits 06-07_Group - financial KPIs" xfId="23158"/>
    <cellStyle name="n_Wanadoo España Flash 2004 04 valores_Base Forfaits 06-07_Group - operational KPIs" xfId="11598"/>
    <cellStyle name="n_Wanadoo España Flash 2004 04 valores_Base Forfaits 06-07_Group - operational KPIs 2" xfId="19297"/>
    <cellStyle name="n_Wanadoo España Flash 2004 04 valores_Base Forfaits 06-07_Group - operational KPIs_1" xfId="21414"/>
    <cellStyle name="n_Wanadoo España Flash 2004 04 valores_Base Forfaits 06-07_Poland KPIs" xfId="47181"/>
    <cellStyle name="n_Wanadoo España Flash 2004 04 valores_Base Forfaits 06-07_ROW" xfId="47183"/>
    <cellStyle name="n_Wanadoo España Flash 2004 04 valores_Base Forfaits 06-07_ROW ARPU" xfId="47184"/>
    <cellStyle name="n_Wanadoo España Flash 2004 04 valores_Base Forfaits 06-07_ROW_1" xfId="47185"/>
    <cellStyle name="n_Wanadoo España Flash 2004 04 valores_Base Forfaits 06-07_ROW_1_Group" xfId="47186"/>
    <cellStyle name="n_Wanadoo España Flash 2004 04 valores_Base Forfaits 06-07_ROW_1_ROW ARPU" xfId="47187"/>
    <cellStyle name="n_Wanadoo España Flash 2004 04 valores_Base Forfaits 06-07_ROW_Group" xfId="47188"/>
    <cellStyle name="n_Wanadoo España Flash 2004 04 valores_Base Forfaits 06-07_ROW_ROW ARPU" xfId="47189"/>
    <cellStyle name="n_Wanadoo España Flash 2004 04 valores_Base Forfaits 06-07_Spain ARPU + AUPU" xfId="47190"/>
    <cellStyle name="n_Wanadoo España Flash 2004 04 valores_Base Forfaits 06-07_Spain ARPU + AUPU_Group" xfId="47191"/>
    <cellStyle name="n_Wanadoo España Flash 2004 04 valores_Base Forfaits 06-07_Spain ARPU + AUPU_ROW ARPU" xfId="47192"/>
    <cellStyle name="n_Wanadoo España Flash 2004 04 valores_Base Forfaits 06-07_Spain KPIs" xfId="7968"/>
    <cellStyle name="n_Wanadoo España Flash 2004 04 valores_Base Forfaits 06-07_Spain KPIs 2" xfId="17335"/>
    <cellStyle name="n_Wanadoo España Flash 2004 04 valores_Base Forfaits 06-07_Spain KPIs_1" xfId="52785"/>
    <cellStyle name="n_Wanadoo España Flash 2004 04 valores_Base Forfaits 06-07_Telecoms - Operational KPIs" xfId="51088"/>
    <cellStyle name="n_Wanadoo España Flash 2004 04 valores_CA BAC SCR-VM 06-07 (31-07-06)" xfId="3988"/>
    <cellStyle name="n_Wanadoo España Flash 2004 04 valores_CA BAC SCR-VM 06-07 (31-07-06)_A&amp;ME KPIs" xfId="54565"/>
    <cellStyle name="n_Wanadoo España Flash 2004 04 valores_CA BAC SCR-VM 06-07 (31-07-06)_France financials" xfId="24903"/>
    <cellStyle name="n_Wanadoo España Flash 2004 04 valores_CA BAC SCR-VM 06-07 (31-07-06)_France KPIs" xfId="6111"/>
    <cellStyle name="n_Wanadoo España Flash 2004 04 valores_CA BAC SCR-VM 06-07 (31-07-06)_France KPIs 2" xfId="15528"/>
    <cellStyle name="n_Wanadoo España Flash 2004 04 valores_CA BAC SCR-VM 06-07 (31-07-06)_France KPIs_1" xfId="13353"/>
    <cellStyle name="n_Wanadoo España Flash 2004 04 valores_CA BAC SCR-VM 06-07 (31-07-06)_Group" xfId="47194"/>
    <cellStyle name="n_Wanadoo España Flash 2004 04 valores_CA BAC SCR-VM 06-07 (31-07-06)_Group - financial KPIs" xfId="23159"/>
    <cellStyle name="n_Wanadoo España Flash 2004 04 valores_CA BAC SCR-VM 06-07 (31-07-06)_Group - operational KPIs" xfId="11599"/>
    <cellStyle name="n_Wanadoo España Flash 2004 04 valores_CA BAC SCR-VM 06-07 (31-07-06)_Group - operational KPIs 2" xfId="19298"/>
    <cellStyle name="n_Wanadoo España Flash 2004 04 valores_CA BAC SCR-VM 06-07 (31-07-06)_Group - operational KPIs_1" xfId="21415"/>
    <cellStyle name="n_Wanadoo España Flash 2004 04 valores_CA BAC SCR-VM 06-07 (31-07-06)_Poland KPIs" xfId="47193"/>
    <cellStyle name="n_Wanadoo España Flash 2004 04 valores_CA BAC SCR-VM 06-07 (31-07-06)_ROW" xfId="47195"/>
    <cellStyle name="n_Wanadoo España Flash 2004 04 valores_CA BAC SCR-VM 06-07 (31-07-06)_ROW ARPU" xfId="47196"/>
    <cellStyle name="n_Wanadoo España Flash 2004 04 valores_CA BAC SCR-VM 06-07 (31-07-06)_ROW_1" xfId="47197"/>
    <cellStyle name="n_Wanadoo España Flash 2004 04 valores_CA BAC SCR-VM 06-07 (31-07-06)_ROW_1_Group" xfId="47198"/>
    <cellStyle name="n_Wanadoo España Flash 2004 04 valores_CA BAC SCR-VM 06-07 (31-07-06)_ROW_1_ROW ARPU" xfId="47199"/>
    <cellStyle name="n_Wanadoo España Flash 2004 04 valores_CA BAC SCR-VM 06-07 (31-07-06)_ROW_Group" xfId="47200"/>
    <cellStyle name="n_Wanadoo España Flash 2004 04 valores_CA BAC SCR-VM 06-07 (31-07-06)_ROW_ROW ARPU" xfId="47201"/>
    <cellStyle name="n_Wanadoo España Flash 2004 04 valores_CA BAC SCR-VM 06-07 (31-07-06)_Spain ARPU + AUPU" xfId="47202"/>
    <cellStyle name="n_Wanadoo España Flash 2004 04 valores_CA BAC SCR-VM 06-07 (31-07-06)_Spain ARPU + AUPU_Group" xfId="47203"/>
    <cellStyle name="n_Wanadoo España Flash 2004 04 valores_CA BAC SCR-VM 06-07 (31-07-06)_Spain ARPU + AUPU_ROW ARPU" xfId="47204"/>
    <cellStyle name="n_Wanadoo España Flash 2004 04 valores_CA BAC SCR-VM 06-07 (31-07-06)_Spain KPIs" xfId="7969"/>
    <cellStyle name="n_Wanadoo España Flash 2004 04 valores_CA BAC SCR-VM 06-07 (31-07-06)_Spain KPIs 2" xfId="17336"/>
    <cellStyle name="n_Wanadoo España Flash 2004 04 valores_CA BAC SCR-VM 06-07 (31-07-06)_Spain KPIs_1" xfId="52786"/>
    <cellStyle name="n_Wanadoo España Flash 2004 04 valores_CA BAC SCR-VM 06-07 (31-07-06)_Telecoms - Operational KPIs" xfId="51089"/>
    <cellStyle name="n_Wanadoo España Flash 2004 04 valores_CA forfaits 0607 (06-08-14)" xfId="3989"/>
    <cellStyle name="n_Wanadoo España Flash 2004 04 valores_CA forfaits 0607 (06-08-14)_A&amp;ME KPIs" xfId="54566"/>
    <cellStyle name="n_Wanadoo España Flash 2004 04 valores_CA forfaits 0607 (06-08-14)_France financials" xfId="24904"/>
    <cellStyle name="n_Wanadoo España Flash 2004 04 valores_CA forfaits 0607 (06-08-14)_France KPIs" xfId="6112"/>
    <cellStyle name="n_Wanadoo España Flash 2004 04 valores_CA forfaits 0607 (06-08-14)_France KPIs 2" xfId="15529"/>
    <cellStyle name="n_Wanadoo España Flash 2004 04 valores_CA forfaits 0607 (06-08-14)_France KPIs_1" xfId="13354"/>
    <cellStyle name="n_Wanadoo España Flash 2004 04 valores_CA forfaits 0607 (06-08-14)_Group" xfId="47206"/>
    <cellStyle name="n_Wanadoo España Flash 2004 04 valores_CA forfaits 0607 (06-08-14)_Group - financial KPIs" xfId="23160"/>
    <cellStyle name="n_Wanadoo España Flash 2004 04 valores_CA forfaits 0607 (06-08-14)_Group - operational KPIs" xfId="11600"/>
    <cellStyle name="n_Wanadoo España Flash 2004 04 valores_CA forfaits 0607 (06-08-14)_Group - operational KPIs 2" xfId="19299"/>
    <cellStyle name="n_Wanadoo España Flash 2004 04 valores_CA forfaits 0607 (06-08-14)_Group - operational KPIs_1" xfId="21416"/>
    <cellStyle name="n_Wanadoo España Flash 2004 04 valores_CA forfaits 0607 (06-08-14)_Poland KPIs" xfId="47205"/>
    <cellStyle name="n_Wanadoo España Flash 2004 04 valores_CA forfaits 0607 (06-08-14)_ROW" xfId="47207"/>
    <cellStyle name="n_Wanadoo España Flash 2004 04 valores_CA forfaits 0607 (06-08-14)_ROW ARPU" xfId="47208"/>
    <cellStyle name="n_Wanadoo España Flash 2004 04 valores_CA forfaits 0607 (06-08-14)_ROW_1" xfId="47209"/>
    <cellStyle name="n_Wanadoo España Flash 2004 04 valores_CA forfaits 0607 (06-08-14)_ROW_1_Group" xfId="47210"/>
    <cellStyle name="n_Wanadoo España Flash 2004 04 valores_CA forfaits 0607 (06-08-14)_ROW_1_ROW ARPU" xfId="47211"/>
    <cellStyle name="n_Wanadoo España Flash 2004 04 valores_CA forfaits 0607 (06-08-14)_ROW_Group" xfId="47212"/>
    <cellStyle name="n_Wanadoo España Flash 2004 04 valores_CA forfaits 0607 (06-08-14)_ROW_ROW ARPU" xfId="47213"/>
    <cellStyle name="n_Wanadoo España Flash 2004 04 valores_CA forfaits 0607 (06-08-14)_Spain ARPU + AUPU" xfId="47214"/>
    <cellStyle name="n_Wanadoo España Flash 2004 04 valores_CA forfaits 0607 (06-08-14)_Spain ARPU + AUPU_Group" xfId="47215"/>
    <cellStyle name="n_Wanadoo España Flash 2004 04 valores_CA forfaits 0607 (06-08-14)_Spain ARPU + AUPU_ROW ARPU" xfId="47216"/>
    <cellStyle name="n_Wanadoo España Flash 2004 04 valores_CA forfaits 0607 (06-08-14)_Spain KPIs" xfId="7970"/>
    <cellStyle name="n_Wanadoo España Flash 2004 04 valores_CA forfaits 0607 (06-08-14)_Spain KPIs 2" xfId="17337"/>
    <cellStyle name="n_Wanadoo España Flash 2004 04 valores_CA forfaits 0607 (06-08-14)_Spain KPIs_1" xfId="52787"/>
    <cellStyle name="n_Wanadoo España Flash 2004 04 valores_CA forfaits 0607 (06-08-14)_Telecoms - Operational KPIs" xfId="51090"/>
    <cellStyle name="n_Wanadoo España Flash 2004 04 valores_Classeur2" xfId="3990"/>
    <cellStyle name="n_Wanadoo España Flash 2004 04 valores_Classeur2_A&amp;ME KPIs" xfId="54567"/>
    <cellStyle name="n_Wanadoo España Flash 2004 04 valores_Classeur2_France financials" xfId="24905"/>
    <cellStyle name="n_Wanadoo España Flash 2004 04 valores_Classeur2_France KPIs" xfId="6113"/>
    <cellStyle name="n_Wanadoo España Flash 2004 04 valores_Classeur2_France KPIs 2" xfId="15530"/>
    <cellStyle name="n_Wanadoo España Flash 2004 04 valores_Classeur2_France KPIs_1" xfId="13355"/>
    <cellStyle name="n_Wanadoo España Flash 2004 04 valores_Classeur2_Group" xfId="47218"/>
    <cellStyle name="n_Wanadoo España Flash 2004 04 valores_Classeur2_Group - financial KPIs" xfId="23161"/>
    <cellStyle name="n_Wanadoo España Flash 2004 04 valores_Classeur2_Group - operational KPIs" xfId="11601"/>
    <cellStyle name="n_Wanadoo España Flash 2004 04 valores_Classeur2_Group - operational KPIs 2" xfId="19300"/>
    <cellStyle name="n_Wanadoo España Flash 2004 04 valores_Classeur2_Group - operational KPIs_1" xfId="21417"/>
    <cellStyle name="n_Wanadoo España Flash 2004 04 valores_Classeur2_Poland KPIs" xfId="47217"/>
    <cellStyle name="n_Wanadoo España Flash 2004 04 valores_Classeur2_ROW" xfId="47219"/>
    <cellStyle name="n_Wanadoo España Flash 2004 04 valores_Classeur2_ROW ARPU" xfId="47220"/>
    <cellStyle name="n_Wanadoo España Flash 2004 04 valores_Classeur2_ROW_1" xfId="47221"/>
    <cellStyle name="n_Wanadoo España Flash 2004 04 valores_Classeur2_ROW_1_Group" xfId="47222"/>
    <cellStyle name="n_Wanadoo España Flash 2004 04 valores_Classeur2_ROW_1_ROW ARPU" xfId="47223"/>
    <cellStyle name="n_Wanadoo España Flash 2004 04 valores_Classeur2_ROW_Group" xfId="47224"/>
    <cellStyle name="n_Wanadoo España Flash 2004 04 valores_Classeur2_ROW_ROW ARPU" xfId="47225"/>
    <cellStyle name="n_Wanadoo España Flash 2004 04 valores_Classeur2_Spain ARPU + AUPU" xfId="47226"/>
    <cellStyle name="n_Wanadoo España Flash 2004 04 valores_Classeur2_Spain ARPU + AUPU_Group" xfId="47227"/>
    <cellStyle name="n_Wanadoo España Flash 2004 04 valores_Classeur2_Spain ARPU + AUPU_ROW ARPU" xfId="47228"/>
    <cellStyle name="n_Wanadoo España Flash 2004 04 valores_Classeur2_Spain KPIs" xfId="7971"/>
    <cellStyle name="n_Wanadoo España Flash 2004 04 valores_Classeur2_Spain KPIs 2" xfId="17338"/>
    <cellStyle name="n_Wanadoo España Flash 2004 04 valores_Classeur2_Spain KPIs_1" xfId="52788"/>
    <cellStyle name="n_Wanadoo España Flash 2004 04 valores_Classeur2_Telecoms - Operational KPIs" xfId="51091"/>
    <cellStyle name="n_Wanadoo España Flash 2004 04 valores_Classeur5" xfId="3991"/>
    <cellStyle name="n_Wanadoo España Flash 2004 04 valores_Classeur5_A&amp;ME KPIs" xfId="54568"/>
    <cellStyle name="n_Wanadoo España Flash 2004 04 valores_Classeur5_France financials" xfId="24906"/>
    <cellStyle name="n_Wanadoo España Flash 2004 04 valores_Classeur5_France KPIs" xfId="6114"/>
    <cellStyle name="n_Wanadoo España Flash 2004 04 valores_Classeur5_France KPIs 2" xfId="15531"/>
    <cellStyle name="n_Wanadoo España Flash 2004 04 valores_Classeur5_France KPIs_1" xfId="13356"/>
    <cellStyle name="n_Wanadoo España Flash 2004 04 valores_Classeur5_Group" xfId="47230"/>
    <cellStyle name="n_Wanadoo España Flash 2004 04 valores_Classeur5_Group - financial KPIs" xfId="23162"/>
    <cellStyle name="n_Wanadoo España Flash 2004 04 valores_Classeur5_Group - operational KPIs" xfId="11602"/>
    <cellStyle name="n_Wanadoo España Flash 2004 04 valores_Classeur5_Group - operational KPIs 2" xfId="19301"/>
    <cellStyle name="n_Wanadoo España Flash 2004 04 valores_Classeur5_Group - operational KPIs_1" xfId="21418"/>
    <cellStyle name="n_Wanadoo España Flash 2004 04 valores_Classeur5_Poland KPIs" xfId="47229"/>
    <cellStyle name="n_Wanadoo España Flash 2004 04 valores_Classeur5_ROW" xfId="47231"/>
    <cellStyle name="n_Wanadoo España Flash 2004 04 valores_Classeur5_ROW ARPU" xfId="47232"/>
    <cellStyle name="n_Wanadoo España Flash 2004 04 valores_Classeur5_ROW_1" xfId="47233"/>
    <cellStyle name="n_Wanadoo España Flash 2004 04 valores_Classeur5_ROW_1_Group" xfId="47234"/>
    <cellStyle name="n_Wanadoo España Flash 2004 04 valores_Classeur5_ROW_1_ROW ARPU" xfId="47235"/>
    <cellStyle name="n_Wanadoo España Flash 2004 04 valores_Classeur5_ROW_Group" xfId="47236"/>
    <cellStyle name="n_Wanadoo España Flash 2004 04 valores_Classeur5_ROW_ROW ARPU" xfId="47237"/>
    <cellStyle name="n_Wanadoo España Flash 2004 04 valores_Classeur5_Spain ARPU + AUPU" xfId="47238"/>
    <cellStyle name="n_Wanadoo España Flash 2004 04 valores_Classeur5_Spain ARPU + AUPU_Group" xfId="47239"/>
    <cellStyle name="n_Wanadoo España Flash 2004 04 valores_Classeur5_Spain ARPU + AUPU_ROW ARPU" xfId="47240"/>
    <cellStyle name="n_Wanadoo España Flash 2004 04 valores_Classeur5_Spain KPIs" xfId="7972"/>
    <cellStyle name="n_Wanadoo España Flash 2004 04 valores_Classeur5_Spain KPIs 2" xfId="17339"/>
    <cellStyle name="n_Wanadoo España Flash 2004 04 valores_Classeur5_Spain KPIs_1" xfId="52789"/>
    <cellStyle name="n_Wanadoo España Flash 2004 04 valores_Classeur5_Telecoms - Operational KPIs" xfId="51092"/>
    <cellStyle name="n_Wanadoo España Flash 2004 04 valores_DATA KPI Personal" xfId="47241"/>
    <cellStyle name="n_Wanadoo España Flash 2004 04 valores_DATA KPI Personal_Group" xfId="47242"/>
    <cellStyle name="n_Wanadoo España Flash 2004 04 valores_DATA KPI Personal_ROW ARPU" xfId="47243"/>
    <cellStyle name="n_Wanadoo España Flash 2004 04 valores_EE_CoA_BS - mapped V4" xfId="47244"/>
    <cellStyle name="n_Wanadoo España Flash 2004 04 valores_EE_CoA_BS - mapped V4_Group" xfId="47245"/>
    <cellStyle name="n_Wanadoo España Flash 2004 04 valores_EE_CoA_BS - mapped V4_ROW ARPU" xfId="47246"/>
    <cellStyle name="n_Wanadoo España Flash 2004 04 valores_France financials" xfId="24899"/>
    <cellStyle name="n_Wanadoo España Flash 2004 04 valores_France KPIs" xfId="6107"/>
    <cellStyle name="n_Wanadoo España Flash 2004 04 valores_France KPIs 2" xfId="15524"/>
    <cellStyle name="n_Wanadoo España Flash 2004 04 valores_France KPIs_1" xfId="13349"/>
    <cellStyle name="n_Wanadoo España Flash 2004 04 valores_Group" xfId="47247"/>
    <cellStyle name="n_Wanadoo España Flash 2004 04 valores_Group - financial KPIs" xfId="23155"/>
    <cellStyle name="n_Wanadoo España Flash 2004 04 valores_Group - operational KPIs" xfId="11595"/>
    <cellStyle name="n_Wanadoo España Flash 2004 04 valores_Group - operational KPIs 2" xfId="19294"/>
    <cellStyle name="n_Wanadoo España Flash 2004 04 valores_Group - operational KPIs_1" xfId="21411"/>
    <cellStyle name="n_Wanadoo España Flash 2004 04 valores_PFA_Mn MTV_060413" xfId="3992"/>
    <cellStyle name="n_Wanadoo España Flash 2004 04 valores_PFA_Mn MTV_060413_A&amp;ME KPIs" xfId="54569"/>
    <cellStyle name="n_Wanadoo España Flash 2004 04 valores_PFA_Mn MTV_060413_France financials" xfId="24907"/>
    <cellStyle name="n_Wanadoo España Flash 2004 04 valores_PFA_Mn MTV_060413_France KPIs" xfId="6115"/>
    <cellStyle name="n_Wanadoo España Flash 2004 04 valores_PFA_Mn MTV_060413_France KPIs 2" xfId="15532"/>
    <cellStyle name="n_Wanadoo España Flash 2004 04 valores_PFA_Mn MTV_060413_France KPIs_1" xfId="13357"/>
    <cellStyle name="n_Wanadoo España Flash 2004 04 valores_PFA_Mn MTV_060413_Group" xfId="47249"/>
    <cellStyle name="n_Wanadoo España Flash 2004 04 valores_PFA_Mn MTV_060413_Group - financial KPIs" xfId="23163"/>
    <cellStyle name="n_Wanadoo España Flash 2004 04 valores_PFA_Mn MTV_060413_Group - operational KPIs" xfId="11603"/>
    <cellStyle name="n_Wanadoo España Flash 2004 04 valores_PFA_Mn MTV_060413_Group - operational KPIs 2" xfId="19302"/>
    <cellStyle name="n_Wanadoo España Flash 2004 04 valores_PFA_Mn MTV_060413_Group - operational KPIs_1" xfId="21419"/>
    <cellStyle name="n_Wanadoo España Flash 2004 04 valores_PFA_Mn MTV_060413_Poland KPIs" xfId="47248"/>
    <cellStyle name="n_Wanadoo España Flash 2004 04 valores_PFA_Mn MTV_060413_ROW" xfId="47250"/>
    <cellStyle name="n_Wanadoo España Flash 2004 04 valores_PFA_Mn MTV_060413_ROW ARPU" xfId="47251"/>
    <cellStyle name="n_Wanadoo España Flash 2004 04 valores_PFA_Mn MTV_060413_ROW_1" xfId="47252"/>
    <cellStyle name="n_Wanadoo España Flash 2004 04 valores_PFA_Mn MTV_060413_ROW_1_Group" xfId="47253"/>
    <cellStyle name="n_Wanadoo España Flash 2004 04 valores_PFA_Mn MTV_060413_ROW_1_ROW ARPU" xfId="47254"/>
    <cellStyle name="n_Wanadoo España Flash 2004 04 valores_PFA_Mn MTV_060413_ROW_Group" xfId="47255"/>
    <cellStyle name="n_Wanadoo España Flash 2004 04 valores_PFA_Mn MTV_060413_ROW_ROW ARPU" xfId="47256"/>
    <cellStyle name="n_Wanadoo España Flash 2004 04 valores_PFA_Mn MTV_060413_Spain ARPU + AUPU" xfId="47257"/>
    <cellStyle name="n_Wanadoo España Flash 2004 04 valores_PFA_Mn MTV_060413_Spain ARPU + AUPU_Group" xfId="47258"/>
    <cellStyle name="n_Wanadoo España Flash 2004 04 valores_PFA_Mn MTV_060413_Spain ARPU + AUPU_ROW ARPU" xfId="47259"/>
    <cellStyle name="n_Wanadoo España Flash 2004 04 valores_PFA_Mn MTV_060413_Spain KPIs" xfId="7973"/>
    <cellStyle name="n_Wanadoo España Flash 2004 04 valores_PFA_Mn MTV_060413_Spain KPIs 2" xfId="17340"/>
    <cellStyle name="n_Wanadoo España Flash 2004 04 valores_PFA_Mn MTV_060413_Spain KPIs_1" xfId="52790"/>
    <cellStyle name="n_Wanadoo España Flash 2004 04 valores_PFA_Mn MTV_060413_Telecoms - Operational KPIs" xfId="51093"/>
    <cellStyle name="n_Wanadoo España Flash 2004 04 valores_PFA_Mn_0603_V0 0" xfId="3993"/>
    <cellStyle name="n_Wanadoo España Flash 2004 04 valores_PFA_Mn_0603_V0 0_A&amp;ME KPIs" xfId="54570"/>
    <cellStyle name="n_Wanadoo España Flash 2004 04 valores_PFA_Mn_0603_V0 0_France financials" xfId="24908"/>
    <cellStyle name="n_Wanadoo España Flash 2004 04 valores_PFA_Mn_0603_V0 0_France KPIs" xfId="6116"/>
    <cellStyle name="n_Wanadoo España Flash 2004 04 valores_PFA_Mn_0603_V0 0_France KPIs 2" xfId="15533"/>
    <cellStyle name="n_Wanadoo España Flash 2004 04 valores_PFA_Mn_0603_V0 0_France KPIs_1" xfId="13358"/>
    <cellStyle name="n_Wanadoo España Flash 2004 04 valores_PFA_Mn_0603_V0 0_Group" xfId="47261"/>
    <cellStyle name="n_Wanadoo España Flash 2004 04 valores_PFA_Mn_0603_V0 0_Group - financial KPIs" xfId="23164"/>
    <cellStyle name="n_Wanadoo España Flash 2004 04 valores_PFA_Mn_0603_V0 0_Group - operational KPIs" xfId="11604"/>
    <cellStyle name="n_Wanadoo España Flash 2004 04 valores_PFA_Mn_0603_V0 0_Group - operational KPIs 2" xfId="19303"/>
    <cellStyle name="n_Wanadoo España Flash 2004 04 valores_PFA_Mn_0603_V0 0_Group - operational KPIs_1" xfId="21420"/>
    <cellStyle name="n_Wanadoo España Flash 2004 04 valores_PFA_Mn_0603_V0 0_Poland KPIs" xfId="47260"/>
    <cellStyle name="n_Wanadoo España Flash 2004 04 valores_PFA_Mn_0603_V0 0_ROW" xfId="47262"/>
    <cellStyle name="n_Wanadoo España Flash 2004 04 valores_PFA_Mn_0603_V0 0_ROW ARPU" xfId="47263"/>
    <cellStyle name="n_Wanadoo España Flash 2004 04 valores_PFA_Mn_0603_V0 0_ROW_1" xfId="47264"/>
    <cellStyle name="n_Wanadoo España Flash 2004 04 valores_PFA_Mn_0603_V0 0_ROW_1_Group" xfId="47265"/>
    <cellStyle name="n_Wanadoo España Flash 2004 04 valores_PFA_Mn_0603_V0 0_ROW_1_ROW ARPU" xfId="47266"/>
    <cellStyle name="n_Wanadoo España Flash 2004 04 valores_PFA_Mn_0603_V0 0_ROW_Group" xfId="47267"/>
    <cellStyle name="n_Wanadoo España Flash 2004 04 valores_PFA_Mn_0603_V0 0_ROW_ROW ARPU" xfId="47268"/>
    <cellStyle name="n_Wanadoo España Flash 2004 04 valores_PFA_Mn_0603_V0 0_Spain ARPU + AUPU" xfId="47269"/>
    <cellStyle name="n_Wanadoo España Flash 2004 04 valores_PFA_Mn_0603_V0 0_Spain ARPU + AUPU_Group" xfId="47270"/>
    <cellStyle name="n_Wanadoo España Flash 2004 04 valores_PFA_Mn_0603_V0 0_Spain ARPU + AUPU_ROW ARPU" xfId="47271"/>
    <cellStyle name="n_Wanadoo España Flash 2004 04 valores_PFA_Mn_0603_V0 0_Spain KPIs" xfId="7974"/>
    <cellStyle name="n_Wanadoo España Flash 2004 04 valores_PFA_Mn_0603_V0 0_Spain KPIs 2" xfId="17341"/>
    <cellStyle name="n_Wanadoo España Flash 2004 04 valores_PFA_Mn_0603_V0 0_Spain KPIs_1" xfId="52791"/>
    <cellStyle name="n_Wanadoo España Flash 2004 04 valores_PFA_Mn_0603_V0 0_Telecoms - Operational KPIs" xfId="51094"/>
    <cellStyle name="n_Wanadoo España Flash 2004 04 valores_PFA_Parcs_0600706" xfId="3994"/>
    <cellStyle name="n_Wanadoo España Flash 2004 04 valores_PFA_Parcs_0600706_A&amp;ME KPIs" xfId="54571"/>
    <cellStyle name="n_Wanadoo España Flash 2004 04 valores_PFA_Parcs_0600706_France financials" xfId="24909"/>
    <cellStyle name="n_Wanadoo España Flash 2004 04 valores_PFA_Parcs_0600706_France KPIs" xfId="6117"/>
    <cellStyle name="n_Wanadoo España Flash 2004 04 valores_PFA_Parcs_0600706_France KPIs 2" xfId="15534"/>
    <cellStyle name="n_Wanadoo España Flash 2004 04 valores_PFA_Parcs_0600706_France KPIs_1" xfId="13359"/>
    <cellStyle name="n_Wanadoo España Flash 2004 04 valores_PFA_Parcs_0600706_Group" xfId="47273"/>
    <cellStyle name="n_Wanadoo España Flash 2004 04 valores_PFA_Parcs_0600706_Group - financial KPIs" xfId="23165"/>
    <cellStyle name="n_Wanadoo España Flash 2004 04 valores_PFA_Parcs_0600706_Group - operational KPIs" xfId="11605"/>
    <cellStyle name="n_Wanadoo España Flash 2004 04 valores_PFA_Parcs_0600706_Group - operational KPIs 2" xfId="19304"/>
    <cellStyle name="n_Wanadoo España Flash 2004 04 valores_PFA_Parcs_0600706_Group - operational KPIs_1" xfId="21421"/>
    <cellStyle name="n_Wanadoo España Flash 2004 04 valores_PFA_Parcs_0600706_Poland KPIs" xfId="47272"/>
    <cellStyle name="n_Wanadoo España Flash 2004 04 valores_PFA_Parcs_0600706_ROW" xfId="47274"/>
    <cellStyle name="n_Wanadoo España Flash 2004 04 valores_PFA_Parcs_0600706_ROW ARPU" xfId="47275"/>
    <cellStyle name="n_Wanadoo España Flash 2004 04 valores_PFA_Parcs_0600706_ROW_1" xfId="47276"/>
    <cellStyle name="n_Wanadoo España Flash 2004 04 valores_PFA_Parcs_0600706_ROW_1_Group" xfId="47277"/>
    <cellStyle name="n_Wanadoo España Flash 2004 04 valores_PFA_Parcs_0600706_ROW_1_ROW ARPU" xfId="47278"/>
    <cellStyle name="n_Wanadoo España Flash 2004 04 valores_PFA_Parcs_0600706_ROW_Group" xfId="47279"/>
    <cellStyle name="n_Wanadoo España Flash 2004 04 valores_PFA_Parcs_0600706_ROW_ROW ARPU" xfId="47280"/>
    <cellStyle name="n_Wanadoo España Flash 2004 04 valores_PFA_Parcs_0600706_Spain ARPU + AUPU" xfId="47281"/>
    <cellStyle name="n_Wanadoo España Flash 2004 04 valores_PFA_Parcs_0600706_Spain ARPU + AUPU_Group" xfId="47282"/>
    <cellStyle name="n_Wanadoo España Flash 2004 04 valores_PFA_Parcs_0600706_Spain ARPU + AUPU_ROW ARPU" xfId="47283"/>
    <cellStyle name="n_Wanadoo España Flash 2004 04 valores_PFA_Parcs_0600706_Spain KPIs" xfId="7975"/>
    <cellStyle name="n_Wanadoo España Flash 2004 04 valores_PFA_Parcs_0600706_Spain KPIs 2" xfId="17342"/>
    <cellStyle name="n_Wanadoo España Flash 2004 04 valores_PFA_Parcs_0600706_Spain KPIs_1" xfId="52792"/>
    <cellStyle name="n_Wanadoo España Flash 2004 04 valores_PFA_Parcs_0600706_Telecoms - Operational KPIs" xfId="51095"/>
    <cellStyle name="n_Wanadoo España Flash 2004 04 valores_Poland KPIs" xfId="47156"/>
    <cellStyle name="n_Wanadoo España Flash 2004 04 valores_Reporting Valeur_Mobile_2010_10" xfId="47284"/>
    <cellStyle name="n_Wanadoo España Flash 2004 04 valores_Reporting Valeur_Mobile_2010_10_Group" xfId="47285"/>
    <cellStyle name="n_Wanadoo España Flash 2004 04 valores_Reporting Valeur_Mobile_2010_10_ROW" xfId="47286"/>
    <cellStyle name="n_Wanadoo España Flash 2004 04 valores_Reporting Valeur_Mobile_2010_10_ROW ARPU" xfId="47287"/>
    <cellStyle name="n_Wanadoo España Flash 2004 04 valores_Reporting Valeur_Mobile_2010_10_ROW_Group" xfId="47288"/>
    <cellStyle name="n_Wanadoo España Flash 2004 04 valores_Reporting Valeur_Mobile_2010_10_ROW_ROW ARPU" xfId="47289"/>
    <cellStyle name="n_Wanadoo España Flash 2004 04 valores_ROW" xfId="47290"/>
    <cellStyle name="n_Wanadoo España Flash 2004 04 valores_ROW ARPU" xfId="47291"/>
    <cellStyle name="n_Wanadoo España Flash 2004 04 valores_ROW_1" xfId="47292"/>
    <cellStyle name="n_Wanadoo España Flash 2004 04 valores_ROW_1_Group" xfId="47293"/>
    <cellStyle name="n_Wanadoo España Flash 2004 04 valores_ROW_1_ROW ARPU" xfId="47294"/>
    <cellStyle name="n_Wanadoo España Flash 2004 04 valores_ROW_Group" xfId="47295"/>
    <cellStyle name="n_Wanadoo España Flash 2004 04 valores_ROW_ROW ARPU" xfId="47296"/>
    <cellStyle name="n_Wanadoo España Flash 2004 04 valores_Spain ARPU + AUPU" xfId="47297"/>
    <cellStyle name="n_Wanadoo España Flash 2004 04 valores_Spain ARPU + AUPU_Group" xfId="47298"/>
    <cellStyle name="n_Wanadoo España Flash 2004 04 valores_Spain ARPU + AUPU_ROW ARPU" xfId="47299"/>
    <cellStyle name="n_Wanadoo España Flash 2004 04 valores_Spain KPIs" xfId="7965"/>
    <cellStyle name="n_Wanadoo España Flash 2004 04 valores_Spain KPIs 2" xfId="17332"/>
    <cellStyle name="n_Wanadoo España Flash 2004 04 valores_Spain KPIs_1" xfId="52782"/>
    <cellStyle name="n_Wanadoo España Flash 2004 04 valores_Telecoms - Operational KPIs" xfId="51085"/>
    <cellStyle name="n_Wanadoo España Flash 2004 04 valores_UAG_report_CA 06-09 (06-09-28)" xfId="3995"/>
    <cellStyle name="n_Wanadoo España Flash 2004 04 valores_UAG_report_CA 06-09 (06-09-28)_A&amp;ME KPIs" xfId="54572"/>
    <cellStyle name="n_Wanadoo España Flash 2004 04 valores_UAG_report_CA 06-09 (06-09-28)_France financials" xfId="24910"/>
    <cellStyle name="n_Wanadoo España Flash 2004 04 valores_UAG_report_CA 06-09 (06-09-28)_France KPIs" xfId="6118"/>
    <cellStyle name="n_Wanadoo España Flash 2004 04 valores_UAG_report_CA 06-09 (06-09-28)_France KPIs 2" xfId="15535"/>
    <cellStyle name="n_Wanadoo España Flash 2004 04 valores_UAG_report_CA 06-09 (06-09-28)_France KPIs_1" xfId="13360"/>
    <cellStyle name="n_Wanadoo España Flash 2004 04 valores_UAG_report_CA 06-09 (06-09-28)_Group" xfId="47301"/>
    <cellStyle name="n_Wanadoo España Flash 2004 04 valores_UAG_report_CA 06-09 (06-09-28)_Group - financial KPIs" xfId="23166"/>
    <cellStyle name="n_Wanadoo España Flash 2004 04 valores_UAG_report_CA 06-09 (06-09-28)_Group - operational KPIs" xfId="11606"/>
    <cellStyle name="n_Wanadoo España Flash 2004 04 valores_UAG_report_CA 06-09 (06-09-28)_Group - operational KPIs 2" xfId="19305"/>
    <cellStyle name="n_Wanadoo España Flash 2004 04 valores_UAG_report_CA 06-09 (06-09-28)_Group - operational KPIs_1" xfId="21422"/>
    <cellStyle name="n_Wanadoo España Flash 2004 04 valores_UAG_report_CA 06-09 (06-09-28)_Poland KPIs" xfId="47300"/>
    <cellStyle name="n_Wanadoo España Flash 2004 04 valores_UAG_report_CA 06-09 (06-09-28)_ROW" xfId="47302"/>
    <cellStyle name="n_Wanadoo España Flash 2004 04 valores_UAG_report_CA 06-09 (06-09-28)_ROW ARPU" xfId="47303"/>
    <cellStyle name="n_Wanadoo España Flash 2004 04 valores_UAG_report_CA 06-09 (06-09-28)_ROW_1" xfId="47304"/>
    <cellStyle name="n_Wanadoo España Flash 2004 04 valores_UAG_report_CA 06-09 (06-09-28)_ROW_1_Group" xfId="47305"/>
    <cellStyle name="n_Wanadoo España Flash 2004 04 valores_UAG_report_CA 06-09 (06-09-28)_ROW_1_ROW ARPU" xfId="47306"/>
    <cellStyle name="n_Wanadoo España Flash 2004 04 valores_UAG_report_CA 06-09 (06-09-28)_ROW_Group" xfId="47307"/>
    <cellStyle name="n_Wanadoo España Flash 2004 04 valores_UAG_report_CA 06-09 (06-09-28)_ROW_ROW ARPU" xfId="47308"/>
    <cellStyle name="n_Wanadoo España Flash 2004 04 valores_UAG_report_CA 06-09 (06-09-28)_Spain ARPU + AUPU" xfId="47309"/>
    <cellStyle name="n_Wanadoo España Flash 2004 04 valores_UAG_report_CA 06-09 (06-09-28)_Spain ARPU + AUPU_Group" xfId="47310"/>
    <cellStyle name="n_Wanadoo España Flash 2004 04 valores_UAG_report_CA 06-09 (06-09-28)_Spain ARPU + AUPU_ROW ARPU" xfId="47311"/>
    <cellStyle name="n_Wanadoo España Flash 2004 04 valores_UAG_report_CA 06-09 (06-09-28)_Spain KPIs" xfId="7976"/>
    <cellStyle name="n_Wanadoo España Flash 2004 04 valores_UAG_report_CA 06-09 (06-09-28)_Spain KPIs 2" xfId="17343"/>
    <cellStyle name="n_Wanadoo España Flash 2004 04 valores_UAG_report_CA 06-09 (06-09-28)_Spain KPIs_1" xfId="52793"/>
    <cellStyle name="n_Wanadoo España Flash 2004 04 valores_UAG_report_CA 06-09 (06-09-28)_Telecoms - Operational KPIs" xfId="51096"/>
    <cellStyle name="n_Wanadoo España Flash 2004 04 valores_UAG_report_CA 06-10 (06-11-06)" xfId="3996"/>
    <cellStyle name="n_Wanadoo España Flash 2004 04 valores_UAG_report_CA 06-10 (06-11-06)_A&amp;ME KPIs" xfId="54573"/>
    <cellStyle name="n_Wanadoo España Flash 2004 04 valores_UAG_report_CA 06-10 (06-11-06)_France financials" xfId="24911"/>
    <cellStyle name="n_Wanadoo España Flash 2004 04 valores_UAG_report_CA 06-10 (06-11-06)_France KPIs" xfId="6119"/>
    <cellStyle name="n_Wanadoo España Flash 2004 04 valores_UAG_report_CA 06-10 (06-11-06)_France KPIs 2" xfId="15536"/>
    <cellStyle name="n_Wanadoo España Flash 2004 04 valores_UAG_report_CA 06-10 (06-11-06)_France KPIs_1" xfId="13361"/>
    <cellStyle name="n_Wanadoo España Flash 2004 04 valores_UAG_report_CA 06-10 (06-11-06)_Group" xfId="47313"/>
    <cellStyle name="n_Wanadoo España Flash 2004 04 valores_UAG_report_CA 06-10 (06-11-06)_Group - financial KPIs" xfId="23167"/>
    <cellStyle name="n_Wanadoo España Flash 2004 04 valores_UAG_report_CA 06-10 (06-11-06)_Group - operational KPIs" xfId="11607"/>
    <cellStyle name="n_Wanadoo España Flash 2004 04 valores_UAG_report_CA 06-10 (06-11-06)_Group - operational KPIs 2" xfId="19306"/>
    <cellStyle name="n_Wanadoo España Flash 2004 04 valores_UAG_report_CA 06-10 (06-11-06)_Group - operational KPIs_1" xfId="21423"/>
    <cellStyle name="n_Wanadoo España Flash 2004 04 valores_UAG_report_CA 06-10 (06-11-06)_Poland KPIs" xfId="47312"/>
    <cellStyle name="n_Wanadoo España Flash 2004 04 valores_UAG_report_CA 06-10 (06-11-06)_ROW" xfId="47314"/>
    <cellStyle name="n_Wanadoo España Flash 2004 04 valores_UAG_report_CA 06-10 (06-11-06)_ROW ARPU" xfId="47315"/>
    <cellStyle name="n_Wanadoo España Flash 2004 04 valores_UAG_report_CA 06-10 (06-11-06)_ROW_1" xfId="47316"/>
    <cellStyle name="n_Wanadoo España Flash 2004 04 valores_UAG_report_CA 06-10 (06-11-06)_ROW_1_Group" xfId="47317"/>
    <cellStyle name="n_Wanadoo España Flash 2004 04 valores_UAG_report_CA 06-10 (06-11-06)_ROW_1_ROW ARPU" xfId="47318"/>
    <cellStyle name="n_Wanadoo España Flash 2004 04 valores_UAG_report_CA 06-10 (06-11-06)_ROW_Group" xfId="47319"/>
    <cellStyle name="n_Wanadoo España Flash 2004 04 valores_UAG_report_CA 06-10 (06-11-06)_ROW_ROW ARPU" xfId="47320"/>
    <cellStyle name="n_Wanadoo España Flash 2004 04 valores_UAG_report_CA 06-10 (06-11-06)_Spain ARPU + AUPU" xfId="47321"/>
    <cellStyle name="n_Wanadoo España Flash 2004 04 valores_UAG_report_CA 06-10 (06-11-06)_Spain ARPU + AUPU_Group" xfId="47322"/>
    <cellStyle name="n_Wanadoo España Flash 2004 04 valores_UAG_report_CA 06-10 (06-11-06)_Spain ARPU + AUPU_ROW ARPU" xfId="47323"/>
    <cellStyle name="n_Wanadoo España Flash 2004 04 valores_UAG_report_CA 06-10 (06-11-06)_Spain KPIs" xfId="7977"/>
    <cellStyle name="n_Wanadoo España Flash 2004 04 valores_UAG_report_CA 06-10 (06-11-06)_Spain KPIs 2" xfId="17344"/>
    <cellStyle name="n_Wanadoo España Flash 2004 04 valores_UAG_report_CA 06-10 (06-11-06)_Spain KPIs_1" xfId="52794"/>
    <cellStyle name="n_Wanadoo España Flash 2004 04 valores_UAG_report_CA 06-10 (06-11-06)_Telecoms - Operational KPIs" xfId="51097"/>
    <cellStyle name="n_Wanadoo España Flash 2004 04 valores_V&amp;M trajectoires V1 (06-08-11)" xfId="3997"/>
    <cellStyle name="n_Wanadoo España Flash 2004 04 valores_V&amp;M trajectoires V1 (06-08-11)_A&amp;ME KPIs" xfId="54574"/>
    <cellStyle name="n_Wanadoo España Flash 2004 04 valores_V&amp;M trajectoires V1 (06-08-11)_France financials" xfId="24912"/>
    <cellStyle name="n_Wanadoo España Flash 2004 04 valores_V&amp;M trajectoires V1 (06-08-11)_France KPIs" xfId="6120"/>
    <cellStyle name="n_Wanadoo España Flash 2004 04 valores_V&amp;M trajectoires V1 (06-08-11)_France KPIs 2" xfId="15537"/>
    <cellStyle name="n_Wanadoo España Flash 2004 04 valores_V&amp;M trajectoires V1 (06-08-11)_France KPIs_1" xfId="13362"/>
    <cellStyle name="n_Wanadoo España Flash 2004 04 valores_V&amp;M trajectoires V1 (06-08-11)_Group" xfId="47325"/>
    <cellStyle name="n_Wanadoo España Flash 2004 04 valores_V&amp;M trajectoires V1 (06-08-11)_Group - financial KPIs" xfId="23168"/>
    <cellStyle name="n_Wanadoo España Flash 2004 04 valores_V&amp;M trajectoires V1 (06-08-11)_Group - operational KPIs" xfId="11608"/>
    <cellStyle name="n_Wanadoo España Flash 2004 04 valores_V&amp;M trajectoires V1 (06-08-11)_Group - operational KPIs 2" xfId="19307"/>
    <cellStyle name="n_Wanadoo España Flash 2004 04 valores_V&amp;M trajectoires V1 (06-08-11)_Group - operational KPIs_1" xfId="21424"/>
    <cellStyle name="n_Wanadoo España Flash 2004 04 valores_V&amp;M trajectoires V1 (06-08-11)_Poland KPIs" xfId="47324"/>
    <cellStyle name="n_Wanadoo España Flash 2004 04 valores_V&amp;M trajectoires V1 (06-08-11)_ROW" xfId="47326"/>
    <cellStyle name="n_Wanadoo España Flash 2004 04 valores_V&amp;M trajectoires V1 (06-08-11)_ROW ARPU" xfId="47327"/>
    <cellStyle name="n_Wanadoo España Flash 2004 04 valores_V&amp;M trajectoires V1 (06-08-11)_ROW_1" xfId="47328"/>
    <cellStyle name="n_Wanadoo España Flash 2004 04 valores_V&amp;M trajectoires V1 (06-08-11)_ROW_1_Group" xfId="47329"/>
    <cellStyle name="n_Wanadoo España Flash 2004 04 valores_V&amp;M trajectoires V1 (06-08-11)_ROW_1_ROW ARPU" xfId="47330"/>
    <cellStyle name="n_Wanadoo España Flash 2004 04 valores_V&amp;M trajectoires V1 (06-08-11)_ROW_Group" xfId="47331"/>
    <cellStyle name="n_Wanadoo España Flash 2004 04 valores_V&amp;M trajectoires V1 (06-08-11)_ROW_ROW ARPU" xfId="47332"/>
    <cellStyle name="n_Wanadoo España Flash 2004 04 valores_V&amp;M trajectoires V1 (06-08-11)_Spain ARPU + AUPU" xfId="47333"/>
    <cellStyle name="n_Wanadoo España Flash 2004 04 valores_V&amp;M trajectoires V1 (06-08-11)_Spain ARPU + AUPU_Group" xfId="47334"/>
    <cellStyle name="n_Wanadoo España Flash 2004 04 valores_V&amp;M trajectoires V1 (06-08-11)_Spain ARPU + AUPU_ROW ARPU" xfId="47335"/>
    <cellStyle name="n_Wanadoo España Flash 2004 04 valores_V&amp;M trajectoires V1 (06-08-11)_Spain KPIs" xfId="7978"/>
    <cellStyle name="n_Wanadoo España Flash 2004 04 valores_V&amp;M trajectoires V1 (06-08-11)_Spain KPIs 2" xfId="17345"/>
    <cellStyle name="n_Wanadoo España Flash 2004 04 valores_V&amp;M trajectoires V1 (06-08-11)_Spain KPIs_1" xfId="52795"/>
    <cellStyle name="n_Wanadoo España Flash 2004 04 valores_V&amp;M trajectoires V1 (06-08-11)_Telecoms - Operational KPIs" xfId="51098"/>
    <cellStyle name="n_Wanadoo España Flash 2004 051" xfId="3998"/>
    <cellStyle name="n_Wanadoo España Flash 2004 051_01 Synthèse DM pour modèle" xfId="3999"/>
    <cellStyle name="n_Wanadoo España Flash 2004 051_01 Synthèse DM pour modèle_A&amp;ME KPIs" xfId="54576"/>
    <cellStyle name="n_Wanadoo España Flash 2004 051_01 Synthèse DM pour modèle_France financials" xfId="24914"/>
    <cellStyle name="n_Wanadoo España Flash 2004 051_01 Synthèse DM pour modèle_France KPIs" xfId="6122"/>
    <cellStyle name="n_Wanadoo España Flash 2004 051_01 Synthèse DM pour modèle_France KPIs 2" xfId="15539"/>
    <cellStyle name="n_Wanadoo España Flash 2004 051_01 Synthèse DM pour modèle_France KPIs_1" xfId="13364"/>
    <cellStyle name="n_Wanadoo España Flash 2004 051_01 Synthèse DM pour modèle_Group" xfId="47338"/>
    <cellStyle name="n_Wanadoo España Flash 2004 051_01 Synthèse DM pour modèle_Group - financial KPIs" xfId="23170"/>
    <cellStyle name="n_Wanadoo España Flash 2004 051_01 Synthèse DM pour modèle_Group - operational KPIs" xfId="11610"/>
    <cellStyle name="n_Wanadoo España Flash 2004 051_01 Synthèse DM pour modèle_Group - operational KPIs 2" xfId="19309"/>
    <cellStyle name="n_Wanadoo España Flash 2004 051_01 Synthèse DM pour modèle_Group - operational KPIs_1" xfId="21426"/>
    <cellStyle name="n_Wanadoo España Flash 2004 051_01 Synthèse DM pour modèle_Poland KPIs" xfId="47337"/>
    <cellStyle name="n_Wanadoo España Flash 2004 051_01 Synthèse DM pour modèle_ROW" xfId="47339"/>
    <cellStyle name="n_Wanadoo España Flash 2004 051_01 Synthèse DM pour modèle_ROW ARPU" xfId="47340"/>
    <cellStyle name="n_Wanadoo España Flash 2004 051_01 Synthèse DM pour modèle_ROW_1" xfId="47341"/>
    <cellStyle name="n_Wanadoo España Flash 2004 051_01 Synthèse DM pour modèle_ROW_1_Group" xfId="47342"/>
    <cellStyle name="n_Wanadoo España Flash 2004 051_01 Synthèse DM pour modèle_ROW_1_ROW ARPU" xfId="47343"/>
    <cellStyle name="n_Wanadoo España Flash 2004 051_01 Synthèse DM pour modèle_ROW_Group" xfId="47344"/>
    <cellStyle name="n_Wanadoo España Flash 2004 051_01 Synthèse DM pour modèle_ROW_ROW ARPU" xfId="47345"/>
    <cellStyle name="n_Wanadoo España Flash 2004 051_01 Synthèse DM pour modèle_Spain ARPU + AUPU" xfId="47346"/>
    <cellStyle name="n_Wanadoo España Flash 2004 051_01 Synthèse DM pour modèle_Spain ARPU + AUPU_Group" xfId="47347"/>
    <cellStyle name="n_Wanadoo España Flash 2004 051_01 Synthèse DM pour modèle_Spain ARPU + AUPU_ROW ARPU" xfId="47348"/>
    <cellStyle name="n_Wanadoo España Flash 2004 051_01 Synthèse DM pour modèle_Spain KPIs" xfId="7980"/>
    <cellStyle name="n_Wanadoo España Flash 2004 051_01 Synthèse DM pour modèle_Spain KPIs 2" xfId="17347"/>
    <cellStyle name="n_Wanadoo España Flash 2004 051_01 Synthèse DM pour modèle_Spain KPIs_1" xfId="52797"/>
    <cellStyle name="n_Wanadoo España Flash 2004 051_01 Synthèse DM pour modèle_Telecoms - Operational KPIs" xfId="51100"/>
    <cellStyle name="n_Wanadoo España Flash 2004 051_0703 Préflashde L23 Analyse CA trafic 07-03 (07-04-03)" xfId="4000"/>
    <cellStyle name="n_Wanadoo España Flash 2004 051_0703 Préflashde L23 Analyse CA trafic 07-03 (07-04-03)_A&amp;ME KPIs" xfId="54577"/>
    <cellStyle name="n_Wanadoo España Flash 2004 051_0703 Préflashde L23 Analyse CA trafic 07-03 (07-04-03)_France financials" xfId="24915"/>
    <cellStyle name="n_Wanadoo España Flash 2004 051_0703 Préflashde L23 Analyse CA trafic 07-03 (07-04-03)_France KPIs" xfId="6123"/>
    <cellStyle name="n_Wanadoo España Flash 2004 051_0703 Préflashde L23 Analyse CA trafic 07-03 (07-04-03)_France KPIs 2" xfId="15540"/>
    <cellStyle name="n_Wanadoo España Flash 2004 051_0703 Préflashde L23 Analyse CA trafic 07-03 (07-04-03)_France KPIs_1" xfId="13365"/>
    <cellStyle name="n_Wanadoo España Flash 2004 051_0703 Préflashde L23 Analyse CA trafic 07-03 (07-04-03)_Group" xfId="47350"/>
    <cellStyle name="n_Wanadoo España Flash 2004 051_0703 Préflashde L23 Analyse CA trafic 07-03 (07-04-03)_Group - financial KPIs" xfId="23171"/>
    <cellStyle name="n_Wanadoo España Flash 2004 051_0703 Préflashde L23 Analyse CA trafic 07-03 (07-04-03)_Group - operational KPIs" xfId="11611"/>
    <cellStyle name="n_Wanadoo España Flash 2004 051_0703 Préflashde L23 Analyse CA trafic 07-03 (07-04-03)_Group - operational KPIs 2" xfId="19310"/>
    <cellStyle name="n_Wanadoo España Flash 2004 051_0703 Préflashde L23 Analyse CA trafic 07-03 (07-04-03)_Group - operational KPIs_1" xfId="21427"/>
    <cellStyle name="n_Wanadoo España Flash 2004 051_0703 Préflashde L23 Analyse CA trafic 07-03 (07-04-03)_Poland KPIs" xfId="47349"/>
    <cellStyle name="n_Wanadoo España Flash 2004 051_0703 Préflashde L23 Analyse CA trafic 07-03 (07-04-03)_ROW" xfId="47351"/>
    <cellStyle name="n_Wanadoo España Flash 2004 051_0703 Préflashde L23 Analyse CA trafic 07-03 (07-04-03)_ROW ARPU" xfId="47352"/>
    <cellStyle name="n_Wanadoo España Flash 2004 051_0703 Préflashde L23 Analyse CA trafic 07-03 (07-04-03)_ROW_1" xfId="47353"/>
    <cellStyle name="n_Wanadoo España Flash 2004 051_0703 Préflashde L23 Analyse CA trafic 07-03 (07-04-03)_ROW_1_Group" xfId="47354"/>
    <cellStyle name="n_Wanadoo España Flash 2004 051_0703 Préflashde L23 Analyse CA trafic 07-03 (07-04-03)_ROW_1_ROW ARPU" xfId="47355"/>
    <cellStyle name="n_Wanadoo España Flash 2004 051_0703 Préflashde L23 Analyse CA trafic 07-03 (07-04-03)_ROW_Group" xfId="47356"/>
    <cellStyle name="n_Wanadoo España Flash 2004 051_0703 Préflashde L23 Analyse CA trafic 07-03 (07-04-03)_ROW_ROW ARPU" xfId="47357"/>
    <cellStyle name="n_Wanadoo España Flash 2004 051_0703 Préflashde L23 Analyse CA trafic 07-03 (07-04-03)_Spain ARPU + AUPU" xfId="47358"/>
    <cellStyle name="n_Wanadoo España Flash 2004 051_0703 Préflashde L23 Analyse CA trafic 07-03 (07-04-03)_Spain ARPU + AUPU_Group" xfId="47359"/>
    <cellStyle name="n_Wanadoo España Flash 2004 051_0703 Préflashde L23 Analyse CA trafic 07-03 (07-04-03)_Spain ARPU + AUPU_ROW ARPU" xfId="47360"/>
    <cellStyle name="n_Wanadoo España Flash 2004 051_0703 Préflashde L23 Analyse CA trafic 07-03 (07-04-03)_Spain KPIs" xfId="7981"/>
    <cellStyle name="n_Wanadoo España Flash 2004 051_0703 Préflashde L23 Analyse CA trafic 07-03 (07-04-03)_Spain KPIs 2" xfId="17348"/>
    <cellStyle name="n_Wanadoo España Flash 2004 051_0703 Préflashde L23 Analyse CA trafic 07-03 (07-04-03)_Spain KPIs_1" xfId="52798"/>
    <cellStyle name="n_Wanadoo España Flash 2004 051_0703 Préflashde L23 Analyse CA trafic 07-03 (07-04-03)_Telecoms - Operational KPIs" xfId="51101"/>
    <cellStyle name="n_Wanadoo España Flash 2004 051_A&amp;ME KPIs" xfId="54575"/>
    <cellStyle name="n_Wanadoo España Flash 2004 051_Base Forfaits 06-07" xfId="4001"/>
    <cellStyle name="n_Wanadoo España Flash 2004 051_Base Forfaits 06-07_A&amp;ME KPIs" xfId="54578"/>
    <cellStyle name="n_Wanadoo España Flash 2004 051_Base Forfaits 06-07_France financials" xfId="24916"/>
    <cellStyle name="n_Wanadoo España Flash 2004 051_Base Forfaits 06-07_France KPIs" xfId="6124"/>
    <cellStyle name="n_Wanadoo España Flash 2004 051_Base Forfaits 06-07_France KPIs 2" xfId="15541"/>
    <cellStyle name="n_Wanadoo España Flash 2004 051_Base Forfaits 06-07_France KPIs_1" xfId="13366"/>
    <cellStyle name="n_Wanadoo España Flash 2004 051_Base Forfaits 06-07_Group" xfId="47362"/>
    <cellStyle name="n_Wanadoo España Flash 2004 051_Base Forfaits 06-07_Group - financial KPIs" xfId="23172"/>
    <cellStyle name="n_Wanadoo España Flash 2004 051_Base Forfaits 06-07_Group - operational KPIs" xfId="11612"/>
    <cellStyle name="n_Wanadoo España Flash 2004 051_Base Forfaits 06-07_Group - operational KPIs 2" xfId="19311"/>
    <cellStyle name="n_Wanadoo España Flash 2004 051_Base Forfaits 06-07_Group - operational KPIs_1" xfId="21428"/>
    <cellStyle name="n_Wanadoo España Flash 2004 051_Base Forfaits 06-07_Poland KPIs" xfId="47361"/>
    <cellStyle name="n_Wanadoo España Flash 2004 051_Base Forfaits 06-07_ROW" xfId="47363"/>
    <cellStyle name="n_Wanadoo España Flash 2004 051_Base Forfaits 06-07_ROW ARPU" xfId="47364"/>
    <cellStyle name="n_Wanadoo España Flash 2004 051_Base Forfaits 06-07_ROW_1" xfId="47365"/>
    <cellStyle name="n_Wanadoo España Flash 2004 051_Base Forfaits 06-07_ROW_1_Group" xfId="47366"/>
    <cellStyle name="n_Wanadoo España Flash 2004 051_Base Forfaits 06-07_ROW_1_ROW ARPU" xfId="47367"/>
    <cellStyle name="n_Wanadoo España Flash 2004 051_Base Forfaits 06-07_ROW_Group" xfId="47368"/>
    <cellStyle name="n_Wanadoo España Flash 2004 051_Base Forfaits 06-07_ROW_ROW ARPU" xfId="47369"/>
    <cellStyle name="n_Wanadoo España Flash 2004 051_Base Forfaits 06-07_Spain ARPU + AUPU" xfId="47370"/>
    <cellStyle name="n_Wanadoo España Flash 2004 051_Base Forfaits 06-07_Spain ARPU + AUPU_Group" xfId="47371"/>
    <cellStyle name="n_Wanadoo España Flash 2004 051_Base Forfaits 06-07_Spain ARPU + AUPU_ROW ARPU" xfId="47372"/>
    <cellStyle name="n_Wanadoo España Flash 2004 051_Base Forfaits 06-07_Spain KPIs" xfId="7982"/>
    <cellStyle name="n_Wanadoo España Flash 2004 051_Base Forfaits 06-07_Spain KPIs 2" xfId="17349"/>
    <cellStyle name="n_Wanadoo España Flash 2004 051_Base Forfaits 06-07_Spain KPIs_1" xfId="52799"/>
    <cellStyle name="n_Wanadoo España Flash 2004 051_Base Forfaits 06-07_Telecoms - Operational KPIs" xfId="51102"/>
    <cellStyle name="n_Wanadoo España Flash 2004 051_CA BAC SCR-VM 06-07 (31-07-06)" xfId="4002"/>
    <cellStyle name="n_Wanadoo España Flash 2004 051_CA BAC SCR-VM 06-07 (31-07-06)_A&amp;ME KPIs" xfId="54579"/>
    <cellStyle name="n_Wanadoo España Flash 2004 051_CA BAC SCR-VM 06-07 (31-07-06)_France financials" xfId="24917"/>
    <cellStyle name="n_Wanadoo España Flash 2004 051_CA BAC SCR-VM 06-07 (31-07-06)_France KPIs" xfId="6125"/>
    <cellStyle name="n_Wanadoo España Flash 2004 051_CA BAC SCR-VM 06-07 (31-07-06)_France KPIs 2" xfId="15542"/>
    <cellStyle name="n_Wanadoo España Flash 2004 051_CA BAC SCR-VM 06-07 (31-07-06)_France KPIs_1" xfId="13367"/>
    <cellStyle name="n_Wanadoo España Flash 2004 051_CA BAC SCR-VM 06-07 (31-07-06)_Group" xfId="47374"/>
    <cellStyle name="n_Wanadoo España Flash 2004 051_CA BAC SCR-VM 06-07 (31-07-06)_Group - financial KPIs" xfId="23173"/>
    <cellStyle name="n_Wanadoo España Flash 2004 051_CA BAC SCR-VM 06-07 (31-07-06)_Group - operational KPIs" xfId="11613"/>
    <cellStyle name="n_Wanadoo España Flash 2004 051_CA BAC SCR-VM 06-07 (31-07-06)_Group - operational KPIs 2" xfId="19312"/>
    <cellStyle name="n_Wanadoo España Flash 2004 051_CA BAC SCR-VM 06-07 (31-07-06)_Group - operational KPIs_1" xfId="21429"/>
    <cellStyle name="n_Wanadoo España Flash 2004 051_CA BAC SCR-VM 06-07 (31-07-06)_Poland KPIs" xfId="47373"/>
    <cellStyle name="n_Wanadoo España Flash 2004 051_CA BAC SCR-VM 06-07 (31-07-06)_ROW" xfId="47375"/>
    <cellStyle name="n_Wanadoo España Flash 2004 051_CA BAC SCR-VM 06-07 (31-07-06)_ROW ARPU" xfId="47376"/>
    <cellStyle name="n_Wanadoo España Flash 2004 051_CA BAC SCR-VM 06-07 (31-07-06)_ROW_1" xfId="47377"/>
    <cellStyle name="n_Wanadoo España Flash 2004 051_CA BAC SCR-VM 06-07 (31-07-06)_ROW_1_Group" xfId="47378"/>
    <cellStyle name="n_Wanadoo España Flash 2004 051_CA BAC SCR-VM 06-07 (31-07-06)_ROW_1_ROW ARPU" xfId="47379"/>
    <cellStyle name="n_Wanadoo España Flash 2004 051_CA BAC SCR-VM 06-07 (31-07-06)_ROW_Group" xfId="47380"/>
    <cellStyle name="n_Wanadoo España Flash 2004 051_CA BAC SCR-VM 06-07 (31-07-06)_ROW_ROW ARPU" xfId="47381"/>
    <cellStyle name="n_Wanadoo España Flash 2004 051_CA BAC SCR-VM 06-07 (31-07-06)_Spain ARPU + AUPU" xfId="47382"/>
    <cellStyle name="n_Wanadoo España Flash 2004 051_CA BAC SCR-VM 06-07 (31-07-06)_Spain ARPU + AUPU_Group" xfId="47383"/>
    <cellStyle name="n_Wanadoo España Flash 2004 051_CA BAC SCR-VM 06-07 (31-07-06)_Spain ARPU + AUPU_ROW ARPU" xfId="47384"/>
    <cellStyle name="n_Wanadoo España Flash 2004 051_CA BAC SCR-VM 06-07 (31-07-06)_Spain KPIs" xfId="7983"/>
    <cellStyle name="n_Wanadoo España Flash 2004 051_CA BAC SCR-VM 06-07 (31-07-06)_Spain KPIs 2" xfId="17350"/>
    <cellStyle name="n_Wanadoo España Flash 2004 051_CA BAC SCR-VM 06-07 (31-07-06)_Spain KPIs_1" xfId="52800"/>
    <cellStyle name="n_Wanadoo España Flash 2004 051_CA BAC SCR-VM 06-07 (31-07-06)_Telecoms - Operational KPIs" xfId="51103"/>
    <cellStyle name="n_Wanadoo España Flash 2004 051_CA forfaits 0607 (06-08-14)" xfId="4003"/>
    <cellStyle name="n_Wanadoo España Flash 2004 051_CA forfaits 0607 (06-08-14)_A&amp;ME KPIs" xfId="54580"/>
    <cellStyle name="n_Wanadoo España Flash 2004 051_CA forfaits 0607 (06-08-14)_France financials" xfId="24918"/>
    <cellStyle name="n_Wanadoo España Flash 2004 051_CA forfaits 0607 (06-08-14)_France KPIs" xfId="6126"/>
    <cellStyle name="n_Wanadoo España Flash 2004 051_CA forfaits 0607 (06-08-14)_France KPIs 2" xfId="15543"/>
    <cellStyle name="n_Wanadoo España Flash 2004 051_CA forfaits 0607 (06-08-14)_France KPIs_1" xfId="13368"/>
    <cellStyle name="n_Wanadoo España Flash 2004 051_CA forfaits 0607 (06-08-14)_Group" xfId="47386"/>
    <cellStyle name="n_Wanadoo España Flash 2004 051_CA forfaits 0607 (06-08-14)_Group - financial KPIs" xfId="23174"/>
    <cellStyle name="n_Wanadoo España Flash 2004 051_CA forfaits 0607 (06-08-14)_Group - operational KPIs" xfId="11614"/>
    <cellStyle name="n_Wanadoo España Flash 2004 051_CA forfaits 0607 (06-08-14)_Group - operational KPIs 2" xfId="19313"/>
    <cellStyle name="n_Wanadoo España Flash 2004 051_CA forfaits 0607 (06-08-14)_Group - operational KPIs_1" xfId="21430"/>
    <cellStyle name="n_Wanadoo España Flash 2004 051_CA forfaits 0607 (06-08-14)_Poland KPIs" xfId="47385"/>
    <cellStyle name="n_Wanadoo España Flash 2004 051_CA forfaits 0607 (06-08-14)_ROW" xfId="47387"/>
    <cellStyle name="n_Wanadoo España Flash 2004 051_CA forfaits 0607 (06-08-14)_ROW ARPU" xfId="47388"/>
    <cellStyle name="n_Wanadoo España Flash 2004 051_CA forfaits 0607 (06-08-14)_ROW_1" xfId="47389"/>
    <cellStyle name="n_Wanadoo España Flash 2004 051_CA forfaits 0607 (06-08-14)_ROW_1_Group" xfId="47390"/>
    <cellStyle name="n_Wanadoo España Flash 2004 051_CA forfaits 0607 (06-08-14)_ROW_1_ROW ARPU" xfId="47391"/>
    <cellStyle name="n_Wanadoo España Flash 2004 051_CA forfaits 0607 (06-08-14)_ROW_Group" xfId="47392"/>
    <cellStyle name="n_Wanadoo España Flash 2004 051_CA forfaits 0607 (06-08-14)_ROW_ROW ARPU" xfId="47393"/>
    <cellStyle name="n_Wanadoo España Flash 2004 051_CA forfaits 0607 (06-08-14)_Spain ARPU + AUPU" xfId="47394"/>
    <cellStyle name="n_Wanadoo España Flash 2004 051_CA forfaits 0607 (06-08-14)_Spain ARPU + AUPU_Group" xfId="47395"/>
    <cellStyle name="n_Wanadoo España Flash 2004 051_CA forfaits 0607 (06-08-14)_Spain ARPU + AUPU_ROW ARPU" xfId="47396"/>
    <cellStyle name="n_Wanadoo España Flash 2004 051_CA forfaits 0607 (06-08-14)_Spain KPIs" xfId="7984"/>
    <cellStyle name="n_Wanadoo España Flash 2004 051_CA forfaits 0607 (06-08-14)_Spain KPIs 2" xfId="17351"/>
    <cellStyle name="n_Wanadoo España Flash 2004 051_CA forfaits 0607 (06-08-14)_Spain KPIs_1" xfId="52801"/>
    <cellStyle name="n_Wanadoo España Flash 2004 051_CA forfaits 0607 (06-08-14)_Telecoms - Operational KPIs" xfId="51104"/>
    <cellStyle name="n_Wanadoo España Flash 2004 051_Classeur2" xfId="4004"/>
    <cellStyle name="n_Wanadoo España Flash 2004 051_Classeur2_A&amp;ME KPIs" xfId="54581"/>
    <cellStyle name="n_Wanadoo España Flash 2004 051_Classeur2_France financials" xfId="24919"/>
    <cellStyle name="n_Wanadoo España Flash 2004 051_Classeur2_France KPIs" xfId="6127"/>
    <cellStyle name="n_Wanadoo España Flash 2004 051_Classeur2_France KPIs 2" xfId="15544"/>
    <cellStyle name="n_Wanadoo España Flash 2004 051_Classeur2_France KPIs_1" xfId="13369"/>
    <cellStyle name="n_Wanadoo España Flash 2004 051_Classeur2_Group" xfId="47398"/>
    <cellStyle name="n_Wanadoo España Flash 2004 051_Classeur2_Group - financial KPIs" xfId="23175"/>
    <cellStyle name="n_Wanadoo España Flash 2004 051_Classeur2_Group - operational KPIs" xfId="11615"/>
    <cellStyle name="n_Wanadoo España Flash 2004 051_Classeur2_Group - operational KPIs 2" xfId="19314"/>
    <cellStyle name="n_Wanadoo España Flash 2004 051_Classeur2_Group - operational KPIs_1" xfId="21431"/>
    <cellStyle name="n_Wanadoo España Flash 2004 051_Classeur2_Poland KPIs" xfId="47397"/>
    <cellStyle name="n_Wanadoo España Flash 2004 051_Classeur2_ROW" xfId="47399"/>
    <cellStyle name="n_Wanadoo España Flash 2004 051_Classeur2_ROW ARPU" xfId="47400"/>
    <cellStyle name="n_Wanadoo España Flash 2004 051_Classeur2_ROW_1" xfId="47401"/>
    <cellStyle name="n_Wanadoo España Flash 2004 051_Classeur2_ROW_1_Group" xfId="47402"/>
    <cellStyle name="n_Wanadoo España Flash 2004 051_Classeur2_ROW_1_ROW ARPU" xfId="47403"/>
    <cellStyle name="n_Wanadoo España Flash 2004 051_Classeur2_ROW_Group" xfId="47404"/>
    <cellStyle name="n_Wanadoo España Flash 2004 051_Classeur2_ROW_ROW ARPU" xfId="47405"/>
    <cellStyle name="n_Wanadoo España Flash 2004 051_Classeur2_Spain ARPU + AUPU" xfId="47406"/>
    <cellStyle name="n_Wanadoo España Flash 2004 051_Classeur2_Spain ARPU + AUPU_Group" xfId="47407"/>
    <cellStyle name="n_Wanadoo España Flash 2004 051_Classeur2_Spain ARPU + AUPU_ROW ARPU" xfId="47408"/>
    <cellStyle name="n_Wanadoo España Flash 2004 051_Classeur2_Spain KPIs" xfId="7985"/>
    <cellStyle name="n_Wanadoo España Flash 2004 051_Classeur2_Spain KPIs 2" xfId="17352"/>
    <cellStyle name="n_Wanadoo España Flash 2004 051_Classeur2_Spain KPIs_1" xfId="52802"/>
    <cellStyle name="n_Wanadoo España Flash 2004 051_Classeur2_Telecoms - Operational KPIs" xfId="51105"/>
    <cellStyle name="n_Wanadoo España Flash 2004 051_Classeur5" xfId="4005"/>
    <cellStyle name="n_Wanadoo España Flash 2004 051_Classeur5_A&amp;ME KPIs" xfId="54582"/>
    <cellStyle name="n_Wanadoo España Flash 2004 051_Classeur5_France financials" xfId="24920"/>
    <cellStyle name="n_Wanadoo España Flash 2004 051_Classeur5_France KPIs" xfId="6128"/>
    <cellStyle name="n_Wanadoo España Flash 2004 051_Classeur5_France KPIs 2" xfId="15545"/>
    <cellStyle name="n_Wanadoo España Flash 2004 051_Classeur5_France KPIs_1" xfId="13370"/>
    <cellStyle name="n_Wanadoo España Flash 2004 051_Classeur5_Group" xfId="47410"/>
    <cellStyle name="n_Wanadoo España Flash 2004 051_Classeur5_Group - financial KPIs" xfId="23176"/>
    <cellStyle name="n_Wanadoo España Flash 2004 051_Classeur5_Group - operational KPIs" xfId="11616"/>
    <cellStyle name="n_Wanadoo España Flash 2004 051_Classeur5_Group - operational KPIs 2" xfId="19315"/>
    <cellStyle name="n_Wanadoo España Flash 2004 051_Classeur5_Group - operational KPIs_1" xfId="21432"/>
    <cellStyle name="n_Wanadoo España Flash 2004 051_Classeur5_Poland KPIs" xfId="47409"/>
    <cellStyle name="n_Wanadoo España Flash 2004 051_Classeur5_ROW" xfId="47411"/>
    <cellStyle name="n_Wanadoo España Flash 2004 051_Classeur5_ROW ARPU" xfId="47412"/>
    <cellStyle name="n_Wanadoo España Flash 2004 051_Classeur5_ROW_1" xfId="47413"/>
    <cellStyle name="n_Wanadoo España Flash 2004 051_Classeur5_ROW_1_Group" xfId="47414"/>
    <cellStyle name="n_Wanadoo España Flash 2004 051_Classeur5_ROW_1_ROW ARPU" xfId="47415"/>
    <cellStyle name="n_Wanadoo España Flash 2004 051_Classeur5_ROW_Group" xfId="47416"/>
    <cellStyle name="n_Wanadoo España Flash 2004 051_Classeur5_ROW_ROW ARPU" xfId="47417"/>
    <cellStyle name="n_Wanadoo España Flash 2004 051_Classeur5_Spain ARPU + AUPU" xfId="47418"/>
    <cellStyle name="n_Wanadoo España Flash 2004 051_Classeur5_Spain ARPU + AUPU_Group" xfId="47419"/>
    <cellStyle name="n_Wanadoo España Flash 2004 051_Classeur5_Spain ARPU + AUPU_ROW ARPU" xfId="47420"/>
    <cellStyle name="n_Wanadoo España Flash 2004 051_Classeur5_Spain KPIs" xfId="7986"/>
    <cellStyle name="n_Wanadoo España Flash 2004 051_Classeur5_Spain KPIs 2" xfId="17353"/>
    <cellStyle name="n_Wanadoo España Flash 2004 051_Classeur5_Spain KPIs_1" xfId="52803"/>
    <cellStyle name="n_Wanadoo España Flash 2004 051_Classeur5_Telecoms - Operational KPIs" xfId="51106"/>
    <cellStyle name="n_Wanadoo España Flash 2004 051_DATA KPI Personal" xfId="47421"/>
    <cellStyle name="n_Wanadoo España Flash 2004 051_DATA KPI Personal_Group" xfId="47422"/>
    <cellStyle name="n_Wanadoo España Flash 2004 051_DATA KPI Personal_ROW ARPU" xfId="47423"/>
    <cellStyle name="n_Wanadoo España Flash 2004 051_EE_CoA_BS - mapped V4" xfId="47424"/>
    <cellStyle name="n_Wanadoo España Flash 2004 051_EE_CoA_BS - mapped V4_Group" xfId="47425"/>
    <cellStyle name="n_Wanadoo España Flash 2004 051_EE_CoA_BS - mapped V4_ROW ARPU" xfId="47426"/>
    <cellStyle name="n_Wanadoo España Flash 2004 051_France financials" xfId="24913"/>
    <cellStyle name="n_Wanadoo España Flash 2004 051_France KPIs" xfId="6121"/>
    <cellStyle name="n_Wanadoo España Flash 2004 051_France KPIs 2" xfId="15538"/>
    <cellStyle name="n_Wanadoo España Flash 2004 051_France KPIs_1" xfId="13363"/>
    <cellStyle name="n_Wanadoo España Flash 2004 051_Group" xfId="47427"/>
    <cellStyle name="n_Wanadoo España Flash 2004 051_Group - financial KPIs" xfId="23169"/>
    <cellStyle name="n_Wanadoo España Flash 2004 051_Group - operational KPIs" xfId="11609"/>
    <cellStyle name="n_Wanadoo España Flash 2004 051_Group - operational KPIs 2" xfId="19308"/>
    <cellStyle name="n_Wanadoo España Flash 2004 051_Group - operational KPIs_1" xfId="21425"/>
    <cellStyle name="n_Wanadoo España Flash 2004 051_PFA_Mn MTV_060413" xfId="4006"/>
    <cellStyle name="n_Wanadoo España Flash 2004 051_PFA_Mn MTV_060413_A&amp;ME KPIs" xfId="54583"/>
    <cellStyle name="n_Wanadoo España Flash 2004 051_PFA_Mn MTV_060413_France financials" xfId="24921"/>
    <cellStyle name="n_Wanadoo España Flash 2004 051_PFA_Mn MTV_060413_France KPIs" xfId="6129"/>
    <cellStyle name="n_Wanadoo España Flash 2004 051_PFA_Mn MTV_060413_France KPIs 2" xfId="15546"/>
    <cellStyle name="n_Wanadoo España Flash 2004 051_PFA_Mn MTV_060413_France KPIs_1" xfId="13371"/>
    <cellStyle name="n_Wanadoo España Flash 2004 051_PFA_Mn MTV_060413_Group" xfId="47429"/>
    <cellStyle name="n_Wanadoo España Flash 2004 051_PFA_Mn MTV_060413_Group - financial KPIs" xfId="23177"/>
    <cellStyle name="n_Wanadoo España Flash 2004 051_PFA_Mn MTV_060413_Group - operational KPIs" xfId="11617"/>
    <cellStyle name="n_Wanadoo España Flash 2004 051_PFA_Mn MTV_060413_Group - operational KPIs 2" xfId="19316"/>
    <cellStyle name="n_Wanadoo España Flash 2004 051_PFA_Mn MTV_060413_Group - operational KPIs_1" xfId="21433"/>
    <cellStyle name="n_Wanadoo España Flash 2004 051_PFA_Mn MTV_060413_Poland KPIs" xfId="47428"/>
    <cellStyle name="n_Wanadoo España Flash 2004 051_PFA_Mn MTV_060413_ROW" xfId="47430"/>
    <cellStyle name="n_Wanadoo España Flash 2004 051_PFA_Mn MTV_060413_ROW ARPU" xfId="47431"/>
    <cellStyle name="n_Wanadoo España Flash 2004 051_PFA_Mn MTV_060413_ROW_1" xfId="47432"/>
    <cellStyle name="n_Wanadoo España Flash 2004 051_PFA_Mn MTV_060413_ROW_1_Group" xfId="47433"/>
    <cellStyle name="n_Wanadoo España Flash 2004 051_PFA_Mn MTV_060413_ROW_1_ROW ARPU" xfId="47434"/>
    <cellStyle name="n_Wanadoo España Flash 2004 051_PFA_Mn MTV_060413_ROW_Group" xfId="47435"/>
    <cellStyle name="n_Wanadoo España Flash 2004 051_PFA_Mn MTV_060413_ROW_ROW ARPU" xfId="47436"/>
    <cellStyle name="n_Wanadoo España Flash 2004 051_PFA_Mn MTV_060413_Spain ARPU + AUPU" xfId="47437"/>
    <cellStyle name="n_Wanadoo España Flash 2004 051_PFA_Mn MTV_060413_Spain ARPU + AUPU_Group" xfId="47438"/>
    <cellStyle name="n_Wanadoo España Flash 2004 051_PFA_Mn MTV_060413_Spain ARPU + AUPU_ROW ARPU" xfId="47439"/>
    <cellStyle name="n_Wanadoo España Flash 2004 051_PFA_Mn MTV_060413_Spain KPIs" xfId="7987"/>
    <cellStyle name="n_Wanadoo España Flash 2004 051_PFA_Mn MTV_060413_Spain KPIs 2" xfId="17354"/>
    <cellStyle name="n_Wanadoo España Flash 2004 051_PFA_Mn MTV_060413_Spain KPIs_1" xfId="52804"/>
    <cellStyle name="n_Wanadoo España Flash 2004 051_PFA_Mn MTV_060413_Telecoms - Operational KPIs" xfId="51107"/>
    <cellStyle name="n_Wanadoo España Flash 2004 051_PFA_Mn_0603_V0 0" xfId="4007"/>
    <cellStyle name="n_Wanadoo España Flash 2004 051_PFA_Mn_0603_V0 0_A&amp;ME KPIs" xfId="54584"/>
    <cellStyle name="n_Wanadoo España Flash 2004 051_PFA_Mn_0603_V0 0_France financials" xfId="24922"/>
    <cellStyle name="n_Wanadoo España Flash 2004 051_PFA_Mn_0603_V0 0_France KPIs" xfId="6130"/>
    <cellStyle name="n_Wanadoo España Flash 2004 051_PFA_Mn_0603_V0 0_France KPIs 2" xfId="15547"/>
    <cellStyle name="n_Wanadoo España Flash 2004 051_PFA_Mn_0603_V0 0_France KPIs_1" xfId="13372"/>
    <cellStyle name="n_Wanadoo España Flash 2004 051_PFA_Mn_0603_V0 0_Group" xfId="47441"/>
    <cellStyle name="n_Wanadoo España Flash 2004 051_PFA_Mn_0603_V0 0_Group - financial KPIs" xfId="23178"/>
    <cellStyle name="n_Wanadoo España Flash 2004 051_PFA_Mn_0603_V0 0_Group - operational KPIs" xfId="11618"/>
    <cellStyle name="n_Wanadoo España Flash 2004 051_PFA_Mn_0603_V0 0_Group - operational KPIs 2" xfId="19317"/>
    <cellStyle name="n_Wanadoo España Flash 2004 051_PFA_Mn_0603_V0 0_Group - operational KPIs_1" xfId="21434"/>
    <cellStyle name="n_Wanadoo España Flash 2004 051_PFA_Mn_0603_V0 0_Poland KPIs" xfId="47440"/>
    <cellStyle name="n_Wanadoo España Flash 2004 051_PFA_Mn_0603_V0 0_ROW" xfId="47442"/>
    <cellStyle name="n_Wanadoo España Flash 2004 051_PFA_Mn_0603_V0 0_ROW ARPU" xfId="47443"/>
    <cellStyle name="n_Wanadoo España Flash 2004 051_PFA_Mn_0603_V0 0_ROW_1" xfId="47444"/>
    <cellStyle name="n_Wanadoo España Flash 2004 051_PFA_Mn_0603_V0 0_ROW_1_Group" xfId="47445"/>
    <cellStyle name="n_Wanadoo España Flash 2004 051_PFA_Mn_0603_V0 0_ROW_1_ROW ARPU" xfId="47446"/>
    <cellStyle name="n_Wanadoo España Flash 2004 051_PFA_Mn_0603_V0 0_ROW_Group" xfId="47447"/>
    <cellStyle name="n_Wanadoo España Flash 2004 051_PFA_Mn_0603_V0 0_ROW_ROW ARPU" xfId="47448"/>
    <cellStyle name="n_Wanadoo España Flash 2004 051_PFA_Mn_0603_V0 0_Spain ARPU + AUPU" xfId="47449"/>
    <cellStyle name="n_Wanadoo España Flash 2004 051_PFA_Mn_0603_V0 0_Spain ARPU + AUPU_Group" xfId="47450"/>
    <cellStyle name="n_Wanadoo España Flash 2004 051_PFA_Mn_0603_V0 0_Spain ARPU + AUPU_ROW ARPU" xfId="47451"/>
    <cellStyle name="n_Wanadoo España Flash 2004 051_PFA_Mn_0603_V0 0_Spain KPIs" xfId="7988"/>
    <cellStyle name="n_Wanadoo España Flash 2004 051_PFA_Mn_0603_V0 0_Spain KPIs 2" xfId="17355"/>
    <cellStyle name="n_Wanadoo España Flash 2004 051_PFA_Mn_0603_V0 0_Spain KPIs_1" xfId="52805"/>
    <cellStyle name="n_Wanadoo España Flash 2004 051_PFA_Mn_0603_V0 0_Telecoms - Operational KPIs" xfId="51108"/>
    <cellStyle name="n_Wanadoo España Flash 2004 051_PFA_Parcs_0600706" xfId="4008"/>
    <cellStyle name="n_Wanadoo España Flash 2004 051_PFA_Parcs_0600706_A&amp;ME KPIs" xfId="54585"/>
    <cellStyle name="n_Wanadoo España Flash 2004 051_PFA_Parcs_0600706_France financials" xfId="24923"/>
    <cellStyle name="n_Wanadoo España Flash 2004 051_PFA_Parcs_0600706_France KPIs" xfId="6131"/>
    <cellStyle name="n_Wanadoo España Flash 2004 051_PFA_Parcs_0600706_France KPIs 2" xfId="15548"/>
    <cellStyle name="n_Wanadoo España Flash 2004 051_PFA_Parcs_0600706_France KPIs_1" xfId="13373"/>
    <cellStyle name="n_Wanadoo España Flash 2004 051_PFA_Parcs_0600706_Group" xfId="47453"/>
    <cellStyle name="n_Wanadoo España Flash 2004 051_PFA_Parcs_0600706_Group - financial KPIs" xfId="23179"/>
    <cellStyle name="n_Wanadoo España Flash 2004 051_PFA_Parcs_0600706_Group - operational KPIs" xfId="11619"/>
    <cellStyle name="n_Wanadoo España Flash 2004 051_PFA_Parcs_0600706_Group - operational KPIs 2" xfId="19318"/>
    <cellStyle name="n_Wanadoo España Flash 2004 051_PFA_Parcs_0600706_Group - operational KPIs_1" xfId="21435"/>
    <cellStyle name="n_Wanadoo España Flash 2004 051_PFA_Parcs_0600706_Poland KPIs" xfId="47452"/>
    <cellStyle name="n_Wanadoo España Flash 2004 051_PFA_Parcs_0600706_ROW" xfId="47454"/>
    <cellStyle name="n_Wanadoo España Flash 2004 051_PFA_Parcs_0600706_ROW ARPU" xfId="47455"/>
    <cellStyle name="n_Wanadoo España Flash 2004 051_PFA_Parcs_0600706_ROW_1" xfId="47456"/>
    <cellStyle name="n_Wanadoo España Flash 2004 051_PFA_Parcs_0600706_ROW_1_Group" xfId="47457"/>
    <cellStyle name="n_Wanadoo España Flash 2004 051_PFA_Parcs_0600706_ROW_1_ROW ARPU" xfId="47458"/>
    <cellStyle name="n_Wanadoo España Flash 2004 051_PFA_Parcs_0600706_ROW_Group" xfId="47459"/>
    <cellStyle name="n_Wanadoo España Flash 2004 051_PFA_Parcs_0600706_ROW_ROW ARPU" xfId="47460"/>
    <cellStyle name="n_Wanadoo España Flash 2004 051_PFA_Parcs_0600706_Spain ARPU + AUPU" xfId="47461"/>
    <cellStyle name="n_Wanadoo España Flash 2004 051_PFA_Parcs_0600706_Spain ARPU + AUPU_Group" xfId="47462"/>
    <cellStyle name="n_Wanadoo España Flash 2004 051_PFA_Parcs_0600706_Spain ARPU + AUPU_ROW ARPU" xfId="47463"/>
    <cellStyle name="n_Wanadoo España Flash 2004 051_PFA_Parcs_0600706_Spain KPIs" xfId="7989"/>
    <cellStyle name="n_Wanadoo España Flash 2004 051_PFA_Parcs_0600706_Spain KPIs 2" xfId="17356"/>
    <cellStyle name="n_Wanadoo España Flash 2004 051_PFA_Parcs_0600706_Spain KPIs_1" xfId="52806"/>
    <cellStyle name="n_Wanadoo España Flash 2004 051_PFA_Parcs_0600706_Telecoms - Operational KPIs" xfId="51109"/>
    <cellStyle name="n_Wanadoo España Flash 2004 051_Poland KPIs" xfId="47336"/>
    <cellStyle name="n_Wanadoo España Flash 2004 051_Reporting Valeur_Mobile_2010_10" xfId="47464"/>
    <cellStyle name="n_Wanadoo España Flash 2004 051_Reporting Valeur_Mobile_2010_10_Group" xfId="47465"/>
    <cellStyle name="n_Wanadoo España Flash 2004 051_Reporting Valeur_Mobile_2010_10_ROW" xfId="47466"/>
    <cellStyle name="n_Wanadoo España Flash 2004 051_Reporting Valeur_Mobile_2010_10_ROW ARPU" xfId="47467"/>
    <cellStyle name="n_Wanadoo España Flash 2004 051_Reporting Valeur_Mobile_2010_10_ROW_Group" xfId="47468"/>
    <cellStyle name="n_Wanadoo España Flash 2004 051_Reporting Valeur_Mobile_2010_10_ROW_ROW ARPU" xfId="47469"/>
    <cellStyle name="n_Wanadoo España Flash 2004 051_ROW" xfId="47470"/>
    <cellStyle name="n_Wanadoo España Flash 2004 051_ROW ARPU" xfId="47471"/>
    <cellStyle name="n_Wanadoo España Flash 2004 051_ROW_1" xfId="47472"/>
    <cellStyle name="n_Wanadoo España Flash 2004 051_ROW_1_Group" xfId="47473"/>
    <cellStyle name="n_Wanadoo España Flash 2004 051_ROW_1_ROW ARPU" xfId="47474"/>
    <cellStyle name="n_Wanadoo España Flash 2004 051_ROW_Group" xfId="47475"/>
    <cellStyle name="n_Wanadoo España Flash 2004 051_ROW_ROW ARPU" xfId="47476"/>
    <cellStyle name="n_Wanadoo España Flash 2004 051_Spain ARPU + AUPU" xfId="47477"/>
    <cellStyle name="n_Wanadoo España Flash 2004 051_Spain ARPU + AUPU_Group" xfId="47478"/>
    <cellStyle name="n_Wanadoo España Flash 2004 051_Spain ARPU + AUPU_ROW ARPU" xfId="47479"/>
    <cellStyle name="n_Wanadoo España Flash 2004 051_Spain KPIs" xfId="7979"/>
    <cellStyle name="n_Wanadoo España Flash 2004 051_Spain KPIs 2" xfId="17346"/>
    <cellStyle name="n_Wanadoo España Flash 2004 051_Spain KPIs_1" xfId="52796"/>
    <cellStyle name="n_Wanadoo España Flash 2004 051_Telecoms - Operational KPIs" xfId="51099"/>
    <cellStyle name="n_Wanadoo España Flash 2004 051_UAG_report_CA 06-09 (06-09-28)" xfId="4009"/>
    <cellStyle name="n_Wanadoo España Flash 2004 051_UAG_report_CA 06-09 (06-09-28)_A&amp;ME KPIs" xfId="54586"/>
    <cellStyle name="n_Wanadoo España Flash 2004 051_UAG_report_CA 06-09 (06-09-28)_France financials" xfId="24924"/>
    <cellStyle name="n_Wanadoo España Flash 2004 051_UAG_report_CA 06-09 (06-09-28)_France KPIs" xfId="6132"/>
    <cellStyle name="n_Wanadoo España Flash 2004 051_UAG_report_CA 06-09 (06-09-28)_France KPIs 2" xfId="15549"/>
    <cellStyle name="n_Wanadoo España Flash 2004 051_UAG_report_CA 06-09 (06-09-28)_France KPIs_1" xfId="13374"/>
    <cellStyle name="n_Wanadoo España Flash 2004 051_UAG_report_CA 06-09 (06-09-28)_Group" xfId="47481"/>
    <cellStyle name="n_Wanadoo España Flash 2004 051_UAG_report_CA 06-09 (06-09-28)_Group - financial KPIs" xfId="23180"/>
    <cellStyle name="n_Wanadoo España Flash 2004 051_UAG_report_CA 06-09 (06-09-28)_Group - operational KPIs" xfId="11620"/>
    <cellStyle name="n_Wanadoo España Flash 2004 051_UAG_report_CA 06-09 (06-09-28)_Group - operational KPIs 2" xfId="19319"/>
    <cellStyle name="n_Wanadoo España Flash 2004 051_UAG_report_CA 06-09 (06-09-28)_Group - operational KPIs_1" xfId="21436"/>
    <cellStyle name="n_Wanadoo España Flash 2004 051_UAG_report_CA 06-09 (06-09-28)_Poland KPIs" xfId="47480"/>
    <cellStyle name="n_Wanadoo España Flash 2004 051_UAG_report_CA 06-09 (06-09-28)_ROW" xfId="47482"/>
    <cellStyle name="n_Wanadoo España Flash 2004 051_UAG_report_CA 06-09 (06-09-28)_ROW ARPU" xfId="47483"/>
    <cellStyle name="n_Wanadoo España Flash 2004 051_UAG_report_CA 06-09 (06-09-28)_ROW_1" xfId="47484"/>
    <cellStyle name="n_Wanadoo España Flash 2004 051_UAG_report_CA 06-09 (06-09-28)_ROW_1_Group" xfId="47485"/>
    <cellStyle name="n_Wanadoo España Flash 2004 051_UAG_report_CA 06-09 (06-09-28)_ROW_1_ROW ARPU" xfId="47486"/>
    <cellStyle name="n_Wanadoo España Flash 2004 051_UAG_report_CA 06-09 (06-09-28)_ROW_Group" xfId="47487"/>
    <cellStyle name="n_Wanadoo España Flash 2004 051_UAG_report_CA 06-09 (06-09-28)_ROW_ROW ARPU" xfId="47488"/>
    <cellStyle name="n_Wanadoo España Flash 2004 051_UAG_report_CA 06-09 (06-09-28)_Spain ARPU + AUPU" xfId="47489"/>
    <cellStyle name="n_Wanadoo España Flash 2004 051_UAG_report_CA 06-09 (06-09-28)_Spain ARPU + AUPU_Group" xfId="47490"/>
    <cellStyle name="n_Wanadoo España Flash 2004 051_UAG_report_CA 06-09 (06-09-28)_Spain ARPU + AUPU_ROW ARPU" xfId="47491"/>
    <cellStyle name="n_Wanadoo España Flash 2004 051_UAG_report_CA 06-09 (06-09-28)_Spain KPIs" xfId="7990"/>
    <cellStyle name="n_Wanadoo España Flash 2004 051_UAG_report_CA 06-09 (06-09-28)_Spain KPIs 2" xfId="17357"/>
    <cellStyle name="n_Wanadoo España Flash 2004 051_UAG_report_CA 06-09 (06-09-28)_Spain KPIs_1" xfId="52807"/>
    <cellStyle name="n_Wanadoo España Flash 2004 051_UAG_report_CA 06-09 (06-09-28)_Telecoms - Operational KPIs" xfId="51110"/>
    <cellStyle name="n_Wanadoo España Flash 2004 051_UAG_report_CA 06-10 (06-11-06)" xfId="4010"/>
    <cellStyle name="n_Wanadoo España Flash 2004 051_UAG_report_CA 06-10 (06-11-06)_A&amp;ME KPIs" xfId="54587"/>
    <cellStyle name="n_Wanadoo España Flash 2004 051_UAG_report_CA 06-10 (06-11-06)_France financials" xfId="24925"/>
    <cellStyle name="n_Wanadoo España Flash 2004 051_UAG_report_CA 06-10 (06-11-06)_France KPIs" xfId="6133"/>
    <cellStyle name="n_Wanadoo España Flash 2004 051_UAG_report_CA 06-10 (06-11-06)_France KPIs 2" xfId="15550"/>
    <cellStyle name="n_Wanadoo España Flash 2004 051_UAG_report_CA 06-10 (06-11-06)_France KPIs_1" xfId="13375"/>
    <cellStyle name="n_Wanadoo España Flash 2004 051_UAG_report_CA 06-10 (06-11-06)_Group" xfId="47493"/>
    <cellStyle name="n_Wanadoo España Flash 2004 051_UAG_report_CA 06-10 (06-11-06)_Group - financial KPIs" xfId="23181"/>
    <cellStyle name="n_Wanadoo España Flash 2004 051_UAG_report_CA 06-10 (06-11-06)_Group - operational KPIs" xfId="11621"/>
    <cellStyle name="n_Wanadoo España Flash 2004 051_UAG_report_CA 06-10 (06-11-06)_Group - operational KPIs 2" xfId="19320"/>
    <cellStyle name="n_Wanadoo España Flash 2004 051_UAG_report_CA 06-10 (06-11-06)_Group - operational KPIs_1" xfId="21437"/>
    <cellStyle name="n_Wanadoo España Flash 2004 051_UAG_report_CA 06-10 (06-11-06)_Poland KPIs" xfId="47492"/>
    <cellStyle name="n_Wanadoo España Flash 2004 051_UAG_report_CA 06-10 (06-11-06)_ROW" xfId="47494"/>
    <cellStyle name="n_Wanadoo España Flash 2004 051_UAG_report_CA 06-10 (06-11-06)_ROW ARPU" xfId="47495"/>
    <cellStyle name="n_Wanadoo España Flash 2004 051_UAG_report_CA 06-10 (06-11-06)_ROW_1" xfId="47496"/>
    <cellStyle name="n_Wanadoo España Flash 2004 051_UAG_report_CA 06-10 (06-11-06)_ROW_1_Group" xfId="47497"/>
    <cellStyle name="n_Wanadoo España Flash 2004 051_UAG_report_CA 06-10 (06-11-06)_ROW_1_ROW ARPU" xfId="47498"/>
    <cellStyle name="n_Wanadoo España Flash 2004 051_UAG_report_CA 06-10 (06-11-06)_ROW_Group" xfId="47499"/>
    <cellStyle name="n_Wanadoo España Flash 2004 051_UAG_report_CA 06-10 (06-11-06)_ROW_ROW ARPU" xfId="47500"/>
    <cellStyle name="n_Wanadoo España Flash 2004 051_UAG_report_CA 06-10 (06-11-06)_Spain ARPU + AUPU" xfId="47501"/>
    <cellStyle name="n_Wanadoo España Flash 2004 051_UAG_report_CA 06-10 (06-11-06)_Spain ARPU + AUPU_Group" xfId="47502"/>
    <cellStyle name="n_Wanadoo España Flash 2004 051_UAG_report_CA 06-10 (06-11-06)_Spain ARPU + AUPU_ROW ARPU" xfId="47503"/>
    <cellStyle name="n_Wanadoo España Flash 2004 051_UAG_report_CA 06-10 (06-11-06)_Spain KPIs" xfId="7991"/>
    <cellStyle name="n_Wanadoo España Flash 2004 051_UAG_report_CA 06-10 (06-11-06)_Spain KPIs 2" xfId="17358"/>
    <cellStyle name="n_Wanadoo España Flash 2004 051_UAG_report_CA 06-10 (06-11-06)_Spain KPIs_1" xfId="52808"/>
    <cellStyle name="n_Wanadoo España Flash 2004 051_UAG_report_CA 06-10 (06-11-06)_Telecoms - Operational KPIs" xfId="51111"/>
    <cellStyle name="n_Wanadoo España Flash 2004 051_V&amp;M trajectoires V1 (06-08-11)" xfId="4011"/>
    <cellStyle name="n_Wanadoo España Flash 2004 051_V&amp;M trajectoires V1 (06-08-11)_A&amp;ME KPIs" xfId="54588"/>
    <cellStyle name="n_Wanadoo España Flash 2004 051_V&amp;M trajectoires V1 (06-08-11)_France financials" xfId="24926"/>
    <cellStyle name="n_Wanadoo España Flash 2004 051_V&amp;M trajectoires V1 (06-08-11)_France KPIs" xfId="6134"/>
    <cellStyle name="n_Wanadoo España Flash 2004 051_V&amp;M trajectoires V1 (06-08-11)_France KPIs 2" xfId="15551"/>
    <cellStyle name="n_Wanadoo España Flash 2004 051_V&amp;M trajectoires V1 (06-08-11)_France KPIs_1" xfId="13376"/>
    <cellStyle name="n_Wanadoo España Flash 2004 051_V&amp;M trajectoires V1 (06-08-11)_Group" xfId="47505"/>
    <cellStyle name="n_Wanadoo España Flash 2004 051_V&amp;M trajectoires V1 (06-08-11)_Group - financial KPIs" xfId="23182"/>
    <cellStyle name="n_Wanadoo España Flash 2004 051_V&amp;M trajectoires V1 (06-08-11)_Group - operational KPIs" xfId="11622"/>
    <cellStyle name="n_Wanadoo España Flash 2004 051_V&amp;M trajectoires V1 (06-08-11)_Group - operational KPIs 2" xfId="19321"/>
    <cellStyle name="n_Wanadoo España Flash 2004 051_V&amp;M trajectoires V1 (06-08-11)_Group - operational KPIs_1" xfId="21438"/>
    <cellStyle name="n_Wanadoo España Flash 2004 051_V&amp;M trajectoires V1 (06-08-11)_Poland KPIs" xfId="47504"/>
    <cellStyle name="n_Wanadoo España Flash 2004 051_V&amp;M trajectoires V1 (06-08-11)_ROW" xfId="47506"/>
    <cellStyle name="n_Wanadoo España Flash 2004 051_V&amp;M trajectoires V1 (06-08-11)_ROW ARPU" xfId="47507"/>
    <cellStyle name="n_Wanadoo España Flash 2004 051_V&amp;M trajectoires V1 (06-08-11)_ROW_1" xfId="47508"/>
    <cellStyle name="n_Wanadoo España Flash 2004 051_V&amp;M trajectoires V1 (06-08-11)_ROW_1_Group" xfId="47509"/>
    <cellStyle name="n_Wanadoo España Flash 2004 051_V&amp;M trajectoires V1 (06-08-11)_ROW_1_ROW ARPU" xfId="47510"/>
    <cellStyle name="n_Wanadoo España Flash 2004 051_V&amp;M trajectoires V1 (06-08-11)_ROW_Group" xfId="47511"/>
    <cellStyle name="n_Wanadoo España Flash 2004 051_V&amp;M trajectoires V1 (06-08-11)_ROW_ROW ARPU" xfId="47512"/>
    <cellStyle name="n_Wanadoo España Flash 2004 051_V&amp;M trajectoires V1 (06-08-11)_Spain ARPU + AUPU" xfId="47513"/>
    <cellStyle name="n_Wanadoo España Flash 2004 051_V&amp;M trajectoires V1 (06-08-11)_Spain ARPU + AUPU_Group" xfId="47514"/>
    <cellStyle name="n_Wanadoo España Flash 2004 051_V&amp;M trajectoires V1 (06-08-11)_Spain ARPU + AUPU_ROW ARPU" xfId="47515"/>
    <cellStyle name="n_Wanadoo España Flash 2004 051_V&amp;M trajectoires V1 (06-08-11)_Spain KPIs" xfId="7992"/>
    <cellStyle name="n_Wanadoo España Flash 2004 051_V&amp;M trajectoires V1 (06-08-11)_Spain KPIs 2" xfId="17359"/>
    <cellStyle name="n_Wanadoo España Flash 2004 051_V&amp;M trajectoires V1 (06-08-11)_Spain KPIs_1" xfId="52809"/>
    <cellStyle name="n_Wanadoo España Flash 2004 051_V&amp;M trajectoires V1 (06-08-11)_Telecoms - Operational KPIs" xfId="51112"/>
    <cellStyle name="n_Wanadoo Espana Flash 2004 12" xfId="4012"/>
    <cellStyle name="n_Wanadoo España Flash 2004 12" xfId="4013"/>
    <cellStyle name="n_Wanadoo Espana Flash 2004 12_A&amp;ME KPIs" xfId="54589"/>
    <cellStyle name="n_Wanadoo España Flash 2004 12_A&amp;ME KPIs" xfId="54590"/>
    <cellStyle name="n_Wanadoo Espana Flash 2004 12_CA BAC SCR-VM 06-07 (31-07-06)" xfId="4014"/>
    <cellStyle name="n_Wanadoo España Flash 2004 12_CA BAC SCR-VM 06-07 (31-07-06)" xfId="4015"/>
    <cellStyle name="n_Wanadoo Espana Flash 2004 12_CA BAC SCR-VM 06-07 (31-07-06)_A&amp;ME KPIs" xfId="54591"/>
    <cellStyle name="n_Wanadoo España Flash 2004 12_CA BAC SCR-VM 06-07 (31-07-06)_A&amp;ME KPIs" xfId="54592"/>
    <cellStyle name="n_Wanadoo Espana Flash 2004 12_CA BAC SCR-VM 06-07 (31-07-06)_France financials" xfId="24929"/>
    <cellStyle name="n_Wanadoo España Flash 2004 12_CA BAC SCR-VM 06-07 (31-07-06)_France financials" xfId="24930"/>
    <cellStyle name="n_Wanadoo Espana Flash 2004 12_CA BAC SCR-VM 06-07 (31-07-06)_France KPIs" xfId="6137"/>
    <cellStyle name="n_Wanadoo España Flash 2004 12_CA BAC SCR-VM 06-07 (31-07-06)_France KPIs" xfId="6138"/>
    <cellStyle name="n_Wanadoo Espana Flash 2004 12_CA BAC SCR-VM 06-07 (31-07-06)_France KPIs 2" xfId="15554"/>
    <cellStyle name="n_Wanadoo España Flash 2004 12_CA BAC SCR-VM 06-07 (31-07-06)_France KPIs 2" xfId="15555"/>
    <cellStyle name="n_Wanadoo Espana Flash 2004 12_CA BAC SCR-VM 06-07 (31-07-06)_France KPIs 3" xfId="13585"/>
    <cellStyle name="n_Wanadoo España Flash 2004 12_CA BAC SCR-VM 06-07 (31-07-06)_France KPIs 3" xfId="13584"/>
    <cellStyle name="n_Wanadoo Espana Flash 2004 12_CA BAC SCR-VM 06-07 (31-07-06)_France KPIs_1" xfId="13379"/>
    <cellStyle name="n_Wanadoo España Flash 2004 12_CA BAC SCR-VM 06-07 (31-07-06)_France KPIs_1" xfId="13380"/>
    <cellStyle name="n_Wanadoo Espana Flash 2004 12_CA BAC SCR-VM 06-07 (31-07-06)_Group" xfId="47520"/>
    <cellStyle name="n_Wanadoo España Flash 2004 12_CA BAC SCR-VM 06-07 (31-07-06)_Group" xfId="47521"/>
    <cellStyle name="n_Wanadoo Espana Flash 2004 12_CA BAC SCR-VM 06-07 (31-07-06)_Group - financial KPIs" xfId="23185"/>
    <cellStyle name="n_Wanadoo España Flash 2004 12_CA BAC SCR-VM 06-07 (31-07-06)_Group - financial KPIs" xfId="23186"/>
    <cellStyle name="n_Wanadoo Espana Flash 2004 12_CA BAC SCR-VM 06-07 (31-07-06)_Group - operational KPIs" xfId="11625"/>
    <cellStyle name="n_Wanadoo España Flash 2004 12_CA BAC SCR-VM 06-07 (31-07-06)_Group - operational KPIs" xfId="11626"/>
    <cellStyle name="n_Wanadoo Espana Flash 2004 12_CA BAC SCR-VM 06-07 (31-07-06)_Group - operational KPIs 2" xfId="19324"/>
    <cellStyle name="n_Wanadoo España Flash 2004 12_CA BAC SCR-VM 06-07 (31-07-06)_Group - operational KPIs 2" xfId="19325"/>
    <cellStyle name="n_Wanadoo Espana Flash 2004 12_CA BAC SCR-VM 06-07 (31-07-06)_Group - operational KPIs 3" xfId="19714"/>
    <cellStyle name="n_Wanadoo España Flash 2004 12_CA BAC SCR-VM 06-07 (31-07-06)_Group - operational KPIs 3" xfId="19715"/>
    <cellStyle name="n_Wanadoo Espana Flash 2004 12_CA BAC SCR-VM 06-07 (31-07-06)_Group - operational KPIs_1" xfId="21441"/>
    <cellStyle name="n_Wanadoo España Flash 2004 12_CA BAC SCR-VM 06-07 (31-07-06)_Group - operational KPIs_1" xfId="21442"/>
    <cellStyle name="n_Wanadoo Espana Flash 2004 12_CA BAC SCR-VM 06-07 (31-07-06)_Poland KPIs" xfId="47518"/>
    <cellStyle name="n_Wanadoo España Flash 2004 12_CA BAC SCR-VM 06-07 (31-07-06)_Poland KPIs" xfId="47519"/>
    <cellStyle name="n_Wanadoo Espana Flash 2004 12_CA BAC SCR-VM 06-07 (31-07-06)_ROW" xfId="47522"/>
    <cellStyle name="n_Wanadoo España Flash 2004 12_CA BAC SCR-VM 06-07 (31-07-06)_ROW" xfId="47523"/>
    <cellStyle name="n_Wanadoo Espana Flash 2004 12_CA BAC SCR-VM 06-07 (31-07-06)_ROW ARPU" xfId="47524"/>
    <cellStyle name="n_Wanadoo España Flash 2004 12_CA BAC SCR-VM 06-07 (31-07-06)_ROW ARPU" xfId="47525"/>
    <cellStyle name="n_Wanadoo Espana Flash 2004 12_CA BAC SCR-VM 06-07 (31-07-06)_ROW_1" xfId="47526"/>
    <cellStyle name="n_Wanadoo España Flash 2004 12_CA BAC SCR-VM 06-07 (31-07-06)_ROW_1" xfId="47527"/>
    <cellStyle name="n_Wanadoo Espana Flash 2004 12_CA BAC SCR-VM 06-07 (31-07-06)_ROW_1_Group" xfId="47528"/>
    <cellStyle name="n_Wanadoo España Flash 2004 12_CA BAC SCR-VM 06-07 (31-07-06)_ROW_1_Group" xfId="47529"/>
    <cellStyle name="n_Wanadoo Espana Flash 2004 12_CA BAC SCR-VM 06-07 (31-07-06)_ROW_1_ROW ARPU" xfId="47530"/>
    <cellStyle name="n_Wanadoo España Flash 2004 12_CA BAC SCR-VM 06-07 (31-07-06)_ROW_1_ROW ARPU" xfId="47531"/>
    <cellStyle name="n_Wanadoo Espana Flash 2004 12_CA BAC SCR-VM 06-07 (31-07-06)_ROW_Group" xfId="47532"/>
    <cellStyle name="n_Wanadoo España Flash 2004 12_CA BAC SCR-VM 06-07 (31-07-06)_ROW_Group" xfId="47533"/>
    <cellStyle name="n_Wanadoo Espana Flash 2004 12_CA BAC SCR-VM 06-07 (31-07-06)_ROW_ROW ARPU" xfId="47534"/>
    <cellStyle name="n_Wanadoo España Flash 2004 12_CA BAC SCR-VM 06-07 (31-07-06)_ROW_ROW ARPU" xfId="47535"/>
    <cellStyle name="n_Wanadoo Espana Flash 2004 12_CA BAC SCR-VM 06-07 (31-07-06)_Spain ARPU + AUPU" xfId="47536"/>
    <cellStyle name="n_Wanadoo España Flash 2004 12_CA BAC SCR-VM 06-07 (31-07-06)_Spain ARPU + AUPU" xfId="47537"/>
    <cellStyle name="n_Wanadoo Espana Flash 2004 12_CA BAC SCR-VM 06-07 (31-07-06)_Spain ARPU + AUPU_Group" xfId="47538"/>
    <cellStyle name="n_Wanadoo España Flash 2004 12_CA BAC SCR-VM 06-07 (31-07-06)_Spain ARPU + AUPU_Group" xfId="47539"/>
    <cellStyle name="n_Wanadoo Espana Flash 2004 12_CA BAC SCR-VM 06-07 (31-07-06)_Spain ARPU + AUPU_ROW ARPU" xfId="47540"/>
    <cellStyle name="n_Wanadoo España Flash 2004 12_CA BAC SCR-VM 06-07 (31-07-06)_Spain ARPU + AUPU_ROW ARPU" xfId="47541"/>
    <cellStyle name="n_Wanadoo Espana Flash 2004 12_CA BAC SCR-VM 06-07 (31-07-06)_Spain KPIs" xfId="7995"/>
    <cellStyle name="n_Wanadoo España Flash 2004 12_CA BAC SCR-VM 06-07 (31-07-06)_Spain KPIs" xfId="7996"/>
    <cellStyle name="n_Wanadoo Espana Flash 2004 12_CA BAC SCR-VM 06-07 (31-07-06)_Spain KPIs 2" xfId="17362"/>
    <cellStyle name="n_Wanadoo España Flash 2004 12_CA BAC SCR-VM 06-07 (31-07-06)_Spain KPIs 2" xfId="17363"/>
    <cellStyle name="n_Wanadoo Espana Flash 2004 12_CA BAC SCR-VM 06-07 (31-07-06)_Spain KPIs 3" xfId="19514"/>
    <cellStyle name="n_Wanadoo España Flash 2004 12_CA BAC SCR-VM 06-07 (31-07-06)_Spain KPIs 3" xfId="19515"/>
    <cellStyle name="n_Wanadoo Espana Flash 2004 12_CA BAC SCR-VM 06-07 (31-07-06)_Spain KPIs_1" xfId="52812"/>
    <cellStyle name="n_Wanadoo España Flash 2004 12_CA BAC SCR-VM 06-07 (31-07-06)_Spain KPIs_1" xfId="52813"/>
    <cellStyle name="n_Wanadoo Espana Flash 2004 12_CA BAC SCR-VM 06-07 (31-07-06)_Telecoms - Operational KPIs" xfId="51115"/>
    <cellStyle name="n_Wanadoo España Flash 2004 12_CA BAC SCR-VM 06-07 (31-07-06)_Telecoms - Operational KPIs" xfId="51116"/>
    <cellStyle name="n_Wanadoo Espana Flash 2004 12_Classeur2" xfId="4016"/>
    <cellStyle name="n_Wanadoo España Flash 2004 12_Classeur2" xfId="4017"/>
    <cellStyle name="n_Wanadoo Espana Flash 2004 12_Classeur2_A&amp;ME KPIs" xfId="54593"/>
    <cellStyle name="n_Wanadoo España Flash 2004 12_Classeur2_A&amp;ME KPIs" xfId="54594"/>
    <cellStyle name="n_Wanadoo Espana Flash 2004 12_Classeur2_France financials" xfId="24931"/>
    <cellStyle name="n_Wanadoo España Flash 2004 12_Classeur2_France financials" xfId="24932"/>
    <cellStyle name="n_Wanadoo Espana Flash 2004 12_Classeur2_France KPIs" xfId="6139"/>
    <cellStyle name="n_Wanadoo España Flash 2004 12_Classeur2_France KPIs" xfId="6140"/>
    <cellStyle name="n_Wanadoo Espana Flash 2004 12_Classeur2_France KPIs 2" xfId="15556"/>
    <cellStyle name="n_Wanadoo España Flash 2004 12_Classeur2_France KPIs 2" xfId="15557"/>
    <cellStyle name="n_Wanadoo Espana Flash 2004 12_Classeur2_France KPIs 3" xfId="13583"/>
    <cellStyle name="n_Wanadoo España Flash 2004 12_Classeur2_France KPIs 3" xfId="13582"/>
    <cellStyle name="n_Wanadoo Espana Flash 2004 12_Classeur2_France KPIs_1" xfId="13381"/>
    <cellStyle name="n_Wanadoo España Flash 2004 12_Classeur2_France KPIs_1" xfId="13382"/>
    <cellStyle name="n_Wanadoo Espana Flash 2004 12_Classeur2_Group" xfId="47544"/>
    <cellStyle name="n_Wanadoo España Flash 2004 12_Classeur2_Group" xfId="47545"/>
    <cellStyle name="n_Wanadoo Espana Flash 2004 12_Classeur2_Group - financial KPIs" xfId="23187"/>
    <cellStyle name="n_Wanadoo España Flash 2004 12_Classeur2_Group - financial KPIs" xfId="23188"/>
    <cellStyle name="n_Wanadoo Espana Flash 2004 12_Classeur2_Group - operational KPIs" xfId="11627"/>
    <cellStyle name="n_Wanadoo España Flash 2004 12_Classeur2_Group - operational KPIs" xfId="11628"/>
    <cellStyle name="n_Wanadoo Espana Flash 2004 12_Classeur2_Group - operational KPIs 2" xfId="19326"/>
    <cellStyle name="n_Wanadoo España Flash 2004 12_Classeur2_Group - operational KPIs 2" xfId="19327"/>
    <cellStyle name="n_Wanadoo Espana Flash 2004 12_Classeur2_Group - operational KPIs 3" xfId="19716"/>
    <cellStyle name="n_Wanadoo España Flash 2004 12_Classeur2_Group - operational KPIs 3" xfId="19717"/>
    <cellStyle name="n_Wanadoo Espana Flash 2004 12_Classeur2_Group - operational KPIs_1" xfId="21443"/>
    <cellStyle name="n_Wanadoo España Flash 2004 12_Classeur2_Group - operational KPIs_1" xfId="21444"/>
    <cellStyle name="n_Wanadoo Espana Flash 2004 12_Classeur2_Poland KPIs" xfId="47542"/>
    <cellStyle name="n_Wanadoo España Flash 2004 12_Classeur2_Poland KPIs" xfId="47543"/>
    <cellStyle name="n_Wanadoo Espana Flash 2004 12_Classeur2_ROW" xfId="47546"/>
    <cellStyle name="n_Wanadoo España Flash 2004 12_Classeur2_ROW" xfId="47547"/>
    <cellStyle name="n_Wanadoo Espana Flash 2004 12_Classeur2_ROW ARPU" xfId="47548"/>
    <cellStyle name="n_Wanadoo España Flash 2004 12_Classeur2_ROW ARPU" xfId="47549"/>
    <cellStyle name="n_Wanadoo Espana Flash 2004 12_Classeur2_ROW_1" xfId="47550"/>
    <cellStyle name="n_Wanadoo España Flash 2004 12_Classeur2_ROW_1" xfId="47551"/>
    <cellStyle name="n_Wanadoo Espana Flash 2004 12_Classeur2_ROW_1_Group" xfId="47552"/>
    <cellStyle name="n_Wanadoo España Flash 2004 12_Classeur2_ROW_1_Group" xfId="47553"/>
    <cellStyle name="n_Wanadoo Espana Flash 2004 12_Classeur2_ROW_1_ROW ARPU" xfId="47554"/>
    <cellStyle name="n_Wanadoo España Flash 2004 12_Classeur2_ROW_1_ROW ARPU" xfId="47555"/>
    <cellStyle name="n_Wanadoo Espana Flash 2004 12_Classeur2_ROW_Group" xfId="47556"/>
    <cellStyle name="n_Wanadoo España Flash 2004 12_Classeur2_ROW_Group" xfId="47557"/>
    <cellStyle name="n_Wanadoo Espana Flash 2004 12_Classeur2_ROW_ROW ARPU" xfId="47558"/>
    <cellStyle name="n_Wanadoo España Flash 2004 12_Classeur2_ROW_ROW ARPU" xfId="47559"/>
    <cellStyle name="n_Wanadoo Espana Flash 2004 12_Classeur2_Spain ARPU + AUPU" xfId="47560"/>
    <cellStyle name="n_Wanadoo España Flash 2004 12_Classeur2_Spain ARPU + AUPU" xfId="47561"/>
    <cellStyle name="n_Wanadoo Espana Flash 2004 12_Classeur2_Spain ARPU + AUPU_Group" xfId="47562"/>
    <cellStyle name="n_Wanadoo España Flash 2004 12_Classeur2_Spain ARPU + AUPU_Group" xfId="47563"/>
    <cellStyle name="n_Wanadoo Espana Flash 2004 12_Classeur2_Spain ARPU + AUPU_ROW ARPU" xfId="47564"/>
    <cellStyle name="n_Wanadoo España Flash 2004 12_Classeur2_Spain ARPU + AUPU_ROW ARPU" xfId="47565"/>
    <cellStyle name="n_Wanadoo Espana Flash 2004 12_Classeur2_Spain KPIs" xfId="7997"/>
    <cellStyle name="n_Wanadoo España Flash 2004 12_Classeur2_Spain KPIs" xfId="7998"/>
    <cellStyle name="n_Wanadoo Espana Flash 2004 12_Classeur2_Spain KPIs 2" xfId="17364"/>
    <cellStyle name="n_Wanadoo España Flash 2004 12_Classeur2_Spain KPIs 2" xfId="17365"/>
    <cellStyle name="n_Wanadoo Espana Flash 2004 12_Classeur2_Spain KPIs 3" xfId="19516"/>
    <cellStyle name="n_Wanadoo España Flash 2004 12_Classeur2_Spain KPIs 3" xfId="19517"/>
    <cellStyle name="n_Wanadoo Espana Flash 2004 12_Classeur2_Spain KPIs_1" xfId="52814"/>
    <cellStyle name="n_Wanadoo España Flash 2004 12_Classeur2_Spain KPIs_1" xfId="52815"/>
    <cellStyle name="n_Wanadoo Espana Flash 2004 12_Classeur2_Telecoms - Operational KPIs" xfId="51117"/>
    <cellStyle name="n_Wanadoo España Flash 2004 12_Classeur2_Telecoms - Operational KPIs" xfId="51118"/>
    <cellStyle name="n_Wanadoo Espana Flash 2004 12_DATA KPI Personal" xfId="47566"/>
    <cellStyle name="n_Wanadoo España Flash 2004 12_DATA KPI Personal" xfId="47567"/>
    <cellStyle name="n_Wanadoo Espana Flash 2004 12_DATA KPI Personal_Group" xfId="47568"/>
    <cellStyle name="n_Wanadoo España Flash 2004 12_DATA KPI Personal_Group" xfId="47569"/>
    <cellStyle name="n_Wanadoo Espana Flash 2004 12_DATA KPI Personal_ROW ARPU" xfId="47570"/>
    <cellStyle name="n_Wanadoo España Flash 2004 12_DATA KPI Personal_ROW ARPU" xfId="47571"/>
    <cellStyle name="n_Wanadoo Espana Flash 2004 12_EE_CoA_BS - mapped V4" xfId="47572"/>
    <cellStyle name="n_Wanadoo España Flash 2004 12_EE_CoA_BS - mapped V4" xfId="47573"/>
    <cellStyle name="n_Wanadoo Espana Flash 2004 12_EE_CoA_BS - mapped V4_Group" xfId="47574"/>
    <cellStyle name="n_Wanadoo España Flash 2004 12_EE_CoA_BS - mapped V4_Group" xfId="47575"/>
    <cellStyle name="n_Wanadoo Espana Flash 2004 12_EE_CoA_BS - mapped V4_ROW ARPU" xfId="47576"/>
    <cellStyle name="n_Wanadoo España Flash 2004 12_EE_CoA_BS - mapped V4_ROW ARPU" xfId="47577"/>
    <cellStyle name="n_Wanadoo Espana Flash 2004 12_Feuil1" xfId="4018"/>
    <cellStyle name="n_Wanadoo España Flash 2004 12_Feuil1" xfId="4019"/>
    <cellStyle name="n_Wanadoo Espana Flash 2004 12_Feuil1_A&amp;ME KPIs" xfId="54595"/>
    <cellStyle name="n_Wanadoo España Flash 2004 12_Feuil1_A&amp;ME KPIs" xfId="54596"/>
    <cellStyle name="n_Wanadoo Espana Flash 2004 12_Feuil1_France financials" xfId="24933"/>
    <cellStyle name="n_Wanadoo España Flash 2004 12_Feuil1_France financials" xfId="24934"/>
    <cellStyle name="n_Wanadoo Espana Flash 2004 12_Feuil1_France KPIs" xfId="6141"/>
    <cellStyle name="n_Wanadoo España Flash 2004 12_Feuil1_France KPIs" xfId="6142"/>
    <cellStyle name="n_Wanadoo Espana Flash 2004 12_Feuil1_France KPIs 2" xfId="15558"/>
    <cellStyle name="n_Wanadoo España Flash 2004 12_Feuil1_France KPIs 2" xfId="15559"/>
    <cellStyle name="n_Wanadoo Espana Flash 2004 12_Feuil1_France KPIs 3" xfId="13581"/>
    <cellStyle name="n_Wanadoo España Flash 2004 12_Feuil1_France KPIs 3" xfId="13580"/>
    <cellStyle name="n_Wanadoo Espana Flash 2004 12_Feuil1_France KPIs_1" xfId="13383"/>
    <cellStyle name="n_Wanadoo España Flash 2004 12_Feuil1_France KPIs_1" xfId="13384"/>
    <cellStyle name="n_Wanadoo Espana Flash 2004 12_Feuil1_Group" xfId="47580"/>
    <cellStyle name="n_Wanadoo España Flash 2004 12_Feuil1_Group" xfId="47581"/>
    <cellStyle name="n_Wanadoo Espana Flash 2004 12_Feuil1_Group - financial KPIs" xfId="23189"/>
    <cellStyle name="n_Wanadoo España Flash 2004 12_Feuil1_Group - financial KPIs" xfId="23190"/>
    <cellStyle name="n_Wanadoo Espana Flash 2004 12_Feuil1_Group - operational KPIs" xfId="11629"/>
    <cellStyle name="n_Wanadoo España Flash 2004 12_Feuil1_Group - operational KPIs" xfId="11630"/>
    <cellStyle name="n_Wanadoo Espana Flash 2004 12_Feuil1_Group - operational KPIs 2" xfId="19328"/>
    <cellStyle name="n_Wanadoo España Flash 2004 12_Feuil1_Group - operational KPIs 2" xfId="19329"/>
    <cellStyle name="n_Wanadoo Espana Flash 2004 12_Feuil1_Group - operational KPIs 3" xfId="19718"/>
    <cellStyle name="n_Wanadoo España Flash 2004 12_Feuil1_Group - operational KPIs 3" xfId="19719"/>
    <cellStyle name="n_Wanadoo Espana Flash 2004 12_Feuil1_Group - operational KPIs_1" xfId="21445"/>
    <cellStyle name="n_Wanadoo España Flash 2004 12_Feuil1_Group - operational KPIs_1" xfId="21446"/>
    <cellStyle name="n_Wanadoo Espana Flash 2004 12_Feuil1_Poland KPIs" xfId="47578"/>
    <cellStyle name="n_Wanadoo España Flash 2004 12_Feuil1_Poland KPIs" xfId="47579"/>
    <cellStyle name="n_Wanadoo Espana Flash 2004 12_Feuil1_ROW" xfId="47582"/>
    <cellStyle name="n_Wanadoo España Flash 2004 12_Feuil1_ROW" xfId="47583"/>
    <cellStyle name="n_Wanadoo Espana Flash 2004 12_Feuil1_ROW ARPU" xfId="47584"/>
    <cellStyle name="n_Wanadoo España Flash 2004 12_Feuil1_ROW ARPU" xfId="47585"/>
    <cellStyle name="n_Wanadoo Espana Flash 2004 12_Feuil1_ROW_1" xfId="47586"/>
    <cellStyle name="n_Wanadoo España Flash 2004 12_Feuil1_ROW_1" xfId="47587"/>
    <cellStyle name="n_Wanadoo Espana Flash 2004 12_Feuil1_ROW_1_Group" xfId="47588"/>
    <cellStyle name="n_Wanadoo España Flash 2004 12_Feuil1_ROW_1_Group" xfId="47589"/>
    <cellStyle name="n_Wanadoo Espana Flash 2004 12_Feuil1_ROW_1_ROW ARPU" xfId="47590"/>
    <cellStyle name="n_Wanadoo España Flash 2004 12_Feuil1_ROW_1_ROW ARPU" xfId="47591"/>
    <cellStyle name="n_Wanadoo Espana Flash 2004 12_Feuil1_ROW_Group" xfId="47592"/>
    <cellStyle name="n_Wanadoo España Flash 2004 12_Feuil1_ROW_Group" xfId="47593"/>
    <cellStyle name="n_Wanadoo Espana Flash 2004 12_Feuil1_ROW_ROW ARPU" xfId="47594"/>
    <cellStyle name="n_Wanadoo España Flash 2004 12_Feuil1_ROW_ROW ARPU" xfId="47595"/>
    <cellStyle name="n_Wanadoo Espana Flash 2004 12_Feuil1_Spain ARPU + AUPU" xfId="47596"/>
    <cellStyle name="n_Wanadoo España Flash 2004 12_Feuil1_Spain ARPU + AUPU" xfId="47597"/>
    <cellStyle name="n_Wanadoo Espana Flash 2004 12_Feuil1_Spain ARPU + AUPU_Group" xfId="47598"/>
    <cellStyle name="n_Wanadoo España Flash 2004 12_Feuil1_Spain ARPU + AUPU_Group" xfId="47599"/>
    <cellStyle name="n_Wanadoo Espana Flash 2004 12_Feuil1_Spain ARPU + AUPU_ROW ARPU" xfId="47600"/>
    <cellStyle name="n_Wanadoo España Flash 2004 12_Feuil1_Spain ARPU + AUPU_ROW ARPU" xfId="47601"/>
    <cellStyle name="n_Wanadoo Espana Flash 2004 12_Feuil1_Spain KPIs" xfId="7999"/>
    <cellStyle name="n_Wanadoo España Flash 2004 12_Feuil1_Spain KPIs" xfId="8000"/>
    <cellStyle name="n_Wanadoo Espana Flash 2004 12_Feuil1_Spain KPIs 2" xfId="17366"/>
    <cellStyle name="n_Wanadoo España Flash 2004 12_Feuil1_Spain KPIs 2" xfId="17367"/>
    <cellStyle name="n_Wanadoo Espana Flash 2004 12_Feuil1_Spain KPIs 3" xfId="19518"/>
    <cellStyle name="n_Wanadoo España Flash 2004 12_Feuil1_Spain KPIs 3" xfId="19519"/>
    <cellStyle name="n_Wanadoo Espana Flash 2004 12_Feuil1_Spain KPIs_1" xfId="52816"/>
    <cellStyle name="n_Wanadoo España Flash 2004 12_Feuil1_Spain KPIs_1" xfId="52817"/>
    <cellStyle name="n_Wanadoo Espana Flash 2004 12_Feuil1_Telecoms - Operational KPIs" xfId="51119"/>
    <cellStyle name="n_Wanadoo España Flash 2004 12_Feuil1_Telecoms - Operational KPIs" xfId="51120"/>
    <cellStyle name="n_Wanadoo Espana Flash 2004 12_France financials" xfId="24927"/>
    <cellStyle name="n_Wanadoo España Flash 2004 12_France financials" xfId="24928"/>
    <cellStyle name="n_Wanadoo Espana Flash 2004 12_France KPIs" xfId="6135"/>
    <cellStyle name="n_Wanadoo España Flash 2004 12_France KPIs" xfId="6136"/>
    <cellStyle name="n_Wanadoo Espana Flash 2004 12_France KPIs 2" xfId="15552"/>
    <cellStyle name="n_Wanadoo España Flash 2004 12_France KPIs 2" xfId="15553"/>
    <cellStyle name="n_Wanadoo Espana Flash 2004 12_France KPIs 3" xfId="13587"/>
    <cellStyle name="n_Wanadoo España Flash 2004 12_France KPIs 3" xfId="13586"/>
    <cellStyle name="n_Wanadoo Espana Flash 2004 12_France KPIs_1" xfId="13377"/>
    <cellStyle name="n_Wanadoo España Flash 2004 12_France KPIs_1" xfId="13378"/>
    <cellStyle name="n_Wanadoo Espana Flash 2004 12_Group" xfId="47602"/>
    <cellStyle name="n_Wanadoo España Flash 2004 12_Group" xfId="47603"/>
    <cellStyle name="n_Wanadoo Espana Flash 2004 12_Group - financial KPIs" xfId="23183"/>
    <cellStyle name="n_Wanadoo España Flash 2004 12_Group - financial KPIs" xfId="23184"/>
    <cellStyle name="n_Wanadoo Espana Flash 2004 12_Group - operational KPIs" xfId="11623"/>
    <cellStyle name="n_Wanadoo España Flash 2004 12_Group - operational KPIs" xfId="11624"/>
    <cellStyle name="n_Wanadoo Espana Flash 2004 12_Group - operational KPIs 2" xfId="19322"/>
    <cellStyle name="n_Wanadoo España Flash 2004 12_Group - operational KPIs 2" xfId="19323"/>
    <cellStyle name="n_Wanadoo Espana Flash 2004 12_Group - operational KPIs 3" xfId="19712"/>
    <cellStyle name="n_Wanadoo España Flash 2004 12_Group - operational KPIs 3" xfId="19713"/>
    <cellStyle name="n_Wanadoo Espana Flash 2004 12_Group - operational KPIs_1" xfId="21439"/>
    <cellStyle name="n_Wanadoo España Flash 2004 12_Group - operational KPIs_1" xfId="21440"/>
    <cellStyle name="n_Wanadoo Espana Flash 2004 12_New L23 CA trafic 06-09 (06-10-20)" xfId="4020"/>
    <cellStyle name="n_Wanadoo España Flash 2004 12_New L23 CA trafic 06-09 (06-10-20)" xfId="4021"/>
    <cellStyle name="n_Wanadoo Espana Flash 2004 12_New L23 CA trafic 06-09 (06-10-20)_A&amp;ME KPIs" xfId="54597"/>
    <cellStyle name="n_Wanadoo España Flash 2004 12_New L23 CA trafic 06-09 (06-10-20)_A&amp;ME KPIs" xfId="54598"/>
    <cellStyle name="n_Wanadoo Espana Flash 2004 12_New L23 CA trafic 06-09 (06-10-20)_France financials" xfId="24935"/>
    <cellStyle name="n_Wanadoo España Flash 2004 12_New L23 CA trafic 06-09 (06-10-20)_France financials" xfId="24936"/>
    <cellStyle name="n_Wanadoo Espana Flash 2004 12_New L23 CA trafic 06-09 (06-10-20)_France KPIs" xfId="6143"/>
    <cellStyle name="n_Wanadoo España Flash 2004 12_New L23 CA trafic 06-09 (06-10-20)_France KPIs" xfId="6144"/>
    <cellStyle name="n_Wanadoo Espana Flash 2004 12_New L23 CA trafic 06-09 (06-10-20)_France KPIs 2" xfId="15560"/>
    <cellStyle name="n_Wanadoo España Flash 2004 12_New L23 CA trafic 06-09 (06-10-20)_France KPIs 2" xfId="15561"/>
    <cellStyle name="n_Wanadoo Espana Flash 2004 12_New L23 CA trafic 06-09 (06-10-20)_France KPIs 3" xfId="13579"/>
    <cellStyle name="n_Wanadoo España Flash 2004 12_New L23 CA trafic 06-09 (06-10-20)_France KPIs 3" xfId="13578"/>
    <cellStyle name="n_Wanadoo Espana Flash 2004 12_New L23 CA trafic 06-09 (06-10-20)_France KPIs_1" xfId="13385"/>
    <cellStyle name="n_Wanadoo España Flash 2004 12_New L23 CA trafic 06-09 (06-10-20)_France KPIs_1" xfId="13386"/>
    <cellStyle name="n_Wanadoo Espana Flash 2004 12_New L23 CA trafic 06-09 (06-10-20)_Group" xfId="47606"/>
    <cellStyle name="n_Wanadoo España Flash 2004 12_New L23 CA trafic 06-09 (06-10-20)_Group" xfId="47607"/>
    <cellStyle name="n_Wanadoo Espana Flash 2004 12_New L23 CA trafic 06-09 (06-10-20)_Group - financial KPIs" xfId="23191"/>
    <cellStyle name="n_Wanadoo España Flash 2004 12_New L23 CA trafic 06-09 (06-10-20)_Group - financial KPIs" xfId="23192"/>
    <cellStyle name="n_Wanadoo Espana Flash 2004 12_New L23 CA trafic 06-09 (06-10-20)_Group - operational KPIs" xfId="11631"/>
    <cellStyle name="n_Wanadoo España Flash 2004 12_New L23 CA trafic 06-09 (06-10-20)_Group - operational KPIs" xfId="11632"/>
    <cellStyle name="n_Wanadoo Espana Flash 2004 12_New L23 CA trafic 06-09 (06-10-20)_Group - operational KPIs 2" xfId="19330"/>
    <cellStyle name="n_Wanadoo España Flash 2004 12_New L23 CA trafic 06-09 (06-10-20)_Group - operational KPIs 2" xfId="19331"/>
    <cellStyle name="n_Wanadoo Espana Flash 2004 12_New L23 CA trafic 06-09 (06-10-20)_Group - operational KPIs 3" xfId="19720"/>
    <cellStyle name="n_Wanadoo España Flash 2004 12_New L23 CA trafic 06-09 (06-10-20)_Group - operational KPIs 3" xfId="19721"/>
    <cellStyle name="n_Wanadoo Espana Flash 2004 12_New L23 CA trafic 06-09 (06-10-20)_Group - operational KPIs_1" xfId="21447"/>
    <cellStyle name="n_Wanadoo España Flash 2004 12_New L23 CA trafic 06-09 (06-10-20)_Group - operational KPIs_1" xfId="21448"/>
    <cellStyle name="n_Wanadoo Espana Flash 2004 12_New L23 CA trafic 06-09 (06-10-20)_Poland KPIs" xfId="47604"/>
    <cellStyle name="n_Wanadoo España Flash 2004 12_New L23 CA trafic 06-09 (06-10-20)_Poland KPIs" xfId="47605"/>
    <cellStyle name="n_Wanadoo Espana Flash 2004 12_New L23 CA trafic 06-09 (06-10-20)_ROW" xfId="47608"/>
    <cellStyle name="n_Wanadoo España Flash 2004 12_New L23 CA trafic 06-09 (06-10-20)_ROW" xfId="47609"/>
    <cellStyle name="n_Wanadoo Espana Flash 2004 12_New L23 CA trafic 06-09 (06-10-20)_ROW ARPU" xfId="47610"/>
    <cellStyle name="n_Wanadoo España Flash 2004 12_New L23 CA trafic 06-09 (06-10-20)_ROW ARPU" xfId="47611"/>
    <cellStyle name="n_Wanadoo Espana Flash 2004 12_New L23 CA trafic 06-09 (06-10-20)_ROW_1" xfId="47612"/>
    <cellStyle name="n_Wanadoo España Flash 2004 12_New L23 CA trafic 06-09 (06-10-20)_ROW_1" xfId="47613"/>
    <cellStyle name="n_Wanadoo Espana Flash 2004 12_New L23 CA trafic 06-09 (06-10-20)_ROW_1_Group" xfId="47614"/>
    <cellStyle name="n_Wanadoo España Flash 2004 12_New L23 CA trafic 06-09 (06-10-20)_ROW_1_Group" xfId="47615"/>
    <cellStyle name="n_Wanadoo Espana Flash 2004 12_New L23 CA trafic 06-09 (06-10-20)_ROW_1_ROW ARPU" xfId="47616"/>
    <cellStyle name="n_Wanadoo España Flash 2004 12_New L23 CA trafic 06-09 (06-10-20)_ROW_1_ROW ARPU" xfId="47617"/>
    <cellStyle name="n_Wanadoo Espana Flash 2004 12_New L23 CA trafic 06-09 (06-10-20)_ROW_Group" xfId="47618"/>
    <cellStyle name="n_Wanadoo España Flash 2004 12_New L23 CA trafic 06-09 (06-10-20)_ROW_Group" xfId="47619"/>
    <cellStyle name="n_Wanadoo Espana Flash 2004 12_New L23 CA trafic 06-09 (06-10-20)_ROW_ROW ARPU" xfId="47620"/>
    <cellStyle name="n_Wanadoo España Flash 2004 12_New L23 CA trafic 06-09 (06-10-20)_ROW_ROW ARPU" xfId="47621"/>
    <cellStyle name="n_Wanadoo Espana Flash 2004 12_New L23 CA trafic 06-09 (06-10-20)_Spain ARPU + AUPU" xfId="47622"/>
    <cellStyle name="n_Wanadoo España Flash 2004 12_New L23 CA trafic 06-09 (06-10-20)_Spain ARPU + AUPU" xfId="47623"/>
    <cellStyle name="n_Wanadoo Espana Flash 2004 12_New L23 CA trafic 06-09 (06-10-20)_Spain ARPU + AUPU_Group" xfId="47624"/>
    <cellStyle name="n_Wanadoo España Flash 2004 12_New L23 CA trafic 06-09 (06-10-20)_Spain ARPU + AUPU_Group" xfId="47625"/>
    <cellStyle name="n_Wanadoo Espana Flash 2004 12_New L23 CA trafic 06-09 (06-10-20)_Spain ARPU + AUPU_ROW ARPU" xfId="47626"/>
    <cellStyle name="n_Wanadoo España Flash 2004 12_New L23 CA trafic 06-09 (06-10-20)_Spain ARPU + AUPU_ROW ARPU" xfId="47627"/>
    <cellStyle name="n_Wanadoo Espana Flash 2004 12_New L23 CA trafic 06-09 (06-10-20)_Spain KPIs" xfId="8001"/>
    <cellStyle name="n_Wanadoo España Flash 2004 12_New L23 CA trafic 06-09 (06-10-20)_Spain KPIs" xfId="8002"/>
    <cellStyle name="n_Wanadoo Espana Flash 2004 12_New L23 CA trafic 06-09 (06-10-20)_Spain KPIs 2" xfId="17368"/>
    <cellStyle name="n_Wanadoo España Flash 2004 12_New L23 CA trafic 06-09 (06-10-20)_Spain KPIs 2" xfId="17369"/>
    <cellStyle name="n_Wanadoo Espana Flash 2004 12_New L23 CA trafic 06-09 (06-10-20)_Spain KPIs 3" xfId="19520"/>
    <cellStyle name="n_Wanadoo España Flash 2004 12_New L23 CA trafic 06-09 (06-10-20)_Spain KPIs 3" xfId="19521"/>
    <cellStyle name="n_Wanadoo Espana Flash 2004 12_New L23 CA trafic 06-09 (06-10-20)_Spain KPIs_1" xfId="52818"/>
    <cellStyle name="n_Wanadoo España Flash 2004 12_New L23 CA trafic 06-09 (06-10-20)_Spain KPIs_1" xfId="52819"/>
    <cellStyle name="n_Wanadoo Espana Flash 2004 12_New L23 CA trafic 06-09 (06-10-20)_Telecoms - Operational KPIs" xfId="51121"/>
    <cellStyle name="n_Wanadoo España Flash 2004 12_New L23 CA trafic 06-09 (06-10-20)_Telecoms - Operational KPIs" xfId="51122"/>
    <cellStyle name="n_Wanadoo Espana Flash 2004 12_PFA_Mn MTV_060413" xfId="4022"/>
    <cellStyle name="n_Wanadoo España Flash 2004 12_PFA_Mn MTV_060413" xfId="4023"/>
    <cellStyle name="n_Wanadoo Espana Flash 2004 12_PFA_Mn MTV_060413_A&amp;ME KPIs" xfId="54599"/>
    <cellStyle name="n_Wanadoo España Flash 2004 12_PFA_Mn MTV_060413_A&amp;ME KPIs" xfId="54600"/>
    <cellStyle name="n_Wanadoo Espana Flash 2004 12_PFA_Mn MTV_060413_France financials" xfId="24937"/>
    <cellStyle name="n_Wanadoo España Flash 2004 12_PFA_Mn MTV_060413_France financials" xfId="24938"/>
    <cellStyle name="n_Wanadoo Espana Flash 2004 12_PFA_Mn MTV_060413_France KPIs" xfId="6145"/>
    <cellStyle name="n_Wanadoo España Flash 2004 12_PFA_Mn MTV_060413_France KPIs" xfId="6146"/>
    <cellStyle name="n_Wanadoo Espana Flash 2004 12_PFA_Mn MTV_060413_France KPIs 2" xfId="15562"/>
    <cellStyle name="n_Wanadoo España Flash 2004 12_PFA_Mn MTV_060413_France KPIs 2" xfId="15563"/>
    <cellStyle name="n_Wanadoo Espana Flash 2004 12_PFA_Mn MTV_060413_France KPIs 3" xfId="13577"/>
    <cellStyle name="n_Wanadoo España Flash 2004 12_PFA_Mn MTV_060413_France KPIs 3" xfId="13576"/>
    <cellStyle name="n_Wanadoo Espana Flash 2004 12_PFA_Mn MTV_060413_France KPIs_1" xfId="13387"/>
    <cellStyle name="n_Wanadoo España Flash 2004 12_PFA_Mn MTV_060413_France KPIs_1" xfId="13388"/>
    <cellStyle name="n_Wanadoo Espana Flash 2004 12_PFA_Mn MTV_060413_Group" xfId="47630"/>
    <cellStyle name="n_Wanadoo España Flash 2004 12_PFA_Mn MTV_060413_Group" xfId="47631"/>
    <cellStyle name="n_Wanadoo Espana Flash 2004 12_PFA_Mn MTV_060413_Group - financial KPIs" xfId="23193"/>
    <cellStyle name="n_Wanadoo España Flash 2004 12_PFA_Mn MTV_060413_Group - financial KPIs" xfId="23194"/>
    <cellStyle name="n_Wanadoo Espana Flash 2004 12_PFA_Mn MTV_060413_Group - operational KPIs" xfId="11633"/>
    <cellStyle name="n_Wanadoo España Flash 2004 12_PFA_Mn MTV_060413_Group - operational KPIs" xfId="11634"/>
    <cellStyle name="n_Wanadoo Espana Flash 2004 12_PFA_Mn MTV_060413_Group - operational KPIs 2" xfId="19332"/>
    <cellStyle name="n_Wanadoo España Flash 2004 12_PFA_Mn MTV_060413_Group - operational KPIs 2" xfId="19333"/>
    <cellStyle name="n_Wanadoo Espana Flash 2004 12_PFA_Mn MTV_060413_Group - operational KPIs 3" xfId="19722"/>
    <cellStyle name="n_Wanadoo España Flash 2004 12_PFA_Mn MTV_060413_Group - operational KPIs 3" xfId="19723"/>
    <cellStyle name="n_Wanadoo Espana Flash 2004 12_PFA_Mn MTV_060413_Group - operational KPIs_1" xfId="21449"/>
    <cellStyle name="n_Wanadoo España Flash 2004 12_PFA_Mn MTV_060413_Group - operational KPIs_1" xfId="21450"/>
    <cellStyle name="n_Wanadoo Espana Flash 2004 12_PFA_Mn MTV_060413_Poland KPIs" xfId="47628"/>
    <cellStyle name="n_Wanadoo España Flash 2004 12_PFA_Mn MTV_060413_Poland KPIs" xfId="47629"/>
    <cellStyle name="n_Wanadoo Espana Flash 2004 12_PFA_Mn MTV_060413_ROW" xfId="47632"/>
    <cellStyle name="n_Wanadoo España Flash 2004 12_PFA_Mn MTV_060413_ROW" xfId="47633"/>
    <cellStyle name="n_Wanadoo Espana Flash 2004 12_PFA_Mn MTV_060413_ROW ARPU" xfId="47634"/>
    <cellStyle name="n_Wanadoo España Flash 2004 12_PFA_Mn MTV_060413_ROW ARPU" xfId="47635"/>
    <cellStyle name="n_Wanadoo Espana Flash 2004 12_PFA_Mn MTV_060413_ROW_1" xfId="47636"/>
    <cellStyle name="n_Wanadoo España Flash 2004 12_PFA_Mn MTV_060413_ROW_1" xfId="47637"/>
    <cellStyle name="n_Wanadoo Espana Flash 2004 12_PFA_Mn MTV_060413_ROW_1_Group" xfId="47638"/>
    <cellStyle name="n_Wanadoo España Flash 2004 12_PFA_Mn MTV_060413_ROW_1_Group" xfId="47639"/>
    <cellStyle name="n_Wanadoo Espana Flash 2004 12_PFA_Mn MTV_060413_ROW_1_ROW ARPU" xfId="47640"/>
    <cellStyle name="n_Wanadoo España Flash 2004 12_PFA_Mn MTV_060413_ROW_1_ROW ARPU" xfId="47641"/>
    <cellStyle name="n_Wanadoo Espana Flash 2004 12_PFA_Mn MTV_060413_ROW_Group" xfId="47642"/>
    <cellStyle name="n_Wanadoo España Flash 2004 12_PFA_Mn MTV_060413_ROW_Group" xfId="47643"/>
    <cellStyle name="n_Wanadoo Espana Flash 2004 12_PFA_Mn MTV_060413_ROW_ROW ARPU" xfId="47644"/>
    <cellStyle name="n_Wanadoo España Flash 2004 12_PFA_Mn MTV_060413_ROW_ROW ARPU" xfId="47645"/>
    <cellStyle name="n_Wanadoo Espana Flash 2004 12_PFA_Mn MTV_060413_Spain ARPU + AUPU" xfId="47646"/>
    <cellStyle name="n_Wanadoo España Flash 2004 12_PFA_Mn MTV_060413_Spain ARPU + AUPU" xfId="47647"/>
    <cellStyle name="n_Wanadoo Espana Flash 2004 12_PFA_Mn MTV_060413_Spain ARPU + AUPU_Group" xfId="47648"/>
    <cellStyle name="n_Wanadoo España Flash 2004 12_PFA_Mn MTV_060413_Spain ARPU + AUPU_Group" xfId="47649"/>
    <cellStyle name="n_Wanadoo Espana Flash 2004 12_PFA_Mn MTV_060413_Spain ARPU + AUPU_ROW ARPU" xfId="47650"/>
    <cellStyle name="n_Wanadoo España Flash 2004 12_PFA_Mn MTV_060413_Spain ARPU + AUPU_ROW ARPU" xfId="47651"/>
    <cellStyle name="n_Wanadoo Espana Flash 2004 12_PFA_Mn MTV_060413_Spain KPIs" xfId="8003"/>
    <cellStyle name="n_Wanadoo España Flash 2004 12_PFA_Mn MTV_060413_Spain KPIs" xfId="8004"/>
    <cellStyle name="n_Wanadoo Espana Flash 2004 12_PFA_Mn MTV_060413_Spain KPIs 2" xfId="17370"/>
    <cellStyle name="n_Wanadoo España Flash 2004 12_PFA_Mn MTV_060413_Spain KPIs 2" xfId="17371"/>
    <cellStyle name="n_Wanadoo Espana Flash 2004 12_PFA_Mn MTV_060413_Spain KPIs 3" xfId="19522"/>
    <cellStyle name="n_Wanadoo España Flash 2004 12_PFA_Mn MTV_060413_Spain KPIs 3" xfId="19523"/>
    <cellStyle name="n_Wanadoo Espana Flash 2004 12_PFA_Mn MTV_060413_Spain KPIs_1" xfId="52820"/>
    <cellStyle name="n_Wanadoo España Flash 2004 12_PFA_Mn MTV_060413_Spain KPIs_1" xfId="52821"/>
    <cellStyle name="n_Wanadoo Espana Flash 2004 12_PFA_Mn MTV_060413_Telecoms - Operational KPIs" xfId="51123"/>
    <cellStyle name="n_Wanadoo España Flash 2004 12_PFA_Mn MTV_060413_Telecoms - Operational KPIs" xfId="51124"/>
    <cellStyle name="n_Wanadoo Espana Flash 2004 12_PFA_Mn_0603_V0 0" xfId="4024"/>
    <cellStyle name="n_Wanadoo España Flash 2004 12_PFA_Mn_0603_V0 0" xfId="4025"/>
    <cellStyle name="n_Wanadoo Espana Flash 2004 12_PFA_Mn_0603_V0 0_A&amp;ME KPIs" xfId="54601"/>
    <cellStyle name="n_Wanadoo España Flash 2004 12_PFA_Mn_0603_V0 0_A&amp;ME KPIs" xfId="54602"/>
    <cellStyle name="n_Wanadoo Espana Flash 2004 12_PFA_Mn_0603_V0 0_France financials" xfId="24939"/>
    <cellStyle name="n_Wanadoo España Flash 2004 12_PFA_Mn_0603_V0 0_France financials" xfId="24940"/>
    <cellStyle name="n_Wanadoo Espana Flash 2004 12_PFA_Mn_0603_V0 0_France KPIs" xfId="6147"/>
    <cellStyle name="n_Wanadoo España Flash 2004 12_PFA_Mn_0603_V0 0_France KPIs" xfId="6148"/>
    <cellStyle name="n_Wanadoo Espana Flash 2004 12_PFA_Mn_0603_V0 0_France KPIs 2" xfId="15564"/>
    <cellStyle name="n_Wanadoo España Flash 2004 12_PFA_Mn_0603_V0 0_France KPIs 2" xfId="15565"/>
    <cellStyle name="n_Wanadoo Espana Flash 2004 12_PFA_Mn_0603_V0 0_France KPIs 3" xfId="13575"/>
    <cellStyle name="n_Wanadoo España Flash 2004 12_PFA_Mn_0603_V0 0_France KPIs 3" xfId="13574"/>
    <cellStyle name="n_Wanadoo Espana Flash 2004 12_PFA_Mn_0603_V0 0_France KPIs_1" xfId="13389"/>
    <cellStyle name="n_Wanadoo España Flash 2004 12_PFA_Mn_0603_V0 0_France KPIs_1" xfId="13390"/>
    <cellStyle name="n_Wanadoo Espana Flash 2004 12_PFA_Mn_0603_V0 0_Group" xfId="47654"/>
    <cellStyle name="n_Wanadoo España Flash 2004 12_PFA_Mn_0603_V0 0_Group" xfId="47655"/>
    <cellStyle name="n_Wanadoo Espana Flash 2004 12_PFA_Mn_0603_V0 0_Group - financial KPIs" xfId="23195"/>
    <cellStyle name="n_Wanadoo España Flash 2004 12_PFA_Mn_0603_V0 0_Group - financial KPIs" xfId="23196"/>
    <cellStyle name="n_Wanadoo Espana Flash 2004 12_PFA_Mn_0603_V0 0_Group - operational KPIs" xfId="11635"/>
    <cellStyle name="n_Wanadoo España Flash 2004 12_PFA_Mn_0603_V0 0_Group - operational KPIs" xfId="11636"/>
    <cellStyle name="n_Wanadoo Espana Flash 2004 12_PFA_Mn_0603_V0 0_Group - operational KPIs 2" xfId="19334"/>
    <cellStyle name="n_Wanadoo España Flash 2004 12_PFA_Mn_0603_V0 0_Group - operational KPIs 2" xfId="19335"/>
    <cellStyle name="n_Wanadoo Espana Flash 2004 12_PFA_Mn_0603_V0 0_Group - operational KPIs 3" xfId="19724"/>
    <cellStyle name="n_Wanadoo España Flash 2004 12_PFA_Mn_0603_V0 0_Group - operational KPIs 3" xfId="19725"/>
    <cellStyle name="n_Wanadoo Espana Flash 2004 12_PFA_Mn_0603_V0 0_Group - operational KPIs_1" xfId="21451"/>
    <cellStyle name="n_Wanadoo España Flash 2004 12_PFA_Mn_0603_V0 0_Group - operational KPIs_1" xfId="21452"/>
    <cellStyle name="n_Wanadoo Espana Flash 2004 12_PFA_Mn_0603_V0 0_Poland KPIs" xfId="47652"/>
    <cellStyle name="n_Wanadoo España Flash 2004 12_PFA_Mn_0603_V0 0_Poland KPIs" xfId="47653"/>
    <cellStyle name="n_Wanadoo Espana Flash 2004 12_PFA_Mn_0603_V0 0_ROW" xfId="47656"/>
    <cellStyle name="n_Wanadoo España Flash 2004 12_PFA_Mn_0603_V0 0_ROW" xfId="47657"/>
    <cellStyle name="n_Wanadoo Espana Flash 2004 12_PFA_Mn_0603_V0 0_ROW ARPU" xfId="47658"/>
    <cellStyle name="n_Wanadoo España Flash 2004 12_PFA_Mn_0603_V0 0_ROW ARPU" xfId="47659"/>
    <cellStyle name="n_Wanadoo Espana Flash 2004 12_PFA_Mn_0603_V0 0_ROW_1" xfId="47660"/>
    <cellStyle name="n_Wanadoo España Flash 2004 12_PFA_Mn_0603_V0 0_ROW_1" xfId="47661"/>
    <cellStyle name="n_Wanadoo Espana Flash 2004 12_PFA_Mn_0603_V0 0_ROW_1_Group" xfId="47662"/>
    <cellStyle name="n_Wanadoo España Flash 2004 12_PFA_Mn_0603_V0 0_ROW_1_Group" xfId="47663"/>
    <cellStyle name="n_Wanadoo Espana Flash 2004 12_PFA_Mn_0603_V0 0_ROW_1_ROW ARPU" xfId="47664"/>
    <cellStyle name="n_Wanadoo España Flash 2004 12_PFA_Mn_0603_V0 0_ROW_1_ROW ARPU" xfId="47665"/>
    <cellStyle name="n_Wanadoo Espana Flash 2004 12_PFA_Mn_0603_V0 0_ROW_Group" xfId="47666"/>
    <cellStyle name="n_Wanadoo España Flash 2004 12_PFA_Mn_0603_V0 0_ROW_Group" xfId="47667"/>
    <cellStyle name="n_Wanadoo Espana Flash 2004 12_PFA_Mn_0603_V0 0_ROW_ROW ARPU" xfId="47668"/>
    <cellStyle name="n_Wanadoo España Flash 2004 12_PFA_Mn_0603_V0 0_ROW_ROW ARPU" xfId="47669"/>
    <cellStyle name="n_Wanadoo Espana Flash 2004 12_PFA_Mn_0603_V0 0_Spain ARPU + AUPU" xfId="47670"/>
    <cellStyle name="n_Wanadoo España Flash 2004 12_PFA_Mn_0603_V0 0_Spain ARPU + AUPU" xfId="47671"/>
    <cellStyle name="n_Wanadoo Espana Flash 2004 12_PFA_Mn_0603_V0 0_Spain ARPU + AUPU_Group" xfId="47672"/>
    <cellStyle name="n_Wanadoo España Flash 2004 12_PFA_Mn_0603_V0 0_Spain ARPU + AUPU_Group" xfId="47673"/>
    <cellStyle name="n_Wanadoo Espana Flash 2004 12_PFA_Mn_0603_V0 0_Spain ARPU + AUPU_ROW ARPU" xfId="47674"/>
    <cellStyle name="n_Wanadoo España Flash 2004 12_PFA_Mn_0603_V0 0_Spain ARPU + AUPU_ROW ARPU" xfId="47675"/>
    <cellStyle name="n_Wanadoo Espana Flash 2004 12_PFA_Mn_0603_V0 0_Spain KPIs" xfId="8005"/>
    <cellStyle name="n_Wanadoo España Flash 2004 12_PFA_Mn_0603_V0 0_Spain KPIs" xfId="8006"/>
    <cellStyle name="n_Wanadoo Espana Flash 2004 12_PFA_Mn_0603_V0 0_Spain KPIs 2" xfId="17372"/>
    <cellStyle name="n_Wanadoo España Flash 2004 12_PFA_Mn_0603_V0 0_Spain KPIs 2" xfId="17373"/>
    <cellStyle name="n_Wanadoo Espana Flash 2004 12_PFA_Mn_0603_V0 0_Spain KPIs 3" xfId="19524"/>
    <cellStyle name="n_Wanadoo España Flash 2004 12_PFA_Mn_0603_V0 0_Spain KPIs 3" xfId="19525"/>
    <cellStyle name="n_Wanadoo Espana Flash 2004 12_PFA_Mn_0603_V0 0_Spain KPIs_1" xfId="52822"/>
    <cellStyle name="n_Wanadoo España Flash 2004 12_PFA_Mn_0603_V0 0_Spain KPIs_1" xfId="52823"/>
    <cellStyle name="n_Wanadoo Espana Flash 2004 12_PFA_Mn_0603_V0 0_Telecoms - Operational KPIs" xfId="51125"/>
    <cellStyle name="n_Wanadoo España Flash 2004 12_PFA_Mn_0603_V0 0_Telecoms - Operational KPIs" xfId="51126"/>
    <cellStyle name="n_Wanadoo Espana Flash 2004 12_Poland KPIs" xfId="47516"/>
    <cellStyle name="n_Wanadoo España Flash 2004 12_Poland KPIs" xfId="47517"/>
    <cellStyle name="n_Wanadoo Espana Flash 2004 12_Reporting Valeur_Mobile_2010_10" xfId="47676"/>
    <cellStyle name="n_Wanadoo España Flash 2004 12_Reporting Valeur_Mobile_2010_10" xfId="47677"/>
    <cellStyle name="n_Wanadoo Espana Flash 2004 12_Reporting Valeur_Mobile_2010_10_Group" xfId="47678"/>
    <cellStyle name="n_Wanadoo España Flash 2004 12_Reporting Valeur_Mobile_2010_10_Group" xfId="47679"/>
    <cellStyle name="n_Wanadoo Espana Flash 2004 12_Reporting Valeur_Mobile_2010_10_ROW" xfId="47680"/>
    <cellStyle name="n_Wanadoo España Flash 2004 12_Reporting Valeur_Mobile_2010_10_ROW" xfId="47681"/>
    <cellStyle name="n_Wanadoo Espana Flash 2004 12_Reporting Valeur_Mobile_2010_10_ROW ARPU" xfId="47682"/>
    <cellStyle name="n_Wanadoo España Flash 2004 12_Reporting Valeur_Mobile_2010_10_ROW ARPU" xfId="47683"/>
    <cellStyle name="n_Wanadoo Espana Flash 2004 12_Reporting Valeur_Mobile_2010_10_ROW_Group" xfId="47684"/>
    <cellStyle name="n_Wanadoo España Flash 2004 12_Reporting Valeur_Mobile_2010_10_ROW_Group" xfId="47685"/>
    <cellStyle name="n_Wanadoo Espana Flash 2004 12_Reporting Valeur_Mobile_2010_10_ROW_ROW ARPU" xfId="47686"/>
    <cellStyle name="n_Wanadoo España Flash 2004 12_Reporting Valeur_Mobile_2010_10_ROW_ROW ARPU" xfId="47687"/>
    <cellStyle name="n_Wanadoo Espana Flash 2004 12_ROW" xfId="47688"/>
    <cellStyle name="n_Wanadoo España Flash 2004 12_ROW" xfId="47689"/>
    <cellStyle name="n_Wanadoo Espana Flash 2004 12_ROW ARPU" xfId="47690"/>
    <cellStyle name="n_Wanadoo España Flash 2004 12_ROW ARPU" xfId="47691"/>
    <cellStyle name="n_Wanadoo Espana Flash 2004 12_ROW_1" xfId="47692"/>
    <cellStyle name="n_Wanadoo España Flash 2004 12_ROW_1" xfId="47693"/>
    <cellStyle name="n_Wanadoo Espana Flash 2004 12_ROW_1_Group" xfId="47694"/>
    <cellStyle name="n_Wanadoo España Flash 2004 12_ROW_1_Group" xfId="47695"/>
    <cellStyle name="n_Wanadoo Espana Flash 2004 12_ROW_1_ROW ARPU" xfId="47696"/>
    <cellStyle name="n_Wanadoo España Flash 2004 12_ROW_1_ROW ARPU" xfId="47697"/>
    <cellStyle name="n_Wanadoo Espana Flash 2004 12_ROW_Group" xfId="47698"/>
    <cellStyle name="n_Wanadoo España Flash 2004 12_ROW_Group" xfId="47699"/>
    <cellStyle name="n_Wanadoo Espana Flash 2004 12_ROW_ROW ARPU" xfId="47700"/>
    <cellStyle name="n_Wanadoo España Flash 2004 12_ROW_ROW ARPU" xfId="47701"/>
    <cellStyle name="n_Wanadoo Espana Flash 2004 12_Spain ARPU + AUPU" xfId="47702"/>
    <cellStyle name="n_Wanadoo España Flash 2004 12_Spain ARPU + AUPU" xfId="47703"/>
    <cellStyle name="n_Wanadoo Espana Flash 2004 12_Spain ARPU + AUPU_Group" xfId="47704"/>
    <cellStyle name="n_Wanadoo España Flash 2004 12_Spain ARPU + AUPU_Group" xfId="47705"/>
    <cellStyle name="n_Wanadoo Espana Flash 2004 12_Spain ARPU + AUPU_ROW ARPU" xfId="47706"/>
    <cellStyle name="n_Wanadoo España Flash 2004 12_Spain ARPU + AUPU_ROW ARPU" xfId="47707"/>
    <cellStyle name="n_Wanadoo Espana Flash 2004 12_Spain KPIs" xfId="7993"/>
    <cellStyle name="n_Wanadoo España Flash 2004 12_Spain KPIs" xfId="7994"/>
    <cellStyle name="n_Wanadoo Espana Flash 2004 12_Spain KPIs 2" xfId="17360"/>
    <cellStyle name="n_Wanadoo España Flash 2004 12_Spain KPIs 2" xfId="17361"/>
    <cellStyle name="n_Wanadoo Espana Flash 2004 12_Spain KPIs 3" xfId="19512"/>
    <cellStyle name="n_Wanadoo España Flash 2004 12_Spain KPIs 3" xfId="19513"/>
    <cellStyle name="n_Wanadoo Espana Flash 2004 12_Spain KPIs_1" xfId="52810"/>
    <cellStyle name="n_Wanadoo España Flash 2004 12_Spain KPIs_1" xfId="52811"/>
    <cellStyle name="n_Wanadoo Espana Flash 2004 12_Telecoms - Operational KPIs" xfId="51113"/>
    <cellStyle name="n_Wanadoo España Flash 2004 12_Telecoms - Operational KPIs" xfId="51114"/>
    <cellStyle name="n_Wanadoo Espana Flash 2004 12_UAG_report_CA 06-09 (06-09-28)" xfId="4026"/>
    <cellStyle name="n_Wanadoo España Flash 2004 12_UAG_report_CA 06-09 (06-09-28)" xfId="4027"/>
    <cellStyle name="n_Wanadoo Espana Flash 2004 12_UAG_report_CA 06-09 (06-09-28)_A&amp;ME KPIs" xfId="54603"/>
    <cellStyle name="n_Wanadoo España Flash 2004 12_UAG_report_CA 06-09 (06-09-28)_A&amp;ME KPIs" xfId="54604"/>
    <cellStyle name="n_Wanadoo Espana Flash 2004 12_UAG_report_CA 06-09 (06-09-28)_France financials" xfId="24941"/>
    <cellStyle name="n_Wanadoo España Flash 2004 12_UAG_report_CA 06-09 (06-09-28)_France financials" xfId="24942"/>
    <cellStyle name="n_Wanadoo Espana Flash 2004 12_UAG_report_CA 06-09 (06-09-28)_France KPIs" xfId="6149"/>
    <cellStyle name="n_Wanadoo España Flash 2004 12_UAG_report_CA 06-09 (06-09-28)_France KPIs" xfId="6150"/>
    <cellStyle name="n_Wanadoo Espana Flash 2004 12_UAG_report_CA 06-09 (06-09-28)_France KPIs 2" xfId="15566"/>
    <cellStyle name="n_Wanadoo España Flash 2004 12_UAG_report_CA 06-09 (06-09-28)_France KPIs 2" xfId="15567"/>
    <cellStyle name="n_Wanadoo Espana Flash 2004 12_UAG_report_CA 06-09 (06-09-28)_France KPIs 3" xfId="13871"/>
    <cellStyle name="n_Wanadoo España Flash 2004 12_UAG_report_CA 06-09 (06-09-28)_France KPIs 3" xfId="17643"/>
    <cellStyle name="n_Wanadoo Espana Flash 2004 12_UAG_report_CA 06-09 (06-09-28)_France KPIs_1" xfId="13391"/>
    <cellStyle name="n_Wanadoo España Flash 2004 12_UAG_report_CA 06-09 (06-09-28)_France KPIs_1" xfId="13392"/>
    <cellStyle name="n_Wanadoo Espana Flash 2004 12_UAG_report_CA 06-09 (06-09-28)_Group" xfId="47710"/>
    <cellStyle name="n_Wanadoo España Flash 2004 12_UAG_report_CA 06-09 (06-09-28)_Group" xfId="47711"/>
    <cellStyle name="n_Wanadoo Espana Flash 2004 12_UAG_report_CA 06-09 (06-09-28)_Group - financial KPIs" xfId="23197"/>
    <cellStyle name="n_Wanadoo España Flash 2004 12_UAG_report_CA 06-09 (06-09-28)_Group - financial KPIs" xfId="23198"/>
    <cellStyle name="n_Wanadoo Espana Flash 2004 12_UAG_report_CA 06-09 (06-09-28)_Group - operational KPIs" xfId="11637"/>
    <cellStyle name="n_Wanadoo España Flash 2004 12_UAG_report_CA 06-09 (06-09-28)_Group - operational KPIs" xfId="11638"/>
    <cellStyle name="n_Wanadoo Espana Flash 2004 12_UAG_report_CA 06-09 (06-09-28)_Group - operational KPIs 2" xfId="19336"/>
    <cellStyle name="n_Wanadoo España Flash 2004 12_UAG_report_CA 06-09 (06-09-28)_Group - operational KPIs 2" xfId="19337"/>
    <cellStyle name="n_Wanadoo Espana Flash 2004 12_UAG_report_CA 06-09 (06-09-28)_Group - operational KPIs 3" xfId="19726"/>
    <cellStyle name="n_Wanadoo España Flash 2004 12_UAG_report_CA 06-09 (06-09-28)_Group - operational KPIs 3" xfId="19727"/>
    <cellStyle name="n_Wanadoo Espana Flash 2004 12_UAG_report_CA 06-09 (06-09-28)_Group - operational KPIs_1" xfId="21453"/>
    <cellStyle name="n_Wanadoo España Flash 2004 12_UAG_report_CA 06-09 (06-09-28)_Group - operational KPIs_1" xfId="21454"/>
    <cellStyle name="n_Wanadoo Espana Flash 2004 12_UAG_report_CA 06-09 (06-09-28)_Poland KPIs" xfId="47708"/>
    <cellStyle name="n_Wanadoo España Flash 2004 12_UAG_report_CA 06-09 (06-09-28)_Poland KPIs" xfId="47709"/>
    <cellStyle name="n_Wanadoo Espana Flash 2004 12_UAG_report_CA 06-09 (06-09-28)_ROW" xfId="47712"/>
    <cellStyle name="n_Wanadoo España Flash 2004 12_UAG_report_CA 06-09 (06-09-28)_ROW" xfId="47713"/>
    <cellStyle name="n_Wanadoo Espana Flash 2004 12_UAG_report_CA 06-09 (06-09-28)_ROW ARPU" xfId="47714"/>
    <cellStyle name="n_Wanadoo España Flash 2004 12_UAG_report_CA 06-09 (06-09-28)_ROW ARPU" xfId="47715"/>
    <cellStyle name="n_Wanadoo Espana Flash 2004 12_UAG_report_CA 06-09 (06-09-28)_ROW_1" xfId="47716"/>
    <cellStyle name="n_Wanadoo España Flash 2004 12_UAG_report_CA 06-09 (06-09-28)_ROW_1" xfId="47717"/>
    <cellStyle name="n_Wanadoo Espana Flash 2004 12_UAG_report_CA 06-09 (06-09-28)_ROW_1_Group" xfId="47718"/>
    <cellStyle name="n_Wanadoo España Flash 2004 12_UAG_report_CA 06-09 (06-09-28)_ROW_1_Group" xfId="47719"/>
    <cellStyle name="n_Wanadoo Espana Flash 2004 12_UAG_report_CA 06-09 (06-09-28)_ROW_1_ROW ARPU" xfId="47720"/>
    <cellStyle name="n_Wanadoo España Flash 2004 12_UAG_report_CA 06-09 (06-09-28)_ROW_1_ROW ARPU" xfId="47721"/>
    <cellStyle name="n_Wanadoo Espana Flash 2004 12_UAG_report_CA 06-09 (06-09-28)_ROW_Group" xfId="47722"/>
    <cellStyle name="n_Wanadoo España Flash 2004 12_UAG_report_CA 06-09 (06-09-28)_ROW_Group" xfId="47723"/>
    <cellStyle name="n_Wanadoo Espana Flash 2004 12_UAG_report_CA 06-09 (06-09-28)_ROW_ROW ARPU" xfId="47724"/>
    <cellStyle name="n_Wanadoo España Flash 2004 12_UAG_report_CA 06-09 (06-09-28)_ROW_ROW ARPU" xfId="47725"/>
    <cellStyle name="n_Wanadoo Espana Flash 2004 12_UAG_report_CA 06-09 (06-09-28)_Spain ARPU + AUPU" xfId="47726"/>
    <cellStyle name="n_Wanadoo España Flash 2004 12_UAG_report_CA 06-09 (06-09-28)_Spain ARPU + AUPU" xfId="47727"/>
    <cellStyle name="n_Wanadoo Espana Flash 2004 12_UAG_report_CA 06-09 (06-09-28)_Spain ARPU + AUPU_Group" xfId="47728"/>
    <cellStyle name="n_Wanadoo España Flash 2004 12_UAG_report_CA 06-09 (06-09-28)_Spain ARPU + AUPU_Group" xfId="47729"/>
    <cellStyle name="n_Wanadoo Espana Flash 2004 12_UAG_report_CA 06-09 (06-09-28)_Spain ARPU + AUPU_ROW ARPU" xfId="47730"/>
    <cellStyle name="n_Wanadoo España Flash 2004 12_UAG_report_CA 06-09 (06-09-28)_Spain ARPU + AUPU_ROW ARPU" xfId="47731"/>
    <cellStyle name="n_Wanadoo Espana Flash 2004 12_UAG_report_CA 06-09 (06-09-28)_Spain KPIs" xfId="8007"/>
    <cellStyle name="n_Wanadoo España Flash 2004 12_UAG_report_CA 06-09 (06-09-28)_Spain KPIs" xfId="8008"/>
    <cellStyle name="n_Wanadoo Espana Flash 2004 12_UAG_report_CA 06-09 (06-09-28)_Spain KPIs 2" xfId="17374"/>
    <cellStyle name="n_Wanadoo España Flash 2004 12_UAG_report_CA 06-09 (06-09-28)_Spain KPIs 2" xfId="17375"/>
    <cellStyle name="n_Wanadoo Espana Flash 2004 12_UAG_report_CA 06-09 (06-09-28)_Spain KPIs 3" xfId="19526"/>
    <cellStyle name="n_Wanadoo España Flash 2004 12_UAG_report_CA 06-09 (06-09-28)_Spain KPIs 3" xfId="19527"/>
    <cellStyle name="n_Wanadoo Espana Flash 2004 12_UAG_report_CA 06-09 (06-09-28)_Spain KPIs_1" xfId="52824"/>
    <cellStyle name="n_Wanadoo España Flash 2004 12_UAG_report_CA 06-09 (06-09-28)_Spain KPIs_1" xfId="52825"/>
    <cellStyle name="n_Wanadoo Espana Flash 2004 12_UAG_report_CA 06-09 (06-09-28)_Telecoms - Operational KPIs" xfId="51127"/>
    <cellStyle name="n_Wanadoo España Flash 2004 12_UAG_report_CA 06-09 (06-09-28)_Telecoms - Operational KPIs" xfId="51128"/>
    <cellStyle name="n_Wanadoo Espana Flash 2004 12_UAG_report_CA 06-10 (06-11-06)" xfId="4028"/>
    <cellStyle name="n_Wanadoo España Flash 2004 12_UAG_report_CA 06-10 (06-11-06)" xfId="4029"/>
    <cellStyle name="n_Wanadoo Espana Flash 2004 12_UAG_report_CA 06-10 (06-11-06)_A&amp;ME KPIs" xfId="54605"/>
    <cellStyle name="n_Wanadoo España Flash 2004 12_UAG_report_CA 06-10 (06-11-06)_A&amp;ME KPIs" xfId="54606"/>
    <cellStyle name="n_Wanadoo Espana Flash 2004 12_UAG_report_CA 06-10 (06-11-06)_France financials" xfId="24943"/>
    <cellStyle name="n_Wanadoo España Flash 2004 12_UAG_report_CA 06-10 (06-11-06)_France financials" xfId="24944"/>
    <cellStyle name="n_Wanadoo Espana Flash 2004 12_UAG_report_CA 06-10 (06-11-06)_France KPIs" xfId="6151"/>
    <cellStyle name="n_Wanadoo España Flash 2004 12_UAG_report_CA 06-10 (06-11-06)_France KPIs" xfId="6152"/>
    <cellStyle name="n_Wanadoo Espana Flash 2004 12_UAG_report_CA 06-10 (06-11-06)_France KPIs 2" xfId="15568"/>
    <cellStyle name="n_Wanadoo España Flash 2004 12_UAG_report_CA 06-10 (06-11-06)_France KPIs 2" xfId="15569"/>
    <cellStyle name="n_Wanadoo Espana Flash 2004 12_UAG_report_CA 06-10 (06-11-06)_France KPIs 3" xfId="17642"/>
    <cellStyle name="n_Wanadoo España Flash 2004 12_UAG_report_CA 06-10 (06-11-06)_France KPIs 3" xfId="17641"/>
    <cellStyle name="n_Wanadoo Espana Flash 2004 12_UAG_report_CA 06-10 (06-11-06)_France KPIs_1" xfId="13393"/>
    <cellStyle name="n_Wanadoo España Flash 2004 12_UAG_report_CA 06-10 (06-11-06)_France KPIs_1" xfId="13394"/>
    <cellStyle name="n_Wanadoo Espana Flash 2004 12_UAG_report_CA 06-10 (06-11-06)_Group" xfId="47734"/>
    <cellStyle name="n_Wanadoo España Flash 2004 12_UAG_report_CA 06-10 (06-11-06)_Group" xfId="47735"/>
    <cellStyle name="n_Wanadoo Espana Flash 2004 12_UAG_report_CA 06-10 (06-11-06)_Group - financial KPIs" xfId="23199"/>
    <cellStyle name="n_Wanadoo España Flash 2004 12_UAG_report_CA 06-10 (06-11-06)_Group - financial KPIs" xfId="23200"/>
    <cellStyle name="n_Wanadoo Espana Flash 2004 12_UAG_report_CA 06-10 (06-11-06)_Group - operational KPIs" xfId="11639"/>
    <cellStyle name="n_Wanadoo España Flash 2004 12_UAG_report_CA 06-10 (06-11-06)_Group - operational KPIs" xfId="11640"/>
    <cellStyle name="n_Wanadoo Espana Flash 2004 12_UAG_report_CA 06-10 (06-11-06)_Group - operational KPIs 2" xfId="19338"/>
    <cellStyle name="n_Wanadoo España Flash 2004 12_UAG_report_CA 06-10 (06-11-06)_Group - operational KPIs 2" xfId="19339"/>
    <cellStyle name="n_Wanadoo Espana Flash 2004 12_UAG_report_CA 06-10 (06-11-06)_Group - operational KPIs 3" xfId="19728"/>
    <cellStyle name="n_Wanadoo España Flash 2004 12_UAG_report_CA 06-10 (06-11-06)_Group - operational KPIs 3" xfId="19729"/>
    <cellStyle name="n_Wanadoo Espana Flash 2004 12_UAG_report_CA 06-10 (06-11-06)_Group - operational KPIs_1" xfId="21455"/>
    <cellStyle name="n_Wanadoo España Flash 2004 12_UAG_report_CA 06-10 (06-11-06)_Group - operational KPIs_1" xfId="21456"/>
    <cellStyle name="n_Wanadoo Espana Flash 2004 12_UAG_report_CA 06-10 (06-11-06)_Poland KPIs" xfId="47732"/>
    <cellStyle name="n_Wanadoo España Flash 2004 12_UAG_report_CA 06-10 (06-11-06)_Poland KPIs" xfId="47733"/>
    <cellStyle name="n_Wanadoo Espana Flash 2004 12_UAG_report_CA 06-10 (06-11-06)_ROW" xfId="47736"/>
    <cellStyle name="n_Wanadoo España Flash 2004 12_UAG_report_CA 06-10 (06-11-06)_ROW" xfId="47737"/>
    <cellStyle name="n_Wanadoo Espana Flash 2004 12_UAG_report_CA 06-10 (06-11-06)_ROW ARPU" xfId="47738"/>
    <cellStyle name="n_Wanadoo España Flash 2004 12_UAG_report_CA 06-10 (06-11-06)_ROW ARPU" xfId="47739"/>
    <cellStyle name="n_Wanadoo Espana Flash 2004 12_UAG_report_CA 06-10 (06-11-06)_ROW_1" xfId="47740"/>
    <cellStyle name="n_Wanadoo España Flash 2004 12_UAG_report_CA 06-10 (06-11-06)_ROW_1" xfId="47741"/>
    <cellStyle name="n_Wanadoo Espana Flash 2004 12_UAG_report_CA 06-10 (06-11-06)_ROW_1_Group" xfId="47742"/>
    <cellStyle name="n_Wanadoo España Flash 2004 12_UAG_report_CA 06-10 (06-11-06)_ROW_1_Group" xfId="47743"/>
    <cellStyle name="n_Wanadoo Espana Flash 2004 12_UAG_report_CA 06-10 (06-11-06)_ROW_1_ROW ARPU" xfId="47744"/>
    <cellStyle name="n_Wanadoo España Flash 2004 12_UAG_report_CA 06-10 (06-11-06)_ROW_1_ROW ARPU" xfId="47745"/>
    <cellStyle name="n_Wanadoo Espana Flash 2004 12_UAG_report_CA 06-10 (06-11-06)_ROW_Group" xfId="47746"/>
    <cellStyle name="n_Wanadoo España Flash 2004 12_UAG_report_CA 06-10 (06-11-06)_ROW_Group" xfId="47747"/>
    <cellStyle name="n_Wanadoo Espana Flash 2004 12_UAG_report_CA 06-10 (06-11-06)_ROW_ROW ARPU" xfId="47748"/>
    <cellStyle name="n_Wanadoo España Flash 2004 12_UAG_report_CA 06-10 (06-11-06)_ROW_ROW ARPU" xfId="47749"/>
    <cellStyle name="n_Wanadoo Espana Flash 2004 12_UAG_report_CA 06-10 (06-11-06)_Spain ARPU + AUPU" xfId="47750"/>
    <cellStyle name="n_Wanadoo España Flash 2004 12_UAG_report_CA 06-10 (06-11-06)_Spain ARPU + AUPU" xfId="47751"/>
    <cellStyle name="n_Wanadoo Espana Flash 2004 12_UAG_report_CA 06-10 (06-11-06)_Spain ARPU + AUPU_Group" xfId="47752"/>
    <cellStyle name="n_Wanadoo España Flash 2004 12_UAG_report_CA 06-10 (06-11-06)_Spain ARPU + AUPU_Group" xfId="47753"/>
    <cellStyle name="n_Wanadoo Espana Flash 2004 12_UAG_report_CA 06-10 (06-11-06)_Spain ARPU + AUPU_ROW ARPU" xfId="47754"/>
    <cellStyle name="n_Wanadoo España Flash 2004 12_UAG_report_CA 06-10 (06-11-06)_Spain ARPU + AUPU_ROW ARPU" xfId="47755"/>
    <cellStyle name="n_Wanadoo Espana Flash 2004 12_UAG_report_CA 06-10 (06-11-06)_Spain KPIs" xfId="8009"/>
    <cellStyle name="n_Wanadoo España Flash 2004 12_UAG_report_CA 06-10 (06-11-06)_Spain KPIs" xfId="8010"/>
    <cellStyle name="n_Wanadoo Espana Flash 2004 12_UAG_report_CA 06-10 (06-11-06)_Spain KPIs 2" xfId="17376"/>
    <cellStyle name="n_Wanadoo España Flash 2004 12_UAG_report_CA 06-10 (06-11-06)_Spain KPIs 2" xfId="17377"/>
    <cellStyle name="n_Wanadoo Espana Flash 2004 12_UAG_report_CA 06-10 (06-11-06)_Spain KPIs 3" xfId="19528"/>
    <cellStyle name="n_Wanadoo España Flash 2004 12_UAG_report_CA 06-10 (06-11-06)_Spain KPIs 3" xfId="19529"/>
    <cellStyle name="n_Wanadoo Espana Flash 2004 12_UAG_report_CA 06-10 (06-11-06)_Spain KPIs_1" xfId="52826"/>
    <cellStyle name="n_Wanadoo España Flash 2004 12_UAG_report_CA 06-10 (06-11-06)_Spain KPIs_1" xfId="52827"/>
    <cellStyle name="n_Wanadoo Espana Flash 2004 12_UAG_report_CA 06-10 (06-11-06)_Telecoms - Operational KPIs" xfId="51129"/>
    <cellStyle name="n_Wanadoo España Flash 2004 12_UAG_report_CA 06-10 (06-11-06)_Telecoms - Operational KPIs" xfId="51130"/>
    <cellStyle name="n_Wanadoo España Flash 2004_01 Synthèse DM pour modèle" xfId="4030"/>
    <cellStyle name="n_Wanadoo España Flash 2004_01 Synthèse DM pour modèle_A&amp;ME KPIs" xfId="54607"/>
    <cellStyle name="n_Wanadoo España Flash 2004_01 Synthèse DM pour modèle_France financials" xfId="24945"/>
    <cellStyle name="n_Wanadoo España Flash 2004_01 Synthèse DM pour modèle_France KPIs" xfId="6153"/>
    <cellStyle name="n_Wanadoo España Flash 2004_01 Synthèse DM pour modèle_France KPIs 2" xfId="15570"/>
    <cellStyle name="n_Wanadoo España Flash 2004_01 Synthèse DM pour modèle_France KPIs_1" xfId="13395"/>
    <cellStyle name="n_Wanadoo España Flash 2004_01 Synthèse DM pour modèle_Group" xfId="47757"/>
    <cellStyle name="n_Wanadoo España Flash 2004_01 Synthèse DM pour modèle_Group - financial KPIs" xfId="23201"/>
    <cellStyle name="n_Wanadoo España Flash 2004_01 Synthèse DM pour modèle_Group - operational KPIs" xfId="11641"/>
    <cellStyle name="n_Wanadoo España Flash 2004_01 Synthèse DM pour modèle_Group - operational KPIs 2" xfId="19340"/>
    <cellStyle name="n_Wanadoo España Flash 2004_01 Synthèse DM pour modèle_Group - operational KPIs_1" xfId="21457"/>
    <cellStyle name="n_Wanadoo España Flash 2004_01 Synthèse DM pour modèle_Poland KPIs" xfId="47756"/>
    <cellStyle name="n_Wanadoo España Flash 2004_01 Synthèse DM pour modèle_ROW" xfId="47758"/>
    <cellStyle name="n_Wanadoo España Flash 2004_01 Synthèse DM pour modèle_ROW ARPU" xfId="47759"/>
    <cellStyle name="n_Wanadoo España Flash 2004_01 Synthèse DM pour modèle_ROW_1" xfId="47760"/>
    <cellStyle name="n_Wanadoo España Flash 2004_01 Synthèse DM pour modèle_ROW_1_Group" xfId="47761"/>
    <cellStyle name="n_Wanadoo España Flash 2004_01 Synthèse DM pour modèle_ROW_1_ROW ARPU" xfId="47762"/>
    <cellStyle name="n_Wanadoo España Flash 2004_01 Synthèse DM pour modèle_ROW_Group" xfId="47763"/>
    <cellStyle name="n_Wanadoo España Flash 2004_01 Synthèse DM pour modèle_ROW_ROW ARPU" xfId="47764"/>
    <cellStyle name="n_Wanadoo España Flash 2004_01 Synthèse DM pour modèle_Spain ARPU + AUPU" xfId="47765"/>
    <cellStyle name="n_Wanadoo España Flash 2004_01 Synthèse DM pour modèle_Spain ARPU + AUPU_Group" xfId="47766"/>
    <cellStyle name="n_Wanadoo España Flash 2004_01 Synthèse DM pour modèle_Spain ARPU + AUPU_ROW ARPU" xfId="47767"/>
    <cellStyle name="n_Wanadoo España Flash 2004_01 Synthèse DM pour modèle_Spain KPIs" xfId="8011"/>
    <cellStyle name="n_Wanadoo España Flash 2004_01 Synthèse DM pour modèle_Spain KPIs 2" xfId="17378"/>
    <cellStyle name="n_Wanadoo España Flash 2004_01 Synthèse DM pour modèle_Spain KPIs_1" xfId="52828"/>
    <cellStyle name="n_Wanadoo España Flash 2004_01 Synthèse DM pour modèle_Telecoms - Operational KPIs" xfId="51131"/>
    <cellStyle name="n_Wanadoo España Flash 2004_0703 Préflashde L23 Analyse CA trafic 07-03 (07-04-03)" xfId="4031"/>
    <cellStyle name="n_Wanadoo España Flash 2004_0703 Préflashde L23 Analyse CA trafic 07-03 (07-04-03)_A&amp;ME KPIs" xfId="54608"/>
    <cellStyle name="n_Wanadoo España Flash 2004_0703 Préflashde L23 Analyse CA trafic 07-03 (07-04-03)_France financials" xfId="24946"/>
    <cellStyle name="n_Wanadoo España Flash 2004_0703 Préflashde L23 Analyse CA trafic 07-03 (07-04-03)_France KPIs" xfId="6154"/>
    <cellStyle name="n_Wanadoo España Flash 2004_0703 Préflashde L23 Analyse CA trafic 07-03 (07-04-03)_France KPIs 2" xfId="15571"/>
    <cellStyle name="n_Wanadoo España Flash 2004_0703 Préflashde L23 Analyse CA trafic 07-03 (07-04-03)_France KPIs_1" xfId="13396"/>
    <cellStyle name="n_Wanadoo España Flash 2004_0703 Préflashde L23 Analyse CA trafic 07-03 (07-04-03)_Group" xfId="47769"/>
    <cellStyle name="n_Wanadoo España Flash 2004_0703 Préflashde L23 Analyse CA trafic 07-03 (07-04-03)_Group - financial KPIs" xfId="23202"/>
    <cellStyle name="n_Wanadoo España Flash 2004_0703 Préflashde L23 Analyse CA trafic 07-03 (07-04-03)_Group - operational KPIs" xfId="11642"/>
    <cellStyle name="n_Wanadoo España Flash 2004_0703 Préflashde L23 Analyse CA trafic 07-03 (07-04-03)_Group - operational KPIs 2" xfId="19341"/>
    <cellStyle name="n_Wanadoo España Flash 2004_0703 Préflashde L23 Analyse CA trafic 07-03 (07-04-03)_Group - operational KPIs_1" xfId="21458"/>
    <cellStyle name="n_Wanadoo España Flash 2004_0703 Préflashde L23 Analyse CA trafic 07-03 (07-04-03)_Poland KPIs" xfId="47768"/>
    <cellStyle name="n_Wanadoo España Flash 2004_0703 Préflashde L23 Analyse CA trafic 07-03 (07-04-03)_ROW" xfId="47770"/>
    <cellStyle name="n_Wanadoo España Flash 2004_0703 Préflashde L23 Analyse CA trafic 07-03 (07-04-03)_ROW ARPU" xfId="47771"/>
    <cellStyle name="n_Wanadoo España Flash 2004_0703 Préflashde L23 Analyse CA trafic 07-03 (07-04-03)_ROW_1" xfId="47772"/>
    <cellStyle name="n_Wanadoo España Flash 2004_0703 Préflashde L23 Analyse CA trafic 07-03 (07-04-03)_ROW_1_Group" xfId="47773"/>
    <cellStyle name="n_Wanadoo España Flash 2004_0703 Préflashde L23 Analyse CA trafic 07-03 (07-04-03)_ROW_1_ROW ARPU" xfId="47774"/>
    <cellStyle name="n_Wanadoo España Flash 2004_0703 Préflashde L23 Analyse CA trafic 07-03 (07-04-03)_ROW_Group" xfId="47775"/>
    <cellStyle name="n_Wanadoo España Flash 2004_0703 Préflashde L23 Analyse CA trafic 07-03 (07-04-03)_ROW_ROW ARPU" xfId="47776"/>
    <cellStyle name="n_Wanadoo España Flash 2004_0703 Préflashde L23 Analyse CA trafic 07-03 (07-04-03)_Spain ARPU + AUPU" xfId="47777"/>
    <cellStyle name="n_Wanadoo España Flash 2004_0703 Préflashde L23 Analyse CA trafic 07-03 (07-04-03)_Spain ARPU + AUPU_Group" xfId="47778"/>
    <cellStyle name="n_Wanadoo España Flash 2004_0703 Préflashde L23 Analyse CA trafic 07-03 (07-04-03)_Spain ARPU + AUPU_ROW ARPU" xfId="47779"/>
    <cellStyle name="n_Wanadoo España Flash 2004_0703 Préflashde L23 Analyse CA trafic 07-03 (07-04-03)_Spain KPIs" xfId="8012"/>
    <cellStyle name="n_Wanadoo España Flash 2004_0703 Préflashde L23 Analyse CA trafic 07-03 (07-04-03)_Spain KPIs 2" xfId="17379"/>
    <cellStyle name="n_Wanadoo España Flash 2004_0703 Préflashde L23 Analyse CA trafic 07-03 (07-04-03)_Spain KPIs_1" xfId="52829"/>
    <cellStyle name="n_Wanadoo España Flash 2004_0703 Préflashde L23 Analyse CA trafic 07-03 (07-04-03)_Telecoms - Operational KPIs" xfId="51132"/>
    <cellStyle name="n_Wanadoo España Flash 2004_A&amp;ME KPIs" xfId="54546"/>
    <cellStyle name="n_Wanadoo España Flash 2004_Base Forfaits 06-07" xfId="4032"/>
    <cellStyle name="n_Wanadoo España Flash 2004_Base Forfaits 06-07_A&amp;ME KPIs" xfId="54609"/>
    <cellStyle name="n_Wanadoo España Flash 2004_Base Forfaits 06-07_France financials" xfId="24947"/>
    <cellStyle name="n_Wanadoo España Flash 2004_Base Forfaits 06-07_France KPIs" xfId="6155"/>
    <cellStyle name="n_Wanadoo España Flash 2004_Base Forfaits 06-07_France KPIs 2" xfId="15572"/>
    <cellStyle name="n_Wanadoo España Flash 2004_Base Forfaits 06-07_France KPIs_1" xfId="13397"/>
    <cellStyle name="n_Wanadoo España Flash 2004_Base Forfaits 06-07_Group" xfId="47781"/>
    <cellStyle name="n_Wanadoo España Flash 2004_Base Forfaits 06-07_Group - financial KPIs" xfId="23203"/>
    <cellStyle name="n_Wanadoo España Flash 2004_Base Forfaits 06-07_Group - operational KPIs" xfId="11643"/>
    <cellStyle name="n_Wanadoo España Flash 2004_Base Forfaits 06-07_Group - operational KPIs 2" xfId="19342"/>
    <cellStyle name="n_Wanadoo España Flash 2004_Base Forfaits 06-07_Group - operational KPIs_1" xfId="21459"/>
    <cellStyle name="n_Wanadoo España Flash 2004_Base Forfaits 06-07_Poland KPIs" xfId="47780"/>
    <cellStyle name="n_Wanadoo España Flash 2004_Base Forfaits 06-07_ROW" xfId="47782"/>
    <cellStyle name="n_Wanadoo España Flash 2004_Base Forfaits 06-07_ROW ARPU" xfId="47783"/>
    <cellStyle name="n_Wanadoo España Flash 2004_Base Forfaits 06-07_ROW_1" xfId="47784"/>
    <cellStyle name="n_Wanadoo España Flash 2004_Base Forfaits 06-07_ROW_1_Group" xfId="47785"/>
    <cellStyle name="n_Wanadoo España Flash 2004_Base Forfaits 06-07_ROW_1_ROW ARPU" xfId="47786"/>
    <cellStyle name="n_Wanadoo España Flash 2004_Base Forfaits 06-07_ROW_Group" xfId="47787"/>
    <cellStyle name="n_Wanadoo España Flash 2004_Base Forfaits 06-07_ROW_ROW ARPU" xfId="47788"/>
    <cellStyle name="n_Wanadoo España Flash 2004_Base Forfaits 06-07_Spain ARPU + AUPU" xfId="47789"/>
    <cellStyle name="n_Wanadoo España Flash 2004_Base Forfaits 06-07_Spain ARPU + AUPU_Group" xfId="47790"/>
    <cellStyle name="n_Wanadoo España Flash 2004_Base Forfaits 06-07_Spain ARPU + AUPU_ROW ARPU" xfId="47791"/>
    <cellStyle name="n_Wanadoo España Flash 2004_Base Forfaits 06-07_Spain KPIs" xfId="8013"/>
    <cellStyle name="n_Wanadoo España Flash 2004_Base Forfaits 06-07_Spain KPIs 2" xfId="17380"/>
    <cellStyle name="n_Wanadoo España Flash 2004_Base Forfaits 06-07_Spain KPIs_1" xfId="52830"/>
    <cellStyle name="n_Wanadoo España Flash 2004_Base Forfaits 06-07_Telecoms - Operational KPIs" xfId="51133"/>
    <cellStyle name="n_Wanadoo España Flash 2004_CA BAC SCR-VM 06-07 (31-07-06)" xfId="4033"/>
    <cellStyle name="n_Wanadoo España Flash 2004_CA BAC SCR-VM 06-07 (31-07-06)_A&amp;ME KPIs" xfId="54610"/>
    <cellStyle name="n_Wanadoo España Flash 2004_CA BAC SCR-VM 06-07 (31-07-06)_France financials" xfId="24948"/>
    <cellStyle name="n_Wanadoo España Flash 2004_CA BAC SCR-VM 06-07 (31-07-06)_France KPIs" xfId="6156"/>
    <cellStyle name="n_Wanadoo España Flash 2004_CA BAC SCR-VM 06-07 (31-07-06)_France KPIs 2" xfId="15573"/>
    <cellStyle name="n_Wanadoo España Flash 2004_CA BAC SCR-VM 06-07 (31-07-06)_France KPIs_1" xfId="13398"/>
    <cellStyle name="n_Wanadoo España Flash 2004_CA BAC SCR-VM 06-07 (31-07-06)_Group" xfId="47793"/>
    <cellStyle name="n_Wanadoo España Flash 2004_CA BAC SCR-VM 06-07 (31-07-06)_Group - financial KPIs" xfId="23204"/>
    <cellStyle name="n_Wanadoo España Flash 2004_CA BAC SCR-VM 06-07 (31-07-06)_Group - operational KPIs" xfId="11644"/>
    <cellStyle name="n_Wanadoo España Flash 2004_CA BAC SCR-VM 06-07 (31-07-06)_Group - operational KPIs 2" xfId="19343"/>
    <cellStyle name="n_Wanadoo España Flash 2004_CA BAC SCR-VM 06-07 (31-07-06)_Group - operational KPIs_1" xfId="21460"/>
    <cellStyle name="n_Wanadoo España Flash 2004_CA BAC SCR-VM 06-07 (31-07-06)_Poland KPIs" xfId="47792"/>
    <cellStyle name="n_Wanadoo España Flash 2004_CA BAC SCR-VM 06-07 (31-07-06)_ROW" xfId="47794"/>
    <cellStyle name="n_Wanadoo España Flash 2004_CA BAC SCR-VM 06-07 (31-07-06)_ROW ARPU" xfId="47795"/>
    <cellStyle name="n_Wanadoo España Flash 2004_CA BAC SCR-VM 06-07 (31-07-06)_ROW_1" xfId="47796"/>
    <cellStyle name="n_Wanadoo España Flash 2004_CA BAC SCR-VM 06-07 (31-07-06)_ROW_1_Group" xfId="47797"/>
    <cellStyle name="n_Wanadoo España Flash 2004_CA BAC SCR-VM 06-07 (31-07-06)_ROW_1_ROW ARPU" xfId="47798"/>
    <cellStyle name="n_Wanadoo España Flash 2004_CA BAC SCR-VM 06-07 (31-07-06)_ROW_Group" xfId="47799"/>
    <cellStyle name="n_Wanadoo España Flash 2004_CA BAC SCR-VM 06-07 (31-07-06)_ROW_ROW ARPU" xfId="47800"/>
    <cellStyle name="n_Wanadoo España Flash 2004_CA BAC SCR-VM 06-07 (31-07-06)_Spain ARPU + AUPU" xfId="47801"/>
    <cellStyle name="n_Wanadoo España Flash 2004_CA BAC SCR-VM 06-07 (31-07-06)_Spain ARPU + AUPU_Group" xfId="47802"/>
    <cellStyle name="n_Wanadoo España Flash 2004_CA BAC SCR-VM 06-07 (31-07-06)_Spain ARPU + AUPU_ROW ARPU" xfId="47803"/>
    <cellStyle name="n_Wanadoo España Flash 2004_CA BAC SCR-VM 06-07 (31-07-06)_Spain KPIs" xfId="8014"/>
    <cellStyle name="n_Wanadoo España Flash 2004_CA BAC SCR-VM 06-07 (31-07-06)_Spain KPIs 2" xfId="17381"/>
    <cellStyle name="n_Wanadoo España Flash 2004_CA BAC SCR-VM 06-07 (31-07-06)_Spain KPIs_1" xfId="52831"/>
    <cellStyle name="n_Wanadoo España Flash 2004_CA BAC SCR-VM 06-07 (31-07-06)_Telecoms - Operational KPIs" xfId="51134"/>
    <cellStyle name="n_Wanadoo España Flash 2004_CA forfaits 0607 (06-08-14)" xfId="4034"/>
    <cellStyle name="n_Wanadoo España Flash 2004_CA forfaits 0607 (06-08-14)_A&amp;ME KPIs" xfId="54611"/>
    <cellStyle name="n_Wanadoo España Flash 2004_CA forfaits 0607 (06-08-14)_France financials" xfId="24949"/>
    <cellStyle name="n_Wanadoo España Flash 2004_CA forfaits 0607 (06-08-14)_France KPIs" xfId="6157"/>
    <cellStyle name="n_Wanadoo España Flash 2004_CA forfaits 0607 (06-08-14)_France KPIs 2" xfId="15574"/>
    <cellStyle name="n_Wanadoo España Flash 2004_CA forfaits 0607 (06-08-14)_France KPIs_1" xfId="13399"/>
    <cellStyle name="n_Wanadoo España Flash 2004_CA forfaits 0607 (06-08-14)_Group" xfId="47805"/>
    <cellStyle name="n_Wanadoo España Flash 2004_CA forfaits 0607 (06-08-14)_Group - financial KPIs" xfId="23205"/>
    <cellStyle name="n_Wanadoo España Flash 2004_CA forfaits 0607 (06-08-14)_Group - operational KPIs" xfId="11645"/>
    <cellStyle name="n_Wanadoo España Flash 2004_CA forfaits 0607 (06-08-14)_Group - operational KPIs 2" xfId="19344"/>
    <cellStyle name="n_Wanadoo España Flash 2004_CA forfaits 0607 (06-08-14)_Group - operational KPIs_1" xfId="21461"/>
    <cellStyle name="n_Wanadoo España Flash 2004_CA forfaits 0607 (06-08-14)_Poland KPIs" xfId="47804"/>
    <cellStyle name="n_Wanadoo España Flash 2004_CA forfaits 0607 (06-08-14)_ROW" xfId="47806"/>
    <cellStyle name="n_Wanadoo España Flash 2004_CA forfaits 0607 (06-08-14)_ROW ARPU" xfId="47807"/>
    <cellStyle name="n_Wanadoo España Flash 2004_CA forfaits 0607 (06-08-14)_ROW_1" xfId="47808"/>
    <cellStyle name="n_Wanadoo España Flash 2004_CA forfaits 0607 (06-08-14)_ROW_1_Group" xfId="47809"/>
    <cellStyle name="n_Wanadoo España Flash 2004_CA forfaits 0607 (06-08-14)_ROW_1_ROW ARPU" xfId="47810"/>
    <cellStyle name="n_Wanadoo España Flash 2004_CA forfaits 0607 (06-08-14)_ROW_Group" xfId="47811"/>
    <cellStyle name="n_Wanadoo España Flash 2004_CA forfaits 0607 (06-08-14)_ROW_ROW ARPU" xfId="47812"/>
    <cellStyle name="n_Wanadoo España Flash 2004_CA forfaits 0607 (06-08-14)_Spain ARPU + AUPU" xfId="47813"/>
    <cellStyle name="n_Wanadoo España Flash 2004_CA forfaits 0607 (06-08-14)_Spain ARPU + AUPU_Group" xfId="47814"/>
    <cellStyle name="n_Wanadoo España Flash 2004_CA forfaits 0607 (06-08-14)_Spain ARPU + AUPU_ROW ARPU" xfId="47815"/>
    <cellStyle name="n_Wanadoo España Flash 2004_CA forfaits 0607 (06-08-14)_Spain KPIs" xfId="8015"/>
    <cellStyle name="n_Wanadoo España Flash 2004_CA forfaits 0607 (06-08-14)_Spain KPIs 2" xfId="17382"/>
    <cellStyle name="n_Wanadoo España Flash 2004_CA forfaits 0607 (06-08-14)_Spain KPIs_1" xfId="52832"/>
    <cellStyle name="n_Wanadoo España Flash 2004_CA forfaits 0607 (06-08-14)_Telecoms - Operational KPIs" xfId="51135"/>
    <cellStyle name="n_Wanadoo España Flash 2004_Classeur2" xfId="4035"/>
    <cellStyle name="n_Wanadoo España Flash 2004_Classeur2_A&amp;ME KPIs" xfId="54612"/>
    <cellStyle name="n_Wanadoo España Flash 2004_Classeur2_France financials" xfId="24950"/>
    <cellStyle name="n_Wanadoo España Flash 2004_Classeur2_France KPIs" xfId="6158"/>
    <cellStyle name="n_Wanadoo España Flash 2004_Classeur2_France KPIs 2" xfId="15575"/>
    <cellStyle name="n_Wanadoo España Flash 2004_Classeur2_France KPIs_1" xfId="13400"/>
    <cellStyle name="n_Wanadoo España Flash 2004_Classeur2_Group" xfId="47817"/>
    <cellStyle name="n_Wanadoo España Flash 2004_Classeur2_Group - financial KPIs" xfId="23206"/>
    <cellStyle name="n_Wanadoo España Flash 2004_Classeur2_Group - operational KPIs" xfId="11646"/>
    <cellStyle name="n_Wanadoo España Flash 2004_Classeur2_Group - operational KPIs 2" xfId="19345"/>
    <cellStyle name="n_Wanadoo España Flash 2004_Classeur2_Group - operational KPIs_1" xfId="21462"/>
    <cellStyle name="n_Wanadoo España Flash 2004_Classeur2_Poland KPIs" xfId="47816"/>
    <cellStyle name="n_Wanadoo España Flash 2004_Classeur2_ROW" xfId="47818"/>
    <cellStyle name="n_Wanadoo España Flash 2004_Classeur2_ROW ARPU" xfId="47819"/>
    <cellStyle name="n_Wanadoo España Flash 2004_Classeur2_ROW_1" xfId="47820"/>
    <cellStyle name="n_Wanadoo España Flash 2004_Classeur2_ROW_1_Group" xfId="47821"/>
    <cellStyle name="n_Wanadoo España Flash 2004_Classeur2_ROW_1_ROW ARPU" xfId="47822"/>
    <cellStyle name="n_Wanadoo España Flash 2004_Classeur2_ROW_Group" xfId="47823"/>
    <cellStyle name="n_Wanadoo España Flash 2004_Classeur2_ROW_ROW ARPU" xfId="47824"/>
    <cellStyle name="n_Wanadoo España Flash 2004_Classeur2_Spain ARPU + AUPU" xfId="47825"/>
    <cellStyle name="n_Wanadoo España Flash 2004_Classeur2_Spain ARPU + AUPU_Group" xfId="47826"/>
    <cellStyle name="n_Wanadoo España Flash 2004_Classeur2_Spain ARPU + AUPU_ROW ARPU" xfId="47827"/>
    <cellStyle name="n_Wanadoo España Flash 2004_Classeur2_Spain KPIs" xfId="8016"/>
    <cellStyle name="n_Wanadoo España Flash 2004_Classeur2_Spain KPIs 2" xfId="17383"/>
    <cellStyle name="n_Wanadoo España Flash 2004_Classeur2_Spain KPIs_1" xfId="52833"/>
    <cellStyle name="n_Wanadoo España Flash 2004_Classeur2_Telecoms - Operational KPIs" xfId="51136"/>
    <cellStyle name="n_Wanadoo España Flash 2004_Classeur5" xfId="4036"/>
    <cellStyle name="n_Wanadoo España Flash 2004_Classeur5_A&amp;ME KPIs" xfId="54613"/>
    <cellStyle name="n_Wanadoo España Flash 2004_Classeur5_France financials" xfId="24951"/>
    <cellStyle name="n_Wanadoo España Flash 2004_Classeur5_France KPIs" xfId="6159"/>
    <cellStyle name="n_Wanadoo España Flash 2004_Classeur5_France KPIs 2" xfId="15576"/>
    <cellStyle name="n_Wanadoo España Flash 2004_Classeur5_France KPIs_1" xfId="13401"/>
    <cellStyle name="n_Wanadoo España Flash 2004_Classeur5_Group" xfId="47829"/>
    <cellStyle name="n_Wanadoo España Flash 2004_Classeur5_Group - financial KPIs" xfId="23207"/>
    <cellStyle name="n_Wanadoo España Flash 2004_Classeur5_Group - operational KPIs" xfId="11647"/>
    <cellStyle name="n_Wanadoo España Flash 2004_Classeur5_Group - operational KPIs 2" xfId="19346"/>
    <cellStyle name="n_Wanadoo España Flash 2004_Classeur5_Group - operational KPIs_1" xfId="21463"/>
    <cellStyle name="n_Wanadoo España Flash 2004_Classeur5_Poland KPIs" xfId="47828"/>
    <cellStyle name="n_Wanadoo España Flash 2004_Classeur5_ROW" xfId="47830"/>
    <cellStyle name="n_Wanadoo España Flash 2004_Classeur5_ROW ARPU" xfId="47831"/>
    <cellStyle name="n_Wanadoo España Flash 2004_Classeur5_ROW_1" xfId="47832"/>
    <cellStyle name="n_Wanadoo España Flash 2004_Classeur5_ROW_1_Group" xfId="47833"/>
    <cellStyle name="n_Wanadoo España Flash 2004_Classeur5_ROW_1_ROW ARPU" xfId="47834"/>
    <cellStyle name="n_Wanadoo España Flash 2004_Classeur5_ROW_Group" xfId="47835"/>
    <cellStyle name="n_Wanadoo España Flash 2004_Classeur5_ROW_ROW ARPU" xfId="47836"/>
    <cellStyle name="n_Wanadoo España Flash 2004_Classeur5_Spain ARPU + AUPU" xfId="47837"/>
    <cellStyle name="n_Wanadoo España Flash 2004_Classeur5_Spain ARPU + AUPU_Group" xfId="47838"/>
    <cellStyle name="n_Wanadoo España Flash 2004_Classeur5_Spain ARPU + AUPU_ROW ARPU" xfId="47839"/>
    <cellStyle name="n_Wanadoo España Flash 2004_Classeur5_Spain KPIs" xfId="8017"/>
    <cellStyle name="n_Wanadoo España Flash 2004_Classeur5_Spain KPIs 2" xfId="17384"/>
    <cellStyle name="n_Wanadoo España Flash 2004_Classeur5_Spain KPIs_1" xfId="52834"/>
    <cellStyle name="n_Wanadoo España Flash 2004_Classeur5_Telecoms - Operational KPIs" xfId="51137"/>
    <cellStyle name="n_Wanadoo España Flash 2004_DATA KPI Personal" xfId="47840"/>
    <cellStyle name="n_Wanadoo España Flash 2004_DATA KPI Personal_Group" xfId="47841"/>
    <cellStyle name="n_Wanadoo España Flash 2004_DATA KPI Personal_ROW ARPU" xfId="47842"/>
    <cellStyle name="n_Wanadoo España Flash 2004_EE_CoA_BS - mapped V4" xfId="47843"/>
    <cellStyle name="n_Wanadoo España Flash 2004_EE_CoA_BS - mapped V4_Group" xfId="47844"/>
    <cellStyle name="n_Wanadoo España Flash 2004_EE_CoA_BS - mapped V4_ROW ARPU" xfId="47845"/>
    <cellStyle name="n_Wanadoo España Flash 2004_France financials" xfId="24884"/>
    <cellStyle name="n_Wanadoo España Flash 2004_France KPIs" xfId="6092"/>
    <cellStyle name="n_Wanadoo España Flash 2004_France KPIs 2" xfId="15509"/>
    <cellStyle name="n_Wanadoo España Flash 2004_France KPIs_1" xfId="13334"/>
    <cellStyle name="n_Wanadoo España Flash 2004_Group" xfId="47846"/>
    <cellStyle name="n_Wanadoo España Flash 2004_Group - financial KPIs" xfId="23140"/>
    <cellStyle name="n_Wanadoo España Flash 2004_Group - operational KPIs" xfId="11580"/>
    <cellStyle name="n_Wanadoo España Flash 2004_Group - operational KPIs 2" xfId="19279"/>
    <cellStyle name="n_Wanadoo España Flash 2004_Group - operational KPIs_1" xfId="21396"/>
    <cellStyle name="n_Wanadoo España Flash 2004_PFA_Mn MTV_060413" xfId="4037"/>
    <cellStyle name="n_Wanadoo España Flash 2004_PFA_Mn MTV_060413_A&amp;ME KPIs" xfId="54614"/>
    <cellStyle name="n_Wanadoo España Flash 2004_PFA_Mn MTV_060413_France financials" xfId="24952"/>
    <cellStyle name="n_Wanadoo España Flash 2004_PFA_Mn MTV_060413_France KPIs" xfId="6160"/>
    <cellStyle name="n_Wanadoo España Flash 2004_PFA_Mn MTV_060413_France KPIs 2" xfId="15577"/>
    <cellStyle name="n_Wanadoo España Flash 2004_PFA_Mn MTV_060413_France KPIs_1" xfId="13402"/>
    <cellStyle name="n_Wanadoo España Flash 2004_PFA_Mn MTV_060413_Group" xfId="47848"/>
    <cellStyle name="n_Wanadoo España Flash 2004_PFA_Mn MTV_060413_Group - financial KPIs" xfId="23208"/>
    <cellStyle name="n_Wanadoo España Flash 2004_PFA_Mn MTV_060413_Group - operational KPIs" xfId="11648"/>
    <cellStyle name="n_Wanadoo España Flash 2004_PFA_Mn MTV_060413_Group - operational KPIs 2" xfId="19347"/>
    <cellStyle name="n_Wanadoo España Flash 2004_PFA_Mn MTV_060413_Group - operational KPIs_1" xfId="21464"/>
    <cellStyle name="n_Wanadoo España Flash 2004_PFA_Mn MTV_060413_Poland KPIs" xfId="47847"/>
    <cellStyle name="n_Wanadoo España Flash 2004_PFA_Mn MTV_060413_ROW" xfId="47849"/>
    <cellStyle name="n_Wanadoo España Flash 2004_PFA_Mn MTV_060413_ROW ARPU" xfId="47850"/>
    <cellStyle name="n_Wanadoo España Flash 2004_PFA_Mn MTV_060413_ROW_1" xfId="47851"/>
    <cellStyle name="n_Wanadoo España Flash 2004_PFA_Mn MTV_060413_ROW_1_Group" xfId="47852"/>
    <cellStyle name="n_Wanadoo España Flash 2004_PFA_Mn MTV_060413_ROW_1_ROW ARPU" xfId="47853"/>
    <cellStyle name="n_Wanadoo España Flash 2004_PFA_Mn MTV_060413_ROW_Group" xfId="47854"/>
    <cellStyle name="n_Wanadoo España Flash 2004_PFA_Mn MTV_060413_ROW_ROW ARPU" xfId="47855"/>
    <cellStyle name="n_Wanadoo España Flash 2004_PFA_Mn MTV_060413_Spain ARPU + AUPU" xfId="47856"/>
    <cellStyle name="n_Wanadoo España Flash 2004_PFA_Mn MTV_060413_Spain ARPU + AUPU_Group" xfId="47857"/>
    <cellStyle name="n_Wanadoo España Flash 2004_PFA_Mn MTV_060413_Spain ARPU + AUPU_ROW ARPU" xfId="47858"/>
    <cellStyle name="n_Wanadoo España Flash 2004_PFA_Mn MTV_060413_Spain KPIs" xfId="8018"/>
    <cellStyle name="n_Wanadoo España Flash 2004_PFA_Mn MTV_060413_Spain KPIs 2" xfId="17385"/>
    <cellStyle name="n_Wanadoo España Flash 2004_PFA_Mn MTV_060413_Spain KPIs_1" xfId="52835"/>
    <cellStyle name="n_Wanadoo España Flash 2004_PFA_Mn MTV_060413_Telecoms - Operational KPIs" xfId="51138"/>
    <cellStyle name="n_Wanadoo España Flash 2004_PFA_Mn_0603_V0 0" xfId="4038"/>
    <cellStyle name="n_Wanadoo España Flash 2004_PFA_Mn_0603_V0 0_A&amp;ME KPIs" xfId="54615"/>
    <cellStyle name="n_Wanadoo España Flash 2004_PFA_Mn_0603_V0 0_France financials" xfId="24953"/>
    <cellStyle name="n_Wanadoo España Flash 2004_PFA_Mn_0603_V0 0_France KPIs" xfId="6161"/>
    <cellStyle name="n_Wanadoo España Flash 2004_PFA_Mn_0603_V0 0_France KPIs 2" xfId="15578"/>
    <cellStyle name="n_Wanadoo España Flash 2004_PFA_Mn_0603_V0 0_France KPIs_1" xfId="13403"/>
    <cellStyle name="n_Wanadoo España Flash 2004_PFA_Mn_0603_V0 0_Group" xfId="47860"/>
    <cellStyle name="n_Wanadoo España Flash 2004_PFA_Mn_0603_V0 0_Group - financial KPIs" xfId="23209"/>
    <cellStyle name="n_Wanadoo España Flash 2004_PFA_Mn_0603_V0 0_Group - operational KPIs" xfId="11649"/>
    <cellStyle name="n_Wanadoo España Flash 2004_PFA_Mn_0603_V0 0_Group - operational KPIs 2" xfId="19348"/>
    <cellStyle name="n_Wanadoo España Flash 2004_PFA_Mn_0603_V0 0_Group - operational KPIs_1" xfId="21465"/>
    <cellStyle name="n_Wanadoo España Flash 2004_PFA_Mn_0603_V0 0_Poland KPIs" xfId="47859"/>
    <cellStyle name="n_Wanadoo España Flash 2004_PFA_Mn_0603_V0 0_ROW" xfId="47861"/>
    <cellStyle name="n_Wanadoo España Flash 2004_PFA_Mn_0603_V0 0_ROW ARPU" xfId="47862"/>
    <cellStyle name="n_Wanadoo España Flash 2004_PFA_Mn_0603_V0 0_ROW_1" xfId="47863"/>
    <cellStyle name="n_Wanadoo España Flash 2004_PFA_Mn_0603_V0 0_ROW_1_Group" xfId="47864"/>
    <cellStyle name="n_Wanadoo España Flash 2004_PFA_Mn_0603_V0 0_ROW_1_ROW ARPU" xfId="47865"/>
    <cellStyle name="n_Wanadoo España Flash 2004_PFA_Mn_0603_V0 0_ROW_Group" xfId="47866"/>
    <cellStyle name="n_Wanadoo España Flash 2004_PFA_Mn_0603_V0 0_ROW_ROW ARPU" xfId="47867"/>
    <cellStyle name="n_Wanadoo España Flash 2004_PFA_Mn_0603_V0 0_Spain ARPU + AUPU" xfId="47868"/>
    <cellStyle name="n_Wanadoo España Flash 2004_PFA_Mn_0603_V0 0_Spain ARPU + AUPU_Group" xfId="47869"/>
    <cellStyle name="n_Wanadoo España Flash 2004_PFA_Mn_0603_V0 0_Spain ARPU + AUPU_ROW ARPU" xfId="47870"/>
    <cellStyle name="n_Wanadoo España Flash 2004_PFA_Mn_0603_V0 0_Spain KPIs" xfId="8019"/>
    <cellStyle name="n_Wanadoo España Flash 2004_PFA_Mn_0603_V0 0_Spain KPIs 2" xfId="17386"/>
    <cellStyle name="n_Wanadoo España Flash 2004_PFA_Mn_0603_V0 0_Spain KPIs_1" xfId="52836"/>
    <cellStyle name="n_Wanadoo España Flash 2004_PFA_Mn_0603_V0 0_Telecoms - Operational KPIs" xfId="51139"/>
    <cellStyle name="n_Wanadoo España Flash 2004_PFA_Parcs_0600706" xfId="4039"/>
    <cellStyle name="n_Wanadoo España Flash 2004_PFA_Parcs_0600706_A&amp;ME KPIs" xfId="54616"/>
    <cellStyle name="n_Wanadoo España Flash 2004_PFA_Parcs_0600706_France financials" xfId="24954"/>
    <cellStyle name="n_Wanadoo España Flash 2004_PFA_Parcs_0600706_France KPIs" xfId="6162"/>
    <cellStyle name="n_Wanadoo España Flash 2004_PFA_Parcs_0600706_France KPIs 2" xfId="15579"/>
    <cellStyle name="n_Wanadoo España Flash 2004_PFA_Parcs_0600706_France KPIs_1" xfId="13404"/>
    <cellStyle name="n_Wanadoo España Flash 2004_PFA_Parcs_0600706_Group" xfId="47872"/>
    <cellStyle name="n_Wanadoo España Flash 2004_PFA_Parcs_0600706_Group - financial KPIs" xfId="23210"/>
    <cellStyle name="n_Wanadoo España Flash 2004_PFA_Parcs_0600706_Group - operational KPIs" xfId="11650"/>
    <cellStyle name="n_Wanadoo España Flash 2004_PFA_Parcs_0600706_Group - operational KPIs 2" xfId="19349"/>
    <cellStyle name="n_Wanadoo España Flash 2004_PFA_Parcs_0600706_Group - operational KPIs_1" xfId="21466"/>
    <cellStyle name="n_Wanadoo España Flash 2004_PFA_Parcs_0600706_Poland KPIs" xfId="47871"/>
    <cellStyle name="n_Wanadoo España Flash 2004_PFA_Parcs_0600706_ROW" xfId="47873"/>
    <cellStyle name="n_Wanadoo España Flash 2004_PFA_Parcs_0600706_ROW ARPU" xfId="47874"/>
    <cellStyle name="n_Wanadoo España Flash 2004_PFA_Parcs_0600706_ROW_1" xfId="47875"/>
    <cellStyle name="n_Wanadoo España Flash 2004_PFA_Parcs_0600706_ROW_1_Group" xfId="47876"/>
    <cellStyle name="n_Wanadoo España Flash 2004_PFA_Parcs_0600706_ROW_1_ROW ARPU" xfId="47877"/>
    <cellStyle name="n_Wanadoo España Flash 2004_PFA_Parcs_0600706_ROW_Group" xfId="47878"/>
    <cellStyle name="n_Wanadoo España Flash 2004_PFA_Parcs_0600706_ROW_ROW ARPU" xfId="47879"/>
    <cellStyle name="n_Wanadoo España Flash 2004_PFA_Parcs_0600706_Spain ARPU + AUPU" xfId="47880"/>
    <cellStyle name="n_Wanadoo España Flash 2004_PFA_Parcs_0600706_Spain ARPU + AUPU_Group" xfId="47881"/>
    <cellStyle name="n_Wanadoo España Flash 2004_PFA_Parcs_0600706_Spain ARPU + AUPU_ROW ARPU" xfId="47882"/>
    <cellStyle name="n_Wanadoo España Flash 2004_PFA_Parcs_0600706_Spain KPIs" xfId="8020"/>
    <cellStyle name="n_Wanadoo España Flash 2004_PFA_Parcs_0600706_Spain KPIs 2" xfId="17387"/>
    <cellStyle name="n_Wanadoo España Flash 2004_PFA_Parcs_0600706_Spain KPIs_1" xfId="52837"/>
    <cellStyle name="n_Wanadoo España Flash 2004_PFA_Parcs_0600706_Telecoms - Operational KPIs" xfId="51140"/>
    <cellStyle name="n_Wanadoo España Flash 2004_Poland KPIs" xfId="46975"/>
    <cellStyle name="n_Wanadoo España Flash 2004_Reporting Valeur_Mobile_2010_10" xfId="47883"/>
    <cellStyle name="n_Wanadoo España Flash 2004_Reporting Valeur_Mobile_2010_10_Group" xfId="47884"/>
    <cellStyle name="n_Wanadoo España Flash 2004_Reporting Valeur_Mobile_2010_10_ROW" xfId="47885"/>
    <cellStyle name="n_Wanadoo España Flash 2004_Reporting Valeur_Mobile_2010_10_ROW ARPU" xfId="47886"/>
    <cellStyle name="n_Wanadoo España Flash 2004_Reporting Valeur_Mobile_2010_10_ROW_Group" xfId="47887"/>
    <cellStyle name="n_Wanadoo España Flash 2004_Reporting Valeur_Mobile_2010_10_ROW_ROW ARPU" xfId="47888"/>
    <cellStyle name="n_Wanadoo España Flash 2004_ROW" xfId="47889"/>
    <cellStyle name="n_Wanadoo España Flash 2004_ROW ARPU" xfId="47890"/>
    <cellStyle name="n_Wanadoo España Flash 2004_ROW_1" xfId="47891"/>
    <cellStyle name="n_Wanadoo España Flash 2004_ROW_1_Group" xfId="47892"/>
    <cellStyle name="n_Wanadoo España Flash 2004_ROW_1_ROW ARPU" xfId="47893"/>
    <cellStyle name="n_Wanadoo España Flash 2004_ROW_Group" xfId="47894"/>
    <cellStyle name="n_Wanadoo España Flash 2004_ROW_ROW ARPU" xfId="47895"/>
    <cellStyle name="n_Wanadoo España Flash 2004_Spain ARPU + AUPU" xfId="47896"/>
    <cellStyle name="n_Wanadoo España Flash 2004_Spain ARPU + AUPU_Group" xfId="47897"/>
    <cellStyle name="n_Wanadoo España Flash 2004_Spain ARPU + AUPU_ROW ARPU" xfId="47898"/>
    <cellStyle name="n_Wanadoo España Flash 2004_Spain KPIs" xfId="7950"/>
    <cellStyle name="n_Wanadoo España Flash 2004_Spain KPIs 2" xfId="17317"/>
    <cellStyle name="n_Wanadoo España Flash 2004_Spain KPIs_1" xfId="52767"/>
    <cellStyle name="n_Wanadoo España Flash 2004_Telecoms - Operational KPIs" xfId="51070"/>
    <cellStyle name="n_Wanadoo España Flash 2004_UAG_report_CA 06-09 (06-09-28)" xfId="4040"/>
    <cellStyle name="n_Wanadoo España Flash 2004_UAG_report_CA 06-09 (06-09-28)_A&amp;ME KPIs" xfId="54617"/>
    <cellStyle name="n_Wanadoo España Flash 2004_UAG_report_CA 06-09 (06-09-28)_France financials" xfId="24955"/>
    <cellStyle name="n_Wanadoo España Flash 2004_UAG_report_CA 06-09 (06-09-28)_France KPIs" xfId="6163"/>
    <cellStyle name="n_Wanadoo España Flash 2004_UAG_report_CA 06-09 (06-09-28)_France KPIs 2" xfId="15580"/>
    <cellStyle name="n_Wanadoo España Flash 2004_UAG_report_CA 06-09 (06-09-28)_France KPIs_1" xfId="13405"/>
    <cellStyle name="n_Wanadoo España Flash 2004_UAG_report_CA 06-09 (06-09-28)_Group" xfId="47900"/>
    <cellStyle name="n_Wanadoo España Flash 2004_UAG_report_CA 06-09 (06-09-28)_Group - financial KPIs" xfId="23211"/>
    <cellStyle name="n_Wanadoo España Flash 2004_UAG_report_CA 06-09 (06-09-28)_Group - operational KPIs" xfId="11651"/>
    <cellStyle name="n_Wanadoo España Flash 2004_UAG_report_CA 06-09 (06-09-28)_Group - operational KPIs 2" xfId="19350"/>
    <cellStyle name="n_Wanadoo España Flash 2004_UAG_report_CA 06-09 (06-09-28)_Group - operational KPIs_1" xfId="21467"/>
    <cellStyle name="n_Wanadoo España Flash 2004_UAG_report_CA 06-09 (06-09-28)_Poland KPIs" xfId="47899"/>
    <cellStyle name="n_Wanadoo España Flash 2004_UAG_report_CA 06-09 (06-09-28)_ROW" xfId="47901"/>
    <cellStyle name="n_Wanadoo España Flash 2004_UAG_report_CA 06-09 (06-09-28)_ROW ARPU" xfId="47902"/>
    <cellStyle name="n_Wanadoo España Flash 2004_UAG_report_CA 06-09 (06-09-28)_ROW_1" xfId="47903"/>
    <cellStyle name="n_Wanadoo España Flash 2004_UAG_report_CA 06-09 (06-09-28)_ROW_1_Group" xfId="47904"/>
    <cellStyle name="n_Wanadoo España Flash 2004_UAG_report_CA 06-09 (06-09-28)_ROW_1_ROW ARPU" xfId="47905"/>
    <cellStyle name="n_Wanadoo España Flash 2004_UAG_report_CA 06-09 (06-09-28)_ROW_Group" xfId="47906"/>
    <cellStyle name="n_Wanadoo España Flash 2004_UAG_report_CA 06-09 (06-09-28)_ROW_ROW ARPU" xfId="47907"/>
    <cellStyle name="n_Wanadoo España Flash 2004_UAG_report_CA 06-09 (06-09-28)_Spain ARPU + AUPU" xfId="47908"/>
    <cellStyle name="n_Wanadoo España Flash 2004_UAG_report_CA 06-09 (06-09-28)_Spain ARPU + AUPU_Group" xfId="47909"/>
    <cellStyle name="n_Wanadoo España Flash 2004_UAG_report_CA 06-09 (06-09-28)_Spain ARPU + AUPU_ROW ARPU" xfId="47910"/>
    <cellStyle name="n_Wanadoo España Flash 2004_UAG_report_CA 06-09 (06-09-28)_Spain KPIs" xfId="8021"/>
    <cellStyle name="n_Wanadoo España Flash 2004_UAG_report_CA 06-09 (06-09-28)_Spain KPIs 2" xfId="17388"/>
    <cellStyle name="n_Wanadoo España Flash 2004_UAG_report_CA 06-09 (06-09-28)_Spain KPIs_1" xfId="52838"/>
    <cellStyle name="n_Wanadoo España Flash 2004_UAG_report_CA 06-09 (06-09-28)_Telecoms - Operational KPIs" xfId="51141"/>
    <cellStyle name="n_Wanadoo España Flash 2004_UAG_report_CA 06-10 (06-11-06)" xfId="4041"/>
    <cellStyle name="n_Wanadoo España Flash 2004_UAG_report_CA 06-10 (06-11-06)_A&amp;ME KPIs" xfId="54618"/>
    <cellStyle name="n_Wanadoo España Flash 2004_UAG_report_CA 06-10 (06-11-06)_France financials" xfId="24956"/>
    <cellStyle name="n_Wanadoo España Flash 2004_UAG_report_CA 06-10 (06-11-06)_France KPIs" xfId="6164"/>
    <cellStyle name="n_Wanadoo España Flash 2004_UAG_report_CA 06-10 (06-11-06)_France KPIs 2" xfId="15581"/>
    <cellStyle name="n_Wanadoo España Flash 2004_UAG_report_CA 06-10 (06-11-06)_France KPIs_1" xfId="13406"/>
    <cellStyle name="n_Wanadoo España Flash 2004_UAG_report_CA 06-10 (06-11-06)_Group" xfId="47912"/>
    <cellStyle name="n_Wanadoo España Flash 2004_UAG_report_CA 06-10 (06-11-06)_Group - financial KPIs" xfId="23212"/>
    <cellStyle name="n_Wanadoo España Flash 2004_UAG_report_CA 06-10 (06-11-06)_Group - operational KPIs" xfId="11652"/>
    <cellStyle name="n_Wanadoo España Flash 2004_UAG_report_CA 06-10 (06-11-06)_Group - operational KPIs 2" xfId="19351"/>
    <cellStyle name="n_Wanadoo España Flash 2004_UAG_report_CA 06-10 (06-11-06)_Group - operational KPIs_1" xfId="21468"/>
    <cellStyle name="n_Wanadoo España Flash 2004_UAG_report_CA 06-10 (06-11-06)_Poland KPIs" xfId="47911"/>
    <cellStyle name="n_Wanadoo España Flash 2004_UAG_report_CA 06-10 (06-11-06)_ROW" xfId="47913"/>
    <cellStyle name="n_Wanadoo España Flash 2004_UAG_report_CA 06-10 (06-11-06)_ROW ARPU" xfId="47914"/>
    <cellStyle name="n_Wanadoo España Flash 2004_UAG_report_CA 06-10 (06-11-06)_ROW_1" xfId="47915"/>
    <cellStyle name="n_Wanadoo España Flash 2004_UAG_report_CA 06-10 (06-11-06)_ROW_1_Group" xfId="47916"/>
    <cellStyle name="n_Wanadoo España Flash 2004_UAG_report_CA 06-10 (06-11-06)_ROW_1_ROW ARPU" xfId="47917"/>
    <cellStyle name="n_Wanadoo España Flash 2004_UAG_report_CA 06-10 (06-11-06)_ROW_Group" xfId="47918"/>
    <cellStyle name="n_Wanadoo España Flash 2004_UAG_report_CA 06-10 (06-11-06)_ROW_ROW ARPU" xfId="47919"/>
    <cellStyle name="n_Wanadoo España Flash 2004_UAG_report_CA 06-10 (06-11-06)_Spain ARPU + AUPU" xfId="47920"/>
    <cellStyle name="n_Wanadoo España Flash 2004_UAG_report_CA 06-10 (06-11-06)_Spain ARPU + AUPU_Group" xfId="47921"/>
    <cellStyle name="n_Wanadoo España Flash 2004_UAG_report_CA 06-10 (06-11-06)_Spain ARPU + AUPU_ROW ARPU" xfId="47922"/>
    <cellStyle name="n_Wanadoo España Flash 2004_UAG_report_CA 06-10 (06-11-06)_Spain KPIs" xfId="8022"/>
    <cellStyle name="n_Wanadoo España Flash 2004_UAG_report_CA 06-10 (06-11-06)_Spain KPIs 2" xfId="17389"/>
    <cellStyle name="n_Wanadoo España Flash 2004_UAG_report_CA 06-10 (06-11-06)_Spain KPIs_1" xfId="52839"/>
    <cellStyle name="n_Wanadoo España Flash 2004_UAG_report_CA 06-10 (06-11-06)_Telecoms - Operational KPIs" xfId="51142"/>
    <cellStyle name="n_Wanadoo España Flash 2004_V&amp;M trajectoires V1 (06-08-11)" xfId="4042"/>
    <cellStyle name="n_Wanadoo España Flash 2004_V&amp;M trajectoires V1 (06-08-11)_A&amp;ME KPIs" xfId="54619"/>
    <cellStyle name="n_Wanadoo España Flash 2004_V&amp;M trajectoires V1 (06-08-11)_France financials" xfId="24957"/>
    <cellStyle name="n_Wanadoo España Flash 2004_V&amp;M trajectoires V1 (06-08-11)_France KPIs" xfId="6165"/>
    <cellStyle name="n_Wanadoo España Flash 2004_V&amp;M trajectoires V1 (06-08-11)_France KPIs 2" xfId="15582"/>
    <cellStyle name="n_Wanadoo España Flash 2004_V&amp;M trajectoires V1 (06-08-11)_France KPIs_1" xfId="13407"/>
    <cellStyle name="n_Wanadoo España Flash 2004_V&amp;M trajectoires V1 (06-08-11)_Group" xfId="47924"/>
    <cellStyle name="n_Wanadoo España Flash 2004_V&amp;M trajectoires V1 (06-08-11)_Group - financial KPIs" xfId="23213"/>
    <cellStyle name="n_Wanadoo España Flash 2004_V&amp;M trajectoires V1 (06-08-11)_Group - operational KPIs" xfId="11653"/>
    <cellStyle name="n_Wanadoo España Flash 2004_V&amp;M trajectoires V1 (06-08-11)_Group - operational KPIs 2" xfId="19352"/>
    <cellStyle name="n_Wanadoo España Flash 2004_V&amp;M trajectoires V1 (06-08-11)_Group - operational KPIs_1" xfId="21469"/>
    <cellStyle name="n_Wanadoo España Flash 2004_V&amp;M trajectoires V1 (06-08-11)_Poland KPIs" xfId="47923"/>
    <cellStyle name="n_Wanadoo España Flash 2004_V&amp;M trajectoires V1 (06-08-11)_ROW" xfId="47925"/>
    <cellStyle name="n_Wanadoo España Flash 2004_V&amp;M trajectoires V1 (06-08-11)_ROW ARPU" xfId="47926"/>
    <cellStyle name="n_Wanadoo España Flash 2004_V&amp;M trajectoires V1 (06-08-11)_ROW_1" xfId="47927"/>
    <cellStyle name="n_Wanadoo España Flash 2004_V&amp;M trajectoires V1 (06-08-11)_ROW_1_Group" xfId="47928"/>
    <cellStyle name="n_Wanadoo España Flash 2004_V&amp;M trajectoires V1 (06-08-11)_ROW_1_ROW ARPU" xfId="47929"/>
    <cellStyle name="n_Wanadoo España Flash 2004_V&amp;M trajectoires V1 (06-08-11)_ROW_Group" xfId="47930"/>
    <cellStyle name="n_Wanadoo España Flash 2004_V&amp;M trajectoires V1 (06-08-11)_ROW_ROW ARPU" xfId="47931"/>
    <cellStyle name="n_Wanadoo España Flash 2004_V&amp;M trajectoires V1 (06-08-11)_Spain ARPU + AUPU" xfId="47932"/>
    <cellStyle name="n_Wanadoo España Flash 2004_V&amp;M trajectoires V1 (06-08-11)_Spain ARPU + AUPU_Group" xfId="47933"/>
    <cellStyle name="n_Wanadoo España Flash 2004_V&amp;M trajectoires V1 (06-08-11)_Spain ARPU + AUPU_ROW ARPU" xfId="47934"/>
    <cellStyle name="n_Wanadoo España Flash 2004_V&amp;M trajectoires V1 (06-08-11)_Spain KPIs" xfId="8023"/>
    <cellStyle name="n_Wanadoo España Flash 2004_V&amp;M trajectoires V1 (06-08-11)_Spain KPIs 2" xfId="17390"/>
    <cellStyle name="n_Wanadoo España Flash 2004_V&amp;M trajectoires V1 (06-08-11)_Spain KPIs_1" xfId="52840"/>
    <cellStyle name="n_Wanadoo España Flash 2004_V&amp;M trajectoires V1 (06-08-11)_Telecoms - Operational KPIs" xfId="51143"/>
    <cellStyle name="n_Wanadoo France B2004" xfId="4043"/>
    <cellStyle name="n_Wanadoo France B2004_01 Synthèse DM pour modèle" xfId="4044"/>
    <cellStyle name="n_Wanadoo France B2004_01 Synthèse DM pour modèle_A&amp;ME KPIs" xfId="54621"/>
    <cellStyle name="n_Wanadoo France B2004_01 Synthèse DM pour modèle_France financials" xfId="24959"/>
    <cellStyle name="n_Wanadoo France B2004_01 Synthèse DM pour modèle_France KPIs" xfId="6167"/>
    <cellStyle name="n_Wanadoo France B2004_01 Synthèse DM pour modèle_France KPIs 2" xfId="15584"/>
    <cellStyle name="n_Wanadoo France B2004_01 Synthèse DM pour modèle_France KPIs_1" xfId="13409"/>
    <cellStyle name="n_Wanadoo France B2004_01 Synthèse DM pour modèle_Group" xfId="47937"/>
    <cellStyle name="n_Wanadoo France B2004_01 Synthèse DM pour modèle_Group - financial KPIs" xfId="23215"/>
    <cellStyle name="n_Wanadoo France B2004_01 Synthèse DM pour modèle_Group - operational KPIs" xfId="11655"/>
    <cellStyle name="n_Wanadoo France B2004_01 Synthèse DM pour modèle_Group - operational KPIs 2" xfId="19354"/>
    <cellStyle name="n_Wanadoo France B2004_01 Synthèse DM pour modèle_Group - operational KPIs_1" xfId="21471"/>
    <cellStyle name="n_Wanadoo France B2004_01 Synthèse DM pour modèle_Poland KPIs" xfId="47936"/>
    <cellStyle name="n_Wanadoo France B2004_01 Synthèse DM pour modèle_ROW" xfId="47938"/>
    <cellStyle name="n_Wanadoo France B2004_01 Synthèse DM pour modèle_ROW ARPU" xfId="47939"/>
    <cellStyle name="n_Wanadoo France B2004_01 Synthèse DM pour modèle_ROW_1" xfId="47940"/>
    <cellStyle name="n_Wanadoo France B2004_01 Synthèse DM pour modèle_ROW_1_Group" xfId="47941"/>
    <cellStyle name="n_Wanadoo France B2004_01 Synthèse DM pour modèle_ROW_1_ROW ARPU" xfId="47942"/>
    <cellStyle name="n_Wanadoo France B2004_01 Synthèse DM pour modèle_ROW_Group" xfId="47943"/>
    <cellStyle name="n_Wanadoo France B2004_01 Synthèse DM pour modèle_ROW_ROW ARPU" xfId="47944"/>
    <cellStyle name="n_Wanadoo France B2004_01 Synthèse DM pour modèle_Spain ARPU + AUPU" xfId="47945"/>
    <cellStyle name="n_Wanadoo France B2004_01 Synthèse DM pour modèle_Spain ARPU + AUPU_Group" xfId="47946"/>
    <cellStyle name="n_Wanadoo France B2004_01 Synthèse DM pour modèle_Spain ARPU + AUPU_ROW ARPU" xfId="47947"/>
    <cellStyle name="n_Wanadoo France B2004_01 Synthèse DM pour modèle_Spain KPIs" xfId="8025"/>
    <cellStyle name="n_Wanadoo France B2004_01 Synthèse DM pour modèle_Spain KPIs 2" xfId="17392"/>
    <cellStyle name="n_Wanadoo France B2004_01 Synthèse DM pour modèle_Spain KPIs_1" xfId="52842"/>
    <cellStyle name="n_Wanadoo France B2004_01 Synthèse DM pour modèle_Telecoms - Operational KPIs" xfId="51145"/>
    <cellStyle name="n_Wanadoo France B2004_0703 Préflashde L23 Analyse CA trafic 07-03 (07-04-03)" xfId="4045"/>
    <cellStyle name="n_Wanadoo France B2004_0703 Préflashde L23 Analyse CA trafic 07-03 (07-04-03)_A&amp;ME KPIs" xfId="54622"/>
    <cellStyle name="n_Wanadoo France B2004_0703 Préflashde L23 Analyse CA trafic 07-03 (07-04-03)_France financials" xfId="24960"/>
    <cellStyle name="n_Wanadoo France B2004_0703 Préflashde L23 Analyse CA trafic 07-03 (07-04-03)_France KPIs" xfId="6168"/>
    <cellStyle name="n_Wanadoo France B2004_0703 Préflashde L23 Analyse CA trafic 07-03 (07-04-03)_France KPIs 2" xfId="15585"/>
    <cellStyle name="n_Wanadoo France B2004_0703 Préflashde L23 Analyse CA trafic 07-03 (07-04-03)_France KPIs_1" xfId="13410"/>
    <cellStyle name="n_Wanadoo France B2004_0703 Préflashde L23 Analyse CA trafic 07-03 (07-04-03)_Group" xfId="47949"/>
    <cellStyle name="n_Wanadoo France B2004_0703 Préflashde L23 Analyse CA trafic 07-03 (07-04-03)_Group - financial KPIs" xfId="23216"/>
    <cellStyle name="n_Wanadoo France B2004_0703 Préflashde L23 Analyse CA trafic 07-03 (07-04-03)_Group - operational KPIs" xfId="11656"/>
    <cellStyle name="n_Wanadoo France B2004_0703 Préflashde L23 Analyse CA trafic 07-03 (07-04-03)_Group - operational KPIs 2" xfId="19355"/>
    <cellStyle name="n_Wanadoo France B2004_0703 Préflashde L23 Analyse CA trafic 07-03 (07-04-03)_Group - operational KPIs_1" xfId="21472"/>
    <cellStyle name="n_Wanadoo France B2004_0703 Préflashde L23 Analyse CA trafic 07-03 (07-04-03)_Poland KPIs" xfId="47948"/>
    <cellStyle name="n_Wanadoo France B2004_0703 Préflashde L23 Analyse CA trafic 07-03 (07-04-03)_ROW" xfId="47950"/>
    <cellStyle name="n_Wanadoo France B2004_0703 Préflashde L23 Analyse CA trafic 07-03 (07-04-03)_ROW ARPU" xfId="47951"/>
    <cellStyle name="n_Wanadoo France B2004_0703 Préflashde L23 Analyse CA trafic 07-03 (07-04-03)_ROW_1" xfId="47952"/>
    <cellStyle name="n_Wanadoo France B2004_0703 Préflashde L23 Analyse CA trafic 07-03 (07-04-03)_ROW_1_Group" xfId="47953"/>
    <cellStyle name="n_Wanadoo France B2004_0703 Préflashde L23 Analyse CA trafic 07-03 (07-04-03)_ROW_1_ROW ARPU" xfId="47954"/>
    <cellStyle name="n_Wanadoo France B2004_0703 Préflashde L23 Analyse CA trafic 07-03 (07-04-03)_ROW_Group" xfId="47955"/>
    <cellStyle name="n_Wanadoo France B2004_0703 Préflashde L23 Analyse CA trafic 07-03 (07-04-03)_ROW_ROW ARPU" xfId="47956"/>
    <cellStyle name="n_Wanadoo France B2004_0703 Préflashde L23 Analyse CA trafic 07-03 (07-04-03)_Spain ARPU + AUPU" xfId="47957"/>
    <cellStyle name="n_Wanadoo France B2004_0703 Préflashde L23 Analyse CA trafic 07-03 (07-04-03)_Spain ARPU + AUPU_Group" xfId="47958"/>
    <cellStyle name="n_Wanadoo France B2004_0703 Préflashde L23 Analyse CA trafic 07-03 (07-04-03)_Spain ARPU + AUPU_ROW ARPU" xfId="47959"/>
    <cellStyle name="n_Wanadoo France B2004_0703 Préflashde L23 Analyse CA trafic 07-03 (07-04-03)_Spain KPIs" xfId="8026"/>
    <cellStyle name="n_Wanadoo France B2004_0703 Préflashde L23 Analyse CA trafic 07-03 (07-04-03)_Spain KPIs 2" xfId="17393"/>
    <cellStyle name="n_Wanadoo France B2004_0703 Préflashde L23 Analyse CA trafic 07-03 (07-04-03)_Spain KPIs_1" xfId="52843"/>
    <cellStyle name="n_Wanadoo France B2004_0703 Préflashde L23 Analyse CA trafic 07-03 (07-04-03)_Telecoms - Operational KPIs" xfId="51146"/>
    <cellStyle name="n_Wanadoo France B2004_A&amp;ME KPIs" xfId="54620"/>
    <cellStyle name="n_Wanadoo France B2004_Base Forfaits 06-07" xfId="4046"/>
    <cellStyle name="n_Wanadoo France B2004_Base Forfaits 06-07_A&amp;ME KPIs" xfId="54623"/>
    <cellStyle name="n_Wanadoo France B2004_Base Forfaits 06-07_France financials" xfId="24961"/>
    <cellStyle name="n_Wanadoo France B2004_Base Forfaits 06-07_France KPIs" xfId="6169"/>
    <cellStyle name="n_Wanadoo France B2004_Base Forfaits 06-07_France KPIs 2" xfId="15586"/>
    <cellStyle name="n_Wanadoo France B2004_Base Forfaits 06-07_France KPIs_1" xfId="13411"/>
    <cellStyle name="n_Wanadoo France B2004_Base Forfaits 06-07_Group" xfId="47961"/>
    <cellStyle name="n_Wanadoo France B2004_Base Forfaits 06-07_Group - financial KPIs" xfId="23217"/>
    <cellStyle name="n_Wanadoo France B2004_Base Forfaits 06-07_Group - operational KPIs" xfId="11657"/>
    <cellStyle name="n_Wanadoo France B2004_Base Forfaits 06-07_Group - operational KPIs 2" xfId="19356"/>
    <cellStyle name="n_Wanadoo France B2004_Base Forfaits 06-07_Group - operational KPIs_1" xfId="21473"/>
    <cellStyle name="n_Wanadoo France B2004_Base Forfaits 06-07_Poland KPIs" xfId="47960"/>
    <cellStyle name="n_Wanadoo France B2004_Base Forfaits 06-07_ROW" xfId="47962"/>
    <cellStyle name="n_Wanadoo France B2004_Base Forfaits 06-07_ROW ARPU" xfId="47963"/>
    <cellStyle name="n_Wanadoo France B2004_Base Forfaits 06-07_ROW_1" xfId="47964"/>
    <cellStyle name="n_Wanadoo France B2004_Base Forfaits 06-07_ROW_1_Group" xfId="47965"/>
    <cellStyle name="n_Wanadoo France B2004_Base Forfaits 06-07_ROW_1_ROW ARPU" xfId="47966"/>
    <cellStyle name="n_Wanadoo France B2004_Base Forfaits 06-07_ROW_Group" xfId="47967"/>
    <cellStyle name="n_Wanadoo France B2004_Base Forfaits 06-07_ROW_ROW ARPU" xfId="47968"/>
    <cellStyle name="n_Wanadoo France B2004_Base Forfaits 06-07_Spain ARPU + AUPU" xfId="47969"/>
    <cellStyle name="n_Wanadoo France B2004_Base Forfaits 06-07_Spain ARPU + AUPU_Group" xfId="47970"/>
    <cellStyle name="n_Wanadoo France B2004_Base Forfaits 06-07_Spain ARPU + AUPU_ROW ARPU" xfId="47971"/>
    <cellStyle name="n_Wanadoo France B2004_Base Forfaits 06-07_Spain KPIs" xfId="8027"/>
    <cellStyle name="n_Wanadoo France B2004_Base Forfaits 06-07_Spain KPIs 2" xfId="17394"/>
    <cellStyle name="n_Wanadoo France B2004_Base Forfaits 06-07_Spain KPIs_1" xfId="52844"/>
    <cellStyle name="n_Wanadoo France B2004_Base Forfaits 06-07_Telecoms - Operational KPIs" xfId="51147"/>
    <cellStyle name="n_Wanadoo France B2004_CA BAC SCR-VM 06-07 (31-07-06)" xfId="4047"/>
    <cellStyle name="n_Wanadoo France B2004_CA BAC SCR-VM 06-07 (31-07-06)_A&amp;ME KPIs" xfId="54624"/>
    <cellStyle name="n_Wanadoo France B2004_CA BAC SCR-VM 06-07 (31-07-06)_France financials" xfId="24962"/>
    <cellStyle name="n_Wanadoo France B2004_CA BAC SCR-VM 06-07 (31-07-06)_France KPIs" xfId="6170"/>
    <cellStyle name="n_Wanadoo France B2004_CA BAC SCR-VM 06-07 (31-07-06)_France KPIs 2" xfId="15587"/>
    <cellStyle name="n_Wanadoo France B2004_CA BAC SCR-VM 06-07 (31-07-06)_France KPIs_1" xfId="13412"/>
    <cellStyle name="n_Wanadoo France B2004_CA BAC SCR-VM 06-07 (31-07-06)_Group" xfId="47973"/>
    <cellStyle name="n_Wanadoo France B2004_CA BAC SCR-VM 06-07 (31-07-06)_Group - financial KPIs" xfId="23218"/>
    <cellStyle name="n_Wanadoo France B2004_CA BAC SCR-VM 06-07 (31-07-06)_Group - operational KPIs" xfId="11658"/>
    <cellStyle name="n_Wanadoo France B2004_CA BAC SCR-VM 06-07 (31-07-06)_Group - operational KPIs 2" xfId="19357"/>
    <cellStyle name="n_Wanadoo France B2004_CA BAC SCR-VM 06-07 (31-07-06)_Group - operational KPIs_1" xfId="21474"/>
    <cellStyle name="n_Wanadoo France B2004_CA BAC SCR-VM 06-07 (31-07-06)_Poland KPIs" xfId="47972"/>
    <cellStyle name="n_Wanadoo France B2004_CA BAC SCR-VM 06-07 (31-07-06)_ROW" xfId="47974"/>
    <cellStyle name="n_Wanadoo France B2004_CA BAC SCR-VM 06-07 (31-07-06)_ROW ARPU" xfId="47975"/>
    <cellStyle name="n_Wanadoo France B2004_CA BAC SCR-VM 06-07 (31-07-06)_ROW_1" xfId="47976"/>
    <cellStyle name="n_Wanadoo France B2004_CA BAC SCR-VM 06-07 (31-07-06)_ROW_1_Group" xfId="47977"/>
    <cellStyle name="n_Wanadoo France B2004_CA BAC SCR-VM 06-07 (31-07-06)_ROW_1_ROW ARPU" xfId="47978"/>
    <cellStyle name="n_Wanadoo France B2004_CA BAC SCR-VM 06-07 (31-07-06)_ROW_Group" xfId="47979"/>
    <cellStyle name="n_Wanadoo France B2004_CA BAC SCR-VM 06-07 (31-07-06)_ROW_ROW ARPU" xfId="47980"/>
    <cellStyle name="n_Wanadoo France B2004_CA BAC SCR-VM 06-07 (31-07-06)_Spain ARPU + AUPU" xfId="47981"/>
    <cellStyle name="n_Wanadoo France B2004_CA BAC SCR-VM 06-07 (31-07-06)_Spain ARPU + AUPU_Group" xfId="47982"/>
    <cellStyle name="n_Wanadoo France B2004_CA BAC SCR-VM 06-07 (31-07-06)_Spain ARPU + AUPU_ROW ARPU" xfId="47983"/>
    <cellStyle name="n_Wanadoo France B2004_CA BAC SCR-VM 06-07 (31-07-06)_Spain KPIs" xfId="8028"/>
    <cellStyle name="n_Wanadoo France B2004_CA BAC SCR-VM 06-07 (31-07-06)_Spain KPIs 2" xfId="17395"/>
    <cellStyle name="n_Wanadoo France B2004_CA BAC SCR-VM 06-07 (31-07-06)_Spain KPIs_1" xfId="52845"/>
    <cellStyle name="n_Wanadoo France B2004_CA BAC SCR-VM 06-07 (31-07-06)_Telecoms - Operational KPIs" xfId="51148"/>
    <cellStyle name="n_Wanadoo France B2004_CA forfaits 0607 (06-08-14)" xfId="4048"/>
    <cellStyle name="n_Wanadoo France B2004_CA forfaits 0607 (06-08-14)_A&amp;ME KPIs" xfId="54625"/>
    <cellStyle name="n_Wanadoo France B2004_CA forfaits 0607 (06-08-14)_France financials" xfId="24963"/>
    <cellStyle name="n_Wanadoo France B2004_CA forfaits 0607 (06-08-14)_France KPIs" xfId="6171"/>
    <cellStyle name="n_Wanadoo France B2004_CA forfaits 0607 (06-08-14)_France KPIs 2" xfId="15588"/>
    <cellStyle name="n_Wanadoo France B2004_CA forfaits 0607 (06-08-14)_France KPIs_1" xfId="13413"/>
    <cellStyle name="n_Wanadoo France B2004_CA forfaits 0607 (06-08-14)_Group" xfId="47985"/>
    <cellStyle name="n_Wanadoo France B2004_CA forfaits 0607 (06-08-14)_Group - financial KPIs" xfId="23219"/>
    <cellStyle name="n_Wanadoo France B2004_CA forfaits 0607 (06-08-14)_Group - operational KPIs" xfId="11659"/>
    <cellStyle name="n_Wanadoo France B2004_CA forfaits 0607 (06-08-14)_Group - operational KPIs 2" xfId="19358"/>
    <cellStyle name="n_Wanadoo France B2004_CA forfaits 0607 (06-08-14)_Group - operational KPIs_1" xfId="21475"/>
    <cellStyle name="n_Wanadoo France B2004_CA forfaits 0607 (06-08-14)_Poland KPIs" xfId="47984"/>
    <cellStyle name="n_Wanadoo France B2004_CA forfaits 0607 (06-08-14)_ROW" xfId="47986"/>
    <cellStyle name="n_Wanadoo France B2004_CA forfaits 0607 (06-08-14)_ROW ARPU" xfId="47987"/>
    <cellStyle name="n_Wanadoo France B2004_CA forfaits 0607 (06-08-14)_ROW_1" xfId="47988"/>
    <cellStyle name="n_Wanadoo France B2004_CA forfaits 0607 (06-08-14)_ROW_1_Group" xfId="47989"/>
    <cellStyle name="n_Wanadoo France B2004_CA forfaits 0607 (06-08-14)_ROW_1_ROW ARPU" xfId="47990"/>
    <cellStyle name="n_Wanadoo France B2004_CA forfaits 0607 (06-08-14)_ROW_Group" xfId="47991"/>
    <cellStyle name="n_Wanadoo France B2004_CA forfaits 0607 (06-08-14)_ROW_ROW ARPU" xfId="47992"/>
    <cellStyle name="n_Wanadoo France B2004_CA forfaits 0607 (06-08-14)_Spain ARPU + AUPU" xfId="47993"/>
    <cellStyle name="n_Wanadoo France B2004_CA forfaits 0607 (06-08-14)_Spain ARPU + AUPU_Group" xfId="47994"/>
    <cellStyle name="n_Wanadoo France B2004_CA forfaits 0607 (06-08-14)_Spain ARPU + AUPU_ROW ARPU" xfId="47995"/>
    <cellStyle name="n_Wanadoo France B2004_CA forfaits 0607 (06-08-14)_Spain KPIs" xfId="8029"/>
    <cellStyle name="n_Wanadoo France B2004_CA forfaits 0607 (06-08-14)_Spain KPIs 2" xfId="17396"/>
    <cellStyle name="n_Wanadoo France B2004_CA forfaits 0607 (06-08-14)_Spain KPIs_1" xfId="52846"/>
    <cellStyle name="n_Wanadoo France B2004_CA forfaits 0607 (06-08-14)_Telecoms - Operational KPIs" xfId="51149"/>
    <cellStyle name="n_Wanadoo France B2004_Classeur2" xfId="4049"/>
    <cellStyle name="n_Wanadoo France B2004_Classeur2_A&amp;ME KPIs" xfId="54626"/>
    <cellStyle name="n_Wanadoo France B2004_Classeur2_France financials" xfId="24964"/>
    <cellStyle name="n_Wanadoo France B2004_Classeur2_France KPIs" xfId="6172"/>
    <cellStyle name="n_Wanadoo France B2004_Classeur2_France KPIs 2" xfId="15589"/>
    <cellStyle name="n_Wanadoo France B2004_Classeur2_France KPIs_1" xfId="13414"/>
    <cellStyle name="n_Wanadoo France B2004_Classeur2_Group" xfId="47997"/>
    <cellStyle name="n_Wanadoo France B2004_Classeur2_Group - financial KPIs" xfId="23220"/>
    <cellStyle name="n_Wanadoo France B2004_Classeur2_Group - operational KPIs" xfId="11660"/>
    <cellStyle name="n_Wanadoo France B2004_Classeur2_Group - operational KPIs 2" xfId="19359"/>
    <cellStyle name="n_Wanadoo France B2004_Classeur2_Group - operational KPIs_1" xfId="21476"/>
    <cellStyle name="n_Wanadoo France B2004_Classeur2_Poland KPIs" xfId="47996"/>
    <cellStyle name="n_Wanadoo France B2004_Classeur2_ROW" xfId="47998"/>
    <cellStyle name="n_Wanadoo France B2004_Classeur2_ROW ARPU" xfId="47999"/>
    <cellStyle name="n_Wanadoo France B2004_Classeur2_ROW_1" xfId="48000"/>
    <cellStyle name="n_Wanadoo France B2004_Classeur2_ROW_1_Group" xfId="48001"/>
    <cellStyle name="n_Wanadoo France B2004_Classeur2_ROW_1_ROW ARPU" xfId="48002"/>
    <cellStyle name="n_Wanadoo France B2004_Classeur2_ROW_Group" xfId="48003"/>
    <cellStyle name="n_Wanadoo France B2004_Classeur2_ROW_ROW ARPU" xfId="48004"/>
    <cellStyle name="n_Wanadoo France B2004_Classeur2_Spain ARPU + AUPU" xfId="48005"/>
    <cellStyle name="n_Wanadoo France B2004_Classeur2_Spain ARPU + AUPU_Group" xfId="48006"/>
    <cellStyle name="n_Wanadoo France B2004_Classeur2_Spain ARPU + AUPU_ROW ARPU" xfId="48007"/>
    <cellStyle name="n_Wanadoo France B2004_Classeur2_Spain KPIs" xfId="8030"/>
    <cellStyle name="n_Wanadoo France B2004_Classeur2_Spain KPIs 2" xfId="17397"/>
    <cellStyle name="n_Wanadoo France B2004_Classeur2_Spain KPIs_1" xfId="52847"/>
    <cellStyle name="n_Wanadoo France B2004_Classeur2_Telecoms - Operational KPIs" xfId="51150"/>
    <cellStyle name="n_Wanadoo France B2004_Classeur5" xfId="4050"/>
    <cellStyle name="n_Wanadoo France B2004_Classeur5_A&amp;ME KPIs" xfId="54627"/>
    <cellStyle name="n_Wanadoo France B2004_Classeur5_France financials" xfId="24965"/>
    <cellStyle name="n_Wanadoo France B2004_Classeur5_France KPIs" xfId="6173"/>
    <cellStyle name="n_Wanadoo France B2004_Classeur5_France KPIs 2" xfId="15590"/>
    <cellStyle name="n_Wanadoo France B2004_Classeur5_France KPIs_1" xfId="13415"/>
    <cellStyle name="n_Wanadoo France B2004_Classeur5_Group" xfId="48009"/>
    <cellStyle name="n_Wanadoo France B2004_Classeur5_Group - financial KPIs" xfId="23221"/>
    <cellStyle name="n_Wanadoo France B2004_Classeur5_Group - operational KPIs" xfId="11661"/>
    <cellStyle name="n_Wanadoo France B2004_Classeur5_Group - operational KPIs 2" xfId="19360"/>
    <cellStyle name="n_Wanadoo France B2004_Classeur5_Group - operational KPIs_1" xfId="21477"/>
    <cellStyle name="n_Wanadoo France B2004_Classeur5_Poland KPIs" xfId="48008"/>
    <cellStyle name="n_Wanadoo France B2004_Classeur5_ROW" xfId="48010"/>
    <cellStyle name="n_Wanadoo France B2004_Classeur5_ROW ARPU" xfId="48011"/>
    <cellStyle name="n_Wanadoo France B2004_Classeur5_ROW_1" xfId="48012"/>
    <cellStyle name="n_Wanadoo France B2004_Classeur5_ROW_1_Group" xfId="48013"/>
    <cellStyle name="n_Wanadoo France B2004_Classeur5_ROW_1_ROW ARPU" xfId="48014"/>
    <cellStyle name="n_Wanadoo France B2004_Classeur5_ROW_Group" xfId="48015"/>
    <cellStyle name="n_Wanadoo France B2004_Classeur5_ROW_ROW ARPU" xfId="48016"/>
    <cellStyle name="n_Wanadoo France B2004_Classeur5_Spain ARPU + AUPU" xfId="48017"/>
    <cellStyle name="n_Wanadoo France B2004_Classeur5_Spain ARPU + AUPU_Group" xfId="48018"/>
    <cellStyle name="n_Wanadoo France B2004_Classeur5_Spain ARPU + AUPU_ROW ARPU" xfId="48019"/>
    <cellStyle name="n_Wanadoo France B2004_Classeur5_Spain KPIs" xfId="8031"/>
    <cellStyle name="n_Wanadoo France B2004_Classeur5_Spain KPIs 2" xfId="17398"/>
    <cellStyle name="n_Wanadoo France B2004_Classeur5_Spain KPIs_1" xfId="52848"/>
    <cellStyle name="n_Wanadoo France B2004_Classeur5_Telecoms - Operational KPIs" xfId="51151"/>
    <cellStyle name="n_Wanadoo France B2004_DATA KPI Personal" xfId="48020"/>
    <cellStyle name="n_Wanadoo France B2004_DATA KPI Personal_Group" xfId="48021"/>
    <cellStyle name="n_Wanadoo France B2004_DATA KPI Personal_ROW ARPU" xfId="48022"/>
    <cellStyle name="n_Wanadoo France B2004_EE_CoA_BS - mapped V4" xfId="48023"/>
    <cellStyle name="n_Wanadoo France B2004_EE_CoA_BS - mapped V4_Group" xfId="48024"/>
    <cellStyle name="n_Wanadoo France B2004_EE_CoA_BS - mapped V4_ROW ARPU" xfId="48025"/>
    <cellStyle name="n_Wanadoo France B2004_France financials" xfId="24958"/>
    <cellStyle name="n_Wanadoo France B2004_France KPIs" xfId="6166"/>
    <cellStyle name="n_Wanadoo France B2004_France KPIs 2" xfId="15583"/>
    <cellStyle name="n_Wanadoo France B2004_France KPIs_1" xfId="13408"/>
    <cellStyle name="n_Wanadoo France B2004_Group" xfId="48026"/>
    <cellStyle name="n_Wanadoo France B2004_Group - financial KPIs" xfId="23214"/>
    <cellStyle name="n_Wanadoo France B2004_Group - operational KPIs" xfId="11654"/>
    <cellStyle name="n_Wanadoo France B2004_Group - operational KPIs 2" xfId="19353"/>
    <cellStyle name="n_Wanadoo France B2004_Group - operational KPIs_1" xfId="21470"/>
    <cellStyle name="n_Wanadoo France B2004_NB07 FRANCE Tableau de l'ADSL 032007 v3 hors instances avec déc07 v24-04" xfId="4051"/>
    <cellStyle name="n_Wanadoo France B2004_NB07 FRANCE Tableau de l'ADSL 032007 v3 hors instances avec déc07 v24-04_A&amp;ME KPIs" xfId="54628"/>
    <cellStyle name="n_Wanadoo France B2004_NB07 FRANCE Tableau de l'ADSL 032007 v3 hors instances avec déc07 v24-04_France financials" xfId="24966"/>
    <cellStyle name="n_Wanadoo France B2004_NB07 FRANCE Tableau de l'ADSL 032007 v3 hors instances avec déc07 v24-04_France KPIs" xfId="6174"/>
    <cellStyle name="n_Wanadoo France B2004_NB07 FRANCE Tableau de l'ADSL 032007 v3 hors instances avec déc07 v24-04_France KPIs 2" xfId="15591"/>
    <cellStyle name="n_Wanadoo France B2004_NB07 FRANCE Tableau de l'ADSL 032007 v3 hors instances avec déc07 v24-04_France KPIs_1" xfId="13416"/>
    <cellStyle name="n_Wanadoo France B2004_NB07 FRANCE Tableau de l'ADSL 032007 v3 hors instances avec déc07 v24-04_Group" xfId="48028"/>
    <cellStyle name="n_Wanadoo France B2004_NB07 FRANCE Tableau de l'ADSL 032007 v3 hors instances avec déc07 v24-04_Group - financial KPIs" xfId="23222"/>
    <cellStyle name="n_Wanadoo France B2004_NB07 FRANCE Tableau de l'ADSL 032007 v3 hors instances avec déc07 v24-04_Group - operational KPIs" xfId="11662"/>
    <cellStyle name="n_Wanadoo France B2004_NB07 FRANCE Tableau de l'ADSL 032007 v3 hors instances avec déc07 v24-04_Group - operational KPIs 2" xfId="19361"/>
    <cellStyle name="n_Wanadoo France B2004_NB07 FRANCE Tableau de l'ADSL 032007 v3 hors instances avec déc07 v24-04_Group - operational KPIs_1" xfId="21478"/>
    <cellStyle name="n_Wanadoo France B2004_NB07 FRANCE Tableau de l'ADSL 032007 v3 hors instances avec déc07 v24-04_Poland KPIs" xfId="48027"/>
    <cellStyle name="n_Wanadoo France B2004_NB07 FRANCE Tableau de l'ADSL 032007 v3 hors instances avec déc07 v24-04_ROW" xfId="48029"/>
    <cellStyle name="n_Wanadoo France B2004_NB07 FRANCE Tableau de l'ADSL 032007 v3 hors instances avec déc07 v24-04_ROW ARPU" xfId="48030"/>
    <cellStyle name="n_Wanadoo France B2004_NB07 FRANCE Tableau de l'ADSL 032007 v3 hors instances avec déc07 v24-04_ROW_1" xfId="48031"/>
    <cellStyle name="n_Wanadoo France B2004_NB07 FRANCE Tableau de l'ADSL 032007 v3 hors instances avec déc07 v24-04_ROW_1_Group" xfId="48032"/>
    <cellStyle name="n_Wanadoo France B2004_NB07 FRANCE Tableau de l'ADSL 032007 v3 hors instances avec déc07 v24-04_ROW_1_ROW ARPU" xfId="48033"/>
    <cellStyle name="n_Wanadoo France B2004_NB07 FRANCE Tableau de l'ADSL 032007 v3 hors instances avec déc07 v24-04_ROW_Group" xfId="48034"/>
    <cellStyle name="n_Wanadoo France B2004_NB07 FRANCE Tableau de l'ADSL 032007 v3 hors instances avec déc07 v24-04_ROW_ROW ARPU" xfId="48035"/>
    <cellStyle name="n_Wanadoo France B2004_NB07 FRANCE Tableau de l'ADSL 032007 v3 hors instances avec déc07 v24-04_Spain ARPU + AUPU" xfId="48036"/>
    <cellStyle name="n_Wanadoo France B2004_NB07 FRANCE Tableau de l'ADSL 032007 v3 hors instances avec déc07 v24-04_Spain ARPU + AUPU_Group" xfId="48037"/>
    <cellStyle name="n_Wanadoo France B2004_NB07 FRANCE Tableau de l'ADSL 032007 v3 hors instances avec déc07 v24-04_Spain ARPU + AUPU_ROW ARPU" xfId="48038"/>
    <cellStyle name="n_Wanadoo France B2004_NB07 FRANCE Tableau de l'ADSL 032007 v3 hors instances avec déc07 v24-04_Spain KPIs" xfId="8032"/>
    <cellStyle name="n_Wanadoo France B2004_NB07 FRANCE Tableau de l'ADSL 032007 v3 hors instances avec déc07 v24-04_Spain KPIs 2" xfId="17399"/>
    <cellStyle name="n_Wanadoo France B2004_NB07 FRANCE Tableau de l'ADSL 032007 v3 hors instances avec déc07 v24-04_Spain KPIs_1" xfId="52849"/>
    <cellStyle name="n_Wanadoo France B2004_NB07 FRANCE Tableau de l'ADSL 032007 v3 hors instances avec déc07 v24-04_Telecoms - Operational KPIs" xfId="51152"/>
    <cellStyle name="n_Wanadoo France B2004_PFA_Mn MTV_060413" xfId="4052"/>
    <cellStyle name="n_Wanadoo France B2004_PFA_Mn MTV_060413_A&amp;ME KPIs" xfId="54629"/>
    <cellStyle name="n_Wanadoo France B2004_PFA_Mn MTV_060413_France financials" xfId="24967"/>
    <cellStyle name="n_Wanadoo France B2004_PFA_Mn MTV_060413_France KPIs" xfId="6175"/>
    <cellStyle name="n_Wanadoo France B2004_PFA_Mn MTV_060413_France KPIs 2" xfId="15592"/>
    <cellStyle name="n_Wanadoo France B2004_PFA_Mn MTV_060413_France KPIs_1" xfId="13417"/>
    <cellStyle name="n_Wanadoo France B2004_PFA_Mn MTV_060413_Group" xfId="48040"/>
    <cellStyle name="n_Wanadoo France B2004_PFA_Mn MTV_060413_Group - financial KPIs" xfId="23223"/>
    <cellStyle name="n_Wanadoo France B2004_PFA_Mn MTV_060413_Group - operational KPIs" xfId="11663"/>
    <cellStyle name="n_Wanadoo France B2004_PFA_Mn MTV_060413_Group - operational KPIs 2" xfId="19362"/>
    <cellStyle name="n_Wanadoo France B2004_PFA_Mn MTV_060413_Group - operational KPIs_1" xfId="21479"/>
    <cellStyle name="n_Wanadoo France B2004_PFA_Mn MTV_060413_Poland KPIs" xfId="48039"/>
    <cellStyle name="n_Wanadoo France B2004_PFA_Mn MTV_060413_ROW" xfId="48041"/>
    <cellStyle name="n_Wanadoo France B2004_PFA_Mn MTV_060413_ROW ARPU" xfId="48042"/>
    <cellStyle name="n_Wanadoo France B2004_PFA_Mn MTV_060413_ROW_1" xfId="48043"/>
    <cellStyle name="n_Wanadoo France B2004_PFA_Mn MTV_060413_ROW_1_Group" xfId="48044"/>
    <cellStyle name="n_Wanadoo France B2004_PFA_Mn MTV_060413_ROW_1_ROW ARPU" xfId="48045"/>
    <cellStyle name="n_Wanadoo France B2004_PFA_Mn MTV_060413_ROW_Group" xfId="48046"/>
    <cellStyle name="n_Wanadoo France B2004_PFA_Mn MTV_060413_ROW_ROW ARPU" xfId="48047"/>
    <cellStyle name="n_Wanadoo France B2004_PFA_Mn MTV_060413_Spain ARPU + AUPU" xfId="48048"/>
    <cellStyle name="n_Wanadoo France B2004_PFA_Mn MTV_060413_Spain ARPU + AUPU_Group" xfId="48049"/>
    <cellStyle name="n_Wanadoo France B2004_PFA_Mn MTV_060413_Spain ARPU + AUPU_ROW ARPU" xfId="48050"/>
    <cellStyle name="n_Wanadoo France B2004_PFA_Mn MTV_060413_Spain KPIs" xfId="8033"/>
    <cellStyle name="n_Wanadoo France B2004_PFA_Mn MTV_060413_Spain KPIs 2" xfId="17400"/>
    <cellStyle name="n_Wanadoo France B2004_PFA_Mn MTV_060413_Spain KPIs_1" xfId="52850"/>
    <cellStyle name="n_Wanadoo France B2004_PFA_Mn MTV_060413_Telecoms - Operational KPIs" xfId="51153"/>
    <cellStyle name="n_Wanadoo France B2004_PFA_Mn_0603_V0 0" xfId="4053"/>
    <cellStyle name="n_Wanadoo France B2004_PFA_Mn_0603_V0 0_A&amp;ME KPIs" xfId="54630"/>
    <cellStyle name="n_Wanadoo France B2004_PFA_Mn_0603_V0 0_France financials" xfId="24968"/>
    <cellStyle name="n_Wanadoo France B2004_PFA_Mn_0603_V0 0_France KPIs" xfId="6176"/>
    <cellStyle name="n_Wanadoo France B2004_PFA_Mn_0603_V0 0_France KPIs 2" xfId="15593"/>
    <cellStyle name="n_Wanadoo France B2004_PFA_Mn_0603_V0 0_France KPIs_1" xfId="13418"/>
    <cellStyle name="n_Wanadoo France B2004_PFA_Mn_0603_V0 0_Group" xfId="48052"/>
    <cellStyle name="n_Wanadoo France B2004_PFA_Mn_0603_V0 0_Group - financial KPIs" xfId="23224"/>
    <cellStyle name="n_Wanadoo France B2004_PFA_Mn_0603_V0 0_Group - operational KPIs" xfId="11664"/>
    <cellStyle name="n_Wanadoo France B2004_PFA_Mn_0603_V0 0_Group - operational KPIs 2" xfId="19363"/>
    <cellStyle name="n_Wanadoo France B2004_PFA_Mn_0603_V0 0_Group - operational KPIs_1" xfId="21480"/>
    <cellStyle name="n_Wanadoo France B2004_PFA_Mn_0603_V0 0_Poland KPIs" xfId="48051"/>
    <cellStyle name="n_Wanadoo France B2004_PFA_Mn_0603_V0 0_ROW" xfId="48053"/>
    <cellStyle name="n_Wanadoo France B2004_PFA_Mn_0603_V0 0_ROW ARPU" xfId="48054"/>
    <cellStyle name="n_Wanadoo France B2004_PFA_Mn_0603_V0 0_ROW_1" xfId="48055"/>
    <cellStyle name="n_Wanadoo France B2004_PFA_Mn_0603_V0 0_ROW_1_Group" xfId="48056"/>
    <cellStyle name="n_Wanadoo France B2004_PFA_Mn_0603_V0 0_ROW_1_ROW ARPU" xfId="48057"/>
    <cellStyle name="n_Wanadoo France B2004_PFA_Mn_0603_V0 0_ROW_Group" xfId="48058"/>
    <cellStyle name="n_Wanadoo France B2004_PFA_Mn_0603_V0 0_ROW_ROW ARPU" xfId="48059"/>
    <cellStyle name="n_Wanadoo France B2004_PFA_Mn_0603_V0 0_Spain ARPU + AUPU" xfId="48060"/>
    <cellStyle name="n_Wanadoo France B2004_PFA_Mn_0603_V0 0_Spain ARPU + AUPU_Group" xfId="48061"/>
    <cellStyle name="n_Wanadoo France B2004_PFA_Mn_0603_V0 0_Spain ARPU + AUPU_ROW ARPU" xfId="48062"/>
    <cellStyle name="n_Wanadoo France B2004_PFA_Mn_0603_V0 0_Spain KPIs" xfId="8034"/>
    <cellStyle name="n_Wanadoo France B2004_PFA_Mn_0603_V0 0_Spain KPIs 2" xfId="17401"/>
    <cellStyle name="n_Wanadoo France B2004_PFA_Mn_0603_V0 0_Spain KPIs_1" xfId="52851"/>
    <cellStyle name="n_Wanadoo France B2004_PFA_Mn_0603_V0 0_Telecoms - Operational KPIs" xfId="51154"/>
    <cellStyle name="n_Wanadoo France B2004_PFA_Parcs_0600706" xfId="4054"/>
    <cellStyle name="n_Wanadoo France B2004_PFA_Parcs_0600706_A&amp;ME KPIs" xfId="54631"/>
    <cellStyle name="n_Wanadoo France B2004_PFA_Parcs_0600706_France financials" xfId="24969"/>
    <cellStyle name="n_Wanadoo France B2004_PFA_Parcs_0600706_France KPIs" xfId="6177"/>
    <cellStyle name="n_Wanadoo France B2004_PFA_Parcs_0600706_France KPIs 2" xfId="15594"/>
    <cellStyle name="n_Wanadoo France B2004_PFA_Parcs_0600706_France KPIs_1" xfId="13419"/>
    <cellStyle name="n_Wanadoo France B2004_PFA_Parcs_0600706_Group" xfId="48064"/>
    <cellStyle name="n_Wanadoo France B2004_PFA_Parcs_0600706_Group - financial KPIs" xfId="23225"/>
    <cellStyle name="n_Wanadoo France B2004_PFA_Parcs_0600706_Group - operational KPIs" xfId="11665"/>
    <cellStyle name="n_Wanadoo France B2004_PFA_Parcs_0600706_Group - operational KPIs 2" xfId="19364"/>
    <cellStyle name="n_Wanadoo France B2004_PFA_Parcs_0600706_Group - operational KPIs_1" xfId="21481"/>
    <cellStyle name="n_Wanadoo France B2004_PFA_Parcs_0600706_Poland KPIs" xfId="48063"/>
    <cellStyle name="n_Wanadoo France B2004_PFA_Parcs_0600706_ROW" xfId="48065"/>
    <cellStyle name="n_Wanadoo France B2004_PFA_Parcs_0600706_ROW ARPU" xfId="48066"/>
    <cellStyle name="n_Wanadoo France B2004_PFA_Parcs_0600706_ROW_1" xfId="48067"/>
    <cellStyle name="n_Wanadoo France B2004_PFA_Parcs_0600706_ROW_1_Group" xfId="48068"/>
    <cellStyle name="n_Wanadoo France B2004_PFA_Parcs_0600706_ROW_1_ROW ARPU" xfId="48069"/>
    <cellStyle name="n_Wanadoo France B2004_PFA_Parcs_0600706_ROW_Group" xfId="48070"/>
    <cellStyle name="n_Wanadoo France B2004_PFA_Parcs_0600706_ROW_ROW ARPU" xfId="48071"/>
    <cellStyle name="n_Wanadoo France B2004_PFA_Parcs_0600706_Spain ARPU + AUPU" xfId="48072"/>
    <cellStyle name="n_Wanadoo France B2004_PFA_Parcs_0600706_Spain ARPU + AUPU_Group" xfId="48073"/>
    <cellStyle name="n_Wanadoo France B2004_PFA_Parcs_0600706_Spain ARPU + AUPU_ROW ARPU" xfId="48074"/>
    <cellStyle name="n_Wanadoo France B2004_PFA_Parcs_0600706_Spain KPIs" xfId="8035"/>
    <cellStyle name="n_Wanadoo France B2004_PFA_Parcs_0600706_Spain KPIs 2" xfId="17402"/>
    <cellStyle name="n_Wanadoo France B2004_PFA_Parcs_0600706_Spain KPIs_1" xfId="52852"/>
    <cellStyle name="n_Wanadoo France B2004_PFA_Parcs_0600706_Telecoms - Operational KPIs" xfId="51155"/>
    <cellStyle name="n_Wanadoo France B2004_Poland KPIs" xfId="47935"/>
    <cellStyle name="n_Wanadoo France B2004_Reporting Valeur_Mobile_2010_10" xfId="48075"/>
    <cellStyle name="n_Wanadoo France B2004_Reporting Valeur_Mobile_2010_10_Group" xfId="48076"/>
    <cellStyle name="n_Wanadoo France B2004_Reporting Valeur_Mobile_2010_10_ROW" xfId="48077"/>
    <cellStyle name="n_Wanadoo France B2004_Reporting Valeur_Mobile_2010_10_ROW ARPU" xfId="48078"/>
    <cellStyle name="n_Wanadoo France B2004_Reporting Valeur_Mobile_2010_10_ROW_Group" xfId="48079"/>
    <cellStyle name="n_Wanadoo France B2004_Reporting Valeur_Mobile_2010_10_ROW_ROW ARPU" xfId="48080"/>
    <cellStyle name="n_Wanadoo France B2004_ROW" xfId="48081"/>
    <cellStyle name="n_Wanadoo France B2004_ROW ARPU" xfId="48082"/>
    <cellStyle name="n_Wanadoo France B2004_ROW_1" xfId="48083"/>
    <cellStyle name="n_Wanadoo France B2004_ROW_1_Group" xfId="48084"/>
    <cellStyle name="n_Wanadoo France B2004_ROW_1_ROW ARPU" xfId="48085"/>
    <cellStyle name="n_Wanadoo France B2004_ROW_Group" xfId="48086"/>
    <cellStyle name="n_Wanadoo France B2004_ROW_ROW ARPU" xfId="48087"/>
    <cellStyle name="n_Wanadoo France B2004_Spain ARPU + AUPU" xfId="48088"/>
    <cellStyle name="n_Wanadoo France B2004_Spain ARPU + AUPU_Group" xfId="48089"/>
    <cellStyle name="n_Wanadoo France B2004_Spain ARPU + AUPU_ROW ARPU" xfId="48090"/>
    <cellStyle name="n_Wanadoo France B2004_Spain KPIs" xfId="8024"/>
    <cellStyle name="n_Wanadoo France B2004_Spain KPIs 2" xfId="17391"/>
    <cellStyle name="n_Wanadoo France B2004_Spain KPIs_1" xfId="52841"/>
    <cellStyle name="n_Wanadoo France B2004_Telecoms - Operational KPIs" xfId="51144"/>
    <cellStyle name="n_Wanadoo France B2004_UAG_report_CA 06-09 (06-09-28)" xfId="4055"/>
    <cellStyle name="n_Wanadoo France B2004_UAG_report_CA 06-09 (06-09-28)_A&amp;ME KPIs" xfId="54632"/>
    <cellStyle name="n_Wanadoo France B2004_UAG_report_CA 06-09 (06-09-28)_France financials" xfId="24970"/>
    <cellStyle name="n_Wanadoo France B2004_UAG_report_CA 06-09 (06-09-28)_France KPIs" xfId="6178"/>
    <cellStyle name="n_Wanadoo France B2004_UAG_report_CA 06-09 (06-09-28)_France KPIs 2" xfId="15595"/>
    <cellStyle name="n_Wanadoo France B2004_UAG_report_CA 06-09 (06-09-28)_France KPIs_1" xfId="13420"/>
    <cellStyle name="n_Wanadoo France B2004_UAG_report_CA 06-09 (06-09-28)_Group" xfId="48092"/>
    <cellStyle name="n_Wanadoo France B2004_UAG_report_CA 06-09 (06-09-28)_Group - financial KPIs" xfId="23226"/>
    <cellStyle name="n_Wanadoo France B2004_UAG_report_CA 06-09 (06-09-28)_Group - operational KPIs" xfId="11666"/>
    <cellStyle name="n_Wanadoo France B2004_UAG_report_CA 06-09 (06-09-28)_Group - operational KPIs 2" xfId="19365"/>
    <cellStyle name="n_Wanadoo France B2004_UAG_report_CA 06-09 (06-09-28)_Group - operational KPIs_1" xfId="21482"/>
    <cellStyle name="n_Wanadoo France B2004_UAG_report_CA 06-09 (06-09-28)_Poland KPIs" xfId="48091"/>
    <cellStyle name="n_Wanadoo France B2004_UAG_report_CA 06-09 (06-09-28)_ROW" xfId="48093"/>
    <cellStyle name="n_Wanadoo France B2004_UAG_report_CA 06-09 (06-09-28)_ROW ARPU" xfId="48094"/>
    <cellStyle name="n_Wanadoo France B2004_UAG_report_CA 06-09 (06-09-28)_ROW_1" xfId="48095"/>
    <cellStyle name="n_Wanadoo France B2004_UAG_report_CA 06-09 (06-09-28)_ROW_1_Group" xfId="48096"/>
    <cellStyle name="n_Wanadoo France B2004_UAG_report_CA 06-09 (06-09-28)_ROW_1_ROW ARPU" xfId="48097"/>
    <cellStyle name="n_Wanadoo France B2004_UAG_report_CA 06-09 (06-09-28)_ROW_Group" xfId="48098"/>
    <cellStyle name="n_Wanadoo France B2004_UAG_report_CA 06-09 (06-09-28)_ROW_ROW ARPU" xfId="48099"/>
    <cellStyle name="n_Wanadoo France B2004_UAG_report_CA 06-09 (06-09-28)_Spain ARPU + AUPU" xfId="48100"/>
    <cellStyle name="n_Wanadoo France B2004_UAG_report_CA 06-09 (06-09-28)_Spain ARPU + AUPU_Group" xfId="48101"/>
    <cellStyle name="n_Wanadoo France B2004_UAG_report_CA 06-09 (06-09-28)_Spain ARPU + AUPU_ROW ARPU" xfId="48102"/>
    <cellStyle name="n_Wanadoo France B2004_UAG_report_CA 06-09 (06-09-28)_Spain KPIs" xfId="8036"/>
    <cellStyle name="n_Wanadoo France B2004_UAG_report_CA 06-09 (06-09-28)_Spain KPIs 2" xfId="17403"/>
    <cellStyle name="n_Wanadoo France B2004_UAG_report_CA 06-09 (06-09-28)_Spain KPIs_1" xfId="52853"/>
    <cellStyle name="n_Wanadoo France B2004_UAG_report_CA 06-09 (06-09-28)_Telecoms - Operational KPIs" xfId="51156"/>
    <cellStyle name="n_Wanadoo France B2004_UAG_report_CA 06-10 (06-11-06)" xfId="4056"/>
    <cellStyle name="n_Wanadoo France B2004_UAG_report_CA 06-10 (06-11-06)_A&amp;ME KPIs" xfId="54633"/>
    <cellStyle name="n_Wanadoo France B2004_UAG_report_CA 06-10 (06-11-06)_France financials" xfId="24971"/>
    <cellStyle name="n_Wanadoo France B2004_UAG_report_CA 06-10 (06-11-06)_France KPIs" xfId="6179"/>
    <cellStyle name="n_Wanadoo France B2004_UAG_report_CA 06-10 (06-11-06)_France KPIs 2" xfId="15596"/>
    <cellStyle name="n_Wanadoo France B2004_UAG_report_CA 06-10 (06-11-06)_France KPIs_1" xfId="13421"/>
    <cellStyle name="n_Wanadoo France B2004_UAG_report_CA 06-10 (06-11-06)_Group" xfId="48104"/>
    <cellStyle name="n_Wanadoo France B2004_UAG_report_CA 06-10 (06-11-06)_Group - financial KPIs" xfId="23227"/>
    <cellStyle name="n_Wanadoo France B2004_UAG_report_CA 06-10 (06-11-06)_Group - operational KPIs" xfId="11667"/>
    <cellStyle name="n_Wanadoo France B2004_UAG_report_CA 06-10 (06-11-06)_Group - operational KPIs 2" xfId="19366"/>
    <cellStyle name="n_Wanadoo France B2004_UAG_report_CA 06-10 (06-11-06)_Group - operational KPIs_1" xfId="21483"/>
    <cellStyle name="n_Wanadoo France B2004_UAG_report_CA 06-10 (06-11-06)_Poland KPIs" xfId="48103"/>
    <cellStyle name="n_Wanadoo France B2004_UAG_report_CA 06-10 (06-11-06)_ROW" xfId="48105"/>
    <cellStyle name="n_Wanadoo France B2004_UAG_report_CA 06-10 (06-11-06)_ROW ARPU" xfId="48106"/>
    <cellStyle name="n_Wanadoo France B2004_UAG_report_CA 06-10 (06-11-06)_ROW_1" xfId="48107"/>
    <cellStyle name="n_Wanadoo France B2004_UAG_report_CA 06-10 (06-11-06)_ROW_1_Group" xfId="48108"/>
    <cellStyle name="n_Wanadoo France B2004_UAG_report_CA 06-10 (06-11-06)_ROW_1_ROW ARPU" xfId="48109"/>
    <cellStyle name="n_Wanadoo France B2004_UAG_report_CA 06-10 (06-11-06)_ROW_Group" xfId="48110"/>
    <cellStyle name="n_Wanadoo France B2004_UAG_report_CA 06-10 (06-11-06)_ROW_ROW ARPU" xfId="48111"/>
    <cellStyle name="n_Wanadoo France B2004_UAG_report_CA 06-10 (06-11-06)_Spain ARPU + AUPU" xfId="48112"/>
    <cellStyle name="n_Wanadoo France B2004_UAG_report_CA 06-10 (06-11-06)_Spain ARPU + AUPU_Group" xfId="48113"/>
    <cellStyle name="n_Wanadoo France B2004_UAG_report_CA 06-10 (06-11-06)_Spain ARPU + AUPU_ROW ARPU" xfId="48114"/>
    <cellStyle name="n_Wanadoo France B2004_UAG_report_CA 06-10 (06-11-06)_Spain KPIs" xfId="8037"/>
    <cellStyle name="n_Wanadoo France B2004_UAG_report_CA 06-10 (06-11-06)_Spain KPIs 2" xfId="17404"/>
    <cellStyle name="n_Wanadoo France B2004_UAG_report_CA 06-10 (06-11-06)_Spain KPIs_1" xfId="52854"/>
    <cellStyle name="n_Wanadoo France B2004_UAG_report_CA 06-10 (06-11-06)_Telecoms - Operational KPIs" xfId="51157"/>
    <cellStyle name="n_Wanadoo France B2004_V&amp;M trajectoires V1 (06-08-11)" xfId="4057"/>
    <cellStyle name="n_Wanadoo France B2004_V&amp;M trajectoires V1 (06-08-11)_A&amp;ME KPIs" xfId="54634"/>
    <cellStyle name="n_Wanadoo France B2004_V&amp;M trajectoires V1 (06-08-11)_France financials" xfId="24972"/>
    <cellStyle name="n_Wanadoo France B2004_V&amp;M trajectoires V1 (06-08-11)_France KPIs" xfId="6180"/>
    <cellStyle name="n_Wanadoo France B2004_V&amp;M trajectoires V1 (06-08-11)_France KPIs 2" xfId="15597"/>
    <cellStyle name="n_Wanadoo France B2004_V&amp;M trajectoires V1 (06-08-11)_France KPIs_1" xfId="13422"/>
    <cellStyle name="n_Wanadoo France B2004_V&amp;M trajectoires V1 (06-08-11)_Group" xfId="48116"/>
    <cellStyle name="n_Wanadoo France B2004_V&amp;M trajectoires V1 (06-08-11)_Group - financial KPIs" xfId="23228"/>
    <cellStyle name="n_Wanadoo France B2004_V&amp;M trajectoires V1 (06-08-11)_Group - operational KPIs" xfId="11668"/>
    <cellStyle name="n_Wanadoo France B2004_V&amp;M trajectoires V1 (06-08-11)_Group - operational KPIs 2" xfId="19367"/>
    <cellStyle name="n_Wanadoo France B2004_V&amp;M trajectoires V1 (06-08-11)_Group - operational KPIs_1" xfId="21484"/>
    <cellStyle name="n_Wanadoo France B2004_V&amp;M trajectoires V1 (06-08-11)_Poland KPIs" xfId="48115"/>
    <cellStyle name="n_Wanadoo France B2004_V&amp;M trajectoires V1 (06-08-11)_ROW" xfId="48117"/>
    <cellStyle name="n_Wanadoo France B2004_V&amp;M trajectoires V1 (06-08-11)_ROW ARPU" xfId="48118"/>
    <cellStyle name="n_Wanadoo France B2004_V&amp;M trajectoires V1 (06-08-11)_ROW_1" xfId="48119"/>
    <cellStyle name="n_Wanadoo France B2004_V&amp;M trajectoires V1 (06-08-11)_ROW_1_Group" xfId="48120"/>
    <cellStyle name="n_Wanadoo France B2004_V&amp;M trajectoires V1 (06-08-11)_ROW_1_ROW ARPU" xfId="48121"/>
    <cellStyle name="n_Wanadoo France B2004_V&amp;M trajectoires V1 (06-08-11)_ROW_Group" xfId="48122"/>
    <cellStyle name="n_Wanadoo France B2004_V&amp;M trajectoires V1 (06-08-11)_ROW_ROW ARPU" xfId="48123"/>
    <cellStyle name="n_Wanadoo France B2004_V&amp;M trajectoires V1 (06-08-11)_Spain ARPU + AUPU" xfId="48124"/>
    <cellStyle name="n_Wanadoo France B2004_V&amp;M trajectoires V1 (06-08-11)_Spain ARPU + AUPU_Group" xfId="48125"/>
    <cellStyle name="n_Wanadoo France B2004_V&amp;M trajectoires V1 (06-08-11)_Spain ARPU + AUPU_ROW ARPU" xfId="48126"/>
    <cellStyle name="n_Wanadoo France B2004_V&amp;M trajectoires V1 (06-08-11)_Spain KPIs" xfId="8038"/>
    <cellStyle name="n_Wanadoo France B2004_V&amp;M trajectoires V1 (06-08-11)_Spain KPIs 2" xfId="17405"/>
    <cellStyle name="n_Wanadoo France B2004_V&amp;M trajectoires V1 (06-08-11)_Spain KPIs_1" xfId="52855"/>
    <cellStyle name="n_Wanadoo France B2004_V&amp;M trajectoires V1 (06-08-11)_Telecoms - Operational KPIs" xfId="51158"/>
    <cellStyle name="n_waterflow 2" xfId="4058"/>
    <cellStyle name="n_waterflow 2_01 Synthèse DM pour modèle" xfId="4059"/>
    <cellStyle name="n_waterflow 2_01 Synthèse DM pour modèle_A&amp;ME KPIs" xfId="54636"/>
    <cellStyle name="n_waterflow 2_01 Synthèse DM pour modèle_France financials" xfId="24974"/>
    <cellStyle name="n_waterflow 2_01 Synthèse DM pour modèle_France KPIs" xfId="6182"/>
    <cellStyle name="n_waterflow 2_01 Synthèse DM pour modèle_France KPIs 2" xfId="15599"/>
    <cellStyle name="n_waterflow 2_01 Synthèse DM pour modèle_France KPIs_1" xfId="13424"/>
    <cellStyle name="n_waterflow 2_01 Synthèse DM pour modèle_Group" xfId="48129"/>
    <cellStyle name="n_waterflow 2_01 Synthèse DM pour modèle_Group - financial KPIs" xfId="23230"/>
    <cellStyle name="n_waterflow 2_01 Synthèse DM pour modèle_Group - operational KPIs" xfId="11670"/>
    <cellStyle name="n_waterflow 2_01 Synthèse DM pour modèle_Group - operational KPIs 2" xfId="19369"/>
    <cellStyle name="n_waterflow 2_01 Synthèse DM pour modèle_Group - operational KPIs_1" xfId="21486"/>
    <cellStyle name="n_waterflow 2_01 Synthèse DM pour modèle_Poland KPIs" xfId="48128"/>
    <cellStyle name="n_waterflow 2_01 Synthèse DM pour modèle_ROW" xfId="48130"/>
    <cellStyle name="n_waterflow 2_01 Synthèse DM pour modèle_ROW ARPU" xfId="48131"/>
    <cellStyle name="n_waterflow 2_01 Synthèse DM pour modèle_ROW_1" xfId="48132"/>
    <cellStyle name="n_waterflow 2_01 Synthèse DM pour modèle_ROW_1_Group" xfId="48133"/>
    <cellStyle name="n_waterflow 2_01 Synthèse DM pour modèle_ROW_1_ROW ARPU" xfId="48134"/>
    <cellStyle name="n_waterflow 2_01 Synthèse DM pour modèle_ROW_Group" xfId="48135"/>
    <cellStyle name="n_waterflow 2_01 Synthèse DM pour modèle_ROW_ROW ARPU" xfId="48136"/>
    <cellStyle name="n_waterflow 2_01 Synthèse DM pour modèle_Spain ARPU + AUPU" xfId="48137"/>
    <cellStyle name="n_waterflow 2_01 Synthèse DM pour modèle_Spain ARPU + AUPU_Group" xfId="48138"/>
    <cellStyle name="n_waterflow 2_01 Synthèse DM pour modèle_Spain ARPU + AUPU_ROW ARPU" xfId="48139"/>
    <cellStyle name="n_waterflow 2_01 Synthèse DM pour modèle_Spain KPIs" xfId="8040"/>
    <cellStyle name="n_waterflow 2_01 Synthèse DM pour modèle_Spain KPIs 2" xfId="17407"/>
    <cellStyle name="n_waterflow 2_01 Synthèse DM pour modèle_Spain KPIs_1" xfId="52857"/>
    <cellStyle name="n_waterflow 2_01 Synthèse DM pour modèle_Telecoms - Operational KPIs" xfId="51160"/>
    <cellStyle name="n_waterflow 2_0703 Préflashde L23 Analyse CA trafic 07-03 (07-04-03)" xfId="4060"/>
    <cellStyle name="n_waterflow 2_0703 Préflashde L23 Analyse CA trafic 07-03 (07-04-03)_A&amp;ME KPIs" xfId="54637"/>
    <cellStyle name="n_waterflow 2_0703 Préflashde L23 Analyse CA trafic 07-03 (07-04-03)_France financials" xfId="24975"/>
    <cellStyle name="n_waterflow 2_0703 Préflashde L23 Analyse CA trafic 07-03 (07-04-03)_France KPIs" xfId="6183"/>
    <cellStyle name="n_waterflow 2_0703 Préflashde L23 Analyse CA trafic 07-03 (07-04-03)_France KPIs 2" xfId="15600"/>
    <cellStyle name="n_waterflow 2_0703 Préflashde L23 Analyse CA trafic 07-03 (07-04-03)_France KPIs_1" xfId="13425"/>
    <cellStyle name="n_waterflow 2_0703 Préflashde L23 Analyse CA trafic 07-03 (07-04-03)_Group" xfId="48141"/>
    <cellStyle name="n_waterflow 2_0703 Préflashde L23 Analyse CA trafic 07-03 (07-04-03)_Group - financial KPIs" xfId="23231"/>
    <cellStyle name="n_waterflow 2_0703 Préflashde L23 Analyse CA trafic 07-03 (07-04-03)_Group - operational KPIs" xfId="11671"/>
    <cellStyle name="n_waterflow 2_0703 Préflashde L23 Analyse CA trafic 07-03 (07-04-03)_Group - operational KPIs 2" xfId="19370"/>
    <cellStyle name="n_waterflow 2_0703 Préflashde L23 Analyse CA trafic 07-03 (07-04-03)_Group - operational KPIs_1" xfId="21487"/>
    <cellStyle name="n_waterflow 2_0703 Préflashde L23 Analyse CA trafic 07-03 (07-04-03)_Poland KPIs" xfId="48140"/>
    <cellStyle name="n_waterflow 2_0703 Préflashde L23 Analyse CA trafic 07-03 (07-04-03)_ROW" xfId="48142"/>
    <cellStyle name="n_waterflow 2_0703 Préflashde L23 Analyse CA trafic 07-03 (07-04-03)_ROW ARPU" xfId="48143"/>
    <cellStyle name="n_waterflow 2_0703 Préflashde L23 Analyse CA trafic 07-03 (07-04-03)_ROW_1" xfId="48144"/>
    <cellStyle name="n_waterflow 2_0703 Préflashde L23 Analyse CA trafic 07-03 (07-04-03)_ROW_1_Group" xfId="48145"/>
    <cellStyle name="n_waterflow 2_0703 Préflashde L23 Analyse CA trafic 07-03 (07-04-03)_ROW_1_ROW ARPU" xfId="48146"/>
    <cellStyle name="n_waterflow 2_0703 Préflashde L23 Analyse CA trafic 07-03 (07-04-03)_ROW_Group" xfId="48147"/>
    <cellStyle name="n_waterflow 2_0703 Préflashde L23 Analyse CA trafic 07-03 (07-04-03)_ROW_ROW ARPU" xfId="48148"/>
    <cellStyle name="n_waterflow 2_0703 Préflashde L23 Analyse CA trafic 07-03 (07-04-03)_Spain ARPU + AUPU" xfId="48149"/>
    <cellStyle name="n_waterflow 2_0703 Préflashde L23 Analyse CA trafic 07-03 (07-04-03)_Spain ARPU + AUPU_Group" xfId="48150"/>
    <cellStyle name="n_waterflow 2_0703 Préflashde L23 Analyse CA trafic 07-03 (07-04-03)_Spain ARPU + AUPU_ROW ARPU" xfId="48151"/>
    <cellStyle name="n_waterflow 2_0703 Préflashde L23 Analyse CA trafic 07-03 (07-04-03)_Spain KPIs" xfId="8041"/>
    <cellStyle name="n_waterflow 2_0703 Préflashde L23 Analyse CA trafic 07-03 (07-04-03)_Spain KPIs 2" xfId="17408"/>
    <cellStyle name="n_waterflow 2_0703 Préflashde L23 Analyse CA trafic 07-03 (07-04-03)_Spain KPIs_1" xfId="52858"/>
    <cellStyle name="n_waterflow 2_0703 Préflashde L23 Analyse CA trafic 07-03 (07-04-03)_Telecoms - Operational KPIs" xfId="51161"/>
    <cellStyle name="n_waterflow 2_A&amp;ME KPIs" xfId="54635"/>
    <cellStyle name="n_waterflow 2_Base Forfaits 06-07" xfId="4061"/>
    <cellStyle name="n_waterflow 2_Base Forfaits 06-07_A&amp;ME KPIs" xfId="54638"/>
    <cellStyle name="n_waterflow 2_Base Forfaits 06-07_France financials" xfId="24976"/>
    <cellStyle name="n_waterflow 2_Base Forfaits 06-07_France KPIs" xfId="6184"/>
    <cellStyle name="n_waterflow 2_Base Forfaits 06-07_France KPIs 2" xfId="15601"/>
    <cellStyle name="n_waterflow 2_Base Forfaits 06-07_France KPIs_1" xfId="13426"/>
    <cellStyle name="n_waterflow 2_Base Forfaits 06-07_Group" xfId="48153"/>
    <cellStyle name="n_waterflow 2_Base Forfaits 06-07_Group - financial KPIs" xfId="23232"/>
    <cellStyle name="n_waterflow 2_Base Forfaits 06-07_Group - operational KPIs" xfId="11672"/>
    <cellStyle name="n_waterflow 2_Base Forfaits 06-07_Group - operational KPIs 2" xfId="19371"/>
    <cellStyle name="n_waterflow 2_Base Forfaits 06-07_Group - operational KPIs_1" xfId="21488"/>
    <cellStyle name="n_waterflow 2_Base Forfaits 06-07_Poland KPIs" xfId="48152"/>
    <cellStyle name="n_waterflow 2_Base Forfaits 06-07_ROW" xfId="48154"/>
    <cellStyle name="n_waterflow 2_Base Forfaits 06-07_ROW ARPU" xfId="48155"/>
    <cellStyle name="n_waterflow 2_Base Forfaits 06-07_ROW_1" xfId="48156"/>
    <cellStyle name="n_waterflow 2_Base Forfaits 06-07_ROW_1_Group" xfId="48157"/>
    <cellStyle name="n_waterflow 2_Base Forfaits 06-07_ROW_1_ROW ARPU" xfId="48158"/>
    <cellStyle name="n_waterflow 2_Base Forfaits 06-07_ROW_Group" xfId="48159"/>
    <cellStyle name="n_waterflow 2_Base Forfaits 06-07_ROW_ROW ARPU" xfId="48160"/>
    <cellStyle name="n_waterflow 2_Base Forfaits 06-07_Spain ARPU + AUPU" xfId="48161"/>
    <cellStyle name="n_waterflow 2_Base Forfaits 06-07_Spain ARPU + AUPU_Group" xfId="48162"/>
    <cellStyle name="n_waterflow 2_Base Forfaits 06-07_Spain ARPU + AUPU_ROW ARPU" xfId="48163"/>
    <cellStyle name="n_waterflow 2_Base Forfaits 06-07_Spain KPIs" xfId="8042"/>
    <cellStyle name="n_waterflow 2_Base Forfaits 06-07_Spain KPIs 2" xfId="17409"/>
    <cellStyle name="n_waterflow 2_Base Forfaits 06-07_Spain KPIs_1" xfId="52859"/>
    <cellStyle name="n_waterflow 2_Base Forfaits 06-07_Telecoms - Operational KPIs" xfId="51162"/>
    <cellStyle name="n_waterflow 2_CA BAC SCR-VM 06-07 (31-07-06)" xfId="4062"/>
    <cellStyle name="n_waterflow 2_CA BAC SCR-VM 06-07 (31-07-06)_A&amp;ME KPIs" xfId="54639"/>
    <cellStyle name="n_waterflow 2_CA BAC SCR-VM 06-07 (31-07-06)_France financials" xfId="24977"/>
    <cellStyle name="n_waterflow 2_CA BAC SCR-VM 06-07 (31-07-06)_France KPIs" xfId="6185"/>
    <cellStyle name="n_waterflow 2_CA BAC SCR-VM 06-07 (31-07-06)_France KPIs 2" xfId="15602"/>
    <cellStyle name="n_waterflow 2_CA BAC SCR-VM 06-07 (31-07-06)_France KPIs_1" xfId="13427"/>
    <cellStyle name="n_waterflow 2_CA BAC SCR-VM 06-07 (31-07-06)_Group" xfId="48165"/>
    <cellStyle name="n_waterflow 2_CA BAC SCR-VM 06-07 (31-07-06)_Group - financial KPIs" xfId="23233"/>
    <cellStyle name="n_waterflow 2_CA BAC SCR-VM 06-07 (31-07-06)_Group - operational KPIs" xfId="11673"/>
    <cellStyle name="n_waterflow 2_CA BAC SCR-VM 06-07 (31-07-06)_Group - operational KPIs 2" xfId="19372"/>
    <cellStyle name="n_waterflow 2_CA BAC SCR-VM 06-07 (31-07-06)_Group - operational KPIs_1" xfId="21489"/>
    <cellStyle name="n_waterflow 2_CA BAC SCR-VM 06-07 (31-07-06)_Poland KPIs" xfId="48164"/>
    <cellStyle name="n_waterflow 2_CA BAC SCR-VM 06-07 (31-07-06)_ROW" xfId="48166"/>
    <cellStyle name="n_waterflow 2_CA BAC SCR-VM 06-07 (31-07-06)_ROW ARPU" xfId="48167"/>
    <cellStyle name="n_waterflow 2_CA BAC SCR-VM 06-07 (31-07-06)_ROW_1" xfId="48168"/>
    <cellStyle name="n_waterflow 2_CA BAC SCR-VM 06-07 (31-07-06)_ROW_1_Group" xfId="48169"/>
    <cellStyle name="n_waterflow 2_CA BAC SCR-VM 06-07 (31-07-06)_ROW_1_ROW ARPU" xfId="48170"/>
    <cellStyle name="n_waterflow 2_CA BAC SCR-VM 06-07 (31-07-06)_ROW_Group" xfId="48171"/>
    <cellStyle name="n_waterflow 2_CA BAC SCR-VM 06-07 (31-07-06)_ROW_ROW ARPU" xfId="48172"/>
    <cellStyle name="n_waterflow 2_CA BAC SCR-VM 06-07 (31-07-06)_Spain ARPU + AUPU" xfId="48173"/>
    <cellStyle name="n_waterflow 2_CA BAC SCR-VM 06-07 (31-07-06)_Spain ARPU + AUPU_Group" xfId="48174"/>
    <cellStyle name="n_waterflow 2_CA BAC SCR-VM 06-07 (31-07-06)_Spain ARPU + AUPU_ROW ARPU" xfId="48175"/>
    <cellStyle name="n_waterflow 2_CA BAC SCR-VM 06-07 (31-07-06)_Spain KPIs" xfId="8043"/>
    <cellStyle name="n_waterflow 2_CA BAC SCR-VM 06-07 (31-07-06)_Spain KPIs 2" xfId="17410"/>
    <cellStyle name="n_waterflow 2_CA BAC SCR-VM 06-07 (31-07-06)_Spain KPIs_1" xfId="52860"/>
    <cellStyle name="n_waterflow 2_CA BAC SCR-VM 06-07 (31-07-06)_Telecoms - Operational KPIs" xfId="51163"/>
    <cellStyle name="n_waterflow 2_CA forfaits 0607 (06-08-14)" xfId="4063"/>
    <cellStyle name="n_waterflow 2_CA forfaits 0607 (06-08-14)_A&amp;ME KPIs" xfId="54640"/>
    <cellStyle name="n_waterflow 2_CA forfaits 0607 (06-08-14)_France financials" xfId="24978"/>
    <cellStyle name="n_waterflow 2_CA forfaits 0607 (06-08-14)_France KPIs" xfId="6186"/>
    <cellStyle name="n_waterflow 2_CA forfaits 0607 (06-08-14)_France KPIs 2" xfId="15603"/>
    <cellStyle name="n_waterflow 2_CA forfaits 0607 (06-08-14)_France KPIs_1" xfId="13428"/>
    <cellStyle name="n_waterflow 2_CA forfaits 0607 (06-08-14)_Group" xfId="48177"/>
    <cellStyle name="n_waterflow 2_CA forfaits 0607 (06-08-14)_Group - financial KPIs" xfId="23234"/>
    <cellStyle name="n_waterflow 2_CA forfaits 0607 (06-08-14)_Group - operational KPIs" xfId="11674"/>
    <cellStyle name="n_waterflow 2_CA forfaits 0607 (06-08-14)_Group - operational KPIs 2" xfId="19373"/>
    <cellStyle name="n_waterflow 2_CA forfaits 0607 (06-08-14)_Group - operational KPIs_1" xfId="21490"/>
    <cellStyle name="n_waterflow 2_CA forfaits 0607 (06-08-14)_Poland KPIs" xfId="48176"/>
    <cellStyle name="n_waterflow 2_CA forfaits 0607 (06-08-14)_ROW" xfId="48178"/>
    <cellStyle name="n_waterflow 2_CA forfaits 0607 (06-08-14)_ROW ARPU" xfId="48179"/>
    <cellStyle name="n_waterflow 2_CA forfaits 0607 (06-08-14)_ROW_1" xfId="48180"/>
    <cellStyle name="n_waterflow 2_CA forfaits 0607 (06-08-14)_ROW_1_Group" xfId="48181"/>
    <cellStyle name="n_waterflow 2_CA forfaits 0607 (06-08-14)_ROW_1_ROW ARPU" xfId="48182"/>
    <cellStyle name="n_waterflow 2_CA forfaits 0607 (06-08-14)_ROW_Group" xfId="48183"/>
    <cellStyle name="n_waterflow 2_CA forfaits 0607 (06-08-14)_ROW_ROW ARPU" xfId="48184"/>
    <cellStyle name="n_waterflow 2_CA forfaits 0607 (06-08-14)_Spain ARPU + AUPU" xfId="48185"/>
    <cellStyle name="n_waterflow 2_CA forfaits 0607 (06-08-14)_Spain ARPU + AUPU_Group" xfId="48186"/>
    <cellStyle name="n_waterflow 2_CA forfaits 0607 (06-08-14)_Spain ARPU + AUPU_ROW ARPU" xfId="48187"/>
    <cellStyle name="n_waterflow 2_CA forfaits 0607 (06-08-14)_Spain KPIs" xfId="8044"/>
    <cellStyle name="n_waterflow 2_CA forfaits 0607 (06-08-14)_Spain KPIs 2" xfId="17411"/>
    <cellStyle name="n_waterflow 2_CA forfaits 0607 (06-08-14)_Spain KPIs_1" xfId="52861"/>
    <cellStyle name="n_waterflow 2_CA forfaits 0607 (06-08-14)_Telecoms - Operational KPIs" xfId="51164"/>
    <cellStyle name="n_waterflow 2_Classeur2" xfId="4064"/>
    <cellStyle name="n_waterflow 2_Classeur2_A&amp;ME KPIs" xfId="54641"/>
    <cellStyle name="n_waterflow 2_Classeur2_France financials" xfId="24979"/>
    <cellStyle name="n_waterflow 2_Classeur2_France KPIs" xfId="6187"/>
    <cellStyle name="n_waterflow 2_Classeur2_France KPIs 2" xfId="15604"/>
    <cellStyle name="n_waterflow 2_Classeur2_France KPIs_1" xfId="13429"/>
    <cellStyle name="n_waterflow 2_Classeur2_Group" xfId="48189"/>
    <cellStyle name="n_waterflow 2_Classeur2_Group - financial KPIs" xfId="23235"/>
    <cellStyle name="n_waterflow 2_Classeur2_Group - operational KPIs" xfId="11675"/>
    <cellStyle name="n_waterflow 2_Classeur2_Group - operational KPIs 2" xfId="19374"/>
    <cellStyle name="n_waterflow 2_Classeur2_Group - operational KPIs_1" xfId="21491"/>
    <cellStyle name="n_waterflow 2_Classeur2_Poland KPIs" xfId="48188"/>
    <cellStyle name="n_waterflow 2_Classeur2_ROW" xfId="48190"/>
    <cellStyle name="n_waterflow 2_Classeur2_ROW ARPU" xfId="48191"/>
    <cellStyle name="n_waterflow 2_Classeur2_ROW_1" xfId="48192"/>
    <cellStyle name="n_waterflow 2_Classeur2_ROW_1_Group" xfId="48193"/>
    <cellStyle name="n_waterflow 2_Classeur2_ROW_1_ROW ARPU" xfId="48194"/>
    <cellStyle name="n_waterflow 2_Classeur2_ROW_Group" xfId="48195"/>
    <cellStyle name="n_waterflow 2_Classeur2_ROW_ROW ARPU" xfId="48196"/>
    <cellStyle name="n_waterflow 2_Classeur2_Spain ARPU + AUPU" xfId="48197"/>
    <cellStyle name="n_waterflow 2_Classeur2_Spain ARPU + AUPU_Group" xfId="48198"/>
    <cellStyle name="n_waterflow 2_Classeur2_Spain ARPU + AUPU_ROW ARPU" xfId="48199"/>
    <cellStyle name="n_waterflow 2_Classeur2_Spain KPIs" xfId="8045"/>
    <cellStyle name="n_waterflow 2_Classeur2_Spain KPIs 2" xfId="17412"/>
    <cellStyle name="n_waterflow 2_Classeur2_Spain KPIs_1" xfId="52862"/>
    <cellStyle name="n_waterflow 2_Classeur2_Telecoms - Operational KPIs" xfId="51165"/>
    <cellStyle name="n_waterflow 2_Classeur5" xfId="4065"/>
    <cellStyle name="n_waterflow 2_Classeur5_A&amp;ME KPIs" xfId="54642"/>
    <cellStyle name="n_waterflow 2_Classeur5_France financials" xfId="24980"/>
    <cellStyle name="n_waterflow 2_Classeur5_France KPIs" xfId="6188"/>
    <cellStyle name="n_waterflow 2_Classeur5_France KPIs 2" xfId="15605"/>
    <cellStyle name="n_waterflow 2_Classeur5_France KPIs_1" xfId="13430"/>
    <cellStyle name="n_waterflow 2_Classeur5_Group" xfId="48201"/>
    <cellStyle name="n_waterflow 2_Classeur5_Group - financial KPIs" xfId="23236"/>
    <cellStyle name="n_waterflow 2_Classeur5_Group - operational KPIs" xfId="11676"/>
    <cellStyle name="n_waterflow 2_Classeur5_Group - operational KPIs 2" xfId="19375"/>
    <cellStyle name="n_waterflow 2_Classeur5_Group - operational KPIs_1" xfId="21492"/>
    <cellStyle name="n_waterflow 2_Classeur5_Poland KPIs" xfId="48200"/>
    <cellStyle name="n_waterflow 2_Classeur5_ROW" xfId="48202"/>
    <cellStyle name="n_waterflow 2_Classeur5_ROW ARPU" xfId="48203"/>
    <cellStyle name="n_waterflow 2_Classeur5_ROW_1" xfId="48204"/>
    <cellStyle name="n_waterflow 2_Classeur5_ROW_1_Group" xfId="48205"/>
    <cellStyle name="n_waterflow 2_Classeur5_ROW_1_ROW ARPU" xfId="48206"/>
    <cellStyle name="n_waterflow 2_Classeur5_ROW_Group" xfId="48207"/>
    <cellStyle name="n_waterflow 2_Classeur5_ROW_ROW ARPU" xfId="48208"/>
    <cellStyle name="n_waterflow 2_Classeur5_Spain ARPU + AUPU" xfId="48209"/>
    <cellStyle name="n_waterflow 2_Classeur5_Spain ARPU + AUPU_Group" xfId="48210"/>
    <cellStyle name="n_waterflow 2_Classeur5_Spain ARPU + AUPU_ROW ARPU" xfId="48211"/>
    <cellStyle name="n_waterflow 2_Classeur5_Spain KPIs" xfId="8046"/>
    <cellStyle name="n_waterflow 2_Classeur5_Spain KPIs 2" xfId="17413"/>
    <cellStyle name="n_waterflow 2_Classeur5_Spain KPIs_1" xfId="52863"/>
    <cellStyle name="n_waterflow 2_Classeur5_Telecoms - Operational KPIs" xfId="51166"/>
    <cellStyle name="n_waterflow 2_DATA KPI Personal" xfId="48212"/>
    <cellStyle name="n_waterflow 2_DATA KPI Personal_Group" xfId="48213"/>
    <cellStyle name="n_waterflow 2_DATA KPI Personal_ROW ARPU" xfId="48214"/>
    <cellStyle name="n_waterflow 2_EE_CoA_BS - mapped V4" xfId="48215"/>
    <cellStyle name="n_waterflow 2_EE_CoA_BS - mapped V4_Group" xfId="48216"/>
    <cellStyle name="n_waterflow 2_EE_CoA_BS - mapped V4_ROW ARPU" xfId="48217"/>
    <cellStyle name="n_waterflow 2_France financials" xfId="24973"/>
    <cellStyle name="n_waterflow 2_France KPIs" xfId="6181"/>
    <cellStyle name="n_waterflow 2_France KPIs 2" xfId="15598"/>
    <cellStyle name="n_waterflow 2_France KPIs_1" xfId="13423"/>
    <cellStyle name="n_waterflow 2_Group" xfId="48218"/>
    <cellStyle name="n_waterflow 2_Group - financial KPIs" xfId="23229"/>
    <cellStyle name="n_waterflow 2_Group - operational KPIs" xfId="11669"/>
    <cellStyle name="n_waterflow 2_Group - operational KPIs 2" xfId="19368"/>
    <cellStyle name="n_waterflow 2_Group - operational KPIs_1" xfId="21485"/>
    <cellStyle name="n_waterflow 2_PFA_Mn MTV_060413" xfId="4066"/>
    <cellStyle name="n_waterflow 2_PFA_Mn MTV_060413_A&amp;ME KPIs" xfId="54643"/>
    <cellStyle name="n_waterflow 2_PFA_Mn MTV_060413_France financials" xfId="24981"/>
    <cellStyle name="n_waterflow 2_PFA_Mn MTV_060413_France KPIs" xfId="6189"/>
    <cellStyle name="n_waterflow 2_PFA_Mn MTV_060413_France KPIs 2" xfId="15606"/>
    <cellStyle name="n_waterflow 2_PFA_Mn MTV_060413_France KPIs_1" xfId="13431"/>
    <cellStyle name="n_waterflow 2_PFA_Mn MTV_060413_Group" xfId="48220"/>
    <cellStyle name="n_waterflow 2_PFA_Mn MTV_060413_Group - financial KPIs" xfId="23237"/>
    <cellStyle name="n_waterflow 2_PFA_Mn MTV_060413_Group - operational KPIs" xfId="11677"/>
    <cellStyle name="n_waterflow 2_PFA_Mn MTV_060413_Group - operational KPIs 2" xfId="19376"/>
    <cellStyle name="n_waterflow 2_PFA_Mn MTV_060413_Group - operational KPIs_1" xfId="21493"/>
    <cellStyle name="n_waterflow 2_PFA_Mn MTV_060413_Poland KPIs" xfId="48219"/>
    <cellStyle name="n_waterflow 2_PFA_Mn MTV_060413_ROW" xfId="48221"/>
    <cellStyle name="n_waterflow 2_PFA_Mn MTV_060413_ROW ARPU" xfId="48222"/>
    <cellStyle name="n_waterflow 2_PFA_Mn MTV_060413_ROW_1" xfId="48223"/>
    <cellStyle name="n_waterflow 2_PFA_Mn MTV_060413_ROW_1_Group" xfId="48224"/>
    <cellStyle name="n_waterflow 2_PFA_Mn MTV_060413_ROW_1_ROW ARPU" xfId="48225"/>
    <cellStyle name="n_waterflow 2_PFA_Mn MTV_060413_ROW_Group" xfId="48226"/>
    <cellStyle name="n_waterflow 2_PFA_Mn MTV_060413_ROW_ROW ARPU" xfId="48227"/>
    <cellStyle name="n_waterflow 2_PFA_Mn MTV_060413_Spain ARPU + AUPU" xfId="48228"/>
    <cellStyle name="n_waterflow 2_PFA_Mn MTV_060413_Spain ARPU + AUPU_Group" xfId="48229"/>
    <cellStyle name="n_waterflow 2_PFA_Mn MTV_060413_Spain ARPU + AUPU_ROW ARPU" xfId="48230"/>
    <cellStyle name="n_waterflow 2_PFA_Mn MTV_060413_Spain KPIs" xfId="8047"/>
    <cellStyle name="n_waterflow 2_PFA_Mn MTV_060413_Spain KPIs 2" xfId="17414"/>
    <cellStyle name="n_waterflow 2_PFA_Mn MTV_060413_Spain KPIs_1" xfId="52864"/>
    <cellStyle name="n_waterflow 2_PFA_Mn MTV_060413_Telecoms - Operational KPIs" xfId="51167"/>
    <cellStyle name="n_waterflow 2_PFA_Mn_0603_V0 0" xfId="4067"/>
    <cellStyle name="n_waterflow 2_PFA_Mn_0603_V0 0_A&amp;ME KPIs" xfId="54644"/>
    <cellStyle name="n_waterflow 2_PFA_Mn_0603_V0 0_France financials" xfId="24982"/>
    <cellStyle name="n_waterflow 2_PFA_Mn_0603_V0 0_France KPIs" xfId="6190"/>
    <cellStyle name="n_waterflow 2_PFA_Mn_0603_V0 0_France KPIs 2" xfId="15607"/>
    <cellStyle name="n_waterflow 2_PFA_Mn_0603_V0 0_France KPIs_1" xfId="13432"/>
    <cellStyle name="n_waterflow 2_PFA_Mn_0603_V0 0_Group" xfId="48232"/>
    <cellStyle name="n_waterflow 2_PFA_Mn_0603_V0 0_Group - financial KPIs" xfId="23238"/>
    <cellStyle name="n_waterflow 2_PFA_Mn_0603_V0 0_Group - operational KPIs" xfId="11678"/>
    <cellStyle name="n_waterflow 2_PFA_Mn_0603_V0 0_Group - operational KPIs 2" xfId="19377"/>
    <cellStyle name="n_waterflow 2_PFA_Mn_0603_V0 0_Group - operational KPIs_1" xfId="21494"/>
    <cellStyle name="n_waterflow 2_PFA_Mn_0603_V0 0_Poland KPIs" xfId="48231"/>
    <cellStyle name="n_waterflow 2_PFA_Mn_0603_V0 0_ROW" xfId="48233"/>
    <cellStyle name="n_waterflow 2_PFA_Mn_0603_V0 0_ROW ARPU" xfId="48234"/>
    <cellStyle name="n_waterflow 2_PFA_Mn_0603_V0 0_ROW_1" xfId="48235"/>
    <cellStyle name="n_waterflow 2_PFA_Mn_0603_V0 0_ROW_1_Group" xfId="48236"/>
    <cellStyle name="n_waterflow 2_PFA_Mn_0603_V0 0_ROW_1_ROW ARPU" xfId="48237"/>
    <cellStyle name="n_waterflow 2_PFA_Mn_0603_V0 0_ROW_Group" xfId="48238"/>
    <cellStyle name="n_waterflow 2_PFA_Mn_0603_V0 0_ROW_ROW ARPU" xfId="48239"/>
    <cellStyle name="n_waterflow 2_PFA_Mn_0603_V0 0_Spain ARPU + AUPU" xfId="48240"/>
    <cellStyle name="n_waterflow 2_PFA_Mn_0603_V0 0_Spain ARPU + AUPU_Group" xfId="48241"/>
    <cellStyle name="n_waterflow 2_PFA_Mn_0603_V0 0_Spain ARPU + AUPU_ROW ARPU" xfId="48242"/>
    <cellStyle name="n_waterflow 2_PFA_Mn_0603_V0 0_Spain KPIs" xfId="8048"/>
    <cellStyle name="n_waterflow 2_PFA_Mn_0603_V0 0_Spain KPIs 2" xfId="17415"/>
    <cellStyle name="n_waterflow 2_PFA_Mn_0603_V0 0_Spain KPIs_1" xfId="52865"/>
    <cellStyle name="n_waterflow 2_PFA_Mn_0603_V0 0_Telecoms - Operational KPIs" xfId="51168"/>
    <cellStyle name="n_waterflow 2_PFA_Parcs_0600706" xfId="4068"/>
    <cellStyle name="n_waterflow 2_PFA_Parcs_0600706_A&amp;ME KPIs" xfId="54645"/>
    <cellStyle name="n_waterflow 2_PFA_Parcs_0600706_France financials" xfId="24983"/>
    <cellStyle name="n_waterflow 2_PFA_Parcs_0600706_France KPIs" xfId="6191"/>
    <cellStyle name="n_waterflow 2_PFA_Parcs_0600706_France KPIs 2" xfId="15608"/>
    <cellStyle name="n_waterflow 2_PFA_Parcs_0600706_France KPIs_1" xfId="13433"/>
    <cellStyle name="n_waterflow 2_PFA_Parcs_0600706_Group" xfId="48244"/>
    <cellStyle name="n_waterflow 2_PFA_Parcs_0600706_Group - financial KPIs" xfId="23239"/>
    <cellStyle name="n_waterflow 2_PFA_Parcs_0600706_Group - operational KPIs" xfId="11679"/>
    <cellStyle name="n_waterflow 2_PFA_Parcs_0600706_Group - operational KPIs 2" xfId="19378"/>
    <cellStyle name="n_waterflow 2_PFA_Parcs_0600706_Group - operational KPIs_1" xfId="21495"/>
    <cellStyle name="n_waterflow 2_PFA_Parcs_0600706_Poland KPIs" xfId="48243"/>
    <cellStyle name="n_waterflow 2_PFA_Parcs_0600706_ROW" xfId="48245"/>
    <cellStyle name="n_waterflow 2_PFA_Parcs_0600706_ROW ARPU" xfId="48246"/>
    <cellStyle name="n_waterflow 2_PFA_Parcs_0600706_ROW_1" xfId="48247"/>
    <cellStyle name="n_waterflow 2_PFA_Parcs_0600706_ROW_1_Group" xfId="48248"/>
    <cellStyle name="n_waterflow 2_PFA_Parcs_0600706_ROW_1_ROW ARPU" xfId="48249"/>
    <cellStyle name="n_waterflow 2_PFA_Parcs_0600706_ROW_Group" xfId="48250"/>
    <cellStyle name="n_waterflow 2_PFA_Parcs_0600706_ROW_ROW ARPU" xfId="48251"/>
    <cellStyle name="n_waterflow 2_PFA_Parcs_0600706_Spain ARPU + AUPU" xfId="48252"/>
    <cellStyle name="n_waterflow 2_PFA_Parcs_0600706_Spain ARPU + AUPU_Group" xfId="48253"/>
    <cellStyle name="n_waterflow 2_PFA_Parcs_0600706_Spain ARPU + AUPU_ROW ARPU" xfId="48254"/>
    <cellStyle name="n_waterflow 2_PFA_Parcs_0600706_Spain KPIs" xfId="8049"/>
    <cellStyle name="n_waterflow 2_PFA_Parcs_0600706_Spain KPIs 2" xfId="17416"/>
    <cellStyle name="n_waterflow 2_PFA_Parcs_0600706_Spain KPIs_1" xfId="52866"/>
    <cellStyle name="n_waterflow 2_PFA_Parcs_0600706_Telecoms - Operational KPIs" xfId="51169"/>
    <cellStyle name="n_waterflow 2_Poland KPIs" xfId="48127"/>
    <cellStyle name="n_waterflow 2_Reporting Valeur_Mobile_2010_10" xfId="48255"/>
    <cellStyle name="n_waterflow 2_Reporting Valeur_Mobile_2010_10_Group" xfId="48256"/>
    <cellStyle name="n_waterflow 2_Reporting Valeur_Mobile_2010_10_ROW" xfId="48257"/>
    <cellStyle name="n_waterflow 2_Reporting Valeur_Mobile_2010_10_ROW ARPU" xfId="48258"/>
    <cellStyle name="n_waterflow 2_Reporting Valeur_Mobile_2010_10_ROW_Group" xfId="48259"/>
    <cellStyle name="n_waterflow 2_Reporting Valeur_Mobile_2010_10_ROW_ROW ARPU" xfId="48260"/>
    <cellStyle name="n_waterflow 2_ROW" xfId="48261"/>
    <cellStyle name="n_waterflow 2_ROW ARPU" xfId="48262"/>
    <cellStyle name="n_waterflow 2_ROW_1" xfId="48263"/>
    <cellStyle name="n_waterflow 2_ROW_1_Group" xfId="48264"/>
    <cellStyle name="n_waterflow 2_ROW_1_ROW ARPU" xfId="48265"/>
    <cellStyle name="n_waterflow 2_ROW_Group" xfId="48266"/>
    <cellStyle name="n_waterflow 2_ROW_ROW ARPU" xfId="48267"/>
    <cellStyle name="n_waterflow 2_Spain ARPU + AUPU" xfId="48268"/>
    <cellStyle name="n_waterflow 2_Spain ARPU + AUPU_Group" xfId="48269"/>
    <cellStyle name="n_waterflow 2_Spain ARPU + AUPU_ROW ARPU" xfId="48270"/>
    <cellStyle name="n_waterflow 2_Spain KPIs" xfId="8039"/>
    <cellStyle name="n_waterflow 2_Spain KPIs 2" xfId="17406"/>
    <cellStyle name="n_waterflow 2_Spain KPIs_1" xfId="52856"/>
    <cellStyle name="n_waterflow 2_Telecoms - Operational KPIs" xfId="51159"/>
    <cellStyle name="n_waterflow 2_UAG_report_CA 06-09 (06-09-28)" xfId="4069"/>
    <cellStyle name="n_waterflow 2_UAG_report_CA 06-09 (06-09-28)_A&amp;ME KPIs" xfId="54646"/>
    <cellStyle name="n_waterflow 2_UAG_report_CA 06-09 (06-09-28)_France financials" xfId="24984"/>
    <cellStyle name="n_waterflow 2_UAG_report_CA 06-09 (06-09-28)_France KPIs" xfId="6192"/>
    <cellStyle name="n_waterflow 2_UAG_report_CA 06-09 (06-09-28)_France KPIs 2" xfId="15609"/>
    <cellStyle name="n_waterflow 2_UAG_report_CA 06-09 (06-09-28)_France KPIs_1" xfId="13434"/>
    <cellStyle name="n_waterflow 2_UAG_report_CA 06-09 (06-09-28)_Group" xfId="48272"/>
    <cellStyle name="n_waterflow 2_UAG_report_CA 06-09 (06-09-28)_Group - financial KPIs" xfId="23240"/>
    <cellStyle name="n_waterflow 2_UAG_report_CA 06-09 (06-09-28)_Group - operational KPIs" xfId="11680"/>
    <cellStyle name="n_waterflow 2_UAG_report_CA 06-09 (06-09-28)_Group - operational KPIs 2" xfId="19379"/>
    <cellStyle name="n_waterflow 2_UAG_report_CA 06-09 (06-09-28)_Group - operational KPIs_1" xfId="21496"/>
    <cellStyle name="n_waterflow 2_UAG_report_CA 06-09 (06-09-28)_Poland KPIs" xfId="48271"/>
    <cellStyle name="n_waterflow 2_UAG_report_CA 06-09 (06-09-28)_ROW" xfId="48273"/>
    <cellStyle name="n_waterflow 2_UAG_report_CA 06-09 (06-09-28)_ROW ARPU" xfId="48274"/>
    <cellStyle name="n_waterflow 2_UAG_report_CA 06-09 (06-09-28)_ROW_1" xfId="48275"/>
    <cellStyle name="n_waterflow 2_UAG_report_CA 06-09 (06-09-28)_ROW_1_Group" xfId="48276"/>
    <cellStyle name="n_waterflow 2_UAG_report_CA 06-09 (06-09-28)_ROW_1_ROW ARPU" xfId="48277"/>
    <cellStyle name="n_waterflow 2_UAG_report_CA 06-09 (06-09-28)_ROW_Group" xfId="48278"/>
    <cellStyle name="n_waterflow 2_UAG_report_CA 06-09 (06-09-28)_ROW_ROW ARPU" xfId="48279"/>
    <cellStyle name="n_waterflow 2_UAG_report_CA 06-09 (06-09-28)_Spain ARPU + AUPU" xfId="48280"/>
    <cellStyle name="n_waterflow 2_UAG_report_CA 06-09 (06-09-28)_Spain ARPU + AUPU_Group" xfId="48281"/>
    <cellStyle name="n_waterflow 2_UAG_report_CA 06-09 (06-09-28)_Spain ARPU + AUPU_ROW ARPU" xfId="48282"/>
    <cellStyle name="n_waterflow 2_UAG_report_CA 06-09 (06-09-28)_Spain KPIs" xfId="8050"/>
    <cellStyle name="n_waterflow 2_UAG_report_CA 06-09 (06-09-28)_Spain KPIs 2" xfId="17417"/>
    <cellStyle name="n_waterflow 2_UAG_report_CA 06-09 (06-09-28)_Spain KPIs_1" xfId="52867"/>
    <cellStyle name="n_waterflow 2_UAG_report_CA 06-09 (06-09-28)_Telecoms - Operational KPIs" xfId="51170"/>
    <cellStyle name="n_waterflow 2_UAG_report_CA 06-10 (06-11-06)" xfId="4070"/>
    <cellStyle name="n_waterflow 2_UAG_report_CA 06-10 (06-11-06)_A&amp;ME KPIs" xfId="54647"/>
    <cellStyle name="n_waterflow 2_UAG_report_CA 06-10 (06-11-06)_France financials" xfId="24985"/>
    <cellStyle name="n_waterflow 2_UAG_report_CA 06-10 (06-11-06)_France KPIs" xfId="6193"/>
    <cellStyle name="n_waterflow 2_UAG_report_CA 06-10 (06-11-06)_France KPIs 2" xfId="15610"/>
    <cellStyle name="n_waterflow 2_UAG_report_CA 06-10 (06-11-06)_France KPIs_1" xfId="13435"/>
    <cellStyle name="n_waterflow 2_UAG_report_CA 06-10 (06-11-06)_Group" xfId="48284"/>
    <cellStyle name="n_waterflow 2_UAG_report_CA 06-10 (06-11-06)_Group - financial KPIs" xfId="23241"/>
    <cellStyle name="n_waterflow 2_UAG_report_CA 06-10 (06-11-06)_Group - operational KPIs" xfId="11681"/>
    <cellStyle name="n_waterflow 2_UAG_report_CA 06-10 (06-11-06)_Group - operational KPIs 2" xfId="19380"/>
    <cellStyle name="n_waterflow 2_UAG_report_CA 06-10 (06-11-06)_Group - operational KPIs_1" xfId="21497"/>
    <cellStyle name="n_waterflow 2_UAG_report_CA 06-10 (06-11-06)_Poland KPIs" xfId="48283"/>
    <cellStyle name="n_waterflow 2_UAG_report_CA 06-10 (06-11-06)_ROW" xfId="48285"/>
    <cellStyle name="n_waterflow 2_UAG_report_CA 06-10 (06-11-06)_ROW ARPU" xfId="48286"/>
    <cellStyle name="n_waterflow 2_UAG_report_CA 06-10 (06-11-06)_ROW_1" xfId="48287"/>
    <cellStyle name="n_waterflow 2_UAG_report_CA 06-10 (06-11-06)_ROW_1_Group" xfId="48288"/>
    <cellStyle name="n_waterflow 2_UAG_report_CA 06-10 (06-11-06)_ROW_1_ROW ARPU" xfId="48289"/>
    <cellStyle name="n_waterflow 2_UAG_report_CA 06-10 (06-11-06)_ROW_Group" xfId="48290"/>
    <cellStyle name="n_waterflow 2_UAG_report_CA 06-10 (06-11-06)_ROW_ROW ARPU" xfId="48291"/>
    <cellStyle name="n_waterflow 2_UAG_report_CA 06-10 (06-11-06)_Spain ARPU + AUPU" xfId="48292"/>
    <cellStyle name="n_waterflow 2_UAG_report_CA 06-10 (06-11-06)_Spain ARPU + AUPU_Group" xfId="48293"/>
    <cellStyle name="n_waterflow 2_UAG_report_CA 06-10 (06-11-06)_Spain ARPU + AUPU_ROW ARPU" xfId="48294"/>
    <cellStyle name="n_waterflow 2_UAG_report_CA 06-10 (06-11-06)_Spain KPIs" xfId="8051"/>
    <cellStyle name="n_waterflow 2_UAG_report_CA 06-10 (06-11-06)_Spain KPIs 2" xfId="17418"/>
    <cellStyle name="n_waterflow 2_UAG_report_CA 06-10 (06-11-06)_Spain KPIs_1" xfId="52868"/>
    <cellStyle name="n_waterflow 2_UAG_report_CA 06-10 (06-11-06)_Telecoms - Operational KPIs" xfId="51171"/>
    <cellStyle name="n_waterflow 2_V&amp;M trajectoires V1 (06-08-11)" xfId="4071"/>
    <cellStyle name="n_waterflow 2_V&amp;M trajectoires V1 (06-08-11)_A&amp;ME KPIs" xfId="54648"/>
    <cellStyle name="n_waterflow 2_V&amp;M trajectoires V1 (06-08-11)_France financials" xfId="24986"/>
    <cellStyle name="n_waterflow 2_V&amp;M trajectoires V1 (06-08-11)_France KPIs" xfId="6194"/>
    <cellStyle name="n_waterflow 2_V&amp;M trajectoires V1 (06-08-11)_France KPIs 2" xfId="15611"/>
    <cellStyle name="n_waterflow 2_V&amp;M trajectoires V1 (06-08-11)_France KPIs_1" xfId="13436"/>
    <cellStyle name="n_waterflow 2_V&amp;M trajectoires V1 (06-08-11)_Group" xfId="48296"/>
    <cellStyle name="n_waterflow 2_V&amp;M trajectoires V1 (06-08-11)_Group - financial KPIs" xfId="23242"/>
    <cellStyle name="n_waterflow 2_V&amp;M trajectoires V1 (06-08-11)_Group - operational KPIs" xfId="11682"/>
    <cellStyle name="n_waterflow 2_V&amp;M trajectoires V1 (06-08-11)_Group - operational KPIs 2" xfId="19381"/>
    <cellStyle name="n_waterflow 2_V&amp;M trajectoires V1 (06-08-11)_Group - operational KPIs_1" xfId="21498"/>
    <cellStyle name="n_waterflow 2_V&amp;M trajectoires V1 (06-08-11)_Poland KPIs" xfId="48295"/>
    <cellStyle name="n_waterflow 2_V&amp;M trajectoires V1 (06-08-11)_ROW" xfId="48297"/>
    <cellStyle name="n_waterflow 2_V&amp;M trajectoires V1 (06-08-11)_ROW ARPU" xfId="48298"/>
    <cellStyle name="n_waterflow 2_V&amp;M trajectoires V1 (06-08-11)_ROW_1" xfId="48299"/>
    <cellStyle name="n_waterflow 2_V&amp;M trajectoires V1 (06-08-11)_ROW_1_Group" xfId="48300"/>
    <cellStyle name="n_waterflow 2_V&amp;M trajectoires V1 (06-08-11)_ROW_1_ROW ARPU" xfId="48301"/>
    <cellStyle name="n_waterflow 2_V&amp;M trajectoires V1 (06-08-11)_ROW_Group" xfId="48302"/>
    <cellStyle name="n_waterflow 2_V&amp;M trajectoires V1 (06-08-11)_ROW_ROW ARPU" xfId="48303"/>
    <cellStyle name="n_waterflow 2_V&amp;M trajectoires V1 (06-08-11)_Spain ARPU + AUPU" xfId="48304"/>
    <cellStyle name="n_waterflow 2_V&amp;M trajectoires V1 (06-08-11)_Spain ARPU + AUPU_Group" xfId="48305"/>
    <cellStyle name="n_waterflow 2_V&amp;M trajectoires V1 (06-08-11)_Spain ARPU + AUPU_ROW ARPU" xfId="48306"/>
    <cellStyle name="n_waterflow 2_V&amp;M trajectoires V1 (06-08-11)_Spain KPIs" xfId="8052"/>
    <cellStyle name="n_waterflow 2_V&amp;M trajectoires V1 (06-08-11)_Spain KPIs 2" xfId="17419"/>
    <cellStyle name="n_waterflow 2_V&amp;M trajectoires V1 (06-08-11)_Spain KPIs_1" xfId="52869"/>
    <cellStyle name="n_waterflow 2_V&amp;M trajectoires V1 (06-08-11)_Telecoms - Operational KPIs" xfId="51172"/>
    <cellStyle name="n_WEM B2004" xfId="4072"/>
    <cellStyle name="n_WEM B2004_01 Synthèse DM pour modèle" xfId="4073"/>
    <cellStyle name="n_WEM B2004_01 Synthèse DM pour modèle_A&amp;ME KPIs" xfId="54650"/>
    <cellStyle name="n_WEM B2004_01 Synthèse DM pour modèle_France financials" xfId="24988"/>
    <cellStyle name="n_WEM B2004_01 Synthèse DM pour modèle_France KPIs" xfId="6196"/>
    <cellStyle name="n_WEM B2004_01 Synthèse DM pour modèle_France KPIs 2" xfId="15613"/>
    <cellStyle name="n_WEM B2004_01 Synthèse DM pour modèle_France KPIs_1" xfId="13438"/>
    <cellStyle name="n_WEM B2004_01 Synthèse DM pour modèle_Group" xfId="48309"/>
    <cellStyle name="n_WEM B2004_01 Synthèse DM pour modèle_Group - financial KPIs" xfId="23244"/>
    <cellStyle name="n_WEM B2004_01 Synthèse DM pour modèle_Group - operational KPIs" xfId="11684"/>
    <cellStyle name="n_WEM B2004_01 Synthèse DM pour modèle_Group - operational KPIs 2" xfId="19383"/>
    <cellStyle name="n_WEM B2004_01 Synthèse DM pour modèle_Group - operational KPIs_1" xfId="21500"/>
    <cellStyle name="n_WEM B2004_01 Synthèse DM pour modèle_Poland KPIs" xfId="48308"/>
    <cellStyle name="n_WEM B2004_01 Synthèse DM pour modèle_ROW" xfId="48310"/>
    <cellStyle name="n_WEM B2004_01 Synthèse DM pour modèle_ROW ARPU" xfId="48311"/>
    <cellStyle name="n_WEM B2004_01 Synthèse DM pour modèle_ROW_1" xfId="48312"/>
    <cellStyle name="n_WEM B2004_01 Synthèse DM pour modèle_ROW_1_Group" xfId="48313"/>
    <cellStyle name="n_WEM B2004_01 Synthèse DM pour modèle_ROW_1_ROW ARPU" xfId="48314"/>
    <cellStyle name="n_WEM B2004_01 Synthèse DM pour modèle_ROW_Group" xfId="48315"/>
    <cellStyle name="n_WEM B2004_01 Synthèse DM pour modèle_ROW_ROW ARPU" xfId="48316"/>
    <cellStyle name="n_WEM B2004_01 Synthèse DM pour modèle_Spain ARPU + AUPU" xfId="48317"/>
    <cellStyle name="n_WEM B2004_01 Synthèse DM pour modèle_Spain ARPU + AUPU_Group" xfId="48318"/>
    <cellStyle name="n_WEM B2004_01 Synthèse DM pour modèle_Spain ARPU + AUPU_ROW ARPU" xfId="48319"/>
    <cellStyle name="n_WEM B2004_01 Synthèse DM pour modèle_Spain KPIs" xfId="8054"/>
    <cellStyle name="n_WEM B2004_01 Synthèse DM pour modèle_Spain KPIs 2" xfId="17421"/>
    <cellStyle name="n_WEM B2004_01 Synthèse DM pour modèle_Spain KPIs_1" xfId="52871"/>
    <cellStyle name="n_WEM B2004_01 Synthèse DM pour modèle_Telecoms - Operational KPIs" xfId="51174"/>
    <cellStyle name="n_WEM B2004_0703 Préflashde L23 Analyse CA trafic 07-03 (07-04-03)" xfId="4074"/>
    <cellStyle name="n_WEM B2004_0703 Préflashde L23 Analyse CA trafic 07-03 (07-04-03)_A&amp;ME KPIs" xfId="54651"/>
    <cellStyle name="n_WEM B2004_0703 Préflashde L23 Analyse CA trafic 07-03 (07-04-03)_France financials" xfId="24989"/>
    <cellStyle name="n_WEM B2004_0703 Préflashde L23 Analyse CA trafic 07-03 (07-04-03)_France KPIs" xfId="6197"/>
    <cellStyle name="n_WEM B2004_0703 Préflashde L23 Analyse CA trafic 07-03 (07-04-03)_France KPIs 2" xfId="15614"/>
    <cellStyle name="n_WEM B2004_0703 Préflashde L23 Analyse CA trafic 07-03 (07-04-03)_France KPIs_1" xfId="13439"/>
    <cellStyle name="n_WEM B2004_0703 Préflashde L23 Analyse CA trafic 07-03 (07-04-03)_Group" xfId="48321"/>
    <cellStyle name="n_WEM B2004_0703 Préflashde L23 Analyse CA trafic 07-03 (07-04-03)_Group - financial KPIs" xfId="23245"/>
    <cellStyle name="n_WEM B2004_0703 Préflashde L23 Analyse CA trafic 07-03 (07-04-03)_Group - operational KPIs" xfId="11685"/>
    <cellStyle name="n_WEM B2004_0703 Préflashde L23 Analyse CA trafic 07-03 (07-04-03)_Group - operational KPIs 2" xfId="19384"/>
    <cellStyle name="n_WEM B2004_0703 Préflashde L23 Analyse CA trafic 07-03 (07-04-03)_Group - operational KPIs_1" xfId="21501"/>
    <cellStyle name="n_WEM B2004_0703 Préflashde L23 Analyse CA trafic 07-03 (07-04-03)_Poland KPIs" xfId="48320"/>
    <cellStyle name="n_WEM B2004_0703 Préflashde L23 Analyse CA trafic 07-03 (07-04-03)_ROW" xfId="48322"/>
    <cellStyle name="n_WEM B2004_0703 Préflashde L23 Analyse CA trafic 07-03 (07-04-03)_ROW ARPU" xfId="48323"/>
    <cellStyle name="n_WEM B2004_0703 Préflashde L23 Analyse CA trafic 07-03 (07-04-03)_ROW_1" xfId="48324"/>
    <cellStyle name="n_WEM B2004_0703 Préflashde L23 Analyse CA trafic 07-03 (07-04-03)_ROW_1_Group" xfId="48325"/>
    <cellStyle name="n_WEM B2004_0703 Préflashde L23 Analyse CA trafic 07-03 (07-04-03)_ROW_1_ROW ARPU" xfId="48326"/>
    <cellStyle name="n_WEM B2004_0703 Préflashde L23 Analyse CA trafic 07-03 (07-04-03)_ROW_Group" xfId="48327"/>
    <cellStyle name="n_WEM B2004_0703 Préflashde L23 Analyse CA trafic 07-03 (07-04-03)_ROW_ROW ARPU" xfId="48328"/>
    <cellStyle name="n_WEM B2004_0703 Préflashde L23 Analyse CA trafic 07-03 (07-04-03)_Spain ARPU + AUPU" xfId="48329"/>
    <cellStyle name="n_WEM B2004_0703 Préflashde L23 Analyse CA trafic 07-03 (07-04-03)_Spain ARPU + AUPU_Group" xfId="48330"/>
    <cellStyle name="n_WEM B2004_0703 Préflashde L23 Analyse CA trafic 07-03 (07-04-03)_Spain ARPU + AUPU_ROW ARPU" xfId="48331"/>
    <cellStyle name="n_WEM B2004_0703 Préflashde L23 Analyse CA trafic 07-03 (07-04-03)_Spain KPIs" xfId="8055"/>
    <cellStyle name="n_WEM B2004_0703 Préflashde L23 Analyse CA trafic 07-03 (07-04-03)_Spain KPIs 2" xfId="17422"/>
    <cellStyle name="n_WEM B2004_0703 Préflashde L23 Analyse CA trafic 07-03 (07-04-03)_Spain KPIs_1" xfId="52872"/>
    <cellStyle name="n_WEM B2004_0703 Préflashde L23 Analyse CA trafic 07-03 (07-04-03)_Telecoms - Operational KPIs" xfId="51175"/>
    <cellStyle name="n_WEM B2004_A&amp;ME KPIs" xfId="54649"/>
    <cellStyle name="n_WEM B2004_Base Forfaits 06-07" xfId="4075"/>
    <cellStyle name="n_WEM B2004_Base Forfaits 06-07_A&amp;ME KPIs" xfId="54652"/>
    <cellStyle name="n_WEM B2004_Base Forfaits 06-07_France financials" xfId="24990"/>
    <cellStyle name="n_WEM B2004_Base Forfaits 06-07_France KPIs" xfId="6198"/>
    <cellStyle name="n_WEM B2004_Base Forfaits 06-07_France KPIs 2" xfId="15615"/>
    <cellStyle name="n_WEM B2004_Base Forfaits 06-07_France KPIs_1" xfId="13440"/>
    <cellStyle name="n_WEM B2004_Base Forfaits 06-07_Group" xfId="48333"/>
    <cellStyle name="n_WEM B2004_Base Forfaits 06-07_Group - financial KPIs" xfId="23246"/>
    <cellStyle name="n_WEM B2004_Base Forfaits 06-07_Group - operational KPIs" xfId="11686"/>
    <cellStyle name="n_WEM B2004_Base Forfaits 06-07_Group - operational KPIs 2" xfId="19385"/>
    <cellStyle name="n_WEM B2004_Base Forfaits 06-07_Group - operational KPIs_1" xfId="21502"/>
    <cellStyle name="n_WEM B2004_Base Forfaits 06-07_Poland KPIs" xfId="48332"/>
    <cellStyle name="n_WEM B2004_Base Forfaits 06-07_ROW" xfId="48334"/>
    <cellStyle name="n_WEM B2004_Base Forfaits 06-07_ROW ARPU" xfId="48335"/>
    <cellStyle name="n_WEM B2004_Base Forfaits 06-07_ROW_1" xfId="48336"/>
    <cellStyle name="n_WEM B2004_Base Forfaits 06-07_ROW_1_Group" xfId="48337"/>
    <cellStyle name="n_WEM B2004_Base Forfaits 06-07_ROW_1_ROW ARPU" xfId="48338"/>
    <cellStyle name="n_WEM B2004_Base Forfaits 06-07_ROW_Group" xfId="48339"/>
    <cellStyle name="n_WEM B2004_Base Forfaits 06-07_ROW_ROW ARPU" xfId="48340"/>
    <cellStyle name="n_WEM B2004_Base Forfaits 06-07_Spain ARPU + AUPU" xfId="48341"/>
    <cellStyle name="n_WEM B2004_Base Forfaits 06-07_Spain ARPU + AUPU_Group" xfId="48342"/>
    <cellStyle name="n_WEM B2004_Base Forfaits 06-07_Spain ARPU + AUPU_ROW ARPU" xfId="48343"/>
    <cellStyle name="n_WEM B2004_Base Forfaits 06-07_Spain KPIs" xfId="8056"/>
    <cellStyle name="n_WEM B2004_Base Forfaits 06-07_Spain KPIs 2" xfId="17423"/>
    <cellStyle name="n_WEM B2004_Base Forfaits 06-07_Spain KPIs_1" xfId="52873"/>
    <cellStyle name="n_WEM B2004_Base Forfaits 06-07_Telecoms - Operational KPIs" xfId="51176"/>
    <cellStyle name="n_WEM B2004_CA BAC SCR-VM 06-07 (31-07-06)" xfId="4076"/>
    <cellStyle name="n_WEM B2004_CA BAC SCR-VM 06-07 (31-07-06)_A&amp;ME KPIs" xfId="54653"/>
    <cellStyle name="n_WEM B2004_CA BAC SCR-VM 06-07 (31-07-06)_France financials" xfId="24991"/>
    <cellStyle name="n_WEM B2004_CA BAC SCR-VM 06-07 (31-07-06)_France KPIs" xfId="6199"/>
    <cellStyle name="n_WEM B2004_CA BAC SCR-VM 06-07 (31-07-06)_France KPIs 2" xfId="15616"/>
    <cellStyle name="n_WEM B2004_CA BAC SCR-VM 06-07 (31-07-06)_France KPIs_1" xfId="13441"/>
    <cellStyle name="n_WEM B2004_CA BAC SCR-VM 06-07 (31-07-06)_Group" xfId="48345"/>
    <cellStyle name="n_WEM B2004_CA BAC SCR-VM 06-07 (31-07-06)_Group - financial KPIs" xfId="23247"/>
    <cellStyle name="n_WEM B2004_CA BAC SCR-VM 06-07 (31-07-06)_Group - operational KPIs" xfId="11687"/>
    <cellStyle name="n_WEM B2004_CA BAC SCR-VM 06-07 (31-07-06)_Group - operational KPIs 2" xfId="19386"/>
    <cellStyle name="n_WEM B2004_CA BAC SCR-VM 06-07 (31-07-06)_Group - operational KPIs_1" xfId="21503"/>
    <cellStyle name="n_WEM B2004_CA BAC SCR-VM 06-07 (31-07-06)_Poland KPIs" xfId="48344"/>
    <cellStyle name="n_WEM B2004_CA BAC SCR-VM 06-07 (31-07-06)_ROW" xfId="48346"/>
    <cellStyle name="n_WEM B2004_CA BAC SCR-VM 06-07 (31-07-06)_ROW ARPU" xfId="48347"/>
    <cellStyle name="n_WEM B2004_CA BAC SCR-VM 06-07 (31-07-06)_ROW_1" xfId="48348"/>
    <cellStyle name="n_WEM B2004_CA BAC SCR-VM 06-07 (31-07-06)_ROW_1_Group" xfId="48349"/>
    <cellStyle name="n_WEM B2004_CA BAC SCR-VM 06-07 (31-07-06)_ROW_1_ROW ARPU" xfId="48350"/>
    <cellStyle name="n_WEM B2004_CA BAC SCR-VM 06-07 (31-07-06)_ROW_Group" xfId="48351"/>
    <cellStyle name="n_WEM B2004_CA BAC SCR-VM 06-07 (31-07-06)_ROW_ROW ARPU" xfId="48352"/>
    <cellStyle name="n_WEM B2004_CA BAC SCR-VM 06-07 (31-07-06)_Spain ARPU + AUPU" xfId="48353"/>
    <cellStyle name="n_WEM B2004_CA BAC SCR-VM 06-07 (31-07-06)_Spain ARPU + AUPU_Group" xfId="48354"/>
    <cellStyle name="n_WEM B2004_CA BAC SCR-VM 06-07 (31-07-06)_Spain ARPU + AUPU_ROW ARPU" xfId="48355"/>
    <cellStyle name="n_WEM B2004_CA BAC SCR-VM 06-07 (31-07-06)_Spain KPIs" xfId="8057"/>
    <cellStyle name="n_WEM B2004_CA BAC SCR-VM 06-07 (31-07-06)_Spain KPIs 2" xfId="17424"/>
    <cellStyle name="n_WEM B2004_CA BAC SCR-VM 06-07 (31-07-06)_Spain KPIs_1" xfId="52874"/>
    <cellStyle name="n_WEM B2004_CA BAC SCR-VM 06-07 (31-07-06)_Telecoms - Operational KPIs" xfId="51177"/>
    <cellStyle name="n_WEM B2004_CA forfaits 0607 (06-08-14)" xfId="4077"/>
    <cellStyle name="n_WEM B2004_CA forfaits 0607 (06-08-14)_A&amp;ME KPIs" xfId="54654"/>
    <cellStyle name="n_WEM B2004_CA forfaits 0607 (06-08-14)_France financials" xfId="24992"/>
    <cellStyle name="n_WEM B2004_CA forfaits 0607 (06-08-14)_France KPIs" xfId="6200"/>
    <cellStyle name="n_WEM B2004_CA forfaits 0607 (06-08-14)_France KPIs 2" xfId="15617"/>
    <cellStyle name="n_WEM B2004_CA forfaits 0607 (06-08-14)_France KPIs_1" xfId="13442"/>
    <cellStyle name="n_WEM B2004_CA forfaits 0607 (06-08-14)_Group" xfId="48357"/>
    <cellStyle name="n_WEM B2004_CA forfaits 0607 (06-08-14)_Group - financial KPIs" xfId="23248"/>
    <cellStyle name="n_WEM B2004_CA forfaits 0607 (06-08-14)_Group - operational KPIs" xfId="11688"/>
    <cellStyle name="n_WEM B2004_CA forfaits 0607 (06-08-14)_Group - operational KPIs 2" xfId="19387"/>
    <cellStyle name="n_WEM B2004_CA forfaits 0607 (06-08-14)_Group - operational KPIs_1" xfId="21504"/>
    <cellStyle name="n_WEM B2004_CA forfaits 0607 (06-08-14)_Poland KPIs" xfId="48356"/>
    <cellStyle name="n_WEM B2004_CA forfaits 0607 (06-08-14)_ROW" xfId="48358"/>
    <cellStyle name="n_WEM B2004_CA forfaits 0607 (06-08-14)_ROW ARPU" xfId="48359"/>
    <cellStyle name="n_WEM B2004_CA forfaits 0607 (06-08-14)_ROW_1" xfId="48360"/>
    <cellStyle name="n_WEM B2004_CA forfaits 0607 (06-08-14)_ROW_1_Group" xfId="48361"/>
    <cellStyle name="n_WEM B2004_CA forfaits 0607 (06-08-14)_ROW_1_ROW ARPU" xfId="48362"/>
    <cellStyle name="n_WEM B2004_CA forfaits 0607 (06-08-14)_ROW_Group" xfId="48363"/>
    <cellStyle name="n_WEM B2004_CA forfaits 0607 (06-08-14)_ROW_ROW ARPU" xfId="48364"/>
    <cellStyle name="n_WEM B2004_CA forfaits 0607 (06-08-14)_Spain ARPU + AUPU" xfId="48365"/>
    <cellStyle name="n_WEM B2004_CA forfaits 0607 (06-08-14)_Spain ARPU + AUPU_Group" xfId="48366"/>
    <cellStyle name="n_WEM B2004_CA forfaits 0607 (06-08-14)_Spain ARPU + AUPU_ROW ARPU" xfId="48367"/>
    <cellStyle name="n_WEM B2004_CA forfaits 0607 (06-08-14)_Spain KPIs" xfId="8058"/>
    <cellStyle name="n_WEM B2004_CA forfaits 0607 (06-08-14)_Spain KPIs 2" xfId="17425"/>
    <cellStyle name="n_WEM B2004_CA forfaits 0607 (06-08-14)_Spain KPIs_1" xfId="52875"/>
    <cellStyle name="n_WEM B2004_CA forfaits 0607 (06-08-14)_Telecoms - Operational KPIs" xfId="51178"/>
    <cellStyle name="n_WEM B2004_Classeur2" xfId="4078"/>
    <cellStyle name="n_WEM B2004_Classeur2_A&amp;ME KPIs" xfId="54655"/>
    <cellStyle name="n_WEM B2004_Classeur2_France financials" xfId="24993"/>
    <cellStyle name="n_WEM B2004_Classeur2_France KPIs" xfId="6201"/>
    <cellStyle name="n_WEM B2004_Classeur2_France KPIs 2" xfId="15618"/>
    <cellStyle name="n_WEM B2004_Classeur2_France KPIs_1" xfId="13443"/>
    <cellStyle name="n_WEM B2004_Classeur2_Group" xfId="48369"/>
    <cellStyle name="n_WEM B2004_Classeur2_Group - financial KPIs" xfId="23249"/>
    <cellStyle name="n_WEM B2004_Classeur2_Group - operational KPIs" xfId="11689"/>
    <cellStyle name="n_WEM B2004_Classeur2_Group - operational KPIs 2" xfId="19388"/>
    <cellStyle name="n_WEM B2004_Classeur2_Group - operational KPIs_1" xfId="21505"/>
    <cellStyle name="n_WEM B2004_Classeur2_Poland KPIs" xfId="48368"/>
    <cellStyle name="n_WEM B2004_Classeur2_ROW" xfId="48370"/>
    <cellStyle name="n_WEM B2004_Classeur2_ROW ARPU" xfId="48371"/>
    <cellStyle name="n_WEM B2004_Classeur2_ROW_1" xfId="48372"/>
    <cellStyle name="n_WEM B2004_Classeur2_ROW_1_Group" xfId="48373"/>
    <cellStyle name="n_WEM B2004_Classeur2_ROW_1_ROW ARPU" xfId="48374"/>
    <cellStyle name="n_WEM B2004_Classeur2_ROW_Group" xfId="48375"/>
    <cellStyle name="n_WEM B2004_Classeur2_ROW_ROW ARPU" xfId="48376"/>
    <cellStyle name="n_WEM B2004_Classeur2_Spain ARPU + AUPU" xfId="48377"/>
    <cellStyle name="n_WEM B2004_Classeur2_Spain ARPU + AUPU_Group" xfId="48378"/>
    <cellStyle name="n_WEM B2004_Classeur2_Spain ARPU + AUPU_ROW ARPU" xfId="48379"/>
    <cellStyle name="n_WEM B2004_Classeur2_Spain KPIs" xfId="8059"/>
    <cellStyle name="n_WEM B2004_Classeur2_Spain KPIs 2" xfId="17426"/>
    <cellStyle name="n_WEM B2004_Classeur2_Spain KPIs_1" xfId="52876"/>
    <cellStyle name="n_WEM B2004_Classeur2_Telecoms - Operational KPIs" xfId="51179"/>
    <cellStyle name="n_WEM B2004_Classeur5" xfId="4079"/>
    <cellStyle name="n_WEM B2004_Classeur5_A&amp;ME KPIs" xfId="54656"/>
    <cellStyle name="n_WEM B2004_Classeur5_France financials" xfId="24994"/>
    <cellStyle name="n_WEM B2004_Classeur5_France KPIs" xfId="6202"/>
    <cellStyle name="n_WEM B2004_Classeur5_France KPIs 2" xfId="15619"/>
    <cellStyle name="n_WEM B2004_Classeur5_France KPIs_1" xfId="13444"/>
    <cellStyle name="n_WEM B2004_Classeur5_Group" xfId="48381"/>
    <cellStyle name="n_WEM B2004_Classeur5_Group - financial KPIs" xfId="23250"/>
    <cellStyle name="n_WEM B2004_Classeur5_Group - operational KPIs" xfId="11690"/>
    <cellStyle name="n_WEM B2004_Classeur5_Group - operational KPIs 2" xfId="19389"/>
    <cellStyle name="n_WEM B2004_Classeur5_Group - operational KPIs_1" xfId="21506"/>
    <cellStyle name="n_WEM B2004_Classeur5_Poland KPIs" xfId="48380"/>
    <cellStyle name="n_WEM B2004_Classeur5_ROW" xfId="48382"/>
    <cellStyle name="n_WEM B2004_Classeur5_ROW ARPU" xfId="48383"/>
    <cellStyle name="n_WEM B2004_Classeur5_ROW_1" xfId="48384"/>
    <cellStyle name="n_WEM B2004_Classeur5_ROW_1_Group" xfId="48385"/>
    <cellStyle name="n_WEM B2004_Classeur5_ROW_1_ROW ARPU" xfId="48386"/>
    <cellStyle name="n_WEM B2004_Classeur5_ROW_Group" xfId="48387"/>
    <cellStyle name="n_WEM B2004_Classeur5_ROW_ROW ARPU" xfId="48388"/>
    <cellStyle name="n_WEM B2004_Classeur5_Spain ARPU + AUPU" xfId="48389"/>
    <cellStyle name="n_WEM B2004_Classeur5_Spain ARPU + AUPU_Group" xfId="48390"/>
    <cellStyle name="n_WEM B2004_Classeur5_Spain ARPU + AUPU_ROW ARPU" xfId="48391"/>
    <cellStyle name="n_WEM B2004_Classeur5_Spain KPIs" xfId="8060"/>
    <cellStyle name="n_WEM B2004_Classeur5_Spain KPIs 2" xfId="17427"/>
    <cellStyle name="n_WEM B2004_Classeur5_Spain KPIs_1" xfId="52877"/>
    <cellStyle name="n_WEM B2004_Classeur5_Telecoms - Operational KPIs" xfId="51180"/>
    <cellStyle name="n_WEM B2004_DATA KPI Personal" xfId="48392"/>
    <cellStyle name="n_WEM B2004_DATA KPI Personal_Group" xfId="48393"/>
    <cellStyle name="n_WEM B2004_DATA KPI Personal_ROW ARPU" xfId="48394"/>
    <cellStyle name="n_WEM B2004_EE_CoA_BS - mapped V4" xfId="48395"/>
    <cellStyle name="n_WEM B2004_EE_CoA_BS - mapped V4_Group" xfId="48396"/>
    <cellStyle name="n_WEM B2004_EE_CoA_BS - mapped V4_ROW ARPU" xfId="48397"/>
    <cellStyle name="n_WEM B2004_France financials" xfId="24987"/>
    <cellStyle name="n_WEM B2004_France KPIs" xfId="6195"/>
    <cellStyle name="n_WEM B2004_France KPIs 2" xfId="15612"/>
    <cellStyle name="n_WEM B2004_France KPIs_1" xfId="13437"/>
    <cellStyle name="n_WEM B2004_Group" xfId="48398"/>
    <cellStyle name="n_WEM B2004_Group - financial KPIs" xfId="23243"/>
    <cellStyle name="n_WEM B2004_Group - operational KPIs" xfId="11683"/>
    <cellStyle name="n_WEM B2004_Group - operational KPIs 2" xfId="19382"/>
    <cellStyle name="n_WEM B2004_Group - operational KPIs_1" xfId="21499"/>
    <cellStyle name="n_WEM B2004_NB07 FRANCE Tableau de l'ADSL 032007 v3 hors instances avec déc07 v24-04" xfId="4080"/>
    <cellStyle name="n_WEM B2004_NB07 FRANCE Tableau de l'ADSL 032007 v3 hors instances avec déc07 v24-04_A&amp;ME KPIs" xfId="54657"/>
    <cellStyle name="n_WEM B2004_NB07 FRANCE Tableau de l'ADSL 032007 v3 hors instances avec déc07 v24-04_France financials" xfId="24995"/>
    <cellStyle name="n_WEM B2004_NB07 FRANCE Tableau de l'ADSL 032007 v3 hors instances avec déc07 v24-04_France KPIs" xfId="6203"/>
    <cellStyle name="n_WEM B2004_NB07 FRANCE Tableau de l'ADSL 032007 v3 hors instances avec déc07 v24-04_France KPIs 2" xfId="15620"/>
    <cellStyle name="n_WEM B2004_NB07 FRANCE Tableau de l'ADSL 032007 v3 hors instances avec déc07 v24-04_France KPIs_1" xfId="13445"/>
    <cellStyle name="n_WEM B2004_NB07 FRANCE Tableau de l'ADSL 032007 v3 hors instances avec déc07 v24-04_Group" xfId="48400"/>
    <cellStyle name="n_WEM B2004_NB07 FRANCE Tableau de l'ADSL 032007 v3 hors instances avec déc07 v24-04_Group - financial KPIs" xfId="23251"/>
    <cellStyle name="n_WEM B2004_NB07 FRANCE Tableau de l'ADSL 032007 v3 hors instances avec déc07 v24-04_Group - operational KPIs" xfId="11691"/>
    <cellStyle name="n_WEM B2004_NB07 FRANCE Tableau de l'ADSL 032007 v3 hors instances avec déc07 v24-04_Group - operational KPIs 2" xfId="19390"/>
    <cellStyle name="n_WEM B2004_NB07 FRANCE Tableau de l'ADSL 032007 v3 hors instances avec déc07 v24-04_Group - operational KPIs_1" xfId="21507"/>
    <cellStyle name="n_WEM B2004_NB07 FRANCE Tableau de l'ADSL 032007 v3 hors instances avec déc07 v24-04_Poland KPIs" xfId="48399"/>
    <cellStyle name="n_WEM B2004_NB07 FRANCE Tableau de l'ADSL 032007 v3 hors instances avec déc07 v24-04_ROW" xfId="48401"/>
    <cellStyle name="n_WEM B2004_NB07 FRANCE Tableau de l'ADSL 032007 v3 hors instances avec déc07 v24-04_ROW ARPU" xfId="48402"/>
    <cellStyle name="n_WEM B2004_NB07 FRANCE Tableau de l'ADSL 032007 v3 hors instances avec déc07 v24-04_ROW_1" xfId="48403"/>
    <cellStyle name="n_WEM B2004_NB07 FRANCE Tableau de l'ADSL 032007 v3 hors instances avec déc07 v24-04_ROW_1_Group" xfId="48404"/>
    <cellStyle name="n_WEM B2004_NB07 FRANCE Tableau de l'ADSL 032007 v3 hors instances avec déc07 v24-04_ROW_1_ROW ARPU" xfId="48405"/>
    <cellStyle name="n_WEM B2004_NB07 FRANCE Tableau de l'ADSL 032007 v3 hors instances avec déc07 v24-04_ROW_Group" xfId="48406"/>
    <cellStyle name="n_WEM B2004_NB07 FRANCE Tableau de l'ADSL 032007 v3 hors instances avec déc07 v24-04_ROW_ROW ARPU" xfId="48407"/>
    <cellStyle name="n_WEM B2004_NB07 FRANCE Tableau de l'ADSL 032007 v3 hors instances avec déc07 v24-04_Spain ARPU + AUPU" xfId="48408"/>
    <cellStyle name="n_WEM B2004_NB07 FRANCE Tableau de l'ADSL 032007 v3 hors instances avec déc07 v24-04_Spain ARPU + AUPU_Group" xfId="48409"/>
    <cellStyle name="n_WEM B2004_NB07 FRANCE Tableau de l'ADSL 032007 v3 hors instances avec déc07 v24-04_Spain ARPU + AUPU_ROW ARPU" xfId="48410"/>
    <cellStyle name="n_WEM B2004_NB07 FRANCE Tableau de l'ADSL 032007 v3 hors instances avec déc07 v24-04_Spain KPIs" xfId="8061"/>
    <cellStyle name="n_WEM B2004_NB07 FRANCE Tableau de l'ADSL 032007 v3 hors instances avec déc07 v24-04_Spain KPIs 2" xfId="17428"/>
    <cellStyle name="n_WEM B2004_NB07 FRANCE Tableau de l'ADSL 032007 v3 hors instances avec déc07 v24-04_Spain KPIs_1" xfId="52878"/>
    <cellStyle name="n_WEM B2004_NB07 FRANCE Tableau de l'ADSL 032007 v3 hors instances avec déc07 v24-04_Telecoms - Operational KPIs" xfId="51181"/>
    <cellStyle name="n_WEM B2004_PFA_Mn MTV_060413" xfId="4081"/>
    <cellStyle name="n_WEM B2004_PFA_Mn MTV_060413_A&amp;ME KPIs" xfId="54658"/>
    <cellStyle name="n_WEM B2004_PFA_Mn MTV_060413_France financials" xfId="24996"/>
    <cellStyle name="n_WEM B2004_PFA_Mn MTV_060413_France KPIs" xfId="6204"/>
    <cellStyle name="n_WEM B2004_PFA_Mn MTV_060413_France KPIs 2" xfId="15621"/>
    <cellStyle name="n_WEM B2004_PFA_Mn MTV_060413_France KPIs_1" xfId="13446"/>
    <cellStyle name="n_WEM B2004_PFA_Mn MTV_060413_Group" xfId="48412"/>
    <cellStyle name="n_WEM B2004_PFA_Mn MTV_060413_Group - financial KPIs" xfId="23252"/>
    <cellStyle name="n_WEM B2004_PFA_Mn MTV_060413_Group - operational KPIs" xfId="11692"/>
    <cellStyle name="n_WEM B2004_PFA_Mn MTV_060413_Group - operational KPIs 2" xfId="19391"/>
    <cellStyle name="n_WEM B2004_PFA_Mn MTV_060413_Group - operational KPIs_1" xfId="21508"/>
    <cellStyle name="n_WEM B2004_PFA_Mn MTV_060413_Poland KPIs" xfId="48411"/>
    <cellStyle name="n_WEM B2004_PFA_Mn MTV_060413_ROW" xfId="48413"/>
    <cellStyle name="n_WEM B2004_PFA_Mn MTV_060413_ROW ARPU" xfId="48414"/>
    <cellStyle name="n_WEM B2004_PFA_Mn MTV_060413_ROW_1" xfId="48415"/>
    <cellStyle name="n_WEM B2004_PFA_Mn MTV_060413_ROW_1_Group" xfId="48416"/>
    <cellStyle name="n_WEM B2004_PFA_Mn MTV_060413_ROW_1_ROW ARPU" xfId="48417"/>
    <cellStyle name="n_WEM B2004_PFA_Mn MTV_060413_ROW_Group" xfId="48418"/>
    <cellStyle name="n_WEM B2004_PFA_Mn MTV_060413_ROW_ROW ARPU" xfId="48419"/>
    <cellStyle name="n_WEM B2004_PFA_Mn MTV_060413_Spain ARPU + AUPU" xfId="48420"/>
    <cellStyle name="n_WEM B2004_PFA_Mn MTV_060413_Spain ARPU + AUPU_Group" xfId="48421"/>
    <cellStyle name="n_WEM B2004_PFA_Mn MTV_060413_Spain ARPU + AUPU_ROW ARPU" xfId="48422"/>
    <cellStyle name="n_WEM B2004_PFA_Mn MTV_060413_Spain KPIs" xfId="8062"/>
    <cellStyle name="n_WEM B2004_PFA_Mn MTV_060413_Spain KPIs 2" xfId="17429"/>
    <cellStyle name="n_WEM B2004_PFA_Mn MTV_060413_Spain KPIs_1" xfId="52879"/>
    <cellStyle name="n_WEM B2004_PFA_Mn MTV_060413_Telecoms - Operational KPIs" xfId="51182"/>
    <cellStyle name="n_WEM B2004_PFA_Mn_0603_V0 0" xfId="4082"/>
    <cellStyle name="n_WEM B2004_PFA_Mn_0603_V0 0_A&amp;ME KPIs" xfId="54659"/>
    <cellStyle name="n_WEM B2004_PFA_Mn_0603_V0 0_France financials" xfId="24997"/>
    <cellStyle name="n_WEM B2004_PFA_Mn_0603_V0 0_France KPIs" xfId="6205"/>
    <cellStyle name="n_WEM B2004_PFA_Mn_0603_V0 0_France KPIs 2" xfId="15622"/>
    <cellStyle name="n_WEM B2004_PFA_Mn_0603_V0 0_France KPIs_1" xfId="13447"/>
    <cellStyle name="n_WEM B2004_PFA_Mn_0603_V0 0_Group" xfId="48424"/>
    <cellStyle name="n_WEM B2004_PFA_Mn_0603_V0 0_Group - financial KPIs" xfId="23253"/>
    <cellStyle name="n_WEM B2004_PFA_Mn_0603_V0 0_Group - operational KPIs" xfId="11693"/>
    <cellStyle name="n_WEM B2004_PFA_Mn_0603_V0 0_Group - operational KPIs 2" xfId="19392"/>
    <cellStyle name="n_WEM B2004_PFA_Mn_0603_V0 0_Group - operational KPIs_1" xfId="21509"/>
    <cellStyle name="n_WEM B2004_PFA_Mn_0603_V0 0_Poland KPIs" xfId="48423"/>
    <cellStyle name="n_WEM B2004_PFA_Mn_0603_V0 0_ROW" xfId="48425"/>
    <cellStyle name="n_WEM B2004_PFA_Mn_0603_V0 0_ROW ARPU" xfId="48426"/>
    <cellStyle name="n_WEM B2004_PFA_Mn_0603_V0 0_ROW_1" xfId="48427"/>
    <cellStyle name="n_WEM B2004_PFA_Mn_0603_V0 0_ROW_1_Group" xfId="48428"/>
    <cellStyle name="n_WEM B2004_PFA_Mn_0603_V0 0_ROW_1_ROW ARPU" xfId="48429"/>
    <cellStyle name="n_WEM B2004_PFA_Mn_0603_V0 0_ROW_Group" xfId="48430"/>
    <cellStyle name="n_WEM B2004_PFA_Mn_0603_V0 0_ROW_ROW ARPU" xfId="48431"/>
    <cellStyle name="n_WEM B2004_PFA_Mn_0603_V0 0_Spain ARPU + AUPU" xfId="48432"/>
    <cellStyle name="n_WEM B2004_PFA_Mn_0603_V0 0_Spain ARPU + AUPU_Group" xfId="48433"/>
    <cellStyle name="n_WEM B2004_PFA_Mn_0603_V0 0_Spain ARPU + AUPU_ROW ARPU" xfId="48434"/>
    <cellStyle name="n_WEM B2004_PFA_Mn_0603_V0 0_Spain KPIs" xfId="8063"/>
    <cellStyle name="n_WEM B2004_PFA_Mn_0603_V0 0_Spain KPIs 2" xfId="17430"/>
    <cellStyle name="n_WEM B2004_PFA_Mn_0603_V0 0_Spain KPIs_1" xfId="52880"/>
    <cellStyle name="n_WEM B2004_PFA_Mn_0603_V0 0_Telecoms - Operational KPIs" xfId="51183"/>
    <cellStyle name="n_WEM B2004_PFA_Parcs_0600706" xfId="4083"/>
    <cellStyle name="n_WEM B2004_PFA_Parcs_0600706_A&amp;ME KPIs" xfId="54660"/>
    <cellStyle name="n_WEM B2004_PFA_Parcs_0600706_France financials" xfId="24998"/>
    <cellStyle name="n_WEM B2004_PFA_Parcs_0600706_France KPIs" xfId="6206"/>
    <cellStyle name="n_WEM B2004_PFA_Parcs_0600706_France KPIs 2" xfId="15623"/>
    <cellStyle name="n_WEM B2004_PFA_Parcs_0600706_France KPIs_1" xfId="13448"/>
    <cellStyle name="n_WEM B2004_PFA_Parcs_0600706_Group" xfId="48436"/>
    <cellStyle name="n_WEM B2004_PFA_Parcs_0600706_Group - financial KPIs" xfId="23254"/>
    <cellStyle name="n_WEM B2004_PFA_Parcs_0600706_Group - operational KPIs" xfId="11694"/>
    <cellStyle name="n_WEM B2004_PFA_Parcs_0600706_Group - operational KPIs 2" xfId="19393"/>
    <cellStyle name="n_WEM B2004_PFA_Parcs_0600706_Group - operational KPIs_1" xfId="21510"/>
    <cellStyle name="n_WEM B2004_PFA_Parcs_0600706_Poland KPIs" xfId="48435"/>
    <cellStyle name="n_WEM B2004_PFA_Parcs_0600706_ROW" xfId="48437"/>
    <cellStyle name="n_WEM B2004_PFA_Parcs_0600706_ROW ARPU" xfId="48438"/>
    <cellStyle name="n_WEM B2004_PFA_Parcs_0600706_ROW_1" xfId="48439"/>
    <cellStyle name="n_WEM B2004_PFA_Parcs_0600706_ROW_1_Group" xfId="48440"/>
    <cellStyle name="n_WEM B2004_PFA_Parcs_0600706_ROW_1_ROW ARPU" xfId="48441"/>
    <cellStyle name="n_WEM B2004_PFA_Parcs_0600706_ROW_Group" xfId="48442"/>
    <cellStyle name="n_WEM B2004_PFA_Parcs_0600706_ROW_ROW ARPU" xfId="48443"/>
    <cellStyle name="n_WEM B2004_PFA_Parcs_0600706_Spain ARPU + AUPU" xfId="48444"/>
    <cellStyle name="n_WEM B2004_PFA_Parcs_0600706_Spain ARPU + AUPU_Group" xfId="48445"/>
    <cellStyle name="n_WEM B2004_PFA_Parcs_0600706_Spain ARPU + AUPU_ROW ARPU" xfId="48446"/>
    <cellStyle name="n_WEM B2004_PFA_Parcs_0600706_Spain KPIs" xfId="8064"/>
    <cellStyle name="n_WEM B2004_PFA_Parcs_0600706_Spain KPIs 2" xfId="17431"/>
    <cellStyle name="n_WEM B2004_PFA_Parcs_0600706_Spain KPIs_1" xfId="52881"/>
    <cellStyle name="n_WEM B2004_PFA_Parcs_0600706_Telecoms - Operational KPIs" xfId="51184"/>
    <cellStyle name="n_WEM B2004_Poland KPIs" xfId="48307"/>
    <cellStyle name="n_WEM B2004_Reporting Valeur_Mobile_2010_10" xfId="48447"/>
    <cellStyle name="n_WEM B2004_Reporting Valeur_Mobile_2010_10_Group" xfId="48448"/>
    <cellStyle name="n_WEM B2004_Reporting Valeur_Mobile_2010_10_ROW" xfId="48449"/>
    <cellStyle name="n_WEM B2004_Reporting Valeur_Mobile_2010_10_ROW ARPU" xfId="48450"/>
    <cellStyle name="n_WEM B2004_Reporting Valeur_Mobile_2010_10_ROW_Group" xfId="48451"/>
    <cellStyle name="n_WEM B2004_Reporting Valeur_Mobile_2010_10_ROW_ROW ARPU" xfId="48452"/>
    <cellStyle name="n_WEM B2004_ROW" xfId="48453"/>
    <cellStyle name="n_WEM B2004_ROW ARPU" xfId="48454"/>
    <cellStyle name="n_WEM B2004_ROW_1" xfId="48455"/>
    <cellStyle name="n_WEM B2004_ROW_1_Group" xfId="48456"/>
    <cellStyle name="n_WEM B2004_ROW_1_ROW ARPU" xfId="48457"/>
    <cellStyle name="n_WEM B2004_ROW_Group" xfId="48458"/>
    <cellStyle name="n_WEM B2004_ROW_ROW ARPU" xfId="48459"/>
    <cellStyle name="n_WEM B2004_Spain ARPU + AUPU" xfId="48460"/>
    <cellStyle name="n_WEM B2004_Spain ARPU + AUPU_Group" xfId="48461"/>
    <cellStyle name="n_WEM B2004_Spain ARPU + AUPU_ROW ARPU" xfId="48462"/>
    <cellStyle name="n_WEM B2004_Spain KPIs" xfId="8053"/>
    <cellStyle name="n_WEM B2004_Spain KPIs 2" xfId="17420"/>
    <cellStyle name="n_WEM B2004_Spain KPIs_1" xfId="52870"/>
    <cellStyle name="n_WEM B2004_Telecoms - Operational KPIs" xfId="51173"/>
    <cellStyle name="n_WEM B2004_UAG_report_CA 06-09 (06-09-28)" xfId="4084"/>
    <cellStyle name="n_WEM B2004_UAG_report_CA 06-09 (06-09-28)_A&amp;ME KPIs" xfId="54661"/>
    <cellStyle name="n_WEM B2004_UAG_report_CA 06-09 (06-09-28)_France financials" xfId="24999"/>
    <cellStyle name="n_WEM B2004_UAG_report_CA 06-09 (06-09-28)_France KPIs" xfId="6207"/>
    <cellStyle name="n_WEM B2004_UAG_report_CA 06-09 (06-09-28)_France KPIs 2" xfId="15624"/>
    <cellStyle name="n_WEM B2004_UAG_report_CA 06-09 (06-09-28)_France KPIs_1" xfId="13449"/>
    <cellStyle name="n_WEM B2004_UAG_report_CA 06-09 (06-09-28)_Group" xfId="48464"/>
    <cellStyle name="n_WEM B2004_UAG_report_CA 06-09 (06-09-28)_Group - financial KPIs" xfId="23255"/>
    <cellStyle name="n_WEM B2004_UAG_report_CA 06-09 (06-09-28)_Group - operational KPIs" xfId="11695"/>
    <cellStyle name="n_WEM B2004_UAG_report_CA 06-09 (06-09-28)_Group - operational KPIs 2" xfId="19394"/>
    <cellStyle name="n_WEM B2004_UAG_report_CA 06-09 (06-09-28)_Group - operational KPIs_1" xfId="21511"/>
    <cellStyle name="n_WEM B2004_UAG_report_CA 06-09 (06-09-28)_Poland KPIs" xfId="48463"/>
    <cellStyle name="n_WEM B2004_UAG_report_CA 06-09 (06-09-28)_ROW" xfId="48465"/>
    <cellStyle name="n_WEM B2004_UAG_report_CA 06-09 (06-09-28)_ROW ARPU" xfId="48466"/>
    <cellStyle name="n_WEM B2004_UAG_report_CA 06-09 (06-09-28)_ROW_1" xfId="48467"/>
    <cellStyle name="n_WEM B2004_UAG_report_CA 06-09 (06-09-28)_ROW_1_Group" xfId="48468"/>
    <cellStyle name="n_WEM B2004_UAG_report_CA 06-09 (06-09-28)_ROW_1_ROW ARPU" xfId="48469"/>
    <cellStyle name="n_WEM B2004_UAG_report_CA 06-09 (06-09-28)_ROW_Group" xfId="48470"/>
    <cellStyle name="n_WEM B2004_UAG_report_CA 06-09 (06-09-28)_ROW_ROW ARPU" xfId="48471"/>
    <cellStyle name="n_WEM B2004_UAG_report_CA 06-09 (06-09-28)_Spain ARPU + AUPU" xfId="48472"/>
    <cellStyle name="n_WEM B2004_UAG_report_CA 06-09 (06-09-28)_Spain ARPU + AUPU_Group" xfId="48473"/>
    <cellStyle name="n_WEM B2004_UAG_report_CA 06-09 (06-09-28)_Spain ARPU + AUPU_ROW ARPU" xfId="48474"/>
    <cellStyle name="n_WEM B2004_UAG_report_CA 06-09 (06-09-28)_Spain KPIs" xfId="8065"/>
    <cellStyle name="n_WEM B2004_UAG_report_CA 06-09 (06-09-28)_Spain KPIs 2" xfId="17432"/>
    <cellStyle name="n_WEM B2004_UAG_report_CA 06-09 (06-09-28)_Spain KPIs_1" xfId="52882"/>
    <cellStyle name="n_WEM B2004_UAG_report_CA 06-09 (06-09-28)_Telecoms - Operational KPIs" xfId="51185"/>
    <cellStyle name="n_WEM B2004_UAG_report_CA 06-10 (06-11-06)" xfId="4085"/>
    <cellStyle name="n_WEM B2004_UAG_report_CA 06-10 (06-11-06)_A&amp;ME KPIs" xfId="54662"/>
    <cellStyle name="n_WEM B2004_UAG_report_CA 06-10 (06-11-06)_France financials" xfId="25000"/>
    <cellStyle name="n_WEM B2004_UAG_report_CA 06-10 (06-11-06)_France KPIs" xfId="6208"/>
    <cellStyle name="n_WEM B2004_UAG_report_CA 06-10 (06-11-06)_France KPIs 2" xfId="15625"/>
    <cellStyle name="n_WEM B2004_UAG_report_CA 06-10 (06-11-06)_France KPIs_1" xfId="13450"/>
    <cellStyle name="n_WEM B2004_UAG_report_CA 06-10 (06-11-06)_Group" xfId="48476"/>
    <cellStyle name="n_WEM B2004_UAG_report_CA 06-10 (06-11-06)_Group - financial KPIs" xfId="23256"/>
    <cellStyle name="n_WEM B2004_UAG_report_CA 06-10 (06-11-06)_Group - operational KPIs" xfId="11696"/>
    <cellStyle name="n_WEM B2004_UAG_report_CA 06-10 (06-11-06)_Group - operational KPIs 2" xfId="19395"/>
    <cellStyle name="n_WEM B2004_UAG_report_CA 06-10 (06-11-06)_Group - operational KPIs_1" xfId="21512"/>
    <cellStyle name="n_WEM B2004_UAG_report_CA 06-10 (06-11-06)_Poland KPIs" xfId="48475"/>
    <cellStyle name="n_WEM B2004_UAG_report_CA 06-10 (06-11-06)_ROW" xfId="48477"/>
    <cellStyle name="n_WEM B2004_UAG_report_CA 06-10 (06-11-06)_ROW ARPU" xfId="48478"/>
    <cellStyle name="n_WEM B2004_UAG_report_CA 06-10 (06-11-06)_ROW_1" xfId="48479"/>
    <cellStyle name="n_WEM B2004_UAG_report_CA 06-10 (06-11-06)_ROW_1_Group" xfId="48480"/>
    <cellStyle name="n_WEM B2004_UAG_report_CA 06-10 (06-11-06)_ROW_1_ROW ARPU" xfId="48481"/>
    <cellStyle name="n_WEM B2004_UAG_report_CA 06-10 (06-11-06)_ROW_Group" xfId="48482"/>
    <cellStyle name="n_WEM B2004_UAG_report_CA 06-10 (06-11-06)_ROW_ROW ARPU" xfId="48483"/>
    <cellStyle name="n_WEM B2004_UAG_report_CA 06-10 (06-11-06)_Spain ARPU + AUPU" xfId="48484"/>
    <cellStyle name="n_WEM B2004_UAG_report_CA 06-10 (06-11-06)_Spain ARPU + AUPU_Group" xfId="48485"/>
    <cellStyle name="n_WEM B2004_UAG_report_CA 06-10 (06-11-06)_Spain ARPU + AUPU_ROW ARPU" xfId="48486"/>
    <cellStyle name="n_WEM B2004_UAG_report_CA 06-10 (06-11-06)_Spain KPIs" xfId="8066"/>
    <cellStyle name="n_WEM B2004_UAG_report_CA 06-10 (06-11-06)_Spain KPIs 2" xfId="17433"/>
    <cellStyle name="n_WEM B2004_UAG_report_CA 06-10 (06-11-06)_Spain KPIs_1" xfId="52883"/>
    <cellStyle name="n_WEM B2004_UAG_report_CA 06-10 (06-11-06)_Telecoms - Operational KPIs" xfId="51186"/>
    <cellStyle name="n_WEM B2004_V&amp;M trajectoires V1 (06-08-11)" xfId="4086"/>
    <cellStyle name="n_WEM B2004_V&amp;M trajectoires V1 (06-08-11)_A&amp;ME KPIs" xfId="54663"/>
    <cellStyle name="n_WEM B2004_V&amp;M trajectoires V1 (06-08-11)_France financials" xfId="25001"/>
    <cellStyle name="n_WEM B2004_V&amp;M trajectoires V1 (06-08-11)_France KPIs" xfId="6209"/>
    <cellStyle name="n_WEM B2004_V&amp;M trajectoires V1 (06-08-11)_France KPIs 2" xfId="15626"/>
    <cellStyle name="n_WEM B2004_V&amp;M trajectoires V1 (06-08-11)_France KPIs_1" xfId="13451"/>
    <cellStyle name="n_WEM B2004_V&amp;M trajectoires V1 (06-08-11)_Group" xfId="48488"/>
    <cellStyle name="n_WEM B2004_V&amp;M trajectoires V1 (06-08-11)_Group - financial KPIs" xfId="23257"/>
    <cellStyle name="n_WEM B2004_V&amp;M trajectoires V1 (06-08-11)_Group - operational KPIs" xfId="11697"/>
    <cellStyle name="n_WEM B2004_V&amp;M trajectoires V1 (06-08-11)_Group - operational KPIs 2" xfId="19396"/>
    <cellStyle name="n_WEM B2004_V&amp;M trajectoires V1 (06-08-11)_Group - operational KPIs_1" xfId="21513"/>
    <cellStyle name="n_WEM B2004_V&amp;M trajectoires V1 (06-08-11)_Poland KPIs" xfId="48487"/>
    <cellStyle name="n_WEM B2004_V&amp;M trajectoires V1 (06-08-11)_ROW" xfId="48489"/>
    <cellStyle name="n_WEM B2004_V&amp;M trajectoires V1 (06-08-11)_ROW ARPU" xfId="48490"/>
    <cellStyle name="n_WEM B2004_V&amp;M trajectoires V1 (06-08-11)_ROW_1" xfId="48491"/>
    <cellStyle name="n_WEM B2004_V&amp;M trajectoires V1 (06-08-11)_ROW_1_Group" xfId="48492"/>
    <cellStyle name="n_WEM B2004_V&amp;M trajectoires V1 (06-08-11)_ROW_1_ROW ARPU" xfId="48493"/>
    <cellStyle name="n_WEM B2004_V&amp;M trajectoires V1 (06-08-11)_ROW_Group" xfId="48494"/>
    <cellStyle name="n_WEM B2004_V&amp;M trajectoires V1 (06-08-11)_ROW_ROW ARPU" xfId="48495"/>
    <cellStyle name="n_WEM B2004_V&amp;M trajectoires V1 (06-08-11)_Spain ARPU + AUPU" xfId="48496"/>
    <cellStyle name="n_WEM B2004_V&amp;M trajectoires V1 (06-08-11)_Spain ARPU + AUPU_Group" xfId="48497"/>
    <cellStyle name="n_WEM B2004_V&amp;M trajectoires V1 (06-08-11)_Spain ARPU + AUPU_ROW ARPU" xfId="48498"/>
    <cellStyle name="n_WEM B2004_V&amp;M trajectoires V1 (06-08-11)_Spain KPIs" xfId="8067"/>
    <cellStyle name="n_WEM B2004_V&amp;M trajectoires V1 (06-08-11)_Spain KPIs 2" xfId="17434"/>
    <cellStyle name="n_WEM B2004_V&amp;M trajectoires V1 (06-08-11)_Spain KPIs_1" xfId="52884"/>
    <cellStyle name="n_WEM B2004_V&amp;M trajectoires V1 (06-08-11)_Telecoms - Operational KPIs" xfId="51187"/>
    <cellStyle name="n_WES Flash Jun04" xfId="4087"/>
    <cellStyle name="n_WES Flash Jun04_01 Synthèse DM pour modèle" xfId="4088"/>
    <cellStyle name="n_WES Flash Jun04_01 Synthèse DM pour modèle_A&amp;ME KPIs" xfId="54665"/>
    <cellStyle name="n_WES Flash Jun04_01 Synthèse DM pour modèle_France financials" xfId="25003"/>
    <cellStyle name="n_WES Flash Jun04_01 Synthèse DM pour modèle_France KPIs" xfId="6211"/>
    <cellStyle name="n_WES Flash Jun04_01 Synthèse DM pour modèle_France KPIs 2" xfId="15628"/>
    <cellStyle name="n_WES Flash Jun04_01 Synthèse DM pour modèle_France KPIs_1" xfId="13453"/>
    <cellStyle name="n_WES Flash Jun04_01 Synthèse DM pour modèle_Group" xfId="48501"/>
    <cellStyle name="n_WES Flash Jun04_01 Synthèse DM pour modèle_Group - financial KPIs" xfId="23259"/>
    <cellStyle name="n_WES Flash Jun04_01 Synthèse DM pour modèle_Group - operational KPIs" xfId="11699"/>
    <cellStyle name="n_WES Flash Jun04_01 Synthèse DM pour modèle_Group - operational KPIs 2" xfId="19398"/>
    <cellStyle name="n_WES Flash Jun04_01 Synthèse DM pour modèle_Group - operational KPIs_1" xfId="21515"/>
    <cellStyle name="n_WES Flash Jun04_01 Synthèse DM pour modèle_Poland KPIs" xfId="48500"/>
    <cellStyle name="n_WES Flash Jun04_01 Synthèse DM pour modèle_ROW" xfId="48502"/>
    <cellStyle name="n_WES Flash Jun04_01 Synthèse DM pour modèle_ROW ARPU" xfId="48503"/>
    <cellStyle name="n_WES Flash Jun04_01 Synthèse DM pour modèle_ROW_1" xfId="48504"/>
    <cellStyle name="n_WES Flash Jun04_01 Synthèse DM pour modèle_ROW_1_Group" xfId="48505"/>
    <cellStyle name="n_WES Flash Jun04_01 Synthèse DM pour modèle_ROW_1_ROW ARPU" xfId="48506"/>
    <cellStyle name="n_WES Flash Jun04_01 Synthèse DM pour modèle_ROW_Group" xfId="48507"/>
    <cellStyle name="n_WES Flash Jun04_01 Synthèse DM pour modèle_ROW_ROW ARPU" xfId="48508"/>
    <cellStyle name="n_WES Flash Jun04_01 Synthèse DM pour modèle_Spain ARPU + AUPU" xfId="48509"/>
    <cellStyle name="n_WES Flash Jun04_01 Synthèse DM pour modèle_Spain ARPU + AUPU_Group" xfId="48510"/>
    <cellStyle name="n_WES Flash Jun04_01 Synthèse DM pour modèle_Spain ARPU + AUPU_ROW ARPU" xfId="48511"/>
    <cellStyle name="n_WES Flash Jun04_01 Synthèse DM pour modèle_Spain KPIs" xfId="8069"/>
    <cellStyle name="n_WES Flash Jun04_01 Synthèse DM pour modèle_Spain KPIs 2" xfId="17436"/>
    <cellStyle name="n_WES Flash Jun04_01 Synthèse DM pour modèle_Spain KPIs_1" xfId="52886"/>
    <cellStyle name="n_WES Flash Jun04_01 Synthèse DM pour modèle_Telecoms - Operational KPIs" xfId="51189"/>
    <cellStyle name="n_WES Flash Jun04_0703 Préflashde L23 Analyse CA trafic 07-03 (07-04-03)" xfId="4089"/>
    <cellStyle name="n_WES Flash Jun04_0703 Préflashde L23 Analyse CA trafic 07-03 (07-04-03)_A&amp;ME KPIs" xfId="54666"/>
    <cellStyle name="n_WES Flash Jun04_0703 Préflashde L23 Analyse CA trafic 07-03 (07-04-03)_France financials" xfId="25004"/>
    <cellStyle name="n_WES Flash Jun04_0703 Préflashde L23 Analyse CA trafic 07-03 (07-04-03)_France KPIs" xfId="6212"/>
    <cellStyle name="n_WES Flash Jun04_0703 Préflashde L23 Analyse CA trafic 07-03 (07-04-03)_France KPIs 2" xfId="15629"/>
    <cellStyle name="n_WES Flash Jun04_0703 Préflashde L23 Analyse CA trafic 07-03 (07-04-03)_France KPIs_1" xfId="13454"/>
    <cellStyle name="n_WES Flash Jun04_0703 Préflashde L23 Analyse CA trafic 07-03 (07-04-03)_Group" xfId="48513"/>
    <cellStyle name="n_WES Flash Jun04_0703 Préflashde L23 Analyse CA trafic 07-03 (07-04-03)_Group - financial KPIs" xfId="23260"/>
    <cellStyle name="n_WES Flash Jun04_0703 Préflashde L23 Analyse CA trafic 07-03 (07-04-03)_Group - operational KPIs" xfId="11700"/>
    <cellStyle name="n_WES Flash Jun04_0703 Préflashde L23 Analyse CA trafic 07-03 (07-04-03)_Group - operational KPIs 2" xfId="19399"/>
    <cellStyle name="n_WES Flash Jun04_0703 Préflashde L23 Analyse CA trafic 07-03 (07-04-03)_Group - operational KPIs_1" xfId="21516"/>
    <cellStyle name="n_WES Flash Jun04_0703 Préflashde L23 Analyse CA trafic 07-03 (07-04-03)_Poland KPIs" xfId="48512"/>
    <cellStyle name="n_WES Flash Jun04_0703 Préflashde L23 Analyse CA trafic 07-03 (07-04-03)_ROW" xfId="48514"/>
    <cellStyle name="n_WES Flash Jun04_0703 Préflashde L23 Analyse CA trafic 07-03 (07-04-03)_ROW ARPU" xfId="48515"/>
    <cellStyle name="n_WES Flash Jun04_0703 Préflashde L23 Analyse CA trafic 07-03 (07-04-03)_ROW_1" xfId="48516"/>
    <cellStyle name="n_WES Flash Jun04_0703 Préflashde L23 Analyse CA trafic 07-03 (07-04-03)_ROW_1_Group" xfId="48517"/>
    <cellStyle name="n_WES Flash Jun04_0703 Préflashde L23 Analyse CA trafic 07-03 (07-04-03)_ROW_1_ROW ARPU" xfId="48518"/>
    <cellStyle name="n_WES Flash Jun04_0703 Préflashde L23 Analyse CA trafic 07-03 (07-04-03)_ROW_Group" xfId="48519"/>
    <cellStyle name="n_WES Flash Jun04_0703 Préflashde L23 Analyse CA trafic 07-03 (07-04-03)_ROW_ROW ARPU" xfId="48520"/>
    <cellStyle name="n_WES Flash Jun04_0703 Préflashde L23 Analyse CA trafic 07-03 (07-04-03)_Spain ARPU + AUPU" xfId="48521"/>
    <cellStyle name="n_WES Flash Jun04_0703 Préflashde L23 Analyse CA trafic 07-03 (07-04-03)_Spain ARPU + AUPU_Group" xfId="48522"/>
    <cellStyle name="n_WES Flash Jun04_0703 Préflashde L23 Analyse CA trafic 07-03 (07-04-03)_Spain ARPU + AUPU_ROW ARPU" xfId="48523"/>
    <cellStyle name="n_WES Flash Jun04_0703 Préflashde L23 Analyse CA trafic 07-03 (07-04-03)_Spain KPIs" xfId="8070"/>
    <cellStyle name="n_WES Flash Jun04_0703 Préflashde L23 Analyse CA trafic 07-03 (07-04-03)_Spain KPIs 2" xfId="17437"/>
    <cellStyle name="n_WES Flash Jun04_0703 Préflashde L23 Analyse CA trafic 07-03 (07-04-03)_Spain KPIs_1" xfId="52887"/>
    <cellStyle name="n_WES Flash Jun04_0703 Préflashde L23 Analyse CA trafic 07-03 (07-04-03)_Telecoms - Operational KPIs" xfId="51190"/>
    <cellStyle name="n_WES Flash Jun04_A&amp;ME KPIs" xfId="54664"/>
    <cellStyle name="n_WES Flash Jun04_Base Forfaits 06-07" xfId="4090"/>
    <cellStyle name="n_WES Flash Jun04_Base Forfaits 06-07_A&amp;ME KPIs" xfId="54667"/>
    <cellStyle name="n_WES Flash Jun04_Base Forfaits 06-07_France financials" xfId="25005"/>
    <cellStyle name="n_WES Flash Jun04_Base Forfaits 06-07_France KPIs" xfId="6213"/>
    <cellStyle name="n_WES Flash Jun04_Base Forfaits 06-07_France KPIs 2" xfId="15630"/>
    <cellStyle name="n_WES Flash Jun04_Base Forfaits 06-07_France KPIs_1" xfId="13455"/>
    <cellStyle name="n_WES Flash Jun04_Base Forfaits 06-07_Group" xfId="48525"/>
    <cellStyle name="n_WES Flash Jun04_Base Forfaits 06-07_Group - financial KPIs" xfId="23261"/>
    <cellStyle name="n_WES Flash Jun04_Base Forfaits 06-07_Group - operational KPIs" xfId="11701"/>
    <cellStyle name="n_WES Flash Jun04_Base Forfaits 06-07_Group - operational KPIs 2" xfId="19400"/>
    <cellStyle name="n_WES Flash Jun04_Base Forfaits 06-07_Group - operational KPIs_1" xfId="21517"/>
    <cellStyle name="n_WES Flash Jun04_Base Forfaits 06-07_Poland KPIs" xfId="48524"/>
    <cellStyle name="n_WES Flash Jun04_Base Forfaits 06-07_ROW" xfId="48526"/>
    <cellStyle name="n_WES Flash Jun04_Base Forfaits 06-07_ROW ARPU" xfId="48527"/>
    <cellStyle name="n_WES Flash Jun04_Base Forfaits 06-07_ROW_1" xfId="48528"/>
    <cellStyle name="n_WES Flash Jun04_Base Forfaits 06-07_ROW_1_Group" xfId="48529"/>
    <cellStyle name="n_WES Flash Jun04_Base Forfaits 06-07_ROW_1_ROW ARPU" xfId="48530"/>
    <cellStyle name="n_WES Flash Jun04_Base Forfaits 06-07_ROW_Group" xfId="48531"/>
    <cellStyle name="n_WES Flash Jun04_Base Forfaits 06-07_ROW_ROW ARPU" xfId="48532"/>
    <cellStyle name="n_WES Flash Jun04_Base Forfaits 06-07_Spain ARPU + AUPU" xfId="48533"/>
    <cellStyle name="n_WES Flash Jun04_Base Forfaits 06-07_Spain ARPU + AUPU_Group" xfId="48534"/>
    <cellStyle name="n_WES Flash Jun04_Base Forfaits 06-07_Spain ARPU + AUPU_ROW ARPU" xfId="48535"/>
    <cellStyle name="n_WES Flash Jun04_Base Forfaits 06-07_Spain KPIs" xfId="8071"/>
    <cellStyle name="n_WES Flash Jun04_Base Forfaits 06-07_Spain KPIs 2" xfId="17438"/>
    <cellStyle name="n_WES Flash Jun04_Base Forfaits 06-07_Spain KPIs_1" xfId="52888"/>
    <cellStyle name="n_WES Flash Jun04_Base Forfaits 06-07_Telecoms - Operational KPIs" xfId="51191"/>
    <cellStyle name="n_WES Flash Jun04_CA BAC SCR-VM 06-07 (31-07-06)" xfId="4091"/>
    <cellStyle name="n_WES Flash Jun04_CA BAC SCR-VM 06-07 (31-07-06)_A&amp;ME KPIs" xfId="54668"/>
    <cellStyle name="n_WES Flash Jun04_CA BAC SCR-VM 06-07 (31-07-06)_France financials" xfId="25006"/>
    <cellStyle name="n_WES Flash Jun04_CA BAC SCR-VM 06-07 (31-07-06)_France KPIs" xfId="6214"/>
    <cellStyle name="n_WES Flash Jun04_CA BAC SCR-VM 06-07 (31-07-06)_France KPIs 2" xfId="15631"/>
    <cellStyle name="n_WES Flash Jun04_CA BAC SCR-VM 06-07 (31-07-06)_France KPIs_1" xfId="13456"/>
    <cellStyle name="n_WES Flash Jun04_CA BAC SCR-VM 06-07 (31-07-06)_Group" xfId="48537"/>
    <cellStyle name="n_WES Flash Jun04_CA BAC SCR-VM 06-07 (31-07-06)_Group - financial KPIs" xfId="23262"/>
    <cellStyle name="n_WES Flash Jun04_CA BAC SCR-VM 06-07 (31-07-06)_Group - operational KPIs" xfId="11702"/>
    <cellStyle name="n_WES Flash Jun04_CA BAC SCR-VM 06-07 (31-07-06)_Group - operational KPIs 2" xfId="19401"/>
    <cellStyle name="n_WES Flash Jun04_CA BAC SCR-VM 06-07 (31-07-06)_Group - operational KPIs_1" xfId="21518"/>
    <cellStyle name="n_WES Flash Jun04_CA BAC SCR-VM 06-07 (31-07-06)_Poland KPIs" xfId="48536"/>
    <cellStyle name="n_WES Flash Jun04_CA BAC SCR-VM 06-07 (31-07-06)_ROW" xfId="48538"/>
    <cellStyle name="n_WES Flash Jun04_CA BAC SCR-VM 06-07 (31-07-06)_ROW ARPU" xfId="48539"/>
    <cellStyle name="n_WES Flash Jun04_CA BAC SCR-VM 06-07 (31-07-06)_ROW_1" xfId="48540"/>
    <cellStyle name="n_WES Flash Jun04_CA BAC SCR-VM 06-07 (31-07-06)_ROW_1_Group" xfId="48541"/>
    <cellStyle name="n_WES Flash Jun04_CA BAC SCR-VM 06-07 (31-07-06)_ROW_1_ROW ARPU" xfId="48542"/>
    <cellStyle name="n_WES Flash Jun04_CA BAC SCR-VM 06-07 (31-07-06)_ROW_Group" xfId="48543"/>
    <cellStyle name="n_WES Flash Jun04_CA BAC SCR-VM 06-07 (31-07-06)_ROW_ROW ARPU" xfId="48544"/>
    <cellStyle name="n_WES Flash Jun04_CA BAC SCR-VM 06-07 (31-07-06)_Spain ARPU + AUPU" xfId="48545"/>
    <cellStyle name="n_WES Flash Jun04_CA BAC SCR-VM 06-07 (31-07-06)_Spain ARPU + AUPU_Group" xfId="48546"/>
    <cellStyle name="n_WES Flash Jun04_CA BAC SCR-VM 06-07 (31-07-06)_Spain ARPU + AUPU_ROW ARPU" xfId="48547"/>
    <cellStyle name="n_WES Flash Jun04_CA BAC SCR-VM 06-07 (31-07-06)_Spain KPIs" xfId="8072"/>
    <cellStyle name="n_WES Flash Jun04_CA BAC SCR-VM 06-07 (31-07-06)_Spain KPIs 2" xfId="17439"/>
    <cellStyle name="n_WES Flash Jun04_CA BAC SCR-VM 06-07 (31-07-06)_Spain KPIs_1" xfId="52889"/>
    <cellStyle name="n_WES Flash Jun04_CA BAC SCR-VM 06-07 (31-07-06)_Telecoms - Operational KPIs" xfId="51192"/>
    <cellStyle name="n_WES Flash Jun04_CA forfaits 0607 (06-08-14)" xfId="4092"/>
    <cellStyle name="n_WES Flash Jun04_CA forfaits 0607 (06-08-14)_A&amp;ME KPIs" xfId="54669"/>
    <cellStyle name="n_WES Flash Jun04_CA forfaits 0607 (06-08-14)_France financials" xfId="25007"/>
    <cellStyle name="n_WES Flash Jun04_CA forfaits 0607 (06-08-14)_France KPIs" xfId="6215"/>
    <cellStyle name="n_WES Flash Jun04_CA forfaits 0607 (06-08-14)_France KPIs 2" xfId="15632"/>
    <cellStyle name="n_WES Flash Jun04_CA forfaits 0607 (06-08-14)_France KPIs_1" xfId="13457"/>
    <cellStyle name="n_WES Flash Jun04_CA forfaits 0607 (06-08-14)_Group" xfId="48549"/>
    <cellStyle name="n_WES Flash Jun04_CA forfaits 0607 (06-08-14)_Group - financial KPIs" xfId="23263"/>
    <cellStyle name="n_WES Flash Jun04_CA forfaits 0607 (06-08-14)_Group - operational KPIs" xfId="11703"/>
    <cellStyle name="n_WES Flash Jun04_CA forfaits 0607 (06-08-14)_Group - operational KPIs 2" xfId="19402"/>
    <cellStyle name="n_WES Flash Jun04_CA forfaits 0607 (06-08-14)_Group - operational KPIs_1" xfId="21519"/>
    <cellStyle name="n_WES Flash Jun04_CA forfaits 0607 (06-08-14)_Poland KPIs" xfId="48548"/>
    <cellStyle name="n_WES Flash Jun04_CA forfaits 0607 (06-08-14)_ROW" xfId="48550"/>
    <cellStyle name="n_WES Flash Jun04_CA forfaits 0607 (06-08-14)_ROW ARPU" xfId="48551"/>
    <cellStyle name="n_WES Flash Jun04_CA forfaits 0607 (06-08-14)_ROW_1" xfId="48552"/>
    <cellStyle name="n_WES Flash Jun04_CA forfaits 0607 (06-08-14)_ROW_1_Group" xfId="48553"/>
    <cellStyle name="n_WES Flash Jun04_CA forfaits 0607 (06-08-14)_ROW_1_ROW ARPU" xfId="48554"/>
    <cellStyle name="n_WES Flash Jun04_CA forfaits 0607 (06-08-14)_ROW_Group" xfId="48555"/>
    <cellStyle name="n_WES Flash Jun04_CA forfaits 0607 (06-08-14)_ROW_ROW ARPU" xfId="48556"/>
    <cellStyle name="n_WES Flash Jun04_CA forfaits 0607 (06-08-14)_Spain ARPU + AUPU" xfId="48557"/>
    <cellStyle name="n_WES Flash Jun04_CA forfaits 0607 (06-08-14)_Spain ARPU + AUPU_Group" xfId="48558"/>
    <cellStyle name="n_WES Flash Jun04_CA forfaits 0607 (06-08-14)_Spain ARPU + AUPU_ROW ARPU" xfId="48559"/>
    <cellStyle name="n_WES Flash Jun04_CA forfaits 0607 (06-08-14)_Spain KPIs" xfId="8073"/>
    <cellStyle name="n_WES Flash Jun04_CA forfaits 0607 (06-08-14)_Spain KPIs 2" xfId="17440"/>
    <cellStyle name="n_WES Flash Jun04_CA forfaits 0607 (06-08-14)_Spain KPIs_1" xfId="52890"/>
    <cellStyle name="n_WES Flash Jun04_CA forfaits 0607 (06-08-14)_Telecoms - Operational KPIs" xfId="51193"/>
    <cellStyle name="n_WES Flash Jun04_Classeur2" xfId="4093"/>
    <cellStyle name="n_WES Flash Jun04_Classeur2_A&amp;ME KPIs" xfId="54670"/>
    <cellStyle name="n_WES Flash Jun04_Classeur2_France financials" xfId="25008"/>
    <cellStyle name="n_WES Flash Jun04_Classeur2_France KPIs" xfId="6216"/>
    <cellStyle name="n_WES Flash Jun04_Classeur2_France KPIs 2" xfId="15633"/>
    <cellStyle name="n_WES Flash Jun04_Classeur2_France KPIs_1" xfId="13458"/>
    <cellStyle name="n_WES Flash Jun04_Classeur2_Group" xfId="48561"/>
    <cellStyle name="n_WES Flash Jun04_Classeur2_Group - financial KPIs" xfId="23264"/>
    <cellStyle name="n_WES Flash Jun04_Classeur2_Group - operational KPIs" xfId="11704"/>
    <cellStyle name="n_WES Flash Jun04_Classeur2_Group - operational KPIs 2" xfId="19403"/>
    <cellStyle name="n_WES Flash Jun04_Classeur2_Group - operational KPIs_1" xfId="21520"/>
    <cellStyle name="n_WES Flash Jun04_Classeur2_Poland KPIs" xfId="48560"/>
    <cellStyle name="n_WES Flash Jun04_Classeur2_ROW" xfId="48562"/>
    <cellStyle name="n_WES Flash Jun04_Classeur2_ROW ARPU" xfId="48563"/>
    <cellStyle name="n_WES Flash Jun04_Classeur2_ROW_1" xfId="48564"/>
    <cellStyle name="n_WES Flash Jun04_Classeur2_ROW_1_Group" xfId="48565"/>
    <cellStyle name="n_WES Flash Jun04_Classeur2_ROW_1_ROW ARPU" xfId="48566"/>
    <cellStyle name="n_WES Flash Jun04_Classeur2_ROW_Group" xfId="48567"/>
    <cellStyle name="n_WES Flash Jun04_Classeur2_ROW_ROW ARPU" xfId="48568"/>
    <cellStyle name="n_WES Flash Jun04_Classeur2_Spain ARPU + AUPU" xfId="48569"/>
    <cellStyle name="n_WES Flash Jun04_Classeur2_Spain ARPU + AUPU_Group" xfId="48570"/>
    <cellStyle name="n_WES Flash Jun04_Classeur2_Spain ARPU + AUPU_ROW ARPU" xfId="48571"/>
    <cellStyle name="n_WES Flash Jun04_Classeur2_Spain KPIs" xfId="8074"/>
    <cellStyle name="n_WES Flash Jun04_Classeur2_Spain KPIs 2" xfId="17441"/>
    <cellStyle name="n_WES Flash Jun04_Classeur2_Spain KPIs_1" xfId="52891"/>
    <cellStyle name="n_WES Flash Jun04_Classeur2_Telecoms - Operational KPIs" xfId="51194"/>
    <cellStyle name="n_WES Flash Jun04_Classeur5" xfId="4094"/>
    <cellStyle name="n_WES Flash Jun04_Classeur5_A&amp;ME KPIs" xfId="54671"/>
    <cellStyle name="n_WES Flash Jun04_Classeur5_France financials" xfId="25009"/>
    <cellStyle name="n_WES Flash Jun04_Classeur5_France KPIs" xfId="6217"/>
    <cellStyle name="n_WES Flash Jun04_Classeur5_France KPIs 2" xfId="15634"/>
    <cellStyle name="n_WES Flash Jun04_Classeur5_France KPIs_1" xfId="13459"/>
    <cellStyle name="n_WES Flash Jun04_Classeur5_Group" xfId="48573"/>
    <cellStyle name="n_WES Flash Jun04_Classeur5_Group - financial KPIs" xfId="23265"/>
    <cellStyle name="n_WES Flash Jun04_Classeur5_Group - operational KPIs" xfId="11705"/>
    <cellStyle name="n_WES Flash Jun04_Classeur5_Group - operational KPIs 2" xfId="19404"/>
    <cellStyle name="n_WES Flash Jun04_Classeur5_Group - operational KPIs_1" xfId="21521"/>
    <cellStyle name="n_WES Flash Jun04_Classeur5_Poland KPIs" xfId="48572"/>
    <cellStyle name="n_WES Flash Jun04_Classeur5_ROW" xfId="48574"/>
    <cellStyle name="n_WES Flash Jun04_Classeur5_ROW ARPU" xfId="48575"/>
    <cellStyle name="n_WES Flash Jun04_Classeur5_ROW_1" xfId="48576"/>
    <cellStyle name="n_WES Flash Jun04_Classeur5_ROW_1_Group" xfId="48577"/>
    <cellStyle name="n_WES Flash Jun04_Classeur5_ROW_1_ROW ARPU" xfId="48578"/>
    <cellStyle name="n_WES Flash Jun04_Classeur5_ROW_Group" xfId="48579"/>
    <cellStyle name="n_WES Flash Jun04_Classeur5_ROW_ROW ARPU" xfId="48580"/>
    <cellStyle name="n_WES Flash Jun04_Classeur5_Spain ARPU + AUPU" xfId="48581"/>
    <cellStyle name="n_WES Flash Jun04_Classeur5_Spain ARPU + AUPU_Group" xfId="48582"/>
    <cellStyle name="n_WES Flash Jun04_Classeur5_Spain ARPU + AUPU_ROW ARPU" xfId="48583"/>
    <cellStyle name="n_WES Flash Jun04_Classeur5_Spain KPIs" xfId="8075"/>
    <cellStyle name="n_WES Flash Jun04_Classeur5_Spain KPIs 2" xfId="17442"/>
    <cellStyle name="n_WES Flash Jun04_Classeur5_Spain KPIs_1" xfId="52892"/>
    <cellStyle name="n_WES Flash Jun04_Classeur5_Telecoms - Operational KPIs" xfId="51195"/>
    <cellStyle name="n_WES Flash Jun04_DATA KPI Personal" xfId="48584"/>
    <cellStyle name="n_WES Flash Jun04_DATA KPI Personal_Group" xfId="48585"/>
    <cellStyle name="n_WES Flash Jun04_DATA KPI Personal_ROW ARPU" xfId="48586"/>
    <cellStyle name="n_WES Flash Jun04_EE_CoA_BS - mapped V4" xfId="48587"/>
    <cellStyle name="n_WES Flash Jun04_EE_CoA_BS - mapped V4_Group" xfId="48588"/>
    <cellStyle name="n_WES Flash Jun04_EE_CoA_BS - mapped V4_ROW ARPU" xfId="48589"/>
    <cellStyle name="n_WES Flash Jun04_France financials" xfId="25002"/>
    <cellStyle name="n_WES Flash Jun04_France KPIs" xfId="6210"/>
    <cellStyle name="n_WES Flash Jun04_France KPIs 2" xfId="15627"/>
    <cellStyle name="n_WES Flash Jun04_France KPIs_1" xfId="13452"/>
    <cellStyle name="n_WES Flash Jun04_Group" xfId="48590"/>
    <cellStyle name="n_WES Flash Jun04_Group - financial KPIs" xfId="23258"/>
    <cellStyle name="n_WES Flash Jun04_Group - operational KPIs" xfId="11698"/>
    <cellStyle name="n_WES Flash Jun04_Group - operational KPIs 2" xfId="19397"/>
    <cellStyle name="n_WES Flash Jun04_Group - operational KPIs_1" xfId="21514"/>
    <cellStyle name="n_WES Flash Jun04_PFA_Mn MTV_060413" xfId="4095"/>
    <cellStyle name="n_WES Flash Jun04_PFA_Mn MTV_060413_A&amp;ME KPIs" xfId="54672"/>
    <cellStyle name="n_WES Flash Jun04_PFA_Mn MTV_060413_France financials" xfId="25010"/>
    <cellStyle name="n_WES Flash Jun04_PFA_Mn MTV_060413_France KPIs" xfId="6218"/>
    <cellStyle name="n_WES Flash Jun04_PFA_Mn MTV_060413_France KPIs 2" xfId="15635"/>
    <cellStyle name="n_WES Flash Jun04_PFA_Mn MTV_060413_France KPIs_1" xfId="13460"/>
    <cellStyle name="n_WES Flash Jun04_PFA_Mn MTV_060413_Group" xfId="48592"/>
    <cellStyle name="n_WES Flash Jun04_PFA_Mn MTV_060413_Group - financial KPIs" xfId="23266"/>
    <cellStyle name="n_WES Flash Jun04_PFA_Mn MTV_060413_Group - operational KPIs" xfId="11706"/>
    <cellStyle name="n_WES Flash Jun04_PFA_Mn MTV_060413_Group - operational KPIs 2" xfId="19405"/>
    <cellStyle name="n_WES Flash Jun04_PFA_Mn MTV_060413_Group - operational KPIs_1" xfId="21522"/>
    <cellStyle name="n_WES Flash Jun04_PFA_Mn MTV_060413_Poland KPIs" xfId="48591"/>
    <cellStyle name="n_WES Flash Jun04_PFA_Mn MTV_060413_ROW" xfId="48593"/>
    <cellStyle name="n_WES Flash Jun04_PFA_Mn MTV_060413_ROW ARPU" xfId="48594"/>
    <cellStyle name="n_WES Flash Jun04_PFA_Mn MTV_060413_ROW_1" xfId="48595"/>
    <cellStyle name="n_WES Flash Jun04_PFA_Mn MTV_060413_ROW_1_Group" xfId="48596"/>
    <cellStyle name="n_WES Flash Jun04_PFA_Mn MTV_060413_ROW_1_ROW ARPU" xfId="48597"/>
    <cellStyle name="n_WES Flash Jun04_PFA_Mn MTV_060413_ROW_Group" xfId="48598"/>
    <cellStyle name="n_WES Flash Jun04_PFA_Mn MTV_060413_ROW_ROW ARPU" xfId="48599"/>
    <cellStyle name="n_WES Flash Jun04_PFA_Mn MTV_060413_Spain ARPU + AUPU" xfId="48600"/>
    <cellStyle name="n_WES Flash Jun04_PFA_Mn MTV_060413_Spain ARPU + AUPU_Group" xfId="48601"/>
    <cellStyle name="n_WES Flash Jun04_PFA_Mn MTV_060413_Spain ARPU + AUPU_ROW ARPU" xfId="48602"/>
    <cellStyle name="n_WES Flash Jun04_PFA_Mn MTV_060413_Spain KPIs" xfId="8076"/>
    <cellStyle name="n_WES Flash Jun04_PFA_Mn MTV_060413_Spain KPIs 2" xfId="17443"/>
    <cellStyle name="n_WES Flash Jun04_PFA_Mn MTV_060413_Spain KPIs_1" xfId="52893"/>
    <cellStyle name="n_WES Flash Jun04_PFA_Mn MTV_060413_Telecoms - Operational KPIs" xfId="51196"/>
    <cellStyle name="n_WES Flash Jun04_PFA_Mn_0603_V0 0" xfId="4096"/>
    <cellStyle name="n_WES Flash Jun04_PFA_Mn_0603_V0 0_A&amp;ME KPIs" xfId="54673"/>
    <cellStyle name="n_WES Flash Jun04_PFA_Mn_0603_V0 0_France financials" xfId="25011"/>
    <cellStyle name="n_WES Flash Jun04_PFA_Mn_0603_V0 0_France KPIs" xfId="6219"/>
    <cellStyle name="n_WES Flash Jun04_PFA_Mn_0603_V0 0_France KPIs 2" xfId="15636"/>
    <cellStyle name="n_WES Flash Jun04_PFA_Mn_0603_V0 0_France KPIs_1" xfId="13461"/>
    <cellStyle name="n_WES Flash Jun04_PFA_Mn_0603_V0 0_Group" xfId="48604"/>
    <cellStyle name="n_WES Flash Jun04_PFA_Mn_0603_V0 0_Group - financial KPIs" xfId="23267"/>
    <cellStyle name="n_WES Flash Jun04_PFA_Mn_0603_V0 0_Group - operational KPIs" xfId="11707"/>
    <cellStyle name="n_WES Flash Jun04_PFA_Mn_0603_V0 0_Group - operational KPIs 2" xfId="19406"/>
    <cellStyle name="n_WES Flash Jun04_PFA_Mn_0603_V0 0_Group - operational KPIs_1" xfId="21523"/>
    <cellStyle name="n_WES Flash Jun04_PFA_Mn_0603_V0 0_Poland KPIs" xfId="48603"/>
    <cellStyle name="n_WES Flash Jun04_PFA_Mn_0603_V0 0_ROW" xfId="48605"/>
    <cellStyle name="n_WES Flash Jun04_PFA_Mn_0603_V0 0_ROW ARPU" xfId="48606"/>
    <cellStyle name="n_WES Flash Jun04_PFA_Mn_0603_V0 0_ROW_1" xfId="48607"/>
    <cellStyle name="n_WES Flash Jun04_PFA_Mn_0603_V0 0_ROW_1_Group" xfId="48608"/>
    <cellStyle name="n_WES Flash Jun04_PFA_Mn_0603_V0 0_ROW_1_ROW ARPU" xfId="48609"/>
    <cellStyle name="n_WES Flash Jun04_PFA_Mn_0603_V0 0_ROW_Group" xfId="48610"/>
    <cellStyle name="n_WES Flash Jun04_PFA_Mn_0603_V0 0_ROW_ROW ARPU" xfId="48611"/>
    <cellStyle name="n_WES Flash Jun04_PFA_Mn_0603_V0 0_Spain ARPU + AUPU" xfId="48612"/>
    <cellStyle name="n_WES Flash Jun04_PFA_Mn_0603_V0 0_Spain ARPU + AUPU_Group" xfId="48613"/>
    <cellStyle name="n_WES Flash Jun04_PFA_Mn_0603_V0 0_Spain ARPU + AUPU_ROW ARPU" xfId="48614"/>
    <cellStyle name="n_WES Flash Jun04_PFA_Mn_0603_V0 0_Spain KPIs" xfId="8077"/>
    <cellStyle name="n_WES Flash Jun04_PFA_Mn_0603_V0 0_Spain KPIs 2" xfId="17444"/>
    <cellStyle name="n_WES Flash Jun04_PFA_Mn_0603_V0 0_Spain KPIs_1" xfId="52894"/>
    <cellStyle name="n_WES Flash Jun04_PFA_Mn_0603_V0 0_Telecoms - Operational KPIs" xfId="51197"/>
    <cellStyle name="n_WES Flash Jun04_PFA_Parcs_0600706" xfId="4097"/>
    <cellStyle name="n_WES Flash Jun04_PFA_Parcs_0600706_A&amp;ME KPIs" xfId="54674"/>
    <cellStyle name="n_WES Flash Jun04_PFA_Parcs_0600706_France financials" xfId="25012"/>
    <cellStyle name="n_WES Flash Jun04_PFA_Parcs_0600706_France KPIs" xfId="6220"/>
    <cellStyle name="n_WES Flash Jun04_PFA_Parcs_0600706_France KPIs 2" xfId="15637"/>
    <cellStyle name="n_WES Flash Jun04_PFA_Parcs_0600706_France KPIs_1" xfId="13462"/>
    <cellStyle name="n_WES Flash Jun04_PFA_Parcs_0600706_Group" xfId="48616"/>
    <cellStyle name="n_WES Flash Jun04_PFA_Parcs_0600706_Group - financial KPIs" xfId="23268"/>
    <cellStyle name="n_WES Flash Jun04_PFA_Parcs_0600706_Group - operational KPIs" xfId="11708"/>
    <cellStyle name="n_WES Flash Jun04_PFA_Parcs_0600706_Group - operational KPIs 2" xfId="19407"/>
    <cellStyle name="n_WES Flash Jun04_PFA_Parcs_0600706_Group - operational KPIs_1" xfId="21524"/>
    <cellStyle name="n_WES Flash Jun04_PFA_Parcs_0600706_Poland KPIs" xfId="48615"/>
    <cellStyle name="n_WES Flash Jun04_PFA_Parcs_0600706_ROW" xfId="48617"/>
    <cellStyle name="n_WES Flash Jun04_PFA_Parcs_0600706_ROW ARPU" xfId="48618"/>
    <cellStyle name="n_WES Flash Jun04_PFA_Parcs_0600706_ROW_1" xfId="48619"/>
    <cellStyle name="n_WES Flash Jun04_PFA_Parcs_0600706_ROW_1_Group" xfId="48620"/>
    <cellStyle name="n_WES Flash Jun04_PFA_Parcs_0600706_ROW_1_ROW ARPU" xfId="48621"/>
    <cellStyle name="n_WES Flash Jun04_PFA_Parcs_0600706_ROW_Group" xfId="48622"/>
    <cellStyle name="n_WES Flash Jun04_PFA_Parcs_0600706_ROW_ROW ARPU" xfId="48623"/>
    <cellStyle name="n_WES Flash Jun04_PFA_Parcs_0600706_Spain ARPU + AUPU" xfId="48624"/>
    <cellStyle name="n_WES Flash Jun04_PFA_Parcs_0600706_Spain ARPU + AUPU_Group" xfId="48625"/>
    <cellStyle name="n_WES Flash Jun04_PFA_Parcs_0600706_Spain ARPU + AUPU_ROW ARPU" xfId="48626"/>
    <cellStyle name="n_WES Flash Jun04_PFA_Parcs_0600706_Spain KPIs" xfId="8078"/>
    <cellStyle name="n_WES Flash Jun04_PFA_Parcs_0600706_Spain KPIs 2" xfId="17445"/>
    <cellStyle name="n_WES Flash Jun04_PFA_Parcs_0600706_Spain KPIs_1" xfId="52895"/>
    <cellStyle name="n_WES Flash Jun04_PFA_Parcs_0600706_Telecoms - Operational KPIs" xfId="51198"/>
    <cellStyle name="n_WES Flash Jun04_Poland KPIs" xfId="48499"/>
    <cellStyle name="n_WES Flash Jun04_Reporting Valeur_Mobile_2010_10" xfId="48627"/>
    <cellStyle name="n_WES Flash Jun04_Reporting Valeur_Mobile_2010_10_Group" xfId="48628"/>
    <cellStyle name="n_WES Flash Jun04_Reporting Valeur_Mobile_2010_10_ROW" xfId="48629"/>
    <cellStyle name="n_WES Flash Jun04_Reporting Valeur_Mobile_2010_10_ROW ARPU" xfId="48630"/>
    <cellStyle name="n_WES Flash Jun04_Reporting Valeur_Mobile_2010_10_ROW_Group" xfId="48631"/>
    <cellStyle name="n_WES Flash Jun04_Reporting Valeur_Mobile_2010_10_ROW_ROW ARPU" xfId="48632"/>
    <cellStyle name="n_WES Flash Jun04_ROW" xfId="48633"/>
    <cellStyle name="n_WES Flash Jun04_ROW ARPU" xfId="48634"/>
    <cellStyle name="n_WES Flash Jun04_ROW_1" xfId="48635"/>
    <cellStyle name="n_WES Flash Jun04_ROW_1_Group" xfId="48636"/>
    <cellStyle name="n_WES Flash Jun04_ROW_1_ROW ARPU" xfId="48637"/>
    <cellStyle name="n_WES Flash Jun04_ROW_Group" xfId="48638"/>
    <cellStyle name="n_WES Flash Jun04_ROW_ROW ARPU" xfId="48639"/>
    <cellStyle name="n_WES Flash Jun04_Spain ARPU + AUPU" xfId="48640"/>
    <cellStyle name="n_WES Flash Jun04_Spain ARPU + AUPU_Group" xfId="48641"/>
    <cellStyle name="n_WES Flash Jun04_Spain ARPU + AUPU_ROW ARPU" xfId="48642"/>
    <cellStyle name="n_WES Flash Jun04_Spain KPIs" xfId="8068"/>
    <cellStyle name="n_WES Flash Jun04_Spain KPIs 2" xfId="17435"/>
    <cellStyle name="n_WES Flash Jun04_Spain KPIs_1" xfId="52885"/>
    <cellStyle name="n_WES Flash Jun04_Telecoms - Operational KPIs" xfId="51188"/>
    <cellStyle name="n_WES Flash Jun04_UAG_report_CA 06-09 (06-09-28)" xfId="4098"/>
    <cellStyle name="n_WES Flash Jun04_UAG_report_CA 06-09 (06-09-28)_A&amp;ME KPIs" xfId="54675"/>
    <cellStyle name="n_WES Flash Jun04_UAG_report_CA 06-09 (06-09-28)_France financials" xfId="25013"/>
    <cellStyle name="n_WES Flash Jun04_UAG_report_CA 06-09 (06-09-28)_France KPIs" xfId="6221"/>
    <cellStyle name="n_WES Flash Jun04_UAG_report_CA 06-09 (06-09-28)_France KPIs 2" xfId="15638"/>
    <cellStyle name="n_WES Flash Jun04_UAG_report_CA 06-09 (06-09-28)_France KPIs_1" xfId="13463"/>
    <cellStyle name="n_WES Flash Jun04_UAG_report_CA 06-09 (06-09-28)_Group" xfId="48644"/>
    <cellStyle name="n_WES Flash Jun04_UAG_report_CA 06-09 (06-09-28)_Group - financial KPIs" xfId="23269"/>
    <cellStyle name="n_WES Flash Jun04_UAG_report_CA 06-09 (06-09-28)_Group - operational KPIs" xfId="11709"/>
    <cellStyle name="n_WES Flash Jun04_UAG_report_CA 06-09 (06-09-28)_Group - operational KPIs 2" xfId="19408"/>
    <cellStyle name="n_WES Flash Jun04_UAG_report_CA 06-09 (06-09-28)_Group - operational KPIs_1" xfId="21525"/>
    <cellStyle name="n_WES Flash Jun04_UAG_report_CA 06-09 (06-09-28)_Poland KPIs" xfId="48643"/>
    <cellStyle name="n_WES Flash Jun04_UAG_report_CA 06-09 (06-09-28)_ROW" xfId="48645"/>
    <cellStyle name="n_WES Flash Jun04_UAG_report_CA 06-09 (06-09-28)_ROW ARPU" xfId="48646"/>
    <cellStyle name="n_WES Flash Jun04_UAG_report_CA 06-09 (06-09-28)_ROW_1" xfId="48647"/>
    <cellStyle name="n_WES Flash Jun04_UAG_report_CA 06-09 (06-09-28)_ROW_1_Group" xfId="48648"/>
    <cellStyle name="n_WES Flash Jun04_UAG_report_CA 06-09 (06-09-28)_ROW_1_ROW ARPU" xfId="48649"/>
    <cellStyle name="n_WES Flash Jun04_UAG_report_CA 06-09 (06-09-28)_ROW_Group" xfId="48650"/>
    <cellStyle name="n_WES Flash Jun04_UAG_report_CA 06-09 (06-09-28)_ROW_ROW ARPU" xfId="48651"/>
    <cellStyle name="n_WES Flash Jun04_UAG_report_CA 06-09 (06-09-28)_Spain ARPU + AUPU" xfId="48652"/>
    <cellStyle name="n_WES Flash Jun04_UAG_report_CA 06-09 (06-09-28)_Spain ARPU + AUPU_Group" xfId="48653"/>
    <cellStyle name="n_WES Flash Jun04_UAG_report_CA 06-09 (06-09-28)_Spain ARPU + AUPU_ROW ARPU" xfId="48654"/>
    <cellStyle name="n_WES Flash Jun04_UAG_report_CA 06-09 (06-09-28)_Spain KPIs" xfId="8079"/>
    <cellStyle name="n_WES Flash Jun04_UAG_report_CA 06-09 (06-09-28)_Spain KPIs 2" xfId="17446"/>
    <cellStyle name="n_WES Flash Jun04_UAG_report_CA 06-09 (06-09-28)_Spain KPIs_1" xfId="52896"/>
    <cellStyle name="n_WES Flash Jun04_UAG_report_CA 06-09 (06-09-28)_Telecoms - Operational KPIs" xfId="51199"/>
    <cellStyle name="n_WES Flash Jun04_UAG_report_CA 06-10 (06-11-06)" xfId="4099"/>
    <cellStyle name="n_WES Flash Jun04_UAG_report_CA 06-10 (06-11-06)_A&amp;ME KPIs" xfId="54676"/>
    <cellStyle name="n_WES Flash Jun04_UAG_report_CA 06-10 (06-11-06)_France financials" xfId="25014"/>
    <cellStyle name="n_WES Flash Jun04_UAG_report_CA 06-10 (06-11-06)_France KPIs" xfId="6222"/>
    <cellStyle name="n_WES Flash Jun04_UAG_report_CA 06-10 (06-11-06)_France KPIs 2" xfId="15639"/>
    <cellStyle name="n_WES Flash Jun04_UAG_report_CA 06-10 (06-11-06)_France KPIs_1" xfId="13464"/>
    <cellStyle name="n_WES Flash Jun04_UAG_report_CA 06-10 (06-11-06)_Group" xfId="48656"/>
    <cellStyle name="n_WES Flash Jun04_UAG_report_CA 06-10 (06-11-06)_Group - financial KPIs" xfId="23270"/>
    <cellStyle name="n_WES Flash Jun04_UAG_report_CA 06-10 (06-11-06)_Group - operational KPIs" xfId="11710"/>
    <cellStyle name="n_WES Flash Jun04_UAG_report_CA 06-10 (06-11-06)_Group - operational KPIs 2" xfId="19409"/>
    <cellStyle name="n_WES Flash Jun04_UAG_report_CA 06-10 (06-11-06)_Group - operational KPIs_1" xfId="21526"/>
    <cellStyle name="n_WES Flash Jun04_UAG_report_CA 06-10 (06-11-06)_Poland KPIs" xfId="48655"/>
    <cellStyle name="n_WES Flash Jun04_UAG_report_CA 06-10 (06-11-06)_ROW" xfId="48657"/>
    <cellStyle name="n_WES Flash Jun04_UAG_report_CA 06-10 (06-11-06)_ROW ARPU" xfId="48658"/>
    <cellStyle name="n_WES Flash Jun04_UAG_report_CA 06-10 (06-11-06)_ROW_1" xfId="48659"/>
    <cellStyle name="n_WES Flash Jun04_UAG_report_CA 06-10 (06-11-06)_ROW_1_Group" xfId="48660"/>
    <cellStyle name="n_WES Flash Jun04_UAG_report_CA 06-10 (06-11-06)_ROW_1_ROW ARPU" xfId="48661"/>
    <cellStyle name="n_WES Flash Jun04_UAG_report_CA 06-10 (06-11-06)_ROW_Group" xfId="48662"/>
    <cellStyle name="n_WES Flash Jun04_UAG_report_CA 06-10 (06-11-06)_ROW_ROW ARPU" xfId="48663"/>
    <cellStyle name="n_WES Flash Jun04_UAG_report_CA 06-10 (06-11-06)_Spain ARPU + AUPU" xfId="48664"/>
    <cellStyle name="n_WES Flash Jun04_UAG_report_CA 06-10 (06-11-06)_Spain ARPU + AUPU_Group" xfId="48665"/>
    <cellStyle name="n_WES Flash Jun04_UAG_report_CA 06-10 (06-11-06)_Spain ARPU + AUPU_ROW ARPU" xfId="48666"/>
    <cellStyle name="n_WES Flash Jun04_UAG_report_CA 06-10 (06-11-06)_Spain KPIs" xfId="8080"/>
    <cellStyle name="n_WES Flash Jun04_UAG_report_CA 06-10 (06-11-06)_Spain KPIs 2" xfId="17447"/>
    <cellStyle name="n_WES Flash Jun04_UAG_report_CA 06-10 (06-11-06)_Spain KPIs_1" xfId="52897"/>
    <cellStyle name="n_WES Flash Jun04_UAG_report_CA 06-10 (06-11-06)_Telecoms - Operational KPIs" xfId="51200"/>
    <cellStyle name="n_WES Flash Jun04_V&amp;M trajectoires V1 (06-08-11)" xfId="4100"/>
    <cellStyle name="n_WES Flash Jun04_V&amp;M trajectoires V1 (06-08-11)_A&amp;ME KPIs" xfId="54677"/>
    <cellStyle name="n_WES Flash Jun04_V&amp;M trajectoires V1 (06-08-11)_France financials" xfId="25015"/>
    <cellStyle name="n_WES Flash Jun04_V&amp;M trajectoires V1 (06-08-11)_France KPIs" xfId="6223"/>
    <cellStyle name="n_WES Flash Jun04_V&amp;M trajectoires V1 (06-08-11)_France KPIs 2" xfId="15640"/>
    <cellStyle name="n_WES Flash Jun04_V&amp;M trajectoires V1 (06-08-11)_France KPIs_1" xfId="13465"/>
    <cellStyle name="n_WES Flash Jun04_V&amp;M trajectoires V1 (06-08-11)_Group" xfId="48668"/>
    <cellStyle name="n_WES Flash Jun04_V&amp;M trajectoires V1 (06-08-11)_Group - financial KPIs" xfId="23271"/>
    <cellStyle name="n_WES Flash Jun04_V&amp;M trajectoires V1 (06-08-11)_Group - operational KPIs" xfId="11711"/>
    <cellStyle name="n_WES Flash Jun04_V&amp;M trajectoires V1 (06-08-11)_Group - operational KPIs 2" xfId="19410"/>
    <cellStyle name="n_WES Flash Jun04_V&amp;M trajectoires V1 (06-08-11)_Group - operational KPIs_1" xfId="21527"/>
    <cellStyle name="n_WES Flash Jun04_V&amp;M trajectoires V1 (06-08-11)_Poland KPIs" xfId="48667"/>
    <cellStyle name="n_WES Flash Jun04_V&amp;M trajectoires V1 (06-08-11)_ROW" xfId="48669"/>
    <cellStyle name="n_WES Flash Jun04_V&amp;M trajectoires V1 (06-08-11)_ROW ARPU" xfId="48670"/>
    <cellStyle name="n_WES Flash Jun04_V&amp;M trajectoires V1 (06-08-11)_ROW_1" xfId="48671"/>
    <cellStyle name="n_WES Flash Jun04_V&amp;M trajectoires V1 (06-08-11)_ROW_1_Group" xfId="48672"/>
    <cellStyle name="n_WES Flash Jun04_V&amp;M trajectoires V1 (06-08-11)_ROW_1_ROW ARPU" xfId="48673"/>
    <cellStyle name="n_WES Flash Jun04_V&amp;M trajectoires V1 (06-08-11)_ROW_Group" xfId="48674"/>
    <cellStyle name="n_WES Flash Jun04_V&amp;M trajectoires V1 (06-08-11)_ROW_ROW ARPU" xfId="48675"/>
    <cellStyle name="n_WES Flash Jun04_V&amp;M trajectoires V1 (06-08-11)_Spain ARPU + AUPU" xfId="48676"/>
    <cellStyle name="n_WES Flash Jun04_V&amp;M trajectoires V1 (06-08-11)_Spain ARPU + AUPU_Group" xfId="48677"/>
    <cellStyle name="n_WES Flash Jun04_V&amp;M trajectoires V1 (06-08-11)_Spain ARPU + AUPU_ROW ARPU" xfId="48678"/>
    <cellStyle name="n_WES Flash Jun04_V&amp;M trajectoires V1 (06-08-11)_Spain KPIs" xfId="8081"/>
    <cellStyle name="n_WES Flash Jun04_V&amp;M trajectoires V1 (06-08-11)_Spain KPIs 2" xfId="17448"/>
    <cellStyle name="n_WES Flash Jun04_V&amp;M trajectoires V1 (06-08-11)_Spain KPIs_1" xfId="52898"/>
    <cellStyle name="n_WES Flash Jun04_V&amp;M trajectoires V1 (06-08-11)_Telecoms - Operational KPIs" xfId="51201"/>
    <cellStyle name="n_WES Flash Nov04" xfId="4101"/>
    <cellStyle name="n_WES Flash Nov04_A&amp;ME KPIs" xfId="54678"/>
    <cellStyle name="n_WES Flash Nov04_CA BAC SCR-VM 06-07 (31-07-06)" xfId="4102"/>
    <cellStyle name="n_WES Flash Nov04_CA BAC SCR-VM 06-07 (31-07-06)_A&amp;ME KPIs" xfId="54679"/>
    <cellStyle name="n_WES Flash Nov04_CA BAC SCR-VM 06-07 (31-07-06)_France financials" xfId="25017"/>
    <cellStyle name="n_WES Flash Nov04_CA BAC SCR-VM 06-07 (31-07-06)_France KPIs" xfId="6225"/>
    <cellStyle name="n_WES Flash Nov04_CA BAC SCR-VM 06-07 (31-07-06)_France KPIs 2" xfId="15642"/>
    <cellStyle name="n_WES Flash Nov04_CA BAC SCR-VM 06-07 (31-07-06)_France KPIs_1" xfId="13467"/>
    <cellStyle name="n_WES Flash Nov04_CA BAC SCR-VM 06-07 (31-07-06)_Group" xfId="48681"/>
    <cellStyle name="n_WES Flash Nov04_CA BAC SCR-VM 06-07 (31-07-06)_Group - financial KPIs" xfId="23273"/>
    <cellStyle name="n_WES Flash Nov04_CA BAC SCR-VM 06-07 (31-07-06)_Group - operational KPIs" xfId="11713"/>
    <cellStyle name="n_WES Flash Nov04_CA BAC SCR-VM 06-07 (31-07-06)_Group - operational KPIs 2" xfId="19412"/>
    <cellStyle name="n_WES Flash Nov04_CA BAC SCR-VM 06-07 (31-07-06)_Group - operational KPIs_1" xfId="21529"/>
    <cellStyle name="n_WES Flash Nov04_CA BAC SCR-VM 06-07 (31-07-06)_Poland KPIs" xfId="48680"/>
    <cellStyle name="n_WES Flash Nov04_CA BAC SCR-VM 06-07 (31-07-06)_ROW" xfId="48682"/>
    <cellStyle name="n_WES Flash Nov04_CA BAC SCR-VM 06-07 (31-07-06)_ROW ARPU" xfId="48683"/>
    <cellStyle name="n_WES Flash Nov04_CA BAC SCR-VM 06-07 (31-07-06)_ROW_1" xfId="48684"/>
    <cellStyle name="n_WES Flash Nov04_CA BAC SCR-VM 06-07 (31-07-06)_ROW_1_Group" xfId="48685"/>
    <cellStyle name="n_WES Flash Nov04_CA BAC SCR-VM 06-07 (31-07-06)_ROW_1_ROW ARPU" xfId="48686"/>
    <cellStyle name="n_WES Flash Nov04_CA BAC SCR-VM 06-07 (31-07-06)_ROW_Group" xfId="48687"/>
    <cellStyle name="n_WES Flash Nov04_CA BAC SCR-VM 06-07 (31-07-06)_ROW_ROW ARPU" xfId="48688"/>
    <cellStyle name="n_WES Flash Nov04_CA BAC SCR-VM 06-07 (31-07-06)_Spain ARPU + AUPU" xfId="48689"/>
    <cellStyle name="n_WES Flash Nov04_CA BAC SCR-VM 06-07 (31-07-06)_Spain ARPU + AUPU_Group" xfId="48690"/>
    <cellStyle name="n_WES Flash Nov04_CA BAC SCR-VM 06-07 (31-07-06)_Spain ARPU + AUPU_ROW ARPU" xfId="48691"/>
    <cellStyle name="n_WES Flash Nov04_CA BAC SCR-VM 06-07 (31-07-06)_Spain KPIs" xfId="8083"/>
    <cellStyle name="n_WES Flash Nov04_CA BAC SCR-VM 06-07 (31-07-06)_Spain KPIs 2" xfId="17450"/>
    <cellStyle name="n_WES Flash Nov04_CA BAC SCR-VM 06-07 (31-07-06)_Spain KPIs_1" xfId="52900"/>
    <cellStyle name="n_WES Flash Nov04_CA BAC SCR-VM 06-07 (31-07-06)_Telecoms - Operational KPIs" xfId="51203"/>
    <cellStyle name="n_WES Flash Nov04_Classeur2" xfId="4103"/>
    <cellStyle name="n_WES Flash Nov04_Classeur2_A&amp;ME KPIs" xfId="54680"/>
    <cellStyle name="n_WES Flash Nov04_Classeur2_France financials" xfId="25018"/>
    <cellStyle name="n_WES Flash Nov04_Classeur2_France KPIs" xfId="6226"/>
    <cellStyle name="n_WES Flash Nov04_Classeur2_France KPIs 2" xfId="15643"/>
    <cellStyle name="n_WES Flash Nov04_Classeur2_France KPIs_1" xfId="13468"/>
    <cellStyle name="n_WES Flash Nov04_Classeur2_Group" xfId="48693"/>
    <cellStyle name="n_WES Flash Nov04_Classeur2_Group - financial KPIs" xfId="23274"/>
    <cellStyle name="n_WES Flash Nov04_Classeur2_Group - operational KPIs" xfId="11714"/>
    <cellStyle name="n_WES Flash Nov04_Classeur2_Group - operational KPIs 2" xfId="19413"/>
    <cellStyle name="n_WES Flash Nov04_Classeur2_Group - operational KPIs_1" xfId="21530"/>
    <cellStyle name="n_WES Flash Nov04_Classeur2_Poland KPIs" xfId="48692"/>
    <cellStyle name="n_WES Flash Nov04_Classeur2_ROW" xfId="48694"/>
    <cellStyle name="n_WES Flash Nov04_Classeur2_ROW ARPU" xfId="48695"/>
    <cellStyle name="n_WES Flash Nov04_Classeur2_ROW_1" xfId="48696"/>
    <cellStyle name="n_WES Flash Nov04_Classeur2_ROW_1_Group" xfId="48697"/>
    <cellStyle name="n_WES Flash Nov04_Classeur2_ROW_1_ROW ARPU" xfId="48698"/>
    <cellStyle name="n_WES Flash Nov04_Classeur2_ROW_Group" xfId="48699"/>
    <cellStyle name="n_WES Flash Nov04_Classeur2_ROW_ROW ARPU" xfId="48700"/>
    <cellStyle name="n_WES Flash Nov04_Classeur2_Spain ARPU + AUPU" xfId="48701"/>
    <cellStyle name="n_WES Flash Nov04_Classeur2_Spain ARPU + AUPU_Group" xfId="48702"/>
    <cellStyle name="n_WES Flash Nov04_Classeur2_Spain ARPU + AUPU_ROW ARPU" xfId="48703"/>
    <cellStyle name="n_WES Flash Nov04_Classeur2_Spain KPIs" xfId="8084"/>
    <cellStyle name="n_WES Flash Nov04_Classeur2_Spain KPIs 2" xfId="17451"/>
    <cellStyle name="n_WES Flash Nov04_Classeur2_Spain KPIs_1" xfId="52901"/>
    <cellStyle name="n_WES Flash Nov04_Classeur2_Telecoms - Operational KPIs" xfId="51204"/>
    <cellStyle name="n_WES Flash Nov04_DATA KPI Personal" xfId="48704"/>
    <cellStyle name="n_WES Flash Nov04_DATA KPI Personal_Group" xfId="48705"/>
    <cellStyle name="n_WES Flash Nov04_DATA KPI Personal_ROW ARPU" xfId="48706"/>
    <cellStyle name="n_WES Flash Nov04_EE_CoA_BS - mapped V4" xfId="48707"/>
    <cellStyle name="n_WES Flash Nov04_EE_CoA_BS - mapped V4_Group" xfId="48708"/>
    <cellStyle name="n_WES Flash Nov04_EE_CoA_BS - mapped V4_ROW ARPU" xfId="48709"/>
    <cellStyle name="n_WES Flash Nov04_Feuil1" xfId="4104"/>
    <cellStyle name="n_WES Flash Nov04_Feuil1_A&amp;ME KPIs" xfId="54681"/>
    <cellStyle name="n_WES Flash Nov04_Feuil1_France financials" xfId="25019"/>
    <cellStyle name="n_WES Flash Nov04_Feuil1_France KPIs" xfId="6227"/>
    <cellStyle name="n_WES Flash Nov04_Feuil1_France KPIs 2" xfId="15644"/>
    <cellStyle name="n_WES Flash Nov04_Feuil1_France KPIs_1" xfId="13469"/>
    <cellStyle name="n_WES Flash Nov04_Feuil1_Group" xfId="48711"/>
    <cellStyle name="n_WES Flash Nov04_Feuil1_Group - financial KPIs" xfId="23275"/>
    <cellStyle name="n_WES Flash Nov04_Feuil1_Group - operational KPIs" xfId="11715"/>
    <cellStyle name="n_WES Flash Nov04_Feuil1_Group - operational KPIs 2" xfId="19414"/>
    <cellStyle name="n_WES Flash Nov04_Feuil1_Group - operational KPIs_1" xfId="21531"/>
    <cellStyle name="n_WES Flash Nov04_Feuil1_Poland KPIs" xfId="48710"/>
    <cellStyle name="n_WES Flash Nov04_Feuil1_ROW" xfId="48712"/>
    <cellStyle name="n_WES Flash Nov04_Feuil1_ROW ARPU" xfId="48713"/>
    <cellStyle name="n_WES Flash Nov04_Feuil1_ROW_1" xfId="48714"/>
    <cellStyle name="n_WES Flash Nov04_Feuil1_ROW_1_Group" xfId="48715"/>
    <cellStyle name="n_WES Flash Nov04_Feuil1_ROW_1_ROW ARPU" xfId="48716"/>
    <cellStyle name="n_WES Flash Nov04_Feuil1_ROW_Group" xfId="48717"/>
    <cellStyle name="n_WES Flash Nov04_Feuil1_ROW_ROW ARPU" xfId="48718"/>
    <cellStyle name="n_WES Flash Nov04_Feuil1_Spain ARPU + AUPU" xfId="48719"/>
    <cellStyle name="n_WES Flash Nov04_Feuil1_Spain ARPU + AUPU_Group" xfId="48720"/>
    <cellStyle name="n_WES Flash Nov04_Feuil1_Spain ARPU + AUPU_ROW ARPU" xfId="48721"/>
    <cellStyle name="n_WES Flash Nov04_Feuil1_Spain KPIs" xfId="8085"/>
    <cellStyle name="n_WES Flash Nov04_Feuil1_Spain KPIs 2" xfId="17452"/>
    <cellStyle name="n_WES Flash Nov04_Feuil1_Spain KPIs_1" xfId="52902"/>
    <cellStyle name="n_WES Flash Nov04_Feuil1_Telecoms - Operational KPIs" xfId="51205"/>
    <cellStyle name="n_WES Flash Nov04_France financials" xfId="25016"/>
    <cellStyle name="n_WES Flash Nov04_France KPIs" xfId="6224"/>
    <cellStyle name="n_WES Flash Nov04_France KPIs 2" xfId="15641"/>
    <cellStyle name="n_WES Flash Nov04_France KPIs_1" xfId="13466"/>
    <cellStyle name="n_WES Flash Nov04_Group" xfId="48722"/>
    <cellStyle name="n_WES Flash Nov04_Group - financial KPIs" xfId="23272"/>
    <cellStyle name="n_WES Flash Nov04_Group - operational KPIs" xfId="11712"/>
    <cellStyle name="n_WES Flash Nov04_Group - operational KPIs 2" xfId="19411"/>
    <cellStyle name="n_WES Flash Nov04_Group - operational KPIs_1" xfId="21528"/>
    <cellStyle name="n_WES Flash Nov04_New L23 CA trafic 06-09 (06-10-20)" xfId="4105"/>
    <cellStyle name="n_WES Flash Nov04_New L23 CA trafic 06-09 (06-10-20)_A&amp;ME KPIs" xfId="54682"/>
    <cellStyle name="n_WES Flash Nov04_New L23 CA trafic 06-09 (06-10-20)_France financials" xfId="25020"/>
    <cellStyle name="n_WES Flash Nov04_New L23 CA trafic 06-09 (06-10-20)_France KPIs" xfId="6228"/>
    <cellStyle name="n_WES Flash Nov04_New L23 CA trafic 06-09 (06-10-20)_France KPIs 2" xfId="15645"/>
    <cellStyle name="n_WES Flash Nov04_New L23 CA trafic 06-09 (06-10-20)_France KPIs_1" xfId="13470"/>
    <cellStyle name="n_WES Flash Nov04_New L23 CA trafic 06-09 (06-10-20)_Group" xfId="48724"/>
    <cellStyle name="n_WES Flash Nov04_New L23 CA trafic 06-09 (06-10-20)_Group - financial KPIs" xfId="23276"/>
    <cellStyle name="n_WES Flash Nov04_New L23 CA trafic 06-09 (06-10-20)_Group - operational KPIs" xfId="11716"/>
    <cellStyle name="n_WES Flash Nov04_New L23 CA trafic 06-09 (06-10-20)_Group - operational KPIs 2" xfId="19415"/>
    <cellStyle name="n_WES Flash Nov04_New L23 CA trafic 06-09 (06-10-20)_Group - operational KPIs_1" xfId="21532"/>
    <cellStyle name="n_WES Flash Nov04_New L23 CA trafic 06-09 (06-10-20)_Poland KPIs" xfId="48723"/>
    <cellStyle name="n_WES Flash Nov04_New L23 CA trafic 06-09 (06-10-20)_ROW" xfId="48725"/>
    <cellStyle name="n_WES Flash Nov04_New L23 CA trafic 06-09 (06-10-20)_ROW ARPU" xfId="48726"/>
    <cellStyle name="n_WES Flash Nov04_New L23 CA trafic 06-09 (06-10-20)_ROW_1" xfId="48727"/>
    <cellStyle name="n_WES Flash Nov04_New L23 CA trafic 06-09 (06-10-20)_ROW_1_Group" xfId="48728"/>
    <cellStyle name="n_WES Flash Nov04_New L23 CA trafic 06-09 (06-10-20)_ROW_1_ROW ARPU" xfId="48729"/>
    <cellStyle name="n_WES Flash Nov04_New L23 CA trafic 06-09 (06-10-20)_ROW_Group" xfId="48730"/>
    <cellStyle name="n_WES Flash Nov04_New L23 CA trafic 06-09 (06-10-20)_ROW_ROW ARPU" xfId="48731"/>
    <cellStyle name="n_WES Flash Nov04_New L23 CA trafic 06-09 (06-10-20)_Spain ARPU + AUPU" xfId="48732"/>
    <cellStyle name="n_WES Flash Nov04_New L23 CA trafic 06-09 (06-10-20)_Spain ARPU + AUPU_Group" xfId="48733"/>
    <cellStyle name="n_WES Flash Nov04_New L23 CA trafic 06-09 (06-10-20)_Spain ARPU + AUPU_ROW ARPU" xfId="48734"/>
    <cellStyle name="n_WES Flash Nov04_New L23 CA trafic 06-09 (06-10-20)_Spain KPIs" xfId="8086"/>
    <cellStyle name="n_WES Flash Nov04_New L23 CA trafic 06-09 (06-10-20)_Spain KPIs 2" xfId="17453"/>
    <cellStyle name="n_WES Flash Nov04_New L23 CA trafic 06-09 (06-10-20)_Spain KPIs_1" xfId="52903"/>
    <cellStyle name="n_WES Flash Nov04_New L23 CA trafic 06-09 (06-10-20)_Telecoms - Operational KPIs" xfId="51206"/>
    <cellStyle name="n_WES Flash Nov04_PFA_Mn MTV_060413" xfId="4106"/>
    <cellStyle name="n_WES Flash Nov04_PFA_Mn MTV_060413_A&amp;ME KPIs" xfId="54683"/>
    <cellStyle name="n_WES Flash Nov04_PFA_Mn MTV_060413_France financials" xfId="25021"/>
    <cellStyle name="n_WES Flash Nov04_PFA_Mn MTV_060413_France KPIs" xfId="6229"/>
    <cellStyle name="n_WES Flash Nov04_PFA_Mn MTV_060413_France KPIs 2" xfId="15646"/>
    <cellStyle name="n_WES Flash Nov04_PFA_Mn MTV_060413_France KPIs_1" xfId="13471"/>
    <cellStyle name="n_WES Flash Nov04_PFA_Mn MTV_060413_Group" xfId="48736"/>
    <cellStyle name="n_WES Flash Nov04_PFA_Mn MTV_060413_Group - financial KPIs" xfId="23277"/>
    <cellStyle name="n_WES Flash Nov04_PFA_Mn MTV_060413_Group - operational KPIs" xfId="11717"/>
    <cellStyle name="n_WES Flash Nov04_PFA_Mn MTV_060413_Group - operational KPIs 2" xfId="19416"/>
    <cellStyle name="n_WES Flash Nov04_PFA_Mn MTV_060413_Group - operational KPIs_1" xfId="21533"/>
    <cellStyle name="n_WES Flash Nov04_PFA_Mn MTV_060413_Poland KPIs" xfId="48735"/>
    <cellStyle name="n_WES Flash Nov04_PFA_Mn MTV_060413_ROW" xfId="48737"/>
    <cellStyle name="n_WES Flash Nov04_PFA_Mn MTV_060413_ROW ARPU" xfId="48738"/>
    <cellStyle name="n_WES Flash Nov04_PFA_Mn MTV_060413_ROW_1" xfId="48739"/>
    <cellStyle name="n_WES Flash Nov04_PFA_Mn MTV_060413_ROW_1_Group" xfId="48740"/>
    <cellStyle name="n_WES Flash Nov04_PFA_Mn MTV_060413_ROW_1_ROW ARPU" xfId="48741"/>
    <cellStyle name="n_WES Flash Nov04_PFA_Mn MTV_060413_ROW_Group" xfId="48742"/>
    <cellStyle name="n_WES Flash Nov04_PFA_Mn MTV_060413_ROW_ROW ARPU" xfId="48743"/>
    <cellStyle name="n_WES Flash Nov04_PFA_Mn MTV_060413_Spain ARPU + AUPU" xfId="48744"/>
    <cellStyle name="n_WES Flash Nov04_PFA_Mn MTV_060413_Spain ARPU + AUPU_Group" xfId="48745"/>
    <cellStyle name="n_WES Flash Nov04_PFA_Mn MTV_060413_Spain ARPU + AUPU_ROW ARPU" xfId="48746"/>
    <cellStyle name="n_WES Flash Nov04_PFA_Mn MTV_060413_Spain KPIs" xfId="8087"/>
    <cellStyle name="n_WES Flash Nov04_PFA_Mn MTV_060413_Spain KPIs 2" xfId="17454"/>
    <cellStyle name="n_WES Flash Nov04_PFA_Mn MTV_060413_Spain KPIs_1" xfId="52904"/>
    <cellStyle name="n_WES Flash Nov04_PFA_Mn MTV_060413_Telecoms - Operational KPIs" xfId="51207"/>
    <cellStyle name="n_WES Flash Nov04_PFA_Mn_0603_V0 0" xfId="4107"/>
    <cellStyle name="n_WES Flash Nov04_PFA_Mn_0603_V0 0_A&amp;ME KPIs" xfId="54684"/>
    <cellStyle name="n_WES Flash Nov04_PFA_Mn_0603_V0 0_France financials" xfId="25022"/>
    <cellStyle name="n_WES Flash Nov04_PFA_Mn_0603_V0 0_France KPIs" xfId="6230"/>
    <cellStyle name="n_WES Flash Nov04_PFA_Mn_0603_V0 0_France KPIs 2" xfId="15647"/>
    <cellStyle name="n_WES Flash Nov04_PFA_Mn_0603_V0 0_France KPIs_1" xfId="13472"/>
    <cellStyle name="n_WES Flash Nov04_PFA_Mn_0603_V0 0_Group" xfId="48748"/>
    <cellStyle name="n_WES Flash Nov04_PFA_Mn_0603_V0 0_Group - financial KPIs" xfId="23278"/>
    <cellStyle name="n_WES Flash Nov04_PFA_Mn_0603_V0 0_Group - operational KPIs" xfId="11718"/>
    <cellStyle name="n_WES Flash Nov04_PFA_Mn_0603_V0 0_Group - operational KPIs 2" xfId="19417"/>
    <cellStyle name="n_WES Flash Nov04_PFA_Mn_0603_V0 0_Group - operational KPIs_1" xfId="21534"/>
    <cellStyle name="n_WES Flash Nov04_PFA_Mn_0603_V0 0_Poland KPIs" xfId="48747"/>
    <cellStyle name="n_WES Flash Nov04_PFA_Mn_0603_V0 0_ROW" xfId="48749"/>
    <cellStyle name="n_WES Flash Nov04_PFA_Mn_0603_V0 0_ROW ARPU" xfId="48750"/>
    <cellStyle name="n_WES Flash Nov04_PFA_Mn_0603_V0 0_ROW_1" xfId="48751"/>
    <cellStyle name="n_WES Flash Nov04_PFA_Mn_0603_V0 0_ROW_1_Group" xfId="48752"/>
    <cellStyle name="n_WES Flash Nov04_PFA_Mn_0603_V0 0_ROW_1_ROW ARPU" xfId="48753"/>
    <cellStyle name="n_WES Flash Nov04_PFA_Mn_0603_V0 0_ROW_Group" xfId="48754"/>
    <cellStyle name="n_WES Flash Nov04_PFA_Mn_0603_V0 0_ROW_ROW ARPU" xfId="48755"/>
    <cellStyle name="n_WES Flash Nov04_PFA_Mn_0603_V0 0_Spain ARPU + AUPU" xfId="48756"/>
    <cellStyle name="n_WES Flash Nov04_PFA_Mn_0603_V0 0_Spain ARPU + AUPU_Group" xfId="48757"/>
    <cellStyle name="n_WES Flash Nov04_PFA_Mn_0603_V0 0_Spain ARPU + AUPU_ROW ARPU" xfId="48758"/>
    <cellStyle name="n_WES Flash Nov04_PFA_Mn_0603_V0 0_Spain KPIs" xfId="8088"/>
    <cellStyle name="n_WES Flash Nov04_PFA_Mn_0603_V0 0_Spain KPIs 2" xfId="17455"/>
    <cellStyle name="n_WES Flash Nov04_PFA_Mn_0603_V0 0_Spain KPIs_1" xfId="52905"/>
    <cellStyle name="n_WES Flash Nov04_PFA_Mn_0603_V0 0_Telecoms - Operational KPIs" xfId="51208"/>
    <cellStyle name="n_WES Flash Nov04_Poland KPIs" xfId="48679"/>
    <cellStyle name="n_WES Flash Nov04_Reporting Valeur_Mobile_2010_10" xfId="48759"/>
    <cellStyle name="n_WES Flash Nov04_Reporting Valeur_Mobile_2010_10_Group" xfId="48760"/>
    <cellStyle name="n_WES Flash Nov04_Reporting Valeur_Mobile_2010_10_ROW" xfId="48761"/>
    <cellStyle name="n_WES Flash Nov04_Reporting Valeur_Mobile_2010_10_ROW ARPU" xfId="48762"/>
    <cellStyle name="n_WES Flash Nov04_Reporting Valeur_Mobile_2010_10_ROW_Group" xfId="48763"/>
    <cellStyle name="n_WES Flash Nov04_Reporting Valeur_Mobile_2010_10_ROW_ROW ARPU" xfId="48764"/>
    <cellStyle name="n_WES Flash Nov04_ROW" xfId="48765"/>
    <cellStyle name="n_WES Flash Nov04_ROW ARPU" xfId="48766"/>
    <cellStyle name="n_WES Flash Nov04_ROW_1" xfId="48767"/>
    <cellStyle name="n_WES Flash Nov04_ROW_1_Group" xfId="48768"/>
    <cellStyle name="n_WES Flash Nov04_ROW_1_ROW ARPU" xfId="48769"/>
    <cellStyle name="n_WES Flash Nov04_ROW_Group" xfId="48770"/>
    <cellStyle name="n_WES Flash Nov04_ROW_ROW ARPU" xfId="48771"/>
    <cellStyle name="n_WES Flash Nov04_Spain ARPU + AUPU" xfId="48772"/>
    <cellStyle name="n_WES Flash Nov04_Spain ARPU + AUPU_Group" xfId="48773"/>
    <cellStyle name="n_WES Flash Nov04_Spain ARPU + AUPU_ROW ARPU" xfId="48774"/>
    <cellStyle name="n_WES Flash Nov04_Spain KPIs" xfId="8082"/>
    <cellStyle name="n_WES Flash Nov04_Spain KPIs 2" xfId="17449"/>
    <cellStyle name="n_WES Flash Nov04_Spain KPIs_1" xfId="52899"/>
    <cellStyle name="n_WES Flash Nov04_Telecoms - Operational KPIs" xfId="51202"/>
    <cellStyle name="n_WES Flash Nov04_UAG_report_CA 06-09 (06-09-28)" xfId="4108"/>
    <cellStyle name="n_WES Flash Nov04_UAG_report_CA 06-09 (06-09-28)_A&amp;ME KPIs" xfId="54685"/>
    <cellStyle name="n_WES Flash Nov04_UAG_report_CA 06-09 (06-09-28)_France financials" xfId="25023"/>
    <cellStyle name="n_WES Flash Nov04_UAG_report_CA 06-09 (06-09-28)_France KPIs" xfId="6231"/>
    <cellStyle name="n_WES Flash Nov04_UAG_report_CA 06-09 (06-09-28)_France KPIs 2" xfId="15648"/>
    <cellStyle name="n_WES Flash Nov04_UAG_report_CA 06-09 (06-09-28)_France KPIs_1" xfId="13473"/>
    <cellStyle name="n_WES Flash Nov04_UAG_report_CA 06-09 (06-09-28)_Group" xfId="48776"/>
    <cellStyle name="n_WES Flash Nov04_UAG_report_CA 06-09 (06-09-28)_Group - financial KPIs" xfId="23279"/>
    <cellStyle name="n_WES Flash Nov04_UAG_report_CA 06-09 (06-09-28)_Group - operational KPIs" xfId="11719"/>
    <cellStyle name="n_WES Flash Nov04_UAG_report_CA 06-09 (06-09-28)_Group - operational KPIs 2" xfId="19418"/>
    <cellStyle name="n_WES Flash Nov04_UAG_report_CA 06-09 (06-09-28)_Group - operational KPIs_1" xfId="21535"/>
    <cellStyle name="n_WES Flash Nov04_UAG_report_CA 06-09 (06-09-28)_Poland KPIs" xfId="48775"/>
    <cellStyle name="n_WES Flash Nov04_UAG_report_CA 06-09 (06-09-28)_ROW" xfId="48777"/>
    <cellStyle name="n_WES Flash Nov04_UAG_report_CA 06-09 (06-09-28)_ROW ARPU" xfId="48778"/>
    <cellStyle name="n_WES Flash Nov04_UAG_report_CA 06-09 (06-09-28)_ROW_1" xfId="48779"/>
    <cellStyle name="n_WES Flash Nov04_UAG_report_CA 06-09 (06-09-28)_ROW_1_Group" xfId="48780"/>
    <cellStyle name="n_WES Flash Nov04_UAG_report_CA 06-09 (06-09-28)_ROW_1_ROW ARPU" xfId="48781"/>
    <cellStyle name="n_WES Flash Nov04_UAG_report_CA 06-09 (06-09-28)_ROW_Group" xfId="48782"/>
    <cellStyle name="n_WES Flash Nov04_UAG_report_CA 06-09 (06-09-28)_ROW_ROW ARPU" xfId="48783"/>
    <cellStyle name="n_WES Flash Nov04_UAG_report_CA 06-09 (06-09-28)_Spain ARPU + AUPU" xfId="48784"/>
    <cellStyle name="n_WES Flash Nov04_UAG_report_CA 06-09 (06-09-28)_Spain ARPU + AUPU_Group" xfId="48785"/>
    <cellStyle name="n_WES Flash Nov04_UAG_report_CA 06-09 (06-09-28)_Spain ARPU + AUPU_ROW ARPU" xfId="48786"/>
    <cellStyle name="n_WES Flash Nov04_UAG_report_CA 06-09 (06-09-28)_Spain KPIs" xfId="8089"/>
    <cellStyle name="n_WES Flash Nov04_UAG_report_CA 06-09 (06-09-28)_Spain KPIs 2" xfId="17456"/>
    <cellStyle name="n_WES Flash Nov04_UAG_report_CA 06-09 (06-09-28)_Spain KPIs_1" xfId="52906"/>
    <cellStyle name="n_WES Flash Nov04_UAG_report_CA 06-09 (06-09-28)_Telecoms - Operational KPIs" xfId="51209"/>
    <cellStyle name="n_WES Flash Nov04_UAG_report_CA 06-10 (06-11-06)" xfId="4109"/>
    <cellStyle name="n_WES Flash Nov04_UAG_report_CA 06-10 (06-11-06)_A&amp;ME KPIs" xfId="54686"/>
    <cellStyle name="n_WES Flash Nov04_UAG_report_CA 06-10 (06-11-06)_France financials" xfId="25024"/>
    <cellStyle name="n_WES Flash Nov04_UAG_report_CA 06-10 (06-11-06)_France KPIs" xfId="6232"/>
    <cellStyle name="n_WES Flash Nov04_UAG_report_CA 06-10 (06-11-06)_France KPIs 2" xfId="15649"/>
    <cellStyle name="n_WES Flash Nov04_UAG_report_CA 06-10 (06-11-06)_France KPIs_1" xfId="13474"/>
    <cellStyle name="n_WES Flash Nov04_UAG_report_CA 06-10 (06-11-06)_Group" xfId="48788"/>
    <cellStyle name="n_WES Flash Nov04_UAG_report_CA 06-10 (06-11-06)_Group - financial KPIs" xfId="23280"/>
    <cellStyle name="n_WES Flash Nov04_UAG_report_CA 06-10 (06-11-06)_Group - operational KPIs" xfId="11720"/>
    <cellStyle name="n_WES Flash Nov04_UAG_report_CA 06-10 (06-11-06)_Group - operational KPIs 2" xfId="19419"/>
    <cellStyle name="n_WES Flash Nov04_UAG_report_CA 06-10 (06-11-06)_Group - operational KPIs_1" xfId="21536"/>
    <cellStyle name="n_WES Flash Nov04_UAG_report_CA 06-10 (06-11-06)_Poland KPIs" xfId="48787"/>
    <cellStyle name="n_WES Flash Nov04_UAG_report_CA 06-10 (06-11-06)_ROW" xfId="48789"/>
    <cellStyle name="n_WES Flash Nov04_UAG_report_CA 06-10 (06-11-06)_ROW ARPU" xfId="48790"/>
    <cellStyle name="n_WES Flash Nov04_UAG_report_CA 06-10 (06-11-06)_ROW_1" xfId="48791"/>
    <cellStyle name="n_WES Flash Nov04_UAG_report_CA 06-10 (06-11-06)_ROW_1_Group" xfId="48792"/>
    <cellStyle name="n_WES Flash Nov04_UAG_report_CA 06-10 (06-11-06)_ROW_1_ROW ARPU" xfId="48793"/>
    <cellStyle name="n_WES Flash Nov04_UAG_report_CA 06-10 (06-11-06)_ROW_Group" xfId="48794"/>
    <cellStyle name="n_WES Flash Nov04_UAG_report_CA 06-10 (06-11-06)_ROW_ROW ARPU" xfId="48795"/>
    <cellStyle name="n_WES Flash Nov04_UAG_report_CA 06-10 (06-11-06)_Spain ARPU + AUPU" xfId="48796"/>
    <cellStyle name="n_WES Flash Nov04_UAG_report_CA 06-10 (06-11-06)_Spain ARPU + AUPU_Group" xfId="48797"/>
    <cellStyle name="n_WES Flash Nov04_UAG_report_CA 06-10 (06-11-06)_Spain ARPU + AUPU_ROW ARPU" xfId="48798"/>
    <cellStyle name="n_WES Flash Nov04_UAG_report_CA 06-10 (06-11-06)_Spain KPIs" xfId="8090"/>
    <cellStyle name="n_WES Flash Nov04_UAG_report_CA 06-10 (06-11-06)_Spain KPIs 2" xfId="17457"/>
    <cellStyle name="n_WES Flash Nov04_UAG_report_CA 06-10 (06-11-06)_Spain KPIs_1" xfId="52907"/>
    <cellStyle name="n_WES Flash Nov04_UAG_report_CA 06-10 (06-11-06)_Telecoms - Operational KPIs" xfId="51210"/>
    <cellStyle name="n_WES Flash October_04" xfId="4110"/>
    <cellStyle name="n_WES Flash October_04_A&amp;ME KPIs" xfId="54687"/>
    <cellStyle name="n_WES Flash October_04_CA BAC SCR-VM 06-07 (31-07-06)" xfId="4111"/>
    <cellStyle name="n_WES Flash October_04_CA BAC SCR-VM 06-07 (31-07-06)_A&amp;ME KPIs" xfId="54688"/>
    <cellStyle name="n_WES Flash October_04_CA BAC SCR-VM 06-07 (31-07-06)_France financials" xfId="25026"/>
    <cellStyle name="n_WES Flash October_04_CA BAC SCR-VM 06-07 (31-07-06)_France KPIs" xfId="6234"/>
    <cellStyle name="n_WES Flash October_04_CA BAC SCR-VM 06-07 (31-07-06)_France KPIs 2" xfId="15651"/>
    <cellStyle name="n_WES Flash October_04_CA BAC SCR-VM 06-07 (31-07-06)_France KPIs_1" xfId="13476"/>
    <cellStyle name="n_WES Flash October_04_CA BAC SCR-VM 06-07 (31-07-06)_Group" xfId="48801"/>
    <cellStyle name="n_WES Flash October_04_CA BAC SCR-VM 06-07 (31-07-06)_Group - financial KPIs" xfId="23282"/>
    <cellStyle name="n_WES Flash October_04_CA BAC SCR-VM 06-07 (31-07-06)_Group - operational KPIs" xfId="11722"/>
    <cellStyle name="n_WES Flash October_04_CA BAC SCR-VM 06-07 (31-07-06)_Group - operational KPIs 2" xfId="19421"/>
    <cellStyle name="n_WES Flash October_04_CA BAC SCR-VM 06-07 (31-07-06)_Group - operational KPIs_1" xfId="21538"/>
    <cellStyle name="n_WES Flash October_04_CA BAC SCR-VM 06-07 (31-07-06)_Poland KPIs" xfId="48800"/>
    <cellStyle name="n_WES Flash October_04_CA BAC SCR-VM 06-07 (31-07-06)_ROW" xfId="48802"/>
    <cellStyle name="n_WES Flash October_04_CA BAC SCR-VM 06-07 (31-07-06)_ROW ARPU" xfId="48803"/>
    <cellStyle name="n_WES Flash October_04_CA BAC SCR-VM 06-07 (31-07-06)_ROW_1" xfId="48804"/>
    <cellStyle name="n_WES Flash October_04_CA BAC SCR-VM 06-07 (31-07-06)_ROW_1_Group" xfId="48805"/>
    <cellStyle name="n_WES Flash October_04_CA BAC SCR-VM 06-07 (31-07-06)_ROW_1_ROW ARPU" xfId="48806"/>
    <cellStyle name="n_WES Flash October_04_CA BAC SCR-VM 06-07 (31-07-06)_ROW_Group" xfId="48807"/>
    <cellStyle name="n_WES Flash October_04_CA BAC SCR-VM 06-07 (31-07-06)_ROW_ROW ARPU" xfId="48808"/>
    <cellStyle name="n_WES Flash October_04_CA BAC SCR-VM 06-07 (31-07-06)_Spain ARPU + AUPU" xfId="48809"/>
    <cellStyle name="n_WES Flash October_04_CA BAC SCR-VM 06-07 (31-07-06)_Spain ARPU + AUPU_Group" xfId="48810"/>
    <cellStyle name="n_WES Flash October_04_CA BAC SCR-VM 06-07 (31-07-06)_Spain ARPU + AUPU_ROW ARPU" xfId="48811"/>
    <cellStyle name="n_WES Flash October_04_CA BAC SCR-VM 06-07 (31-07-06)_Spain KPIs" xfId="8092"/>
    <cellStyle name="n_WES Flash October_04_CA BAC SCR-VM 06-07 (31-07-06)_Spain KPIs 2" xfId="17459"/>
    <cellStyle name="n_WES Flash October_04_CA BAC SCR-VM 06-07 (31-07-06)_Spain KPIs_1" xfId="52909"/>
    <cellStyle name="n_WES Flash October_04_CA BAC SCR-VM 06-07 (31-07-06)_Telecoms - Operational KPIs" xfId="51212"/>
    <cellStyle name="n_WES Flash October_04_Classeur2" xfId="4112"/>
    <cellStyle name="n_WES Flash October_04_Classeur2_A&amp;ME KPIs" xfId="54689"/>
    <cellStyle name="n_WES Flash October_04_Classeur2_France financials" xfId="25027"/>
    <cellStyle name="n_WES Flash October_04_Classeur2_France KPIs" xfId="6235"/>
    <cellStyle name="n_WES Flash October_04_Classeur2_France KPIs 2" xfId="15652"/>
    <cellStyle name="n_WES Flash October_04_Classeur2_France KPIs_1" xfId="13477"/>
    <cellStyle name="n_WES Flash October_04_Classeur2_Group" xfId="48813"/>
    <cellStyle name="n_WES Flash October_04_Classeur2_Group - financial KPIs" xfId="23283"/>
    <cellStyle name="n_WES Flash October_04_Classeur2_Group - operational KPIs" xfId="11723"/>
    <cellStyle name="n_WES Flash October_04_Classeur2_Group - operational KPIs 2" xfId="19422"/>
    <cellStyle name="n_WES Flash October_04_Classeur2_Group - operational KPIs_1" xfId="21539"/>
    <cellStyle name="n_WES Flash October_04_Classeur2_Poland KPIs" xfId="48812"/>
    <cellStyle name="n_WES Flash October_04_Classeur2_ROW" xfId="48814"/>
    <cellStyle name="n_WES Flash October_04_Classeur2_ROW ARPU" xfId="48815"/>
    <cellStyle name="n_WES Flash October_04_Classeur2_ROW_1" xfId="48816"/>
    <cellStyle name="n_WES Flash October_04_Classeur2_ROW_1_Group" xfId="48817"/>
    <cellStyle name="n_WES Flash October_04_Classeur2_ROW_1_ROW ARPU" xfId="48818"/>
    <cellStyle name="n_WES Flash October_04_Classeur2_ROW_Group" xfId="48819"/>
    <cellStyle name="n_WES Flash October_04_Classeur2_ROW_ROW ARPU" xfId="48820"/>
    <cellStyle name="n_WES Flash October_04_Classeur2_Spain ARPU + AUPU" xfId="48821"/>
    <cellStyle name="n_WES Flash October_04_Classeur2_Spain ARPU + AUPU_Group" xfId="48822"/>
    <cellStyle name="n_WES Flash October_04_Classeur2_Spain ARPU + AUPU_ROW ARPU" xfId="48823"/>
    <cellStyle name="n_WES Flash October_04_Classeur2_Spain KPIs" xfId="8093"/>
    <cellStyle name="n_WES Flash October_04_Classeur2_Spain KPIs 2" xfId="17460"/>
    <cellStyle name="n_WES Flash October_04_Classeur2_Spain KPIs_1" xfId="52910"/>
    <cellStyle name="n_WES Flash October_04_Classeur2_Telecoms - Operational KPIs" xfId="51213"/>
    <cellStyle name="n_WES Flash October_04_DATA KPI Personal" xfId="48824"/>
    <cellStyle name="n_WES Flash October_04_DATA KPI Personal_Group" xfId="48825"/>
    <cellStyle name="n_WES Flash October_04_DATA KPI Personal_ROW ARPU" xfId="48826"/>
    <cellStyle name="n_WES Flash October_04_EE_CoA_BS - mapped V4" xfId="48827"/>
    <cellStyle name="n_WES Flash October_04_EE_CoA_BS - mapped V4_Group" xfId="48828"/>
    <cellStyle name="n_WES Flash October_04_EE_CoA_BS - mapped V4_ROW ARPU" xfId="48829"/>
    <cellStyle name="n_WES Flash October_04_Feuil1" xfId="4113"/>
    <cellStyle name="n_WES Flash October_04_Feuil1_A&amp;ME KPIs" xfId="54690"/>
    <cellStyle name="n_WES Flash October_04_Feuil1_France financials" xfId="25028"/>
    <cellStyle name="n_WES Flash October_04_Feuil1_France KPIs" xfId="6236"/>
    <cellStyle name="n_WES Flash October_04_Feuil1_France KPIs 2" xfId="15653"/>
    <cellStyle name="n_WES Flash October_04_Feuil1_France KPIs_1" xfId="13478"/>
    <cellStyle name="n_WES Flash October_04_Feuil1_Group" xfId="48831"/>
    <cellStyle name="n_WES Flash October_04_Feuil1_Group - financial KPIs" xfId="23284"/>
    <cellStyle name="n_WES Flash October_04_Feuil1_Group - operational KPIs" xfId="11724"/>
    <cellStyle name="n_WES Flash October_04_Feuil1_Group - operational KPIs 2" xfId="19423"/>
    <cellStyle name="n_WES Flash October_04_Feuil1_Group - operational KPIs_1" xfId="21540"/>
    <cellStyle name="n_WES Flash October_04_Feuil1_Poland KPIs" xfId="48830"/>
    <cellStyle name="n_WES Flash October_04_Feuil1_ROW" xfId="48832"/>
    <cellStyle name="n_WES Flash October_04_Feuil1_ROW ARPU" xfId="48833"/>
    <cellStyle name="n_WES Flash October_04_Feuil1_ROW_1" xfId="48834"/>
    <cellStyle name="n_WES Flash October_04_Feuil1_ROW_1_Group" xfId="48835"/>
    <cellStyle name="n_WES Flash October_04_Feuil1_ROW_1_ROW ARPU" xfId="48836"/>
    <cellStyle name="n_WES Flash October_04_Feuil1_ROW_Group" xfId="48837"/>
    <cellStyle name="n_WES Flash October_04_Feuil1_ROW_ROW ARPU" xfId="48838"/>
    <cellStyle name="n_WES Flash October_04_Feuil1_Spain ARPU + AUPU" xfId="48839"/>
    <cellStyle name="n_WES Flash October_04_Feuil1_Spain ARPU + AUPU_Group" xfId="48840"/>
    <cellStyle name="n_WES Flash October_04_Feuil1_Spain ARPU + AUPU_ROW ARPU" xfId="48841"/>
    <cellStyle name="n_WES Flash October_04_Feuil1_Spain KPIs" xfId="8094"/>
    <cellStyle name="n_WES Flash October_04_Feuil1_Spain KPIs 2" xfId="17461"/>
    <cellStyle name="n_WES Flash October_04_Feuil1_Spain KPIs_1" xfId="52911"/>
    <cellStyle name="n_WES Flash October_04_Feuil1_Telecoms - Operational KPIs" xfId="51214"/>
    <cellStyle name="n_WES Flash October_04_France financials" xfId="25025"/>
    <cellStyle name="n_WES Flash October_04_France KPIs" xfId="6233"/>
    <cellStyle name="n_WES Flash October_04_France KPIs 2" xfId="15650"/>
    <cellStyle name="n_WES Flash October_04_France KPIs_1" xfId="13475"/>
    <cellStyle name="n_WES Flash October_04_Group" xfId="48842"/>
    <cellStyle name="n_WES Flash October_04_Group - financial KPIs" xfId="23281"/>
    <cellStyle name="n_WES Flash October_04_Group - operational KPIs" xfId="11721"/>
    <cellStyle name="n_WES Flash October_04_Group - operational KPIs 2" xfId="19420"/>
    <cellStyle name="n_WES Flash October_04_Group - operational KPIs_1" xfId="21537"/>
    <cellStyle name="n_WES Flash October_04_New L23 CA trafic 06-09 (06-10-20)" xfId="4114"/>
    <cellStyle name="n_WES Flash October_04_New L23 CA trafic 06-09 (06-10-20)_A&amp;ME KPIs" xfId="54691"/>
    <cellStyle name="n_WES Flash October_04_New L23 CA trafic 06-09 (06-10-20)_France financials" xfId="25029"/>
    <cellStyle name="n_WES Flash October_04_New L23 CA trafic 06-09 (06-10-20)_France KPIs" xfId="6237"/>
    <cellStyle name="n_WES Flash October_04_New L23 CA trafic 06-09 (06-10-20)_France KPIs 2" xfId="15654"/>
    <cellStyle name="n_WES Flash October_04_New L23 CA trafic 06-09 (06-10-20)_France KPIs_1" xfId="13479"/>
    <cellStyle name="n_WES Flash October_04_New L23 CA trafic 06-09 (06-10-20)_Group" xfId="48844"/>
    <cellStyle name="n_WES Flash October_04_New L23 CA trafic 06-09 (06-10-20)_Group - financial KPIs" xfId="23285"/>
    <cellStyle name="n_WES Flash October_04_New L23 CA trafic 06-09 (06-10-20)_Group - operational KPIs" xfId="11725"/>
    <cellStyle name="n_WES Flash October_04_New L23 CA trafic 06-09 (06-10-20)_Group - operational KPIs 2" xfId="19424"/>
    <cellStyle name="n_WES Flash October_04_New L23 CA trafic 06-09 (06-10-20)_Group - operational KPIs_1" xfId="21541"/>
    <cellStyle name="n_WES Flash October_04_New L23 CA trafic 06-09 (06-10-20)_Poland KPIs" xfId="48843"/>
    <cellStyle name="n_WES Flash October_04_New L23 CA trafic 06-09 (06-10-20)_ROW" xfId="48845"/>
    <cellStyle name="n_WES Flash October_04_New L23 CA trafic 06-09 (06-10-20)_ROW ARPU" xfId="48846"/>
    <cellStyle name="n_WES Flash October_04_New L23 CA trafic 06-09 (06-10-20)_ROW_1" xfId="48847"/>
    <cellStyle name="n_WES Flash October_04_New L23 CA trafic 06-09 (06-10-20)_ROW_1_Group" xfId="48848"/>
    <cellStyle name="n_WES Flash October_04_New L23 CA trafic 06-09 (06-10-20)_ROW_1_ROW ARPU" xfId="48849"/>
    <cellStyle name="n_WES Flash October_04_New L23 CA trafic 06-09 (06-10-20)_ROW_Group" xfId="48850"/>
    <cellStyle name="n_WES Flash October_04_New L23 CA trafic 06-09 (06-10-20)_ROW_ROW ARPU" xfId="48851"/>
    <cellStyle name="n_WES Flash October_04_New L23 CA trafic 06-09 (06-10-20)_Spain ARPU + AUPU" xfId="48852"/>
    <cellStyle name="n_WES Flash October_04_New L23 CA trafic 06-09 (06-10-20)_Spain ARPU + AUPU_Group" xfId="48853"/>
    <cellStyle name="n_WES Flash October_04_New L23 CA trafic 06-09 (06-10-20)_Spain ARPU + AUPU_ROW ARPU" xfId="48854"/>
    <cellStyle name="n_WES Flash October_04_New L23 CA trafic 06-09 (06-10-20)_Spain KPIs" xfId="8095"/>
    <cellStyle name="n_WES Flash October_04_New L23 CA trafic 06-09 (06-10-20)_Spain KPIs 2" xfId="17462"/>
    <cellStyle name="n_WES Flash October_04_New L23 CA trafic 06-09 (06-10-20)_Spain KPIs_1" xfId="52912"/>
    <cellStyle name="n_WES Flash October_04_New L23 CA trafic 06-09 (06-10-20)_Telecoms - Operational KPIs" xfId="51215"/>
    <cellStyle name="n_WES Flash October_04_PFA_Mn MTV_060413" xfId="4115"/>
    <cellStyle name="n_WES Flash October_04_PFA_Mn MTV_060413_A&amp;ME KPIs" xfId="54692"/>
    <cellStyle name="n_WES Flash October_04_PFA_Mn MTV_060413_France financials" xfId="25030"/>
    <cellStyle name="n_WES Flash October_04_PFA_Mn MTV_060413_France KPIs" xfId="6238"/>
    <cellStyle name="n_WES Flash October_04_PFA_Mn MTV_060413_France KPIs 2" xfId="15655"/>
    <cellStyle name="n_WES Flash October_04_PFA_Mn MTV_060413_France KPIs_1" xfId="13480"/>
    <cellStyle name="n_WES Flash October_04_PFA_Mn MTV_060413_Group" xfId="48856"/>
    <cellStyle name="n_WES Flash October_04_PFA_Mn MTV_060413_Group - financial KPIs" xfId="23286"/>
    <cellStyle name="n_WES Flash October_04_PFA_Mn MTV_060413_Group - operational KPIs" xfId="11726"/>
    <cellStyle name="n_WES Flash October_04_PFA_Mn MTV_060413_Group - operational KPIs 2" xfId="19425"/>
    <cellStyle name="n_WES Flash October_04_PFA_Mn MTV_060413_Group - operational KPIs_1" xfId="21542"/>
    <cellStyle name="n_WES Flash October_04_PFA_Mn MTV_060413_Poland KPIs" xfId="48855"/>
    <cellStyle name="n_WES Flash October_04_PFA_Mn MTV_060413_ROW" xfId="48857"/>
    <cellStyle name="n_WES Flash October_04_PFA_Mn MTV_060413_ROW ARPU" xfId="48858"/>
    <cellStyle name="n_WES Flash October_04_PFA_Mn MTV_060413_ROW_1" xfId="48859"/>
    <cellStyle name="n_WES Flash October_04_PFA_Mn MTV_060413_ROW_1_Group" xfId="48860"/>
    <cellStyle name="n_WES Flash October_04_PFA_Mn MTV_060413_ROW_1_ROW ARPU" xfId="48861"/>
    <cellStyle name="n_WES Flash October_04_PFA_Mn MTV_060413_ROW_Group" xfId="48862"/>
    <cellStyle name="n_WES Flash October_04_PFA_Mn MTV_060413_ROW_ROW ARPU" xfId="48863"/>
    <cellStyle name="n_WES Flash October_04_PFA_Mn MTV_060413_Spain ARPU + AUPU" xfId="48864"/>
    <cellStyle name="n_WES Flash October_04_PFA_Mn MTV_060413_Spain ARPU + AUPU_Group" xfId="48865"/>
    <cellStyle name="n_WES Flash October_04_PFA_Mn MTV_060413_Spain ARPU + AUPU_ROW ARPU" xfId="48866"/>
    <cellStyle name="n_WES Flash October_04_PFA_Mn MTV_060413_Spain KPIs" xfId="8096"/>
    <cellStyle name="n_WES Flash October_04_PFA_Mn MTV_060413_Spain KPIs 2" xfId="17463"/>
    <cellStyle name="n_WES Flash October_04_PFA_Mn MTV_060413_Spain KPIs_1" xfId="52913"/>
    <cellStyle name="n_WES Flash October_04_PFA_Mn MTV_060413_Telecoms - Operational KPIs" xfId="51216"/>
    <cellStyle name="n_WES Flash October_04_PFA_Mn_0603_V0 0" xfId="4116"/>
    <cellStyle name="n_WES Flash October_04_PFA_Mn_0603_V0 0_A&amp;ME KPIs" xfId="54693"/>
    <cellStyle name="n_WES Flash October_04_PFA_Mn_0603_V0 0_France financials" xfId="25031"/>
    <cellStyle name="n_WES Flash October_04_PFA_Mn_0603_V0 0_France KPIs" xfId="6239"/>
    <cellStyle name="n_WES Flash October_04_PFA_Mn_0603_V0 0_France KPIs 2" xfId="15656"/>
    <cellStyle name="n_WES Flash October_04_PFA_Mn_0603_V0 0_France KPIs_1" xfId="13481"/>
    <cellStyle name="n_WES Flash October_04_PFA_Mn_0603_V0 0_Group" xfId="48868"/>
    <cellStyle name="n_WES Flash October_04_PFA_Mn_0603_V0 0_Group - financial KPIs" xfId="23287"/>
    <cellStyle name="n_WES Flash October_04_PFA_Mn_0603_V0 0_Group - operational KPIs" xfId="11727"/>
    <cellStyle name="n_WES Flash October_04_PFA_Mn_0603_V0 0_Group - operational KPIs 2" xfId="19426"/>
    <cellStyle name="n_WES Flash October_04_PFA_Mn_0603_V0 0_Group - operational KPIs_1" xfId="21543"/>
    <cellStyle name="n_WES Flash October_04_PFA_Mn_0603_V0 0_Poland KPIs" xfId="48867"/>
    <cellStyle name="n_WES Flash October_04_PFA_Mn_0603_V0 0_ROW" xfId="48869"/>
    <cellStyle name="n_WES Flash October_04_PFA_Mn_0603_V0 0_ROW ARPU" xfId="48870"/>
    <cellStyle name="n_WES Flash October_04_PFA_Mn_0603_V0 0_ROW_1" xfId="48871"/>
    <cellStyle name="n_WES Flash October_04_PFA_Mn_0603_V0 0_ROW_1_Group" xfId="48872"/>
    <cellStyle name="n_WES Flash October_04_PFA_Mn_0603_V0 0_ROW_1_ROW ARPU" xfId="48873"/>
    <cellStyle name="n_WES Flash October_04_PFA_Mn_0603_V0 0_ROW_Group" xfId="48874"/>
    <cellStyle name="n_WES Flash October_04_PFA_Mn_0603_V0 0_ROW_ROW ARPU" xfId="48875"/>
    <cellStyle name="n_WES Flash October_04_PFA_Mn_0603_V0 0_Spain ARPU + AUPU" xfId="48876"/>
    <cellStyle name="n_WES Flash October_04_PFA_Mn_0603_V0 0_Spain ARPU + AUPU_Group" xfId="48877"/>
    <cellStyle name="n_WES Flash October_04_PFA_Mn_0603_V0 0_Spain ARPU + AUPU_ROW ARPU" xfId="48878"/>
    <cellStyle name="n_WES Flash October_04_PFA_Mn_0603_V0 0_Spain KPIs" xfId="8097"/>
    <cellStyle name="n_WES Flash October_04_PFA_Mn_0603_V0 0_Spain KPIs 2" xfId="17464"/>
    <cellStyle name="n_WES Flash October_04_PFA_Mn_0603_V0 0_Spain KPIs_1" xfId="52914"/>
    <cellStyle name="n_WES Flash October_04_PFA_Mn_0603_V0 0_Telecoms - Operational KPIs" xfId="51217"/>
    <cellStyle name="n_WES Flash October_04_Poland KPIs" xfId="48799"/>
    <cellStyle name="n_WES Flash October_04_Reporting Valeur_Mobile_2010_10" xfId="48879"/>
    <cellStyle name="n_WES Flash October_04_Reporting Valeur_Mobile_2010_10_Group" xfId="48880"/>
    <cellStyle name="n_WES Flash October_04_Reporting Valeur_Mobile_2010_10_ROW" xfId="48881"/>
    <cellStyle name="n_WES Flash October_04_Reporting Valeur_Mobile_2010_10_ROW ARPU" xfId="48882"/>
    <cellStyle name="n_WES Flash October_04_Reporting Valeur_Mobile_2010_10_ROW_Group" xfId="48883"/>
    <cellStyle name="n_WES Flash October_04_Reporting Valeur_Mobile_2010_10_ROW_ROW ARPU" xfId="48884"/>
    <cellStyle name="n_WES Flash October_04_ROW" xfId="48885"/>
    <cellStyle name="n_WES Flash October_04_ROW ARPU" xfId="48886"/>
    <cellStyle name="n_WES Flash October_04_ROW_1" xfId="48887"/>
    <cellStyle name="n_WES Flash October_04_ROW_1_Group" xfId="48888"/>
    <cellStyle name="n_WES Flash October_04_ROW_1_ROW ARPU" xfId="48889"/>
    <cellStyle name="n_WES Flash October_04_ROW_Group" xfId="48890"/>
    <cellStyle name="n_WES Flash October_04_ROW_ROW ARPU" xfId="48891"/>
    <cellStyle name="n_WES Flash October_04_Spain ARPU + AUPU" xfId="48892"/>
    <cellStyle name="n_WES Flash October_04_Spain ARPU + AUPU_Group" xfId="48893"/>
    <cellStyle name="n_WES Flash October_04_Spain ARPU + AUPU_ROW ARPU" xfId="48894"/>
    <cellStyle name="n_WES Flash October_04_Spain KPIs" xfId="8091"/>
    <cellStyle name="n_WES Flash October_04_Spain KPIs 2" xfId="17458"/>
    <cellStyle name="n_WES Flash October_04_Spain KPIs_1" xfId="52908"/>
    <cellStyle name="n_WES Flash October_04_Telecoms - Operational KPIs" xfId="51211"/>
    <cellStyle name="n_WES Flash October_04_UAG_report_CA 06-09 (06-09-28)" xfId="4117"/>
    <cellStyle name="n_WES Flash October_04_UAG_report_CA 06-09 (06-09-28)_A&amp;ME KPIs" xfId="54694"/>
    <cellStyle name="n_WES Flash October_04_UAG_report_CA 06-09 (06-09-28)_France financials" xfId="25032"/>
    <cellStyle name="n_WES Flash October_04_UAG_report_CA 06-09 (06-09-28)_France KPIs" xfId="6240"/>
    <cellStyle name="n_WES Flash October_04_UAG_report_CA 06-09 (06-09-28)_France KPIs 2" xfId="15657"/>
    <cellStyle name="n_WES Flash October_04_UAG_report_CA 06-09 (06-09-28)_France KPIs_1" xfId="13482"/>
    <cellStyle name="n_WES Flash October_04_UAG_report_CA 06-09 (06-09-28)_Group" xfId="48896"/>
    <cellStyle name="n_WES Flash October_04_UAG_report_CA 06-09 (06-09-28)_Group - financial KPIs" xfId="23288"/>
    <cellStyle name="n_WES Flash October_04_UAG_report_CA 06-09 (06-09-28)_Group - operational KPIs" xfId="11728"/>
    <cellStyle name="n_WES Flash October_04_UAG_report_CA 06-09 (06-09-28)_Group - operational KPIs 2" xfId="19427"/>
    <cellStyle name="n_WES Flash October_04_UAG_report_CA 06-09 (06-09-28)_Group - operational KPIs_1" xfId="21544"/>
    <cellStyle name="n_WES Flash October_04_UAG_report_CA 06-09 (06-09-28)_Poland KPIs" xfId="48895"/>
    <cellStyle name="n_WES Flash October_04_UAG_report_CA 06-09 (06-09-28)_ROW" xfId="48897"/>
    <cellStyle name="n_WES Flash October_04_UAG_report_CA 06-09 (06-09-28)_ROW ARPU" xfId="48898"/>
    <cellStyle name="n_WES Flash October_04_UAG_report_CA 06-09 (06-09-28)_ROW_1" xfId="48899"/>
    <cellStyle name="n_WES Flash October_04_UAG_report_CA 06-09 (06-09-28)_ROW_1_Group" xfId="48900"/>
    <cellStyle name="n_WES Flash October_04_UAG_report_CA 06-09 (06-09-28)_ROW_1_ROW ARPU" xfId="48901"/>
    <cellStyle name="n_WES Flash October_04_UAG_report_CA 06-09 (06-09-28)_ROW_Group" xfId="48902"/>
    <cellStyle name="n_WES Flash October_04_UAG_report_CA 06-09 (06-09-28)_ROW_ROW ARPU" xfId="48903"/>
    <cellStyle name="n_WES Flash October_04_UAG_report_CA 06-09 (06-09-28)_Spain ARPU + AUPU" xfId="48904"/>
    <cellStyle name="n_WES Flash October_04_UAG_report_CA 06-09 (06-09-28)_Spain ARPU + AUPU_Group" xfId="48905"/>
    <cellStyle name="n_WES Flash October_04_UAG_report_CA 06-09 (06-09-28)_Spain ARPU + AUPU_ROW ARPU" xfId="48906"/>
    <cellStyle name="n_WES Flash October_04_UAG_report_CA 06-09 (06-09-28)_Spain KPIs" xfId="8098"/>
    <cellStyle name="n_WES Flash October_04_UAG_report_CA 06-09 (06-09-28)_Spain KPIs 2" xfId="17465"/>
    <cellStyle name="n_WES Flash October_04_UAG_report_CA 06-09 (06-09-28)_Spain KPIs_1" xfId="52915"/>
    <cellStyle name="n_WES Flash October_04_UAG_report_CA 06-09 (06-09-28)_Telecoms - Operational KPIs" xfId="51218"/>
    <cellStyle name="n_WES Flash October_04_UAG_report_CA 06-10 (06-11-06)" xfId="4118"/>
    <cellStyle name="n_WES Flash October_04_UAG_report_CA 06-10 (06-11-06)_A&amp;ME KPIs" xfId="54695"/>
    <cellStyle name="n_WES Flash October_04_UAG_report_CA 06-10 (06-11-06)_France financials" xfId="25033"/>
    <cellStyle name="n_WES Flash October_04_UAG_report_CA 06-10 (06-11-06)_France KPIs" xfId="6241"/>
    <cellStyle name="n_WES Flash October_04_UAG_report_CA 06-10 (06-11-06)_France KPIs 2" xfId="15658"/>
    <cellStyle name="n_WES Flash October_04_UAG_report_CA 06-10 (06-11-06)_France KPIs_1" xfId="13483"/>
    <cellStyle name="n_WES Flash October_04_UAG_report_CA 06-10 (06-11-06)_Group" xfId="48908"/>
    <cellStyle name="n_WES Flash October_04_UAG_report_CA 06-10 (06-11-06)_Group - financial KPIs" xfId="23289"/>
    <cellStyle name="n_WES Flash October_04_UAG_report_CA 06-10 (06-11-06)_Group - operational KPIs" xfId="11729"/>
    <cellStyle name="n_WES Flash October_04_UAG_report_CA 06-10 (06-11-06)_Group - operational KPIs 2" xfId="19428"/>
    <cellStyle name="n_WES Flash October_04_UAG_report_CA 06-10 (06-11-06)_Group - operational KPIs_1" xfId="21545"/>
    <cellStyle name="n_WES Flash October_04_UAG_report_CA 06-10 (06-11-06)_Poland KPIs" xfId="48907"/>
    <cellStyle name="n_WES Flash October_04_UAG_report_CA 06-10 (06-11-06)_ROW" xfId="48909"/>
    <cellStyle name="n_WES Flash October_04_UAG_report_CA 06-10 (06-11-06)_ROW ARPU" xfId="48910"/>
    <cellStyle name="n_WES Flash October_04_UAG_report_CA 06-10 (06-11-06)_ROW_1" xfId="48911"/>
    <cellStyle name="n_WES Flash October_04_UAG_report_CA 06-10 (06-11-06)_ROW_1_Group" xfId="48912"/>
    <cellStyle name="n_WES Flash October_04_UAG_report_CA 06-10 (06-11-06)_ROW_1_ROW ARPU" xfId="48913"/>
    <cellStyle name="n_WES Flash October_04_UAG_report_CA 06-10 (06-11-06)_ROW_Group" xfId="48914"/>
    <cellStyle name="n_WES Flash October_04_UAG_report_CA 06-10 (06-11-06)_ROW_ROW ARPU" xfId="48915"/>
    <cellStyle name="n_WES Flash October_04_UAG_report_CA 06-10 (06-11-06)_Spain ARPU + AUPU" xfId="48916"/>
    <cellStyle name="n_WES Flash October_04_UAG_report_CA 06-10 (06-11-06)_Spain ARPU + AUPU_Group" xfId="48917"/>
    <cellStyle name="n_WES Flash October_04_UAG_report_CA 06-10 (06-11-06)_Spain ARPU + AUPU_ROW ARPU" xfId="48918"/>
    <cellStyle name="n_WES Flash October_04_UAG_report_CA 06-10 (06-11-06)_Spain KPIs" xfId="8099"/>
    <cellStyle name="n_WES Flash October_04_UAG_report_CA 06-10 (06-11-06)_Spain KPIs 2" xfId="17466"/>
    <cellStyle name="n_WES Flash October_04_UAG_report_CA 06-10 (06-11-06)_Spain KPIs_1" xfId="52916"/>
    <cellStyle name="n_WES Flash October_04_UAG_report_CA 06-10 (06-11-06)_Telecoms - Operational KPIs" xfId="51219"/>
    <cellStyle name="n_WES Sourcing 2004" xfId="4119"/>
    <cellStyle name="n_WES Sourcing 2004_01 Synthèse DM pour modèle" xfId="4120"/>
    <cellStyle name="n_WES Sourcing 2004_01 Synthèse DM pour modèle_A&amp;ME KPIs" xfId="54697"/>
    <cellStyle name="n_WES Sourcing 2004_01 Synthèse DM pour modèle_France financials" xfId="25035"/>
    <cellStyle name="n_WES Sourcing 2004_01 Synthèse DM pour modèle_France KPIs" xfId="6243"/>
    <cellStyle name="n_WES Sourcing 2004_01 Synthèse DM pour modèle_France KPIs 2" xfId="15660"/>
    <cellStyle name="n_WES Sourcing 2004_01 Synthèse DM pour modèle_France KPIs_1" xfId="13485"/>
    <cellStyle name="n_WES Sourcing 2004_01 Synthèse DM pour modèle_Group" xfId="48921"/>
    <cellStyle name="n_WES Sourcing 2004_01 Synthèse DM pour modèle_Group - financial KPIs" xfId="23291"/>
    <cellStyle name="n_WES Sourcing 2004_01 Synthèse DM pour modèle_Group - operational KPIs" xfId="11731"/>
    <cellStyle name="n_WES Sourcing 2004_01 Synthèse DM pour modèle_Group - operational KPIs 2" xfId="19430"/>
    <cellStyle name="n_WES Sourcing 2004_01 Synthèse DM pour modèle_Group - operational KPIs_1" xfId="21547"/>
    <cellStyle name="n_WES Sourcing 2004_01 Synthèse DM pour modèle_Poland KPIs" xfId="48920"/>
    <cellStyle name="n_WES Sourcing 2004_01 Synthèse DM pour modèle_ROW" xfId="48922"/>
    <cellStyle name="n_WES Sourcing 2004_01 Synthèse DM pour modèle_ROW ARPU" xfId="48923"/>
    <cellStyle name="n_WES Sourcing 2004_01 Synthèse DM pour modèle_ROW_1" xfId="48924"/>
    <cellStyle name="n_WES Sourcing 2004_01 Synthèse DM pour modèle_ROW_1_Group" xfId="48925"/>
    <cellStyle name="n_WES Sourcing 2004_01 Synthèse DM pour modèle_ROW_1_ROW ARPU" xfId="48926"/>
    <cellStyle name="n_WES Sourcing 2004_01 Synthèse DM pour modèle_ROW_Group" xfId="48927"/>
    <cellStyle name="n_WES Sourcing 2004_01 Synthèse DM pour modèle_ROW_ROW ARPU" xfId="48928"/>
    <cellStyle name="n_WES Sourcing 2004_01 Synthèse DM pour modèle_Spain ARPU + AUPU" xfId="48929"/>
    <cellStyle name="n_WES Sourcing 2004_01 Synthèse DM pour modèle_Spain ARPU + AUPU_Group" xfId="48930"/>
    <cellStyle name="n_WES Sourcing 2004_01 Synthèse DM pour modèle_Spain ARPU + AUPU_ROW ARPU" xfId="48931"/>
    <cellStyle name="n_WES Sourcing 2004_01 Synthèse DM pour modèle_Spain KPIs" xfId="8101"/>
    <cellStyle name="n_WES Sourcing 2004_01 Synthèse DM pour modèle_Spain KPIs 2" xfId="17468"/>
    <cellStyle name="n_WES Sourcing 2004_01 Synthèse DM pour modèle_Spain KPIs_1" xfId="52918"/>
    <cellStyle name="n_WES Sourcing 2004_01 Synthèse DM pour modèle_Telecoms - Operational KPIs" xfId="51221"/>
    <cellStyle name="n_WES Sourcing 2004_0703 Préflashde L23 Analyse CA trafic 07-03 (07-04-03)" xfId="4121"/>
    <cellStyle name="n_WES Sourcing 2004_0703 Préflashde L23 Analyse CA trafic 07-03 (07-04-03)_A&amp;ME KPIs" xfId="54698"/>
    <cellStyle name="n_WES Sourcing 2004_0703 Préflashde L23 Analyse CA trafic 07-03 (07-04-03)_France financials" xfId="25036"/>
    <cellStyle name="n_WES Sourcing 2004_0703 Préflashde L23 Analyse CA trafic 07-03 (07-04-03)_France KPIs" xfId="6244"/>
    <cellStyle name="n_WES Sourcing 2004_0703 Préflashde L23 Analyse CA trafic 07-03 (07-04-03)_France KPIs 2" xfId="15661"/>
    <cellStyle name="n_WES Sourcing 2004_0703 Préflashde L23 Analyse CA trafic 07-03 (07-04-03)_France KPIs_1" xfId="13486"/>
    <cellStyle name="n_WES Sourcing 2004_0703 Préflashde L23 Analyse CA trafic 07-03 (07-04-03)_Group" xfId="48933"/>
    <cellStyle name="n_WES Sourcing 2004_0703 Préflashde L23 Analyse CA trafic 07-03 (07-04-03)_Group - financial KPIs" xfId="23292"/>
    <cellStyle name="n_WES Sourcing 2004_0703 Préflashde L23 Analyse CA trafic 07-03 (07-04-03)_Group - operational KPIs" xfId="11732"/>
    <cellStyle name="n_WES Sourcing 2004_0703 Préflashde L23 Analyse CA trafic 07-03 (07-04-03)_Group - operational KPIs 2" xfId="19431"/>
    <cellStyle name="n_WES Sourcing 2004_0703 Préflashde L23 Analyse CA trafic 07-03 (07-04-03)_Group - operational KPIs_1" xfId="21548"/>
    <cellStyle name="n_WES Sourcing 2004_0703 Préflashde L23 Analyse CA trafic 07-03 (07-04-03)_Poland KPIs" xfId="48932"/>
    <cellStyle name="n_WES Sourcing 2004_0703 Préflashde L23 Analyse CA trafic 07-03 (07-04-03)_ROW" xfId="48934"/>
    <cellStyle name="n_WES Sourcing 2004_0703 Préflashde L23 Analyse CA trafic 07-03 (07-04-03)_ROW ARPU" xfId="48935"/>
    <cellStyle name="n_WES Sourcing 2004_0703 Préflashde L23 Analyse CA trafic 07-03 (07-04-03)_ROW_1" xfId="48936"/>
    <cellStyle name="n_WES Sourcing 2004_0703 Préflashde L23 Analyse CA trafic 07-03 (07-04-03)_ROW_1_Group" xfId="48937"/>
    <cellStyle name="n_WES Sourcing 2004_0703 Préflashde L23 Analyse CA trafic 07-03 (07-04-03)_ROW_1_ROW ARPU" xfId="48938"/>
    <cellStyle name="n_WES Sourcing 2004_0703 Préflashde L23 Analyse CA trafic 07-03 (07-04-03)_ROW_Group" xfId="48939"/>
    <cellStyle name="n_WES Sourcing 2004_0703 Préflashde L23 Analyse CA trafic 07-03 (07-04-03)_ROW_ROW ARPU" xfId="48940"/>
    <cellStyle name="n_WES Sourcing 2004_0703 Préflashde L23 Analyse CA trafic 07-03 (07-04-03)_Spain ARPU + AUPU" xfId="48941"/>
    <cellStyle name="n_WES Sourcing 2004_0703 Préflashde L23 Analyse CA trafic 07-03 (07-04-03)_Spain ARPU + AUPU_Group" xfId="48942"/>
    <cellStyle name="n_WES Sourcing 2004_0703 Préflashde L23 Analyse CA trafic 07-03 (07-04-03)_Spain ARPU + AUPU_ROW ARPU" xfId="48943"/>
    <cellStyle name="n_WES Sourcing 2004_0703 Préflashde L23 Analyse CA trafic 07-03 (07-04-03)_Spain KPIs" xfId="8102"/>
    <cellStyle name="n_WES Sourcing 2004_0703 Préflashde L23 Analyse CA trafic 07-03 (07-04-03)_Spain KPIs 2" xfId="17469"/>
    <cellStyle name="n_WES Sourcing 2004_0703 Préflashde L23 Analyse CA trafic 07-03 (07-04-03)_Spain KPIs_1" xfId="52919"/>
    <cellStyle name="n_WES Sourcing 2004_0703 Préflashde L23 Analyse CA trafic 07-03 (07-04-03)_Telecoms - Operational KPIs" xfId="51222"/>
    <cellStyle name="n_WES Sourcing 2004_A&amp;ME KPIs" xfId="54696"/>
    <cellStyle name="n_WES Sourcing 2004_Base Forfaits 06-07" xfId="4122"/>
    <cellStyle name="n_WES Sourcing 2004_Base Forfaits 06-07_A&amp;ME KPIs" xfId="54699"/>
    <cellStyle name="n_WES Sourcing 2004_Base Forfaits 06-07_France financials" xfId="25037"/>
    <cellStyle name="n_WES Sourcing 2004_Base Forfaits 06-07_France KPIs" xfId="6245"/>
    <cellStyle name="n_WES Sourcing 2004_Base Forfaits 06-07_France KPIs 2" xfId="15662"/>
    <cellStyle name="n_WES Sourcing 2004_Base Forfaits 06-07_France KPIs_1" xfId="13487"/>
    <cellStyle name="n_WES Sourcing 2004_Base Forfaits 06-07_Group" xfId="48945"/>
    <cellStyle name="n_WES Sourcing 2004_Base Forfaits 06-07_Group - financial KPIs" xfId="23293"/>
    <cellStyle name="n_WES Sourcing 2004_Base Forfaits 06-07_Group - operational KPIs" xfId="11733"/>
    <cellStyle name="n_WES Sourcing 2004_Base Forfaits 06-07_Group - operational KPIs 2" xfId="19432"/>
    <cellStyle name="n_WES Sourcing 2004_Base Forfaits 06-07_Group - operational KPIs_1" xfId="21549"/>
    <cellStyle name="n_WES Sourcing 2004_Base Forfaits 06-07_Poland KPIs" xfId="48944"/>
    <cellStyle name="n_WES Sourcing 2004_Base Forfaits 06-07_ROW" xfId="48946"/>
    <cellStyle name="n_WES Sourcing 2004_Base Forfaits 06-07_ROW ARPU" xfId="48947"/>
    <cellStyle name="n_WES Sourcing 2004_Base Forfaits 06-07_ROW_1" xfId="48948"/>
    <cellStyle name="n_WES Sourcing 2004_Base Forfaits 06-07_ROW_1_Group" xfId="48949"/>
    <cellStyle name="n_WES Sourcing 2004_Base Forfaits 06-07_ROW_1_ROW ARPU" xfId="48950"/>
    <cellStyle name="n_WES Sourcing 2004_Base Forfaits 06-07_ROW_Group" xfId="48951"/>
    <cellStyle name="n_WES Sourcing 2004_Base Forfaits 06-07_ROW_ROW ARPU" xfId="48952"/>
    <cellStyle name="n_WES Sourcing 2004_Base Forfaits 06-07_Spain ARPU + AUPU" xfId="48953"/>
    <cellStyle name="n_WES Sourcing 2004_Base Forfaits 06-07_Spain ARPU + AUPU_Group" xfId="48954"/>
    <cellStyle name="n_WES Sourcing 2004_Base Forfaits 06-07_Spain ARPU + AUPU_ROW ARPU" xfId="48955"/>
    <cellStyle name="n_WES Sourcing 2004_Base Forfaits 06-07_Spain KPIs" xfId="8103"/>
    <cellStyle name="n_WES Sourcing 2004_Base Forfaits 06-07_Spain KPIs 2" xfId="17470"/>
    <cellStyle name="n_WES Sourcing 2004_Base Forfaits 06-07_Spain KPIs_1" xfId="52920"/>
    <cellStyle name="n_WES Sourcing 2004_Base Forfaits 06-07_Telecoms - Operational KPIs" xfId="51223"/>
    <cellStyle name="n_WES Sourcing 2004_CA BAC SCR-VM 06-07 (31-07-06)" xfId="4123"/>
    <cellStyle name="n_WES Sourcing 2004_CA BAC SCR-VM 06-07 (31-07-06)_A&amp;ME KPIs" xfId="54700"/>
    <cellStyle name="n_WES Sourcing 2004_CA BAC SCR-VM 06-07 (31-07-06)_France financials" xfId="25038"/>
    <cellStyle name="n_WES Sourcing 2004_CA BAC SCR-VM 06-07 (31-07-06)_France KPIs" xfId="6246"/>
    <cellStyle name="n_WES Sourcing 2004_CA BAC SCR-VM 06-07 (31-07-06)_France KPIs 2" xfId="15663"/>
    <cellStyle name="n_WES Sourcing 2004_CA BAC SCR-VM 06-07 (31-07-06)_France KPIs_1" xfId="13488"/>
    <cellStyle name="n_WES Sourcing 2004_CA BAC SCR-VM 06-07 (31-07-06)_Group" xfId="48957"/>
    <cellStyle name="n_WES Sourcing 2004_CA BAC SCR-VM 06-07 (31-07-06)_Group - financial KPIs" xfId="23294"/>
    <cellStyle name="n_WES Sourcing 2004_CA BAC SCR-VM 06-07 (31-07-06)_Group - operational KPIs" xfId="11734"/>
    <cellStyle name="n_WES Sourcing 2004_CA BAC SCR-VM 06-07 (31-07-06)_Group - operational KPIs 2" xfId="19433"/>
    <cellStyle name="n_WES Sourcing 2004_CA BAC SCR-VM 06-07 (31-07-06)_Group - operational KPIs_1" xfId="21550"/>
    <cellStyle name="n_WES Sourcing 2004_CA BAC SCR-VM 06-07 (31-07-06)_Poland KPIs" xfId="48956"/>
    <cellStyle name="n_WES Sourcing 2004_CA BAC SCR-VM 06-07 (31-07-06)_ROW" xfId="48958"/>
    <cellStyle name="n_WES Sourcing 2004_CA BAC SCR-VM 06-07 (31-07-06)_ROW ARPU" xfId="48959"/>
    <cellStyle name="n_WES Sourcing 2004_CA BAC SCR-VM 06-07 (31-07-06)_ROW_1" xfId="48960"/>
    <cellStyle name="n_WES Sourcing 2004_CA BAC SCR-VM 06-07 (31-07-06)_ROW_1_Group" xfId="48961"/>
    <cellStyle name="n_WES Sourcing 2004_CA BAC SCR-VM 06-07 (31-07-06)_ROW_1_ROW ARPU" xfId="48962"/>
    <cellStyle name="n_WES Sourcing 2004_CA BAC SCR-VM 06-07 (31-07-06)_ROW_Group" xfId="48963"/>
    <cellStyle name="n_WES Sourcing 2004_CA BAC SCR-VM 06-07 (31-07-06)_ROW_ROW ARPU" xfId="48964"/>
    <cellStyle name="n_WES Sourcing 2004_CA BAC SCR-VM 06-07 (31-07-06)_Spain ARPU + AUPU" xfId="48965"/>
    <cellStyle name="n_WES Sourcing 2004_CA BAC SCR-VM 06-07 (31-07-06)_Spain ARPU + AUPU_Group" xfId="48966"/>
    <cellStyle name="n_WES Sourcing 2004_CA BAC SCR-VM 06-07 (31-07-06)_Spain ARPU + AUPU_ROW ARPU" xfId="48967"/>
    <cellStyle name="n_WES Sourcing 2004_CA BAC SCR-VM 06-07 (31-07-06)_Spain KPIs" xfId="8104"/>
    <cellStyle name="n_WES Sourcing 2004_CA BAC SCR-VM 06-07 (31-07-06)_Spain KPIs 2" xfId="17471"/>
    <cellStyle name="n_WES Sourcing 2004_CA BAC SCR-VM 06-07 (31-07-06)_Spain KPIs_1" xfId="52921"/>
    <cellStyle name="n_WES Sourcing 2004_CA BAC SCR-VM 06-07 (31-07-06)_Telecoms - Operational KPIs" xfId="51224"/>
    <cellStyle name="n_WES Sourcing 2004_CA forfaits 0607 (06-08-14)" xfId="4124"/>
    <cellStyle name="n_WES Sourcing 2004_CA forfaits 0607 (06-08-14)_A&amp;ME KPIs" xfId="54701"/>
    <cellStyle name="n_WES Sourcing 2004_CA forfaits 0607 (06-08-14)_France financials" xfId="25039"/>
    <cellStyle name="n_WES Sourcing 2004_CA forfaits 0607 (06-08-14)_France KPIs" xfId="6247"/>
    <cellStyle name="n_WES Sourcing 2004_CA forfaits 0607 (06-08-14)_France KPIs 2" xfId="15664"/>
    <cellStyle name="n_WES Sourcing 2004_CA forfaits 0607 (06-08-14)_France KPIs_1" xfId="13489"/>
    <cellStyle name="n_WES Sourcing 2004_CA forfaits 0607 (06-08-14)_Group" xfId="48969"/>
    <cellStyle name="n_WES Sourcing 2004_CA forfaits 0607 (06-08-14)_Group - financial KPIs" xfId="23295"/>
    <cellStyle name="n_WES Sourcing 2004_CA forfaits 0607 (06-08-14)_Group - operational KPIs" xfId="11735"/>
    <cellStyle name="n_WES Sourcing 2004_CA forfaits 0607 (06-08-14)_Group - operational KPIs 2" xfId="19434"/>
    <cellStyle name="n_WES Sourcing 2004_CA forfaits 0607 (06-08-14)_Group - operational KPIs_1" xfId="21551"/>
    <cellStyle name="n_WES Sourcing 2004_CA forfaits 0607 (06-08-14)_Poland KPIs" xfId="48968"/>
    <cellStyle name="n_WES Sourcing 2004_CA forfaits 0607 (06-08-14)_ROW" xfId="48970"/>
    <cellStyle name="n_WES Sourcing 2004_CA forfaits 0607 (06-08-14)_ROW ARPU" xfId="48971"/>
    <cellStyle name="n_WES Sourcing 2004_CA forfaits 0607 (06-08-14)_ROW_1" xfId="48972"/>
    <cellStyle name="n_WES Sourcing 2004_CA forfaits 0607 (06-08-14)_ROW_1_Group" xfId="48973"/>
    <cellStyle name="n_WES Sourcing 2004_CA forfaits 0607 (06-08-14)_ROW_1_ROW ARPU" xfId="48974"/>
    <cellStyle name="n_WES Sourcing 2004_CA forfaits 0607 (06-08-14)_ROW_Group" xfId="48975"/>
    <cellStyle name="n_WES Sourcing 2004_CA forfaits 0607 (06-08-14)_ROW_ROW ARPU" xfId="48976"/>
    <cellStyle name="n_WES Sourcing 2004_CA forfaits 0607 (06-08-14)_Spain ARPU + AUPU" xfId="48977"/>
    <cellStyle name="n_WES Sourcing 2004_CA forfaits 0607 (06-08-14)_Spain ARPU + AUPU_Group" xfId="48978"/>
    <cellStyle name="n_WES Sourcing 2004_CA forfaits 0607 (06-08-14)_Spain ARPU + AUPU_ROW ARPU" xfId="48979"/>
    <cellStyle name="n_WES Sourcing 2004_CA forfaits 0607 (06-08-14)_Spain KPIs" xfId="8105"/>
    <cellStyle name="n_WES Sourcing 2004_CA forfaits 0607 (06-08-14)_Spain KPIs 2" xfId="17472"/>
    <cellStyle name="n_WES Sourcing 2004_CA forfaits 0607 (06-08-14)_Spain KPIs_1" xfId="52922"/>
    <cellStyle name="n_WES Sourcing 2004_CA forfaits 0607 (06-08-14)_Telecoms - Operational KPIs" xfId="51225"/>
    <cellStyle name="n_WES Sourcing 2004_Classeur2" xfId="4125"/>
    <cellStyle name="n_WES Sourcing 2004_Classeur2_A&amp;ME KPIs" xfId="54702"/>
    <cellStyle name="n_WES Sourcing 2004_Classeur2_France financials" xfId="25040"/>
    <cellStyle name="n_WES Sourcing 2004_Classeur2_France KPIs" xfId="6248"/>
    <cellStyle name="n_WES Sourcing 2004_Classeur2_France KPIs 2" xfId="15665"/>
    <cellStyle name="n_WES Sourcing 2004_Classeur2_France KPIs_1" xfId="13490"/>
    <cellStyle name="n_WES Sourcing 2004_Classeur2_Group" xfId="48981"/>
    <cellStyle name="n_WES Sourcing 2004_Classeur2_Group - financial KPIs" xfId="23296"/>
    <cellStyle name="n_WES Sourcing 2004_Classeur2_Group - operational KPIs" xfId="11736"/>
    <cellStyle name="n_WES Sourcing 2004_Classeur2_Group - operational KPIs 2" xfId="19435"/>
    <cellStyle name="n_WES Sourcing 2004_Classeur2_Group - operational KPIs_1" xfId="21552"/>
    <cellStyle name="n_WES Sourcing 2004_Classeur2_Poland KPIs" xfId="48980"/>
    <cellStyle name="n_WES Sourcing 2004_Classeur2_ROW" xfId="48982"/>
    <cellStyle name="n_WES Sourcing 2004_Classeur2_ROW ARPU" xfId="48983"/>
    <cellStyle name="n_WES Sourcing 2004_Classeur2_ROW_1" xfId="48984"/>
    <cellStyle name="n_WES Sourcing 2004_Classeur2_ROW_1_Group" xfId="48985"/>
    <cellStyle name="n_WES Sourcing 2004_Classeur2_ROW_1_ROW ARPU" xfId="48986"/>
    <cellStyle name="n_WES Sourcing 2004_Classeur2_ROW_Group" xfId="48987"/>
    <cellStyle name="n_WES Sourcing 2004_Classeur2_ROW_ROW ARPU" xfId="48988"/>
    <cellStyle name="n_WES Sourcing 2004_Classeur2_Spain ARPU + AUPU" xfId="48989"/>
    <cellStyle name="n_WES Sourcing 2004_Classeur2_Spain ARPU + AUPU_Group" xfId="48990"/>
    <cellStyle name="n_WES Sourcing 2004_Classeur2_Spain ARPU + AUPU_ROW ARPU" xfId="48991"/>
    <cellStyle name="n_WES Sourcing 2004_Classeur2_Spain KPIs" xfId="8106"/>
    <cellStyle name="n_WES Sourcing 2004_Classeur2_Spain KPIs 2" xfId="17473"/>
    <cellStyle name="n_WES Sourcing 2004_Classeur2_Spain KPIs_1" xfId="52923"/>
    <cellStyle name="n_WES Sourcing 2004_Classeur2_Telecoms - Operational KPIs" xfId="51226"/>
    <cellStyle name="n_WES Sourcing 2004_Classeur5" xfId="4126"/>
    <cellStyle name="n_WES Sourcing 2004_Classeur5_A&amp;ME KPIs" xfId="54703"/>
    <cellStyle name="n_WES Sourcing 2004_Classeur5_France financials" xfId="25041"/>
    <cellStyle name="n_WES Sourcing 2004_Classeur5_France KPIs" xfId="6249"/>
    <cellStyle name="n_WES Sourcing 2004_Classeur5_France KPIs 2" xfId="15666"/>
    <cellStyle name="n_WES Sourcing 2004_Classeur5_France KPIs_1" xfId="13491"/>
    <cellStyle name="n_WES Sourcing 2004_Classeur5_Group" xfId="48993"/>
    <cellStyle name="n_WES Sourcing 2004_Classeur5_Group - financial KPIs" xfId="23297"/>
    <cellStyle name="n_WES Sourcing 2004_Classeur5_Group - operational KPIs" xfId="11737"/>
    <cellStyle name="n_WES Sourcing 2004_Classeur5_Group - operational KPIs 2" xfId="19436"/>
    <cellStyle name="n_WES Sourcing 2004_Classeur5_Group - operational KPIs_1" xfId="21553"/>
    <cellStyle name="n_WES Sourcing 2004_Classeur5_Poland KPIs" xfId="48992"/>
    <cellStyle name="n_WES Sourcing 2004_Classeur5_ROW" xfId="48994"/>
    <cellStyle name="n_WES Sourcing 2004_Classeur5_ROW ARPU" xfId="48995"/>
    <cellStyle name="n_WES Sourcing 2004_Classeur5_ROW_1" xfId="48996"/>
    <cellStyle name="n_WES Sourcing 2004_Classeur5_ROW_1_Group" xfId="48997"/>
    <cellStyle name="n_WES Sourcing 2004_Classeur5_ROW_1_ROW ARPU" xfId="48998"/>
    <cellStyle name="n_WES Sourcing 2004_Classeur5_ROW_Group" xfId="48999"/>
    <cellStyle name="n_WES Sourcing 2004_Classeur5_ROW_ROW ARPU" xfId="49000"/>
    <cellStyle name="n_WES Sourcing 2004_Classeur5_Spain ARPU + AUPU" xfId="49001"/>
    <cellStyle name="n_WES Sourcing 2004_Classeur5_Spain ARPU + AUPU_Group" xfId="49002"/>
    <cellStyle name="n_WES Sourcing 2004_Classeur5_Spain ARPU + AUPU_ROW ARPU" xfId="49003"/>
    <cellStyle name="n_WES Sourcing 2004_Classeur5_Spain KPIs" xfId="8107"/>
    <cellStyle name="n_WES Sourcing 2004_Classeur5_Spain KPIs 2" xfId="17474"/>
    <cellStyle name="n_WES Sourcing 2004_Classeur5_Spain KPIs_1" xfId="52924"/>
    <cellStyle name="n_WES Sourcing 2004_Classeur5_Telecoms - Operational KPIs" xfId="51227"/>
    <cellStyle name="n_WES Sourcing 2004_DATA KPI Personal" xfId="49004"/>
    <cellStyle name="n_WES Sourcing 2004_DATA KPI Personal_Group" xfId="49005"/>
    <cellStyle name="n_WES Sourcing 2004_DATA KPI Personal_ROW ARPU" xfId="49006"/>
    <cellStyle name="n_WES Sourcing 2004_EE_CoA_BS - mapped V4" xfId="49007"/>
    <cellStyle name="n_WES Sourcing 2004_EE_CoA_BS - mapped V4_Group" xfId="49008"/>
    <cellStyle name="n_WES Sourcing 2004_EE_CoA_BS - mapped V4_ROW ARPU" xfId="49009"/>
    <cellStyle name="n_WES Sourcing 2004_France financials" xfId="25034"/>
    <cellStyle name="n_WES Sourcing 2004_France KPIs" xfId="6242"/>
    <cellStyle name="n_WES Sourcing 2004_France KPIs 2" xfId="15659"/>
    <cellStyle name="n_WES Sourcing 2004_France KPIs_1" xfId="13484"/>
    <cellStyle name="n_WES Sourcing 2004_Group" xfId="49010"/>
    <cellStyle name="n_WES Sourcing 2004_Group - financial KPIs" xfId="23290"/>
    <cellStyle name="n_WES Sourcing 2004_Group - operational KPIs" xfId="11730"/>
    <cellStyle name="n_WES Sourcing 2004_Group - operational KPIs 2" xfId="19429"/>
    <cellStyle name="n_WES Sourcing 2004_Group - operational KPIs_1" xfId="21546"/>
    <cellStyle name="n_WES Sourcing 2004_PFA_Mn MTV_060413" xfId="4127"/>
    <cellStyle name="n_WES Sourcing 2004_PFA_Mn MTV_060413_A&amp;ME KPIs" xfId="54704"/>
    <cellStyle name="n_WES Sourcing 2004_PFA_Mn MTV_060413_France financials" xfId="25042"/>
    <cellStyle name="n_WES Sourcing 2004_PFA_Mn MTV_060413_France KPIs" xfId="6250"/>
    <cellStyle name="n_WES Sourcing 2004_PFA_Mn MTV_060413_France KPIs 2" xfId="15667"/>
    <cellStyle name="n_WES Sourcing 2004_PFA_Mn MTV_060413_France KPIs_1" xfId="13492"/>
    <cellStyle name="n_WES Sourcing 2004_PFA_Mn MTV_060413_Group" xfId="49012"/>
    <cellStyle name="n_WES Sourcing 2004_PFA_Mn MTV_060413_Group - financial KPIs" xfId="23298"/>
    <cellStyle name="n_WES Sourcing 2004_PFA_Mn MTV_060413_Group - operational KPIs" xfId="11738"/>
    <cellStyle name="n_WES Sourcing 2004_PFA_Mn MTV_060413_Group - operational KPIs 2" xfId="19437"/>
    <cellStyle name="n_WES Sourcing 2004_PFA_Mn MTV_060413_Group - operational KPIs_1" xfId="21554"/>
    <cellStyle name="n_WES Sourcing 2004_PFA_Mn MTV_060413_Poland KPIs" xfId="49011"/>
    <cellStyle name="n_WES Sourcing 2004_PFA_Mn MTV_060413_ROW" xfId="49013"/>
    <cellStyle name="n_WES Sourcing 2004_PFA_Mn MTV_060413_ROW ARPU" xfId="49014"/>
    <cellStyle name="n_WES Sourcing 2004_PFA_Mn MTV_060413_ROW_1" xfId="49015"/>
    <cellStyle name="n_WES Sourcing 2004_PFA_Mn MTV_060413_ROW_1_Group" xfId="49016"/>
    <cellStyle name="n_WES Sourcing 2004_PFA_Mn MTV_060413_ROW_1_ROW ARPU" xfId="49017"/>
    <cellStyle name="n_WES Sourcing 2004_PFA_Mn MTV_060413_ROW_Group" xfId="49018"/>
    <cellStyle name="n_WES Sourcing 2004_PFA_Mn MTV_060413_ROW_ROW ARPU" xfId="49019"/>
    <cellStyle name="n_WES Sourcing 2004_PFA_Mn MTV_060413_Spain ARPU + AUPU" xfId="49020"/>
    <cellStyle name="n_WES Sourcing 2004_PFA_Mn MTV_060413_Spain ARPU + AUPU_Group" xfId="49021"/>
    <cellStyle name="n_WES Sourcing 2004_PFA_Mn MTV_060413_Spain ARPU + AUPU_ROW ARPU" xfId="49022"/>
    <cellStyle name="n_WES Sourcing 2004_PFA_Mn MTV_060413_Spain KPIs" xfId="8108"/>
    <cellStyle name="n_WES Sourcing 2004_PFA_Mn MTV_060413_Spain KPIs 2" xfId="17475"/>
    <cellStyle name="n_WES Sourcing 2004_PFA_Mn MTV_060413_Spain KPIs_1" xfId="52925"/>
    <cellStyle name="n_WES Sourcing 2004_PFA_Mn MTV_060413_Telecoms - Operational KPIs" xfId="51228"/>
    <cellStyle name="n_WES Sourcing 2004_PFA_Mn_0603_V0 0" xfId="4128"/>
    <cellStyle name="n_WES Sourcing 2004_PFA_Mn_0603_V0 0_A&amp;ME KPIs" xfId="54705"/>
    <cellStyle name="n_WES Sourcing 2004_PFA_Mn_0603_V0 0_France financials" xfId="25043"/>
    <cellStyle name="n_WES Sourcing 2004_PFA_Mn_0603_V0 0_France KPIs" xfId="6251"/>
    <cellStyle name="n_WES Sourcing 2004_PFA_Mn_0603_V0 0_France KPIs 2" xfId="15668"/>
    <cellStyle name="n_WES Sourcing 2004_PFA_Mn_0603_V0 0_France KPIs_1" xfId="13493"/>
    <cellStyle name="n_WES Sourcing 2004_PFA_Mn_0603_V0 0_Group" xfId="49024"/>
    <cellStyle name="n_WES Sourcing 2004_PFA_Mn_0603_V0 0_Group - financial KPIs" xfId="23299"/>
    <cellStyle name="n_WES Sourcing 2004_PFA_Mn_0603_V0 0_Group - operational KPIs" xfId="11739"/>
    <cellStyle name="n_WES Sourcing 2004_PFA_Mn_0603_V0 0_Group - operational KPIs 2" xfId="19438"/>
    <cellStyle name="n_WES Sourcing 2004_PFA_Mn_0603_V0 0_Group - operational KPIs_1" xfId="21555"/>
    <cellStyle name="n_WES Sourcing 2004_PFA_Mn_0603_V0 0_Poland KPIs" xfId="49023"/>
    <cellStyle name="n_WES Sourcing 2004_PFA_Mn_0603_V0 0_ROW" xfId="49025"/>
    <cellStyle name="n_WES Sourcing 2004_PFA_Mn_0603_V0 0_ROW ARPU" xfId="49026"/>
    <cellStyle name="n_WES Sourcing 2004_PFA_Mn_0603_V0 0_ROW_1" xfId="49027"/>
    <cellStyle name="n_WES Sourcing 2004_PFA_Mn_0603_V0 0_ROW_1_Group" xfId="49028"/>
    <cellStyle name="n_WES Sourcing 2004_PFA_Mn_0603_V0 0_ROW_1_ROW ARPU" xfId="49029"/>
    <cellStyle name="n_WES Sourcing 2004_PFA_Mn_0603_V0 0_ROW_Group" xfId="49030"/>
    <cellStyle name="n_WES Sourcing 2004_PFA_Mn_0603_V0 0_ROW_ROW ARPU" xfId="49031"/>
    <cellStyle name="n_WES Sourcing 2004_PFA_Mn_0603_V0 0_Spain ARPU + AUPU" xfId="49032"/>
    <cellStyle name="n_WES Sourcing 2004_PFA_Mn_0603_V0 0_Spain ARPU + AUPU_Group" xfId="49033"/>
    <cellStyle name="n_WES Sourcing 2004_PFA_Mn_0603_V0 0_Spain ARPU + AUPU_ROW ARPU" xfId="49034"/>
    <cellStyle name="n_WES Sourcing 2004_PFA_Mn_0603_V0 0_Spain KPIs" xfId="8109"/>
    <cellStyle name="n_WES Sourcing 2004_PFA_Mn_0603_V0 0_Spain KPIs 2" xfId="17476"/>
    <cellStyle name="n_WES Sourcing 2004_PFA_Mn_0603_V0 0_Spain KPIs_1" xfId="52926"/>
    <cellStyle name="n_WES Sourcing 2004_PFA_Mn_0603_V0 0_Telecoms - Operational KPIs" xfId="51229"/>
    <cellStyle name="n_WES Sourcing 2004_PFA_Parcs_0600706" xfId="4129"/>
    <cellStyle name="n_WES Sourcing 2004_PFA_Parcs_0600706_A&amp;ME KPIs" xfId="54706"/>
    <cellStyle name="n_WES Sourcing 2004_PFA_Parcs_0600706_France financials" xfId="25044"/>
    <cellStyle name="n_WES Sourcing 2004_PFA_Parcs_0600706_France KPIs" xfId="6252"/>
    <cellStyle name="n_WES Sourcing 2004_PFA_Parcs_0600706_France KPIs 2" xfId="15669"/>
    <cellStyle name="n_WES Sourcing 2004_PFA_Parcs_0600706_France KPIs_1" xfId="13494"/>
    <cellStyle name="n_WES Sourcing 2004_PFA_Parcs_0600706_Group" xfId="49036"/>
    <cellStyle name="n_WES Sourcing 2004_PFA_Parcs_0600706_Group - financial KPIs" xfId="23300"/>
    <cellStyle name="n_WES Sourcing 2004_PFA_Parcs_0600706_Group - operational KPIs" xfId="11740"/>
    <cellStyle name="n_WES Sourcing 2004_PFA_Parcs_0600706_Group - operational KPIs 2" xfId="19439"/>
    <cellStyle name="n_WES Sourcing 2004_PFA_Parcs_0600706_Group - operational KPIs_1" xfId="21556"/>
    <cellStyle name="n_WES Sourcing 2004_PFA_Parcs_0600706_Poland KPIs" xfId="49035"/>
    <cellStyle name="n_WES Sourcing 2004_PFA_Parcs_0600706_ROW" xfId="49037"/>
    <cellStyle name="n_WES Sourcing 2004_PFA_Parcs_0600706_ROW ARPU" xfId="49038"/>
    <cellStyle name="n_WES Sourcing 2004_PFA_Parcs_0600706_ROW_1" xfId="49039"/>
    <cellStyle name="n_WES Sourcing 2004_PFA_Parcs_0600706_ROW_1_Group" xfId="49040"/>
    <cellStyle name="n_WES Sourcing 2004_PFA_Parcs_0600706_ROW_1_ROW ARPU" xfId="49041"/>
    <cellStyle name="n_WES Sourcing 2004_PFA_Parcs_0600706_ROW_Group" xfId="49042"/>
    <cellStyle name="n_WES Sourcing 2004_PFA_Parcs_0600706_ROW_ROW ARPU" xfId="49043"/>
    <cellStyle name="n_WES Sourcing 2004_PFA_Parcs_0600706_Spain ARPU + AUPU" xfId="49044"/>
    <cellStyle name="n_WES Sourcing 2004_PFA_Parcs_0600706_Spain ARPU + AUPU_Group" xfId="49045"/>
    <cellStyle name="n_WES Sourcing 2004_PFA_Parcs_0600706_Spain ARPU + AUPU_ROW ARPU" xfId="49046"/>
    <cellStyle name="n_WES Sourcing 2004_PFA_Parcs_0600706_Spain KPIs" xfId="8110"/>
    <cellStyle name="n_WES Sourcing 2004_PFA_Parcs_0600706_Spain KPIs 2" xfId="17477"/>
    <cellStyle name="n_WES Sourcing 2004_PFA_Parcs_0600706_Spain KPIs_1" xfId="52927"/>
    <cellStyle name="n_WES Sourcing 2004_PFA_Parcs_0600706_Telecoms - Operational KPIs" xfId="51230"/>
    <cellStyle name="n_WES Sourcing 2004_Poland KPIs" xfId="48919"/>
    <cellStyle name="n_WES Sourcing 2004_Reporting Valeur_Mobile_2010_10" xfId="49047"/>
    <cellStyle name="n_WES Sourcing 2004_Reporting Valeur_Mobile_2010_10_Group" xfId="49048"/>
    <cellStyle name="n_WES Sourcing 2004_Reporting Valeur_Mobile_2010_10_ROW" xfId="49049"/>
    <cellStyle name="n_WES Sourcing 2004_Reporting Valeur_Mobile_2010_10_ROW ARPU" xfId="49050"/>
    <cellStyle name="n_WES Sourcing 2004_Reporting Valeur_Mobile_2010_10_ROW_Group" xfId="49051"/>
    <cellStyle name="n_WES Sourcing 2004_Reporting Valeur_Mobile_2010_10_ROW_ROW ARPU" xfId="49052"/>
    <cellStyle name="n_WES Sourcing 2004_ROW" xfId="49053"/>
    <cellStyle name="n_WES Sourcing 2004_ROW ARPU" xfId="49054"/>
    <cellStyle name="n_WES Sourcing 2004_ROW_1" xfId="49055"/>
    <cellStyle name="n_WES Sourcing 2004_ROW_1_Group" xfId="49056"/>
    <cellStyle name="n_WES Sourcing 2004_ROW_1_ROW ARPU" xfId="49057"/>
    <cellStyle name="n_WES Sourcing 2004_ROW_Group" xfId="49058"/>
    <cellStyle name="n_WES Sourcing 2004_ROW_ROW ARPU" xfId="49059"/>
    <cellStyle name="n_WES Sourcing 2004_Spain ARPU + AUPU" xfId="49060"/>
    <cellStyle name="n_WES Sourcing 2004_Spain ARPU + AUPU_Group" xfId="49061"/>
    <cellStyle name="n_WES Sourcing 2004_Spain ARPU + AUPU_ROW ARPU" xfId="49062"/>
    <cellStyle name="n_WES Sourcing 2004_Spain KPIs" xfId="8100"/>
    <cellStyle name="n_WES Sourcing 2004_Spain KPIs 2" xfId="17467"/>
    <cellStyle name="n_WES Sourcing 2004_Spain KPIs_1" xfId="52917"/>
    <cellStyle name="n_WES Sourcing 2004_Telecoms - Operational KPIs" xfId="51220"/>
    <cellStyle name="n_WES Sourcing 2004_UAG_report_CA 06-09 (06-09-28)" xfId="4130"/>
    <cellStyle name="n_WES Sourcing 2004_UAG_report_CA 06-09 (06-09-28)_A&amp;ME KPIs" xfId="54707"/>
    <cellStyle name="n_WES Sourcing 2004_UAG_report_CA 06-09 (06-09-28)_France financials" xfId="25045"/>
    <cellStyle name="n_WES Sourcing 2004_UAG_report_CA 06-09 (06-09-28)_France KPIs" xfId="6253"/>
    <cellStyle name="n_WES Sourcing 2004_UAG_report_CA 06-09 (06-09-28)_France KPIs 2" xfId="15670"/>
    <cellStyle name="n_WES Sourcing 2004_UAG_report_CA 06-09 (06-09-28)_France KPIs_1" xfId="13495"/>
    <cellStyle name="n_WES Sourcing 2004_UAG_report_CA 06-09 (06-09-28)_Group" xfId="49064"/>
    <cellStyle name="n_WES Sourcing 2004_UAG_report_CA 06-09 (06-09-28)_Group - financial KPIs" xfId="23301"/>
    <cellStyle name="n_WES Sourcing 2004_UAG_report_CA 06-09 (06-09-28)_Group - operational KPIs" xfId="11741"/>
    <cellStyle name="n_WES Sourcing 2004_UAG_report_CA 06-09 (06-09-28)_Group - operational KPIs 2" xfId="19440"/>
    <cellStyle name="n_WES Sourcing 2004_UAG_report_CA 06-09 (06-09-28)_Group - operational KPIs_1" xfId="21557"/>
    <cellStyle name="n_WES Sourcing 2004_UAG_report_CA 06-09 (06-09-28)_Poland KPIs" xfId="49063"/>
    <cellStyle name="n_WES Sourcing 2004_UAG_report_CA 06-09 (06-09-28)_ROW" xfId="49065"/>
    <cellStyle name="n_WES Sourcing 2004_UAG_report_CA 06-09 (06-09-28)_ROW ARPU" xfId="49066"/>
    <cellStyle name="n_WES Sourcing 2004_UAG_report_CA 06-09 (06-09-28)_ROW_1" xfId="49067"/>
    <cellStyle name="n_WES Sourcing 2004_UAG_report_CA 06-09 (06-09-28)_ROW_1_Group" xfId="49068"/>
    <cellStyle name="n_WES Sourcing 2004_UAG_report_CA 06-09 (06-09-28)_ROW_1_ROW ARPU" xfId="49069"/>
    <cellStyle name="n_WES Sourcing 2004_UAG_report_CA 06-09 (06-09-28)_ROW_Group" xfId="49070"/>
    <cellStyle name="n_WES Sourcing 2004_UAG_report_CA 06-09 (06-09-28)_ROW_ROW ARPU" xfId="49071"/>
    <cellStyle name="n_WES Sourcing 2004_UAG_report_CA 06-09 (06-09-28)_Spain ARPU + AUPU" xfId="49072"/>
    <cellStyle name="n_WES Sourcing 2004_UAG_report_CA 06-09 (06-09-28)_Spain ARPU + AUPU_Group" xfId="49073"/>
    <cellStyle name="n_WES Sourcing 2004_UAG_report_CA 06-09 (06-09-28)_Spain ARPU + AUPU_ROW ARPU" xfId="49074"/>
    <cellStyle name="n_WES Sourcing 2004_UAG_report_CA 06-09 (06-09-28)_Spain KPIs" xfId="8111"/>
    <cellStyle name="n_WES Sourcing 2004_UAG_report_CA 06-09 (06-09-28)_Spain KPIs 2" xfId="17478"/>
    <cellStyle name="n_WES Sourcing 2004_UAG_report_CA 06-09 (06-09-28)_Spain KPIs_1" xfId="52928"/>
    <cellStyle name="n_WES Sourcing 2004_UAG_report_CA 06-09 (06-09-28)_Telecoms - Operational KPIs" xfId="51231"/>
    <cellStyle name="n_WES Sourcing 2004_UAG_report_CA 06-10 (06-11-06)" xfId="4131"/>
    <cellStyle name="n_WES Sourcing 2004_UAG_report_CA 06-10 (06-11-06)_A&amp;ME KPIs" xfId="54708"/>
    <cellStyle name="n_WES Sourcing 2004_UAG_report_CA 06-10 (06-11-06)_France financials" xfId="25046"/>
    <cellStyle name="n_WES Sourcing 2004_UAG_report_CA 06-10 (06-11-06)_France KPIs" xfId="6254"/>
    <cellStyle name="n_WES Sourcing 2004_UAG_report_CA 06-10 (06-11-06)_France KPIs 2" xfId="15671"/>
    <cellStyle name="n_WES Sourcing 2004_UAG_report_CA 06-10 (06-11-06)_France KPIs_1" xfId="13496"/>
    <cellStyle name="n_WES Sourcing 2004_UAG_report_CA 06-10 (06-11-06)_Group" xfId="49076"/>
    <cellStyle name="n_WES Sourcing 2004_UAG_report_CA 06-10 (06-11-06)_Group - financial KPIs" xfId="23302"/>
    <cellStyle name="n_WES Sourcing 2004_UAG_report_CA 06-10 (06-11-06)_Group - operational KPIs" xfId="11742"/>
    <cellStyle name="n_WES Sourcing 2004_UAG_report_CA 06-10 (06-11-06)_Group - operational KPIs 2" xfId="19441"/>
    <cellStyle name="n_WES Sourcing 2004_UAG_report_CA 06-10 (06-11-06)_Group - operational KPIs_1" xfId="21558"/>
    <cellStyle name="n_WES Sourcing 2004_UAG_report_CA 06-10 (06-11-06)_Poland KPIs" xfId="49075"/>
    <cellStyle name="n_WES Sourcing 2004_UAG_report_CA 06-10 (06-11-06)_ROW" xfId="49077"/>
    <cellStyle name="n_WES Sourcing 2004_UAG_report_CA 06-10 (06-11-06)_ROW ARPU" xfId="49078"/>
    <cellStyle name="n_WES Sourcing 2004_UAG_report_CA 06-10 (06-11-06)_ROW_1" xfId="49079"/>
    <cellStyle name="n_WES Sourcing 2004_UAG_report_CA 06-10 (06-11-06)_ROW_1_Group" xfId="49080"/>
    <cellStyle name="n_WES Sourcing 2004_UAG_report_CA 06-10 (06-11-06)_ROW_1_ROW ARPU" xfId="49081"/>
    <cellStyle name="n_WES Sourcing 2004_UAG_report_CA 06-10 (06-11-06)_ROW_Group" xfId="49082"/>
    <cellStyle name="n_WES Sourcing 2004_UAG_report_CA 06-10 (06-11-06)_ROW_ROW ARPU" xfId="49083"/>
    <cellStyle name="n_WES Sourcing 2004_UAG_report_CA 06-10 (06-11-06)_Spain ARPU + AUPU" xfId="49084"/>
    <cellStyle name="n_WES Sourcing 2004_UAG_report_CA 06-10 (06-11-06)_Spain ARPU + AUPU_Group" xfId="49085"/>
    <cellStyle name="n_WES Sourcing 2004_UAG_report_CA 06-10 (06-11-06)_Spain ARPU + AUPU_ROW ARPU" xfId="49086"/>
    <cellStyle name="n_WES Sourcing 2004_UAG_report_CA 06-10 (06-11-06)_Spain KPIs" xfId="8112"/>
    <cellStyle name="n_WES Sourcing 2004_UAG_report_CA 06-10 (06-11-06)_Spain KPIs 2" xfId="17479"/>
    <cellStyle name="n_WES Sourcing 2004_UAG_report_CA 06-10 (06-11-06)_Spain KPIs_1" xfId="52929"/>
    <cellStyle name="n_WES Sourcing 2004_UAG_report_CA 06-10 (06-11-06)_Telecoms - Operational KPIs" xfId="51232"/>
    <cellStyle name="n_WES Sourcing 2004_V&amp;M trajectoires V1 (06-08-11)" xfId="4132"/>
    <cellStyle name="n_WES Sourcing 2004_V&amp;M trajectoires V1 (06-08-11)_A&amp;ME KPIs" xfId="54709"/>
    <cellStyle name="n_WES Sourcing 2004_V&amp;M trajectoires V1 (06-08-11)_France financials" xfId="25047"/>
    <cellStyle name="n_WES Sourcing 2004_V&amp;M trajectoires V1 (06-08-11)_France KPIs" xfId="6255"/>
    <cellStyle name="n_WES Sourcing 2004_V&amp;M trajectoires V1 (06-08-11)_France KPIs 2" xfId="15672"/>
    <cellStyle name="n_WES Sourcing 2004_V&amp;M trajectoires V1 (06-08-11)_France KPIs_1" xfId="13497"/>
    <cellStyle name="n_WES Sourcing 2004_V&amp;M trajectoires V1 (06-08-11)_Group" xfId="49088"/>
    <cellStyle name="n_WES Sourcing 2004_V&amp;M trajectoires V1 (06-08-11)_Group - financial KPIs" xfId="23303"/>
    <cellStyle name="n_WES Sourcing 2004_V&amp;M trajectoires V1 (06-08-11)_Group - operational KPIs" xfId="11743"/>
    <cellStyle name="n_WES Sourcing 2004_V&amp;M trajectoires V1 (06-08-11)_Group - operational KPIs 2" xfId="19442"/>
    <cellStyle name="n_WES Sourcing 2004_V&amp;M trajectoires V1 (06-08-11)_Group - operational KPIs_1" xfId="21559"/>
    <cellStyle name="n_WES Sourcing 2004_V&amp;M trajectoires V1 (06-08-11)_Poland KPIs" xfId="49087"/>
    <cellStyle name="n_WES Sourcing 2004_V&amp;M trajectoires V1 (06-08-11)_ROW" xfId="49089"/>
    <cellStyle name="n_WES Sourcing 2004_V&amp;M trajectoires V1 (06-08-11)_ROW ARPU" xfId="49090"/>
    <cellStyle name="n_WES Sourcing 2004_V&amp;M trajectoires V1 (06-08-11)_ROW_1" xfId="49091"/>
    <cellStyle name="n_WES Sourcing 2004_V&amp;M trajectoires V1 (06-08-11)_ROW_1_Group" xfId="49092"/>
    <cellStyle name="n_WES Sourcing 2004_V&amp;M trajectoires V1 (06-08-11)_ROW_1_ROW ARPU" xfId="49093"/>
    <cellStyle name="n_WES Sourcing 2004_V&amp;M trajectoires V1 (06-08-11)_ROW_Group" xfId="49094"/>
    <cellStyle name="n_WES Sourcing 2004_V&amp;M trajectoires V1 (06-08-11)_ROW_ROW ARPU" xfId="49095"/>
    <cellStyle name="n_WES Sourcing 2004_V&amp;M trajectoires V1 (06-08-11)_Spain ARPU + AUPU" xfId="49096"/>
    <cellStyle name="n_WES Sourcing 2004_V&amp;M trajectoires V1 (06-08-11)_Spain ARPU + AUPU_Group" xfId="49097"/>
    <cellStyle name="n_WES Sourcing 2004_V&amp;M trajectoires V1 (06-08-11)_Spain ARPU + AUPU_ROW ARPU" xfId="49098"/>
    <cellStyle name="n_WES Sourcing 2004_V&amp;M trajectoires V1 (06-08-11)_Spain KPIs" xfId="8113"/>
    <cellStyle name="n_WES Sourcing 2004_V&amp;M trajectoires V1 (06-08-11)_Spain KPIs 2" xfId="17480"/>
    <cellStyle name="n_WES Sourcing 2004_V&amp;M trajectoires V1 (06-08-11)_Spain KPIs_1" xfId="52930"/>
    <cellStyle name="n_WES Sourcing 2004_V&amp;M trajectoires V1 (06-08-11)_Telecoms - Operational KPIs" xfId="51233"/>
    <cellStyle name="n_WES-FLAS" xfId="4133"/>
    <cellStyle name="n_WES-FLAS_A&amp;ME KPIs" xfId="54710"/>
    <cellStyle name="n_WES-FLAS_CA BAC SCR-VM 06-07 (31-07-06)" xfId="4134"/>
    <cellStyle name="n_WES-FLAS_CA BAC SCR-VM 06-07 (31-07-06)_A&amp;ME KPIs" xfId="54711"/>
    <cellStyle name="n_WES-FLAS_CA BAC SCR-VM 06-07 (31-07-06)_France financials" xfId="25049"/>
    <cellStyle name="n_WES-FLAS_CA BAC SCR-VM 06-07 (31-07-06)_France KPIs" xfId="6257"/>
    <cellStyle name="n_WES-FLAS_CA BAC SCR-VM 06-07 (31-07-06)_France KPIs 2" xfId="15674"/>
    <cellStyle name="n_WES-FLAS_CA BAC SCR-VM 06-07 (31-07-06)_France KPIs_1" xfId="13499"/>
    <cellStyle name="n_WES-FLAS_CA BAC SCR-VM 06-07 (31-07-06)_Group" xfId="49101"/>
    <cellStyle name="n_WES-FLAS_CA BAC SCR-VM 06-07 (31-07-06)_Group - financial KPIs" xfId="23305"/>
    <cellStyle name="n_WES-FLAS_CA BAC SCR-VM 06-07 (31-07-06)_Group - operational KPIs" xfId="11745"/>
    <cellStyle name="n_WES-FLAS_CA BAC SCR-VM 06-07 (31-07-06)_Group - operational KPIs 2" xfId="19444"/>
    <cellStyle name="n_WES-FLAS_CA BAC SCR-VM 06-07 (31-07-06)_Group - operational KPIs_1" xfId="21561"/>
    <cellStyle name="n_WES-FLAS_CA BAC SCR-VM 06-07 (31-07-06)_Poland KPIs" xfId="49100"/>
    <cellStyle name="n_WES-FLAS_CA BAC SCR-VM 06-07 (31-07-06)_ROW" xfId="49102"/>
    <cellStyle name="n_WES-FLAS_CA BAC SCR-VM 06-07 (31-07-06)_ROW ARPU" xfId="49103"/>
    <cellStyle name="n_WES-FLAS_CA BAC SCR-VM 06-07 (31-07-06)_ROW_1" xfId="49104"/>
    <cellStyle name="n_WES-FLAS_CA BAC SCR-VM 06-07 (31-07-06)_ROW_1_Group" xfId="49105"/>
    <cellStyle name="n_WES-FLAS_CA BAC SCR-VM 06-07 (31-07-06)_ROW_1_ROW ARPU" xfId="49106"/>
    <cellStyle name="n_WES-FLAS_CA BAC SCR-VM 06-07 (31-07-06)_ROW_Group" xfId="49107"/>
    <cellStyle name="n_WES-FLAS_CA BAC SCR-VM 06-07 (31-07-06)_ROW_ROW ARPU" xfId="49108"/>
    <cellStyle name="n_WES-FLAS_CA BAC SCR-VM 06-07 (31-07-06)_Spain ARPU + AUPU" xfId="49109"/>
    <cellStyle name="n_WES-FLAS_CA BAC SCR-VM 06-07 (31-07-06)_Spain ARPU + AUPU_Group" xfId="49110"/>
    <cellStyle name="n_WES-FLAS_CA BAC SCR-VM 06-07 (31-07-06)_Spain ARPU + AUPU_ROW ARPU" xfId="49111"/>
    <cellStyle name="n_WES-FLAS_CA BAC SCR-VM 06-07 (31-07-06)_Spain KPIs" xfId="8115"/>
    <cellStyle name="n_WES-FLAS_CA BAC SCR-VM 06-07 (31-07-06)_Spain KPIs 2" xfId="17482"/>
    <cellStyle name="n_WES-FLAS_CA BAC SCR-VM 06-07 (31-07-06)_Spain KPIs_1" xfId="52932"/>
    <cellStyle name="n_WES-FLAS_CA BAC SCR-VM 06-07 (31-07-06)_Telecoms - Operational KPIs" xfId="51235"/>
    <cellStyle name="n_WES-FLAS_Classeur2" xfId="4135"/>
    <cellStyle name="n_WES-FLAS_Classeur2_A&amp;ME KPIs" xfId="54712"/>
    <cellStyle name="n_WES-FLAS_Classeur2_France financials" xfId="25050"/>
    <cellStyle name="n_WES-FLAS_Classeur2_France KPIs" xfId="6258"/>
    <cellStyle name="n_WES-FLAS_Classeur2_France KPIs 2" xfId="15675"/>
    <cellStyle name="n_WES-FLAS_Classeur2_France KPIs_1" xfId="13500"/>
    <cellStyle name="n_WES-FLAS_Classeur2_Group" xfId="49113"/>
    <cellStyle name="n_WES-FLAS_Classeur2_Group - financial KPIs" xfId="23306"/>
    <cellStyle name="n_WES-FLAS_Classeur2_Group - operational KPIs" xfId="11746"/>
    <cellStyle name="n_WES-FLAS_Classeur2_Group - operational KPIs 2" xfId="19445"/>
    <cellStyle name="n_WES-FLAS_Classeur2_Group - operational KPIs_1" xfId="21562"/>
    <cellStyle name="n_WES-FLAS_Classeur2_Poland KPIs" xfId="49112"/>
    <cellStyle name="n_WES-FLAS_Classeur2_ROW" xfId="49114"/>
    <cellStyle name="n_WES-FLAS_Classeur2_ROW ARPU" xfId="49115"/>
    <cellStyle name="n_WES-FLAS_Classeur2_ROW_1" xfId="49116"/>
    <cellStyle name="n_WES-FLAS_Classeur2_ROW_1_Group" xfId="49117"/>
    <cellStyle name="n_WES-FLAS_Classeur2_ROW_1_ROW ARPU" xfId="49118"/>
    <cellStyle name="n_WES-FLAS_Classeur2_ROW_Group" xfId="49119"/>
    <cellStyle name="n_WES-FLAS_Classeur2_ROW_ROW ARPU" xfId="49120"/>
    <cellStyle name="n_WES-FLAS_Classeur2_Spain ARPU + AUPU" xfId="49121"/>
    <cellStyle name="n_WES-FLAS_Classeur2_Spain ARPU + AUPU_Group" xfId="49122"/>
    <cellStyle name="n_WES-FLAS_Classeur2_Spain ARPU + AUPU_ROW ARPU" xfId="49123"/>
    <cellStyle name="n_WES-FLAS_Classeur2_Spain KPIs" xfId="8116"/>
    <cellStyle name="n_WES-FLAS_Classeur2_Spain KPIs 2" xfId="17483"/>
    <cellStyle name="n_WES-FLAS_Classeur2_Spain KPIs_1" xfId="52933"/>
    <cellStyle name="n_WES-FLAS_Classeur2_Telecoms - Operational KPIs" xfId="51236"/>
    <cellStyle name="n_WES-FLAS_DATA KPI Personal" xfId="49124"/>
    <cellStyle name="n_WES-FLAS_DATA KPI Personal_Group" xfId="49125"/>
    <cellStyle name="n_WES-FLAS_DATA KPI Personal_ROW ARPU" xfId="49126"/>
    <cellStyle name="n_WES-FLAS_EE_CoA_BS - mapped V4" xfId="49127"/>
    <cellStyle name="n_WES-FLAS_EE_CoA_BS - mapped V4_Group" xfId="49128"/>
    <cellStyle name="n_WES-FLAS_EE_CoA_BS - mapped V4_ROW ARPU" xfId="49129"/>
    <cellStyle name="n_WES-FLAS_Feuil1" xfId="4136"/>
    <cellStyle name="n_WES-FLAS_Feuil1_A&amp;ME KPIs" xfId="54713"/>
    <cellStyle name="n_WES-FLAS_Feuil1_France financials" xfId="25051"/>
    <cellStyle name="n_WES-FLAS_Feuil1_France KPIs" xfId="6259"/>
    <cellStyle name="n_WES-FLAS_Feuil1_France KPIs 2" xfId="15676"/>
    <cellStyle name="n_WES-FLAS_Feuil1_France KPIs_1" xfId="13501"/>
    <cellStyle name="n_WES-FLAS_Feuil1_Group" xfId="49131"/>
    <cellStyle name="n_WES-FLAS_Feuil1_Group - financial KPIs" xfId="23307"/>
    <cellStyle name="n_WES-FLAS_Feuil1_Group - operational KPIs" xfId="11747"/>
    <cellStyle name="n_WES-FLAS_Feuil1_Group - operational KPIs 2" xfId="19446"/>
    <cellStyle name="n_WES-FLAS_Feuil1_Group - operational KPIs_1" xfId="21563"/>
    <cellStyle name="n_WES-FLAS_Feuil1_Poland KPIs" xfId="49130"/>
    <cellStyle name="n_WES-FLAS_Feuil1_ROW" xfId="49132"/>
    <cellStyle name="n_WES-FLAS_Feuil1_ROW ARPU" xfId="49133"/>
    <cellStyle name="n_WES-FLAS_Feuil1_ROW_1" xfId="49134"/>
    <cellStyle name="n_WES-FLAS_Feuil1_ROW_1_Group" xfId="49135"/>
    <cellStyle name="n_WES-FLAS_Feuil1_ROW_1_ROW ARPU" xfId="49136"/>
    <cellStyle name="n_WES-FLAS_Feuil1_ROW_Group" xfId="49137"/>
    <cellStyle name="n_WES-FLAS_Feuil1_ROW_ROW ARPU" xfId="49138"/>
    <cellStyle name="n_WES-FLAS_Feuil1_Spain ARPU + AUPU" xfId="49139"/>
    <cellStyle name="n_WES-FLAS_Feuil1_Spain ARPU + AUPU_Group" xfId="49140"/>
    <cellStyle name="n_WES-FLAS_Feuil1_Spain ARPU + AUPU_ROW ARPU" xfId="49141"/>
    <cellStyle name="n_WES-FLAS_Feuil1_Spain KPIs" xfId="8117"/>
    <cellStyle name="n_WES-FLAS_Feuil1_Spain KPIs 2" xfId="17484"/>
    <cellStyle name="n_WES-FLAS_Feuil1_Spain KPIs_1" xfId="52934"/>
    <cellStyle name="n_WES-FLAS_Feuil1_Telecoms - Operational KPIs" xfId="51237"/>
    <cellStyle name="n_WES-FLAS_France financials" xfId="25048"/>
    <cellStyle name="n_WES-FLAS_France KPIs" xfId="6256"/>
    <cellStyle name="n_WES-FLAS_France KPIs 2" xfId="15673"/>
    <cellStyle name="n_WES-FLAS_France KPIs_1" xfId="13498"/>
    <cellStyle name="n_WES-FLAS_Group" xfId="49142"/>
    <cellStyle name="n_WES-FLAS_Group - financial KPIs" xfId="23304"/>
    <cellStyle name="n_WES-FLAS_Group - operational KPIs" xfId="11744"/>
    <cellStyle name="n_WES-FLAS_Group - operational KPIs 2" xfId="19443"/>
    <cellStyle name="n_WES-FLAS_Group - operational KPIs_1" xfId="21560"/>
    <cellStyle name="n_WES-FLAS_New L23 CA trafic 06-09 (06-10-20)" xfId="4137"/>
    <cellStyle name="n_WES-FLAS_New L23 CA trafic 06-09 (06-10-20)_A&amp;ME KPIs" xfId="54714"/>
    <cellStyle name="n_WES-FLAS_New L23 CA trafic 06-09 (06-10-20)_France financials" xfId="25052"/>
    <cellStyle name="n_WES-FLAS_New L23 CA trafic 06-09 (06-10-20)_France KPIs" xfId="6260"/>
    <cellStyle name="n_WES-FLAS_New L23 CA trafic 06-09 (06-10-20)_France KPIs 2" xfId="15677"/>
    <cellStyle name="n_WES-FLAS_New L23 CA trafic 06-09 (06-10-20)_France KPIs_1" xfId="13502"/>
    <cellStyle name="n_WES-FLAS_New L23 CA trafic 06-09 (06-10-20)_Group" xfId="49144"/>
    <cellStyle name="n_WES-FLAS_New L23 CA trafic 06-09 (06-10-20)_Group - financial KPIs" xfId="23308"/>
    <cellStyle name="n_WES-FLAS_New L23 CA trafic 06-09 (06-10-20)_Group - operational KPIs" xfId="11748"/>
    <cellStyle name="n_WES-FLAS_New L23 CA trafic 06-09 (06-10-20)_Group - operational KPIs 2" xfId="19447"/>
    <cellStyle name="n_WES-FLAS_New L23 CA trafic 06-09 (06-10-20)_Group - operational KPIs_1" xfId="21564"/>
    <cellStyle name="n_WES-FLAS_New L23 CA trafic 06-09 (06-10-20)_Poland KPIs" xfId="49143"/>
    <cellStyle name="n_WES-FLAS_New L23 CA trafic 06-09 (06-10-20)_ROW" xfId="49145"/>
    <cellStyle name="n_WES-FLAS_New L23 CA trafic 06-09 (06-10-20)_ROW ARPU" xfId="49146"/>
    <cellStyle name="n_WES-FLAS_New L23 CA trafic 06-09 (06-10-20)_ROW_1" xfId="49147"/>
    <cellStyle name="n_WES-FLAS_New L23 CA trafic 06-09 (06-10-20)_ROW_1_Group" xfId="49148"/>
    <cellStyle name="n_WES-FLAS_New L23 CA trafic 06-09 (06-10-20)_ROW_1_ROW ARPU" xfId="49149"/>
    <cellStyle name="n_WES-FLAS_New L23 CA trafic 06-09 (06-10-20)_ROW_Group" xfId="49150"/>
    <cellStyle name="n_WES-FLAS_New L23 CA trafic 06-09 (06-10-20)_ROW_ROW ARPU" xfId="49151"/>
    <cellStyle name="n_WES-FLAS_New L23 CA trafic 06-09 (06-10-20)_Spain ARPU + AUPU" xfId="49152"/>
    <cellStyle name="n_WES-FLAS_New L23 CA trafic 06-09 (06-10-20)_Spain ARPU + AUPU_Group" xfId="49153"/>
    <cellStyle name="n_WES-FLAS_New L23 CA trafic 06-09 (06-10-20)_Spain ARPU + AUPU_ROW ARPU" xfId="49154"/>
    <cellStyle name="n_WES-FLAS_New L23 CA trafic 06-09 (06-10-20)_Spain KPIs" xfId="8118"/>
    <cellStyle name="n_WES-FLAS_New L23 CA trafic 06-09 (06-10-20)_Spain KPIs 2" xfId="17485"/>
    <cellStyle name="n_WES-FLAS_New L23 CA trafic 06-09 (06-10-20)_Spain KPIs_1" xfId="52935"/>
    <cellStyle name="n_WES-FLAS_New L23 CA trafic 06-09 (06-10-20)_Telecoms - Operational KPIs" xfId="51238"/>
    <cellStyle name="n_WES-FLAS_PFA_Mn MTV_060413" xfId="4138"/>
    <cellStyle name="n_WES-FLAS_PFA_Mn MTV_060413_A&amp;ME KPIs" xfId="54715"/>
    <cellStyle name="n_WES-FLAS_PFA_Mn MTV_060413_France financials" xfId="25053"/>
    <cellStyle name="n_WES-FLAS_PFA_Mn MTV_060413_France KPIs" xfId="6261"/>
    <cellStyle name="n_WES-FLAS_PFA_Mn MTV_060413_France KPIs 2" xfId="15678"/>
    <cellStyle name="n_WES-FLAS_PFA_Mn MTV_060413_France KPIs_1" xfId="13503"/>
    <cellStyle name="n_WES-FLAS_PFA_Mn MTV_060413_Group" xfId="49156"/>
    <cellStyle name="n_WES-FLAS_PFA_Mn MTV_060413_Group - financial KPIs" xfId="23309"/>
    <cellStyle name="n_WES-FLAS_PFA_Mn MTV_060413_Group - operational KPIs" xfId="11749"/>
    <cellStyle name="n_WES-FLAS_PFA_Mn MTV_060413_Group - operational KPIs 2" xfId="19448"/>
    <cellStyle name="n_WES-FLAS_PFA_Mn MTV_060413_Group - operational KPIs_1" xfId="21565"/>
    <cellStyle name="n_WES-FLAS_PFA_Mn MTV_060413_Poland KPIs" xfId="49155"/>
    <cellStyle name="n_WES-FLAS_PFA_Mn MTV_060413_ROW" xfId="49157"/>
    <cellStyle name="n_WES-FLAS_PFA_Mn MTV_060413_ROW ARPU" xfId="49158"/>
    <cellStyle name="n_WES-FLAS_PFA_Mn MTV_060413_ROW_1" xfId="49159"/>
    <cellStyle name="n_WES-FLAS_PFA_Mn MTV_060413_ROW_1_Group" xfId="49160"/>
    <cellStyle name="n_WES-FLAS_PFA_Mn MTV_060413_ROW_1_ROW ARPU" xfId="49161"/>
    <cellStyle name="n_WES-FLAS_PFA_Mn MTV_060413_ROW_Group" xfId="49162"/>
    <cellStyle name="n_WES-FLAS_PFA_Mn MTV_060413_ROW_ROW ARPU" xfId="49163"/>
    <cellStyle name="n_WES-FLAS_PFA_Mn MTV_060413_Spain ARPU + AUPU" xfId="49164"/>
    <cellStyle name="n_WES-FLAS_PFA_Mn MTV_060413_Spain ARPU + AUPU_Group" xfId="49165"/>
    <cellStyle name="n_WES-FLAS_PFA_Mn MTV_060413_Spain ARPU + AUPU_ROW ARPU" xfId="49166"/>
    <cellStyle name="n_WES-FLAS_PFA_Mn MTV_060413_Spain KPIs" xfId="8119"/>
    <cellStyle name="n_WES-FLAS_PFA_Mn MTV_060413_Spain KPIs 2" xfId="17486"/>
    <cellStyle name="n_WES-FLAS_PFA_Mn MTV_060413_Spain KPIs_1" xfId="52936"/>
    <cellStyle name="n_WES-FLAS_PFA_Mn MTV_060413_Telecoms - Operational KPIs" xfId="51239"/>
    <cellStyle name="n_WES-FLAS_PFA_Mn_0603_V0 0" xfId="4139"/>
    <cellStyle name="n_WES-FLAS_PFA_Mn_0603_V0 0_A&amp;ME KPIs" xfId="54716"/>
    <cellStyle name="n_WES-FLAS_PFA_Mn_0603_V0 0_France financials" xfId="25054"/>
    <cellStyle name="n_WES-FLAS_PFA_Mn_0603_V0 0_France KPIs" xfId="6262"/>
    <cellStyle name="n_WES-FLAS_PFA_Mn_0603_V0 0_France KPIs 2" xfId="15679"/>
    <cellStyle name="n_WES-FLAS_PFA_Mn_0603_V0 0_France KPIs_1" xfId="13504"/>
    <cellStyle name="n_WES-FLAS_PFA_Mn_0603_V0 0_Group" xfId="49168"/>
    <cellStyle name="n_WES-FLAS_PFA_Mn_0603_V0 0_Group - financial KPIs" xfId="23310"/>
    <cellStyle name="n_WES-FLAS_PFA_Mn_0603_V0 0_Group - operational KPIs" xfId="11750"/>
    <cellStyle name="n_WES-FLAS_PFA_Mn_0603_V0 0_Group - operational KPIs 2" xfId="19449"/>
    <cellStyle name="n_WES-FLAS_PFA_Mn_0603_V0 0_Group - operational KPIs_1" xfId="21566"/>
    <cellStyle name="n_WES-FLAS_PFA_Mn_0603_V0 0_Poland KPIs" xfId="49167"/>
    <cellStyle name="n_WES-FLAS_PFA_Mn_0603_V0 0_ROW" xfId="49169"/>
    <cellStyle name="n_WES-FLAS_PFA_Mn_0603_V0 0_ROW ARPU" xfId="49170"/>
    <cellStyle name="n_WES-FLAS_PFA_Mn_0603_V0 0_ROW_1" xfId="49171"/>
    <cellStyle name="n_WES-FLAS_PFA_Mn_0603_V0 0_ROW_1_Group" xfId="49172"/>
    <cellStyle name="n_WES-FLAS_PFA_Mn_0603_V0 0_ROW_1_ROW ARPU" xfId="49173"/>
    <cellStyle name="n_WES-FLAS_PFA_Mn_0603_V0 0_ROW_Group" xfId="49174"/>
    <cellStyle name="n_WES-FLAS_PFA_Mn_0603_V0 0_ROW_ROW ARPU" xfId="49175"/>
    <cellStyle name="n_WES-FLAS_PFA_Mn_0603_V0 0_Spain ARPU + AUPU" xfId="49176"/>
    <cellStyle name="n_WES-FLAS_PFA_Mn_0603_V0 0_Spain ARPU + AUPU_Group" xfId="49177"/>
    <cellStyle name="n_WES-FLAS_PFA_Mn_0603_V0 0_Spain ARPU + AUPU_ROW ARPU" xfId="49178"/>
    <cellStyle name="n_WES-FLAS_PFA_Mn_0603_V0 0_Spain KPIs" xfId="8120"/>
    <cellStyle name="n_WES-FLAS_PFA_Mn_0603_V0 0_Spain KPIs 2" xfId="17487"/>
    <cellStyle name="n_WES-FLAS_PFA_Mn_0603_V0 0_Spain KPIs_1" xfId="52937"/>
    <cellStyle name="n_WES-FLAS_PFA_Mn_0603_V0 0_Telecoms - Operational KPIs" xfId="51240"/>
    <cellStyle name="n_WES-FLAS_Poland KPIs" xfId="49099"/>
    <cellStyle name="n_WES-FLAS_Reporting Valeur_Mobile_2010_10" xfId="49179"/>
    <cellStyle name="n_WES-FLAS_Reporting Valeur_Mobile_2010_10_Group" xfId="49180"/>
    <cellStyle name="n_WES-FLAS_Reporting Valeur_Mobile_2010_10_ROW" xfId="49181"/>
    <cellStyle name="n_WES-FLAS_Reporting Valeur_Mobile_2010_10_ROW ARPU" xfId="49182"/>
    <cellStyle name="n_WES-FLAS_Reporting Valeur_Mobile_2010_10_ROW_Group" xfId="49183"/>
    <cellStyle name="n_WES-FLAS_Reporting Valeur_Mobile_2010_10_ROW_ROW ARPU" xfId="49184"/>
    <cellStyle name="n_WES-FLAS_ROW" xfId="49185"/>
    <cellStyle name="n_WES-FLAS_ROW ARPU" xfId="49186"/>
    <cellStyle name="n_WES-FLAS_ROW_1" xfId="49187"/>
    <cellStyle name="n_WES-FLAS_ROW_1_Group" xfId="49188"/>
    <cellStyle name="n_WES-FLAS_ROW_1_ROW ARPU" xfId="49189"/>
    <cellStyle name="n_WES-FLAS_ROW_Group" xfId="49190"/>
    <cellStyle name="n_WES-FLAS_ROW_ROW ARPU" xfId="49191"/>
    <cellStyle name="n_WES-FLAS_Spain ARPU + AUPU" xfId="49192"/>
    <cellStyle name="n_WES-FLAS_Spain ARPU + AUPU_Group" xfId="49193"/>
    <cellStyle name="n_WES-FLAS_Spain ARPU + AUPU_ROW ARPU" xfId="49194"/>
    <cellStyle name="n_WES-FLAS_Spain KPIs" xfId="8114"/>
    <cellStyle name="n_WES-FLAS_Spain KPIs 2" xfId="17481"/>
    <cellStyle name="n_WES-FLAS_Spain KPIs_1" xfId="52931"/>
    <cellStyle name="n_WES-FLAS_Telecoms - Operational KPIs" xfId="51234"/>
    <cellStyle name="n_WES-FLAS_UAG_report_CA 06-09 (06-09-28)" xfId="4140"/>
    <cellStyle name="n_WES-FLAS_UAG_report_CA 06-09 (06-09-28)_A&amp;ME KPIs" xfId="54717"/>
    <cellStyle name="n_WES-FLAS_UAG_report_CA 06-09 (06-09-28)_France financials" xfId="25055"/>
    <cellStyle name="n_WES-FLAS_UAG_report_CA 06-09 (06-09-28)_France KPIs" xfId="6263"/>
    <cellStyle name="n_WES-FLAS_UAG_report_CA 06-09 (06-09-28)_France KPIs 2" xfId="15680"/>
    <cellStyle name="n_WES-FLAS_UAG_report_CA 06-09 (06-09-28)_France KPIs_1" xfId="13505"/>
    <cellStyle name="n_WES-FLAS_UAG_report_CA 06-09 (06-09-28)_Group" xfId="49196"/>
    <cellStyle name="n_WES-FLAS_UAG_report_CA 06-09 (06-09-28)_Group - financial KPIs" xfId="23311"/>
    <cellStyle name="n_WES-FLAS_UAG_report_CA 06-09 (06-09-28)_Group - operational KPIs" xfId="11751"/>
    <cellStyle name="n_WES-FLAS_UAG_report_CA 06-09 (06-09-28)_Group - operational KPIs 2" xfId="19450"/>
    <cellStyle name="n_WES-FLAS_UAG_report_CA 06-09 (06-09-28)_Group - operational KPIs_1" xfId="21567"/>
    <cellStyle name="n_WES-FLAS_UAG_report_CA 06-09 (06-09-28)_Poland KPIs" xfId="49195"/>
    <cellStyle name="n_WES-FLAS_UAG_report_CA 06-09 (06-09-28)_ROW" xfId="49197"/>
    <cellStyle name="n_WES-FLAS_UAG_report_CA 06-09 (06-09-28)_ROW ARPU" xfId="49198"/>
    <cellStyle name="n_WES-FLAS_UAG_report_CA 06-09 (06-09-28)_ROW_1" xfId="49199"/>
    <cellStyle name="n_WES-FLAS_UAG_report_CA 06-09 (06-09-28)_ROW_1_Group" xfId="49200"/>
    <cellStyle name="n_WES-FLAS_UAG_report_CA 06-09 (06-09-28)_ROW_1_ROW ARPU" xfId="49201"/>
    <cellStyle name="n_WES-FLAS_UAG_report_CA 06-09 (06-09-28)_ROW_Group" xfId="49202"/>
    <cellStyle name="n_WES-FLAS_UAG_report_CA 06-09 (06-09-28)_ROW_ROW ARPU" xfId="49203"/>
    <cellStyle name="n_WES-FLAS_UAG_report_CA 06-09 (06-09-28)_Spain ARPU + AUPU" xfId="49204"/>
    <cellStyle name="n_WES-FLAS_UAG_report_CA 06-09 (06-09-28)_Spain ARPU + AUPU_Group" xfId="49205"/>
    <cellStyle name="n_WES-FLAS_UAG_report_CA 06-09 (06-09-28)_Spain ARPU + AUPU_ROW ARPU" xfId="49206"/>
    <cellStyle name="n_WES-FLAS_UAG_report_CA 06-09 (06-09-28)_Spain KPIs" xfId="8121"/>
    <cellStyle name="n_WES-FLAS_UAG_report_CA 06-09 (06-09-28)_Spain KPIs 2" xfId="17488"/>
    <cellStyle name="n_WES-FLAS_UAG_report_CA 06-09 (06-09-28)_Spain KPIs_1" xfId="52938"/>
    <cellStyle name="n_WES-FLAS_UAG_report_CA 06-09 (06-09-28)_Telecoms - Operational KPIs" xfId="51241"/>
    <cellStyle name="n_WES-FLAS_UAG_report_CA 06-10 (06-11-06)" xfId="4141"/>
    <cellStyle name="n_WES-FLAS_UAG_report_CA 06-10 (06-11-06)_A&amp;ME KPIs" xfId="54718"/>
    <cellStyle name="n_WES-FLAS_UAG_report_CA 06-10 (06-11-06)_France financials" xfId="25056"/>
    <cellStyle name="n_WES-FLAS_UAG_report_CA 06-10 (06-11-06)_France KPIs" xfId="6264"/>
    <cellStyle name="n_WES-FLAS_UAG_report_CA 06-10 (06-11-06)_France KPIs 2" xfId="15681"/>
    <cellStyle name="n_WES-FLAS_UAG_report_CA 06-10 (06-11-06)_France KPIs_1" xfId="13506"/>
    <cellStyle name="n_WES-FLAS_UAG_report_CA 06-10 (06-11-06)_Group" xfId="49208"/>
    <cellStyle name="n_WES-FLAS_UAG_report_CA 06-10 (06-11-06)_Group - financial KPIs" xfId="23312"/>
    <cellStyle name="n_WES-FLAS_UAG_report_CA 06-10 (06-11-06)_Group - operational KPIs" xfId="11752"/>
    <cellStyle name="n_WES-FLAS_UAG_report_CA 06-10 (06-11-06)_Group - operational KPIs 2" xfId="19451"/>
    <cellStyle name="n_WES-FLAS_UAG_report_CA 06-10 (06-11-06)_Group - operational KPIs_1" xfId="21568"/>
    <cellStyle name="n_WES-FLAS_UAG_report_CA 06-10 (06-11-06)_Poland KPIs" xfId="49207"/>
    <cellStyle name="n_WES-FLAS_UAG_report_CA 06-10 (06-11-06)_ROW" xfId="49209"/>
    <cellStyle name="n_WES-FLAS_UAG_report_CA 06-10 (06-11-06)_ROW ARPU" xfId="49210"/>
    <cellStyle name="n_WES-FLAS_UAG_report_CA 06-10 (06-11-06)_ROW_1" xfId="49211"/>
    <cellStyle name="n_WES-FLAS_UAG_report_CA 06-10 (06-11-06)_ROW_1_Group" xfId="49212"/>
    <cellStyle name="n_WES-FLAS_UAG_report_CA 06-10 (06-11-06)_ROW_1_ROW ARPU" xfId="49213"/>
    <cellStyle name="n_WES-FLAS_UAG_report_CA 06-10 (06-11-06)_ROW_Group" xfId="49214"/>
    <cellStyle name="n_WES-FLAS_UAG_report_CA 06-10 (06-11-06)_ROW_ROW ARPU" xfId="49215"/>
    <cellStyle name="n_WES-FLAS_UAG_report_CA 06-10 (06-11-06)_Spain ARPU + AUPU" xfId="49216"/>
    <cellStyle name="n_WES-FLAS_UAG_report_CA 06-10 (06-11-06)_Spain ARPU + AUPU_Group" xfId="49217"/>
    <cellStyle name="n_WES-FLAS_UAG_report_CA 06-10 (06-11-06)_Spain ARPU + AUPU_ROW ARPU" xfId="49218"/>
    <cellStyle name="n_WES-FLAS_UAG_report_CA 06-10 (06-11-06)_Spain KPIs" xfId="8122"/>
    <cellStyle name="n_WES-FLAS_UAG_report_CA 06-10 (06-11-06)_Spain KPIs 2" xfId="17489"/>
    <cellStyle name="n_WES-FLAS_UAG_report_CA 06-10 (06-11-06)_Spain KPIs_1" xfId="52939"/>
    <cellStyle name="n_WES-FLAS_UAG_report_CA 06-10 (06-11-06)_Telecoms - Operational KPIs" xfId="51242"/>
    <cellStyle name="n_WFR Sourcing 2002-2004" xfId="4142"/>
    <cellStyle name="n_WFR Sourcing 2002-2004_01 Synthèse DM pour modèle" xfId="4143"/>
    <cellStyle name="n_WFR Sourcing 2002-2004_01 Synthèse DM pour modèle_A&amp;ME KPIs" xfId="54720"/>
    <cellStyle name="n_WFR Sourcing 2002-2004_01 Synthèse DM pour modèle_France financials" xfId="25058"/>
    <cellStyle name="n_WFR Sourcing 2002-2004_01 Synthèse DM pour modèle_France KPIs" xfId="6266"/>
    <cellStyle name="n_WFR Sourcing 2002-2004_01 Synthèse DM pour modèle_France KPIs 2" xfId="15683"/>
    <cellStyle name="n_WFR Sourcing 2002-2004_01 Synthèse DM pour modèle_France KPIs_1" xfId="13508"/>
    <cellStyle name="n_WFR Sourcing 2002-2004_01 Synthèse DM pour modèle_Group" xfId="49221"/>
    <cellStyle name="n_WFR Sourcing 2002-2004_01 Synthèse DM pour modèle_Group - financial KPIs" xfId="23314"/>
    <cellStyle name="n_WFR Sourcing 2002-2004_01 Synthèse DM pour modèle_Group - operational KPIs" xfId="11754"/>
    <cellStyle name="n_WFR Sourcing 2002-2004_01 Synthèse DM pour modèle_Group - operational KPIs 2" xfId="19453"/>
    <cellStyle name="n_WFR Sourcing 2002-2004_01 Synthèse DM pour modèle_Group - operational KPIs_1" xfId="21570"/>
    <cellStyle name="n_WFR Sourcing 2002-2004_01 Synthèse DM pour modèle_Poland KPIs" xfId="49220"/>
    <cellStyle name="n_WFR Sourcing 2002-2004_01 Synthèse DM pour modèle_ROW" xfId="49222"/>
    <cellStyle name="n_WFR Sourcing 2002-2004_01 Synthèse DM pour modèle_ROW ARPU" xfId="49223"/>
    <cellStyle name="n_WFR Sourcing 2002-2004_01 Synthèse DM pour modèle_ROW_1" xfId="49224"/>
    <cellStyle name="n_WFR Sourcing 2002-2004_01 Synthèse DM pour modèle_ROW_1_Group" xfId="49225"/>
    <cellStyle name="n_WFR Sourcing 2002-2004_01 Synthèse DM pour modèle_ROW_1_ROW ARPU" xfId="49226"/>
    <cellStyle name="n_WFR Sourcing 2002-2004_01 Synthèse DM pour modèle_ROW_Group" xfId="49227"/>
    <cellStyle name="n_WFR Sourcing 2002-2004_01 Synthèse DM pour modèle_ROW_ROW ARPU" xfId="49228"/>
    <cellStyle name="n_WFR Sourcing 2002-2004_01 Synthèse DM pour modèle_Spain ARPU + AUPU" xfId="49229"/>
    <cellStyle name="n_WFR Sourcing 2002-2004_01 Synthèse DM pour modèle_Spain ARPU + AUPU_Group" xfId="49230"/>
    <cellStyle name="n_WFR Sourcing 2002-2004_01 Synthèse DM pour modèle_Spain ARPU + AUPU_ROW ARPU" xfId="49231"/>
    <cellStyle name="n_WFR Sourcing 2002-2004_01 Synthèse DM pour modèle_Spain KPIs" xfId="8124"/>
    <cellStyle name="n_WFR Sourcing 2002-2004_01 Synthèse DM pour modèle_Spain KPIs 2" xfId="17491"/>
    <cellStyle name="n_WFR Sourcing 2002-2004_01 Synthèse DM pour modèle_Spain KPIs_1" xfId="52941"/>
    <cellStyle name="n_WFR Sourcing 2002-2004_01 Synthèse DM pour modèle_Telecoms - Operational KPIs" xfId="51244"/>
    <cellStyle name="n_WFR Sourcing 2002-2004_0703 Préflashde L23 Analyse CA trafic 07-03 (07-04-03)" xfId="4144"/>
    <cellStyle name="n_WFR Sourcing 2002-2004_0703 Préflashde L23 Analyse CA trafic 07-03 (07-04-03)_A&amp;ME KPIs" xfId="54721"/>
    <cellStyle name="n_WFR Sourcing 2002-2004_0703 Préflashde L23 Analyse CA trafic 07-03 (07-04-03)_France financials" xfId="25059"/>
    <cellStyle name="n_WFR Sourcing 2002-2004_0703 Préflashde L23 Analyse CA trafic 07-03 (07-04-03)_France KPIs" xfId="6267"/>
    <cellStyle name="n_WFR Sourcing 2002-2004_0703 Préflashde L23 Analyse CA trafic 07-03 (07-04-03)_France KPIs 2" xfId="15684"/>
    <cellStyle name="n_WFR Sourcing 2002-2004_0703 Préflashde L23 Analyse CA trafic 07-03 (07-04-03)_France KPIs_1" xfId="13509"/>
    <cellStyle name="n_WFR Sourcing 2002-2004_0703 Préflashde L23 Analyse CA trafic 07-03 (07-04-03)_Group" xfId="49233"/>
    <cellStyle name="n_WFR Sourcing 2002-2004_0703 Préflashde L23 Analyse CA trafic 07-03 (07-04-03)_Group - financial KPIs" xfId="23315"/>
    <cellStyle name="n_WFR Sourcing 2002-2004_0703 Préflashde L23 Analyse CA trafic 07-03 (07-04-03)_Group - operational KPIs" xfId="11755"/>
    <cellStyle name="n_WFR Sourcing 2002-2004_0703 Préflashde L23 Analyse CA trafic 07-03 (07-04-03)_Group - operational KPIs 2" xfId="19454"/>
    <cellStyle name="n_WFR Sourcing 2002-2004_0703 Préflashde L23 Analyse CA trafic 07-03 (07-04-03)_Group - operational KPIs_1" xfId="21571"/>
    <cellStyle name="n_WFR Sourcing 2002-2004_0703 Préflashde L23 Analyse CA trafic 07-03 (07-04-03)_Poland KPIs" xfId="49232"/>
    <cellStyle name="n_WFR Sourcing 2002-2004_0703 Préflashde L23 Analyse CA trafic 07-03 (07-04-03)_ROW" xfId="49234"/>
    <cellStyle name="n_WFR Sourcing 2002-2004_0703 Préflashde L23 Analyse CA trafic 07-03 (07-04-03)_ROW ARPU" xfId="49235"/>
    <cellStyle name="n_WFR Sourcing 2002-2004_0703 Préflashde L23 Analyse CA trafic 07-03 (07-04-03)_ROW_1" xfId="49236"/>
    <cellStyle name="n_WFR Sourcing 2002-2004_0703 Préflashde L23 Analyse CA trafic 07-03 (07-04-03)_ROW_1_Group" xfId="49237"/>
    <cellStyle name="n_WFR Sourcing 2002-2004_0703 Préflashde L23 Analyse CA trafic 07-03 (07-04-03)_ROW_1_ROW ARPU" xfId="49238"/>
    <cellStyle name="n_WFR Sourcing 2002-2004_0703 Préflashde L23 Analyse CA trafic 07-03 (07-04-03)_ROW_Group" xfId="49239"/>
    <cellStyle name="n_WFR Sourcing 2002-2004_0703 Préflashde L23 Analyse CA trafic 07-03 (07-04-03)_ROW_ROW ARPU" xfId="49240"/>
    <cellStyle name="n_WFR Sourcing 2002-2004_0703 Préflashde L23 Analyse CA trafic 07-03 (07-04-03)_Spain ARPU + AUPU" xfId="49241"/>
    <cellStyle name="n_WFR Sourcing 2002-2004_0703 Préflashde L23 Analyse CA trafic 07-03 (07-04-03)_Spain ARPU + AUPU_Group" xfId="49242"/>
    <cellStyle name="n_WFR Sourcing 2002-2004_0703 Préflashde L23 Analyse CA trafic 07-03 (07-04-03)_Spain ARPU + AUPU_ROW ARPU" xfId="49243"/>
    <cellStyle name="n_WFR Sourcing 2002-2004_0703 Préflashde L23 Analyse CA trafic 07-03 (07-04-03)_Spain KPIs" xfId="8125"/>
    <cellStyle name="n_WFR Sourcing 2002-2004_0703 Préflashde L23 Analyse CA trafic 07-03 (07-04-03)_Spain KPIs 2" xfId="17492"/>
    <cellStyle name="n_WFR Sourcing 2002-2004_0703 Préflashde L23 Analyse CA trafic 07-03 (07-04-03)_Spain KPIs_1" xfId="52942"/>
    <cellStyle name="n_WFR Sourcing 2002-2004_0703 Préflashde L23 Analyse CA trafic 07-03 (07-04-03)_Telecoms - Operational KPIs" xfId="51245"/>
    <cellStyle name="n_WFR Sourcing 2002-2004_A&amp;ME KPIs" xfId="54719"/>
    <cellStyle name="n_WFR Sourcing 2002-2004_Base Forfaits 06-07" xfId="4145"/>
    <cellStyle name="n_WFR Sourcing 2002-2004_Base Forfaits 06-07_A&amp;ME KPIs" xfId="54722"/>
    <cellStyle name="n_WFR Sourcing 2002-2004_Base Forfaits 06-07_France financials" xfId="25060"/>
    <cellStyle name="n_WFR Sourcing 2002-2004_Base Forfaits 06-07_France KPIs" xfId="6268"/>
    <cellStyle name="n_WFR Sourcing 2002-2004_Base Forfaits 06-07_France KPIs 2" xfId="15685"/>
    <cellStyle name="n_WFR Sourcing 2002-2004_Base Forfaits 06-07_France KPIs_1" xfId="13510"/>
    <cellStyle name="n_WFR Sourcing 2002-2004_Base Forfaits 06-07_Group" xfId="49245"/>
    <cellStyle name="n_WFR Sourcing 2002-2004_Base Forfaits 06-07_Group - financial KPIs" xfId="23316"/>
    <cellStyle name="n_WFR Sourcing 2002-2004_Base Forfaits 06-07_Group - operational KPIs" xfId="11756"/>
    <cellStyle name="n_WFR Sourcing 2002-2004_Base Forfaits 06-07_Group - operational KPIs 2" xfId="19455"/>
    <cellStyle name="n_WFR Sourcing 2002-2004_Base Forfaits 06-07_Group - operational KPIs_1" xfId="21572"/>
    <cellStyle name="n_WFR Sourcing 2002-2004_Base Forfaits 06-07_Poland KPIs" xfId="49244"/>
    <cellStyle name="n_WFR Sourcing 2002-2004_Base Forfaits 06-07_ROW" xfId="49246"/>
    <cellStyle name="n_WFR Sourcing 2002-2004_Base Forfaits 06-07_ROW ARPU" xfId="49247"/>
    <cellStyle name="n_WFR Sourcing 2002-2004_Base Forfaits 06-07_ROW_1" xfId="49248"/>
    <cellStyle name="n_WFR Sourcing 2002-2004_Base Forfaits 06-07_ROW_1_Group" xfId="49249"/>
    <cellStyle name="n_WFR Sourcing 2002-2004_Base Forfaits 06-07_ROW_1_ROW ARPU" xfId="49250"/>
    <cellStyle name="n_WFR Sourcing 2002-2004_Base Forfaits 06-07_ROW_Group" xfId="49251"/>
    <cellStyle name="n_WFR Sourcing 2002-2004_Base Forfaits 06-07_ROW_ROW ARPU" xfId="49252"/>
    <cellStyle name="n_WFR Sourcing 2002-2004_Base Forfaits 06-07_Spain ARPU + AUPU" xfId="49253"/>
    <cellStyle name="n_WFR Sourcing 2002-2004_Base Forfaits 06-07_Spain ARPU + AUPU_Group" xfId="49254"/>
    <cellStyle name="n_WFR Sourcing 2002-2004_Base Forfaits 06-07_Spain ARPU + AUPU_ROW ARPU" xfId="49255"/>
    <cellStyle name="n_WFR Sourcing 2002-2004_Base Forfaits 06-07_Spain KPIs" xfId="8126"/>
    <cellStyle name="n_WFR Sourcing 2002-2004_Base Forfaits 06-07_Spain KPIs 2" xfId="17493"/>
    <cellStyle name="n_WFR Sourcing 2002-2004_Base Forfaits 06-07_Spain KPIs_1" xfId="52943"/>
    <cellStyle name="n_WFR Sourcing 2002-2004_Base Forfaits 06-07_Telecoms - Operational KPIs" xfId="51246"/>
    <cellStyle name="n_WFR Sourcing 2002-2004_CA BAC SCR-VM 06-07 (31-07-06)" xfId="4146"/>
    <cellStyle name="n_WFR Sourcing 2002-2004_CA BAC SCR-VM 06-07 (31-07-06)_A&amp;ME KPIs" xfId="54723"/>
    <cellStyle name="n_WFR Sourcing 2002-2004_CA BAC SCR-VM 06-07 (31-07-06)_France financials" xfId="25061"/>
    <cellStyle name="n_WFR Sourcing 2002-2004_CA BAC SCR-VM 06-07 (31-07-06)_France KPIs" xfId="6269"/>
    <cellStyle name="n_WFR Sourcing 2002-2004_CA BAC SCR-VM 06-07 (31-07-06)_France KPIs 2" xfId="15686"/>
    <cellStyle name="n_WFR Sourcing 2002-2004_CA BAC SCR-VM 06-07 (31-07-06)_France KPIs_1" xfId="13511"/>
    <cellStyle name="n_WFR Sourcing 2002-2004_CA BAC SCR-VM 06-07 (31-07-06)_Group" xfId="49257"/>
    <cellStyle name="n_WFR Sourcing 2002-2004_CA BAC SCR-VM 06-07 (31-07-06)_Group - financial KPIs" xfId="23317"/>
    <cellStyle name="n_WFR Sourcing 2002-2004_CA BAC SCR-VM 06-07 (31-07-06)_Group - operational KPIs" xfId="11757"/>
    <cellStyle name="n_WFR Sourcing 2002-2004_CA BAC SCR-VM 06-07 (31-07-06)_Group - operational KPIs 2" xfId="19456"/>
    <cellStyle name="n_WFR Sourcing 2002-2004_CA BAC SCR-VM 06-07 (31-07-06)_Group - operational KPIs_1" xfId="21573"/>
    <cellStyle name="n_WFR Sourcing 2002-2004_CA BAC SCR-VM 06-07 (31-07-06)_Poland KPIs" xfId="49256"/>
    <cellStyle name="n_WFR Sourcing 2002-2004_CA BAC SCR-VM 06-07 (31-07-06)_ROW" xfId="49258"/>
    <cellStyle name="n_WFR Sourcing 2002-2004_CA BAC SCR-VM 06-07 (31-07-06)_ROW ARPU" xfId="49259"/>
    <cellStyle name="n_WFR Sourcing 2002-2004_CA BAC SCR-VM 06-07 (31-07-06)_ROW_1" xfId="49260"/>
    <cellStyle name="n_WFR Sourcing 2002-2004_CA BAC SCR-VM 06-07 (31-07-06)_ROW_1_Group" xfId="49261"/>
    <cellStyle name="n_WFR Sourcing 2002-2004_CA BAC SCR-VM 06-07 (31-07-06)_ROW_1_ROW ARPU" xfId="49262"/>
    <cellStyle name="n_WFR Sourcing 2002-2004_CA BAC SCR-VM 06-07 (31-07-06)_ROW_Group" xfId="49263"/>
    <cellStyle name="n_WFR Sourcing 2002-2004_CA BAC SCR-VM 06-07 (31-07-06)_ROW_ROW ARPU" xfId="49264"/>
    <cellStyle name="n_WFR Sourcing 2002-2004_CA BAC SCR-VM 06-07 (31-07-06)_Spain ARPU + AUPU" xfId="49265"/>
    <cellStyle name="n_WFR Sourcing 2002-2004_CA BAC SCR-VM 06-07 (31-07-06)_Spain ARPU + AUPU_Group" xfId="49266"/>
    <cellStyle name="n_WFR Sourcing 2002-2004_CA BAC SCR-VM 06-07 (31-07-06)_Spain ARPU + AUPU_ROW ARPU" xfId="49267"/>
    <cellStyle name="n_WFR Sourcing 2002-2004_CA BAC SCR-VM 06-07 (31-07-06)_Spain KPIs" xfId="8127"/>
    <cellStyle name="n_WFR Sourcing 2002-2004_CA BAC SCR-VM 06-07 (31-07-06)_Spain KPIs 2" xfId="17494"/>
    <cellStyle name="n_WFR Sourcing 2002-2004_CA BAC SCR-VM 06-07 (31-07-06)_Spain KPIs_1" xfId="52944"/>
    <cellStyle name="n_WFR Sourcing 2002-2004_CA BAC SCR-VM 06-07 (31-07-06)_Telecoms - Operational KPIs" xfId="51247"/>
    <cellStyle name="n_WFR Sourcing 2002-2004_CA forfaits 0607 (06-08-14)" xfId="4147"/>
    <cellStyle name="n_WFR Sourcing 2002-2004_CA forfaits 0607 (06-08-14)_A&amp;ME KPIs" xfId="54724"/>
    <cellStyle name="n_WFR Sourcing 2002-2004_CA forfaits 0607 (06-08-14)_France financials" xfId="25062"/>
    <cellStyle name="n_WFR Sourcing 2002-2004_CA forfaits 0607 (06-08-14)_France KPIs" xfId="6270"/>
    <cellStyle name="n_WFR Sourcing 2002-2004_CA forfaits 0607 (06-08-14)_France KPIs 2" xfId="15687"/>
    <cellStyle name="n_WFR Sourcing 2002-2004_CA forfaits 0607 (06-08-14)_France KPIs_1" xfId="13512"/>
    <cellStyle name="n_WFR Sourcing 2002-2004_CA forfaits 0607 (06-08-14)_Group" xfId="49269"/>
    <cellStyle name="n_WFR Sourcing 2002-2004_CA forfaits 0607 (06-08-14)_Group - financial KPIs" xfId="23318"/>
    <cellStyle name="n_WFR Sourcing 2002-2004_CA forfaits 0607 (06-08-14)_Group - operational KPIs" xfId="11758"/>
    <cellStyle name="n_WFR Sourcing 2002-2004_CA forfaits 0607 (06-08-14)_Group - operational KPIs 2" xfId="19457"/>
    <cellStyle name="n_WFR Sourcing 2002-2004_CA forfaits 0607 (06-08-14)_Group - operational KPIs_1" xfId="21574"/>
    <cellStyle name="n_WFR Sourcing 2002-2004_CA forfaits 0607 (06-08-14)_Poland KPIs" xfId="49268"/>
    <cellStyle name="n_WFR Sourcing 2002-2004_CA forfaits 0607 (06-08-14)_ROW" xfId="49270"/>
    <cellStyle name="n_WFR Sourcing 2002-2004_CA forfaits 0607 (06-08-14)_ROW ARPU" xfId="49271"/>
    <cellStyle name="n_WFR Sourcing 2002-2004_CA forfaits 0607 (06-08-14)_ROW_1" xfId="49272"/>
    <cellStyle name="n_WFR Sourcing 2002-2004_CA forfaits 0607 (06-08-14)_ROW_1_Group" xfId="49273"/>
    <cellStyle name="n_WFR Sourcing 2002-2004_CA forfaits 0607 (06-08-14)_ROW_1_ROW ARPU" xfId="49274"/>
    <cellStyle name="n_WFR Sourcing 2002-2004_CA forfaits 0607 (06-08-14)_ROW_Group" xfId="49275"/>
    <cellStyle name="n_WFR Sourcing 2002-2004_CA forfaits 0607 (06-08-14)_ROW_ROW ARPU" xfId="49276"/>
    <cellStyle name="n_WFR Sourcing 2002-2004_CA forfaits 0607 (06-08-14)_Spain ARPU + AUPU" xfId="49277"/>
    <cellStyle name="n_WFR Sourcing 2002-2004_CA forfaits 0607 (06-08-14)_Spain ARPU + AUPU_Group" xfId="49278"/>
    <cellStyle name="n_WFR Sourcing 2002-2004_CA forfaits 0607 (06-08-14)_Spain ARPU + AUPU_ROW ARPU" xfId="49279"/>
    <cellStyle name="n_WFR Sourcing 2002-2004_CA forfaits 0607 (06-08-14)_Spain KPIs" xfId="8128"/>
    <cellStyle name="n_WFR Sourcing 2002-2004_CA forfaits 0607 (06-08-14)_Spain KPIs 2" xfId="17495"/>
    <cellStyle name="n_WFR Sourcing 2002-2004_CA forfaits 0607 (06-08-14)_Spain KPIs_1" xfId="52945"/>
    <cellStyle name="n_WFR Sourcing 2002-2004_CA forfaits 0607 (06-08-14)_Telecoms - Operational KPIs" xfId="51248"/>
    <cellStyle name="n_WFR Sourcing 2002-2004_Classeur2" xfId="4148"/>
    <cellStyle name="n_WFR Sourcing 2002-2004_Classeur2_A&amp;ME KPIs" xfId="54725"/>
    <cellStyle name="n_WFR Sourcing 2002-2004_Classeur2_France financials" xfId="25063"/>
    <cellStyle name="n_WFR Sourcing 2002-2004_Classeur2_France KPIs" xfId="6271"/>
    <cellStyle name="n_WFR Sourcing 2002-2004_Classeur2_France KPIs 2" xfId="15688"/>
    <cellStyle name="n_WFR Sourcing 2002-2004_Classeur2_France KPIs_1" xfId="13513"/>
    <cellStyle name="n_WFR Sourcing 2002-2004_Classeur2_Group" xfId="49281"/>
    <cellStyle name="n_WFR Sourcing 2002-2004_Classeur2_Group - financial KPIs" xfId="23319"/>
    <cellStyle name="n_WFR Sourcing 2002-2004_Classeur2_Group - operational KPIs" xfId="11759"/>
    <cellStyle name="n_WFR Sourcing 2002-2004_Classeur2_Group - operational KPIs 2" xfId="19458"/>
    <cellStyle name="n_WFR Sourcing 2002-2004_Classeur2_Group - operational KPIs_1" xfId="21575"/>
    <cellStyle name="n_WFR Sourcing 2002-2004_Classeur2_Poland KPIs" xfId="49280"/>
    <cellStyle name="n_WFR Sourcing 2002-2004_Classeur2_ROW" xfId="49282"/>
    <cellStyle name="n_WFR Sourcing 2002-2004_Classeur2_ROW ARPU" xfId="49283"/>
    <cellStyle name="n_WFR Sourcing 2002-2004_Classeur2_ROW_1" xfId="49284"/>
    <cellStyle name="n_WFR Sourcing 2002-2004_Classeur2_ROW_1_Group" xfId="49285"/>
    <cellStyle name="n_WFR Sourcing 2002-2004_Classeur2_ROW_1_ROW ARPU" xfId="49286"/>
    <cellStyle name="n_WFR Sourcing 2002-2004_Classeur2_ROW_Group" xfId="49287"/>
    <cellStyle name="n_WFR Sourcing 2002-2004_Classeur2_ROW_ROW ARPU" xfId="49288"/>
    <cellStyle name="n_WFR Sourcing 2002-2004_Classeur2_Spain ARPU + AUPU" xfId="49289"/>
    <cellStyle name="n_WFR Sourcing 2002-2004_Classeur2_Spain ARPU + AUPU_Group" xfId="49290"/>
    <cellStyle name="n_WFR Sourcing 2002-2004_Classeur2_Spain ARPU + AUPU_ROW ARPU" xfId="49291"/>
    <cellStyle name="n_WFR Sourcing 2002-2004_Classeur2_Spain KPIs" xfId="8129"/>
    <cellStyle name="n_WFR Sourcing 2002-2004_Classeur2_Spain KPIs 2" xfId="17496"/>
    <cellStyle name="n_WFR Sourcing 2002-2004_Classeur2_Spain KPIs_1" xfId="52946"/>
    <cellStyle name="n_WFR Sourcing 2002-2004_Classeur2_Telecoms - Operational KPIs" xfId="51249"/>
    <cellStyle name="n_WFR Sourcing 2002-2004_Classeur5" xfId="4149"/>
    <cellStyle name="n_WFR Sourcing 2002-2004_Classeur5_A&amp;ME KPIs" xfId="54726"/>
    <cellStyle name="n_WFR Sourcing 2002-2004_Classeur5_France financials" xfId="25064"/>
    <cellStyle name="n_WFR Sourcing 2002-2004_Classeur5_France KPIs" xfId="6272"/>
    <cellStyle name="n_WFR Sourcing 2002-2004_Classeur5_France KPIs 2" xfId="15689"/>
    <cellStyle name="n_WFR Sourcing 2002-2004_Classeur5_France KPIs_1" xfId="13514"/>
    <cellStyle name="n_WFR Sourcing 2002-2004_Classeur5_Group" xfId="49293"/>
    <cellStyle name="n_WFR Sourcing 2002-2004_Classeur5_Group - financial KPIs" xfId="23320"/>
    <cellStyle name="n_WFR Sourcing 2002-2004_Classeur5_Group - operational KPIs" xfId="11760"/>
    <cellStyle name="n_WFR Sourcing 2002-2004_Classeur5_Group - operational KPIs 2" xfId="19459"/>
    <cellStyle name="n_WFR Sourcing 2002-2004_Classeur5_Group - operational KPIs_1" xfId="21576"/>
    <cellStyle name="n_WFR Sourcing 2002-2004_Classeur5_Poland KPIs" xfId="49292"/>
    <cellStyle name="n_WFR Sourcing 2002-2004_Classeur5_ROW" xfId="49294"/>
    <cellStyle name="n_WFR Sourcing 2002-2004_Classeur5_ROW ARPU" xfId="49295"/>
    <cellStyle name="n_WFR Sourcing 2002-2004_Classeur5_ROW_1" xfId="49296"/>
    <cellStyle name="n_WFR Sourcing 2002-2004_Classeur5_ROW_1_Group" xfId="49297"/>
    <cellStyle name="n_WFR Sourcing 2002-2004_Classeur5_ROW_1_ROW ARPU" xfId="49298"/>
    <cellStyle name="n_WFR Sourcing 2002-2004_Classeur5_ROW_Group" xfId="49299"/>
    <cellStyle name="n_WFR Sourcing 2002-2004_Classeur5_ROW_ROW ARPU" xfId="49300"/>
    <cellStyle name="n_WFR Sourcing 2002-2004_Classeur5_Spain ARPU + AUPU" xfId="49301"/>
    <cellStyle name="n_WFR Sourcing 2002-2004_Classeur5_Spain ARPU + AUPU_Group" xfId="49302"/>
    <cellStyle name="n_WFR Sourcing 2002-2004_Classeur5_Spain ARPU + AUPU_ROW ARPU" xfId="49303"/>
    <cellStyle name="n_WFR Sourcing 2002-2004_Classeur5_Spain KPIs" xfId="8130"/>
    <cellStyle name="n_WFR Sourcing 2002-2004_Classeur5_Spain KPIs 2" xfId="17497"/>
    <cellStyle name="n_WFR Sourcing 2002-2004_Classeur5_Spain KPIs_1" xfId="52947"/>
    <cellStyle name="n_WFR Sourcing 2002-2004_Classeur5_Telecoms - Operational KPIs" xfId="51250"/>
    <cellStyle name="n_WFR Sourcing 2002-2004_DATA KPI Personal" xfId="49304"/>
    <cellStyle name="n_WFR Sourcing 2002-2004_DATA KPI Personal_Group" xfId="49305"/>
    <cellStyle name="n_WFR Sourcing 2002-2004_DATA KPI Personal_ROW ARPU" xfId="49306"/>
    <cellStyle name="n_WFR Sourcing 2002-2004_EE_CoA_BS - mapped V4" xfId="49307"/>
    <cellStyle name="n_WFR Sourcing 2002-2004_EE_CoA_BS - mapped V4_Group" xfId="49308"/>
    <cellStyle name="n_WFR Sourcing 2002-2004_EE_CoA_BS - mapped V4_ROW ARPU" xfId="49309"/>
    <cellStyle name="n_WFR Sourcing 2002-2004_France financials" xfId="25057"/>
    <cellStyle name="n_WFR Sourcing 2002-2004_France KPIs" xfId="6265"/>
    <cellStyle name="n_WFR Sourcing 2002-2004_France KPIs 2" xfId="15682"/>
    <cellStyle name="n_WFR Sourcing 2002-2004_France KPIs_1" xfId="13507"/>
    <cellStyle name="n_WFR Sourcing 2002-2004_Group" xfId="49310"/>
    <cellStyle name="n_WFR Sourcing 2002-2004_Group - financial KPIs" xfId="23313"/>
    <cellStyle name="n_WFR Sourcing 2002-2004_Group - operational KPIs" xfId="11753"/>
    <cellStyle name="n_WFR Sourcing 2002-2004_Group - operational KPIs 2" xfId="19452"/>
    <cellStyle name="n_WFR Sourcing 2002-2004_Group - operational KPIs_1" xfId="21569"/>
    <cellStyle name="n_WFR Sourcing 2002-2004_PFA_Mn MTV_060413" xfId="4150"/>
    <cellStyle name="n_WFR Sourcing 2002-2004_PFA_Mn MTV_060413_A&amp;ME KPIs" xfId="54727"/>
    <cellStyle name="n_WFR Sourcing 2002-2004_PFA_Mn MTV_060413_France financials" xfId="25065"/>
    <cellStyle name="n_WFR Sourcing 2002-2004_PFA_Mn MTV_060413_France KPIs" xfId="6273"/>
    <cellStyle name="n_WFR Sourcing 2002-2004_PFA_Mn MTV_060413_France KPIs 2" xfId="15690"/>
    <cellStyle name="n_WFR Sourcing 2002-2004_PFA_Mn MTV_060413_France KPIs_1" xfId="13515"/>
    <cellStyle name="n_WFR Sourcing 2002-2004_PFA_Mn MTV_060413_Group" xfId="49312"/>
    <cellStyle name="n_WFR Sourcing 2002-2004_PFA_Mn MTV_060413_Group - financial KPIs" xfId="23321"/>
    <cellStyle name="n_WFR Sourcing 2002-2004_PFA_Mn MTV_060413_Group - operational KPIs" xfId="11761"/>
    <cellStyle name="n_WFR Sourcing 2002-2004_PFA_Mn MTV_060413_Group - operational KPIs 2" xfId="19460"/>
    <cellStyle name="n_WFR Sourcing 2002-2004_PFA_Mn MTV_060413_Group - operational KPIs_1" xfId="21577"/>
    <cellStyle name="n_WFR Sourcing 2002-2004_PFA_Mn MTV_060413_Poland KPIs" xfId="49311"/>
    <cellStyle name="n_WFR Sourcing 2002-2004_PFA_Mn MTV_060413_ROW" xfId="49313"/>
    <cellStyle name="n_WFR Sourcing 2002-2004_PFA_Mn MTV_060413_ROW ARPU" xfId="49314"/>
    <cellStyle name="n_WFR Sourcing 2002-2004_PFA_Mn MTV_060413_ROW_1" xfId="49315"/>
    <cellStyle name="n_WFR Sourcing 2002-2004_PFA_Mn MTV_060413_ROW_1_Group" xfId="49316"/>
    <cellStyle name="n_WFR Sourcing 2002-2004_PFA_Mn MTV_060413_ROW_1_ROW ARPU" xfId="49317"/>
    <cellStyle name="n_WFR Sourcing 2002-2004_PFA_Mn MTV_060413_ROW_Group" xfId="49318"/>
    <cellStyle name="n_WFR Sourcing 2002-2004_PFA_Mn MTV_060413_ROW_ROW ARPU" xfId="49319"/>
    <cellStyle name="n_WFR Sourcing 2002-2004_PFA_Mn MTV_060413_Spain ARPU + AUPU" xfId="49320"/>
    <cellStyle name="n_WFR Sourcing 2002-2004_PFA_Mn MTV_060413_Spain ARPU + AUPU_Group" xfId="49321"/>
    <cellStyle name="n_WFR Sourcing 2002-2004_PFA_Mn MTV_060413_Spain ARPU + AUPU_ROW ARPU" xfId="49322"/>
    <cellStyle name="n_WFR Sourcing 2002-2004_PFA_Mn MTV_060413_Spain KPIs" xfId="8131"/>
    <cellStyle name="n_WFR Sourcing 2002-2004_PFA_Mn MTV_060413_Spain KPIs 2" xfId="17498"/>
    <cellStyle name="n_WFR Sourcing 2002-2004_PFA_Mn MTV_060413_Spain KPIs_1" xfId="52948"/>
    <cellStyle name="n_WFR Sourcing 2002-2004_PFA_Mn MTV_060413_Telecoms - Operational KPIs" xfId="51251"/>
    <cellStyle name="n_WFR Sourcing 2002-2004_PFA_Mn_0603_V0 0" xfId="4151"/>
    <cellStyle name="n_WFR Sourcing 2002-2004_PFA_Mn_0603_V0 0_A&amp;ME KPIs" xfId="54728"/>
    <cellStyle name="n_WFR Sourcing 2002-2004_PFA_Mn_0603_V0 0_France financials" xfId="25066"/>
    <cellStyle name="n_WFR Sourcing 2002-2004_PFA_Mn_0603_V0 0_France KPIs" xfId="6274"/>
    <cellStyle name="n_WFR Sourcing 2002-2004_PFA_Mn_0603_V0 0_France KPIs 2" xfId="15691"/>
    <cellStyle name="n_WFR Sourcing 2002-2004_PFA_Mn_0603_V0 0_France KPIs_1" xfId="13516"/>
    <cellStyle name="n_WFR Sourcing 2002-2004_PFA_Mn_0603_V0 0_Group" xfId="49324"/>
    <cellStyle name="n_WFR Sourcing 2002-2004_PFA_Mn_0603_V0 0_Group - financial KPIs" xfId="23322"/>
    <cellStyle name="n_WFR Sourcing 2002-2004_PFA_Mn_0603_V0 0_Group - operational KPIs" xfId="11762"/>
    <cellStyle name="n_WFR Sourcing 2002-2004_PFA_Mn_0603_V0 0_Group - operational KPIs 2" xfId="19461"/>
    <cellStyle name="n_WFR Sourcing 2002-2004_PFA_Mn_0603_V0 0_Group - operational KPIs_1" xfId="21578"/>
    <cellStyle name="n_WFR Sourcing 2002-2004_PFA_Mn_0603_V0 0_Poland KPIs" xfId="49323"/>
    <cellStyle name="n_WFR Sourcing 2002-2004_PFA_Mn_0603_V0 0_ROW" xfId="49325"/>
    <cellStyle name="n_WFR Sourcing 2002-2004_PFA_Mn_0603_V0 0_ROW ARPU" xfId="49326"/>
    <cellStyle name="n_WFR Sourcing 2002-2004_PFA_Mn_0603_V0 0_ROW_1" xfId="49327"/>
    <cellStyle name="n_WFR Sourcing 2002-2004_PFA_Mn_0603_V0 0_ROW_1_Group" xfId="49328"/>
    <cellStyle name="n_WFR Sourcing 2002-2004_PFA_Mn_0603_V0 0_ROW_1_ROW ARPU" xfId="49329"/>
    <cellStyle name="n_WFR Sourcing 2002-2004_PFA_Mn_0603_V0 0_ROW_Group" xfId="49330"/>
    <cellStyle name="n_WFR Sourcing 2002-2004_PFA_Mn_0603_V0 0_ROW_ROW ARPU" xfId="49331"/>
    <cellStyle name="n_WFR Sourcing 2002-2004_PFA_Mn_0603_V0 0_Spain ARPU + AUPU" xfId="49332"/>
    <cellStyle name="n_WFR Sourcing 2002-2004_PFA_Mn_0603_V0 0_Spain ARPU + AUPU_Group" xfId="49333"/>
    <cellStyle name="n_WFR Sourcing 2002-2004_PFA_Mn_0603_V0 0_Spain ARPU + AUPU_ROW ARPU" xfId="49334"/>
    <cellStyle name="n_WFR Sourcing 2002-2004_PFA_Mn_0603_V0 0_Spain KPIs" xfId="8132"/>
    <cellStyle name="n_WFR Sourcing 2002-2004_PFA_Mn_0603_V0 0_Spain KPIs 2" xfId="17499"/>
    <cellStyle name="n_WFR Sourcing 2002-2004_PFA_Mn_0603_V0 0_Spain KPIs_1" xfId="52949"/>
    <cellStyle name="n_WFR Sourcing 2002-2004_PFA_Mn_0603_V0 0_Telecoms - Operational KPIs" xfId="51252"/>
    <cellStyle name="n_WFR Sourcing 2002-2004_PFA_Parcs_0600706" xfId="4152"/>
    <cellStyle name="n_WFR Sourcing 2002-2004_PFA_Parcs_0600706_A&amp;ME KPIs" xfId="54729"/>
    <cellStyle name="n_WFR Sourcing 2002-2004_PFA_Parcs_0600706_France financials" xfId="25067"/>
    <cellStyle name="n_WFR Sourcing 2002-2004_PFA_Parcs_0600706_France KPIs" xfId="6275"/>
    <cellStyle name="n_WFR Sourcing 2002-2004_PFA_Parcs_0600706_France KPIs 2" xfId="15692"/>
    <cellStyle name="n_WFR Sourcing 2002-2004_PFA_Parcs_0600706_France KPIs_1" xfId="13517"/>
    <cellStyle name="n_WFR Sourcing 2002-2004_PFA_Parcs_0600706_Group" xfId="49336"/>
    <cellStyle name="n_WFR Sourcing 2002-2004_PFA_Parcs_0600706_Group - financial KPIs" xfId="23323"/>
    <cellStyle name="n_WFR Sourcing 2002-2004_PFA_Parcs_0600706_Group - operational KPIs" xfId="11763"/>
    <cellStyle name="n_WFR Sourcing 2002-2004_PFA_Parcs_0600706_Group - operational KPIs 2" xfId="19462"/>
    <cellStyle name="n_WFR Sourcing 2002-2004_PFA_Parcs_0600706_Group - operational KPIs_1" xfId="21579"/>
    <cellStyle name="n_WFR Sourcing 2002-2004_PFA_Parcs_0600706_Poland KPIs" xfId="49335"/>
    <cellStyle name="n_WFR Sourcing 2002-2004_PFA_Parcs_0600706_ROW" xfId="49337"/>
    <cellStyle name="n_WFR Sourcing 2002-2004_PFA_Parcs_0600706_ROW ARPU" xfId="49338"/>
    <cellStyle name="n_WFR Sourcing 2002-2004_PFA_Parcs_0600706_ROW_1" xfId="49339"/>
    <cellStyle name="n_WFR Sourcing 2002-2004_PFA_Parcs_0600706_ROW_1_Group" xfId="49340"/>
    <cellStyle name="n_WFR Sourcing 2002-2004_PFA_Parcs_0600706_ROW_1_ROW ARPU" xfId="49341"/>
    <cellStyle name="n_WFR Sourcing 2002-2004_PFA_Parcs_0600706_ROW_Group" xfId="49342"/>
    <cellStyle name="n_WFR Sourcing 2002-2004_PFA_Parcs_0600706_ROW_ROW ARPU" xfId="49343"/>
    <cellStyle name="n_WFR Sourcing 2002-2004_PFA_Parcs_0600706_Spain ARPU + AUPU" xfId="49344"/>
    <cellStyle name="n_WFR Sourcing 2002-2004_PFA_Parcs_0600706_Spain ARPU + AUPU_Group" xfId="49345"/>
    <cellStyle name="n_WFR Sourcing 2002-2004_PFA_Parcs_0600706_Spain ARPU + AUPU_ROW ARPU" xfId="49346"/>
    <cellStyle name="n_WFR Sourcing 2002-2004_PFA_Parcs_0600706_Spain KPIs" xfId="8133"/>
    <cellStyle name="n_WFR Sourcing 2002-2004_PFA_Parcs_0600706_Spain KPIs 2" xfId="17500"/>
    <cellStyle name="n_WFR Sourcing 2002-2004_PFA_Parcs_0600706_Spain KPIs_1" xfId="52950"/>
    <cellStyle name="n_WFR Sourcing 2002-2004_PFA_Parcs_0600706_Telecoms - Operational KPIs" xfId="51253"/>
    <cellStyle name="n_WFR Sourcing 2002-2004_Poland KPIs" xfId="49219"/>
    <cellStyle name="n_WFR Sourcing 2002-2004_Reporting Valeur_Mobile_2010_10" xfId="49347"/>
    <cellStyle name="n_WFR Sourcing 2002-2004_Reporting Valeur_Mobile_2010_10_Group" xfId="49348"/>
    <cellStyle name="n_WFR Sourcing 2002-2004_Reporting Valeur_Mobile_2010_10_ROW" xfId="49349"/>
    <cellStyle name="n_WFR Sourcing 2002-2004_Reporting Valeur_Mobile_2010_10_ROW ARPU" xfId="49350"/>
    <cellStyle name="n_WFR Sourcing 2002-2004_Reporting Valeur_Mobile_2010_10_ROW_Group" xfId="49351"/>
    <cellStyle name="n_WFR Sourcing 2002-2004_Reporting Valeur_Mobile_2010_10_ROW_ROW ARPU" xfId="49352"/>
    <cellStyle name="n_WFR Sourcing 2002-2004_ROW" xfId="49353"/>
    <cellStyle name="n_WFR Sourcing 2002-2004_ROW ARPU" xfId="49354"/>
    <cellStyle name="n_WFR Sourcing 2002-2004_ROW_1" xfId="49355"/>
    <cellStyle name="n_WFR Sourcing 2002-2004_ROW_1_Group" xfId="49356"/>
    <cellStyle name="n_WFR Sourcing 2002-2004_ROW_1_ROW ARPU" xfId="49357"/>
    <cellStyle name="n_WFR Sourcing 2002-2004_ROW_Group" xfId="49358"/>
    <cellStyle name="n_WFR Sourcing 2002-2004_ROW_ROW ARPU" xfId="49359"/>
    <cellStyle name="n_WFR Sourcing 2002-2004_Spain ARPU + AUPU" xfId="49360"/>
    <cellStyle name="n_WFR Sourcing 2002-2004_Spain ARPU + AUPU_Group" xfId="49361"/>
    <cellStyle name="n_WFR Sourcing 2002-2004_Spain ARPU + AUPU_ROW ARPU" xfId="49362"/>
    <cellStyle name="n_WFR Sourcing 2002-2004_Spain KPIs" xfId="8123"/>
    <cellStyle name="n_WFR Sourcing 2002-2004_Spain KPIs 2" xfId="17490"/>
    <cellStyle name="n_WFR Sourcing 2002-2004_Spain KPIs_1" xfId="52940"/>
    <cellStyle name="n_WFR Sourcing 2002-2004_Telecoms - Operational KPIs" xfId="51243"/>
    <cellStyle name="n_WFR Sourcing 2002-2004_UAG_report_CA 06-09 (06-09-28)" xfId="4153"/>
    <cellStyle name="n_WFR Sourcing 2002-2004_UAG_report_CA 06-09 (06-09-28)_A&amp;ME KPIs" xfId="54730"/>
    <cellStyle name="n_WFR Sourcing 2002-2004_UAG_report_CA 06-09 (06-09-28)_France financials" xfId="25068"/>
    <cellStyle name="n_WFR Sourcing 2002-2004_UAG_report_CA 06-09 (06-09-28)_France KPIs" xfId="6276"/>
    <cellStyle name="n_WFR Sourcing 2002-2004_UAG_report_CA 06-09 (06-09-28)_France KPIs 2" xfId="15693"/>
    <cellStyle name="n_WFR Sourcing 2002-2004_UAG_report_CA 06-09 (06-09-28)_France KPIs_1" xfId="13518"/>
    <cellStyle name="n_WFR Sourcing 2002-2004_UAG_report_CA 06-09 (06-09-28)_Group" xfId="49364"/>
    <cellStyle name="n_WFR Sourcing 2002-2004_UAG_report_CA 06-09 (06-09-28)_Group - financial KPIs" xfId="23324"/>
    <cellStyle name="n_WFR Sourcing 2002-2004_UAG_report_CA 06-09 (06-09-28)_Group - operational KPIs" xfId="11764"/>
    <cellStyle name="n_WFR Sourcing 2002-2004_UAG_report_CA 06-09 (06-09-28)_Group - operational KPIs 2" xfId="19463"/>
    <cellStyle name="n_WFR Sourcing 2002-2004_UAG_report_CA 06-09 (06-09-28)_Group - operational KPIs_1" xfId="21580"/>
    <cellStyle name="n_WFR Sourcing 2002-2004_UAG_report_CA 06-09 (06-09-28)_Poland KPIs" xfId="49363"/>
    <cellStyle name="n_WFR Sourcing 2002-2004_UAG_report_CA 06-09 (06-09-28)_ROW" xfId="49365"/>
    <cellStyle name="n_WFR Sourcing 2002-2004_UAG_report_CA 06-09 (06-09-28)_ROW ARPU" xfId="49366"/>
    <cellStyle name="n_WFR Sourcing 2002-2004_UAG_report_CA 06-09 (06-09-28)_ROW_1" xfId="49367"/>
    <cellStyle name="n_WFR Sourcing 2002-2004_UAG_report_CA 06-09 (06-09-28)_ROW_1_Group" xfId="49368"/>
    <cellStyle name="n_WFR Sourcing 2002-2004_UAG_report_CA 06-09 (06-09-28)_ROW_1_ROW ARPU" xfId="49369"/>
    <cellStyle name="n_WFR Sourcing 2002-2004_UAG_report_CA 06-09 (06-09-28)_ROW_Group" xfId="49370"/>
    <cellStyle name="n_WFR Sourcing 2002-2004_UAG_report_CA 06-09 (06-09-28)_ROW_ROW ARPU" xfId="49371"/>
    <cellStyle name="n_WFR Sourcing 2002-2004_UAG_report_CA 06-09 (06-09-28)_Spain ARPU + AUPU" xfId="49372"/>
    <cellStyle name="n_WFR Sourcing 2002-2004_UAG_report_CA 06-09 (06-09-28)_Spain ARPU + AUPU_Group" xfId="49373"/>
    <cellStyle name="n_WFR Sourcing 2002-2004_UAG_report_CA 06-09 (06-09-28)_Spain ARPU + AUPU_ROW ARPU" xfId="49374"/>
    <cellStyle name="n_WFR Sourcing 2002-2004_UAG_report_CA 06-09 (06-09-28)_Spain KPIs" xfId="8134"/>
    <cellStyle name="n_WFR Sourcing 2002-2004_UAG_report_CA 06-09 (06-09-28)_Spain KPIs 2" xfId="17501"/>
    <cellStyle name="n_WFR Sourcing 2002-2004_UAG_report_CA 06-09 (06-09-28)_Spain KPIs_1" xfId="52951"/>
    <cellStyle name="n_WFR Sourcing 2002-2004_UAG_report_CA 06-09 (06-09-28)_Telecoms - Operational KPIs" xfId="51254"/>
    <cellStyle name="n_WFR Sourcing 2002-2004_UAG_report_CA 06-10 (06-11-06)" xfId="4154"/>
    <cellStyle name="n_WFR Sourcing 2002-2004_UAG_report_CA 06-10 (06-11-06)_A&amp;ME KPIs" xfId="54731"/>
    <cellStyle name="n_WFR Sourcing 2002-2004_UAG_report_CA 06-10 (06-11-06)_France financials" xfId="25069"/>
    <cellStyle name="n_WFR Sourcing 2002-2004_UAG_report_CA 06-10 (06-11-06)_France KPIs" xfId="6277"/>
    <cellStyle name="n_WFR Sourcing 2002-2004_UAG_report_CA 06-10 (06-11-06)_France KPIs 2" xfId="15694"/>
    <cellStyle name="n_WFR Sourcing 2002-2004_UAG_report_CA 06-10 (06-11-06)_France KPIs_1" xfId="13519"/>
    <cellStyle name="n_WFR Sourcing 2002-2004_UAG_report_CA 06-10 (06-11-06)_Group" xfId="49376"/>
    <cellStyle name="n_WFR Sourcing 2002-2004_UAG_report_CA 06-10 (06-11-06)_Group - financial KPIs" xfId="23325"/>
    <cellStyle name="n_WFR Sourcing 2002-2004_UAG_report_CA 06-10 (06-11-06)_Group - operational KPIs" xfId="11765"/>
    <cellStyle name="n_WFR Sourcing 2002-2004_UAG_report_CA 06-10 (06-11-06)_Group - operational KPIs 2" xfId="19464"/>
    <cellStyle name="n_WFR Sourcing 2002-2004_UAG_report_CA 06-10 (06-11-06)_Group - operational KPIs_1" xfId="21581"/>
    <cellStyle name="n_WFR Sourcing 2002-2004_UAG_report_CA 06-10 (06-11-06)_Poland KPIs" xfId="49375"/>
    <cellStyle name="n_WFR Sourcing 2002-2004_UAG_report_CA 06-10 (06-11-06)_ROW" xfId="49377"/>
    <cellStyle name="n_WFR Sourcing 2002-2004_UAG_report_CA 06-10 (06-11-06)_ROW ARPU" xfId="49378"/>
    <cellStyle name="n_WFR Sourcing 2002-2004_UAG_report_CA 06-10 (06-11-06)_ROW_1" xfId="49379"/>
    <cellStyle name="n_WFR Sourcing 2002-2004_UAG_report_CA 06-10 (06-11-06)_ROW_1_Group" xfId="49380"/>
    <cellStyle name="n_WFR Sourcing 2002-2004_UAG_report_CA 06-10 (06-11-06)_ROW_1_ROW ARPU" xfId="49381"/>
    <cellStyle name="n_WFR Sourcing 2002-2004_UAG_report_CA 06-10 (06-11-06)_ROW_Group" xfId="49382"/>
    <cellStyle name="n_WFR Sourcing 2002-2004_UAG_report_CA 06-10 (06-11-06)_ROW_ROW ARPU" xfId="49383"/>
    <cellStyle name="n_WFR Sourcing 2002-2004_UAG_report_CA 06-10 (06-11-06)_Spain ARPU + AUPU" xfId="49384"/>
    <cellStyle name="n_WFR Sourcing 2002-2004_UAG_report_CA 06-10 (06-11-06)_Spain ARPU + AUPU_Group" xfId="49385"/>
    <cellStyle name="n_WFR Sourcing 2002-2004_UAG_report_CA 06-10 (06-11-06)_Spain ARPU + AUPU_ROW ARPU" xfId="49386"/>
    <cellStyle name="n_WFR Sourcing 2002-2004_UAG_report_CA 06-10 (06-11-06)_Spain KPIs" xfId="8135"/>
    <cellStyle name="n_WFR Sourcing 2002-2004_UAG_report_CA 06-10 (06-11-06)_Spain KPIs 2" xfId="17502"/>
    <cellStyle name="n_WFR Sourcing 2002-2004_UAG_report_CA 06-10 (06-11-06)_Spain KPIs_1" xfId="52952"/>
    <cellStyle name="n_WFR Sourcing 2002-2004_UAG_report_CA 06-10 (06-11-06)_Telecoms - Operational KPIs" xfId="51255"/>
    <cellStyle name="n_WFR Sourcing 2002-2004_V&amp;M trajectoires V1 (06-08-11)" xfId="4155"/>
    <cellStyle name="n_WFR Sourcing 2002-2004_V&amp;M trajectoires V1 (06-08-11)_A&amp;ME KPIs" xfId="54732"/>
    <cellStyle name="n_WFR Sourcing 2002-2004_V&amp;M trajectoires V1 (06-08-11)_France financials" xfId="25070"/>
    <cellStyle name="n_WFR Sourcing 2002-2004_V&amp;M trajectoires V1 (06-08-11)_France KPIs" xfId="6278"/>
    <cellStyle name="n_WFR Sourcing 2002-2004_V&amp;M trajectoires V1 (06-08-11)_France KPIs 2" xfId="15695"/>
    <cellStyle name="n_WFR Sourcing 2002-2004_V&amp;M trajectoires V1 (06-08-11)_France KPIs_1" xfId="13520"/>
    <cellStyle name="n_WFR Sourcing 2002-2004_V&amp;M trajectoires V1 (06-08-11)_Group" xfId="49388"/>
    <cellStyle name="n_WFR Sourcing 2002-2004_V&amp;M trajectoires V1 (06-08-11)_Group - financial KPIs" xfId="23326"/>
    <cellStyle name="n_WFR Sourcing 2002-2004_V&amp;M trajectoires V1 (06-08-11)_Group - operational KPIs" xfId="11766"/>
    <cellStyle name="n_WFR Sourcing 2002-2004_V&amp;M trajectoires V1 (06-08-11)_Group - operational KPIs 2" xfId="19465"/>
    <cellStyle name="n_WFR Sourcing 2002-2004_V&amp;M trajectoires V1 (06-08-11)_Group - operational KPIs_1" xfId="21582"/>
    <cellStyle name="n_WFR Sourcing 2002-2004_V&amp;M trajectoires V1 (06-08-11)_Poland KPIs" xfId="49387"/>
    <cellStyle name="n_WFR Sourcing 2002-2004_V&amp;M trajectoires V1 (06-08-11)_ROW" xfId="49389"/>
    <cellStyle name="n_WFR Sourcing 2002-2004_V&amp;M trajectoires V1 (06-08-11)_ROW ARPU" xfId="49390"/>
    <cellStyle name="n_WFR Sourcing 2002-2004_V&amp;M trajectoires V1 (06-08-11)_ROW_1" xfId="49391"/>
    <cellStyle name="n_WFR Sourcing 2002-2004_V&amp;M trajectoires V1 (06-08-11)_ROW_1_Group" xfId="49392"/>
    <cellStyle name="n_WFR Sourcing 2002-2004_V&amp;M trajectoires V1 (06-08-11)_ROW_1_ROW ARPU" xfId="49393"/>
    <cellStyle name="n_WFR Sourcing 2002-2004_V&amp;M trajectoires V1 (06-08-11)_ROW_Group" xfId="49394"/>
    <cellStyle name="n_WFR Sourcing 2002-2004_V&amp;M trajectoires V1 (06-08-11)_ROW_ROW ARPU" xfId="49395"/>
    <cellStyle name="n_WFR Sourcing 2002-2004_V&amp;M trajectoires V1 (06-08-11)_Spain ARPU + AUPU" xfId="49396"/>
    <cellStyle name="n_WFR Sourcing 2002-2004_V&amp;M trajectoires V1 (06-08-11)_Spain ARPU + AUPU_Group" xfId="49397"/>
    <cellStyle name="n_WFR Sourcing 2002-2004_V&amp;M trajectoires V1 (06-08-11)_Spain ARPU + AUPU_ROW ARPU" xfId="49398"/>
    <cellStyle name="n_WFR Sourcing 2002-2004_V&amp;M trajectoires V1 (06-08-11)_Spain KPIs" xfId="8136"/>
    <cellStyle name="n_WFR Sourcing 2002-2004_V&amp;M trajectoires V1 (06-08-11)_Spain KPIs 2" xfId="17503"/>
    <cellStyle name="n_WFR Sourcing 2002-2004_V&amp;M trajectoires V1 (06-08-11)_Spain KPIs_1" xfId="52953"/>
    <cellStyle name="n_WFR Sourcing 2002-2004_V&amp;M trajectoires V1 (06-08-11)_Telecoms - Operational KPIs" xfId="51256"/>
    <cellStyle name="NA is zero" xfId="2774"/>
    <cellStyle name="Name" xfId="4156"/>
    <cellStyle name="Nb" xfId="4157"/>
    <cellStyle name="Neutral" xfId="2775"/>
    <cellStyle name="Neutre 2" xfId="49399"/>
    <cellStyle name="Never Changes" xfId="4158"/>
    <cellStyle name="no dec" xfId="2776"/>
    <cellStyle name="No-definido" xfId="8137"/>
    <cellStyle name="Nor}al" xfId="49400"/>
    <cellStyle name="NORAYAS" xfId="4159"/>
    <cellStyle name="Normal" xfId="0" builtinId="0"/>
    <cellStyle name="Normal - Style1" xfId="2777"/>
    <cellStyle name="Normal - Style1 2" xfId="25651"/>
    <cellStyle name="Normal - Style1_A&amp;ME KPIs" xfId="54733"/>
    <cellStyle name="Normal - Style2" xfId="4160"/>
    <cellStyle name="Normal - Style3" xfId="4161"/>
    <cellStyle name="Normal - Style4" xfId="4162"/>
    <cellStyle name="Normal - Style5" xfId="4163"/>
    <cellStyle name="Normal (no,)" xfId="2778"/>
    <cellStyle name="Normal [0]" xfId="2779"/>
    <cellStyle name="Normal [1]" xfId="2780"/>
    <cellStyle name="Normal [2]" xfId="2781"/>
    <cellStyle name="Normal [3]" xfId="2782"/>
    <cellStyle name="Normal 10" xfId="25642"/>
    <cellStyle name="Normal 11" xfId="25645"/>
    <cellStyle name="Normal 12" xfId="25647"/>
    <cellStyle name="Normal 13" xfId="25652"/>
    <cellStyle name="Normal 14" xfId="25654"/>
    <cellStyle name="Normal 15" xfId="25656"/>
    <cellStyle name="Normal 16" xfId="25658"/>
    <cellStyle name="Normal 16 2" xfId="49523"/>
    <cellStyle name="Normal 17" xfId="25660"/>
    <cellStyle name="Normal 18" xfId="25662"/>
    <cellStyle name="Normal 19" xfId="25664"/>
    <cellStyle name="Normal 2" xfId="2783"/>
    <cellStyle name="Normal 2 2" xfId="49401"/>
    <cellStyle name="Normal 2_A&amp;ME KPIs" xfId="54734"/>
    <cellStyle name="Normal 20" xfId="25666"/>
    <cellStyle name="Normal 21" xfId="25668"/>
    <cellStyle name="Normal 22" xfId="49526"/>
    <cellStyle name="Normal 23" xfId="49527"/>
    <cellStyle name="Normal 24" xfId="49529"/>
    <cellStyle name="Normal 3" xfId="6279"/>
    <cellStyle name="Normal 3 2" xfId="25648"/>
    <cellStyle name="Normal 3_A&amp;ME KPIs" xfId="54735"/>
    <cellStyle name="Normal 4" xfId="25636"/>
    <cellStyle name="Normal 4 2" xfId="25649"/>
    <cellStyle name="Normal 4_A&amp;ME KPIs" xfId="54736"/>
    <cellStyle name="Normal 5" xfId="25637"/>
    <cellStyle name="Normal 5 2" xfId="25650"/>
    <cellStyle name="Normal 5_A&amp;ME KPIs" xfId="54737"/>
    <cellStyle name="Normal 6" xfId="25638"/>
    <cellStyle name="Normal 7" xfId="25639"/>
    <cellStyle name="Normal 8" xfId="25640"/>
    <cellStyle name="Normal 9" xfId="25641"/>
    <cellStyle name="Normal Bold" xfId="2784"/>
    <cellStyle name="Normal Pct" xfId="2785"/>
    <cellStyle name="Normal_090429 - 1Q08 KPIs file" xfId="2786"/>
    <cellStyle name="Normal_Poland KPIs" xfId="25643"/>
    <cellStyle name="Normal_Spain KPIs" xfId="8138"/>
    <cellStyle name="Normal_Spain KPIs 2" xfId="49524"/>
    <cellStyle name="Normal2" xfId="49402"/>
    <cellStyle name="NormalE" xfId="2787"/>
    <cellStyle name="NormalGB" xfId="2788"/>
    <cellStyle name="NormalHelv" xfId="4164"/>
    <cellStyle name="NormalMultiple" xfId="2789"/>
    <cellStyle name="Normalny_Arkusz1" xfId="4165"/>
    <cellStyle name="NOT" xfId="2790"/>
    <cellStyle name="Note" xfId="6280"/>
    <cellStyle name="Notes" xfId="2792"/>
    <cellStyle name="NotInput" xfId="4166"/>
    <cellStyle name="Notiz" xfId="49403"/>
    <cellStyle name="NPPESalesPct" xfId="2793"/>
    <cellStyle name="Number" xfId="2794"/>
    <cellStyle name="numero input" xfId="2795"/>
    <cellStyle name="numero normal" xfId="2796"/>
    <cellStyle name="NWI%S" xfId="2797"/>
    <cellStyle name="N葯Б" xfId="4167"/>
    <cellStyle name="Objectif" xfId="4168"/>
    <cellStyle name="Objectif€" xfId="4169"/>
    <cellStyle name="ObjectifMois" xfId="4170"/>
    <cellStyle name="Obsolete" xfId="49404"/>
    <cellStyle name="Œ…‹æØ‚è [0.00]_GE 3 MINIMUM" xfId="2798"/>
    <cellStyle name="Œ…‹æØ‚è_GE 3 MINIMUM" xfId="2799"/>
    <cellStyle name="Ombrée" xfId="2800"/>
    <cellStyle name="Onedec" xfId="2801"/>
    <cellStyle name="Onedec 2" xfId="13859"/>
    <cellStyle name="Onedec_A&amp;ME KPIs" xfId="54738"/>
    <cellStyle name="Option" xfId="2802"/>
    <cellStyle name="Out_range" xfId="4171"/>
    <cellStyle name="Output" xfId="2855"/>
    <cellStyle name="Output 2" xfId="13860"/>
    <cellStyle name="Output Amounts" xfId="4172"/>
    <cellStyle name="Output Column Headings" xfId="4173"/>
    <cellStyle name="Output Line Items" xfId="4174"/>
    <cellStyle name="OUTPUT REPORT HEADING" xfId="4175"/>
    <cellStyle name="OUTPUT REPORT TITLE" xfId="4176"/>
    <cellStyle name="Output_A&amp;ME KPIs" xfId="54739"/>
    <cellStyle name="P&amp;L Numbers" xfId="4177"/>
    <cellStyle name="Page Heading" xfId="4178"/>
    <cellStyle name="Page Heading Large" xfId="4179"/>
    <cellStyle name="Page Heading Small" xfId="4180"/>
    <cellStyle name="Page Heading_01 - Home" xfId="4181"/>
    <cellStyle name="Page Number" xfId="2803"/>
    <cellStyle name="pc1" xfId="2804"/>
    <cellStyle name="pcent" xfId="4182"/>
    <cellStyle name="pct_sub" xfId="4183"/>
    <cellStyle name="Percent (0.0)" xfId="2805"/>
    <cellStyle name="Percent (0.00)" xfId="2806"/>
    <cellStyle name="Percent [0%]" xfId="4184"/>
    <cellStyle name="Percent [0.00%]" xfId="4185"/>
    <cellStyle name="Percent [0]" xfId="2807"/>
    <cellStyle name="Percent [00]" xfId="4186"/>
    <cellStyle name="Percent [1]" xfId="2808"/>
    <cellStyle name="Percent [2]" xfId="2809"/>
    <cellStyle name="Percent 0" xfId="2810"/>
    <cellStyle name="Percent 0%" xfId="2811"/>
    <cellStyle name="Percent 0.00" xfId="2812"/>
    <cellStyle name="Percent 0_3q" xfId="2813"/>
    <cellStyle name="Percent 2" xfId="49405"/>
    <cellStyle name="Percent 2 2" xfId="49406"/>
    <cellStyle name="Percent 2_Group" xfId="49407"/>
    <cellStyle name="Percent Hard" xfId="4187"/>
    <cellStyle name="Percent_Analysis for Presentation" xfId="6281"/>
    <cellStyle name="Percent1" xfId="2814"/>
    <cellStyle name="percentage" xfId="4188"/>
    <cellStyle name="PercentChange" xfId="2815"/>
    <cellStyle name="Percentdash" xfId="2816"/>
    <cellStyle name="PercentPresentation" xfId="2817"/>
    <cellStyle name="PercentSales" xfId="2818"/>
    <cellStyle name="Perlong" xfId="4189"/>
    <cellStyle name="PerShare" xfId="2819"/>
    <cellStyle name="pig" xfId="49408"/>
    <cellStyle name="PLAN1" xfId="4190"/>
    <cellStyle name="Planungsobjekt" xfId="49409"/>
    <cellStyle name="Plus" xfId="4191"/>
    <cellStyle name="POPS" xfId="2820"/>
    <cellStyle name="Porcentaje" xfId="4192"/>
    <cellStyle name="Porcentaje 2" xfId="25670"/>
    <cellStyle name="Porcentaje_A&amp;ME KPIs" xfId="54740"/>
    <cellStyle name="Porcentual_Macro2" xfId="2821"/>
    <cellStyle name="port" xfId="4193"/>
    <cellStyle name="Post ration" xfId="2822"/>
    <cellStyle name="Pounds" xfId="4194"/>
    <cellStyle name="Pounds (0)" xfId="4195"/>
    <cellStyle name="Pounds_01 - Home" xfId="4196"/>
    <cellStyle name="Pourcentage" xfId="2823" builtinId="5"/>
    <cellStyle name="Pourcentage [0]" xfId="2824"/>
    <cellStyle name="Pourcentage [00]" xfId="2825"/>
    <cellStyle name="Pourcentage 10" xfId="25667"/>
    <cellStyle name="Pourcentage 11" xfId="25669"/>
    <cellStyle name="Pourcentage 2" xfId="25646"/>
    <cellStyle name="Pourcentage 3" xfId="25653"/>
    <cellStyle name="Pourcentage 4" xfId="25655"/>
    <cellStyle name="Pourcentage 5" xfId="25657"/>
    <cellStyle name="Pourcentage 6" xfId="25659"/>
    <cellStyle name="Pourcentage 6 2" xfId="49525"/>
    <cellStyle name="Pourcentage 7" xfId="25661"/>
    <cellStyle name="Pourcentage 8" xfId="25663"/>
    <cellStyle name="Pourcentage 9" xfId="25665"/>
    <cellStyle name="Pourcentage2dec" xfId="4197"/>
    <cellStyle name="PrePop Currency (0)" xfId="4198"/>
    <cellStyle name="PrePop Currency (2)" xfId="4199"/>
    <cellStyle name="PrePop Units (0)" xfId="4200"/>
    <cellStyle name="PrePop Units (1)" xfId="4201"/>
    <cellStyle name="PrePop Units (2)" xfId="4202"/>
    <cellStyle name="Presentation" xfId="2826"/>
    <cellStyle name="PresentationZero" xfId="2827"/>
    <cellStyle name="Price" xfId="2828"/>
    <cellStyle name="Private" xfId="4203"/>
    <cellStyle name="Private1" xfId="4204"/>
    <cellStyle name="Prozent__Vorlage für Präsentation" xfId="4205"/>
    <cellStyle name="PSChar" xfId="4206"/>
    <cellStyle name="PSDate" xfId="4207"/>
    <cellStyle name="PSDec" xfId="4208"/>
    <cellStyle name="PSHeading" xfId="4209"/>
    <cellStyle name="PSInt" xfId="4210"/>
    <cellStyle name="PSSpacer" xfId="4211"/>
    <cellStyle name="Qté calculées" xfId="4212"/>
    <cellStyle name="QTé entrées" xfId="4213"/>
    <cellStyle name="Quantity" xfId="4214"/>
    <cellStyle name="r" xfId="2829"/>
    <cellStyle name="r_A&amp;ME KPIs" xfId="54741"/>
    <cellStyle name="r_Canal Digital" xfId="2830"/>
    <cellStyle name="r_Canal Digital_A&amp;ME KPIs" xfId="54742"/>
    <cellStyle name="r_Canal Digital_Fixed" xfId="2831"/>
    <cellStyle name="r_Canal Digital_Fixed_A&amp;ME KPIs" xfId="54743"/>
    <cellStyle name="r_Canal Digital_Fixed_France KPIs" xfId="6284"/>
    <cellStyle name="r_Canal Digital_Fixed_France KPIs 2" xfId="15698"/>
    <cellStyle name="r_Canal Digital_Fixed_France KPIs_1" xfId="13523"/>
    <cellStyle name="r_Canal Digital_Fixed_Group" xfId="49413"/>
    <cellStyle name="r_Canal Digital_Fixed_Poland KPIs" xfId="49412"/>
    <cellStyle name="r_Canal Digital_Fixed_ROW ARPU" xfId="49414"/>
    <cellStyle name="r_Canal Digital_Fixed_Spain KPIs" xfId="8141"/>
    <cellStyle name="r_Canal Digital_Fixed_Spain KPIs 2" xfId="17506"/>
    <cellStyle name="r_Canal Digital_Fixed_Spain KPIs_1" xfId="52956"/>
    <cellStyle name="r_Canal Digital_Fixed_Telecoms - Operational KPIs" xfId="51259"/>
    <cellStyle name="r_Canal Digital_France KPIs" xfId="6283"/>
    <cellStyle name="r_Canal Digital_France KPIs 2" xfId="15697"/>
    <cellStyle name="r_Canal Digital_France KPIs_1" xfId="13522"/>
    <cellStyle name="r_Canal Digital_Group" xfId="2832"/>
    <cellStyle name="r_Canal Digital_Group_1" xfId="49416"/>
    <cellStyle name="r_Canal Digital_Group_A&amp;ME KPIs" xfId="54744"/>
    <cellStyle name="r_Canal Digital_Group_France KPIs" xfId="6285"/>
    <cellStyle name="r_Canal Digital_Group_France KPIs 2" xfId="15699"/>
    <cellStyle name="r_Canal Digital_Group_France KPIs_1" xfId="13524"/>
    <cellStyle name="r_Canal Digital_Group_Group" xfId="49417"/>
    <cellStyle name="r_Canal Digital_Group_Poland KPIs" xfId="49415"/>
    <cellStyle name="r_Canal Digital_Group_ROW ARPU" xfId="49418"/>
    <cellStyle name="r_Canal Digital_Group_Spain KPIs" xfId="8142"/>
    <cellStyle name="r_Canal Digital_Group_Spain KPIs 2" xfId="17507"/>
    <cellStyle name="r_Canal Digital_Group_Spain KPIs_1" xfId="52957"/>
    <cellStyle name="r_Canal Digital_Group_Telecoms - Operational KPIs" xfId="51260"/>
    <cellStyle name="r_Canal Digital_Mobile" xfId="2833"/>
    <cellStyle name="r_Canal Digital_Mobile_A&amp;ME KPIs" xfId="54745"/>
    <cellStyle name="r_Canal Digital_Mobile_France KPIs" xfId="6286"/>
    <cellStyle name="r_Canal Digital_Mobile_France KPIs 2" xfId="15700"/>
    <cellStyle name="r_Canal Digital_Mobile_France KPIs_1" xfId="13525"/>
    <cellStyle name="r_Canal Digital_Mobile_Group" xfId="49420"/>
    <cellStyle name="r_Canal Digital_Mobile_Poland KPIs" xfId="49419"/>
    <cellStyle name="r_Canal Digital_Mobile_ROW ARPU" xfId="49421"/>
    <cellStyle name="r_Canal Digital_Mobile_Spain KPIs" xfId="8143"/>
    <cellStyle name="r_Canal Digital_Mobile_Spain KPIs 2" xfId="17508"/>
    <cellStyle name="r_Canal Digital_Mobile_Spain KPIs_1" xfId="52958"/>
    <cellStyle name="r_Canal Digital_Mobile_Telecoms - Operational KPIs" xfId="51261"/>
    <cellStyle name="r_Canal Digital_Poland KPIs" xfId="49411"/>
    <cellStyle name="r_Canal Digital_ROW ARPU" xfId="49422"/>
    <cellStyle name="r_Canal Digital_Spain KPIs" xfId="8140"/>
    <cellStyle name="r_Canal Digital_Spain KPIs 2" xfId="17505"/>
    <cellStyle name="r_Canal Digital_Spain KPIs_1" xfId="52955"/>
    <cellStyle name="r_Canal Digital_Special items" xfId="2834"/>
    <cellStyle name="r_Canal Digital_Special items_A&amp;ME KPIs" xfId="54746"/>
    <cellStyle name="r_Canal Digital_Special items_France KPIs" xfId="6287"/>
    <cellStyle name="r_Canal Digital_Special items_France KPIs 2" xfId="15701"/>
    <cellStyle name="r_Canal Digital_Special items_France KPIs_1" xfId="13526"/>
    <cellStyle name="r_Canal Digital_Special items_Group" xfId="49424"/>
    <cellStyle name="r_Canal Digital_Special items_Poland KPIs" xfId="49423"/>
    <cellStyle name="r_Canal Digital_Special items_ROW ARPU" xfId="49425"/>
    <cellStyle name="r_Canal Digital_Special items_Spain KPIs" xfId="8144"/>
    <cellStyle name="r_Canal Digital_Special items_Spain KPIs 2" xfId="17509"/>
    <cellStyle name="r_Canal Digital_Special items_Spain KPIs_1" xfId="52959"/>
    <cellStyle name="r_Canal Digital_Special items_Telecoms - Operational KPIs" xfId="51262"/>
    <cellStyle name="r_Canal Digital_Telecoms - Operational KPIs" xfId="51258"/>
    <cellStyle name="r_France KPIs" xfId="6282"/>
    <cellStyle name="r_France KPIs 2" xfId="15696"/>
    <cellStyle name="r_France KPIs_1" xfId="13521"/>
    <cellStyle name="r_Group" xfId="49426"/>
    <cellStyle name="r_Poland KPIs" xfId="49410"/>
    <cellStyle name="r_ROW ARPU" xfId="49427"/>
    <cellStyle name="r_Spain KPIs" xfId="8139"/>
    <cellStyle name="r_Spain KPIs 2" xfId="17504"/>
    <cellStyle name="r_Spain KPIs_1" xfId="52954"/>
    <cellStyle name="r_tel" xfId="2835"/>
    <cellStyle name="r_tel.xls Chart 680" xfId="2836"/>
    <cellStyle name="r_tel.xls Chart 680_A&amp;ME KPIs" xfId="54748"/>
    <cellStyle name="r_tel.xls Chart 680_France KPIs" xfId="6289"/>
    <cellStyle name="r_tel.xls Chart 680_France KPIs 2" xfId="15703"/>
    <cellStyle name="r_tel.xls Chart 680_France KPIs_1" xfId="13528"/>
    <cellStyle name="r_tel.xls Chart 680_Group" xfId="49430"/>
    <cellStyle name="r_tel.xls Chart 680_Poland KPIs" xfId="49429"/>
    <cellStyle name="r_tel.xls Chart 680_ROW ARPU" xfId="49431"/>
    <cellStyle name="r_tel.xls Chart 680_Spain KPIs" xfId="8146"/>
    <cellStyle name="r_tel.xls Chart 680_Spain KPIs 2" xfId="17511"/>
    <cellStyle name="r_tel.xls Chart 680_Spain KPIs_1" xfId="52961"/>
    <cellStyle name="r_tel.xls Chart 680_Telecoms - Operational KPIs" xfId="51264"/>
    <cellStyle name="r_tel_A&amp;ME KPIs" xfId="54747"/>
    <cellStyle name="r_tel_France KPIs" xfId="6288"/>
    <cellStyle name="r_tel_France KPIs 2" xfId="15702"/>
    <cellStyle name="r_tel_France KPIs_1" xfId="13527"/>
    <cellStyle name="r_tel_Group" xfId="49432"/>
    <cellStyle name="r_tel_Poland KPIs" xfId="49428"/>
    <cellStyle name="r_tel_ROW ARPU" xfId="49433"/>
    <cellStyle name="r_tel_Spain KPIs" xfId="8145"/>
    <cellStyle name="r_tel_Spain KPIs 2" xfId="17510"/>
    <cellStyle name="r_tel_Spain KPIs_1" xfId="52960"/>
    <cellStyle name="r_tel_Telecoms - Operational KPIs" xfId="51263"/>
    <cellStyle name="r_Telecoms - Operational KPIs" xfId="51257"/>
    <cellStyle name="Red font" xfId="2837"/>
    <cellStyle name="Reference" xfId="2838"/>
    <cellStyle name="Report" xfId="2839"/>
    <cellStyle name="ResCalc" xfId="4215"/>
    <cellStyle name="results" xfId="4216"/>
    <cellStyle name="Results % 3 dp" xfId="4217"/>
    <cellStyle name="Results % 3 dp 2" xfId="13916"/>
    <cellStyle name="Results % 3 dp_A&amp;ME KPIs" xfId="54749"/>
    <cellStyle name="Results 3 dp" xfId="4218"/>
    <cellStyle name="results_01 - Home" xfId="4219"/>
    <cellStyle name="RevList" xfId="4220"/>
    <cellStyle name="Right" xfId="2840"/>
    <cellStyle name="Row Headings" xfId="4221"/>
    <cellStyle name="Row Ignore" xfId="2841"/>
    <cellStyle name="Row Sub total" xfId="2842"/>
    <cellStyle name="Row Title 1" xfId="2843"/>
    <cellStyle name="Row Title 2" xfId="2844"/>
    <cellStyle name="Row Title 3" xfId="2845"/>
    <cellStyle name="Row Total" xfId="2846"/>
    <cellStyle name="s]_x000d__x000a_spooler=yes_x000d__x000a_load=stryper.exe PGL1 C:\WINDOWS\MOUSE\POINTER.EXE WUSER.EXE NWPOPUP.EXE_x000d__x000a_run=_x000d__x000a_Beep=yes_x000d__x000a_NullPort=Non" xfId="49434"/>
    <cellStyle name="Saisie" xfId="2847"/>
    <cellStyle name="Salomon Logo" xfId="2848"/>
    <cellStyle name="SAPBEXaggData" xfId="49435"/>
    <cellStyle name="SAPBEXaggDataEmph" xfId="49436"/>
    <cellStyle name="SAPBEXaggItem" xfId="49437"/>
    <cellStyle name="SAPBEXaggItemX" xfId="49438"/>
    <cellStyle name="SAPBEXchaText" xfId="49439"/>
    <cellStyle name="SAPBEXexcBad7" xfId="49440"/>
    <cellStyle name="SAPBEXexcBad8" xfId="49441"/>
    <cellStyle name="SAPBEXexcBad9" xfId="49442"/>
    <cellStyle name="SAPBEXexcCritical4" xfId="49443"/>
    <cellStyle name="SAPBEXexcCritical5" xfId="49444"/>
    <cellStyle name="SAPBEXexcCritical6" xfId="49445"/>
    <cellStyle name="SAPBEXexcGood1" xfId="49446"/>
    <cellStyle name="SAPBEXexcGood2" xfId="49447"/>
    <cellStyle name="SAPBEXexcGood3" xfId="49448"/>
    <cellStyle name="SAPBEXfilterDrill" xfId="49449"/>
    <cellStyle name="SAPBEXfilterItem" xfId="49450"/>
    <cellStyle name="SAPBEXfilterText" xfId="49451"/>
    <cellStyle name="SAPBEXformats" xfId="49452"/>
    <cellStyle name="SAPBEXheaderItem" xfId="49453"/>
    <cellStyle name="SAPBEXheaderText" xfId="49454"/>
    <cellStyle name="SAPBEXHLevel0" xfId="49455"/>
    <cellStyle name="SAPBEXHLevel0X" xfId="49456"/>
    <cellStyle name="SAPBEXHLevel1" xfId="49457"/>
    <cellStyle name="SAPBEXHLevel1X" xfId="49458"/>
    <cellStyle name="SAPBEXHLevel2" xfId="49459"/>
    <cellStyle name="SAPBEXHLevel2X" xfId="49460"/>
    <cellStyle name="SAPBEXHLevel3" xfId="49461"/>
    <cellStyle name="SAPBEXHLevel3X" xfId="49462"/>
    <cellStyle name="SAPBEXresData" xfId="49463"/>
    <cellStyle name="SAPBEXresDataEmph" xfId="49464"/>
    <cellStyle name="SAPBEXresItem" xfId="49465"/>
    <cellStyle name="SAPBEXresItemX" xfId="49466"/>
    <cellStyle name="SAPBEXstdData" xfId="49467"/>
    <cellStyle name="SAPBEXstdDataEmph" xfId="49468"/>
    <cellStyle name="SAPBEXstdItem" xfId="49469"/>
    <cellStyle name="SAPBEXstdItemX" xfId="49470"/>
    <cellStyle name="SAPBEXtitle" xfId="49471"/>
    <cellStyle name="SAPBEXundefined" xfId="49472"/>
    <cellStyle name="Satisfaisant 2" xfId="49473"/>
    <cellStyle name="sbt2" xfId="4222"/>
    <cellStyle name="Schlecht" xfId="49474"/>
    <cellStyle name="ScripFactor" xfId="2850"/>
    <cellStyle name="Section name" xfId="4223"/>
    <cellStyle name="Section name 2" xfId="13917"/>
    <cellStyle name="Section name_A&amp;ME KPIs" xfId="54750"/>
    <cellStyle name="Section Title" xfId="4224"/>
    <cellStyle name="Section1" xfId="4225"/>
    <cellStyle name="Section2" xfId="4226"/>
    <cellStyle name="Section3" xfId="4227"/>
    <cellStyle name="SectionHeading" xfId="2851"/>
    <cellStyle name="Seiten" xfId="49475"/>
    <cellStyle name="SeitenEingabe" xfId="49476"/>
    <cellStyle name="SeitennichtSichtbar" xfId="49477"/>
    <cellStyle name="SEM-BPS-head" xfId="49478"/>
    <cellStyle name="SEM-BPS-headdata" xfId="49479"/>
    <cellStyle name="SEM-BPS-headkey" xfId="49480"/>
    <cellStyle name="SEM-BPS-input-on" xfId="49481"/>
    <cellStyle name="SEM-BPS-key" xfId="49482"/>
    <cellStyle name="SEM-BPS-total" xfId="49483"/>
    <cellStyle name="Sensitivity" xfId="4228"/>
    <cellStyle name="Separador de milhares [0]_IGP-M" xfId="4229"/>
    <cellStyle name="Separador de milhares_IGP-M" xfId="4230"/>
    <cellStyle name="Shaded" xfId="4231"/>
    <cellStyle name="Shares" xfId="2852"/>
    <cellStyle name="sin nada" xfId="2853"/>
    <cellStyle name="Single Accounting" xfId="2854"/>
    <cellStyle name="SMS" xfId="4232"/>
    <cellStyle name="SMS 2" xfId="13918"/>
    <cellStyle name="SMS_A&amp;ME KPIs" xfId="54751"/>
    <cellStyle name="Sortie 2" xfId="49484"/>
    <cellStyle name="Sous titre" xfId="2856"/>
    <cellStyle name="Spalten" xfId="49485"/>
    <cellStyle name="Spreadsheet title" xfId="4233"/>
    <cellStyle name="Spreadsheet title 2" xfId="13919"/>
    <cellStyle name="Spreadsheet title_A&amp;ME KPIs" xfId="54752"/>
    <cellStyle name="Standaard_39" xfId="4234"/>
    <cellStyle name="Standard" xfId="2857"/>
    <cellStyle name="Standard[2]" xfId="4235"/>
    <cellStyle name="Standard[3]" xfId="4236"/>
    <cellStyle name="Standard__Vorlage für Präsentation" xfId="4237"/>
    <cellStyle name="Steve" xfId="49486"/>
    <cellStyle name="Stil 1" xfId="49487"/>
    <cellStyle name="Stil 2" xfId="49488"/>
    <cellStyle name="Strange" xfId="2858"/>
    <cellStyle name="Stuart" xfId="49489"/>
    <cellStyle name="STYL1 - Style1" xfId="2859"/>
    <cellStyle name="Style 1" xfId="2860"/>
    <cellStyle name="Style 2" xfId="2861"/>
    <cellStyle name="Style 3" xfId="2862"/>
    <cellStyle name="Style 4" xfId="2863"/>
    <cellStyle name="Style 5" xfId="2864"/>
    <cellStyle name="Style 6" xfId="2865"/>
    <cellStyle name="Style 7" xfId="2866"/>
    <cellStyle name="Style 8" xfId="2867"/>
    <cellStyle name="STYLE1" xfId="49490"/>
    <cellStyle name="STYLE2" xfId="49491"/>
    <cellStyle name="STYLE3" xfId="49492"/>
    <cellStyle name="Sub Header" xfId="49493"/>
    <cellStyle name="SubGrowth" xfId="2868"/>
    <cellStyle name="Subhead" xfId="2869"/>
    <cellStyle name="SubMargins" xfId="2870"/>
    <cellStyle name="Subscribers" xfId="2871"/>
    <cellStyle name="Subsection Heading" xfId="49494"/>
    <cellStyle name="subt1" xfId="4238"/>
    <cellStyle name="Subtotal" xfId="4239"/>
    <cellStyle name="SubVariable" xfId="2872"/>
    <cellStyle name="Sum" xfId="4240"/>
    <cellStyle name="Summary" xfId="4241"/>
    <cellStyle name="t]_x000d__x000a_color schemes=_x000d__x000a__x000d__x000a_[color schemes]_x000d__x000a_Arizona=804000,FFFFFF,FFFFFF,0,FFFFFF,0,808040,C0C0C0,FFFFFF,4080FF,C0C" xfId="49495"/>
    <cellStyle name="Table" xfId="2873"/>
    <cellStyle name="Table Col Head" xfId="4242"/>
    <cellStyle name="Table Head" xfId="2874"/>
    <cellStyle name="Table Head Aligned" xfId="2875"/>
    <cellStyle name="Table Head Blue" xfId="2876"/>
    <cellStyle name="Table Head Green" xfId="2877"/>
    <cellStyle name="Table Head_A&amp;ME KPIs" xfId="54754"/>
    <cellStyle name="table numbers 1" xfId="2878"/>
    <cellStyle name="Table numbers 2" xfId="2879"/>
    <cellStyle name="Table Source" xfId="4243"/>
    <cellStyle name="Table Sub Head" xfId="4244"/>
    <cellStyle name="Table Text" xfId="2880"/>
    <cellStyle name="Table Title" xfId="2881"/>
    <cellStyle name="Table Units" xfId="2882"/>
    <cellStyle name="Table_A&amp;ME KPIs" xfId="54753"/>
    <cellStyle name="TableBase" xfId="4245"/>
    <cellStyle name="TableBase 2" xfId="13920"/>
    <cellStyle name="TableBase_A&amp;ME KPIs" xfId="54755"/>
    <cellStyle name="TableBody" xfId="2883"/>
    <cellStyle name="TableColHeads" xfId="2884"/>
    <cellStyle name="TableFootnotes" xfId="2885"/>
    <cellStyle name="TableHead" xfId="4246"/>
    <cellStyle name="TableTitleFormat" xfId="2886"/>
    <cellStyle name="test" xfId="4247"/>
    <cellStyle name="Test [green]" xfId="2887"/>
    <cellStyle name="test_A&amp;ME KPIs" xfId="54756"/>
    <cellStyle name="Text" xfId="4248"/>
    <cellStyle name="Text 1" xfId="2888"/>
    <cellStyle name="Text 2" xfId="4249"/>
    <cellStyle name="Text Head 1" xfId="2889"/>
    <cellStyle name="Text Head 2" xfId="4250"/>
    <cellStyle name="Text Indent 1" xfId="4251"/>
    <cellStyle name="Text Indent 2" xfId="4252"/>
    <cellStyle name="Text Indent A" xfId="4253"/>
    <cellStyle name="Text Indent B" xfId="4254"/>
    <cellStyle name="Text Indent C" xfId="4255"/>
    <cellStyle name="Text_A&amp;ME KPIs" xfId="54757"/>
    <cellStyle name="Texte explicatif 2" xfId="49496"/>
    <cellStyle name="TFCF" xfId="2891"/>
    <cellStyle name="Thousand" xfId="4256"/>
    <cellStyle name="Thousands" xfId="49497"/>
    <cellStyle name="Tiitre1" xfId="4257"/>
    <cellStyle name="Time" xfId="4258"/>
    <cellStyle name="Time Strip" xfId="2892"/>
    <cellStyle name="Time_A&amp;ME KPIs" xfId="54758"/>
    <cellStyle name="times" xfId="2893"/>
    <cellStyle name="Times 10" xfId="2894"/>
    <cellStyle name="Times 12" xfId="2895"/>
    <cellStyle name="Title" xfId="2901"/>
    <cellStyle name="Title II" xfId="2896"/>
    <cellStyle name="Title_A&amp;ME KPIs" xfId="54759"/>
    <cellStyle name="title1" xfId="2897"/>
    <cellStyle name="Title2" xfId="2898"/>
    <cellStyle name="TitleII" xfId="2899"/>
    <cellStyle name="Titles" xfId="2900"/>
    <cellStyle name="TITRE 2" xfId="49498"/>
    <cellStyle name="Titre 1 2" xfId="49499"/>
    <cellStyle name="Titre 2 2" xfId="49500"/>
    <cellStyle name="Titre 3 2" xfId="49501"/>
    <cellStyle name="Titre 4 2" xfId="49502"/>
    <cellStyle name="Titre3" xfId="4259"/>
    <cellStyle name="titre4" xfId="4260"/>
    <cellStyle name="Titulo fecha 2" xfId="2906"/>
    <cellStyle name="Titulo fecha 2 2" xfId="13861"/>
    <cellStyle name="Titulos Fecha" xfId="2907"/>
    <cellStyle name="To Financials" xfId="4261"/>
    <cellStyle name="To_Financial_statements" xfId="4262"/>
    <cellStyle name="TOC 1" xfId="4263"/>
    <cellStyle name="TOC 2" xfId="4264"/>
    <cellStyle name="Tocopilla" xfId="4265"/>
    <cellStyle name="tom" xfId="2908"/>
    <cellStyle name="Topline" xfId="2909"/>
    <cellStyle name="Topline 2" xfId="13862"/>
    <cellStyle name="Total" xfId="2910" builtinId="25" customBuiltin="1"/>
    <cellStyle name="Total 2" xfId="13863"/>
    <cellStyle name="Total Column" xfId="4266"/>
    <cellStyle name="TotalRow" xfId="4267"/>
    <cellStyle name="Totals" xfId="2911"/>
    <cellStyle name="Totals 2" xfId="13864"/>
    <cellStyle name="Totals_A&amp;ME KPIs" xfId="54760"/>
    <cellStyle name="Totalsdash" xfId="2912"/>
    <cellStyle name="Totalsdash 2" xfId="13865"/>
    <cellStyle name="tsuka" xfId="19685"/>
    <cellStyle name="tsuuka" xfId="13613"/>
    <cellStyle name="Tusenskille_Korrigeringer for å nettoføre VØT" xfId="2913"/>
    <cellStyle name="Tusental (0)_1998-Q2" xfId="2914"/>
    <cellStyle name="Tusental_1998-Q4-NORGE" xfId="2915"/>
    <cellStyle name="Überschrift" xfId="49503"/>
    <cellStyle name="Überschrift 1" xfId="49504"/>
    <cellStyle name="Überschrift 2" xfId="49505"/>
    <cellStyle name="Überschrift 3" xfId="49506"/>
    <cellStyle name="Überschrift 4" xfId="49507"/>
    <cellStyle name="Überschrift_Group" xfId="49508"/>
    <cellStyle name="Ugly" xfId="2916"/>
    <cellStyle name="Uhrzeit" xfId="4268"/>
    <cellStyle name="Undefined" xfId="4269"/>
    <cellStyle name="Underline_Single" xfId="2917"/>
    <cellStyle name="Unit" xfId="2918"/>
    <cellStyle name="units" xfId="2919"/>
    <cellStyle name="Unprot" xfId="4270"/>
    <cellStyle name="Unprot$" xfId="4271"/>
    <cellStyle name="Unprot_2011 reporting slide" xfId="49509"/>
    <cellStyle name="Unprotect" xfId="4272"/>
    <cellStyle name="Upload Only" xfId="2920"/>
    <cellStyle name="USD" xfId="4273"/>
    <cellStyle name="USD billion" xfId="4274"/>
    <cellStyle name="USD million" xfId="4275"/>
    <cellStyle name="USD thousand" xfId="4276"/>
    <cellStyle name="USD_A&amp;ME KPIs" xfId="54761"/>
    <cellStyle name="User_Defined_A" xfId="49510"/>
    <cellStyle name="Validation" xfId="2921"/>
    <cellStyle name="Valuation" xfId="2922"/>
    <cellStyle name="Valuation Bold" xfId="2923"/>
    <cellStyle name="Valuation_Estimate changes" xfId="2924"/>
    <cellStyle name="Valuta (0)_1998-Q2" xfId="2925"/>
    <cellStyle name="Valuta [0]_Assumptions" xfId="4277"/>
    <cellStyle name="Valuta_Assumptions" xfId="4278"/>
    <cellStyle name="Vérification 2" xfId="49511"/>
    <cellStyle name="Verknüpfte Zelle" xfId="49512"/>
    <cellStyle name="Virgule" xfId="2927"/>
    <cellStyle name="Virgule fixe" xfId="4279"/>
    <cellStyle name="Währung [0]_~0053150" xfId="49513"/>
    <cellStyle name="Währung_~0053150" xfId="49514"/>
    <cellStyle name="Warnender Text" xfId="49515"/>
    <cellStyle name="Warning Text" xfId="6290"/>
    <cellStyle name="web_ normal" xfId="2928"/>
    <cellStyle name="White" xfId="2929"/>
    <cellStyle name="WhitePattern" xfId="4281"/>
    <cellStyle name="WhitePattern1" xfId="4282"/>
    <cellStyle name="WhitePattern1 2" xfId="13921"/>
    <cellStyle name="WhitePattern1_A&amp;ME KPIs" xfId="54762"/>
    <cellStyle name="WhiteText" xfId="4283"/>
    <cellStyle name="WholeNumber" xfId="2930"/>
    <cellStyle name="wrap" xfId="13615"/>
    <cellStyle name="xAxis1" xfId="4284"/>
    <cellStyle name="xAxis2" xfId="4285"/>
    <cellStyle name="Year" xfId="2931"/>
    <cellStyle name="Yen" xfId="2932"/>
    <cellStyle name="Zeilen" xfId="49516"/>
    <cellStyle name="Zelle überprüfen" xfId="49517"/>
    <cellStyle name="Zellen" xfId="49518"/>
    <cellStyle name="Zellen%" xfId="49519"/>
    <cellStyle name="Zellen,2" xfId="49520"/>
    <cellStyle name="Zellen_EE_CoA_BS - mapped V4" xfId="49521"/>
    <cellStyle name="ZellenNichtSichtbar" xfId="49522"/>
    <cellStyle name="Zone de dialogue" xfId="4286"/>
    <cellStyle name="표준_Revenue" xfId="4287"/>
    <cellStyle name="桁区切り [0.00]_0598mfr.xls グラフ 2" xfId="19683"/>
    <cellStyle name="桁区切り_0598mfr.xls グラフ 2" xfId="13616"/>
    <cellStyle name="標準_0598mfr.xls グラフ 2" xfId="17731"/>
    <cellStyle name="通貨 [0.00]_0598mfr.xls グラフ 2" xfId="19484"/>
    <cellStyle name="通貨_0598mfr.xls グラフ 2" xfId="19682"/>
  </cellStyles>
  <dxfs count="2221">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8E0A2"/>
      <rgbColor rgb="0090AF97"/>
      <rgbColor rgb="00E4CC85"/>
      <rgbColor rgb="00BFA166"/>
      <rgbColor rgb="00D7D7D7"/>
      <rgbColor rgb="00A8ADB0"/>
      <rgbColor rgb="00A6BED1"/>
      <rgbColor rgb="00698EA8"/>
      <rgbColor rgb="00FF6600"/>
      <rgbColor rgb="00CCCCCC"/>
      <rgbColor rgb="00999999"/>
      <rgbColor rgb="00666666"/>
      <rgbColor rgb="00000000"/>
      <rgbColor rgb="00FFFFFF"/>
      <rgbColor rgb="00FF9900"/>
      <rgbColor rgb="00FFCC0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00"/>
      <color rgb="FFC0C0C0"/>
      <color rgb="FF808080"/>
      <color rgb="FFFF0000"/>
      <color rgb="FFFFFF99"/>
      <color rgb="FFFF6600"/>
      <color rgb="FFFFFFFF"/>
      <color rgb="FF00FF00"/>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2</xdr:col>
      <xdr:colOff>184909</xdr:colOff>
      <xdr:row>5</xdr:row>
      <xdr:rowOff>177338</xdr:rowOff>
    </xdr:to>
    <xdr:pic>
      <xdr:nvPicPr>
        <xdr:cNvPr id="2175" name="Picture 1"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14375" y="166688"/>
          <a:ext cx="906087" cy="939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5" name="CustomMemberDispatchertb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2"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0975" y="152400"/>
          <a:ext cx="518751" cy="52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9217" name="CustomMemberDispatchertb1"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0" y="156882"/>
          <a:ext cx="515389" cy="536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41" name="CustomMemberDispatchertb1" hidden="1">
              <a:extLst>
                <a:ext uri="{63B3BB69-23CF-44E3-9099-C40C66FF867C}">
                  <a14:compatExt spid="_x0000_s10241"/>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7"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3988" cy="5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265" name="CustomMemberDispatchertb1" hidden="1">
              <a:extLst>
                <a:ext uri="{63B3BB69-23CF-44E3-9099-C40C66FF867C}">
                  <a14:compatExt spid="_x0000_s11265"/>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3"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0975" y="152400"/>
          <a:ext cx="518751" cy="52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2289" name="CustomMemberDispatchertb1" hidden="1">
              <a:extLst>
                <a:ext uri="{63B3BB69-23CF-44E3-9099-C40C66FF867C}">
                  <a14:compatExt spid="_x0000_s12289"/>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3313" name="CustomMemberDispatchertb1" hidden="1">
              <a:extLst>
                <a:ext uri="{63B3BB69-23CF-44E3-9099-C40C66FF867C}">
                  <a14:compatExt spid="_x0000_s13313"/>
                </a:ext>
              </a:extLst>
            </xdr:cNvPr>
            <xdr:cNvSpPr/>
          </xdr:nvSpPr>
          <xdr:spPr>
            <a:xfrm>
              <a:off x="0" y="0"/>
              <a:ext cx="0" cy="0"/>
            </a:xfrm>
            <a:prstGeom prst="rect">
              <a:avLst/>
            </a:prstGeom>
          </xdr:spPr>
        </xdr:sp>
        <xdr:clientData/>
      </xdr:twoCellAnchor>
    </mc:Choice>
    <mc:Fallback/>
  </mc:AlternateContent>
  <xdr:twoCellAnchor editAs="absolute">
    <xdr:from>
      <xdr:col>1</xdr:col>
      <xdr:colOff>0</xdr:colOff>
      <xdr:row>1</xdr:row>
      <xdr:rowOff>0</xdr:rowOff>
    </xdr:from>
    <xdr:to>
      <xdr:col>3</xdr:col>
      <xdr:colOff>156801</xdr:colOff>
      <xdr:row>4</xdr:row>
      <xdr:rowOff>65524</xdr:rowOff>
    </xdr:to>
    <xdr:pic>
      <xdr:nvPicPr>
        <xdr:cNvPr id="6"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3988" cy="5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54273" name="CustomMemberDispatchertb1" hidden="1">
              <a:extLst>
                <a:ext uri="{63B3BB69-23CF-44E3-9099-C40C66FF867C}">
                  <a14:compatExt spid="_x0000_s54273"/>
                </a:ext>
              </a:extLst>
            </xdr:cNvPr>
            <xdr:cNvSpPr/>
          </xdr:nvSpPr>
          <xdr:spPr>
            <a:xfrm>
              <a:off x="0" y="0"/>
              <a:ext cx="0" cy="0"/>
            </a:xfrm>
            <a:prstGeom prst="rect">
              <a:avLst/>
            </a:prstGeom>
          </xdr:spPr>
        </xdr:sp>
        <xdr:clientData/>
      </xdr:twoCellAnchor>
    </mc:Choice>
    <mc:Fallback/>
  </mc:AlternateContent>
  <xdr:twoCellAnchor editAs="absolute">
    <xdr:from>
      <xdr:col>1</xdr:col>
      <xdr:colOff>0</xdr:colOff>
      <xdr:row>1</xdr:row>
      <xdr:rowOff>0</xdr:rowOff>
    </xdr:from>
    <xdr:to>
      <xdr:col>3</xdr:col>
      <xdr:colOff>156801</xdr:colOff>
      <xdr:row>4</xdr:row>
      <xdr:rowOff>65524</xdr:rowOff>
    </xdr:to>
    <xdr:pic>
      <xdr:nvPicPr>
        <xdr:cNvPr id="5"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3988" cy="5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55297" name="CustomMemberDispatchertb1" hidden="1">
              <a:extLst>
                <a:ext uri="{63B3BB69-23CF-44E3-9099-C40C66FF867C}">
                  <a14:compatExt spid="_x0000_s55297"/>
                </a:ext>
              </a:extLst>
            </xdr:cNvPr>
            <xdr:cNvSpPr/>
          </xdr:nvSpPr>
          <xdr:spPr>
            <a:xfrm>
              <a:off x="0" y="0"/>
              <a:ext cx="0" cy="0"/>
            </a:xfrm>
            <a:prstGeom prst="rect">
              <a:avLst/>
            </a:prstGeom>
          </xdr:spPr>
        </xdr:sp>
        <xdr:clientData/>
      </xdr:twoCellAnchor>
    </mc:Choice>
    <mc:Fallback/>
  </mc:AlternateContent>
  <xdr:twoCellAnchor editAs="absolute">
    <xdr:from>
      <xdr:col>1</xdr:col>
      <xdr:colOff>0</xdr:colOff>
      <xdr:row>1</xdr:row>
      <xdr:rowOff>0</xdr:rowOff>
    </xdr:from>
    <xdr:to>
      <xdr:col>3</xdr:col>
      <xdr:colOff>156801</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3988" cy="5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6"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0" y="156882"/>
          <a:ext cx="515389" cy="536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6385" name="CustomMemberDispatchertb1" hidden="1">
              <a:extLst>
                <a:ext uri="{63B3BB69-23CF-44E3-9099-C40C66FF867C}">
                  <a14:compatExt spid="_x0000_s16385"/>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6"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3988" cy="5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7409" name="CustomMemberDispatchertb1" hidden="1">
              <a:extLst>
                <a:ext uri="{63B3BB69-23CF-44E3-9099-C40C66FF867C}">
                  <a14:compatExt spid="_x0000_s17409"/>
                </a:ext>
              </a:extLst>
            </xdr:cNvPr>
            <xdr:cNvSpPr/>
          </xdr:nvSpPr>
          <xdr:spPr>
            <a:xfrm>
              <a:off x="0" y="0"/>
              <a:ext cx="0" cy="0"/>
            </a:xfrm>
            <a:prstGeom prst="rect">
              <a:avLst/>
            </a:prstGeom>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8"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0975" y="152400"/>
          <a:ext cx="518751" cy="52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8433" name="CustomMemberDispatchertb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8674" name="CustomMemberDispatchertb1" hidden="1">
              <a:extLst>
                <a:ext uri="{63B3BB69-23CF-44E3-9099-C40C66FF867C}">
                  <a14:compatExt spid="_x0000_s28674"/>
                </a:ext>
              </a:extLst>
            </xdr:cNvPr>
            <xdr:cNvSpPr/>
          </xdr:nvSpPr>
          <xdr:spPr>
            <a:xfrm>
              <a:off x="0" y="0"/>
              <a:ext cx="0" cy="0"/>
            </a:xfrm>
            <a:prstGeom prst="rect">
              <a:avLst/>
            </a:prstGeom>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3988" cy="5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9457" name="CustomMemberDispatchertb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156801</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0975" y="152400"/>
          <a:ext cx="518751" cy="52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0</xdr:colOff>
      <xdr:row>1</xdr:row>
      <xdr:rowOff>0</xdr:rowOff>
    </xdr:from>
    <xdr:to>
      <xdr:col>3</xdr:col>
      <xdr:colOff>156801</xdr:colOff>
      <xdr:row>4</xdr:row>
      <xdr:rowOff>65524</xdr:rowOff>
    </xdr:to>
    <xdr:pic>
      <xdr:nvPicPr>
        <xdr:cNvPr id="6"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0975" y="152400"/>
          <a:ext cx="518751" cy="52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0481" name="CustomMemberDispatchertb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3988" cy="5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1505" name="CustomMemberDispatchertb1" hidden="1">
              <a:extLst>
                <a:ext uri="{63B3BB69-23CF-44E3-9099-C40C66FF867C}">
                  <a14:compatExt spid="_x0000_s21505"/>
                </a:ext>
              </a:extLst>
            </xdr:cNvPr>
            <xdr:cNvSpPr/>
          </xdr:nvSpPr>
          <xdr:spPr>
            <a:xfrm>
              <a:off x="0" y="0"/>
              <a:ext cx="0" cy="0"/>
            </a:xfrm>
            <a:prstGeom prst="rect">
              <a:avLst/>
            </a:prstGeom>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156801</xdr:colOff>
      <xdr:row>4</xdr:row>
      <xdr:rowOff>65524</xdr:rowOff>
    </xdr:to>
    <xdr:pic>
      <xdr:nvPicPr>
        <xdr:cNvPr id="6"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0975" y="152400"/>
          <a:ext cx="518751" cy="52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0</xdr:colOff>
      <xdr:row>1</xdr:row>
      <xdr:rowOff>0</xdr:rowOff>
    </xdr:from>
    <xdr:to>
      <xdr:col>3</xdr:col>
      <xdr:colOff>156801</xdr:colOff>
      <xdr:row>4</xdr:row>
      <xdr:rowOff>65524</xdr:rowOff>
    </xdr:to>
    <xdr:pic>
      <xdr:nvPicPr>
        <xdr:cNvPr id="9"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0975" y="152400"/>
          <a:ext cx="518751" cy="52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2529" name="CustomMemberDispatchertb1" hidden="1">
              <a:extLst>
                <a:ext uri="{63B3BB69-23CF-44E3-9099-C40C66FF867C}">
                  <a14:compatExt spid="_x0000_s22529"/>
                </a:ext>
              </a:extLst>
            </xdr:cNvPr>
            <xdr:cNvSpPr/>
          </xdr:nvSpPr>
          <xdr:spPr>
            <a:xfrm>
              <a:off x="0" y="0"/>
              <a:ext cx="0" cy="0"/>
            </a:xfrm>
            <a:prstGeom prst="rect">
              <a:avLst/>
            </a:prstGeom>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10"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3988" cy="5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3553" name="CustomMemberDispatchertb1" hidden="1">
              <a:extLst>
                <a:ext uri="{63B3BB69-23CF-44E3-9099-C40C66FF867C}">
                  <a14:compatExt spid="_x0000_s23553"/>
                </a:ext>
              </a:extLst>
            </xdr:cNvPr>
            <xdr:cNvSpPr/>
          </xdr:nvSpPr>
          <xdr:spPr>
            <a:xfrm>
              <a:off x="0" y="0"/>
              <a:ext cx="0" cy="0"/>
            </a:xfrm>
            <a:prstGeom prst="rect">
              <a:avLst/>
            </a:prstGeom>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0" y="156882"/>
          <a:ext cx="515389" cy="536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4577" name="CustomMemberDispatchertb1" hidden="1">
              <a:extLst>
                <a:ext uri="{63B3BB69-23CF-44E3-9099-C40C66FF867C}">
                  <a14:compatExt spid="_x0000_s24577"/>
                </a:ext>
              </a:extLst>
            </xdr:cNvPr>
            <xdr:cNvSpPr/>
          </xdr:nvSpPr>
          <xdr:spPr>
            <a:xfrm>
              <a:off x="0" y="0"/>
              <a:ext cx="0" cy="0"/>
            </a:xfrm>
            <a:prstGeom prst="rect">
              <a:avLst/>
            </a:prstGeom>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2"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0975" y="152400"/>
          <a:ext cx="518751" cy="52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5601" name="CustomMemberDispatchertb1" hidden="1">
              <a:extLst>
                <a:ext uri="{63B3BB69-23CF-44E3-9099-C40C66FF867C}">
                  <a14:compatExt spid="_x0000_s25601"/>
                </a:ext>
              </a:extLst>
            </xdr:cNvPr>
            <xdr:cNvSpPr/>
          </xdr:nvSpPr>
          <xdr:spPr>
            <a:xfrm>
              <a:off x="0" y="0"/>
              <a:ext cx="0" cy="0"/>
            </a:xfrm>
            <a:prstGeom prst="rect">
              <a:avLst/>
            </a:prstGeom>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0" y="156882"/>
          <a:ext cx="515389" cy="536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6625" name="CustomMemberDispatchertb1" hidden="1">
              <a:extLst>
                <a:ext uri="{63B3BB69-23CF-44E3-9099-C40C66FF867C}">
                  <a14:compatExt spid="_x0000_s2662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2</xdr:col>
      <xdr:colOff>263957</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3988" cy="5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049" name="CustomMemberDispatchertb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156801</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0" y="156882"/>
          <a:ext cx="515389" cy="536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0</xdr:colOff>
      <xdr:row>1</xdr:row>
      <xdr:rowOff>0</xdr:rowOff>
    </xdr:from>
    <xdr:to>
      <xdr:col>3</xdr:col>
      <xdr:colOff>156801</xdr:colOff>
      <xdr:row>4</xdr:row>
      <xdr:rowOff>65524</xdr:rowOff>
    </xdr:to>
    <xdr:pic>
      <xdr:nvPicPr>
        <xdr:cNvPr id="6"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2880" y="152400"/>
          <a:ext cx="522561" cy="52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3073" name="CustomMemberDispatchertb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6"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0" y="156882"/>
          <a:ext cx="515389" cy="536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4097" name="CustomMemberDispatchertb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3988" cy="5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5121" name="CustomMemberDispatchertb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0" y="156882"/>
          <a:ext cx="515389" cy="536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6145" name="CustomMemberDispatchertb1" hidden="1">
              <a:extLst>
                <a:ext uri="{63B3BB69-23CF-44E3-9099-C40C66FF867C}">
                  <a14:compatExt spid="_x0000_s6145"/>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0" y="156882"/>
          <a:ext cx="515389" cy="536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169" name="CustomMemberDispatchertb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3"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3988" cy="5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8193" name="CustomMemberDispatchertb1" hidden="1">
              <a:extLst>
                <a:ext uri="{63B3BB69-23CF-44E3-9099-C40C66FF867C}">
                  <a14:compatExt spid="_x0000_s8193"/>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image" Target="../media/image1.emf"/><Relationship Id="rId4" Type="http://schemas.openxmlformats.org/officeDocument/2006/relationships/printerSettings" Target="../printerSettings/printerSettings4.bin"/><Relationship Id="rId9"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4.bin"/><Relationship Id="rId7" Type="http://schemas.openxmlformats.org/officeDocument/2006/relationships/image" Target="../media/image15.emf"/><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control" Target="../activeX/activeX10.xml"/><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8" Type="http://schemas.openxmlformats.org/officeDocument/2006/relationships/vmlDrawing" Target="../drawings/vmlDrawing11.vml"/><Relationship Id="rId3" Type="http://schemas.openxmlformats.org/officeDocument/2006/relationships/printerSettings" Target="../printerSettings/printerSettings57.bin"/><Relationship Id="rId7" Type="http://schemas.openxmlformats.org/officeDocument/2006/relationships/drawing" Target="../drawings/drawing11.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10" Type="http://schemas.openxmlformats.org/officeDocument/2006/relationships/image" Target="../media/image16.emf"/><Relationship Id="rId4" Type="http://schemas.openxmlformats.org/officeDocument/2006/relationships/printerSettings" Target="../printerSettings/printerSettings58.bin"/><Relationship Id="rId9" Type="http://schemas.openxmlformats.org/officeDocument/2006/relationships/control" Target="../activeX/activeX11.xml"/></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12.vml"/><Relationship Id="rId3" Type="http://schemas.openxmlformats.org/officeDocument/2006/relationships/printerSettings" Target="../printerSettings/printerSettings63.bin"/><Relationship Id="rId7" Type="http://schemas.openxmlformats.org/officeDocument/2006/relationships/drawing" Target="../drawings/drawing12.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10" Type="http://schemas.openxmlformats.org/officeDocument/2006/relationships/image" Target="../media/image17.emf"/><Relationship Id="rId4" Type="http://schemas.openxmlformats.org/officeDocument/2006/relationships/printerSettings" Target="../printerSettings/printerSettings64.bin"/><Relationship Id="rId9" Type="http://schemas.openxmlformats.org/officeDocument/2006/relationships/control" Target="../activeX/activeX12.xml"/></Relationships>
</file>

<file path=xl/worksheets/_rels/sheet13.x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printerSettings" Target="../printerSettings/printerSettings69.bin"/><Relationship Id="rId7" Type="http://schemas.openxmlformats.org/officeDocument/2006/relationships/control" Target="../activeX/activeX13.xml"/><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vmlDrawing" Target="../drawings/vmlDrawing13.vml"/><Relationship Id="rId5" Type="http://schemas.openxmlformats.org/officeDocument/2006/relationships/drawing" Target="../drawings/drawing13.xml"/><Relationship Id="rId4" Type="http://schemas.openxmlformats.org/officeDocument/2006/relationships/printerSettings" Target="../printerSettings/printerSettings70.bin"/></Relationships>
</file>

<file path=xl/worksheets/_rels/sheet14.x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printerSettings" Target="../printerSettings/printerSettings73.bin"/><Relationship Id="rId7" Type="http://schemas.openxmlformats.org/officeDocument/2006/relationships/control" Target="../activeX/activeX14.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vmlDrawing" Target="../drawings/vmlDrawing14.vml"/><Relationship Id="rId5" Type="http://schemas.openxmlformats.org/officeDocument/2006/relationships/drawing" Target="../drawings/drawing14.xml"/><Relationship Id="rId4" Type="http://schemas.openxmlformats.org/officeDocument/2006/relationships/printerSettings" Target="../printerSettings/printerSettings74.bin"/><Relationship Id="rId9"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77.bin"/><Relationship Id="rId7" Type="http://schemas.openxmlformats.org/officeDocument/2006/relationships/image" Target="../media/image20.emf"/><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6" Type="http://schemas.openxmlformats.org/officeDocument/2006/relationships/control" Target="../activeX/activeX15.xml"/><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80.bin"/><Relationship Id="rId7" Type="http://schemas.openxmlformats.org/officeDocument/2006/relationships/image" Target="../media/image21.emf"/><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control" Target="../activeX/activeX16.xml"/><Relationship Id="rId5" Type="http://schemas.openxmlformats.org/officeDocument/2006/relationships/vmlDrawing" Target="../drawings/vmlDrawing16.vm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17.vml"/><Relationship Id="rId3" Type="http://schemas.openxmlformats.org/officeDocument/2006/relationships/printerSettings" Target="../printerSettings/printerSettings83.bin"/><Relationship Id="rId7" Type="http://schemas.openxmlformats.org/officeDocument/2006/relationships/drawing" Target="../drawings/drawing17.x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5" Type="http://schemas.openxmlformats.org/officeDocument/2006/relationships/printerSettings" Target="../printerSettings/printerSettings85.bin"/><Relationship Id="rId10" Type="http://schemas.openxmlformats.org/officeDocument/2006/relationships/image" Target="../media/image22.emf"/><Relationship Id="rId4" Type="http://schemas.openxmlformats.org/officeDocument/2006/relationships/printerSettings" Target="../printerSettings/printerSettings84.bin"/><Relationship Id="rId9" Type="http://schemas.openxmlformats.org/officeDocument/2006/relationships/control" Target="../activeX/activeX17.xml"/></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8.vml"/><Relationship Id="rId3" Type="http://schemas.openxmlformats.org/officeDocument/2006/relationships/printerSettings" Target="../printerSettings/printerSettings89.bin"/><Relationship Id="rId7" Type="http://schemas.openxmlformats.org/officeDocument/2006/relationships/drawing" Target="../drawings/drawing18.xml"/><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6" Type="http://schemas.openxmlformats.org/officeDocument/2006/relationships/printerSettings" Target="../printerSettings/printerSettings92.bin"/><Relationship Id="rId5" Type="http://schemas.openxmlformats.org/officeDocument/2006/relationships/printerSettings" Target="../printerSettings/printerSettings91.bin"/><Relationship Id="rId10" Type="http://schemas.openxmlformats.org/officeDocument/2006/relationships/image" Target="../media/image23.emf"/><Relationship Id="rId4" Type="http://schemas.openxmlformats.org/officeDocument/2006/relationships/printerSettings" Target="../printerSettings/printerSettings90.bin"/><Relationship Id="rId9" Type="http://schemas.openxmlformats.org/officeDocument/2006/relationships/control" Target="../activeX/activeX18.xml"/></Relationships>
</file>

<file path=xl/worksheets/_rels/sheet19.xml.rels><?xml version="1.0" encoding="UTF-8" standalone="yes"?>
<Relationships xmlns="http://schemas.openxmlformats.org/package/2006/relationships"><Relationship Id="rId8" Type="http://schemas.openxmlformats.org/officeDocument/2006/relationships/image" Target="../media/image24.emf"/><Relationship Id="rId3" Type="http://schemas.openxmlformats.org/officeDocument/2006/relationships/printerSettings" Target="../printerSettings/printerSettings95.bin"/><Relationship Id="rId7" Type="http://schemas.openxmlformats.org/officeDocument/2006/relationships/control" Target="../activeX/activeX19.xml"/><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6" Type="http://schemas.openxmlformats.org/officeDocument/2006/relationships/vmlDrawing" Target="../drawings/vmlDrawing19.vml"/><Relationship Id="rId5" Type="http://schemas.openxmlformats.org/officeDocument/2006/relationships/drawing" Target="../drawings/drawing19.xml"/><Relationship Id="rId4" Type="http://schemas.openxmlformats.org/officeDocument/2006/relationships/printerSettings" Target="../printerSettings/printerSettings9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3.emf"/><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ontrol" Target="../activeX/activeX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image" Target="../media/image25.emf"/><Relationship Id="rId3" Type="http://schemas.openxmlformats.org/officeDocument/2006/relationships/printerSettings" Target="../printerSettings/printerSettings99.bin"/><Relationship Id="rId7" Type="http://schemas.openxmlformats.org/officeDocument/2006/relationships/control" Target="../activeX/activeX20.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vmlDrawing" Target="../drawings/vmlDrawing20.vml"/><Relationship Id="rId5" Type="http://schemas.openxmlformats.org/officeDocument/2006/relationships/drawing" Target="../drawings/drawing20.xml"/><Relationship Id="rId4" Type="http://schemas.openxmlformats.org/officeDocument/2006/relationships/printerSettings" Target="../printerSettings/printerSettings100.bin"/></Relationships>
</file>

<file path=xl/worksheets/_rels/sheet21.xml.rels><?xml version="1.0" encoding="UTF-8" standalone="yes"?>
<Relationships xmlns="http://schemas.openxmlformats.org/package/2006/relationships"><Relationship Id="rId8" Type="http://schemas.openxmlformats.org/officeDocument/2006/relationships/image" Target="../media/image26.emf"/><Relationship Id="rId3" Type="http://schemas.openxmlformats.org/officeDocument/2006/relationships/printerSettings" Target="../printerSettings/printerSettings103.bin"/><Relationship Id="rId7" Type="http://schemas.openxmlformats.org/officeDocument/2006/relationships/control" Target="../activeX/activeX21.xml"/><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6" Type="http://schemas.openxmlformats.org/officeDocument/2006/relationships/vmlDrawing" Target="../drawings/vmlDrawing21.vml"/><Relationship Id="rId5" Type="http://schemas.openxmlformats.org/officeDocument/2006/relationships/drawing" Target="../drawings/drawing21.xml"/><Relationship Id="rId4" Type="http://schemas.openxmlformats.org/officeDocument/2006/relationships/printerSettings" Target="../printerSettings/printerSettings104.bin"/></Relationships>
</file>

<file path=xl/worksheets/_rels/sheet22.xml.rels><?xml version="1.0" encoding="UTF-8" standalone="yes"?>
<Relationships xmlns="http://schemas.openxmlformats.org/package/2006/relationships"><Relationship Id="rId8" Type="http://schemas.openxmlformats.org/officeDocument/2006/relationships/image" Target="../media/image27.emf"/><Relationship Id="rId3" Type="http://schemas.openxmlformats.org/officeDocument/2006/relationships/printerSettings" Target="../printerSettings/printerSettings107.bin"/><Relationship Id="rId7" Type="http://schemas.openxmlformats.org/officeDocument/2006/relationships/control" Target="../activeX/activeX22.xml"/><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vmlDrawing" Target="../drawings/vmlDrawing22.vml"/><Relationship Id="rId5" Type="http://schemas.openxmlformats.org/officeDocument/2006/relationships/drawing" Target="../drawings/drawing22.xml"/><Relationship Id="rId4" Type="http://schemas.openxmlformats.org/officeDocument/2006/relationships/printerSettings" Target="../printerSettings/printerSettings108.bin"/></Relationships>
</file>

<file path=xl/worksheets/_rels/sheet23.xml.rels><?xml version="1.0" encoding="UTF-8" standalone="yes"?>
<Relationships xmlns="http://schemas.openxmlformats.org/package/2006/relationships"><Relationship Id="rId8" Type="http://schemas.openxmlformats.org/officeDocument/2006/relationships/vmlDrawing" Target="../drawings/vmlDrawing23.vml"/><Relationship Id="rId3" Type="http://schemas.openxmlformats.org/officeDocument/2006/relationships/printerSettings" Target="../printerSettings/printerSettings111.bin"/><Relationship Id="rId7" Type="http://schemas.openxmlformats.org/officeDocument/2006/relationships/drawing" Target="../drawings/drawing23.xml"/><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5" Type="http://schemas.openxmlformats.org/officeDocument/2006/relationships/printerSettings" Target="../printerSettings/printerSettings113.bin"/><Relationship Id="rId10" Type="http://schemas.openxmlformats.org/officeDocument/2006/relationships/image" Target="../media/image28.emf"/><Relationship Id="rId4" Type="http://schemas.openxmlformats.org/officeDocument/2006/relationships/printerSettings" Target="../printerSettings/printerSettings112.bin"/><Relationship Id="rId9" Type="http://schemas.openxmlformats.org/officeDocument/2006/relationships/control" Target="../activeX/activeX23.xml"/></Relationships>
</file>

<file path=xl/worksheets/_rels/sheet24.xml.rels><?xml version="1.0" encoding="UTF-8" standalone="yes"?>
<Relationships xmlns="http://schemas.openxmlformats.org/package/2006/relationships"><Relationship Id="rId8" Type="http://schemas.openxmlformats.org/officeDocument/2006/relationships/vmlDrawing" Target="../drawings/vmlDrawing24.vml"/><Relationship Id="rId3" Type="http://schemas.openxmlformats.org/officeDocument/2006/relationships/printerSettings" Target="../printerSettings/printerSettings117.bin"/><Relationship Id="rId7" Type="http://schemas.openxmlformats.org/officeDocument/2006/relationships/drawing" Target="../drawings/drawing24.xml"/><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10" Type="http://schemas.openxmlformats.org/officeDocument/2006/relationships/image" Target="../media/image29.emf"/><Relationship Id="rId4" Type="http://schemas.openxmlformats.org/officeDocument/2006/relationships/printerSettings" Target="../printerSettings/printerSettings118.bin"/><Relationship Id="rId9" Type="http://schemas.openxmlformats.org/officeDocument/2006/relationships/control" Target="../activeX/activeX24.xml"/></Relationships>
</file>

<file path=xl/worksheets/_rels/sheet25.xml.rels><?xml version="1.0" encoding="UTF-8" standalone="yes"?>
<Relationships xmlns="http://schemas.openxmlformats.org/package/2006/relationships"><Relationship Id="rId8" Type="http://schemas.openxmlformats.org/officeDocument/2006/relationships/vmlDrawing" Target="../drawings/vmlDrawing25.vml"/><Relationship Id="rId3" Type="http://schemas.openxmlformats.org/officeDocument/2006/relationships/printerSettings" Target="../printerSettings/printerSettings123.bin"/><Relationship Id="rId7" Type="http://schemas.openxmlformats.org/officeDocument/2006/relationships/drawing" Target="../drawings/drawing25.xml"/><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10" Type="http://schemas.openxmlformats.org/officeDocument/2006/relationships/image" Target="../media/image30.emf"/><Relationship Id="rId4" Type="http://schemas.openxmlformats.org/officeDocument/2006/relationships/printerSettings" Target="../printerSettings/printerSettings124.bin"/><Relationship Id="rId9" Type="http://schemas.openxmlformats.org/officeDocument/2006/relationships/control" Target="../activeX/activeX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29.bin"/><Relationship Id="rId7" Type="http://schemas.openxmlformats.org/officeDocument/2006/relationships/image" Target="../media/image31.emf"/><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control" Target="../activeX/activeX26.xml"/><Relationship Id="rId5" Type="http://schemas.openxmlformats.org/officeDocument/2006/relationships/vmlDrawing" Target="../drawings/vmlDrawing26.vm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8" Type="http://schemas.openxmlformats.org/officeDocument/2006/relationships/vmlDrawing" Target="../drawings/vmlDrawing27.vml"/><Relationship Id="rId3" Type="http://schemas.openxmlformats.org/officeDocument/2006/relationships/printerSettings" Target="../printerSettings/printerSettings132.bin"/><Relationship Id="rId7" Type="http://schemas.openxmlformats.org/officeDocument/2006/relationships/drawing" Target="../drawings/drawing27.xml"/><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6" Type="http://schemas.openxmlformats.org/officeDocument/2006/relationships/printerSettings" Target="../printerSettings/printerSettings135.bin"/><Relationship Id="rId5" Type="http://schemas.openxmlformats.org/officeDocument/2006/relationships/printerSettings" Target="../printerSettings/printerSettings134.bin"/><Relationship Id="rId10" Type="http://schemas.openxmlformats.org/officeDocument/2006/relationships/image" Target="../media/image32.emf"/><Relationship Id="rId4" Type="http://schemas.openxmlformats.org/officeDocument/2006/relationships/printerSettings" Target="../printerSettings/printerSettings133.bin"/><Relationship Id="rId9" Type="http://schemas.openxmlformats.org/officeDocument/2006/relationships/control" Target="../activeX/activeX27.xml"/></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12.bin"/><Relationship Id="rId7" Type="http://schemas.openxmlformats.org/officeDocument/2006/relationships/drawing" Target="../drawings/drawing3.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10" Type="http://schemas.openxmlformats.org/officeDocument/2006/relationships/image" Target="../media/image4.emf"/><Relationship Id="rId4" Type="http://schemas.openxmlformats.org/officeDocument/2006/relationships/printerSettings" Target="../printerSettings/printerSettings13.bin"/><Relationship Id="rId9" Type="http://schemas.openxmlformats.org/officeDocument/2006/relationships/control" Target="../activeX/activeX3.xm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printerSettings" Target="../printerSettings/printerSettings18.bin"/><Relationship Id="rId7" Type="http://schemas.openxmlformats.org/officeDocument/2006/relationships/drawing" Target="../drawings/drawing4.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10" Type="http://schemas.openxmlformats.org/officeDocument/2006/relationships/image" Target="../media/image6.emf"/><Relationship Id="rId4" Type="http://schemas.openxmlformats.org/officeDocument/2006/relationships/printerSettings" Target="../printerSettings/printerSettings19.bin"/><Relationship Id="rId9" Type="http://schemas.openxmlformats.org/officeDocument/2006/relationships/control" Target="../activeX/activeX4.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printerSettings" Target="../printerSettings/printerSettings24.bin"/><Relationship Id="rId7" Type="http://schemas.openxmlformats.org/officeDocument/2006/relationships/drawing" Target="../drawings/drawing5.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10" Type="http://schemas.openxmlformats.org/officeDocument/2006/relationships/image" Target="../media/image7.emf"/><Relationship Id="rId4" Type="http://schemas.openxmlformats.org/officeDocument/2006/relationships/printerSettings" Target="../printerSettings/printerSettings25.bin"/><Relationship Id="rId9" Type="http://schemas.openxmlformats.org/officeDocument/2006/relationships/control" Target="../activeX/activeX5.xml"/></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printerSettings" Target="../printerSettings/printerSettings30.bin"/><Relationship Id="rId7" Type="http://schemas.openxmlformats.org/officeDocument/2006/relationships/drawing" Target="../drawings/drawing6.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5" Type="http://schemas.openxmlformats.org/officeDocument/2006/relationships/printerSettings" Target="../printerSettings/printerSettings32.bin"/><Relationship Id="rId10" Type="http://schemas.openxmlformats.org/officeDocument/2006/relationships/image" Target="../media/image9.emf"/><Relationship Id="rId4" Type="http://schemas.openxmlformats.org/officeDocument/2006/relationships/printerSettings" Target="../printerSettings/printerSettings31.bin"/><Relationship Id="rId9" Type="http://schemas.openxmlformats.org/officeDocument/2006/relationships/control" Target="../activeX/activeX6.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printerSettings" Target="../printerSettings/printerSettings36.bin"/><Relationship Id="rId7" Type="http://schemas.openxmlformats.org/officeDocument/2006/relationships/drawing" Target="../drawings/drawing7.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printerSettings" Target="../printerSettings/printerSettings39.bin"/><Relationship Id="rId5" Type="http://schemas.openxmlformats.org/officeDocument/2006/relationships/printerSettings" Target="../printerSettings/printerSettings38.bin"/><Relationship Id="rId10" Type="http://schemas.openxmlformats.org/officeDocument/2006/relationships/image" Target="../media/image11.emf"/><Relationship Id="rId4" Type="http://schemas.openxmlformats.org/officeDocument/2006/relationships/printerSettings" Target="../printerSettings/printerSettings37.bin"/><Relationship Id="rId9" Type="http://schemas.openxmlformats.org/officeDocument/2006/relationships/control" Target="../activeX/activeX7.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printerSettings" Target="../printerSettings/printerSettings42.bin"/><Relationship Id="rId7" Type="http://schemas.openxmlformats.org/officeDocument/2006/relationships/drawing" Target="../drawings/drawing8.x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5" Type="http://schemas.openxmlformats.org/officeDocument/2006/relationships/printerSettings" Target="../printerSettings/printerSettings44.bin"/><Relationship Id="rId10" Type="http://schemas.openxmlformats.org/officeDocument/2006/relationships/image" Target="../media/image12.emf"/><Relationship Id="rId4" Type="http://schemas.openxmlformats.org/officeDocument/2006/relationships/printerSettings" Target="../printerSettings/printerSettings43.bin"/><Relationship Id="rId9" Type="http://schemas.openxmlformats.org/officeDocument/2006/relationships/control" Target="../activeX/activeX8.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9.vml"/><Relationship Id="rId3" Type="http://schemas.openxmlformats.org/officeDocument/2006/relationships/printerSettings" Target="../printerSettings/printerSettings48.bin"/><Relationship Id="rId7" Type="http://schemas.openxmlformats.org/officeDocument/2006/relationships/drawing" Target="../drawings/drawing9.xml"/><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5" Type="http://schemas.openxmlformats.org/officeDocument/2006/relationships/printerSettings" Target="../printerSettings/printerSettings50.bin"/><Relationship Id="rId10" Type="http://schemas.openxmlformats.org/officeDocument/2006/relationships/image" Target="../media/image14.emf"/><Relationship Id="rId4" Type="http://schemas.openxmlformats.org/officeDocument/2006/relationships/printerSettings" Target="../printerSettings/printerSettings49.bin"/><Relationship Id="rId9" Type="http://schemas.openxmlformats.org/officeDocument/2006/relationships/control" Target="../activeX/activeX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tabColor rgb="FFC0C0C0"/>
  </sheetPr>
  <dimension ref="A1:J49"/>
  <sheetViews>
    <sheetView showGridLines="0" tabSelected="1" zoomScale="80" zoomScaleNormal="80" zoomScaleSheetLayoutView="70" workbookViewId="0"/>
  </sheetViews>
  <sheetFormatPr baseColWidth="10" defaultColWidth="11.42578125" defaultRowHeight="15" customHeight="1"/>
  <cols>
    <col min="1" max="2" width="10.7109375" style="3" customWidth="1"/>
    <col min="3" max="3" width="55.7109375" style="3" customWidth="1"/>
    <col min="4" max="4" width="10.7109375" style="3" customWidth="1"/>
    <col min="5" max="5" width="5.7109375" style="3" customWidth="1"/>
    <col min="6" max="6" width="65.7109375" style="3" customWidth="1"/>
    <col min="7" max="7" width="5.7109375" style="3" customWidth="1"/>
    <col min="8" max="10" width="10.7109375" style="3" customWidth="1"/>
    <col min="11" max="16384" width="11.42578125" style="3"/>
  </cols>
  <sheetData>
    <row r="1" spans="1:10" ht="15" customHeight="1">
      <c r="A1" s="115"/>
      <c r="B1" s="115"/>
      <c r="C1" s="1346"/>
      <c r="D1" s="1346"/>
      <c r="E1" s="1346"/>
      <c r="F1" s="1346"/>
      <c r="G1" s="1346"/>
      <c r="H1" s="1346"/>
      <c r="I1" s="115"/>
      <c r="J1" s="115"/>
    </row>
    <row r="2" spans="1:10" ht="15" customHeight="1">
      <c r="A2" s="115"/>
      <c r="B2" s="1343"/>
      <c r="C2" s="1343" t="s">
        <v>456</v>
      </c>
      <c r="D2" s="1343"/>
      <c r="E2" s="1343"/>
      <c r="F2" s="1343"/>
      <c r="G2" s="1348" t="s">
        <v>458</v>
      </c>
      <c r="H2" s="1349"/>
      <c r="I2" s="1344" t="s">
        <v>834</v>
      </c>
      <c r="J2" s="115"/>
    </row>
    <row r="3" spans="1:10" ht="15" customHeight="1">
      <c r="A3" s="115"/>
      <c r="B3" s="1343"/>
      <c r="C3" s="1343"/>
      <c r="D3" s="1343"/>
      <c r="E3" s="1343"/>
      <c r="F3" s="1343"/>
      <c r="G3" s="1349"/>
      <c r="H3" s="1349"/>
      <c r="I3" s="1345"/>
      <c r="J3" s="115"/>
    </row>
    <row r="4" spans="1:10" ht="15" customHeight="1">
      <c r="A4" s="115"/>
      <c r="B4" s="1343"/>
      <c r="C4" s="1343"/>
      <c r="D4" s="1343"/>
      <c r="E4" s="1343"/>
      <c r="F4" s="1343"/>
      <c r="G4" s="1349"/>
      <c r="H4" s="1349"/>
      <c r="I4" s="1345"/>
      <c r="J4" s="115"/>
    </row>
    <row r="5" spans="1:10" ht="15" customHeight="1">
      <c r="A5" s="115"/>
      <c r="B5" s="1343"/>
      <c r="C5" s="1343"/>
      <c r="D5" s="1343"/>
      <c r="E5" s="1343"/>
      <c r="F5" s="1343"/>
      <c r="G5" s="1349"/>
      <c r="H5" s="1349"/>
      <c r="I5" s="1345"/>
      <c r="J5" s="115"/>
    </row>
    <row r="6" spans="1:10" ht="15" customHeight="1">
      <c r="A6" s="115"/>
      <c r="B6" s="1343"/>
      <c r="C6" s="1343"/>
      <c r="D6" s="1343"/>
      <c r="E6" s="1343"/>
      <c r="F6" s="1343"/>
      <c r="G6" s="1349"/>
      <c r="H6" s="1349"/>
      <c r="I6" s="1345"/>
      <c r="J6" s="115"/>
    </row>
    <row r="7" spans="1:10" ht="15" customHeight="1">
      <c r="A7" s="115"/>
      <c r="B7" s="115"/>
      <c r="C7" s="1347"/>
      <c r="D7" s="1347"/>
      <c r="E7" s="1347"/>
      <c r="F7" s="1347"/>
      <c r="G7" s="1347"/>
      <c r="H7" s="1347"/>
      <c r="I7" s="115"/>
      <c r="J7" s="115"/>
    </row>
    <row r="8" spans="1:10" ht="18.95" customHeight="1">
      <c r="A8" s="115"/>
      <c r="B8" s="116"/>
      <c r="C8" s="117"/>
      <c r="D8" s="118"/>
      <c r="E8" s="117"/>
      <c r="F8" s="117"/>
      <c r="G8" s="117"/>
      <c r="H8" s="118"/>
      <c r="I8" s="119"/>
      <c r="J8" s="115"/>
    </row>
    <row r="9" spans="1:10" ht="18.95" customHeight="1">
      <c r="A9" s="115"/>
      <c r="B9" s="120"/>
      <c r="C9" s="1342" t="s">
        <v>575</v>
      </c>
      <c r="D9" s="1342"/>
      <c r="E9" s="1342"/>
      <c r="F9" s="1342"/>
      <c r="G9" s="837"/>
      <c r="H9" s="837"/>
      <c r="I9" s="121"/>
      <c r="J9" s="115"/>
    </row>
    <row r="10" spans="1:10" ht="18.95" customHeight="1">
      <c r="A10" s="115"/>
      <c r="B10" s="120"/>
      <c r="D10" s="123"/>
      <c r="E10" s="124"/>
      <c r="F10" s="122"/>
      <c r="G10" s="124"/>
      <c r="H10" s="123"/>
      <c r="I10" s="125"/>
      <c r="J10" s="115"/>
    </row>
    <row r="11" spans="1:10" ht="18.95" customHeight="1">
      <c r="A11" s="126"/>
      <c r="B11" s="127"/>
      <c r="C11" s="188" t="s">
        <v>361</v>
      </c>
      <c r="D11" s="189" t="s">
        <v>576</v>
      </c>
      <c r="E11" s="129"/>
      <c r="F11" s="189" t="s">
        <v>601</v>
      </c>
      <c r="G11" s="129"/>
      <c r="H11" s="838">
        <v>2</v>
      </c>
      <c r="I11" s="130"/>
      <c r="J11" s="115"/>
    </row>
    <row r="12" spans="1:10" ht="18.95" customHeight="1">
      <c r="A12" s="115"/>
      <c r="B12" s="120"/>
      <c r="C12" s="128"/>
      <c r="D12" s="123"/>
      <c r="E12" s="124"/>
      <c r="F12" s="122"/>
      <c r="G12" s="124"/>
      <c r="H12" s="839"/>
      <c r="I12" s="125"/>
      <c r="J12" s="115"/>
    </row>
    <row r="13" spans="1:10" ht="18.95" customHeight="1">
      <c r="A13" s="126"/>
      <c r="B13" s="127"/>
      <c r="C13" s="188" t="s">
        <v>43</v>
      </c>
      <c r="D13" s="189" t="s">
        <v>577</v>
      </c>
      <c r="E13" s="129"/>
      <c r="F13" s="189" t="s">
        <v>612</v>
      </c>
      <c r="G13" s="129"/>
      <c r="H13" s="838">
        <v>4</v>
      </c>
      <c r="I13" s="130"/>
      <c r="J13" s="115"/>
    </row>
    <row r="14" spans="1:10" ht="18.95" customHeight="1">
      <c r="A14" s="126"/>
      <c r="B14" s="127"/>
      <c r="C14" s="128"/>
      <c r="D14" s="190" t="s">
        <v>578</v>
      </c>
      <c r="E14" s="129"/>
      <c r="F14" s="190" t="s">
        <v>613</v>
      </c>
      <c r="G14" s="129"/>
      <c r="H14" s="840">
        <v>8</v>
      </c>
      <c r="I14" s="130"/>
      <c r="J14" s="115"/>
    </row>
    <row r="15" spans="1:10" ht="18.95" customHeight="1">
      <c r="A15" s="126"/>
      <c r="B15" s="127"/>
      <c r="C15" s="128"/>
      <c r="D15" s="189" t="s">
        <v>579</v>
      </c>
      <c r="E15" s="129"/>
      <c r="F15" s="189" t="s">
        <v>602</v>
      </c>
      <c r="G15" s="129"/>
      <c r="H15" s="838">
        <v>9</v>
      </c>
      <c r="I15" s="130"/>
      <c r="J15" s="115"/>
    </row>
    <row r="16" spans="1:10" ht="18.95" customHeight="1">
      <c r="A16" s="126"/>
      <c r="B16" s="127"/>
      <c r="C16" s="128"/>
      <c r="D16" s="190" t="s">
        <v>580</v>
      </c>
      <c r="E16" s="129"/>
      <c r="F16" s="190" t="s">
        <v>603</v>
      </c>
      <c r="G16" s="129"/>
      <c r="H16" s="840">
        <v>11</v>
      </c>
      <c r="I16" s="130"/>
      <c r="J16" s="115"/>
    </row>
    <row r="17" spans="1:10" ht="18.95" customHeight="1">
      <c r="A17" s="115"/>
      <c r="B17" s="120"/>
      <c r="C17" s="128"/>
      <c r="D17" s="123"/>
      <c r="E17" s="124"/>
      <c r="F17" s="122"/>
      <c r="G17" s="124"/>
      <c r="H17" s="839"/>
      <c r="I17" s="125"/>
      <c r="J17" s="115"/>
    </row>
    <row r="18" spans="1:10" ht="18.95" customHeight="1">
      <c r="A18" s="126"/>
      <c r="B18" s="127"/>
      <c r="C18" s="188" t="s">
        <v>337</v>
      </c>
      <c r="D18" s="189" t="s">
        <v>581</v>
      </c>
      <c r="E18" s="129"/>
      <c r="F18" s="189" t="s">
        <v>614</v>
      </c>
      <c r="G18" s="129"/>
      <c r="H18" s="838">
        <v>16</v>
      </c>
      <c r="I18" s="130"/>
      <c r="J18" s="115"/>
    </row>
    <row r="19" spans="1:10" ht="18.95" customHeight="1">
      <c r="A19" s="126"/>
      <c r="B19" s="127"/>
      <c r="C19" s="128"/>
      <c r="D19" s="190" t="s">
        <v>582</v>
      </c>
      <c r="E19" s="129"/>
      <c r="F19" s="190" t="s">
        <v>604</v>
      </c>
      <c r="G19" s="129"/>
      <c r="H19" s="840">
        <v>20</v>
      </c>
      <c r="I19" s="130"/>
      <c r="J19" s="115"/>
    </row>
    <row r="20" spans="1:10" ht="18.95" customHeight="1">
      <c r="A20" s="115"/>
      <c r="B20" s="120"/>
      <c r="C20" s="128"/>
      <c r="D20" s="123"/>
      <c r="E20" s="124"/>
      <c r="F20" s="122"/>
      <c r="G20" s="124"/>
      <c r="H20" s="839"/>
      <c r="I20" s="125"/>
      <c r="J20" s="115"/>
    </row>
    <row r="21" spans="1:10" ht="18.95" customHeight="1">
      <c r="A21" s="131"/>
      <c r="B21" s="127"/>
      <c r="C21" s="188" t="s">
        <v>417</v>
      </c>
      <c r="D21" s="189" t="s">
        <v>583</v>
      </c>
      <c r="E21" s="129"/>
      <c r="F21" s="189" t="s">
        <v>604</v>
      </c>
      <c r="G21" s="129"/>
      <c r="H21" s="838">
        <v>22</v>
      </c>
      <c r="I21" s="130"/>
      <c r="J21" s="115"/>
    </row>
    <row r="22" spans="1:10" ht="18.95" customHeight="1">
      <c r="A22" s="115"/>
      <c r="B22" s="120"/>
      <c r="C22" s="128"/>
      <c r="D22" s="123"/>
      <c r="E22" s="124"/>
      <c r="F22" s="122"/>
      <c r="G22" s="124"/>
      <c r="H22" s="839"/>
      <c r="I22" s="125"/>
      <c r="J22" s="115"/>
    </row>
    <row r="23" spans="1:10" ht="18.95" customHeight="1">
      <c r="A23" s="131"/>
      <c r="B23" s="127"/>
      <c r="C23" s="188" t="s">
        <v>5</v>
      </c>
      <c r="D23" s="189" t="s">
        <v>584</v>
      </c>
      <c r="E23" s="129"/>
      <c r="F23" s="189" t="s">
        <v>605</v>
      </c>
      <c r="G23" s="129"/>
      <c r="H23" s="838">
        <v>23</v>
      </c>
      <c r="I23" s="130"/>
      <c r="J23" s="115"/>
    </row>
    <row r="24" spans="1:10" ht="18.95" customHeight="1">
      <c r="A24" s="131"/>
      <c r="B24" s="132"/>
      <c r="C24" s="128"/>
      <c r="D24" s="190" t="s">
        <v>585</v>
      </c>
      <c r="E24" s="129"/>
      <c r="F24" s="190" t="s">
        <v>604</v>
      </c>
      <c r="G24" s="129"/>
      <c r="H24" s="840">
        <v>25</v>
      </c>
      <c r="I24" s="133"/>
      <c r="J24" s="115"/>
    </row>
    <row r="25" spans="1:10" ht="18.95" customHeight="1">
      <c r="A25" s="115"/>
      <c r="B25" s="120"/>
      <c r="C25" s="128"/>
      <c r="D25" s="123"/>
      <c r="E25" s="124"/>
      <c r="F25" s="122"/>
      <c r="G25" s="124"/>
      <c r="H25" s="839"/>
      <c r="I25" s="125"/>
      <c r="J25" s="115"/>
    </row>
    <row r="26" spans="1:10" ht="18.95" customHeight="1">
      <c r="A26" s="131"/>
      <c r="B26" s="127"/>
      <c r="C26" s="188" t="s">
        <v>88</v>
      </c>
      <c r="D26" s="189" t="s">
        <v>586</v>
      </c>
      <c r="E26" s="129"/>
      <c r="F26" s="189" t="s">
        <v>605</v>
      </c>
      <c r="G26" s="129"/>
      <c r="H26" s="838">
        <v>27</v>
      </c>
      <c r="I26" s="130"/>
      <c r="J26" s="115"/>
    </row>
    <row r="27" spans="1:10" ht="18.95" customHeight="1">
      <c r="A27" s="131"/>
      <c r="B27" s="132"/>
      <c r="C27" s="128"/>
      <c r="D27" s="190" t="s">
        <v>587</v>
      </c>
      <c r="E27" s="129"/>
      <c r="F27" s="190" t="s">
        <v>604</v>
      </c>
      <c r="G27" s="129"/>
      <c r="H27" s="840">
        <v>29</v>
      </c>
      <c r="I27" s="133"/>
      <c r="J27" s="115"/>
    </row>
    <row r="28" spans="1:10" ht="18.95" customHeight="1">
      <c r="A28" s="115"/>
      <c r="B28" s="120"/>
      <c r="C28" s="128"/>
      <c r="D28" s="123"/>
      <c r="E28" s="124"/>
      <c r="F28" s="122"/>
      <c r="G28" s="124"/>
      <c r="H28" s="839"/>
      <c r="I28" s="125"/>
      <c r="J28" s="115"/>
    </row>
    <row r="29" spans="1:10" ht="18.95" customHeight="1">
      <c r="A29" s="131"/>
      <c r="B29" s="132"/>
      <c r="C29" s="188" t="s">
        <v>25</v>
      </c>
      <c r="D29" s="189" t="s">
        <v>588</v>
      </c>
      <c r="E29" s="129"/>
      <c r="F29" s="189" t="s">
        <v>605</v>
      </c>
      <c r="G29" s="129"/>
      <c r="H29" s="838">
        <v>30</v>
      </c>
      <c r="I29" s="133"/>
      <c r="J29" s="115"/>
    </row>
    <row r="30" spans="1:10" ht="18.95" customHeight="1">
      <c r="A30" s="131"/>
      <c r="B30" s="132"/>
      <c r="C30" s="128"/>
      <c r="D30" s="190" t="s">
        <v>589</v>
      </c>
      <c r="E30" s="129"/>
      <c r="F30" s="190" t="s">
        <v>604</v>
      </c>
      <c r="G30" s="129"/>
      <c r="H30" s="840">
        <v>32</v>
      </c>
      <c r="I30" s="133"/>
      <c r="J30" s="115"/>
    </row>
    <row r="31" spans="1:10" ht="18.95" customHeight="1">
      <c r="A31" s="115"/>
      <c r="B31" s="120"/>
      <c r="C31" s="128"/>
      <c r="D31" s="123"/>
      <c r="E31" s="124"/>
      <c r="F31" s="122"/>
      <c r="G31" s="124"/>
      <c r="H31" s="839"/>
      <c r="I31" s="125"/>
      <c r="J31" s="115"/>
    </row>
    <row r="32" spans="1:10" ht="18.95" customHeight="1">
      <c r="A32" s="131"/>
      <c r="B32" s="132"/>
      <c r="C32" s="188" t="s">
        <v>26</v>
      </c>
      <c r="D32" s="189" t="s">
        <v>590</v>
      </c>
      <c r="E32" s="129"/>
      <c r="F32" s="189" t="s">
        <v>605</v>
      </c>
      <c r="G32" s="129"/>
      <c r="H32" s="838">
        <v>34</v>
      </c>
      <c r="I32" s="133"/>
      <c r="J32" s="115"/>
    </row>
    <row r="33" spans="1:10" ht="18.95" customHeight="1">
      <c r="A33" s="131"/>
      <c r="B33" s="132"/>
      <c r="C33" s="128"/>
      <c r="D33" s="190" t="s">
        <v>591</v>
      </c>
      <c r="E33" s="129"/>
      <c r="F33" s="190" t="s">
        <v>604</v>
      </c>
      <c r="G33" s="129"/>
      <c r="H33" s="840">
        <v>36</v>
      </c>
      <c r="I33" s="133"/>
      <c r="J33" s="115"/>
    </row>
    <row r="34" spans="1:10" ht="18.95" customHeight="1">
      <c r="A34" s="115"/>
      <c r="B34" s="120"/>
      <c r="C34" s="128"/>
      <c r="D34" s="123"/>
      <c r="E34" s="124"/>
      <c r="F34" s="122"/>
      <c r="G34" s="124"/>
      <c r="H34" s="839"/>
      <c r="I34" s="125"/>
      <c r="J34" s="115"/>
    </row>
    <row r="35" spans="1:10" ht="18.95" customHeight="1">
      <c r="A35" s="131"/>
      <c r="B35" s="132"/>
      <c r="C35" s="188" t="s">
        <v>90</v>
      </c>
      <c r="D35" s="189" t="s">
        <v>592</v>
      </c>
      <c r="E35" s="129"/>
      <c r="F35" s="189" t="s">
        <v>605</v>
      </c>
      <c r="G35" s="129"/>
      <c r="H35" s="838">
        <v>38</v>
      </c>
      <c r="I35" s="133"/>
      <c r="J35" s="115"/>
    </row>
    <row r="36" spans="1:10" ht="18.95" customHeight="1">
      <c r="A36" s="131"/>
      <c r="B36" s="132"/>
      <c r="C36" s="128"/>
      <c r="D36" s="190" t="s">
        <v>593</v>
      </c>
      <c r="E36" s="129"/>
      <c r="F36" s="190" t="s">
        <v>604</v>
      </c>
      <c r="G36" s="129"/>
      <c r="H36" s="840">
        <v>40</v>
      </c>
      <c r="I36" s="133"/>
      <c r="J36" s="115"/>
    </row>
    <row r="37" spans="1:10" ht="18.95" customHeight="1">
      <c r="A37" s="115"/>
      <c r="B37" s="120"/>
      <c r="C37" s="128"/>
      <c r="D37" s="123"/>
      <c r="E37" s="124"/>
      <c r="F37" s="122"/>
      <c r="G37" s="124"/>
      <c r="H37" s="839"/>
      <c r="I37" s="125"/>
      <c r="J37" s="115"/>
    </row>
    <row r="38" spans="1:10" ht="18.95" customHeight="1">
      <c r="A38" s="131"/>
      <c r="B38" s="132"/>
      <c r="C38" s="188" t="s">
        <v>134</v>
      </c>
      <c r="D38" s="189" t="s">
        <v>594</v>
      </c>
      <c r="E38" s="129"/>
      <c r="F38" s="189" t="s">
        <v>605</v>
      </c>
      <c r="G38" s="129"/>
      <c r="H38" s="838">
        <v>41</v>
      </c>
      <c r="I38" s="133"/>
      <c r="J38" s="115"/>
    </row>
    <row r="39" spans="1:10" ht="18.95" customHeight="1">
      <c r="A39" s="131"/>
      <c r="B39" s="132"/>
      <c r="C39" s="128"/>
      <c r="D39" s="190" t="s">
        <v>595</v>
      </c>
      <c r="E39" s="129"/>
      <c r="F39" s="190" t="s">
        <v>604</v>
      </c>
      <c r="G39" s="129"/>
      <c r="H39" s="840">
        <v>43</v>
      </c>
      <c r="I39" s="133"/>
      <c r="J39" s="115"/>
    </row>
    <row r="40" spans="1:10" ht="18.95" customHeight="1">
      <c r="A40" s="115"/>
      <c r="B40" s="120"/>
      <c r="C40" s="128"/>
      <c r="D40" s="123"/>
      <c r="E40" s="124"/>
      <c r="F40" s="122"/>
      <c r="G40" s="124"/>
      <c r="H40" s="839"/>
      <c r="I40" s="125"/>
      <c r="J40" s="115"/>
    </row>
    <row r="41" spans="1:10" ht="18.95" customHeight="1">
      <c r="A41" s="131"/>
      <c r="B41" s="132"/>
      <c r="C41" s="188" t="s">
        <v>91</v>
      </c>
      <c r="D41" s="189" t="s">
        <v>596</v>
      </c>
      <c r="E41" s="129"/>
      <c r="F41" s="189" t="s">
        <v>605</v>
      </c>
      <c r="G41" s="129"/>
      <c r="H41" s="838">
        <v>44</v>
      </c>
      <c r="I41" s="133"/>
      <c r="J41" s="115"/>
    </row>
    <row r="42" spans="1:10" ht="18.95" customHeight="1">
      <c r="A42" s="131"/>
      <c r="B42" s="132"/>
      <c r="C42" s="128"/>
      <c r="D42" s="190" t="s">
        <v>597</v>
      </c>
      <c r="E42" s="129"/>
      <c r="F42" s="190" t="s">
        <v>604</v>
      </c>
      <c r="G42" s="129"/>
      <c r="H42" s="840">
        <v>46</v>
      </c>
      <c r="I42" s="133"/>
      <c r="J42" s="115"/>
    </row>
    <row r="43" spans="1:10" ht="18.95" customHeight="1">
      <c r="A43" s="134"/>
      <c r="B43" s="135"/>
      <c r="C43" s="128"/>
      <c r="D43" s="123"/>
      <c r="E43" s="136"/>
      <c r="F43" s="122"/>
      <c r="G43" s="136"/>
      <c r="H43" s="839"/>
      <c r="I43" s="137"/>
      <c r="J43" s="115"/>
    </row>
    <row r="44" spans="1:10" ht="18.95" customHeight="1">
      <c r="A44" s="131"/>
      <c r="B44" s="132"/>
      <c r="C44" s="188" t="s">
        <v>92</v>
      </c>
      <c r="D44" s="189" t="s">
        <v>598</v>
      </c>
      <c r="E44" s="129"/>
      <c r="F44" s="189" t="s">
        <v>605</v>
      </c>
      <c r="G44" s="129"/>
      <c r="H44" s="838">
        <v>47</v>
      </c>
      <c r="I44" s="133"/>
      <c r="J44" s="115"/>
    </row>
    <row r="45" spans="1:10" ht="18.95" customHeight="1">
      <c r="A45" s="131"/>
      <c r="B45" s="132"/>
      <c r="C45" s="128"/>
      <c r="D45" s="190" t="s">
        <v>599</v>
      </c>
      <c r="E45" s="129"/>
      <c r="F45" s="190" t="s">
        <v>604</v>
      </c>
      <c r="G45" s="129"/>
      <c r="H45" s="840">
        <v>49</v>
      </c>
      <c r="I45" s="133"/>
      <c r="J45" s="115"/>
    </row>
    <row r="46" spans="1:10" ht="18.95" customHeight="1">
      <c r="A46" s="131"/>
      <c r="B46" s="132"/>
      <c r="C46" s="128"/>
      <c r="D46" s="123"/>
      <c r="E46" s="136"/>
      <c r="F46" s="122"/>
      <c r="G46" s="136"/>
      <c r="H46" s="839"/>
      <c r="I46" s="133"/>
      <c r="J46" s="115"/>
    </row>
    <row r="47" spans="1:10" ht="18.95" customHeight="1">
      <c r="A47" s="134"/>
      <c r="B47" s="135"/>
      <c r="C47" s="188" t="s">
        <v>362</v>
      </c>
      <c r="D47" s="189" t="s">
        <v>600</v>
      </c>
      <c r="E47" s="129"/>
      <c r="F47" s="189" t="s">
        <v>605</v>
      </c>
      <c r="G47" s="129"/>
      <c r="H47" s="838">
        <v>50</v>
      </c>
      <c r="I47" s="137"/>
      <c r="J47" s="115"/>
    </row>
    <row r="48" spans="1:10" ht="18.95" customHeight="1">
      <c r="A48" s="125"/>
      <c r="B48" s="138"/>
      <c r="C48" s="138"/>
      <c r="D48" s="138"/>
      <c r="E48" s="138"/>
      <c r="F48" s="138"/>
      <c r="G48" s="138"/>
      <c r="H48" s="138" t="s">
        <v>489</v>
      </c>
      <c r="I48" s="139"/>
      <c r="J48" s="115"/>
    </row>
    <row r="49" spans="1:10" ht="15" customHeight="1">
      <c r="A49" s="115"/>
      <c r="B49" s="115"/>
      <c r="C49" s="115"/>
      <c r="D49" s="115"/>
      <c r="E49" s="115"/>
      <c r="F49" s="115"/>
      <c r="G49" s="115"/>
      <c r="H49" s="115"/>
      <c r="I49" s="115"/>
      <c r="J49" s="115"/>
    </row>
  </sheetData>
  <customSheetViews>
    <customSheetView guid="{F499C411-D421-49FC-BA0F-3A5BFE024471}" scale="80" showPageBreaks="1" showGridLines="0" printArea="1">
      <pageMargins left="0.59055118110236227" right="0.59055118110236227" top="0.59055118110236227" bottom="0.39370078740157483" header="0.39370078740157483" footer="0.19685039370078741"/>
      <printOptions horizontalCentered="1" verticalCentered="1"/>
      <pageSetup paperSize="9" scale="60" orientation="landscape" r:id="rId1"/>
      <headerFooter alignWithMargins="0"/>
    </customSheetView>
    <customSheetView guid="{6DF9C658-BC68-4C4C-9148-875EC5A4DDB0}" scale="80" showPageBreaks="1" showGridLines="0" printArea="1">
      <pageMargins left="0.59055118110236227" right="0.59055118110236227" top="0.59055118110236227" bottom="0.39370078740157483" header="0.39370078740157483" footer="0.19685039370078741"/>
      <printOptions horizontalCentered="1" verticalCentered="1"/>
      <pageSetup paperSize="9" scale="60" orientation="landscape" r:id="rId2"/>
      <headerFooter alignWithMargins="0"/>
    </customSheetView>
    <customSheetView guid="{D079B40A-677C-4B4A-9CB7-C61F22CB4049}" scale="80" showPageBreaks="1" showGridLines="0" fitToPage="1" printArea="1">
      <pageMargins left="0.59055118110236227" right="0.59055118110236227" top="0.59055118110236227" bottom="0.39370078740157483" header="0.39370078740157483" footer="0.19685039370078741"/>
      <printOptions horizontalCentered="1" verticalCentered="1"/>
      <pageSetup paperSize="9" scale="60" orientation="landscape" r:id="rId3"/>
      <headerFooter alignWithMargins="0"/>
    </customSheetView>
    <customSheetView guid="{F48F1FC5-36F8-4D8B-BB55-AAC38822970C}" scale="80" showPageBreaks="1" showGridLines="0" fitToPage="1" printArea="1">
      <pageMargins left="0.78740157480314965" right="0.78740157480314965" top="0.98425196850393704" bottom="0.98425196850393704" header="0.51181102362204722" footer="0.51181102362204722"/>
      <printOptions horizontalCentered="1" verticalCentered="1"/>
      <pageSetup paperSize="9" scale="65" orientation="landscape" r:id="rId4"/>
      <headerFooter alignWithMargins="0"/>
    </customSheetView>
    <customSheetView guid="{A64694CB-40F6-4DE1-9D7E-DEB668D164B3}" scale="80" showPageBreaks="1" showGridLines="0" fitToPage="1" printArea="1" topLeftCell="A7">
      <selection activeCell="H8" sqref="H8"/>
      <pageMargins left="0.78740157480314965" right="0.78740157480314965" top="0.98425196850393704" bottom="0.98425196850393704" header="0.51181102362204722" footer="0.51181102362204722"/>
      <printOptions horizontalCentered="1" verticalCentered="1"/>
      <pageSetup paperSize="9" scale="65" orientation="landscape" r:id="rId5"/>
      <headerFooter alignWithMargins="0"/>
    </customSheetView>
  </customSheetViews>
  <mergeCells count="7">
    <mergeCell ref="C9:F9"/>
    <mergeCell ref="B2:B6"/>
    <mergeCell ref="I2:I6"/>
    <mergeCell ref="C1:H1"/>
    <mergeCell ref="C7:H7"/>
    <mergeCell ref="C2:F6"/>
    <mergeCell ref="G2:H6"/>
  </mergeCells>
  <phoneticPr fontId="220" type="noConversion"/>
  <hyperlinks>
    <hyperlink ref="F13" location="'Group - conso accounts (1)'!A1" display="consolidated profit &amp; loss and capital evolution statements"/>
    <hyperlink ref="D11" location="Glossary!A1" display="Sheet 1"/>
    <hyperlink ref="F11" location="Glossary!A1" display="Glossary"/>
    <hyperlink ref="D13" location="'Group - conso accounts (1)'!A1" display="Sheet 2"/>
    <hyperlink ref="D14" location="'Group - conso accounts (2)'!A1" display="Sheet 3"/>
    <hyperlink ref="F14" location="'Group - conso accounts (2)'!A1" display="statement of cash flows (telecoms activities)"/>
    <hyperlink ref="D15" location="'Group - comparable basis'!A1" display="Sheet 4"/>
    <hyperlink ref="F15" location="'Group - comparable basis'!A1" display="comparable basis data"/>
    <hyperlink ref="D18" location="'Telecoms - financial KPIs'!A1" display="sheet 6"/>
    <hyperlink ref="F18" location="'Telecoms - financial KPIs'!A1" display="financial KPIs: revenues, adjusted  EBITDA and CAPEX split by segment"/>
    <hyperlink ref="D19" location="'Telecoms - operational KPIs'!A1" display="sheet 7"/>
    <hyperlink ref="F19" location="'Telecoms - operational KPIs'!A1" display="operational KPIs"/>
    <hyperlink ref="D16" location="'Group - segment reporting'!A1" display="Sheet 7"/>
    <hyperlink ref="F16" location="'Group - segment reporting'!A1" display="segment reporting : profit &amp; loss statement and cash items by segment"/>
    <hyperlink ref="D23" location="'France financials'!A1" display="Sheet 8"/>
    <hyperlink ref="F23" location="'France financials'!A1" display="financial figures"/>
    <hyperlink ref="D24" location="'France KPIs'!A1" display="Sheet 9"/>
    <hyperlink ref="F24" location="'France KPIs'!A1" display="operational KPIS"/>
    <hyperlink ref="F29" location="'Spain financials'!A1" display="financial figures"/>
    <hyperlink ref="D29" location="'Spain financials'!A1" display="Sheet 12"/>
    <hyperlink ref="D30" location="'Spain KPIs'!A1" display="Sheet 13"/>
    <hyperlink ref="F30" location="'Spain KPIs'!A1" display="operational KPIS"/>
    <hyperlink ref="D32" location="'Poland financials'!A1" display="Sheet 14"/>
    <hyperlink ref="F32" location="'Poland financials'!A1" display="financial figures"/>
    <hyperlink ref="D33" location="'Poland KPIs'!A1" display="Sheet 15"/>
    <hyperlink ref="F33" location="'Poland KPIs'!A1" display="operational KPIs"/>
    <hyperlink ref="D41" location="'A&amp;ME financials'!A1" display="sheet 20"/>
    <hyperlink ref="F41" location="'A&amp;ME financials'!A1" display="financial figures"/>
    <hyperlink ref="D42" location="'A&amp;ME KPIs'!A1" display="sheet 21"/>
    <hyperlink ref="F42" location="'A&amp;ME KPIs'!A1" display="operational KPIs"/>
    <hyperlink ref="D44" location="'Enterprise financials'!A1" display="sheet 22"/>
    <hyperlink ref="D47" location="'IC&amp;SS'!A1" display="sheet 23"/>
    <hyperlink ref="F47" location="'IC&amp;SS'!A1" display="financial figures"/>
    <hyperlink ref="F26" location="'Europe financials'!A1" display="financial figures"/>
    <hyperlink ref="D26" location="'Europe financials'!A1" display="sheet 10"/>
    <hyperlink ref="D27" location="'Europe KPIs'!A1" display="sheet 11"/>
    <hyperlink ref="F27" location="'Europe KPIs'!A1" display="operational KPIs"/>
    <hyperlink ref="F35" location="'Belgium &amp; Luxembourg financials'!A1" display="financial figures"/>
    <hyperlink ref="D36" location="'Belgium &amp; Luxembourg KPIs'!A1" display="sheet 17"/>
    <hyperlink ref="F36" location="'Belgium &amp; Luxembourg KPIs'!A1" display="operational KPIs"/>
    <hyperlink ref="D38" location="'Central Europe financials'!A1" display="sheet 18"/>
    <hyperlink ref="F38" location="'Central Europe financials'!A1" display="financial figures"/>
    <hyperlink ref="D39" location="'Central Europe KPIs '!A1" display="sheet 19"/>
    <hyperlink ref="F39" location="'Central Europe KPIs '!A1" display="operational KPIs"/>
    <hyperlink ref="D35" location="'Belgium &amp; Luxembourg financials'!A1" display="sheet 12"/>
    <hyperlink ref="D45" location="'Enterprise KPIs'!A1" display="sheet 24"/>
    <hyperlink ref="F45" location="'Enterprise KPIs'!A1" display="operational KPIs"/>
    <hyperlink ref="F44" location="'Enterprise financials'!A1" display="financial figures"/>
    <hyperlink ref="D21" location="'Orange - Market France KPIs'!A1" display="sheet 8"/>
    <hyperlink ref="F21" location="'Orange - Market France KPIs'!A1" display="operational KPIs"/>
  </hyperlinks>
  <printOptions horizontalCentered="1" verticalCentered="1"/>
  <pageMargins left="0.59055118110236227" right="0.59055118110236227" top="0.59055118110236227" bottom="0.39370078740157483" header="0.39370078740157483" footer="0.19685039370078741"/>
  <pageSetup paperSize="9" scale="60" orientation="landscape" r:id="rId6"/>
  <headerFooter alignWithMargins="0"/>
  <drawing r:id="rId7"/>
  <legacyDrawing r:id="rId8"/>
  <controls>
    <mc:AlternateContent xmlns:mc="http://schemas.openxmlformats.org/markup-compatibility/2006">
      <mc:Choice Requires="x14">
        <control shapeId="102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025" r:id="rId9" name="CustomMemberDispatcher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0">
    <tabColor theme="1"/>
    <pageSetUpPr autoPageBreaks="0"/>
  </sheetPr>
  <dimension ref="A1:W83"/>
  <sheetViews>
    <sheetView showGridLines="0" zoomScale="80" zoomScaleNormal="80" zoomScaleSheetLayoutView="70" zoomScalePageLayoutView="7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7" customWidth="1"/>
    <col min="6" max="6" width="52.7109375" style="7" customWidth="1"/>
    <col min="7" max="7" width="1.7109375" style="7" customWidth="1"/>
    <col min="8" max="8" width="10.7109375" style="22" customWidth="1"/>
    <col min="9" max="9" width="2.7109375" style="52" customWidth="1"/>
    <col min="10" max="10" width="12.28515625" style="52" customWidth="1"/>
    <col min="11" max="21" width="12.28515625" style="7" customWidth="1"/>
    <col min="22" max="201" width="11.42578125" style="7" customWidth="1"/>
    <col min="202" max="202" width="11.42578125" style="7"/>
    <col min="203" max="203" width="11.42578125" style="7" customWidth="1"/>
    <col min="204" max="205" width="11.42578125" style="7"/>
    <col min="206" max="218" width="11.42578125" style="7" customWidth="1"/>
    <col min="219" max="220" width="11.42578125" style="7"/>
    <col min="221" max="233" width="11.42578125" style="7" customWidth="1"/>
    <col min="234" max="16384" width="11.42578125" style="7"/>
  </cols>
  <sheetData>
    <row r="1" spans="1:21" ht="12" customHeight="1">
      <c r="A1" s="201"/>
      <c r="B1" s="201"/>
      <c r="C1" s="201"/>
      <c r="D1" s="201"/>
      <c r="E1" s="201"/>
      <c r="F1" s="1398" t="s">
        <v>421</v>
      </c>
    </row>
    <row r="2" spans="1:21" ht="12" customHeight="1">
      <c r="A2" s="201"/>
      <c r="B2" s="201"/>
      <c r="C2" s="201"/>
      <c r="D2" s="201"/>
      <c r="E2" s="201"/>
      <c r="F2" s="1398"/>
    </row>
    <row r="3" spans="1:21" ht="12" customHeight="1">
      <c r="A3" s="201"/>
      <c r="B3" s="201"/>
      <c r="C3" s="201"/>
      <c r="D3" s="201"/>
      <c r="E3" s="201"/>
      <c r="F3" s="1398"/>
    </row>
    <row r="4" spans="1:21" ht="12" customHeight="1">
      <c r="A4" s="201"/>
      <c r="B4" s="201"/>
      <c r="C4" s="201"/>
      <c r="D4" s="201"/>
      <c r="E4" s="201"/>
      <c r="F4" s="1398"/>
    </row>
    <row r="5" spans="1:21" ht="12" customHeight="1">
      <c r="A5" s="201"/>
      <c r="B5" s="201"/>
      <c r="C5" s="201"/>
      <c r="D5" s="201"/>
      <c r="E5" s="201"/>
      <c r="F5" s="1399"/>
    </row>
    <row r="6" spans="1:21" ht="23.25" customHeight="1">
      <c r="B6" s="1358" t="s">
        <v>7</v>
      </c>
      <c r="C6" s="1358"/>
      <c r="D6" s="1358"/>
      <c r="E6" s="1358"/>
      <c r="F6" s="1358"/>
      <c r="G6" s="21"/>
      <c r="H6" s="1358" t="s">
        <v>0</v>
      </c>
      <c r="J6" s="896">
        <v>2016</v>
      </c>
      <c r="K6" s="892"/>
      <c r="L6" s="892"/>
      <c r="M6" s="895"/>
      <c r="N6" s="998">
        <v>2017</v>
      </c>
      <c r="O6" s="896"/>
      <c r="P6" s="896"/>
      <c r="Q6" s="996"/>
      <c r="R6" s="892">
        <v>2018</v>
      </c>
      <c r="S6" s="892"/>
      <c r="T6" s="892"/>
      <c r="U6" s="892"/>
    </row>
    <row r="7" spans="1:21" s="414" customFormat="1" ht="29.25" customHeight="1">
      <c r="B7" s="1360"/>
      <c r="C7" s="1360"/>
      <c r="D7" s="1360"/>
      <c r="E7" s="1360"/>
      <c r="F7" s="1360"/>
      <c r="H7" s="1360"/>
      <c r="I7" s="278"/>
      <c r="J7" s="202" t="s">
        <v>249</v>
      </c>
      <c r="K7" s="202" t="s">
        <v>250</v>
      </c>
      <c r="L7" s="202" t="s">
        <v>252</v>
      </c>
      <c r="M7" s="437" t="s">
        <v>253</v>
      </c>
      <c r="N7" s="783" t="s">
        <v>369</v>
      </c>
      <c r="O7" s="202" t="s">
        <v>370</v>
      </c>
      <c r="P7" s="202" t="s">
        <v>372</v>
      </c>
      <c r="Q7" s="437" t="s">
        <v>373</v>
      </c>
      <c r="R7" s="202" t="s">
        <v>459</v>
      </c>
      <c r="S7" s="202" t="s">
        <v>460</v>
      </c>
      <c r="T7" s="202" t="s">
        <v>462</v>
      </c>
      <c r="U7" s="202" t="s">
        <v>463</v>
      </c>
    </row>
    <row r="8" spans="1:21" s="90" customFormat="1" ht="12.75">
      <c r="H8" s="99"/>
      <c r="I8" s="221"/>
      <c r="J8" s="129"/>
      <c r="K8" s="126"/>
      <c r="L8" s="126"/>
      <c r="M8" s="126"/>
      <c r="N8" s="126"/>
      <c r="O8" s="126"/>
      <c r="P8" s="126"/>
      <c r="Q8" s="126"/>
      <c r="R8" s="126"/>
      <c r="S8" s="126"/>
      <c r="T8" s="126"/>
      <c r="U8" s="126"/>
    </row>
    <row r="9" spans="1:21" s="90" customFormat="1" ht="23.25" customHeight="1">
      <c r="B9" s="438" t="s">
        <v>51</v>
      </c>
      <c r="H9" s="99"/>
      <c r="I9" s="221"/>
      <c r="J9" s="129"/>
      <c r="K9" s="518"/>
      <c r="L9" s="126"/>
      <c r="M9" s="126"/>
      <c r="N9" s="126"/>
      <c r="O9" s="518"/>
      <c r="P9" s="126"/>
      <c r="Q9" s="126"/>
      <c r="R9" s="126"/>
      <c r="S9" s="518"/>
      <c r="T9" s="126"/>
      <c r="U9" s="126"/>
    </row>
    <row r="10" spans="1:21" s="90" customFormat="1" ht="15" customHeight="1">
      <c r="H10" s="99"/>
      <c r="I10" s="221"/>
      <c r="J10" s="129"/>
      <c r="K10" s="88"/>
      <c r="L10" s="126"/>
      <c r="M10" s="126"/>
      <c r="N10" s="126"/>
      <c r="O10" s="88"/>
      <c r="P10" s="126"/>
      <c r="Q10" s="126"/>
      <c r="R10" s="126"/>
      <c r="S10" s="88"/>
      <c r="T10" s="126"/>
      <c r="U10" s="126"/>
    </row>
    <row r="11" spans="1:21" s="221" customFormat="1" ht="15" customHeight="1">
      <c r="B11" s="463" t="s">
        <v>8</v>
      </c>
      <c r="H11" s="100"/>
      <c r="J11" s="129"/>
      <c r="K11" s="129"/>
      <c r="L11" s="129"/>
      <c r="M11" s="129"/>
      <c r="N11" s="129"/>
      <c r="O11" s="129"/>
      <c r="P11" s="129"/>
      <c r="Q11" s="129"/>
      <c r="R11" s="129"/>
      <c r="S11" s="129"/>
      <c r="T11" s="129"/>
      <c r="U11" s="129"/>
    </row>
    <row r="12" spans="1:21" s="208" customFormat="1" ht="15" customHeight="1">
      <c r="B12" s="23" t="s">
        <v>81</v>
      </c>
      <c r="C12" s="23"/>
      <c r="D12" s="24"/>
      <c r="E12" s="24"/>
      <c r="F12" s="25"/>
      <c r="G12" s="211"/>
      <c r="H12" s="26" t="s">
        <v>741</v>
      </c>
      <c r="I12" s="56"/>
      <c r="J12" s="346">
        <v>28612</v>
      </c>
      <c r="K12" s="247">
        <v>28966</v>
      </c>
      <c r="L12" s="247">
        <v>29508</v>
      </c>
      <c r="M12" s="816">
        <v>30033</v>
      </c>
      <c r="N12" s="1005">
        <v>30489</v>
      </c>
      <c r="O12" s="346">
        <v>31150</v>
      </c>
      <c r="P12" s="346">
        <v>31624</v>
      </c>
      <c r="Q12" s="816">
        <v>31776.671999999999</v>
      </c>
      <c r="R12" s="346">
        <v>32011.539000000001</v>
      </c>
      <c r="S12" s="346"/>
      <c r="T12" s="346"/>
      <c r="U12" s="346"/>
    </row>
    <row r="13" spans="1:21" s="90" customFormat="1" ht="15" customHeight="1">
      <c r="C13" s="97" t="s">
        <v>11</v>
      </c>
      <c r="D13" s="94"/>
      <c r="E13" s="94"/>
      <c r="F13" s="98"/>
      <c r="H13" s="184" t="s">
        <v>742</v>
      </c>
      <c r="I13" s="221"/>
      <c r="J13" s="145">
        <v>24581</v>
      </c>
      <c r="K13" s="88">
        <v>25069</v>
      </c>
      <c r="L13" s="88">
        <v>25759</v>
      </c>
      <c r="M13" s="595">
        <v>26486</v>
      </c>
      <c r="N13" s="1002">
        <v>27090</v>
      </c>
      <c r="O13" s="145">
        <v>27842</v>
      </c>
      <c r="P13" s="145">
        <v>28433</v>
      </c>
      <c r="Q13" s="595">
        <v>28820.896000000001</v>
      </c>
      <c r="R13" s="145">
        <v>29184.106</v>
      </c>
      <c r="S13" s="145"/>
      <c r="T13" s="88"/>
      <c r="U13" s="88"/>
    </row>
    <row r="14" spans="1:21" s="211" customFormat="1" ht="15" customHeight="1">
      <c r="B14" s="12"/>
      <c r="C14" s="12"/>
      <c r="D14" s="12" t="s">
        <v>83</v>
      </c>
      <c r="E14" s="12"/>
      <c r="F14" s="12"/>
      <c r="H14" s="11" t="s">
        <v>744</v>
      </c>
      <c r="I14" s="56"/>
      <c r="J14" s="279">
        <v>4277</v>
      </c>
      <c r="K14" s="30">
        <v>4611</v>
      </c>
      <c r="L14" s="30">
        <v>5115</v>
      </c>
      <c r="M14" s="596">
        <v>5711</v>
      </c>
      <c r="N14" s="1003">
        <v>6228</v>
      </c>
      <c r="O14" s="279">
        <v>6829</v>
      </c>
      <c r="P14" s="279">
        <v>7068</v>
      </c>
      <c r="Q14" s="596">
        <v>7219.9279999999999</v>
      </c>
      <c r="R14" s="279">
        <v>7505.6139999999996</v>
      </c>
      <c r="S14" s="279"/>
      <c r="T14" s="30"/>
      <c r="U14" s="30"/>
    </row>
    <row r="15" spans="1:21" s="90" customFormat="1" ht="15" customHeight="1">
      <c r="C15" s="97"/>
      <c r="D15" s="97" t="s">
        <v>84</v>
      </c>
      <c r="E15" s="94"/>
      <c r="F15" s="98"/>
      <c r="H15" s="184"/>
      <c r="I15" s="221"/>
      <c r="J15" s="145">
        <v>20305</v>
      </c>
      <c r="K15" s="88">
        <v>20457</v>
      </c>
      <c r="L15" s="88">
        <v>20644</v>
      </c>
      <c r="M15" s="595">
        <v>20775</v>
      </c>
      <c r="N15" s="1002">
        <v>20862</v>
      </c>
      <c r="O15" s="145">
        <v>21012</v>
      </c>
      <c r="P15" s="145">
        <v>21365</v>
      </c>
      <c r="Q15" s="595">
        <v>21600.968000000001</v>
      </c>
      <c r="R15" s="145">
        <v>21678.491999999998</v>
      </c>
      <c r="S15" s="145"/>
      <c r="T15" s="88"/>
      <c r="U15" s="88"/>
    </row>
    <row r="16" spans="1:21" s="211" customFormat="1" ht="15" customHeight="1">
      <c r="B16" s="12"/>
      <c r="C16" s="12" t="s">
        <v>12</v>
      </c>
      <c r="D16" s="12"/>
      <c r="E16" s="12"/>
      <c r="F16" s="12"/>
      <c r="H16" s="11" t="s">
        <v>743</v>
      </c>
      <c r="I16" s="56"/>
      <c r="J16" s="279">
        <v>4030</v>
      </c>
      <c r="K16" s="30">
        <v>3897</v>
      </c>
      <c r="L16" s="30">
        <v>3748</v>
      </c>
      <c r="M16" s="596">
        <v>3547</v>
      </c>
      <c r="N16" s="1003">
        <v>3398</v>
      </c>
      <c r="O16" s="279">
        <v>3308</v>
      </c>
      <c r="P16" s="279">
        <v>3191</v>
      </c>
      <c r="Q16" s="596">
        <v>2955.7759999999998</v>
      </c>
      <c r="R16" s="279">
        <v>2827.433</v>
      </c>
      <c r="S16" s="279"/>
      <c r="T16" s="30"/>
      <c r="U16" s="30"/>
    </row>
    <row r="17" spans="1:23" s="90" customFormat="1" ht="15" customHeight="1">
      <c r="B17" s="258" t="s">
        <v>391</v>
      </c>
      <c r="H17" s="99"/>
      <c r="I17" s="221"/>
      <c r="J17" s="129"/>
      <c r="K17" s="126"/>
      <c r="L17" s="126"/>
      <c r="M17" s="599"/>
      <c r="N17" s="1004"/>
      <c r="O17" s="129"/>
      <c r="P17" s="129"/>
      <c r="Q17" s="599"/>
      <c r="R17" s="129"/>
      <c r="S17" s="126"/>
      <c r="T17" s="126"/>
      <c r="U17" s="126"/>
      <c r="W17" s="434"/>
    </row>
    <row r="18" spans="1:23" s="56" customFormat="1" ht="15" customHeight="1" thickBot="1">
      <c r="A18" s="221"/>
      <c r="B18" s="791" t="s">
        <v>418</v>
      </c>
      <c r="C18" s="791"/>
      <c r="D18" s="792"/>
      <c r="E18" s="792"/>
      <c r="F18" s="793"/>
      <c r="H18" s="794" t="s">
        <v>748</v>
      </c>
      <c r="J18" s="1016">
        <v>0.35099999999999998</v>
      </c>
      <c r="K18" s="235">
        <v>0.35299999999999998</v>
      </c>
      <c r="L18" s="235">
        <v>0.35399999999999998</v>
      </c>
      <c r="M18" s="605">
        <v>0.35497042148850999</v>
      </c>
      <c r="N18" s="1018">
        <v>0.35599999999999998</v>
      </c>
      <c r="O18" s="1016">
        <v>0.35799999999999998</v>
      </c>
      <c r="P18" s="1016">
        <v>0.35799999999999998</v>
      </c>
      <c r="Q18" s="605">
        <v>0.35599999999999998</v>
      </c>
      <c r="R18" s="1018">
        <v>0.35399999999999998</v>
      </c>
      <c r="S18" s="235"/>
      <c r="T18" s="235"/>
      <c r="U18" s="235"/>
      <c r="W18" s="129"/>
    </row>
    <row r="19" spans="1:23" s="108" customFormat="1" ht="23.25" customHeight="1" thickTop="1">
      <c r="B19" s="459"/>
      <c r="C19" s="459"/>
      <c r="D19" s="460"/>
      <c r="E19" s="460"/>
      <c r="F19" s="111"/>
      <c r="G19" s="90"/>
      <c r="H19" s="184"/>
      <c r="I19" s="221"/>
      <c r="J19" s="96"/>
    </row>
    <row r="20" spans="1:23" s="90" customFormat="1" ht="23.25" customHeight="1">
      <c r="B20" s="438" t="s">
        <v>52</v>
      </c>
      <c r="H20" s="99"/>
      <c r="I20" s="221"/>
      <c r="J20" s="221"/>
    </row>
    <row r="21" spans="1:23" s="90" customFormat="1" ht="15" customHeight="1">
      <c r="H21" s="99"/>
      <c r="I21" s="221"/>
      <c r="J21" s="221"/>
    </row>
    <row r="22" spans="1:23" s="90" customFormat="1" ht="15" customHeight="1">
      <c r="B22" s="258" t="s">
        <v>8</v>
      </c>
      <c r="H22" s="99"/>
      <c r="I22" s="221"/>
      <c r="J22" s="221"/>
    </row>
    <row r="23" spans="1:23" s="208" customFormat="1" ht="15" customHeight="1">
      <c r="B23" s="23" t="s">
        <v>818</v>
      </c>
      <c r="C23" s="23"/>
      <c r="D23" s="24"/>
      <c r="E23" s="24"/>
      <c r="F23" s="25"/>
      <c r="G23" s="211"/>
      <c r="H23" s="26" t="s">
        <v>751</v>
      </c>
      <c r="I23" s="56"/>
      <c r="J23" s="346">
        <v>33152</v>
      </c>
      <c r="K23" s="27">
        <v>33022</v>
      </c>
      <c r="L23" s="27">
        <v>33006</v>
      </c>
      <c r="M23" s="816">
        <v>32896</v>
      </c>
      <c r="N23" s="1005">
        <v>32693.324000000001</v>
      </c>
      <c r="O23" s="346">
        <v>32472.616000000002</v>
      </c>
      <c r="P23" s="346">
        <v>32341</v>
      </c>
      <c r="Q23" s="816">
        <v>32155.915000000001</v>
      </c>
      <c r="R23" s="346">
        <v>31899.614000000001</v>
      </c>
      <c r="S23" s="346"/>
      <c r="T23" s="27"/>
      <c r="U23" s="27"/>
      <c r="W23" s="96"/>
    </row>
    <row r="24" spans="1:23" s="90" customFormat="1" ht="15" customHeight="1">
      <c r="C24" s="522" t="s">
        <v>66</v>
      </c>
      <c r="E24" s="94"/>
      <c r="F24" s="98"/>
      <c r="H24" s="184" t="s">
        <v>752</v>
      </c>
      <c r="I24" s="221"/>
      <c r="J24" s="145">
        <v>16179</v>
      </c>
      <c r="K24" s="88">
        <v>16088</v>
      </c>
      <c r="L24" s="88">
        <v>16086</v>
      </c>
      <c r="M24" s="595">
        <v>16038</v>
      </c>
      <c r="N24" s="1002">
        <v>15943.496999999999</v>
      </c>
      <c r="O24" s="145">
        <v>15859.41</v>
      </c>
      <c r="P24" s="145">
        <v>15848</v>
      </c>
      <c r="Q24" s="595">
        <v>15803.728999999999</v>
      </c>
      <c r="R24" s="145">
        <v>15714.154</v>
      </c>
      <c r="S24" s="145"/>
      <c r="T24" s="88"/>
      <c r="U24" s="88"/>
      <c r="W24" s="145"/>
    </row>
    <row r="25" spans="1:23" s="211" customFormat="1" ht="15" customHeight="1">
      <c r="B25" s="12"/>
      <c r="C25" s="180"/>
      <c r="D25" s="181" t="s">
        <v>796</v>
      </c>
      <c r="E25" s="181"/>
      <c r="F25" s="181"/>
      <c r="H25" s="182" t="s">
        <v>753</v>
      </c>
      <c r="I25" s="56"/>
      <c r="J25" s="279">
        <v>7852</v>
      </c>
      <c r="K25" s="30">
        <v>7613</v>
      </c>
      <c r="L25" s="30">
        <v>7404</v>
      </c>
      <c r="M25" s="596">
        <v>7173</v>
      </c>
      <c r="N25" s="1003">
        <v>6938.143</v>
      </c>
      <c r="O25" s="279">
        <v>6744.6660000000002</v>
      </c>
      <c r="P25" s="279">
        <v>6554</v>
      </c>
      <c r="Q25" s="596">
        <v>6344.6210000000001</v>
      </c>
      <c r="R25" s="279">
        <v>6147.5389999999998</v>
      </c>
      <c r="S25" s="279"/>
      <c r="T25" s="30"/>
      <c r="U25" s="30"/>
      <c r="W25" s="145"/>
    </row>
    <row r="26" spans="1:23" s="90" customFormat="1" ht="15" customHeight="1">
      <c r="C26" s="183" t="s">
        <v>67</v>
      </c>
      <c r="D26" s="94"/>
      <c r="E26" s="94"/>
      <c r="F26" s="98"/>
      <c r="H26" s="184"/>
      <c r="I26" s="221"/>
      <c r="J26" s="145">
        <v>2898</v>
      </c>
      <c r="K26" s="88">
        <v>2873</v>
      </c>
      <c r="L26" s="88">
        <v>2834</v>
      </c>
      <c r="M26" s="595">
        <v>2793</v>
      </c>
      <c r="N26" s="1002">
        <v>2715</v>
      </c>
      <c r="O26" s="145">
        <v>2651</v>
      </c>
      <c r="P26" s="145">
        <v>2614</v>
      </c>
      <c r="Q26" s="595">
        <v>2575.9879999999998</v>
      </c>
      <c r="R26" s="145">
        <v>2548.66</v>
      </c>
      <c r="S26" s="145"/>
      <c r="T26" s="88"/>
      <c r="U26" s="88"/>
      <c r="W26" s="145"/>
    </row>
    <row r="27" spans="1:23" s="211" customFormat="1" ht="15" customHeight="1">
      <c r="B27" s="12"/>
      <c r="C27" s="180" t="s">
        <v>160</v>
      </c>
      <c r="D27" s="181"/>
      <c r="E27" s="181"/>
      <c r="F27" s="181"/>
      <c r="H27" s="182"/>
      <c r="I27" s="56"/>
      <c r="J27" s="279">
        <v>13993</v>
      </c>
      <c r="K27" s="30">
        <v>13988</v>
      </c>
      <c r="L27" s="30">
        <v>14021</v>
      </c>
      <c r="M27" s="596">
        <v>14008</v>
      </c>
      <c r="N27" s="1003">
        <v>13983.64</v>
      </c>
      <c r="O27" s="279">
        <v>13916.203</v>
      </c>
      <c r="P27" s="279">
        <v>13835.491</v>
      </c>
      <c r="Q27" s="596">
        <v>13735.963</v>
      </c>
      <c r="R27" s="279">
        <v>13598.069</v>
      </c>
      <c r="S27" s="279"/>
      <c r="T27" s="30"/>
      <c r="U27" s="30"/>
      <c r="W27" s="145"/>
    </row>
    <row r="28" spans="1:23" s="90" customFormat="1" ht="15" customHeight="1">
      <c r="C28" s="97"/>
      <c r="D28" s="94" t="s">
        <v>53</v>
      </c>
      <c r="E28" s="94"/>
      <c r="F28" s="98"/>
      <c r="H28" s="184"/>
      <c r="I28" s="221"/>
      <c r="J28" s="145">
        <v>11580</v>
      </c>
      <c r="K28" s="88">
        <v>11543</v>
      </c>
      <c r="L28" s="88">
        <v>11583</v>
      </c>
      <c r="M28" s="595">
        <v>11594</v>
      </c>
      <c r="N28" s="1002">
        <v>11588.124</v>
      </c>
      <c r="O28" s="145">
        <v>11536.429</v>
      </c>
      <c r="P28" s="145">
        <v>11480.675999999999</v>
      </c>
      <c r="Q28" s="595">
        <v>11392.684999999999</v>
      </c>
      <c r="R28" s="145">
        <v>11272.92</v>
      </c>
      <c r="S28" s="145"/>
      <c r="T28" s="88"/>
      <c r="U28" s="88"/>
      <c r="W28" s="145"/>
    </row>
    <row r="29" spans="1:23" s="211" customFormat="1" ht="15" customHeight="1">
      <c r="B29" s="12"/>
      <c r="C29" s="181" t="s">
        <v>21</v>
      </c>
      <c r="D29" s="181"/>
      <c r="E29" s="181"/>
      <c r="F29" s="181"/>
      <c r="H29" s="182"/>
      <c r="I29" s="56"/>
      <c r="J29" s="279">
        <v>82</v>
      </c>
      <c r="K29" s="30">
        <v>73</v>
      </c>
      <c r="L29" s="30">
        <v>65</v>
      </c>
      <c r="M29" s="596">
        <v>57</v>
      </c>
      <c r="N29" s="1003">
        <v>51.186999999999998</v>
      </c>
      <c r="O29" s="279">
        <v>46.003</v>
      </c>
      <c r="P29" s="279">
        <v>42.97</v>
      </c>
      <c r="Q29" s="596">
        <v>40.234999999999999</v>
      </c>
      <c r="R29" s="279">
        <v>38.731000000000002</v>
      </c>
      <c r="S29" s="279"/>
      <c r="T29" s="30"/>
      <c r="U29" s="30"/>
      <c r="W29" s="145"/>
    </row>
    <row r="30" spans="1:23" s="108" customFormat="1" ht="15" customHeight="1">
      <c r="B30" s="108" t="s">
        <v>82</v>
      </c>
      <c r="C30" s="460"/>
      <c r="E30" s="460"/>
      <c r="F30" s="111"/>
      <c r="H30" s="184" t="s">
        <v>754</v>
      </c>
      <c r="I30" s="96"/>
      <c r="J30" s="319">
        <v>10830</v>
      </c>
      <c r="K30" s="109">
        <v>10923</v>
      </c>
      <c r="L30" s="109">
        <v>11056</v>
      </c>
      <c r="M30" s="458">
        <v>11151</v>
      </c>
      <c r="N30" s="1019">
        <v>11220</v>
      </c>
      <c r="O30" s="319">
        <v>11290</v>
      </c>
      <c r="P30" s="319">
        <v>11402</v>
      </c>
      <c r="Q30" s="458">
        <v>11485.263000000001</v>
      </c>
      <c r="R30" s="319">
        <v>11537.483</v>
      </c>
      <c r="S30" s="109"/>
      <c r="T30" s="109"/>
      <c r="U30" s="109"/>
      <c r="W30" s="319"/>
    </row>
    <row r="31" spans="1:23" s="211" customFormat="1" ht="15" customHeight="1">
      <c r="A31" s="90"/>
      <c r="B31" s="12"/>
      <c r="C31" s="180" t="s">
        <v>534</v>
      </c>
      <c r="D31" s="12"/>
      <c r="E31" s="181"/>
      <c r="F31" s="181"/>
      <c r="H31" s="182"/>
      <c r="I31" s="56"/>
      <c r="J31" s="279">
        <v>1075</v>
      </c>
      <c r="K31" s="30">
        <v>1181</v>
      </c>
      <c r="L31" s="30">
        <v>1308</v>
      </c>
      <c r="M31" s="596">
        <v>1452</v>
      </c>
      <c r="N31" s="1003">
        <v>1579</v>
      </c>
      <c r="O31" s="279">
        <v>1690</v>
      </c>
      <c r="P31" s="279">
        <v>1835</v>
      </c>
      <c r="Q31" s="596">
        <v>1998.896</v>
      </c>
      <c r="R31" s="279">
        <v>2129.1439999999998</v>
      </c>
      <c r="S31" s="279"/>
      <c r="T31" s="30"/>
      <c r="U31" s="30"/>
      <c r="W31" s="145"/>
    </row>
    <row r="32" spans="1:23" s="90" customFormat="1" ht="15" customHeight="1">
      <c r="C32" s="788" t="s">
        <v>97</v>
      </c>
      <c r="E32" s="789"/>
      <c r="F32" s="789"/>
      <c r="H32" s="790"/>
      <c r="I32" s="221"/>
      <c r="J32" s="145">
        <v>9698</v>
      </c>
      <c r="K32" s="88">
        <v>9686</v>
      </c>
      <c r="L32" s="88">
        <v>9693</v>
      </c>
      <c r="M32" s="595">
        <v>9643</v>
      </c>
      <c r="N32" s="1002">
        <v>9587</v>
      </c>
      <c r="O32" s="145">
        <v>9548</v>
      </c>
      <c r="P32" s="145">
        <v>9517</v>
      </c>
      <c r="Q32" s="595">
        <v>9437.9009999999998</v>
      </c>
      <c r="R32" s="145">
        <v>9361.8799999999992</v>
      </c>
      <c r="S32" s="145"/>
      <c r="T32" s="88"/>
      <c r="U32" s="88"/>
      <c r="W32" s="145"/>
    </row>
    <row r="33" spans="1:23" s="211" customFormat="1" ht="15" customHeight="1">
      <c r="B33" s="12"/>
      <c r="C33" s="180"/>
      <c r="D33" s="12" t="s">
        <v>125</v>
      </c>
      <c r="E33" s="181"/>
      <c r="F33" s="181"/>
      <c r="H33" s="182" t="s">
        <v>755</v>
      </c>
      <c r="I33" s="56"/>
      <c r="J33" s="279">
        <v>7211</v>
      </c>
      <c r="K33" s="30">
        <v>7255</v>
      </c>
      <c r="L33" s="30">
        <v>7338</v>
      </c>
      <c r="M33" s="596">
        <v>7377</v>
      </c>
      <c r="N33" s="1003">
        <v>7397</v>
      </c>
      <c r="O33" s="279">
        <v>7398</v>
      </c>
      <c r="P33" s="279">
        <v>7432</v>
      </c>
      <c r="Q33" s="596">
        <v>7434.9080000000004</v>
      </c>
      <c r="R33" s="279">
        <v>7421.3869999999997</v>
      </c>
      <c r="S33" s="279"/>
      <c r="T33" s="30"/>
      <c r="U33" s="30"/>
      <c r="W33" s="145"/>
    </row>
    <row r="34" spans="1:23" s="90" customFormat="1" ht="15" customHeight="1">
      <c r="C34" s="788" t="s">
        <v>483</v>
      </c>
      <c r="E34" s="789"/>
      <c r="F34" s="789"/>
      <c r="H34" s="790"/>
      <c r="I34" s="221"/>
      <c r="J34" s="145">
        <v>56</v>
      </c>
      <c r="K34" s="88">
        <v>55</v>
      </c>
      <c r="L34" s="88">
        <v>55</v>
      </c>
      <c r="M34" s="595">
        <v>55</v>
      </c>
      <c r="N34" s="1002">
        <v>53</v>
      </c>
      <c r="O34" s="145">
        <v>52</v>
      </c>
      <c r="P34" s="145">
        <v>50</v>
      </c>
      <c r="Q34" s="595">
        <v>48.466000000000001</v>
      </c>
      <c r="R34" s="145">
        <v>46.459000000000003</v>
      </c>
      <c r="S34" s="145"/>
      <c r="T34" s="88"/>
      <c r="U34" s="88"/>
      <c r="W34" s="145"/>
    </row>
    <row r="35" spans="1:23" s="492" customFormat="1" ht="15" hidden="1" customHeight="1">
      <c r="B35" s="492" t="s">
        <v>535</v>
      </c>
      <c r="C35" s="1110"/>
      <c r="D35" s="1110"/>
      <c r="E35" s="1110"/>
      <c r="F35" s="1110"/>
      <c r="H35" s="1118"/>
      <c r="I35" s="473"/>
      <c r="J35" s="493">
        <v>56</v>
      </c>
      <c r="K35" s="488">
        <v>54</v>
      </c>
      <c r="L35" s="488">
        <v>39.195999999999998</v>
      </c>
      <c r="M35" s="742">
        <v>25</v>
      </c>
      <c r="N35" s="1113">
        <v>3</v>
      </c>
      <c r="O35" s="493">
        <v>3</v>
      </c>
      <c r="P35" s="493">
        <v>3</v>
      </c>
      <c r="Q35" s="742">
        <v>2.371</v>
      </c>
      <c r="R35" s="493">
        <v>0</v>
      </c>
      <c r="S35" s="493"/>
      <c r="T35" s="488"/>
      <c r="U35" s="488"/>
      <c r="W35" s="1109"/>
    </row>
    <row r="36" spans="1:23" s="90" customFormat="1" ht="15" customHeight="1">
      <c r="B36" s="258" t="s">
        <v>391</v>
      </c>
      <c r="H36" s="99"/>
      <c r="I36" s="221"/>
      <c r="J36" s="129"/>
      <c r="K36" s="126"/>
      <c r="L36" s="126"/>
      <c r="M36" s="599"/>
      <c r="N36" s="1004"/>
      <c r="O36" s="129"/>
      <c r="P36" s="129"/>
      <c r="Q36" s="599"/>
      <c r="R36" s="129"/>
      <c r="S36" s="126"/>
      <c r="T36" s="126"/>
      <c r="U36" s="126"/>
      <c r="W36" s="434"/>
    </row>
    <row r="37" spans="1:23" s="211" customFormat="1" ht="15" customHeight="1">
      <c r="A37" s="90"/>
      <c r="B37" s="31" t="s">
        <v>779</v>
      </c>
      <c r="C37" s="31"/>
      <c r="D37" s="32"/>
      <c r="E37" s="32"/>
      <c r="F37" s="33"/>
      <c r="H37" s="26" t="s">
        <v>759</v>
      </c>
      <c r="I37" s="56"/>
      <c r="J37" s="602">
        <v>0.39995581366513006</v>
      </c>
      <c r="K37" s="61">
        <v>0.40122928631790272</v>
      </c>
      <c r="L37" s="61">
        <v>0.40273504021798784</v>
      </c>
      <c r="M37" s="776">
        <v>0.40241605918440998</v>
      </c>
      <c r="N37" s="1020">
        <v>0.40218872192961175</v>
      </c>
      <c r="O37" s="602">
        <v>0.40200000000000002</v>
      </c>
      <c r="P37" s="602">
        <v>0.40400000000000003</v>
      </c>
      <c r="Q37" s="776">
        <v>0.40400000000000003</v>
      </c>
      <c r="R37" s="1020">
        <v>0.40300000000000002</v>
      </c>
      <c r="S37" s="61"/>
      <c r="T37" s="61"/>
      <c r="U37" s="61"/>
      <c r="W37" s="129"/>
    </row>
    <row r="38" spans="1:23" s="90" customFormat="1" ht="15" customHeight="1" thickBot="1">
      <c r="B38" s="744" t="s">
        <v>419</v>
      </c>
      <c r="C38" s="745"/>
      <c r="D38" s="746"/>
      <c r="E38" s="746"/>
      <c r="F38" s="747"/>
      <c r="H38" s="748" t="s">
        <v>760</v>
      </c>
      <c r="I38" s="221"/>
      <c r="J38" s="1017">
        <v>0.45319999999999999</v>
      </c>
      <c r="K38" s="773">
        <v>0.64229911466918832</v>
      </c>
      <c r="L38" s="773">
        <v>0.58084064921385492</v>
      </c>
      <c r="M38" s="774">
        <v>0.36837440391243026</v>
      </c>
      <c r="N38" s="1021">
        <v>0.30299999999999999</v>
      </c>
      <c r="O38" s="1017">
        <v>0.49459999999999998</v>
      </c>
      <c r="P38" s="1017">
        <v>0.60599999999999998</v>
      </c>
      <c r="Q38" s="1022">
        <v>0.42099999999999999</v>
      </c>
      <c r="R38" s="1021">
        <v>0.28000000000000003</v>
      </c>
      <c r="S38" s="773"/>
      <c r="T38" s="773"/>
      <c r="U38" s="773"/>
      <c r="W38" s="145"/>
    </row>
    <row r="39" spans="1:23" s="90" customFormat="1" ht="15" customHeight="1" thickTop="1">
      <c r="H39" s="99"/>
      <c r="I39" s="221"/>
      <c r="J39" s="221"/>
    </row>
    <row r="40" spans="1:23" s="90" customFormat="1" ht="15" customHeight="1">
      <c r="B40" s="90" t="s">
        <v>842</v>
      </c>
      <c r="H40" s="99"/>
      <c r="I40" s="221"/>
      <c r="J40" s="434"/>
      <c r="K40" s="434"/>
      <c r="L40" s="434"/>
      <c r="M40" s="434"/>
      <c r="N40" s="434"/>
      <c r="O40" s="434"/>
      <c r="P40" s="434"/>
      <c r="Q40" s="434"/>
      <c r="R40" s="434"/>
      <c r="S40" s="434"/>
      <c r="T40" s="434"/>
    </row>
    <row r="41" spans="1:23" s="90" customFormat="1" ht="15" customHeight="1">
      <c r="B41" s="90" t="s">
        <v>420</v>
      </c>
      <c r="H41" s="99"/>
      <c r="I41" s="221"/>
      <c r="J41" s="434"/>
      <c r="K41" s="434"/>
      <c r="L41" s="434"/>
      <c r="M41" s="434"/>
      <c r="N41" s="434"/>
      <c r="O41" s="434"/>
      <c r="P41" s="434"/>
      <c r="Q41" s="434"/>
      <c r="R41" s="434"/>
      <c r="S41" s="434"/>
      <c r="T41" s="434"/>
    </row>
    <row r="42" spans="1:23" s="90" customFormat="1" ht="12.75" customHeight="1">
      <c r="H42" s="99"/>
      <c r="I42" s="221"/>
      <c r="J42" s="434"/>
      <c r="K42" s="660"/>
      <c r="L42" s="659"/>
      <c r="M42" s="659"/>
      <c r="N42" s="434"/>
      <c r="O42" s="661"/>
      <c r="P42" s="659"/>
      <c r="Q42" s="659"/>
      <c r="R42" s="659"/>
      <c r="S42" s="661"/>
      <c r="T42" s="659"/>
    </row>
    <row r="43" spans="1:23" s="90" customFormat="1" ht="12.75" customHeight="1">
      <c r="H43" s="99"/>
      <c r="I43" s="221"/>
      <c r="J43" s="221"/>
    </row>
    <row r="44" spans="1:23" s="90" customFormat="1" ht="12.75" hidden="1" customHeight="1">
      <c r="H44" s="99"/>
      <c r="I44" s="221"/>
      <c r="J44" s="221"/>
    </row>
    <row r="45" spans="1:23" s="211" customFormat="1" ht="12.75" hidden="1" customHeight="1">
      <c r="B45" s="369"/>
      <c r="C45" s="369"/>
      <c r="D45" s="369"/>
      <c r="E45" s="369"/>
      <c r="F45" s="369"/>
      <c r="H45" s="370"/>
      <c r="I45" s="56"/>
      <c r="J45" s="852"/>
      <c r="K45" s="369"/>
      <c r="L45" s="369"/>
      <c r="M45" s="369"/>
      <c r="N45" s="369"/>
      <c r="O45" s="369"/>
      <c r="P45" s="369"/>
      <c r="Q45" s="369"/>
      <c r="R45" s="369"/>
      <c r="S45" s="369"/>
      <c r="T45" s="369"/>
      <c r="U45" s="369"/>
    </row>
    <row r="46" spans="1:23" s="211" customFormat="1" ht="12.75" hidden="1" customHeight="1">
      <c r="B46" s="405" t="s">
        <v>231</v>
      </c>
      <c r="C46" s="146"/>
      <c r="D46" s="146"/>
      <c r="E46" s="146"/>
      <c r="F46" s="146"/>
      <c r="G46" s="146"/>
      <c r="H46" s="244">
        <f>COUNTIF($56:$62,"&gt;2")+COUNTIF($56:$62,"&lt;-2")</f>
        <v>0</v>
      </c>
      <c r="I46" s="56"/>
      <c r="J46" s="56"/>
    </row>
    <row r="47" spans="1:23" s="211" customFormat="1" ht="12.75" hidden="1">
      <c r="B47" s="405" t="s">
        <v>232</v>
      </c>
      <c r="C47" s="146"/>
      <c r="D47" s="146"/>
      <c r="E47" s="146"/>
      <c r="F47" s="146"/>
      <c r="G47" s="146"/>
      <c r="H47" s="244">
        <f>COUNTIF($63:$80,"&gt;2")+COUNTIF($63:$80,"&lt;-2")</f>
        <v>0</v>
      </c>
      <c r="I47" s="56"/>
      <c r="J47" s="56"/>
    </row>
    <row r="48" spans="1:23" s="211" customFormat="1" ht="12.75" hidden="1" customHeight="1">
      <c r="B48" s="405" t="s">
        <v>269</v>
      </c>
      <c r="C48" s="146"/>
      <c r="D48" s="146"/>
      <c r="E48" s="146"/>
      <c r="F48" s="146"/>
      <c r="G48" s="146"/>
      <c r="H48" s="425" t="str">
        <f>IF(ISERROR(SUM($56:$80)),"# ERREUR !","OK")</f>
        <v>OK</v>
      </c>
      <c r="I48" s="56"/>
      <c r="J48" s="56"/>
    </row>
    <row r="49" spans="2:21" s="211" customFormat="1" ht="12.75" hidden="1">
      <c r="B49" s="186"/>
      <c r="C49" s="186"/>
      <c r="D49" s="186"/>
      <c r="E49" s="186"/>
      <c r="F49" s="186"/>
      <c r="G49" s="186"/>
      <c r="H49" s="187"/>
      <c r="I49" s="56"/>
      <c r="J49" s="56"/>
    </row>
    <row r="50" spans="2:21" s="211" customFormat="1" ht="12.75" hidden="1">
      <c r="B50" s="369"/>
      <c r="C50" s="369"/>
      <c r="D50" s="369"/>
      <c r="E50" s="369"/>
      <c r="F50" s="369"/>
      <c r="H50" s="370"/>
      <c r="I50" s="56"/>
      <c r="J50" s="852"/>
      <c r="K50" s="369"/>
      <c r="L50" s="369"/>
      <c r="M50" s="369"/>
      <c r="N50" s="369"/>
      <c r="O50" s="369"/>
      <c r="P50" s="369"/>
      <c r="Q50" s="369"/>
      <c r="R50" s="369"/>
      <c r="S50" s="369"/>
      <c r="T50" s="369"/>
      <c r="U50" s="369"/>
    </row>
    <row r="51" spans="2:21" s="386" customFormat="1" ht="12.75" hidden="1">
      <c r="B51" s="386" t="s">
        <v>276</v>
      </c>
      <c r="H51" s="387" t="s">
        <v>277</v>
      </c>
      <c r="I51" s="436"/>
      <c r="J51" s="432">
        <f t="shared" ref="J51:U51" si="0">J30+J35</f>
        <v>10886</v>
      </c>
      <c r="K51" s="388">
        <f t="shared" si="0"/>
        <v>10977</v>
      </c>
      <c r="L51" s="388">
        <f t="shared" si="0"/>
        <v>11095.196</v>
      </c>
      <c r="M51" s="388">
        <f t="shared" si="0"/>
        <v>11176</v>
      </c>
      <c r="N51" s="388">
        <f t="shared" si="0"/>
        <v>11223</v>
      </c>
      <c r="O51" s="388">
        <f t="shared" si="0"/>
        <v>11293</v>
      </c>
      <c r="P51" s="388">
        <f t="shared" si="0"/>
        <v>11405</v>
      </c>
      <c r="Q51" s="388">
        <f t="shared" si="0"/>
        <v>11487.634</v>
      </c>
      <c r="R51" s="388">
        <f t="shared" si="0"/>
        <v>11537.483</v>
      </c>
      <c r="S51" s="388">
        <f t="shared" si="0"/>
        <v>0</v>
      </c>
      <c r="T51" s="388">
        <f t="shared" si="0"/>
        <v>0</v>
      </c>
      <c r="U51" s="388">
        <f t="shared" si="0"/>
        <v>0</v>
      </c>
    </row>
    <row r="52" spans="2:21" s="211" customFormat="1" ht="12.75" hidden="1" customHeight="1">
      <c r="B52" s="186"/>
      <c r="C52" s="186"/>
      <c r="D52" s="186"/>
      <c r="E52" s="186"/>
      <c r="F52" s="186"/>
      <c r="G52" s="186"/>
      <c r="H52" s="187"/>
      <c r="I52" s="56"/>
      <c r="J52" s="56"/>
    </row>
    <row r="53" spans="2:21" s="211" customFormat="1" ht="12.75" hidden="1">
      <c r="B53" s="369"/>
      <c r="C53" s="369"/>
      <c r="D53" s="369"/>
      <c r="E53" s="369"/>
      <c r="F53" s="369"/>
      <c r="H53" s="370"/>
      <c r="I53" s="56"/>
      <c r="J53" s="852"/>
      <c r="K53" s="369"/>
      <c r="L53" s="369"/>
      <c r="M53" s="369"/>
      <c r="N53" s="369"/>
      <c r="O53" s="369"/>
      <c r="P53" s="369"/>
      <c r="Q53" s="369"/>
      <c r="R53" s="369"/>
      <c r="S53" s="369"/>
      <c r="T53" s="369"/>
      <c r="U53" s="369"/>
    </row>
    <row r="54" spans="2:21" s="386" customFormat="1" ht="12.75" hidden="1">
      <c r="B54" s="386" t="s">
        <v>570</v>
      </c>
      <c r="H54" s="387" t="s">
        <v>569</v>
      </c>
      <c r="I54" s="436"/>
      <c r="J54" s="432">
        <f>'Enterprise KPIs'!J27</f>
        <v>15</v>
      </c>
      <c r="K54" s="388">
        <f>'Enterprise KPIs'!K27</f>
        <v>17</v>
      </c>
      <c r="L54" s="388">
        <f>'Enterprise KPIs'!L27</f>
        <v>18</v>
      </c>
      <c r="M54" s="388">
        <f>'Enterprise KPIs'!M27</f>
        <v>19</v>
      </c>
      <c r="N54" s="388">
        <f>'Enterprise KPIs'!N27</f>
        <v>24</v>
      </c>
      <c r="O54" s="388">
        <f>'Enterprise KPIs'!O27</f>
        <v>25</v>
      </c>
      <c r="P54" s="388">
        <f>'Enterprise KPIs'!P27</f>
        <v>22</v>
      </c>
      <c r="Q54" s="388">
        <f>'Enterprise KPIs'!Q27</f>
        <v>23.161999999999999</v>
      </c>
      <c r="R54" s="388">
        <f>'Enterprise KPIs'!R27</f>
        <v>30.375</v>
      </c>
      <c r="S54" s="388">
        <f>'Enterprise KPIs'!S27</f>
        <v>0</v>
      </c>
      <c r="T54" s="388">
        <f>'Enterprise KPIs'!T27</f>
        <v>0</v>
      </c>
      <c r="U54" s="388">
        <f>'Enterprise KPIs'!U27</f>
        <v>0</v>
      </c>
    </row>
    <row r="55" spans="2:21" s="211" customFormat="1" ht="12.75" hidden="1" customHeight="1">
      <c r="B55" s="186"/>
      <c r="C55" s="186"/>
      <c r="D55" s="186"/>
      <c r="E55" s="186"/>
      <c r="F55" s="186"/>
      <c r="G55" s="186"/>
      <c r="H55" s="187"/>
      <c r="I55" s="56"/>
      <c r="J55" s="56"/>
    </row>
    <row r="56" spans="2:21" s="211" customFormat="1" ht="12.75" hidden="1" customHeight="1">
      <c r="B56" s="369"/>
      <c r="C56" s="369"/>
      <c r="D56" s="369"/>
      <c r="E56" s="369"/>
      <c r="F56" s="369"/>
      <c r="H56" s="370"/>
      <c r="I56" s="56"/>
      <c r="J56" s="852"/>
      <c r="K56" s="369"/>
      <c r="L56" s="369"/>
      <c r="M56" s="369"/>
      <c r="N56" s="369"/>
      <c r="O56" s="369"/>
      <c r="P56" s="369"/>
      <c r="Q56" s="369"/>
      <c r="R56" s="369"/>
      <c r="S56" s="369"/>
      <c r="T56" s="369"/>
      <c r="U56" s="369"/>
    </row>
    <row r="57" spans="2:21" s="146" customFormat="1" ht="12.75" hidden="1" customHeight="1">
      <c r="B57" s="146" t="s">
        <v>71</v>
      </c>
      <c r="H57" s="147" t="s">
        <v>191</v>
      </c>
      <c r="I57" s="259"/>
      <c r="J57" s="290">
        <f t="shared" ref="J57:U57" si="1">IF(ABS(J12-(J13+J16))&lt;0.001,0,J12-(J13+J16))</f>
        <v>1</v>
      </c>
      <c r="K57" s="290">
        <f t="shared" si="1"/>
        <v>0</v>
      </c>
      <c r="L57" s="169">
        <f t="shared" si="1"/>
        <v>1</v>
      </c>
      <c r="M57" s="169">
        <f t="shared" si="1"/>
        <v>0</v>
      </c>
      <c r="N57" s="169">
        <f t="shared" si="1"/>
        <v>1</v>
      </c>
      <c r="O57" s="169">
        <f t="shared" si="1"/>
        <v>0</v>
      </c>
      <c r="P57" s="169">
        <f t="shared" si="1"/>
        <v>0</v>
      </c>
      <c r="Q57" s="169">
        <f t="shared" si="1"/>
        <v>0</v>
      </c>
      <c r="R57" s="169">
        <f t="shared" si="1"/>
        <v>0</v>
      </c>
      <c r="S57" s="169">
        <f t="shared" si="1"/>
        <v>0</v>
      </c>
      <c r="T57" s="169">
        <f t="shared" si="1"/>
        <v>0</v>
      </c>
      <c r="U57" s="169">
        <f t="shared" si="1"/>
        <v>0</v>
      </c>
    </row>
    <row r="58" spans="2:21" s="146" customFormat="1" ht="12.75" hidden="1" customHeight="1">
      <c r="B58" s="146" t="s">
        <v>72</v>
      </c>
      <c r="H58" s="147" t="s">
        <v>191</v>
      </c>
      <c r="I58" s="259"/>
      <c r="J58" s="290">
        <f t="shared" ref="J58:U58" si="2">IF(ABS(J13-SUM(J14:J15))&lt;0.001,0,J13-SUM(J14:J15))</f>
        <v>-1</v>
      </c>
      <c r="K58" s="169">
        <f t="shared" si="2"/>
        <v>1</v>
      </c>
      <c r="L58" s="169">
        <f t="shared" si="2"/>
        <v>0</v>
      </c>
      <c r="M58" s="169">
        <f t="shared" si="2"/>
        <v>0</v>
      </c>
      <c r="N58" s="169">
        <f t="shared" si="2"/>
        <v>0</v>
      </c>
      <c r="O58" s="169">
        <f t="shared" si="2"/>
        <v>1</v>
      </c>
      <c r="P58" s="169">
        <f t="shared" si="2"/>
        <v>0</v>
      </c>
      <c r="Q58" s="169">
        <f t="shared" si="2"/>
        <v>0</v>
      </c>
      <c r="R58" s="169">
        <f t="shared" si="2"/>
        <v>0</v>
      </c>
      <c r="S58" s="169">
        <f>IF(ABS(S13-SUM(S14:S15))&lt;0.001,0,S13-SUM(S14:S15))</f>
        <v>0</v>
      </c>
      <c r="T58" s="169">
        <f t="shared" si="2"/>
        <v>0</v>
      </c>
      <c r="U58" s="169">
        <f t="shared" si="2"/>
        <v>0</v>
      </c>
    </row>
    <row r="59" spans="2:21" s="146" customFormat="1" ht="12.75" hidden="1" customHeight="1">
      <c r="B59" s="146" t="s">
        <v>73</v>
      </c>
      <c r="H59" s="147" t="s">
        <v>191</v>
      </c>
      <c r="I59" s="259"/>
      <c r="J59" s="290">
        <f t="shared" ref="J59:U59" si="3">IF(ABS(J23-(J24+J26+J27+J29))&lt;0.001,0,J23-(J24+J26+J27+J29))</f>
        <v>0</v>
      </c>
      <c r="K59" s="169">
        <f t="shared" si="3"/>
        <v>0</v>
      </c>
      <c r="L59" s="169">
        <f t="shared" si="3"/>
        <v>0</v>
      </c>
      <c r="M59" s="169">
        <f t="shared" si="3"/>
        <v>0</v>
      </c>
      <c r="N59" s="169">
        <f t="shared" si="3"/>
        <v>0</v>
      </c>
      <c r="O59" s="169">
        <f t="shared" si="3"/>
        <v>0</v>
      </c>
      <c r="P59" s="169">
        <f t="shared" si="3"/>
        <v>0.53899999999703141</v>
      </c>
      <c r="Q59" s="169">
        <f t="shared" si="3"/>
        <v>0</v>
      </c>
      <c r="R59" s="169">
        <f t="shared" si="3"/>
        <v>0</v>
      </c>
      <c r="S59" s="169">
        <f t="shared" si="3"/>
        <v>0</v>
      </c>
      <c r="T59" s="169">
        <f t="shared" si="3"/>
        <v>0</v>
      </c>
      <c r="U59" s="169">
        <f t="shared" si="3"/>
        <v>0</v>
      </c>
    </row>
    <row r="60" spans="2:21" s="146" customFormat="1" ht="12.75" hidden="1" customHeight="1">
      <c r="B60" s="146" t="s">
        <v>568</v>
      </c>
      <c r="H60" s="147" t="s">
        <v>191</v>
      </c>
      <c r="I60" s="259"/>
      <c r="J60" s="290">
        <f>IF(ABS(J24-(J25+J31+J33+J34)+J54)&lt;0.001,0,J24-(J25+J31+J33+J34)+J54)</f>
        <v>0</v>
      </c>
      <c r="K60" s="290">
        <f t="shared" ref="K60:U60" si="4">IF(ABS(K24-(K25+K31+K33+K34)+K54)&lt;0.001,0,K24-(K25+K31+K33+K34)+K54)</f>
        <v>1</v>
      </c>
      <c r="L60" s="290">
        <f t="shared" si="4"/>
        <v>-1</v>
      </c>
      <c r="M60" s="290">
        <f t="shared" si="4"/>
        <v>0</v>
      </c>
      <c r="N60" s="290">
        <f t="shared" si="4"/>
        <v>0.35399999999935972</v>
      </c>
      <c r="O60" s="290">
        <f t="shared" si="4"/>
        <v>-0.25600000000122236</v>
      </c>
      <c r="P60" s="290">
        <f t="shared" si="4"/>
        <v>-1</v>
      </c>
      <c r="Q60" s="290">
        <f t="shared" si="4"/>
        <v>0</v>
      </c>
      <c r="R60" s="290">
        <f t="shared" si="4"/>
        <v>0</v>
      </c>
      <c r="S60" s="290">
        <f t="shared" si="4"/>
        <v>0</v>
      </c>
      <c r="T60" s="290">
        <f t="shared" si="4"/>
        <v>0</v>
      </c>
      <c r="U60" s="290">
        <f t="shared" si="4"/>
        <v>0</v>
      </c>
    </row>
    <row r="61" spans="2:21" s="146" customFormat="1" ht="12.75" hidden="1" customHeight="1">
      <c r="B61" s="146" t="s">
        <v>133</v>
      </c>
      <c r="H61" s="147" t="s">
        <v>191</v>
      </c>
      <c r="I61" s="259"/>
      <c r="J61" s="290">
        <f t="shared" ref="J61:U61" si="5">IF(ABS(J30-(J32+J31+J34))&lt;0.001,0,J30-(J32+J31+J34))</f>
        <v>1</v>
      </c>
      <c r="K61" s="169">
        <f t="shared" si="5"/>
        <v>1</v>
      </c>
      <c r="L61" s="169">
        <f t="shared" si="5"/>
        <v>0</v>
      </c>
      <c r="M61" s="169">
        <f t="shared" si="5"/>
        <v>1</v>
      </c>
      <c r="N61" s="169">
        <f t="shared" si="5"/>
        <v>1</v>
      </c>
      <c r="O61" s="169">
        <f t="shared" si="5"/>
        <v>0</v>
      </c>
      <c r="P61" s="169">
        <f t="shared" si="5"/>
        <v>0</v>
      </c>
      <c r="Q61" s="169">
        <f t="shared" si="5"/>
        <v>0</v>
      </c>
      <c r="R61" s="169">
        <f t="shared" si="5"/>
        <v>0</v>
      </c>
      <c r="S61" s="169">
        <f t="shared" si="5"/>
        <v>0</v>
      </c>
      <c r="T61" s="169">
        <f t="shared" si="5"/>
        <v>0</v>
      </c>
      <c r="U61" s="169">
        <f t="shared" si="5"/>
        <v>0</v>
      </c>
    </row>
    <row r="62" spans="2:21" s="211" customFormat="1" ht="12.75" hidden="1" customHeight="1">
      <c r="B62" s="186"/>
      <c r="C62" s="186"/>
      <c r="D62" s="186"/>
      <c r="E62" s="186"/>
      <c r="F62" s="186"/>
      <c r="H62" s="187"/>
      <c r="I62" s="56"/>
      <c r="J62" s="186"/>
      <c r="K62" s="186"/>
      <c r="L62" s="186"/>
      <c r="M62" s="186"/>
      <c r="N62" s="186"/>
      <c r="O62" s="186"/>
      <c r="P62" s="186"/>
      <c r="Q62" s="186"/>
      <c r="R62" s="186"/>
      <c r="S62" s="186"/>
      <c r="T62" s="186"/>
      <c r="U62" s="186"/>
    </row>
    <row r="63" spans="2:21" s="211" customFormat="1" ht="12.75" hidden="1">
      <c r="B63" s="369"/>
      <c r="C63" s="369"/>
      <c r="D63" s="369"/>
      <c r="E63" s="369"/>
      <c r="F63" s="369"/>
      <c r="H63" s="370"/>
      <c r="I63" s="56"/>
      <c r="J63" s="852"/>
      <c r="K63" s="369"/>
      <c r="L63" s="369"/>
      <c r="M63" s="369"/>
      <c r="N63" s="369"/>
      <c r="O63" s="369"/>
      <c r="P63" s="369"/>
      <c r="Q63" s="369"/>
      <c r="R63" s="369"/>
      <c r="S63" s="369"/>
      <c r="T63" s="369"/>
      <c r="U63" s="369"/>
    </row>
    <row r="64" spans="2:21" s="146" customFormat="1" ht="12.75" hidden="1">
      <c r="B64" s="146" t="s">
        <v>132</v>
      </c>
      <c r="H64" s="147" t="s">
        <v>192</v>
      </c>
      <c r="I64" s="259"/>
      <c r="J64" s="290">
        <f>J12-('France KPIs'!J24+'Enterprise KPIs'!J12)</f>
        <v>-0.28399999999965075</v>
      </c>
      <c r="K64" s="290">
        <f>K12-('France KPIs'!K24+'Enterprise KPIs'!K12)</f>
        <v>-0.99100000000180444</v>
      </c>
      <c r="L64" s="290">
        <f>L12-('France KPIs'!L24+'Enterprise KPIs'!L12)</f>
        <v>0.1110000000007858</v>
      </c>
      <c r="M64" s="290">
        <f>M12-('France KPIs'!M24+'Enterprise KPIs'!M12)</f>
        <v>-0.84000000000014552</v>
      </c>
      <c r="N64" s="290">
        <f>N12-('France KPIs'!N24+'Enterprise KPIs'!N12)</f>
        <v>8.2999999998719431E-2</v>
      </c>
      <c r="O64" s="290">
        <f>O12-('France KPIs'!O24+'Enterprise KPIs'!O12)</f>
        <v>-0.29499999999825377</v>
      </c>
      <c r="P64" s="290">
        <f>P12-('France KPIs'!P24+'Enterprise KPIs'!P12)</f>
        <v>0.21900000000096043</v>
      </c>
      <c r="Q64" s="290">
        <f>Q12-('France KPIs'!Q24+'Enterprise KPIs'!Q12)</f>
        <v>0</v>
      </c>
      <c r="R64" s="290">
        <f>R12-('France KPIs'!R24+'Enterprise KPIs'!R12)</f>
        <v>0</v>
      </c>
      <c r="S64" s="290">
        <f>S12-('France KPIs'!S24+'Enterprise KPIs'!S12)</f>
        <v>0</v>
      </c>
      <c r="T64" s="290">
        <f>T12-('France KPIs'!T24+'Enterprise KPIs'!T12)</f>
        <v>0</v>
      </c>
      <c r="U64" s="290">
        <f>U12-('France KPIs'!U24+'Enterprise KPIs'!U12)</f>
        <v>0</v>
      </c>
    </row>
    <row r="65" spans="2:21" s="146" customFormat="1" ht="12.75" hidden="1">
      <c r="B65" s="146" t="s">
        <v>392</v>
      </c>
      <c r="H65" s="147" t="s">
        <v>192</v>
      </c>
      <c r="I65" s="259"/>
      <c r="J65" s="290">
        <f>J13-('France KPIs'!J25+'Enterprise KPIs'!J13)</f>
        <v>-1.0390000000006694</v>
      </c>
      <c r="K65" s="290">
        <f>K13-('France KPIs'!K25+'Enterprise KPIs'!K13)</f>
        <v>-0.49699999999938882</v>
      </c>
      <c r="L65" s="290">
        <f>L13-('France KPIs'!L25+'Enterprise KPIs'!L13)</f>
        <v>-0.61600000000180444</v>
      </c>
      <c r="M65" s="290">
        <f>M13-('France KPIs'!M25+'Enterprise KPIs'!M13)</f>
        <v>-0.77999999999883585</v>
      </c>
      <c r="N65" s="290">
        <f>N13-('France KPIs'!N25+'Enterprise KPIs'!N13)</f>
        <v>-0.5430000000014843</v>
      </c>
      <c r="O65" s="290">
        <f>O13-('France KPIs'!O25+'Enterprise KPIs'!O13)</f>
        <v>-0.24100000000180444</v>
      </c>
      <c r="P65" s="290">
        <f>P13-('France KPIs'!P25+'Enterprise KPIs'!P13)</f>
        <v>0.21299999999973807</v>
      </c>
      <c r="Q65" s="290">
        <f>Q13-('France KPIs'!Q25+'Enterprise KPIs'!Q13)</f>
        <v>0</v>
      </c>
      <c r="R65" s="290">
        <f>R13-('France KPIs'!R25+'Enterprise KPIs'!R13)</f>
        <v>0</v>
      </c>
      <c r="S65" s="290">
        <f>S13-('France KPIs'!S25+'Enterprise KPIs'!S13)</f>
        <v>0</v>
      </c>
      <c r="T65" s="290">
        <f>T13-('France KPIs'!T25+'Enterprise KPIs'!T13)</f>
        <v>0</v>
      </c>
      <c r="U65" s="290">
        <f>U13-('France KPIs'!U25+'Enterprise KPIs'!U13)</f>
        <v>0</v>
      </c>
    </row>
    <row r="66" spans="2:21" s="146" customFormat="1" ht="12.75" hidden="1">
      <c r="B66" s="146" t="s">
        <v>393</v>
      </c>
      <c r="H66" s="147" t="s">
        <v>192</v>
      </c>
      <c r="I66" s="259"/>
      <c r="J66" s="290">
        <f>J14-('France KPIs'!J26+'Enterprise KPIs'!J14)</f>
        <v>0.18599999999969441</v>
      </c>
      <c r="K66" s="290">
        <f>K14-('France KPIs'!K26+'Enterprise KPIs'!K14)</f>
        <v>-1.0200000000004366</v>
      </c>
      <c r="L66" s="290">
        <f>L14-('France KPIs'!L26+'Enterprise KPIs'!L14)</f>
        <v>-0.97299999999995634</v>
      </c>
      <c r="M66" s="290">
        <f>M14-('France KPIs'!M26+'Enterprise KPIs'!M14)</f>
        <v>-0.31199999999989814</v>
      </c>
      <c r="N66" s="290">
        <f>N14-('France KPIs'!N26+'Enterprise KPIs'!N14)</f>
        <v>-0.20200000000022555</v>
      </c>
      <c r="O66" s="290">
        <f>O14-('France KPIs'!O26+'Enterprise KPIs'!O14)</f>
        <v>-0.43599999999969441</v>
      </c>
      <c r="P66" s="290">
        <f>P14-('France KPIs'!P26+'Enterprise KPIs'!P14)</f>
        <v>0.45899999999983265</v>
      </c>
      <c r="Q66" s="290">
        <f>Q14-('France KPIs'!Q26+'Enterprise KPIs'!Q14)</f>
        <v>0</v>
      </c>
      <c r="R66" s="290">
        <f>R14-('France KPIs'!R26+'Enterprise KPIs'!R14)</f>
        <v>0</v>
      </c>
      <c r="S66" s="290">
        <f>S14-('France KPIs'!S26+'Enterprise KPIs'!S14)</f>
        <v>0</v>
      </c>
      <c r="T66" s="290">
        <f>T14-('France KPIs'!T26+'Enterprise KPIs'!T14)</f>
        <v>0</v>
      </c>
      <c r="U66" s="290">
        <f>U14-('France KPIs'!U26+'Enterprise KPIs'!U14)</f>
        <v>0</v>
      </c>
    </row>
    <row r="67" spans="2:21" s="146" customFormat="1" ht="12.75" hidden="1">
      <c r="B67" s="146" t="s">
        <v>394</v>
      </c>
      <c r="H67" s="147" t="s">
        <v>192</v>
      </c>
      <c r="I67" s="259"/>
      <c r="J67" s="290">
        <f>J15-('France KPIs'!J27+'Enterprise KPIs'!J15)</f>
        <v>-0.22499999999854481</v>
      </c>
      <c r="K67" s="290">
        <f>K15-('France KPIs'!K27+'Enterprise KPIs'!K15)</f>
        <v>-0.47699999999895226</v>
      </c>
      <c r="L67" s="290">
        <f>L15-('France KPIs'!L27+'Enterprise KPIs'!L15)</f>
        <v>-0.6430000000000291</v>
      </c>
      <c r="M67" s="290">
        <f>M15-('France KPIs'!M27+'Enterprise KPIs'!M15)</f>
        <v>-0.4680000000007567</v>
      </c>
      <c r="N67" s="290">
        <f>N15-('France KPIs'!N27+'Enterprise KPIs'!N15)</f>
        <v>-0.34100000000034925</v>
      </c>
      <c r="O67" s="290">
        <f>O15-('France KPIs'!O27+'Enterprise KPIs'!O15)</f>
        <v>-0.80500000000029104</v>
      </c>
      <c r="P67" s="290">
        <f>P15-('France KPIs'!P27+'Enterprise KPIs'!P15)</f>
        <v>-0.24599999999918509</v>
      </c>
      <c r="Q67" s="290">
        <f>Q15-('France KPIs'!Q27+'Enterprise KPIs'!Q15)</f>
        <v>0</v>
      </c>
      <c r="R67" s="290">
        <f>R15-('France KPIs'!R27+'Enterprise KPIs'!R15)</f>
        <v>0</v>
      </c>
      <c r="S67" s="290">
        <f>S15-('France KPIs'!S27+'Enterprise KPIs'!S15)</f>
        <v>0</v>
      </c>
      <c r="T67" s="290">
        <f>T15-('France KPIs'!T27+'Enterprise KPIs'!T15)</f>
        <v>0</v>
      </c>
      <c r="U67" s="290">
        <f>U15-('France KPIs'!U27+'Enterprise KPIs'!U15)</f>
        <v>0</v>
      </c>
    </row>
    <row r="68" spans="2:21" s="146" customFormat="1" ht="12.75" hidden="1">
      <c r="B68" s="146" t="s">
        <v>73</v>
      </c>
      <c r="H68" s="147" t="s">
        <v>192</v>
      </c>
      <c r="I68" s="259"/>
      <c r="J68" s="290">
        <f>J23-('France KPIs'!J48+'Enterprise KPIs'!J25)</f>
        <v>0.19400000000314321</v>
      </c>
      <c r="K68" s="290">
        <f>K23-('France KPIs'!K48+'Enterprise KPIs'!K25)</f>
        <v>-7.4000000000523869E-2</v>
      </c>
      <c r="L68" s="290">
        <f>L23-('France KPIs'!L48+'Enterprise KPIs'!L25)</f>
        <v>-1.6000000003259629E-2</v>
      </c>
      <c r="M68" s="290">
        <f>M23-('France KPIs'!M48+'Enterprise KPIs'!M25)</f>
        <v>0.28299999999580905</v>
      </c>
      <c r="N68" s="290">
        <f>N23-('France KPIs'!N48+'Enterprise KPIs'!N25)</f>
        <v>0</v>
      </c>
      <c r="O68" s="290">
        <f>O23-('France KPIs'!O48+'Enterprise KPIs'!O25)</f>
        <v>0</v>
      </c>
      <c r="P68" s="290">
        <f>P23-('France KPIs'!P48+'Enterprise KPIs'!P25)</f>
        <v>0.4389999999984866</v>
      </c>
      <c r="Q68" s="290">
        <f>Q23-('France KPIs'!Q48+'Enterprise KPIs'!Q25)</f>
        <v>0</v>
      </c>
      <c r="R68" s="290">
        <f>R23-('France KPIs'!R48+'Enterprise KPIs'!R25)</f>
        <v>0</v>
      </c>
      <c r="S68" s="290">
        <f>S23-('France KPIs'!S48+'Enterprise KPIs'!S25)</f>
        <v>0</v>
      </c>
      <c r="T68" s="290">
        <f>T23-('France KPIs'!T48+'Enterprise KPIs'!T25)</f>
        <v>0</v>
      </c>
      <c r="U68" s="290">
        <f>U23-('France KPIs'!U48+'Enterprise KPIs'!U25)</f>
        <v>0</v>
      </c>
    </row>
    <row r="69" spans="2:21" s="146" customFormat="1" ht="12.75" hidden="1">
      <c r="B69" s="146" t="s">
        <v>395</v>
      </c>
      <c r="H69" s="147" t="s">
        <v>192</v>
      </c>
      <c r="I69" s="259"/>
      <c r="J69" s="290">
        <f>J24-'France KPIs'!J49</f>
        <v>-8.2000000000334694E-2</v>
      </c>
      <c r="K69" s="290">
        <f>K24-'France KPIs'!K49</f>
        <v>-0.27800000000024738</v>
      </c>
      <c r="L69" s="290">
        <f>L24-'France KPIs'!L49</f>
        <v>0.11700000000018917</v>
      </c>
      <c r="M69" s="290">
        <f>M24-'France KPIs'!M49</f>
        <v>0.39500000000043656</v>
      </c>
      <c r="N69" s="290">
        <f>N24-'France KPIs'!N49</f>
        <v>0</v>
      </c>
      <c r="O69" s="290">
        <f>O24-'France KPIs'!O49</f>
        <v>0</v>
      </c>
      <c r="P69" s="290">
        <f>P24-'France KPIs'!P49</f>
        <v>-0.1000000000003638</v>
      </c>
      <c r="Q69" s="290">
        <f>Q24-'France KPIs'!Q49</f>
        <v>0</v>
      </c>
      <c r="R69" s="290">
        <f>R24-'France KPIs'!R49</f>
        <v>0</v>
      </c>
      <c r="S69" s="290">
        <f>S24-'France KPIs'!S49</f>
        <v>0</v>
      </c>
      <c r="T69" s="290">
        <f>T24-'France KPIs'!T49</f>
        <v>0</v>
      </c>
      <c r="U69" s="290">
        <f>U24-'France KPIs'!U49</f>
        <v>0</v>
      </c>
    </row>
    <row r="70" spans="2:21" s="146" customFormat="1" ht="12.75" hidden="1">
      <c r="B70" s="146" t="s">
        <v>399</v>
      </c>
      <c r="H70" s="147" t="s">
        <v>192</v>
      </c>
      <c r="I70" s="259"/>
      <c r="J70" s="290">
        <f>J25-'France KPIs'!J50</f>
        <v>-2.9999999999745341E-2</v>
      </c>
      <c r="K70" s="290">
        <f>K25-'France KPIs'!K50</f>
        <v>-0.26000000000021828</v>
      </c>
      <c r="L70" s="290">
        <f>L25-'France KPIs'!L50</f>
        <v>0.3569999999999709</v>
      </c>
      <c r="M70" s="290">
        <f>M25-'France KPIs'!M50</f>
        <v>0.47900000000026921</v>
      </c>
      <c r="N70" s="290">
        <f>N25-'France KPIs'!N50</f>
        <v>0</v>
      </c>
      <c r="O70" s="290">
        <f>O25-'France KPIs'!O50</f>
        <v>0</v>
      </c>
      <c r="P70" s="290">
        <f>P25-'France KPIs'!P50</f>
        <v>0.25600000000031287</v>
      </c>
      <c r="Q70" s="290">
        <f>Q25-'France KPIs'!Q50</f>
        <v>0</v>
      </c>
      <c r="R70" s="290">
        <f>R25-'France KPIs'!R50</f>
        <v>0</v>
      </c>
      <c r="S70" s="290">
        <f>S25-'France KPIs'!S50</f>
        <v>0</v>
      </c>
      <c r="T70" s="290">
        <f>T25-'France KPIs'!T50</f>
        <v>0</v>
      </c>
      <c r="U70" s="290">
        <f>U25-'France KPIs'!U50</f>
        <v>0</v>
      </c>
    </row>
    <row r="71" spans="2:21" s="146" customFormat="1" ht="12.75" hidden="1">
      <c r="B71" s="146" t="s">
        <v>400</v>
      </c>
      <c r="H71" s="147" t="s">
        <v>192</v>
      </c>
      <c r="I71" s="259"/>
      <c r="J71" s="290">
        <f>J26-'Enterprise KPIs'!J25</f>
        <v>0</v>
      </c>
      <c r="K71" s="290">
        <f>K26-'Enterprise KPIs'!K25</f>
        <v>0</v>
      </c>
      <c r="L71" s="290">
        <f>L26-'Enterprise KPIs'!L25</f>
        <v>0</v>
      </c>
      <c r="M71" s="290">
        <f>M26-'Enterprise KPIs'!M25</f>
        <v>0</v>
      </c>
      <c r="N71" s="290">
        <f>N26-'Enterprise KPIs'!N25</f>
        <v>0</v>
      </c>
      <c r="O71" s="290">
        <f>O26-'Enterprise KPIs'!O25</f>
        <v>0</v>
      </c>
      <c r="P71" s="290">
        <f>P26-'Enterprise KPIs'!P25</f>
        <v>0</v>
      </c>
      <c r="Q71" s="290">
        <f>Q26-'Enterprise KPIs'!Q25</f>
        <v>0</v>
      </c>
      <c r="R71" s="290">
        <f>R26-'Enterprise KPIs'!R25</f>
        <v>0</v>
      </c>
      <c r="S71" s="290">
        <f>S26-'Enterprise KPIs'!S25</f>
        <v>0</v>
      </c>
      <c r="T71" s="290">
        <f>T26-'Enterprise KPIs'!T25</f>
        <v>0</v>
      </c>
      <c r="U71" s="290">
        <f>U26-'Enterprise KPIs'!U25</f>
        <v>0</v>
      </c>
    </row>
    <row r="72" spans="2:21" s="146" customFormat="1" ht="12.75" hidden="1">
      <c r="B72" s="146" t="s">
        <v>396</v>
      </c>
      <c r="H72" s="147" t="s">
        <v>192</v>
      </c>
      <c r="I72" s="259"/>
      <c r="J72" s="290">
        <f>J27-'France KPIs'!J51</f>
        <v>0.25</v>
      </c>
      <c r="K72" s="290">
        <f>K27-'France KPIs'!K51</f>
        <v>0.42300000000068394</v>
      </c>
      <c r="L72" s="290">
        <f>L27-'France KPIs'!L51</f>
        <v>-4.1999999999461579E-2</v>
      </c>
      <c r="M72" s="290">
        <f>M27-'France KPIs'!M51</f>
        <v>6.1999999999898137E-2</v>
      </c>
      <c r="N72" s="290">
        <f>N27-'France KPIs'!N51</f>
        <v>0</v>
      </c>
      <c r="O72" s="290">
        <f>O27-'France KPIs'!O51</f>
        <v>0</v>
      </c>
      <c r="P72" s="290">
        <f>P27-'France KPIs'!P51</f>
        <v>0</v>
      </c>
      <c r="Q72" s="290">
        <f>Q27-'France KPIs'!Q51</f>
        <v>0</v>
      </c>
      <c r="R72" s="290">
        <f>R27-'France KPIs'!R51</f>
        <v>0</v>
      </c>
      <c r="S72" s="290">
        <f>S27-'France KPIs'!S51</f>
        <v>0</v>
      </c>
      <c r="T72" s="290">
        <f>T27-'France KPIs'!T51</f>
        <v>0</v>
      </c>
      <c r="U72" s="290">
        <f>U27-'France KPIs'!U51</f>
        <v>0</v>
      </c>
    </row>
    <row r="73" spans="2:21" s="146" customFormat="1" ht="12.75" hidden="1">
      <c r="B73" s="146" t="s">
        <v>397</v>
      </c>
      <c r="H73" s="147" t="s">
        <v>192</v>
      </c>
      <c r="I73" s="259"/>
      <c r="J73" s="290">
        <f>J28-'France KPIs'!J52</f>
        <v>-0.47199999999975262</v>
      </c>
      <c r="K73" s="290">
        <f>K28-'France KPIs'!K52</f>
        <v>1.4999999999417923E-2</v>
      </c>
      <c r="L73" s="290">
        <f>L28-'France KPIs'!L52</f>
        <v>0.10499999999956344</v>
      </c>
      <c r="M73" s="290">
        <f>M28-'France KPIs'!M52</f>
        <v>-0.30800000000090222</v>
      </c>
      <c r="N73" s="290">
        <f>N28-'France KPIs'!N52</f>
        <v>0</v>
      </c>
      <c r="O73" s="290">
        <f>O28-'France KPIs'!O52</f>
        <v>0</v>
      </c>
      <c r="P73" s="290">
        <f>P28-'France KPIs'!P52</f>
        <v>0</v>
      </c>
      <c r="Q73" s="290">
        <f>Q28-'France KPIs'!Q52</f>
        <v>0</v>
      </c>
      <c r="R73" s="290">
        <f>R28-'France KPIs'!R52</f>
        <v>0</v>
      </c>
      <c r="S73" s="290">
        <f>S28-'France KPIs'!S52</f>
        <v>0</v>
      </c>
      <c r="T73" s="290">
        <f>T28-'France KPIs'!T52</f>
        <v>0</v>
      </c>
      <c r="U73" s="290">
        <f>U28-'France KPIs'!U52</f>
        <v>0</v>
      </c>
    </row>
    <row r="74" spans="2:21" s="146" customFormat="1" ht="12.75" hidden="1">
      <c r="B74" s="146" t="s">
        <v>398</v>
      </c>
      <c r="H74" s="147" t="s">
        <v>192</v>
      </c>
      <c r="I74" s="259"/>
      <c r="J74" s="290">
        <f>J29-'France KPIs'!J53</f>
        <v>2.5999999999996248E-2</v>
      </c>
      <c r="K74" s="290">
        <f>K29-'France KPIs'!K53</f>
        <v>-0.21899999999999409</v>
      </c>
      <c r="L74" s="290">
        <f>L29-'France KPIs'!L53</f>
        <v>-9.0999999999993975E-2</v>
      </c>
      <c r="M74" s="290">
        <f>M29-'France KPIs'!M53</f>
        <v>-0.17399999999999949</v>
      </c>
      <c r="N74" s="290">
        <f>N29-'France KPIs'!N53</f>
        <v>0</v>
      </c>
      <c r="O74" s="290">
        <f>O29-'France KPIs'!O53</f>
        <v>0</v>
      </c>
      <c r="P74" s="290">
        <f>P29-'France KPIs'!P53</f>
        <v>0</v>
      </c>
      <c r="Q74" s="290">
        <f>Q29-'France KPIs'!Q53</f>
        <v>0</v>
      </c>
      <c r="R74" s="290">
        <f>R29-'France KPIs'!R53</f>
        <v>0</v>
      </c>
      <c r="S74" s="290">
        <f>S29-'France KPIs'!S53</f>
        <v>0</v>
      </c>
      <c r="T74" s="290">
        <f>T29-'France KPIs'!T53</f>
        <v>0</v>
      </c>
      <c r="U74" s="290">
        <f>U29-'France KPIs'!U53</f>
        <v>0</v>
      </c>
    </row>
    <row r="75" spans="2:21" s="146" customFormat="1" ht="12.75" hidden="1">
      <c r="B75" s="146" t="s">
        <v>133</v>
      </c>
      <c r="H75" s="147" t="s">
        <v>192</v>
      </c>
      <c r="I75" s="259"/>
      <c r="J75" s="290">
        <f>J30-('France KPIs'!J54+'Enterprise KPIs'!J26)</f>
        <v>0.52299999999922875</v>
      </c>
      <c r="K75" s="290">
        <f>K30-('France KPIs'!K54+'Enterprise KPIs'!K26)</f>
        <v>0.67300000000068394</v>
      </c>
      <c r="L75" s="290">
        <f>L30-('France KPIs'!L54+'Enterprise KPIs'!L26)</f>
        <v>0.28800000000046566</v>
      </c>
      <c r="M75" s="290">
        <f>M30-('France KPIs'!M54+'Enterprise KPIs'!M26)</f>
        <v>2.5999999999839929E-2</v>
      </c>
      <c r="N75" s="290">
        <f>N30-('France KPIs'!N54+'Enterprise KPIs'!N26)</f>
        <v>0.22400000000016007</v>
      </c>
      <c r="O75" s="290">
        <f>O30-('France KPIs'!O54+'Enterprise KPIs'!O26)</f>
        <v>0.4819999999999709</v>
      </c>
      <c r="P75" s="290">
        <f>P30-('France KPIs'!P54+'Enterprise KPIs'!P26)</f>
        <v>8.5999999999330612E-2</v>
      </c>
      <c r="Q75" s="290">
        <f>Q30-('France KPIs'!Q54+'Enterprise KPIs'!Q26)</f>
        <v>0</v>
      </c>
      <c r="R75" s="290">
        <f>R30-('France KPIs'!R54+'Enterprise KPIs'!R26)</f>
        <v>0</v>
      </c>
      <c r="S75" s="290">
        <f>S30-('France KPIs'!S54+'Enterprise KPIs'!S26)</f>
        <v>0</v>
      </c>
      <c r="T75" s="290">
        <f>T30-('France KPIs'!T54+'Enterprise KPIs'!T26)</f>
        <v>0</v>
      </c>
      <c r="U75" s="290">
        <f>U30-('France KPIs'!U54+'Enterprise KPIs'!U26)</f>
        <v>0</v>
      </c>
    </row>
    <row r="76" spans="2:21" s="146" customFormat="1" ht="12.75" hidden="1">
      <c r="B76" s="146" t="s">
        <v>401</v>
      </c>
      <c r="H76" s="147" t="s">
        <v>192</v>
      </c>
      <c r="I76" s="259"/>
      <c r="J76" s="290">
        <f>J32-('France KPIs'!J56+'Enterprise KPIs'!J26)</f>
        <v>-0.19900000000052387</v>
      </c>
      <c r="K76" s="290">
        <f>K32-('France KPIs'!K56+'Enterprise KPIs'!K26)</f>
        <v>0.28000000000065484</v>
      </c>
      <c r="L76" s="290">
        <f>L32-('France KPIs'!L56+'Enterprise KPIs'!L26)</f>
        <v>6.9999999999708962E-2</v>
      </c>
      <c r="M76" s="290">
        <f>M32-('France KPIs'!M56+'Enterprise KPIs'!M26)</f>
        <v>-0.35800000000017462</v>
      </c>
      <c r="N76" s="290">
        <f>N32-('France KPIs'!N56+'Enterprise KPIs'!N26)</f>
        <v>-0.47700000000077125</v>
      </c>
      <c r="O76" s="290">
        <f>O32-('France KPIs'!O56+'Enterprise KPIs'!O26)</f>
        <v>0.30199999999967986</v>
      </c>
      <c r="P76" s="290">
        <f>P32-('France KPIs'!P56+'Enterprise KPIs'!P26)</f>
        <v>2.4999999999636202E-2</v>
      </c>
      <c r="Q76" s="290">
        <f>Q32-('France KPIs'!Q56+'Enterprise KPIs'!Q26)</f>
        <v>0</v>
      </c>
      <c r="R76" s="290">
        <f>R32-('France KPIs'!R56+'Enterprise KPIs'!R26)</f>
        <v>0</v>
      </c>
      <c r="S76" s="290">
        <f>S32-('France KPIs'!S56+'Enterprise KPIs'!S26)</f>
        <v>0</v>
      </c>
      <c r="T76" s="290">
        <f>T32-('France KPIs'!T56+'Enterprise KPIs'!T26)</f>
        <v>0</v>
      </c>
      <c r="U76" s="290">
        <f>U32-('France KPIs'!U56+'Enterprise KPIs'!U26)</f>
        <v>0</v>
      </c>
    </row>
    <row r="77" spans="2:21" s="146" customFormat="1" ht="12.75" hidden="1">
      <c r="B77" s="146" t="s">
        <v>402</v>
      </c>
      <c r="H77" s="147" t="s">
        <v>192</v>
      </c>
      <c r="I77" s="259"/>
      <c r="J77" s="290">
        <f>J33-('France KPIs'!J57+'Enterprise KPIs'!J27)</f>
        <v>0.22599999999965803</v>
      </c>
      <c r="K77" s="290">
        <f>K33-('France KPIs'!K57+'Enterprise KPIs'!K27)</f>
        <v>-0.41100000000005821</v>
      </c>
      <c r="L77" s="290">
        <f>L33-('France KPIs'!L57+'Enterprise KPIs'!L27)</f>
        <v>0.54200000000037107</v>
      </c>
      <c r="M77" s="290">
        <f>M33-('France KPIs'!M57+'Enterprise KPIs'!M27)</f>
        <v>0.5320000000001528</v>
      </c>
      <c r="N77" s="290">
        <f>N33-('France KPIs'!N57+'Enterprise KPIs'!N27)</f>
        <v>-5.5000000000291038E-2</v>
      </c>
      <c r="O77" s="290">
        <f>O33-('France KPIs'!O57+'Enterprise KPIs'!O27)</f>
        <v>7.6000000000021828E-2</v>
      </c>
      <c r="P77" s="290">
        <f>P33-('France KPIs'!P57+'Enterprise KPIs'!P27)</f>
        <v>0.58299999999962893</v>
      </c>
      <c r="Q77" s="290">
        <f>Q33-('France KPIs'!Q57+'Enterprise KPIs'!Q27)</f>
        <v>0</v>
      </c>
      <c r="R77" s="290">
        <f>R33-('France KPIs'!R57+'Enterprise KPIs'!R27)</f>
        <v>0</v>
      </c>
      <c r="S77" s="290">
        <f>S33-('France KPIs'!S57+'Enterprise KPIs'!S27)</f>
        <v>0</v>
      </c>
      <c r="T77" s="290">
        <f>T33-('France KPIs'!T57+'Enterprise KPIs'!T27)</f>
        <v>0</v>
      </c>
      <c r="U77" s="290">
        <f>U33-('France KPIs'!U57+'Enterprise KPIs'!U27)</f>
        <v>0</v>
      </c>
    </row>
    <row r="78" spans="2:21" s="146" customFormat="1" ht="12.75" hidden="1">
      <c r="B78" s="146" t="s">
        <v>553</v>
      </c>
      <c r="H78" s="147" t="s">
        <v>192</v>
      </c>
      <c r="I78" s="259"/>
      <c r="J78" s="290">
        <f>J31-'France KPIs'!J55</f>
        <v>-0.47199999999997999</v>
      </c>
      <c r="K78" s="290">
        <f>K31-'France KPIs'!K55</f>
        <v>-0.2760000000000673</v>
      </c>
      <c r="L78" s="290">
        <f>L31-'France KPIs'!L55</f>
        <v>0.2840000000001055</v>
      </c>
      <c r="M78" s="290">
        <f>M31-'France KPIs'!M55</f>
        <v>-0.47100000000000364</v>
      </c>
      <c r="N78" s="290">
        <f>N31-'France KPIs'!N55</f>
        <v>-0.1430000000000291</v>
      </c>
      <c r="O78" s="290">
        <f>O31-'France KPIs'!O55</f>
        <v>-9.0000000000145519E-3</v>
      </c>
      <c r="P78" s="290">
        <f>P31-'France KPIs'!P55</f>
        <v>0.39400000000000546</v>
      </c>
      <c r="Q78" s="290">
        <f>Q31-'France KPIs'!Q55</f>
        <v>0</v>
      </c>
      <c r="R78" s="290">
        <f>R31-'France KPIs'!R55</f>
        <v>0</v>
      </c>
      <c r="S78" s="290">
        <f>S31-'France KPIs'!S55</f>
        <v>0</v>
      </c>
      <c r="T78" s="290">
        <f>T31-'France KPIs'!T55</f>
        <v>0</v>
      </c>
      <c r="U78" s="290">
        <f>U31-'France KPIs'!U55</f>
        <v>0</v>
      </c>
    </row>
    <row r="79" spans="2:21" s="146" customFormat="1" ht="12.75" hidden="1">
      <c r="B79" s="146" t="s">
        <v>274</v>
      </c>
      <c r="H79" s="147" t="s">
        <v>192</v>
      </c>
      <c r="I79" s="259"/>
      <c r="J79" s="290">
        <f>J35-'France KPIs'!J62</f>
        <v>0.3539999999999992</v>
      </c>
      <c r="K79" s="290">
        <f>K35-'France KPIs'!K62</f>
        <v>8.2999999999998408E-2</v>
      </c>
      <c r="L79" s="290">
        <f>L35-'France KPIs'!L62</f>
        <v>0</v>
      </c>
      <c r="M79" s="290">
        <f>M35-'France KPIs'!M62</f>
        <v>8.0999999999999517E-2</v>
      </c>
      <c r="N79" s="290">
        <f>N35-'France KPIs'!N62</f>
        <v>0.18800000000000017</v>
      </c>
      <c r="O79" s="290">
        <f>O35-'France KPIs'!O62</f>
        <v>0.31400000000000006</v>
      </c>
      <c r="P79" s="290">
        <f>P35-'France KPIs'!P62</f>
        <v>0.40200000000000014</v>
      </c>
      <c r="Q79" s="290">
        <f>Q35-'France KPIs'!Q62</f>
        <v>0</v>
      </c>
      <c r="R79" s="290">
        <f>R35-'France KPIs'!R62</f>
        <v>0</v>
      </c>
      <c r="S79" s="290">
        <f>S35-'France KPIs'!S62</f>
        <v>0</v>
      </c>
      <c r="T79" s="290">
        <f>T35-'France KPIs'!T62</f>
        <v>0</v>
      </c>
      <c r="U79" s="290">
        <f>U35-'France KPIs'!U62</f>
        <v>0</v>
      </c>
    </row>
    <row r="80" spans="2:21" s="211" customFormat="1" ht="12.75" hidden="1">
      <c r="B80" s="186"/>
      <c r="C80" s="186"/>
      <c r="D80" s="186"/>
      <c r="E80" s="186"/>
      <c r="F80" s="186"/>
      <c r="H80" s="187"/>
      <c r="I80" s="56"/>
      <c r="J80" s="186"/>
      <c r="K80" s="186"/>
      <c r="L80" s="186"/>
      <c r="M80" s="186"/>
      <c r="N80" s="186"/>
      <c r="O80" s="186"/>
      <c r="P80" s="186"/>
      <c r="Q80" s="186"/>
      <c r="R80" s="186"/>
      <c r="S80" s="186"/>
      <c r="T80" s="186"/>
      <c r="U80" s="186"/>
    </row>
    <row r="83" spans="10:10">
      <c r="J83" s="803"/>
    </row>
  </sheetData>
  <customSheetViews>
    <customSheetView guid="{F499C411-D421-49FC-BA0F-3A5BFE024471}" scale="70" showGridLines="0" hiddenRows="1">
      <pane xSplit="9" ySplit="7" topLeftCell="J8" activePane="bottomRight" state="frozen"/>
      <selection pane="bottomRight" activeCell="N51" sqref="N51"/>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8" activePane="bottomRight" state="frozen"/>
      <selection pane="bottomRight" activeCell="J14" sqref="J14"/>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J57:U59 J61:U61">
    <cfRule type="cellIs" dxfId="320" priority="30" operator="notBetween">
      <formula>-2</formula>
      <formula>2</formula>
    </cfRule>
  </conditionalFormatting>
  <conditionalFormatting sqref="H46">
    <cfRule type="cellIs" dxfId="319" priority="29" operator="notEqual">
      <formula>0</formula>
    </cfRule>
  </conditionalFormatting>
  <conditionalFormatting sqref="H48">
    <cfRule type="cellIs" dxfId="318" priority="28" operator="notEqual">
      <formula>"OK"</formula>
    </cfRule>
  </conditionalFormatting>
  <conditionalFormatting sqref="H47">
    <cfRule type="cellIs" dxfId="317" priority="26" operator="notEqual">
      <formula>0</formula>
    </cfRule>
  </conditionalFormatting>
  <conditionalFormatting sqref="J64:U64">
    <cfRule type="cellIs" dxfId="316" priority="25" operator="notBetween">
      <formula>-2</formula>
      <formula>2</formula>
    </cfRule>
  </conditionalFormatting>
  <conditionalFormatting sqref="J65:U65">
    <cfRule type="cellIs" dxfId="315" priority="24" operator="notBetween">
      <formula>-2</formula>
      <formula>2</formula>
    </cfRule>
  </conditionalFormatting>
  <conditionalFormatting sqref="J66:U66">
    <cfRule type="cellIs" dxfId="314" priority="23" operator="notBetween">
      <formula>-2</formula>
      <formula>2</formula>
    </cfRule>
  </conditionalFormatting>
  <conditionalFormatting sqref="J67:U67">
    <cfRule type="cellIs" dxfId="313" priority="22" operator="notBetween">
      <formula>-2</formula>
      <formula>2</formula>
    </cfRule>
  </conditionalFormatting>
  <conditionalFormatting sqref="J68:U68">
    <cfRule type="cellIs" dxfId="312" priority="21" operator="notBetween">
      <formula>-2</formula>
      <formula>2</formula>
    </cfRule>
  </conditionalFormatting>
  <conditionalFormatting sqref="K69:U69">
    <cfRule type="cellIs" dxfId="311" priority="20" operator="notBetween">
      <formula>-2</formula>
      <formula>2</formula>
    </cfRule>
  </conditionalFormatting>
  <conditionalFormatting sqref="K70:U70">
    <cfRule type="cellIs" dxfId="310" priority="19" operator="notBetween">
      <formula>-2</formula>
      <formula>2</formula>
    </cfRule>
  </conditionalFormatting>
  <conditionalFormatting sqref="J72:U72">
    <cfRule type="cellIs" dxfId="309" priority="18" operator="notBetween">
      <formula>-2</formula>
      <formula>2</formula>
    </cfRule>
  </conditionalFormatting>
  <conditionalFormatting sqref="K74:U74">
    <cfRule type="cellIs" dxfId="308" priority="17" operator="notBetween">
      <formula>-2</formula>
      <formula>2</formula>
    </cfRule>
  </conditionalFormatting>
  <conditionalFormatting sqref="J75:U75">
    <cfRule type="cellIs" dxfId="307" priority="16" operator="notBetween">
      <formula>-2</formula>
      <formula>2</formula>
    </cfRule>
  </conditionalFormatting>
  <conditionalFormatting sqref="J70:U70">
    <cfRule type="cellIs" dxfId="306" priority="9" operator="notBetween">
      <formula>-2</formula>
      <formula>2</formula>
    </cfRule>
  </conditionalFormatting>
  <conditionalFormatting sqref="K73:U73">
    <cfRule type="cellIs" dxfId="305" priority="11" operator="notBetween">
      <formula>-2</formula>
      <formula>2</formula>
    </cfRule>
  </conditionalFormatting>
  <conditionalFormatting sqref="J69:U69">
    <cfRule type="cellIs" dxfId="304" priority="10" operator="notBetween">
      <formula>-2</formula>
      <formula>2</formula>
    </cfRule>
  </conditionalFormatting>
  <conditionalFormatting sqref="J79:U79">
    <cfRule type="cellIs" dxfId="303" priority="2" operator="notBetween">
      <formula>-2</formula>
      <formula>2</formula>
    </cfRule>
  </conditionalFormatting>
  <conditionalFormatting sqref="J71:U71">
    <cfRule type="cellIs" dxfId="302" priority="8" operator="notBetween">
      <formula>-2</formula>
      <formula>2</formula>
    </cfRule>
  </conditionalFormatting>
  <conditionalFormatting sqref="J73:U73">
    <cfRule type="cellIs" dxfId="301" priority="7" operator="notBetween">
      <formula>-2</formula>
      <formula>2</formula>
    </cfRule>
  </conditionalFormatting>
  <conditionalFormatting sqref="J74:U74">
    <cfRule type="cellIs" dxfId="300" priority="6" operator="notBetween">
      <formula>-2</formula>
      <formula>2</formula>
    </cfRule>
  </conditionalFormatting>
  <conditionalFormatting sqref="J76:U76">
    <cfRule type="cellIs" dxfId="299" priority="5" operator="notBetween">
      <formula>-2</formula>
      <formula>2</formula>
    </cfRule>
  </conditionalFormatting>
  <conditionalFormatting sqref="J77:U77">
    <cfRule type="cellIs" dxfId="298" priority="4" operator="notBetween">
      <formula>-2</formula>
      <formula>2</formula>
    </cfRule>
  </conditionalFormatting>
  <conditionalFormatting sqref="J78:U78">
    <cfRule type="cellIs" dxfId="297" priority="3" operator="notBetween">
      <formula>-2</formula>
      <formula>2</formula>
    </cfRule>
  </conditionalFormatting>
  <conditionalFormatting sqref="J60:U60">
    <cfRule type="cellIs" dxfId="296"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drawing r:id="rId4"/>
  <legacyDrawing r:id="rId5"/>
  <controls>
    <mc:AlternateContent xmlns:mc="http://schemas.openxmlformats.org/markup-compatibility/2006">
      <mc:Choice Requires="x14">
        <control shapeId="9217"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9217" r:id="rId6" name="CustomMemberDispatcher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1">
    <tabColor rgb="FFFF6600"/>
  </sheetPr>
  <dimension ref="A1:CD72"/>
  <sheetViews>
    <sheetView showGridLines="0" zoomScale="80" zoomScaleNormal="80" zoomScaleSheetLayoutView="70" workbookViewId="0">
      <pane xSplit="22" ySplit="7" topLeftCell="W8" activePane="bottomRight" state="frozen"/>
      <selection pane="topRight"/>
      <selection pane="bottomLeft"/>
      <selection pane="bottomRight"/>
    </sheetView>
  </sheetViews>
  <sheetFormatPr baseColWidth="10" defaultColWidth="11.42578125" defaultRowHeight="14.25"/>
  <cols>
    <col min="1" max="5" width="2.7109375" style="4" customWidth="1"/>
    <col min="6" max="6" width="47.7109375" style="4" customWidth="1"/>
    <col min="7" max="7" width="1.7109375" style="4" customWidth="1"/>
    <col min="8" max="8" width="10.7109375" style="15" customWidth="1"/>
    <col min="9" max="9" width="2.7109375" style="4" customWidth="1"/>
    <col min="10" max="22" width="10.7109375" style="4" hidden="1" customWidth="1"/>
    <col min="23" max="23" width="10.7109375" style="4" customWidth="1"/>
    <col min="24" max="24" width="2.7109375" style="4" customWidth="1"/>
    <col min="25" max="25" width="10.7109375" style="4" hidden="1" customWidth="1"/>
    <col min="26" max="26" width="10.7109375" style="4" customWidth="1"/>
    <col min="27" max="27" width="10.7109375" style="4" hidden="1" customWidth="1"/>
    <col min="28" max="28" width="10.7109375" style="4" customWidth="1"/>
    <col min="29" max="29" width="10.7109375" style="4" hidden="1" customWidth="1"/>
    <col min="30" max="30" width="10.7109375" style="4" customWidth="1"/>
    <col min="31" max="31" width="10.7109375" style="4" hidden="1" customWidth="1"/>
    <col min="32" max="32" width="10.7109375" style="4" customWidth="1"/>
    <col min="33" max="33" width="10.7109375" style="4" hidden="1" customWidth="1"/>
    <col min="34" max="34" width="10.7109375" style="4" customWidth="1"/>
    <col min="35" max="35" width="10.7109375" style="4" hidden="1" customWidth="1"/>
    <col min="36" max="38" width="10.7109375" style="4" customWidth="1"/>
    <col min="39" max="39" width="2.7109375" style="4" customWidth="1"/>
    <col min="40" max="54" width="10.7109375" style="4" customWidth="1"/>
    <col min="55" max="55" width="5.7109375" style="4" hidden="1" customWidth="1"/>
    <col min="56" max="63" width="10.7109375" style="4" hidden="1" customWidth="1"/>
    <col min="64" max="64" width="5.7109375" style="4" hidden="1" customWidth="1"/>
    <col min="65" max="72" width="10.7109375" style="4" hidden="1" customWidth="1"/>
    <col min="73" max="73" width="5.7109375" style="4" hidden="1" customWidth="1"/>
    <col min="74" max="81" width="10.7109375" style="4" hidden="1" customWidth="1"/>
    <col min="82" max="82" width="5.7109375" style="4" hidden="1" customWidth="1"/>
    <col min="83" max="16384" width="11.42578125" style="4"/>
  </cols>
  <sheetData>
    <row r="1" spans="2:82" ht="12" customHeight="1">
      <c r="F1" s="1350" t="s">
        <v>279</v>
      </c>
    </row>
    <row r="2" spans="2:82" ht="12" customHeight="1">
      <c r="F2" s="1350"/>
    </row>
    <row r="3" spans="2:82" ht="12" customHeight="1">
      <c r="F3" s="1350"/>
    </row>
    <row r="4" spans="2:82" ht="12" customHeight="1">
      <c r="F4" s="1350"/>
      <c r="J4" s="19"/>
    </row>
    <row r="5" spans="2:82" ht="12" customHeight="1">
      <c r="F5" s="1353"/>
      <c r="J5" s="19"/>
    </row>
    <row r="6" spans="2:82" ht="23.25" customHeight="1">
      <c r="B6" s="1358" t="s">
        <v>65</v>
      </c>
      <c r="C6" s="1358"/>
      <c r="D6" s="1358"/>
      <c r="E6" s="1358"/>
      <c r="F6" s="1358"/>
      <c r="G6" s="18"/>
      <c r="H6" s="1358" t="s">
        <v>0</v>
      </c>
      <c r="I6" s="18"/>
      <c r="J6" s="892">
        <v>2016</v>
      </c>
      <c r="K6" s="892"/>
      <c r="L6" s="892"/>
      <c r="M6" s="892"/>
      <c r="N6" s="892"/>
      <c r="O6" s="892"/>
      <c r="P6" s="892"/>
      <c r="Q6" s="892"/>
      <c r="R6" s="892"/>
      <c r="S6" s="892"/>
      <c r="T6" s="892"/>
      <c r="U6" s="892"/>
      <c r="V6" s="892"/>
      <c r="W6" s="892">
        <v>2016</v>
      </c>
      <c r="Y6" s="892">
        <v>2017</v>
      </c>
      <c r="Z6" s="892">
        <v>2017</v>
      </c>
      <c r="AA6" s="892"/>
      <c r="AB6" s="892"/>
      <c r="AC6" s="892"/>
      <c r="AD6" s="892"/>
      <c r="AE6" s="892"/>
      <c r="AF6" s="892"/>
      <c r="AG6" s="892"/>
      <c r="AH6" s="892"/>
      <c r="AI6" s="892"/>
      <c r="AJ6" s="892"/>
      <c r="AK6" s="892"/>
      <c r="AL6" s="892"/>
      <c r="AN6" s="892">
        <v>2018</v>
      </c>
      <c r="AO6" s="892"/>
      <c r="AP6" s="892"/>
      <c r="AQ6" s="892"/>
      <c r="AR6" s="892"/>
      <c r="AS6" s="892"/>
      <c r="AT6" s="892"/>
      <c r="AU6" s="892"/>
      <c r="AV6" s="892"/>
      <c r="AW6" s="892"/>
      <c r="AX6" s="892"/>
      <c r="AY6" s="892"/>
      <c r="AZ6" s="892"/>
      <c r="BA6" s="892"/>
      <c r="BI6" s="1141" t="str">
        <f>IF($W$7="FY16","OFF","ON")</f>
        <v>OFF</v>
      </c>
      <c r="BJ6" s="143"/>
      <c r="BK6" s="1141" t="str">
        <f>IF($W$7="FY16","OFF","ON")</f>
        <v>OFF</v>
      </c>
      <c r="BL6" s="7"/>
      <c r="BM6" s="143"/>
      <c r="BN6" s="143"/>
      <c r="BO6" s="143"/>
      <c r="BP6" s="143"/>
      <c r="BQ6" s="1141" t="str">
        <f>IF($AK$7="FY16cb","OFF","ON")</f>
        <v>OFF</v>
      </c>
      <c r="BR6" s="143"/>
      <c r="BS6" s="1141" t="str">
        <f>IF($AK$7="FY16cb","OFF","ON")</f>
        <v>OFF</v>
      </c>
    </row>
    <row r="7" spans="2:82" s="17" customFormat="1" ht="29.25" customHeight="1">
      <c r="B7" s="1360"/>
      <c r="C7" s="1360"/>
      <c r="D7" s="1360"/>
      <c r="E7" s="1360"/>
      <c r="F7" s="1360"/>
      <c r="H7" s="1360"/>
      <c r="J7" s="236" t="s">
        <v>256</v>
      </c>
      <c r="K7" s="237" t="s">
        <v>249</v>
      </c>
      <c r="L7" s="236" t="s">
        <v>257</v>
      </c>
      <c r="M7" s="41" t="s">
        <v>250</v>
      </c>
      <c r="N7" s="236" t="s">
        <v>258</v>
      </c>
      <c r="O7" s="41" t="s">
        <v>251</v>
      </c>
      <c r="P7" s="236" t="s">
        <v>259</v>
      </c>
      <c r="Q7" s="237" t="s">
        <v>252</v>
      </c>
      <c r="R7" s="236" t="s">
        <v>260</v>
      </c>
      <c r="S7" s="41" t="s">
        <v>253</v>
      </c>
      <c r="T7" s="236" t="s">
        <v>261</v>
      </c>
      <c r="U7" s="42" t="s">
        <v>254</v>
      </c>
      <c r="V7" s="236" t="s">
        <v>262</v>
      </c>
      <c r="W7" s="237" t="s">
        <v>255</v>
      </c>
      <c r="Y7" s="236" t="s">
        <v>382</v>
      </c>
      <c r="Z7" s="237" t="s">
        <v>369</v>
      </c>
      <c r="AA7" s="236" t="s">
        <v>381</v>
      </c>
      <c r="AB7" s="41" t="s">
        <v>370</v>
      </c>
      <c r="AC7" s="236" t="s">
        <v>380</v>
      </c>
      <c r="AD7" s="41" t="s">
        <v>371</v>
      </c>
      <c r="AE7" s="236" t="s">
        <v>379</v>
      </c>
      <c r="AF7" s="237" t="s">
        <v>372</v>
      </c>
      <c r="AG7" s="236" t="s">
        <v>378</v>
      </c>
      <c r="AH7" s="41" t="s">
        <v>373</v>
      </c>
      <c r="AI7" s="236" t="s">
        <v>377</v>
      </c>
      <c r="AJ7" s="42" t="s">
        <v>374</v>
      </c>
      <c r="AK7" s="236" t="s">
        <v>376</v>
      </c>
      <c r="AL7" s="237" t="s">
        <v>375</v>
      </c>
      <c r="AN7" s="236" t="s">
        <v>466</v>
      </c>
      <c r="AO7" s="237" t="s">
        <v>459</v>
      </c>
      <c r="AP7" s="236" t="s">
        <v>467</v>
      </c>
      <c r="AQ7" s="41" t="s">
        <v>460</v>
      </c>
      <c r="AR7" s="236" t="s">
        <v>468</v>
      </c>
      <c r="AS7" s="41" t="s">
        <v>461</v>
      </c>
      <c r="AT7" s="236" t="s">
        <v>469</v>
      </c>
      <c r="AU7" s="237" t="s">
        <v>462</v>
      </c>
      <c r="AV7" s="236" t="s">
        <v>470</v>
      </c>
      <c r="AW7" s="41" t="s">
        <v>463</v>
      </c>
      <c r="AX7" s="236" t="s">
        <v>471</v>
      </c>
      <c r="AY7" s="42" t="s">
        <v>464</v>
      </c>
      <c r="AZ7" s="236" t="s">
        <v>472</v>
      </c>
      <c r="BA7" s="237" t="s">
        <v>465</v>
      </c>
      <c r="BC7" s="582"/>
      <c r="BD7" s="583" t="s">
        <v>155</v>
      </c>
      <c r="BE7" s="583" t="s">
        <v>151</v>
      </c>
      <c r="BF7" s="583" t="s">
        <v>156</v>
      </c>
      <c r="BG7" s="583" t="s">
        <v>152</v>
      </c>
      <c r="BH7" s="583" t="s">
        <v>157</v>
      </c>
      <c r="BI7" s="1131" t="s">
        <v>153</v>
      </c>
      <c r="BJ7" s="583" t="s">
        <v>158</v>
      </c>
      <c r="BK7" s="1131" t="s">
        <v>154</v>
      </c>
      <c r="BL7" s="256"/>
      <c r="BM7" s="583" t="s">
        <v>147</v>
      </c>
      <c r="BN7" s="583" t="s">
        <v>143</v>
      </c>
      <c r="BO7" s="583" t="s">
        <v>148</v>
      </c>
      <c r="BP7" s="583" t="s">
        <v>144</v>
      </c>
      <c r="BQ7" s="1131" t="s">
        <v>149</v>
      </c>
      <c r="BR7" s="583" t="s">
        <v>145</v>
      </c>
      <c r="BS7" s="1131" t="s">
        <v>150</v>
      </c>
      <c r="BT7" s="583" t="s">
        <v>146</v>
      </c>
      <c r="BU7" s="256"/>
      <c r="BV7" s="583" t="s">
        <v>139</v>
      </c>
      <c r="BW7" s="583" t="s">
        <v>135</v>
      </c>
      <c r="BX7" s="583" t="s">
        <v>140</v>
      </c>
      <c r="BY7" s="583" t="s">
        <v>136</v>
      </c>
      <c r="BZ7" s="583" t="s">
        <v>141</v>
      </c>
      <c r="CA7" s="583" t="s">
        <v>137</v>
      </c>
      <c r="CB7" s="583" t="s">
        <v>142</v>
      </c>
      <c r="CC7" s="583" t="s">
        <v>138</v>
      </c>
      <c r="CD7" s="584"/>
    </row>
    <row r="8" spans="2:82" s="87" customFormat="1" ht="15" customHeight="1">
      <c r="H8" s="499"/>
      <c r="J8" s="500"/>
      <c r="K8" s="501"/>
      <c r="L8" s="500"/>
      <c r="N8" s="500"/>
      <c r="P8" s="502"/>
      <c r="R8" s="502"/>
      <c r="T8" s="502"/>
      <c r="V8" s="502"/>
      <c r="W8" s="501"/>
      <c r="Y8" s="500"/>
      <c r="Z8" s="501"/>
      <c r="AA8" s="500"/>
      <c r="AC8" s="500"/>
      <c r="AE8" s="502"/>
      <c r="AG8" s="502"/>
      <c r="AI8" s="502"/>
      <c r="AK8" s="502"/>
      <c r="AL8" s="501"/>
      <c r="AN8" s="500"/>
      <c r="AO8" s="501"/>
      <c r="AP8" s="500"/>
      <c r="AR8" s="500"/>
      <c r="AT8" s="502"/>
      <c r="AV8" s="502"/>
      <c r="AX8" s="502"/>
      <c r="AZ8" s="502"/>
      <c r="BA8" s="501"/>
    </row>
    <row r="9" spans="2:82" s="96" customFormat="1" ht="15" customHeight="1">
      <c r="B9" s="503" t="s">
        <v>3</v>
      </c>
      <c r="C9" s="503"/>
      <c r="D9" s="503"/>
      <c r="E9" s="503"/>
      <c r="F9" s="504"/>
      <c r="G9" s="375"/>
      <c r="H9" s="505"/>
      <c r="I9" s="375"/>
      <c r="J9" s="241"/>
      <c r="K9" s="242"/>
      <c r="L9" s="241"/>
      <c r="M9" s="304"/>
      <c r="N9" s="241"/>
      <c r="O9" s="304"/>
      <c r="P9" s="241"/>
      <c r="Q9" s="242"/>
      <c r="R9" s="241"/>
      <c r="S9" s="304"/>
      <c r="T9" s="241"/>
      <c r="U9" s="305"/>
      <c r="V9" s="241"/>
      <c r="W9" s="242">
        <v>17896</v>
      </c>
      <c r="Y9" s="241"/>
      <c r="Z9" s="242">
        <v>4399</v>
      </c>
      <c r="AA9" s="241"/>
      <c r="AB9" s="304">
        <v>4431</v>
      </c>
      <c r="AC9" s="241"/>
      <c r="AD9" s="304">
        <v>8830</v>
      </c>
      <c r="AE9" s="241"/>
      <c r="AF9" s="242">
        <v>4532</v>
      </c>
      <c r="AG9" s="241"/>
      <c r="AH9" s="304">
        <v>4684</v>
      </c>
      <c r="AI9" s="241"/>
      <c r="AJ9" s="305">
        <v>9216</v>
      </c>
      <c r="AK9" s="241">
        <v>17896</v>
      </c>
      <c r="AL9" s="242">
        <v>18046</v>
      </c>
      <c r="AN9" s="241">
        <v>4400</v>
      </c>
      <c r="AO9" s="242">
        <v>4492</v>
      </c>
      <c r="AP9" s="241"/>
      <c r="AQ9" s="304"/>
      <c r="AR9" s="241"/>
      <c r="AS9" s="304"/>
      <c r="AT9" s="241"/>
      <c r="AU9" s="242"/>
      <c r="AV9" s="241"/>
      <c r="AW9" s="304"/>
      <c r="AX9" s="241"/>
      <c r="AY9" s="305"/>
      <c r="AZ9" s="241"/>
      <c r="BA9" s="242"/>
      <c r="BC9" s="353"/>
      <c r="BD9" s="913">
        <f>IF(ABS(N9-(J9+L9))&lt;0.001,0,N9-(J9+L9))</f>
        <v>0</v>
      </c>
      <c r="BE9" s="913">
        <f t="shared" ref="BE9" si="0">IF(ABS(O9-(K9+M9))&lt;0.001,0,O9-(K9+M9))</f>
        <v>0</v>
      </c>
      <c r="BF9" s="913">
        <f>IF(ABS(T9-(P9+R9))&lt;0.001,0,T9-(P9+R9))</f>
        <v>0</v>
      </c>
      <c r="BG9" s="913">
        <f t="shared" ref="BG9" si="1">IF(ABS(U9-(Q9+S9))&lt;0.001,0,U9-(Q9+S9))</f>
        <v>0</v>
      </c>
      <c r="BH9" s="913">
        <f>IF(ABS(V9-(J9+L9+P9+R9))&lt;0.001,0,V9-(J9+L9+P9+R9))</f>
        <v>0</v>
      </c>
      <c r="BI9" s="913">
        <f>IF(BI$6="OFF",0,IF(ABS(W9-(K9+M9+Q9+S9))&lt;0.001,0,W9-(K9+M9+Q9+S9)))</f>
        <v>0</v>
      </c>
      <c r="BJ9" s="913">
        <f t="shared" ref="BJ9" si="2">IF(ABS(V9-(N9+T9))&lt;0.001,0,V9-(N9+T9))</f>
        <v>0</v>
      </c>
      <c r="BK9" s="913">
        <f>IF(BK$6="OFF",0,IF(BK4=2016,0,IF(ABS(W9-(O9+U9))&lt;0.001,0,W9-(O9+U9))))</f>
        <v>0</v>
      </c>
      <c r="BL9" s="90"/>
      <c r="BM9" s="913">
        <f t="shared" ref="BM9:BN9" si="3">IF(ABS(AC9-(Y9+AA9))&lt;0.001,0,AC9-(Y9+AA9))</f>
        <v>0</v>
      </c>
      <c r="BN9" s="913">
        <f t="shared" si="3"/>
        <v>0</v>
      </c>
      <c r="BO9" s="913">
        <f t="shared" ref="BO9:BP9" si="4">IF(ABS(AI9-(AE9+AG9))&lt;0.001,0,AI9-(AE9+AG9))</f>
        <v>0</v>
      </c>
      <c r="BP9" s="913">
        <f t="shared" si="4"/>
        <v>0</v>
      </c>
      <c r="BQ9" s="913">
        <f>IF(BQ$6="OFF",0,IF(ABS(AK9-(Y9+AA9+AE9+AG9))&lt;0.001,0,AK9-(Y9+AA9+AE9+AG9)))</f>
        <v>0</v>
      </c>
      <c r="BR9" s="913">
        <f t="shared" ref="BR9" si="5">IF(ABS(AL9-(Z9+AB9+AF9+AH9))&lt;0.001,0,AL9-(Z9+AB9+AF9+AH9))</f>
        <v>0</v>
      </c>
      <c r="BS9" s="913">
        <f>IF(BS$6="OFF",0,IF(ABS(AK9-(AC9+AI9))&lt;0.001,0,AK9-(AC9+AI9)))</f>
        <v>0</v>
      </c>
      <c r="BT9" s="913">
        <f t="shared" ref="BT9" si="6">IF(ABS(AL9-(AD9+AJ9))&lt;0.001,0,AL9-(AD9+AJ9))</f>
        <v>0</v>
      </c>
      <c r="BU9" s="90"/>
      <c r="BV9" s="913">
        <f>IF(ABS(AR9-(AN9+AP9))&lt;0.001,0,AR9-(AN9+AP9))</f>
        <v>-4400</v>
      </c>
      <c r="BW9" s="913">
        <f>IF(ABS(AS9-(AO9+AQ9))&lt;0.001,0,AS9-(AO9+AQ9))</f>
        <v>-4492</v>
      </c>
      <c r="BX9" s="913">
        <f t="shared" ref="BX9:BY9" si="7">IF(ABS(AX9-(AT9+AV9))&lt;0.001,0,AX9-(AT9+AV9))</f>
        <v>0</v>
      </c>
      <c r="BY9" s="913">
        <f t="shared" si="7"/>
        <v>0</v>
      </c>
      <c r="BZ9" s="913">
        <f>IF(ABS(AZ9-(AN9+AP9+AT9+AV9))&lt;0.001,0,AZ9-(AN9+AP9+AT9+AV9))</f>
        <v>-4400</v>
      </c>
      <c r="CA9" s="913">
        <f>IF(ABS(BA9-(AO9+AQ9+AU9+AW9))&lt;0.001,0,BA9-(AO9+AQ9+AU9+AW9))</f>
        <v>-4492</v>
      </c>
      <c r="CB9" s="913">
        <f>IF(ABS(AZ9-(AR9+AX9))&lt;0.001,0,AZ9-(AR9+AX9))</f>
        <v>0</v>
      </c>
      <c r="CC9" s="913">
        <f>IF(ABS(BA9-(AS9+AY9))&lt;0.001,0,BA9-(AS9+AY9))</f>
        <v>0</v>
      </c>
      <c r="CD9" s="355"/>
    </row>
    <row r="10" spans="2:82" s="73" customFormat="1" ht="15" customHeight="1">
      <c r="B10" s="73" t="s">
        <v>47</v>
      </c>
      <c r="H10" s="74"/>
      <c r="J10" s="216"/>
      <c r="L10" s="216"/>
      <c r="M10" s="217"/>
      <c r="N10" s="216"/>
      <c r="O10" s="217"/>
      <c r="P10" s="216"/>
      <c r="R10" s="216"/>
      <c r="S10" s="217"/>
      <c r="T10" s="216"/>
      <c r="U10" s="75"/>
      <c r="V10" s="216"/>
      <c r="Y10" s="216"/>
      <c r="AA10" s="216"/>
      <c r="AB10" s="217"/>
      <c r="AC10" s="216"/>
      <c r="AD10" s="217"/>
      <c r="AE10" s="216"/>
      <c r="AG10" s="216"/>
      <c r="AH10" s="217"/>
      <c r="AI10" s="216"/>
      <c r="AJ10" s="75"/>
      <c r="AK10" s="216"/>
      <c r="AL10" s="73">
        <v>8.0000000000000002E-3</v>
      </c>
      <c r="AN10" s="216"/>
      <c r="AO10" s="73">
        <v>2.1000000000000001E-2</v>
      </c>
      <c r="AP10" s="216"/>
      <c r="AQ10" s="217"/>
      <c r="AR10" s="216"/>
      <c r="AS10" s="217"/>
      <c r="AT10" s="216"/>
      <c r="AV10" s="216"/>
      <c r="AW10" s="217"/>
      <c r="AX10" s="216"/>
      <c r="AY10" s="75"/>
      <c r="AZ10" s="216"/>
      <c r="BC10" s="373"/>
      <c r="BD10" s="606"/>
      <c r="BE10" s="606"/>
      <c r="BF10" s="606"/>
      <c r="BG10" s="606"/>
      <c r="BH10" s="606"/>
      <c r="BI10" s="606"/>
      <c r="BJ10" s="606"/>
      <c r="BK10" s="606"/>
      <c r="BM10" s="606"/>
      <c r="BN10" s="606"/>
      <c r="BO10" s="606"/>
      <c r="BP10" s="606"/>
      <c r="BQ10" s="606"/>
      <c r="BR10" s="606"/>
      <c r="BS10" s="606"/>
      <c r="BT10" s="606"/>
      <c r="BV10" s="606"/>
      <c r="BW10" s="606"/>
      <c r="BX10" s="606"/>
      <c r="BY10" s="606"/>
      <c r="BZ10" s="606"/>
      <c r="CA10" s="606"/>
      <c r="CB10" s="606"/>
      <c r="CC10" s="606"/>
      <c r="CD10" s="75"/>
    </row>
    <row r="11" spans="2:82" s="208" customFormat="1" ht="15" customHeight="1">
      <c r="B11" s="48" t="s">
        <v>475</v>
      </c>
      <c r="C11" s="48"/>
      <c r="D11" s="48"/>
      <c r="E11" s="48"/>
      <c r="F11" s="48"/>
      <c r="H11" s="11" t="s">
        <v>423</v>
      </c>
      <c r="J11" s="232"/>
      <c r="K11" s="49"/>
      <c r="L11" s="232"/>
      <c r="M11" s="215"/>
      <c r="N11" s="232"/>
      <c r="O11" s="215"/>
      <c r="P11" s="232"/>
      <c r="Q11" s="49"/>
      <c r="R11" s="232"/>
      <c r="S11" s="215"/>
      <c r="T11" s="232"/>
      <c r="U11" s="50"/>
      <c r="V11" s="232"/>
      <c r="W11" s="49">
        <v>3598</v>
      </c>
      <c r="Y11" s="232"/>
      <c r="Z11" s="49">
        <v>959</v>
      </c>
      <c r="AA11" s="232"/>
      <c r="AB11" s="215">
        <v>983</v>
      </c>
      <c r="AC11" s="232"/>
      <c r="AD11" s="215">
        <v>1942</v>
      </c>
      <c r="AE11" s="232"/>
      <c r="AF11" s="49">
        <v>1017</v>
      </c>
      <c r="AG11" s="232"/>
      <c r="AH11" s="215">
        <v>1086</v>
      </c>
      <c r="AI11" s="232"/>
      <c r="AJ11" s="50">
        <v>2103</v>
      </c>
      <c r="AK11" s="232">
        <v>3598</v>
      </c>
      <c r="AL11" s="49">
        <v>4045</v>
      </c>
      <c r="AN11" s="232">
        <v>959</v>
      </c>
      <c r="AO11" s="49">
        <v>1100</v>
      </c>
      <c r="AP11" s="232"/>
      <c r="AQ11" s="215"/>
      <c r="AR11" s="232"/>
      <c r="AS11" s="215"/>
      <c r="AT11" s="232"/>
      <c r="AU11" s="49"/>
      <c r="AV11" s="232"/>
      <c r="AW11" s="215"/>
      <c r="AX11" s="232"/>
      <c r="AY11" s="50"/>
      <c r="AZ11" s="232"/>
      <c r="BA11" s="49"/>
      <c r="BC11" s="353"/>
      <c r="BD11" s="334">
        <f>IF(ABS(N11-(J11+L11))&lt;0.001,0,N11-(J11+L11))</f>
        <v>0</v>
      </c>
      <c r="BE11" s="334">
        <f t="shared" ref="BE11" si="8">IF(ABS(O11-(K11+M11))&lt;0.001,0,O11-(K11+M11))</f>
        <v>0</v>
      </c>
      <c r="BF11" s="334">
        <f>IF(ABS(T11-(P11+R11))&lt;0.001,0,T11-(P11+R11))</f>
        <v>0</v>
      </c>
      <c r="BG11" s="334">
        <f t="shared" ref="BG11" si="9">IF(ABS(U11-(Q11+S11))&lt;0.001,0,U11-(Q11+S11))</f>
        <v>0</v>
      </c>
      <c r="BH11" s="334">
        <f>IF(ABS(V11-(J11+L11+P11+R11))&lt;0.001,0,V11-(J11+L11+P11+R11))</f>
        <v>0</v>
      </c>
      <c r="BI11" s="334">
        <f>IF(BI$6="OFF",0,IF(ABS(W11-(K11+M11+Q11+S11))&lt;0.001,0,W11-(K11+M11+Q11+S11)))</f>
        <v>0</v>
      </c>
      <c r="BJ11" s="334">
        <f>IF(ABS(V11-(N11+T11))&lt;0.001,0,V11-(N11+T11))</f>
        <v>0</v>
      </c>
      <c r="BK11" s="334">
        <f>IF(BK$6="OFF",0,IF(BK6=2016,0,IF(ABS(W11-(O11+U11))&lt;0.001,0,W11-(O11+U11))))</f>
        <v>0</v>
      </c>
      <c r="BL11" s="90"/>
      <c r="BM11" s="334">
        <f t="shared" ref="BM11:BN11" si="10">IF(ABS(AC11-(Y11+AA11))&lt;0.001,0,AC11-(Y11+AA11))</f>
        <v>0</v>
      </c>
      <c r="BN11" s="334">
        <f t="shared" si="10"/>
        <v>0</v>
      </c>
      <c r="BO11" s="334">
        <f t="shared" ref="BO11:BP11" si="11">IF(ABS(AI11-(AE11+AG11))&lt;0.001,0,AI11-(AE11+AG11))</f>
        <v>0</v>
      </c>
      <c r="BP11" s="334">
        <f t="shared" si="11"/>
        <v>0</v>
      </c>
      <c r="BQ11" s="334">
        <f>IF(BQ$6="OFF",0,IF(ABS(AK11-(Y11+AA11+AE11+AG11))&lt;0.001,0,AK11-(Y11+AA11+AE11+AG11)))</f>
        <v>0</v>
      </c>
      <c r="BR11" s="334">
        <f t="shared" ref="BR11" si="12">IF(ABS(AL11-(Z11+AB11+AF11+AH11))&lt;0.001,0,AL11-(Z11+AB11+AF11+AH11))</f>
        <v>0</v>
      </c>
      <c r="BS11" s="334">
        <f>IF(BS$6="OFF",0,IF(ABS(AK11-(AC11+AI11))&lt;0.001,0,AK11-(AC11+AI11)))</f>
        <v>0</v>
      </c>
      <c r="BT11" s="334">
        <f t="shared" ref="BT11" si="13">IF(ABS(AL11-(AD11+AJ11))&lt;0.001,0,AL11-(AD11+AJ11))</f>
        <v>0</v>
      </c>
      <c r="BU11" s="90"/>
      <c r="BV11" s="334">
        <f>IF(ABS(AR11-(AN11+AP11))&lt;0.001,0,AR11-(AN11+AP11))</f>
        <v>-959</v>
      </c>
      <c r="BW11" s="334">
        <f>IF(ABS(AS11-(AO11+AQ11))&lt;0.001,0,AS11-(AO11+AQ11))</f>
        <v>-1100</v>
      </c>
      <c r="BX11" s="334">
        <f t="shared" ref="BX11:BY11" si="14">IF(ABS(AX11-(AT11+AV11))&lt;0.001,0,AX11-(AT11+AV11))</f>
        <v>0</v>
      </c>
      <c r="BY11" s="334">
        <f t="shared" si="14"/>
        <v>0</v>
      </c>
      <c r="BZ11" s="334">
        <f>IF(ABS(AZ11-(AN11+AP11+AT11+AV11))&lt;0.001,0,AZ11-(AN11+AP11+AT11+AV11))</f>
        <v>-959</v>
      </c>
      <c r="CA11" s="334">
        <f>IF(ABS(BA11-(AO11+AQ11+AU11+AW11))&lt;0.001,0,BA11-(AO11+AQ11+AU11+AW11))</f>
        <v>-1100</v>
      </c>
      <c r="CB11" s="334">
        <f>IF(ABS(AZ11-(AR11+AX11))&lt;0.001,0,AZ11-(AR11+AX11))</f>
        <v>0</v>
      </c>
      <c r="CC11" s="334">
        <f>IF(ABS(BA11-(AS11+AY11))&lt;0.001,0,BA11-(AS11+AY11))</f>
        <v>0</v>
      </c>
      <c r="CD11" s="355"/>
    </row>
    <row r="12" spans="2:82" s="73" customFormat="1" ht="15" customHeight="1">
      <c r="B12" s="73" t="s">
        <v>47</v>
      </c>
      <c r="H12" s="74"/>
      <c r="J12" s="216"/>
      <c r="L12" s="216"/>
      <c r="M12" s="217"/>
      <c r="N12" s="216"/>
      <c r="O12" s="217"/>
      <c r="P12" s="216"/>
      <c r="R12" s="216"/>
      <c r="S12" s="217"/>
      <c r="T12" s="216"/>
      <c r="U12" s="75"/>
      <c r="V12" s="216"/>
      <c r="Y12" s="216"/>
      <c r="AA12" s="216"/>
      <c r="AB12" s="217"/>
      <c r="AC12" s="216"/>
      <c r="AD12" s="217"/>
      <c r="AE12" s="216"/>
      <c r="AG12" s="216"/>
      <c r="AH12" s="217"/>
      <c r="AI12" s="216"/>
      <c r="AJ12" s="75"/>
      <c r="AK12" s="216"/>
      <c r="AL12" s="73">
        <v>0.124</v>
      </c>
      <c r="AN12" s="216"/>
      <c r="AO12" s="73">
        <v>0.14799999999999999</v>
      </c>
      <c r="AP12" s="216"/>
      <c r="AQ12" s="217"/>
      <c r="AR12" s="216"/>
      <c r="AS12" s="217"/>
      <c r="AT12" s="216"/>
      <c r="AV12" s="216"/>
      <c r="AW12" s="217"/>
      <c r="AX12" s="216"/>
      <c r="AY12" s="75"/>
      <c r="AZ12" s="216"/>
      <c r="BC12" s="373"/>
      <c r="BD12" s="606"/>
      <c r="BE12" s="606"/>
      <c r="BF12" s="606"/>
      <c r="BG12" s="606"/>
      <c r="BH12" s="606"/>
      <c r="BI12" s="606"/>
      <c r="BJ12" s="606"/>
      <c r="BK12" s="606"/>
      <c r="BM12" s="606"/>
      <c r="BN12" s="606"/>
      <c r="BO12" s="606"/>
      <c r="BP12" s="606"/>
      <c r="BQ12" s="606"/>
      <c r="BR12" s="606"/>
      <c r="BS12" s="606"/>
      <c r="BT12" s="606"/>
      <c r="BV12" s="606"/>
      <c r="BW12" s="606"/>
      <c r="BX12" s="606"/>
      <c r="BY12" s="606"/>
      <c r="BZ12" s="606"/>
      <c r="CA12" s="606"/>
      <c r="CB12" s="606"/>
      <c r="CC12" s="606"/>
      <c r="CD12" s="75"/>
    </row>
    <row r="13" spans="2:82" s="208" customFormat="1" ht="15" customHeight="1">
      <c r="B13" s="48" t="s">
        <v>490</v>
      </c>
      <c r="C13" s="48"/>
      <c r="D13" s="48"/>
      <c r="E13" s="48"/>
      <c r="F13" s="48"/>
      <c r="H13" s="11" t="s">
        <v>424</v>
      </c>
      <c r="J13" s="232"/>
      <c r="K13" s="49"/>
      <c r="L13" s="232"/>
      <c r="M13" s="215"/>
      <c r="N13" s="232"/>
      <c r="O13" s="215"/>
      <c r="P13" s="232"/>
      <c r="Q13" s="49"/>
      <c r="R13" s="232"/>
      <c r="S13" s="215"/>
      <c r="T13" s="232"/>
      <c r="U13" s="50"/>
      <c r="V13" s="232"/>
      <c r="W13" s="49">
        <v>2612</v>
      </c>
      <c r="Y13" s="232"/>
      <c r="Z13" s="49">
        <v>605</v>
      </c>
      <c r="AA13" s="232"/>
      <c r="AB13" s="215">
        <v>600</v>
      </c>
      <c r="AC13" s="232"/>
      <c r="AD13" s="215">
        <v>1205</v>
      </c>
      <c r="AE13" s="232"/>
      <c r="AF13" s="49">
        <v>602</v>
      </c>
      <c r="AG13" s="232"/>
      <c r="AH13" s="215">
        <v>602</v>
      </c>
      <c r="AI13" s="232"/>
      <c r="AJ13" s="50">
        <v>1204</v>
      </c>
      <c r="AK13" s="232">
        <v>2612</v>
      </c>
      <c r="AL13" s="49">
        <v>2409</v>
      </c>
      <c r="AN13" s="232">
        <v>605</v>
      </c>
      <c r="AO13" s="49">
        <v>599</v>
      </c>
      <c r="AP13" s="232"/>
      <c r="AQ13" s="215"/>
      <c r="AR13" s="232"/>
      <c r="AS13" s="215"/>
      <c r="AT13" s="232"/>
      <c r="AU13" s="49"/>
      <c r="AV13" s="232"/>
      <c r="AW13" s="215"/>
      <c r="AX13" s="232"/>
      <c r="AY13" s="50"/>
      <c r="AZ13" s="232"/>
      <c r="BA13" s="49"/>
      <c r="BC13" s="353"/>
      <c r="BD13" s="334">
        <f>IF(ABS(N13-(J13+L13))&lt;0.001,0,N13-(J13+L13))</f>
        <v>0</v>
      </c>
      <c r="BE13" s="334">
        <f t="shared" ref="BE13" si="15">IF(ABS(O13-(K13+M13))&lt;0.001,0,O13-(K13+M13))</f>
        <v>0</v>
      </c>
      <c r="BF13" s="334">
        <f>IF(ABS(T13-(P13+R13))&lt;0.001,0,T13-(P13+R13))</f>
        <v>0</v>
      </c>
      <c r="BG13" s="334">
        <f t="shared" ref="BG13" si="16">IF(ABS(U13-(Q13+S13))&lt;0.001,0,U13-(Q13+S13))</f>
        <v>0</v>
      </c>
      <c r="BH13" s="334">
        <f>IF(ABS(V13-(J13+L13+P13+R13))&lt;0.001,0,V13-(J13+L13+P13+R13))</f>
        <v>0</v>
      </c>
      <c r="BI13" s="334">
        <f>IF(BI$6="OFF",0,IF(ABS(W13-(K13+M13+Q13+S13))&lt;0.001,0,W13-(K13+M13+Q13+S13)))</f>
        <v>0</v>
      </c>
      <c r="BJ13" s="334">
        <f>IF(ABS(V13-(N13+T13))&lt;0.001,0,V13-(N13+T13))</f>
        <v>0</v>
      </c>
      <c r="BK13" s="334">
        <f>IF(BK$6="OFF",0,IF(BK8=2016,0,IF(ABS(W13-(O13+U13))&lt;0.001,0,W13-(O13+U13))))</f>
        <v>0</v>
      </c>
      <c r="BL13" s="90"/>
      <c r="BM13" s="334">
        <f t="shared" ref="BM13:BN13" si="17">IF(ABS(AC13-(Y13+AA13))&lt;0.001,0,AC13-(Y13+AA13))</f>
        <v>0</v>
      </c>
      <c r="BN13" s="334">
        <f t="shared" si="17"/>
        <v>0</v>
      </c>
      <c r="BO13" s="334">
        <f t="shared" ref="BO13:BP13" si="18">IF(ABS(AI13-(AE13+AG13))&lt;0.001,0,AI13-(AE13+AG13))</f>
        <v>0</v>
      </c>
      <c r="BP13" s="334">
        <f t="shared" si="18"/>
        <v>0</v>
      </c>
      <c r="BQ13" s="334">
        <f>IF(BQ$6="OFF",0,IF(ABS(AK13-(Y13+AA13+AE13+AG13))&lt;0.001,0,AK13-(Y13+AA13+AE13+AG13)))</f>
        <v>0</v>
      </c>
      <c r="BR13" s="334">
        <f t="shared" ref="BR13" si="19">IF(ABS(AL13-(Z13+AB13+AF13+AH13))&lt;0.001,0,AL13-(Z13+AB13+AF13+AH13))</f>
        <v>0</v>
      </c>
      <c r="BS13" s="334">
        <f>IF(BS$6="OFF",0,IF(ABS(AK13-(AC13+AI13))&lt;0.001,0,AK13-(AC13+AI13)))</f>
        <v>0</v>
      </c>
      <c r="BT13" s="334">
        <f t="shared" ref="BT13" si="20">IF(ABS(AL13-(AD13+AJ13))&lt;0.001,0,AL13-(AD13+AJ13))</f>
        <v>0</v>
      </c>
      <c r="BU13" s="90"/>
      <c r="BV13" s="334">
        <f>IF(ABS(AR13-(AN13+AP13))&lt;0.001,0,AR13-(AN13+AP13))</f>
        <v>-605</v>
      </c>
      <c r="BW13" s="334">
        <f>IF(ABS(AS13-(AO13+AQ13))&lt;0.001,0,AS13-(AO13+AQ13))</f>
        <v>-599</v>
      </c>
      <c r="BX13" s="334">
        <f t="shared" ref="BX13:BY13" si="21">IF(ABS(AX13-(AT13+AV13))&lt;0.001,0,AX13-(AT13+AV13))</f>
        <v>0</v>
      </c>
      <c r="BY13" s="334">
        <f t="shared" si="21"/>
        <v>0</v>
      </c>
      <c r="BZ13" s="334">
        <f>IF(ABS(AZ13-(AN13+AP13+AT13+AV13))&lt;0.001,0,AZ13-(AN13+AP13+AT13+AV13))</f>
        <v>-605</v>
      </c>
      <c r="CA13" s="334">
        <f>IF(ABS(BA13-(AO13+AQ13+AU13+AW13))&lt;0.001,0,BA13-(AO13+AQ13+AU13+AW13))</f>
        <v>-599</v>
      </c>
      <c r="CB13" s="334">
        <f>IF(ABS(AZ13-(AR13+AX13))&lt;0.001,0,AZ13-(AR13+AX13))</f>
        <v>0</v>
      </c>
      <c r="CC13" s="334">
        <f>IF(ABS(BA13-(AS13+AY13))&lt;0.001,0,BA13-(AS13+AY13))</f>
        <v>0</v>
      </c>
      <c r="CD13" s="355"/>
    </row>
    <row r="14" spans="2:82" s="73" customFormat="1" ht="15" customHeight="1">
      <c r="B14" s="73" t="s">
        <v>47</v>
      </c>
      <c r="H14" s="74"/>
      <c r="J14" s="216"/>
      <c r="L14" s="216"/>
      <c r="M14" s="217"/>
      <c r="N14" s="216"/>
      <c r="O14" s="217"/>
      <c r="P14" s="216"/>
      <c r="R14" s="216"/>
      <c r="S14" s="217"/>
      <c r="T14" s="216"/>
      <c r="U14" s="75"/>
      <c r="V14" s="216"/>
      <c r="Y14" s="216"/>
      <c r="AA14" s="216"/>
      <c r="AB14" s="217"/>
      <c r="AC14" s="216"/>
      <c r="AD14" s="217"/>
      <c r="AE14" s="216"/>
      <c r="AG14" s="216"/>
      <c r="AH14" s="217"/>
      <c r="AI14" s="216"/>
      <c r="AJ14" s="75"/>
      <c r="AK14" s="216"/>
      <c r="AL14" s="73">
        <v>-7.6999999999999999E-2</v>
      </c>
      <c r="AN14" s="216"/>
      <c r="AO14" s="73">
        <v>-0.01</v>
      </c>
      <c r="AP14" s="216"/>
      <c r="AQ14" s="217"/>
      <c r="AR14" s="216"/>
      <c r="AS14" s="217"/>
      <c r="AT14" s="216"/>
      <c r="AV14" s="216"/>
      <c r="AW14" s="217"/>
      <c r="AX14" s="216"/>
      <c r="AY14" s="75"/>
      <c r="AZ14" s="216"/>
      <c r="BC14" s="373"/>
      <c r="BD14" s="606"/>
      <c r="BE14" s="606"/>
      <c r="BF14" s="606"/>
      <c r="BG14" s="606"/>
      <c r="BH14" s="606"/>
      <c r="BI14" s="606"/>
      <c r="BJ14" s="606"/>
      <c r="BK14" s="606"/>
      <c r="BM14" s="606"/>
      <c r="BN14" s="606"/>
      <c r="BO14" s="606"/>
      <c r="BP14" s="606"/>
      <c r="BQ14" s="606"/>
      <c r="BR14" s="606"/>
      <c r="BS14" s="606"/>
      <c r="BT14" s="606"/>
      <c r="BV14" s="606"/>
      <c r="BW14" s="606"/>
      <c r="BX14" s="606"/>
      <c r="BY14" s="606"/>
      <c r="BZ14" s="606"/>
      <c r="CA14" s="606"/>
      <c r="CB14" s="606"/>
      <c r="CC14" s="606"/>
      <c r="CD14" s="75"/>
    </row>
    <row r="15" spans="2:82" s="208" customFormat="1" ht="15" customHeight="1">
      <c r="B15" s="48" t="s">
        <v>491</v>
      </c>
      <c r="C15" s="48"/>
      <c r="D15" s="48"/>
      <c r="E15" s="48"/>
      <c r="F15" s="48"/>
      <c r="H15" s="11" t="s">
        <v>425</v>
      </c>
      <c r="J15" s="232"/>
      <c r="K15" s="49"/>
      <c r="L15" s="232"/>
      <c r="M15" s="215"/>
      <c r="N15" s="232"/>
      <c r="O15" s="215"/>
      <c r="P15" s="232"/>
      <c r="Q15" s="49"/>
      <c r="R15" s="232"/>
      <c r="S15" s="215"/>
      <c r="T15" s="232"/>
      <c r="U15" s="50"/>
      <c r="V15" s="232"/>
      <c r="W15" s="49">
        <v>4567</v>
      </c>
      <c r="Y15" s="232"/>
      <c r="Z15" s="49">
        <v>1103</v>
      </c>
      <c r="AA15" s="232"/>
      <c r="AB15" s="215">
        <v>1095</v>
      </c>
      <c r="AC15" s="232"/>
      <c r="AD15" s="215">
        <v>2198</v>
      </c>
      <c r="AE15" s="232"/>
      <c r="AF15" s="49">
        <v>1078</v>
      </c>
      <c r="AG15" s="232"/>
      <c r="AH15" s="215">
        <v>1068</v>
      </c>
      <c r="AI15" s="232"/>
      <c r="AJ15" s="50">
        <v>2146</v>
      </c>
      <c r="AK15" s="232">
        <v>4567</v>
      </c>
      <c r="AL15" s="49">
        <v>4344</v>
      </c>
      <c r="AN15" s="232">
        <v>1103</v>
      </c>
      <c r="AO15" s="49">
        <v>1061</v>
      </c>
      <c r="AP15" s="232"/>
      <c r="AQ15" s="215"/>
      <c r="AR15" s="232"/>
      <c r="AS15" s="215"/>
      <c r="AT15" s="232"/>
      <c r="AU15" s="49"/>
      <c r="AV15" s="232"/>
      <c r="AW15" s="215"/>
      <c r="AX15" s="232"/>
      <c r="AY15" s="50"/>
      <c r="AZ15" s="232"/>
      <c r="BA15" s="49"/>
      <c r="BC15" s="353"/>
      <c r="BD15" s="334">
        <f>IF(ABS(N15-(J15+L15))&lt;0.001,0,N15-(J15+L15))</f>
        <v>0</v>
      </c>
      <c r="BE15" s="334">
        <f t="shared" ref="BE15" si="22">IF(ABS(O15-(K15+M15))&lt;0.001,0,O15-(K15+M15))</f>
        <v>0</v>
      </c>
      <c r="BF15" s="334">
        <f>IF(ABS(T15-(P15+R15))&lt;0.001,0,T15-(P15+R15))</f>
        <v>0</v>
      </c>
      <c r="BG15" s="334">
        <f t="shared" ref="BG15" si="23">IF(ABS(U15-(Q15+S15))&lt;0.001,0,U15-(Q15+S15))</f>
        <v>0</v>
      </c>
      <c r="BH15" s="334">
        <f>IF(ABS(V15-(J15+L15+P15+R15))&lt;0.001,0,V15-(J15+L15+P15+R15))</f>
        <v>0</v>
      </c>
      <c r="BI15" s="334">
        <f>IF(BI$6="OFF",0,IF(ABS(W15-(K15+M15+Q15+S15))&lt;0.001,0,W15-(K15+M15+Q15+S15)))</f>
        <v>0</v>
      </c>
      <c r="BJ15" s="334">
        <f>IF(ABS(V15-(N15+T15))&lt;0.001,0,V15-(N15+T15))</f>
        <v>0</v>
      </c>
      <c r="BK15" s="334">
        <f>IF(BK$6="OFF",0,IF(BK10=2016,0,IF(ABS(W15-(O15+U15))&lt;0.001,0,W15-(O15+U15))))</f>
        <v>0</v>
      </c>
      <c r="BL15" s="90"/>
      <c r="BM15" s="334">
        <f t="shared" ref="BM15:BN15" si="24">IF(ABS(AC15-(Y15+AA15))&lt;0.001,0,AC15-(Y15+AA15))</f>
        <v>0</v>
      </c>
      <c r="BN15" s="334">
        <f t="shared" si="24"/>
        <v>0</v>
      </c>
      <c r="BO15" s="334">
        <f t="shared" ref="BO15:BP15" si="25">IF(ABS(AI15-(AE15+AG15))&lt;0.001,0,AI15-(AE15+AG15))</f>
        <v>0</v>
      </c>
      <c r="BP15" s="334">
        <f t="shared" si="25"/>
        <v>0</v>
      </c>
      <c r="BQ15" s="334">
        <f>IF(BQ$6="OFF",0,IF(ABS(AK15-(Y15+AA15+AE15+AG15))&lt;0.001,0,AK15-(Y15+AA15+AE15+AG15)))</f>
        <v>0</v>
      </c>
      <c r="BR15" s="334">
        <f t="shared" ref="BR15" si="26">IF(ABS(AL15-(Z15+AB15+AF15+AH15))&lt;0.001,0,AL15-(Z15+AB15+AF15+AH15))</f>
        <v>0</v>
      </c>
      <c r="BS15" s="334">
        <f>IF(BS$6="OFF",0,IF(ABS(AK15-(AC15+AI15))&lt;0.001,0,AK15-(AC15+AI15)))</f>
        <v>0</v>
      </c>
      <c r="BT15" s="334">
        <f t="shared" ref="BT15" si="27">IF(ABS(AL15-(AD15+AJ15))&lt;0.001,0,AL15-(AD15+AJ15))</f>
        <v>0</v>
      </c>
      <c r="BU15" s="90"/>
      <c r="BV15" s="334">
        <f>IF(ABS(AR15-(AN15+AP15))&lt;0.001,0,AR15-(AN15+AP15))</f>
        <v>-1103</v>
      </c>
      <c r="BW15" s="334">
        <f>IF(ABS(AS15-(AO15+AQ15))&lt;0.001,0,AS15-(AO15+AQ15))</f>
        <v>-1061</v>
      </c>
      <c r="BX15" s="334">
        <f t="shared" ref="BX15:BY15" si="28">IF(ABS(AX15-(AT15+AV15))&lt;0.001,0,AX15-(AT15+AV15))</f>
        <v>0</v>
      </c>
      <c r="BY15" s="334">
        <f t="shared" si="28"/>
        <v>0</v>
      </c>
      <c r="BZ15" s="334">
        <f>IF(ABS(AZ15-(AN15+AP15+AT15+AV15))&lt;0.001,0,AZ15-(AN15+AP15+AT15+AV15))</f>
        <v>-1103</v>
      </c>
      <c r="CA15" s="334">
        <f>IF(ABS(BA15-(AO15+AQ15+AU15+AW15))&lt;0.001,0,BA15-(AO15+AQ15+AU15+AW15))</f>
        <v>-1061</v>
      </c>
      <c r="CB15" s="334">
        <f>IF(ABS(AZ15-(AR15+AX15))&lt;0.001,0,AZ15-(AR15+AX15))</f>
        <v>0</v>
      </c>
      <c r="CC15" s="334">
        <f>IF(ABS(BA15-(AS15+AY15))&lt;0.001,0,BA15-(AS15+AY15))</f>
        <v>0</v>
      </c>
      <c r="CD15" s="355"/>
    </row>
    <row r="16" spans="2:82" s="73" customFormat="1" ht="15" customHeight="1">
      <c r="B16" s="73" t="s">
        <v>47</v>
      </c>
      <c r="H16" s="74"/>
      <c r="J16" s="216"/>
      <c r="L16" s="216"/>
      <c r="M16" s="217"/>
      <c r="N16" s="216"/>
      <c r="O16" s="217"/>
      <c r="P16" s="216"/>
      <c r="R16" s="216"/>
      <c r="S16" s="217"/>
      <c r="T16" s="216"/>
      <c r="U16" s="75"/>
      <c r="V16" s="216"/>
      <c r="Y16" s="216"/>
      <c r="AA16" s="216"/>
      <c r="AB16" s="217"/>
      <c r="AC16" s="216"/>
      <c r="AD16" s="217"/>
      <c r="AE16" s="216"/>
      <c r="AG16" s="216"/>
      <c r="AH16" s="217"/>
      <c r="AI16" s="216"/>
      <c r="AJ16" s="75"/>
      <c r="AK16" s="216"/>
      <c r="AL16" s="73">
        <v>-4.9000000000000002E-2</v>
      </c>
      <c r="AN16" s="216"/>
      <c r="AO16" s="73">
        <v>-3.7999999999999999E-2</v>
      </c>
      <c r="AP16" s="216"/>
      <c r="AQ16" s="217"/>
      <c r="AR16" s="216"/>
      <c r="AS16" s="217"/>
      <c r="AT16" s="216"/>
      <c r="AV16" s="216"/>
      <c r="AW16" s="217"/>
      <c r="AX16" s="216"/>
      <c r="AY16" s="75"/>
      <c r="AZ16" s="216"/>
      <c r="BC16" s="373"/>
      <c r="BD16" s="606"/>
      <c r="BE16" s="606"/>
      <c r="BF16" s="606"/>
      <c r="BG16" s="606"/>
      <c r="BH16" s="606"/>
      <c r="BI16" s="606"/>
      <c r="BJ16" s="606"/>
      <c r="BK16" s="606"/>
      <c r="BM16" s="606"/>
      <c r="BN16" s="606"/>
      <c r="BO16" s="606"/>
      <c r="BP16" s="606"/>
      <c r="BQ16" s="606"/>
      <c r="BR16" s="606"/>
      <c r="BS16" s="606"/>
      <c r="BT16" s="606"/>
      <c r="BV16" s="606"/>
      <c r="BW16" s="606"/>
      <c r="BX16" s="606"/>
      <c r="BY16" s="606"/>
      <c r="BZ16" s="606"/>
      <c r="CA16" s="606"/>
      <c r="CB16" s="606"/>
      <c r="CC16" s="606"/>
      <c r="CD16" s="75"/>
    </row>
    <row r="17" spans="1:82" s="211" customFormat="1" ht="15" customHeight="1">
      <c r="A17" s="90"/>
      <c r="B17" s="12"/>
      <c r="C17" s="12" t="s">
        <v>837</v>
      </c>
      <c r="D17" s="12"/>
      <c r="E17" s="12"/>
      <c r="F17" s="12"/>
      <c r="H17" s="11"/>
      <c r="J17" s="233"/>
      <c r="K17" s="213"/>
      <c r="L17" s="233"/>
      <c r="M17" s="214"/>
      <c r="N17" s="233"/>
      <c r="O17" s="214"/>
      <c r="P17" s="233"/>
      <c r="Q17" s="213"/>
      <c r="R17" s="233"/>
      <c r="S17" s="214"/>
      <c r="T17" s="233"/>
      <c r="U17" s="45"/>
      <c r="V17" s="233"/>
      <c r="W17" s="213">
        <v>2493</v>
      </c>
      <c r="Y17" s="233"/>
      <c r="Z17" s="213">
        <v>630</v>
      </c>
      <c r="AA17" s="233"/>
      <c r="AB17" s="214">
        <v>634</v>
      </c>
      <c r="AC17" s="233"/>
      <c r="AD17" s="214">
        <v>1264</v>
      </c>
      <c r="AE17" s="233"/>
      <c r="AF17" s="213">
        <v>625</v>
      </c>
      <c r="AG17" s="233"/>
      <c r="AH17" s="214">
        <v>646</v>
      </c>
      <c r="AI17" s="233"/>
      <c r="AJ17" s="45">
        <v>1271</v>
      </c>
      <c r="AK17" s="233">
        <v>2493</v>
      </c>
      <c r="AL17" s="213">
        <v>2535</v>
      </c>
      <c r="AN17" s="233">
        <v>630</v>
      </c>
      <c r="AO17" s="213">
        <v>643</v>
      </c>
      <c r="AP17" s="233"/>
      <c r="AQ17" s="214"/>
      <c r="AR17" s="233"/>
      <c r="AS17" s="214"/>
      <c r="AT17" s="233"/>
      <c r="AU17" s="213"/>
      <c r="AV17" s="233"/>
      <c r="AW17" s="214"/>
      <c r="AX17" s="233"/>
      <c r="AY17" s="45"/>
      <c r="AZ17" s="233"/>
      <c r="BA17" s="213"/>
      <c r="BC17" s="352"/>
      <c r="BD17" s="334">
        <f>IF(ABS(N17-(J17+L17))&lt;0.001,0,N17-(J17+L17))</f>
        <v>0</v>
      </c>
      <c r="BE17" s="334">
        <f t="shared" ref="BE17" si="29">IF(ABS(O17-(K17+M17))&lt;0.001,0,O17-(K17+M17))</f>
        <v>0</v>
      </c>
      <c r="BF17" s="334">
        <f>IF(ABS(T17-(P17+R17))&lt;0.001,0,T17-(P17+R17))</f>
        <v>0</v>
      </c>
      <c r="BG17" s="334">
        <f t="shared" ref="BG17" si="30">IF(ABS(U17-(Q17+S17))&lt;0.001,0,U17-(Q17+S17))</f>
        <v>0</v>
      </c>
      <c r="BH17" s="334">
        <f>IF(ABS(V17-(J17+L17+P17+R17))&lt;0.001,0,V17-(J17+L17+P17+R17))</f>
        <v>0</v>
      </c>
      <c r="BI17" s="334">
        <f>IF(BI$6="OFF",0,IF(ABS(W17-(K17+M17+Q17+S17))&lt;0.001,0,W17-(K17+M17+Q17+S17)))</f>
        <v>0</v>
      </c>
      <c r="BJ17" s="334">
        <f>IF(ABS(V17-(N17+T17))&lt;0.001,0,V17-(N17+T17))</f>
        <v>0</v>
      </c>
      <c r="BK17" s="334">
        <f>IF(BK$6="OFF",0,IF(BK10=2016,0,IF(ABS(W17-(O17+U17))&lt;0.001,0,W17-(O17+U17))))</f>
        <v>0</v>
      </c>
      <c r="BL17" s="90"/>
      <c r="BM17" s="334">
        <f t="shared" ref="BM17" si="31">IF(ABS(AC17-(Y17+AA17))&lt;0.001,0,AC17-(Y17+AA17))</f>
        <v>0</v>
      </c>
      <c r="BN17" s="334">
        <f t="shared" ref="BN17" si="32">IF(ABS(AD17-(Z17+AB17))&lt;0.001,0,AD17-(Z17+AB17))</f>
        <v>0</v>
      </c>
      <c r="BO17" s="334">
        <f t="shared" ref="BO17" si="33">IF(ABS(AI17-(AE17+AG17))&lt;0.001,0,AI17-(AE17+AG17))</f>
        <v>0</v>
      </c>
      <c r="BP17" s="334">
        <f t="shared" ref="BP17" si="34">IF(ABS(AJ17-(AF17+AH17))&lt;0.001,0,AJ17-(AF17+AH17))</f>
        <v>0</v>
      </c>
      <c r="BQ17" s="334">
        <f>IF(BQ$6="OFF",0,IF(ABS(AK17-(Y17+AA17+AE17+AG17))&lt;0.001,0,AK17-(Y17+AA17+AE17+AG17)))</f>
        <v>0</v>
      </c>
      <c r="BR17" s="334">
        <f t="shared" ref="BR17" si="35">IF(ABS(AL17-(Z17+AB17+AF17+AH17))&lt;0.001,0,AL17-(Z17+AB17+AF17+AH17))</f>
        <v>0</v>
      </c>
      <c r="BS17" s="334">
        <f>IF(BS$6="OFF",0,IF(ABS(AK17-(AC17+AI17))&lt;0.001,0,AK17-(AC17+AI17)))</f>
        <v>0</v>
      </c>
      <c r="BT17" s="334">
        <f t="shared" ref="BT17" si="36">IF(ABS(AL17-(AD17+AJ17))&lt;0.001,0,AL17-(AD17+AJ17))</f>
        <v>0</v>
      </c>
      <c r="BU17" s="90"/>
      <c r="BV17" s="334">
        <f>IF(ABS(AR17-(AN17+AP17))&lt;0.001,0,AR17-(AN17+AP17))</f>
        <v>-630</v>
      </c>
      <c r="BW17" s="334">
        <f>IF(ABS(AS17-(AO17+AQ17))&lt;0.001,0,AS17-(AO17+AQ17))</f>
        <v>-643</v>
      </c>
      <c r="BX17" s="334">
        <f t="shared" ref="BX17" si="37">IF(ABS(AX17-(AT17+AV17))&lt;0.001,0,AX17-(AT17+AV17))</f>
        <v>0</v>
      </c>
      <c r="BY17" s="334">
        <f t="shared" ref="BY17" si="38">IF(ABS(AY17-(AU17+AW17))&lt;0.001,0,AY17-(AU17+AW17))</f>
        <v>0</v>
      </c>
      <c r="BZ17" s="334">
        <f>IF(ABS(AZ17-(AN17+AP17+AT17+AV17))&lt;0.001,0,AZ17-(AN17+AP17+AT17+AV17))</f>
        <v>-630</v>
      </c>
      <c r="CA17" s="334">
        <f>IF(ABS(BA17-(AO17+AQ17+AU17+AW17))&lt;0.001,0,BA17-(AO17+AQ17+AU17+AW17))</f>
        <v>-643</v>
      </c>
      <c r="CB17" s="334">
        <f>IF(ABS(AZ17-(AR17+AX17))&lt;0.001,0,AZ17-(AR17+AX17))</f>
        <v>0</v>
      </c>
      <c r="CC17" s="334">
        <f>IF(ABS(BA17-(AS17+AY17))&lt;0.001,0,BA17-(AS17+AY17))</f>
        <v>0</v>
      </c>
      <c r="CD17" s="355"/>
    </row>
    <row r="18" spans="1:82" s="73" customFormat="1" ht="15" customHeight="1">
      <c r="C18" s="73" t="s">
        <v>47</v>
      </c>
      <c r="H18" s="74"/>
      <c r="J18" s="216"/>
      <c r="L18" s="216"/>
      <c r="M18" s="217"/>
      <c r="N18" s="216"/>
      <c r="O18" s="217"/>
      <c r="P18" s="216"/>
      <c r="R18" s="216"/>
      <c r="S18" s="217"/>
      <c r="T18" s="216"/>
      <c r="U18" s="75"/>
      <c r="V18" s="216"/>
      <c r="Y18" s="216"/>
      <c r="AA18" s="216"/>
      <c r="AB18" s="217"/>
      <c r="AC18" s="216"/>
      <c r="AD18" s="217"/>
      <c r="AE18" s="216"/>
      <c r="AG18" s="216"/>
      <c r="AH18" s="217"/>
      <c r="AI18" s="216"/>
      <c r="AJ18" s="75"/>
      <c r="AK18" s="216"/>
      <c r="AL18" s="73">
        <v>1.7000000000000001E-2</v>
      </c>
      <c r="AN18" s="216"/>
      <c r="AO18" s="73">
        <v>0.02</v>
      </c>
      <c r="AP18" s="216"/>
      <c r="AQ18" s="217"/>
      <c r="AR18" s="216"/>
      <c r="AS18" s="217"/>
      <c r="AT18" s="216"/>
      <c r="AV18" s="216"/>
      <c r="AW18" s="217"/>
      <c r="AX18" s="216"/>
      <c r="AY18" s="75"/>
      <c r="AZ18" s="216"/>
      <c r="BC18" s="373"/>
      <c r="BD18" s="606"/>
      <c r="BE18" s="606"/>
      <c r="BF18" s="606"/>
      <c r="BG18" s="606"/>
      <c r="BH18" s="606"/>
      <c r="BI18" s="606"/>
      <c r="BJ18" s="606"/>
      <c r="BK18" s="606"/>
      <c r="BM18" s="606"/>
      <c r="BN18" s="606"/>
      <c r="BO18" s="606"/>
      <c r="BP18" s="606"/>
      <c r="BQ18" s="606"/>
      <c r="BR18" s="606"/>
      <c r="BS18" s="606"/>
      <c r="BT18" s="606"/>
      <c r="BV18" s="606"/>
      <c r="BW18" s="606"/>
      <c r="BX18" s="606"/>
      <c r="BY18" s="606"/>
      <c r="BZ18" s="606"/>
      <c r="CA18" s="606"/>
      <c r="CB18" s="606"/>
      <c r="CC18" s="606"/>
      <c r="CD18" s="75"/>
    </row>
    <row r="19" spans="1:82" s="211" customFormat="1" ht="15" customHeight="1">
      <c r="A19" s="90"/>
      <c r="B19" s="12"/>
      <c r="C19" s="12" t="s">
        <v>838</v>
      </c>
      <c r="D19" s="12"/>
      <c r="E19" s="12"/>
      <c r="F19" s="12"/>
      <c r="H19" s="11"/>
      <c r="J19" s="233"/>
      <c r="K19" s="213"/>
      <c r="L19" s="233"/>
      <c r="M19" s="214"/>
      <c r="N19" s="233"/>
      <c r="O19" s="214"/>
      <c r="P19" s="233"/>
      <c r="Q19" s="213"/>
      <c r="R19" s="233"/>
      <c r="S19" s="214"/>
      <c r="T19" s="233"/>
      <c r="U19" s="45"/>
      <c r="V19" s="233"/>
      <c r="W19" s="213">
        <v>2074</v>
      </c>
      <c r="Y19" s="233"/>
      <c r="Z19" s="213">
        <v>473</v>
      </c>
      <c r="AA19" s="233"/>
      <c r="AB19" s="214">
        <v>461</v>
      </c>
      <c r="AC19" s="233"/>
      <c r="AD19" s="214">
        <v>934</v>
      </c>
      <c r="AE19" s="233"/>
      <c r="AF19" s="213">
        <v>453</v>
      </c>
      <c r="AG19" s="233"/>
      <c r="AH19" s="214">
        <v>422</v>
      </c>
      <c r="AI19" s="233"/>
      <c r="AJ19" s="45">
        <v>875</v>
      </c>
      <c r="AK19" s="233">
        <v>2074</v>
      </c>
      <c r="AL19" s="213">
        <v>1809</v>
      </c>
      <c r="AN19" s="233">
        <v>473</v>
      </c>
      <c r="AO19" s="213">
        <v>418</v>
      </c>
      <c r="AP19" s="233"/>
      <c r="AQ19" s="214"/>
      <c r="AR19" s="233"/>
      <c r="AS19" s="214"/>
      <c r="AT19" s="233"/>
      <c r="AU19" s="213"/>
      <c r="AV19" s="233"/>
      <c r="AW19" s="214"/>
      <c r="AX19" s="233"/>
      <c r="AY19" s="45"/>
      <c r="AZ19" s="233"/>
      <c r="BA19" s="213"/>
      <c r="BC19" s="352"/>
      <c r="BD19" s="334">
        <f>IF(ABS(N19-(J19+L19))&lt;0.001,0,N19-(J19+L19))</f>
        <v>0</v>
      </c>
      <c r="BE19" s="334">
        <f t="shared" ref="BE19" si="39">IF(ABS(O19-(K19+M19))&lt;0.001,0,O19-(K19+M19))</f>
        <v>0</v>
      </c>
      <c r="BF19" s="334">
        <f>IF(ABS(T19-(P19+R19))&lt;0.001,0,T19-(P19+R19))</f>
        <v>0</v>
      </c>
      <c r="BG19" s="334">
        <f t="shared" ref="BG19" si="40">IF(ABS(U19-(Q19+S19))&lt;0.001,0,U19-(Q19+S19))</f>
        <v>0</v>
      </c>
      <c r="BH19" s="334">
        <f>IF(ABS(V19-(J19+L19+P19+R19))&lt;0.001,0,V19-(J19+L19+P19+R19))</f>
        <v>0</v>
      </c>
      <c r="BI19" s="334">
        <f>IF(BI$6="OFF",0,IF(ABS(W19-(K19+M19+Q19+S19))&lt;0.001,0,W19-(K19+M19+Q19+S19)))</f>
        <v>0</v>
      </c>
      <c r="BJ19" s="334">
        <f>IF(ABS(V19-(N19+T19))&lt;0.001,0,V19-(N19+T19))</f>
        <v>0</v>
      </c>
      <c r="BK19" s="334">
        <f>IF(BK$6="OFF",0,IF(BK12=2016,0,IF(ABS(W19-(O19+U19))&lt;0.001,0,W19-(O19+U19))))</f>
        <v>0</v>
      </c>
      <c r="BL19" s="90"/>
      <c r="BM19" s="334">
        <f t="shared" ref="BM19" si="41">IF(ABS(AC19-(Y19+AA19))&lt;0.001,0,AC19-(Y19+AA19))</f>
        <v>0</v>
      </c>
      <c r="BN19" s="334">
        <f t="shared" ref="BN19" si="42">IF(ABS(AD19-(Z19+AB19))&lt;0.001,0,AD19-(Z19+AB19))</f>
        <v>0</v>
      </c>
      <c r="BO19" s="334">
        <f t="shared" ref="BO19" si="43">IF(ABS(AI19-(AE19+AG19))&lt;0.001,0,AI19-(AE19+AG19))</f>
        <v>0</v>
      </c>
      <c r="BP19" s="334">
        <f t="shared" ref="BP19" si="44">IF(ABS(AJ19-(AF19+AH19))&lt;0.001,0,AJ19-(AF19+AH19))</f>
        <v>0</v>
      </c>
      <c r="BQ19" s="334">
        <f>IF(BQ$6="OFF",0,IF(ABS(AK19-(Y19+AA19+AE19+AG19))&lt;0.001,0,AK19-(Y19+AA19+AE19+AG19)))</f>
        <v>0</v>
      </c>
      <c r="BR19" s="334">
        <f t="shared" ref="BR19" si="45">IF(ABS(AL19-(Z19+AB19+AF19+AH19))&lt;0.001,0,AL19-(Z19+AB19+AF19+AH19))</f>
        <v>0</v>
      </c>
      <c r="BS19" s="334">
        <f>IF(BS$6="OFF",0,IF(ABS(AK19-(AC19+AI19))&lt;0.001,0,AK19-(AC19+AI19)))</f>
        <v>0</v>
      </c>
      <c r="BT19" s="334">
        <f t="shared" ref="BT19" si="46">IF(ABS(AL19-(AD19+AJ19))&lt;0.001,0,AL19-(AD19+AJ19))</f>
        <v>0</v>
      </c>
      <c r="BU19" s="90"/>
      <c r="BV19" s="334">
        <f>IF(ABS(AR19-(AN19+AP19))&lt;0.001,0,AR19-(AN19+AP19))</f>
        <v>-473</v>
      </c>
      <c r="BW19" s="334">
        <f>IF(ABS(AS19-(AO19+AQ19))&lt;0.001,0,AS19-(AO19+AQ19))</f>
        <v>-418</v>
      </c>
      <c r="BX19" s="334">
        <f t="shared" ref="BX19" si="47">IF(ABS(AX19-(AT19+AV19))&lt;0.001,0,AX19-(AT19+AV19))</f>
        <v>0</v>
      </c>
      <c r="BY19" s="334">
        <f t="shared" ref="BY19" si="48">IF(ABS(AY19-(AU19+AW19))&lt;0.001,0,AY19-(AU19+AW19))</f>
        <v>0</v>
      </c>
      <c r="BZ19" s="334">
        <f>IF(ABS(AZ19-(AN19+AP19+AT19+AV19))&lt;0.001,0,AZ19-(AN19+AP19+AT19+AV19))</f>
        <v>-473</v>
      </c>
      <c r="CA19" s="334">
        <f>IF(ABS(BA19-(AO19+AQ19+AU19+AW19))&lt;0.001,0,BA19-(AO19+AQ19+AU19+AW19))</f>
        <v>-418</v>
      </c>
      <c r="CB19" s="334">
        <f>IF(ABS(AZ19-(AR19+AX19))&lt;0.001,0,AZ19-(AR19+AX19))</f>
        <v>0</v>
      </c>
      <c r="CC19" s="334">
        <f>IF(ABS(BA19-(AS19+AY19))&lt;0.001,0,BA19-(AS19+AY19))</f>
        <v>0</v>
      </c>
      <c r="CD19" s="355"/>
    </row>
    <row r="20" spans="1:82" s="73" customFormat="1" ht="15" customHeight="1">
      <c r="C20" s="73" t="s">
        <v>47</v>
      </c>
      <c r="H20" s="74"/>
      <c r="J20" s="216"/>
      <c r="L20" s="216"/>
      <c r="M20" s="217"/>
      <c r="N20" s="216"/>
      <c r="O20" s="217"/>
      <c r="P20" s="216"/>
      <c r="R20" s="216"/>
      <c r="S20" s="217"/>
      <c r="T20" s="216"/>
      <c r="U20" s="75"/>
      <c r="V20" s="216"/>
      <c r="Y20" s="216"/>
      <c r="AA20" s="216"/>
      <c r="AB20" s="217"/>
      <c r="AC20" s="216"/>
      <c r="AD20" s="217"/>
      <c r="AE20" s="216"/>
      <c r="AG20" s="216"/>
      <c r="AH20" s="217"/>
      <c r="AI20" s="216"/>
      <c r="AJ20" s="75"/>
      <c r="AK20" s="216"/>
      <c r="AL20" s="73">
        <v>-0.128</v>
      </c>
      <c r="AN20" s="216"/>
      <c r="AO20" s="73">
        <v>-0.115</v>
      </c>
      <c r="AP20" s="216"/>
      <c r="AQ20" s="217"/>
      <c r="AR20" s="216"/>
      <c r="AS20" s="217"/>
      <c r="AT20" s="216"/>
      <c r="AV20" s="216"/>
      <c r="AW20" s="217"/>
      <c r="AX20" s="216"/>
      <c r="AY20" s="75"/>
      <c r="AZ20" s="216"/>
      <c r="BC20" s="373"/>
      <c r="BD20" s="606"/>
      <c r="BE20" s="606"/>
      <c r="BF20" s="606"/>
      <c r="BG20" s="606"/>
      <c r="BH20" s="606"/>
      <c r="BI20" s="606"/>
      <c r="BJ20" s="606"/>
      <c r="BK20" s="606"/>
      <c r="BM20" s="606"/>
      <c r="BN20" s="606"/>
      <c r="BO20" s="606"/>
      <c r="BP20" s="606"/>
      <c r="BQ20" s="606"/>
      <c r="BR20" s="606"/>
      <c r="BS20" s="606"/>
      <c r="BT20" s="606"/>
      <c r="BV20" s="606"/>
      <c r="BW20" s="606"/>
      <c r="BX20" s="606"/>
      <c r="BY20" s="606"/>
      <c r="BZ20" s="606"/>
      <c r="CA20" s="606"/>
      <c r="CB20" s="606"/>
      <c r="CC20" s="606"/>
      <c r="CD20" s="75"/>
    </row>
    <row r="21" spans="1:82" s="208" customFormat="1" ht="15" customHeight="1">
      <c r="B21" s="48" t="s">
        <v>478</v>
      </c>
      <c r="C21" s="48"/>
      <c r="D21" s="48"/>
      <c r="E21" s="48"/>
      <c r="F21" s="48"/>
      <c r="H21" s="11" t="s">
        <v>426</v>
      </c>
      <c r="J21" s="232"/>
      <c r="K21" s="49"/>
      <c r="L21" s="232"/>
      <c r="M21" s="215"/>
      <c r="N21" s="232"/>
      <c r="O21" s="215"/>
      <c r="P21" s="232"/>
      <c r="Q21" s="49"/>
      <c r="R21" s="232"/>
      <c r="S21" s="215"/>
      <c r="T21" s="232"/>
      <c r="U21" s="50"/>
      <c r="V21" s="232"/>
      <c r="W21" s="49">
        <v>0</v>
      </c>
      <c r="Y21" s="232"/>
      <c r="Z21" s="49">
        <v>0</v>
      </c>
      <c r="AA21" s="232"/>
      <c r="AB21" s="215">
        <v>0</v>
      </c>
      <c r="AC21" s="232"/>
      <c r="AD21" s="215">
        <v>0</v>
      </c>
      <c r="AE21" s="232"/>
      <c r="AF21" s="49">
        <v>0</v>
      </c>
      <c r="AG21" s="232"/>
      <c r="AH21" s="215">
        <v>0</v>
      </c>
      <c r="AI21" s="232"/>
      <c r="AJ21" s="50">
        <v>0</v>
      </c>
      <c r="AK21" s="232">
        <v>0</v>
      </c>
      <c r="AL21" s="49">
        <v>0</v>
      </c>
      <c r="AN21" s="232">
        <v>0</v>
      </c>
      <c r="AO21" s="49">
        <v>0</v>
      </c>
      <c r="AP21" s="232"/>
      <c r="AQ21" s="215"/>
      <c r="AR21" s="232"/>
      <c r="AS21" s="215"/>
      <c r="AT21" s="232"/>
      <c r="AU21" s="49"/>
      <c r="AV21" s="232"/>
      <c r="AW21" s="215"/>
      <c r="AX21" s="232"/>
      <c r="AY21" s="50"/>
      <c r="AZ21" s="232"/>
      <c r="BA21" s="49"/>
      <c r="BC21" s="353"/>
      <c r="BD21" s="334">
        <f>IF(ABS(N21-(J21+L21))&lt;0.001,0,N21-(J21+L21))</f>
        <v>0</v>
      </c>
      <c r="BE21" s="334">
        <f t="shared" ref="BE21" si="49">IF(ABS(O21-(K21+M21))&lt;0.001,0,O21-(K21+M21))</f>
        <v>0</v>
      </c>
      <c r="BF21" s="334">
        <f>IF(ABS(T21-(P21+R21))&lt;0.001,0,T21-(P21+R21))</f>
        <v>0</v>
      </c>
      <c r="BG21" s="334">
        <f t="shared" ref="BG21" si="50">IF(ABS(U21-(Q21+S21))&lt;0.001,0,U21-(Q21+S21))</f>
        <v>0</v>
      </c>
      <c r="BH21" s="334">
        <f>IF(ABS(V21-(J21+L21+P21+R21))&lt;0.001,0,V21-(J21+L21+P21+R21))</f>
        <v>0</v>
      </c>
      <c r="BI21" s="334">
        <f>IF(BI$6="OFF",0,IF(ABS(W21-(K21+M21+Q21+S21))&lt;0.001,0,W21-(K21+M21+Q21+S21)))</f>
        <v>0</v>
      </c>
      <c r="BJ21" s="334">
        <f>IF(ABS(V21-(N21+T21))&lt;0.001,0,V21-(N21+T21))</f>
        <v>0</v>
      </c>
      <c r="BK21" s="334">
        <f>IF(BK$6="OFF",0,IF(BK12=2016,0,IF(ABS(W21-(O21+U21))&lt;0.001,0,W21-(O21+U21))))</f>
        <v>0</v>
      </c>
      <c r="BL21" s="90"/>
      <c r="BM21" s="334">
        <f t="shared" ref="BM21:BN21" si="51">IF(ABS(AC21-(Y21+AA21))&lt;0.001,0,AC21-(Y21+AA21))</f>
        <v>0</v>
      </c>
      <c r="BN21" s="334">
        <f t="shared" si="51"/>
        <v>0</v>
      </c>
      <c r="BO21" s="334">
        <f t="shared" ref="BO21:BP21" si="52">IF(ABS(AI21-(AE21+AG21))&lt;0.001,0,AI21-(AE21+AG21))</f>
        <v>0</v>
      </c>
      <c r="BP21" s="334">
        <f t="shared" si="52"/>
        <v>0</v>
      </c>
      <c r="BQ21" s="334">
        <f>IF(BQ$6="OFF",0,IF(ABS(AK21-(Y21+AA21+AE21+AG21))&lt;0.001,0,AK21-(Y21+AA21+AE21+AG21)))</f>
        <v>0</v>
      </c>
      <c r="BR21" s="334">
        <f t="shared" ref="BR21" si="53">IF(ABS(AL21-(Z21+AB21+AF21+AH21))&lt;0.001,0,AL21-(Z21+AB21+AF21+AH21))</f>
        <v>0</v>
      </c>
      <c r="BS21" s="334">
        <f>IF(BS$6="OFF",0,IF(ABS(AK21-(AC21+AI21))&lt;0.001,0,AK21-(AC21+AI21)))</f>
        <v>0</v>
      </c>
      <c r="BT21" s="334">
        <f t="shared" ref="BT21" si="54">IF(ABS(AL21-(AD21+AJ21))&lt;0.001,0,AL21-(AD21+AJ21))</f>
        <v>0</v>
      </c>
      <c r="BU21" s="90"/>
      <c r="BV21" s="334">
        <f>IF(ABS(AR21-(AN21+AP21))&lt;0.001,0,AR21-(AN21+AP21))</f>
        <v>0</v>
      </c>
      <c r="BW21" s="334">
        <f>IF(ABS(AS21-(AO21+AQ21))&lt;0.001,0,AS21-(AO21+AQ21))</f>
        <v>0</v>
      </c>
      <c r="BX21" s="334">
        <f t="shared" ref="BX21:BY21" si="55">IF(ABS(AX21-(AT21+AV21))&lt;0.001,0,AX21-(AT21+AV21))</f>
        <v>0</v>
      </c>
      <c r="BY21" s="334">
        <f t="shared" si="55"/>
        <v>0</v>
      </c>
      <c r="BZ21" s="334">
        <f>IF(ABS(AZ21-(AN21+AP21+AT21+AV21))&lt;0.001,0,AZ21-(AN21+AP21+AT21+AV21))</f>
        <v>0</v>
      </c>
      <c r="CA21" s="334">
        <f>IF(ABS(BA21-(AO21+AQ21+AU21+AW21))&lt;0.001,0,BA21-(AO21+AQ21+AU21+AW21))</f>
        <v>0</v>
      </c>
      <c r="CB21" s="334">
        <f>IF(ABS(AZ21-(AR21+AX21))&lt;0.001,0,AZ21-(AR21+AX21))</f>
        <v>0</v>
      </c>
      <c r="CC21" s="334">
        <f>IF(ABS(BA21-(AS21+AY21))&lt;0.001,0,BA21-(AS21+AY21))</f>
        <v>0</v>
      </c>
      <c r="CD21" s="355"/>
    </row>
    <row r="22" spans="1:82" s="73" customFormat="1" ht="15" customHeight="1">
      <c r="B22" s="73" t="s">
        <v>47</v>
      </c>
      <c r="H22" s="74"/>
      <c r="J22" s="216"/>
      <c r="L22" s="216"/>
      <c r="M22" s="217"/>
      <c r="N22" s="216"/>
      <c r="O22" s="217"/>
      <c r="P22" s="216"/>
      <c r="R22" s="216"/>
      <c r="S22" s="217"/>
      <c r="T22" s="216"/>
      <c r="U22" s="75"/>
      <c r="V22" s="216"/>
      <c r="Y22" s="216"/>
      <c r="AA22" s="216"/>
      <c r="AB22" s="217"/>
      <c r="AC22" s="216"/>
      <c r="AD22" s="217"/>
      <c r="AE22" s="216"/>
      <c r="AG22" s="216"/>
      <c r="AH22" s="217"/>
      <c r="AI22" s="216"/>
      <c r="AJ22" s="75"/>
      <c r="AK22" s="216"/>
      <c r="AL22" s="73">
        <v>0</v>
      </c>
      <c r="AN22" s="216"/>
      <c r="AO22" s="73">
        <v>0</v>
      </c>
      <c r="AP22" s="216"/>
      <c r="AQ22" s="217"/>
      <c r="AR22" s="216"/>
      <c r="AS22" s="217"/>
      <c r="AT22" s="216"/>
      <c r="AV22" s="216"/>
      <c r="AW22" s="217"/>
      <c r="AX22" s="216"/>
      <c r="AY22" s="75"/>
      <c r="AZ22" s="216"/>
      <c r="BC22" s="373"/>
      <c r="BD22" s="606"/>
      <c r="BE22" s="606"/>
      <c r="BF22" s="606"/>
      <c r="BG22" s="606"/>
      <c r="BH22" s="606"/>
      <c r="BI22" s="606"/>
      <c r="BJ22" s="606"/>
      <c r="BK22" s="606"/>
      <c r="BM22" s="606"/>
      <c r="BN22" s="606"/>
      <c r="BO22" s="606"/>
      <c r="BP22" s="606"/>
      <c r="BQ22" s="606"/>
      <c r="BR22" s="606"/>
      <c r="BS22" s="606"/>
      <c r="BT22" s="606"/>
      <c r="BV22" s="606"/>
      <c r="BW22" s="606"/>
      <c r="BX22" s="606"/>
      <c r="BY22" s="606"/>
      <c r="BZ22" s="606"/>
      <c r="CA22" s="606"/>
      <c r="CB22" s="606"/>
      <c r="CC22" s="606"/>
      <c r="CD22" s="75"/>
    </row>
    <row r="23" spans="1:82" s="208" customFormat="1" ht="15" customHeight="1">
      <c r="B23" s="48" t="s">
        <v>477</v>
      </c>
      <c r="C23" s="48"/>
      <c r="D23" s="48"/>
      <c r="E23" s="48"/>
      <c r="F23" s="48"/>
      <c r="H23" s="11" t="s">
        <v>427</v>
      </c>
      <c r="J23" s="232"/>
      <c r="K23" s="49"/>
      <c r="L23" s="232"/>
      <c r="M23" s="215"/>
      <c r="N23" s="232"/>
      <c r="O23" s="215"/>
      <c r="P23" s="232"/>
      <c r="Q23" s="49"/>
      <c r="R23" s="232"/>
      <c r="S23" s="215"/>
      <c r="T23" s="232"/>
      <c r="U23" s="50"/>
      <c r="V23" s="232"/>
      <c r="W23" s="49">
        <v>5294</v>
      </c>
      <c r="Y23" s="232"/>
      <c r="Z23" s="49">
        <v>1331</v>
      </c>
      <c r="AA23" s="232"/>
      <c r="AB23" s="215">
        <v>1339</v>
      </c>
      <c r="AC23" s="232"/>
      <c r="AD23" s="215">
        <v>2670</v>
      </c>
      <c r="AE23" s="232"/>
      <c r="AF23" s="49">
        <v>1384</v>
      </c>
      <c r="AG23" s="232"/>
      <c r="AH23" s="215">
        <v>1334</v>
      </c>
      <c r="AI23" s="232"/>
      <c r="AJ23" s="50">
        <v>2718</v>
      </c>
      <c r="AK23" s="232">
        <v>5294</v>
      </c>
      <c r="AL23" s="49">
        <v>5388</v>
      </c>
      <c r="AN23" s="232">
        <v>1331</v>
      </c>
      <c r="AO23" s="49">
        <v>1293</v>
      </c>
      <c r="AP23" s="232"/>
      <c r="AQ23" s="215"/>
      <c r="AR23" s="232"/>
      <c r="AS23" s="215"/>
      <c r="AT23" s="232"/>
      <c r="AU23" s="49"/>
      <c r="AV23" s="232"/>
      <c r="AW23" s="215"/>
      <c r="AX23" s="232"/>
      <c r="AY23" s="50"/>
      <c r="AZ23" s="232"/>
      <c r="BA23" s="49"/>
      <c r="BC23" s="353"/>
      <c r="BD23" s="334">
        <f>IF(ABS(N23-(J23+L23))&lt;0.001,0,N23-(J23+L23))</f>
        <v>0</v>
      </c>
      <c r="BE23" s="334">
        <f t="shared" ref="BE23" si="56">IF(ABS(O23-(K23+M23))&lt;0.001,0,O23-(K23+M23))</f>
        <v>0</v>
      </c>
      <c r="BF23" s="334">
        <f>IF(ABS(T23-(P23+R23))&lt;0.001,0,T23-(P23+R23))</f>
        <v>0</v>
      </c>
      <c r="BG23" s="334">
        <f t="shared" ref="BG23" si="57">IF(ABS(U23-(Q23+S23))&lt;0.001,0,U23-(Q23+S23))</f>
        <v>0</v>
      </c>
      <c r="BH23" s="334">
        <f>IF(ABS(V23-(J23+L23+P23+R23))&lt;0.001,0,V23-(J23+L23+P23+R23))</f>
        <v>0</v>
      </c>
      <c r="BI23" s="334">
        <f>IF(BI$6="OFF",0,IF(ABS(W23-(K23+M23+Q23+S23))&lt;0.001,0,W23-(K23+M23+Q23+S23)))</f>
        <v>0</v>
      </c>
      <c r="BJ23" s="334">
        <f>IF(ABS(V23-(N23+T23))&lt;0.001,0,V23-(N23+T23))</f>
        <v>0</v>
      </c>
      <c r="BK23" s="334">
        <f>IF(BK$6="OFF",0,IF(BK14=2016,0,IF(ABS(W23-(O23+U23))&lt;0.001,0,W23-(O23+U23))))</f>
        <v>0</v>
      </c>
      <c r="BL23" s="90"/>
      <c r="BM23" s="334">
        <f t="shared" ref="BM23:BN23" si="58">IF(ABS(AC23-(Y23+AA23))&lt;0.001,0,AC23-(Y23+AA23))</f>
        <v>0</v>
      </c>
      <c r="BN23" s="334">
        <f t="shared" si="58"/>
        <v>0</v>
      </c>
      <c r="BO23" s="334">
        <f t="shared" ref="BO23:BP23" si="59">IF(ABS(AI23-(AE23+AG23))&lt;0.001,0,AI23-(AE23+AG23))</f>
        <v>0</v>
      </c>
      <c r="BP23" s="334">
        <f t="shared" si="59"/>
        <v>0</v>
      </c>
      <c r="BQ23" s="334">
        <f>IF(BQ$6="OFF",0,IF(ABS(AK23-(Y23+AA23+AE23+AG23))&lt;0.001,0,AK23-(Y23+AA23+AE23+AG23)))</f>
        <v>0</v>
      </c>
      <c r="BR23" s="334">
        <f t="shared" ref="BR23" si="60">IF(ABS(AL23-(Z23+AB23+AF23+AH23))&lt;0.001,0,AL23-(Z23+AB23+AF23+AH23))</f>
        <v>0</v>
      </c>
      <c r="BS23" s="334">
        <f>IF(BS$6="OFF",0,IF(ABS(AK23-(AC23+AI23))&lt;0.001,0,AK23-(AC23+AI23)))</f>
        <v>0</v>
      </c>
      <c r="BT23" s="334">
        <f t="shared" ref="BT23" si="61">IF(ABS(AL23-(AD23+AJ23))&lt;0.001,0,AL23-(AD23+AJ23))</f>
        <v>0</v>
      </c>
      <c r="BU23" s="90"/>
      <c r="BV23" s="334">
        <f>IF(ABS(AR23-(AN23+AP23))&lt;0.001,0,AR23-(AN23+AP23))</f>
        <v>-1331</v>
      </c>
      <c r="BW23" s="334">
        <f>IF(ABS(AS23-(AO23+AQ23))&lt;0.001,0,AS23-(AO23+AQ23))</f>
        <v>-1293</v>
      </c>
      <c r="BX23" s="334">
        <f t="shared" ref="BX23:BY23" si="62">IF(ABS(AX23-(AT23+AV23))&lt;0.001,0,AX23-(AT23+AV23))</f>
        <v>0</v>
      </c>
      <c r="BY23" s="334">
        <f t="shared" si="62"/>
        <v>0</v>
      </c>
      <c r="BZ23" s="334">
        <f>IF(ABS(AZ23-(AN23+AP23+AT23+AV23))&lt;0.001,0,AZ23-(AN23+AP23+AT23+AV23))</f>
        <v>-1331</v>
      </c>
      <c r="CA23" s="334">
        <f>IF(ABS(BA23-(AO23+AQ23+AU23+AW23))&lt;0.001,0,BA23-(AO23+AQ23+AU23+AW23))</f>
        <v>-1293</v>
      </c>
      <c r="CB23" s="334">
        <f>IF(ABS(AZ23-(AR23+AX23))&lt;0.001,0,AZ23-(AR23+AX23))</f>
        <v>0</v>
      </c>
      <c r="CC23" s="334">
        <f>IF(ABS(BA23-(AS23+AY23))&lt;0.001,0,BA23-(AS23+AY23))</f>
        <v>0</v>
      </c>
      <c r="CD23" s="355"/>
    </row>
    <row r="24" spans="1:82" s="73" customFormat="1" ht="15" customHeight="1">
      <c r="B24" s="73" t="s">
        <v>47</v>
      </c>
      <c r="H24" s="74"/>
      <c r="J24" s="216"/>
      <c r="L24" s="216"/>
      <c r="M24" s="217"/>
      <c r="N24" s="216"/>
      <c r="O24" s="217"/>
      <c r="P24" s="216"/>
      <c r="R24" s="216"/>
      <c r="S24" s="217"/>
      <c r="T24" s="216"/>
      <c r="U24" s="75"/>
      <c r="V24" s="216"/>
      <c r="Y24" s="216"/>
      <c r="AA24" s="216"/>
      <c r="AB24" s="217"/>
      <c r="AC24" s="216"/>
      <c r="AD24" s="217"/>
      <c r="AE24" s="216"/>
      <c r="AG24" s="216"/>
      <c r="AH24" s="217"/>
      <c r="AI24" s="216"/>
      <c r="AJ24" s="75"/>
      <c r="AK24" s="216"/>
      <c r="AL24" s="73">
        <v>1.7999999999999999E-2</v>
      </c>
      <c r="AN24" s="216"/>
      <c r="AO24" s="73">
        <v>-2.9000000000000001E-2</v>
      </c>
      <c r="AP24" s="216"/>
      <c r="AQ24" s="217"/>
      <c r="AR24" s="216"/>
      <c r="AS24" s="217"/>
      <c r="AT24" s="216"/>
      <c r="AV24" s="216"/>
      <c r="AW24" s="217"/>
      <c r="AX24" s="216"/>
      <c r="AY24" s="75"/>
      <c r="AZ24" s="216"/>
      <c r="BC24" s="373"/>
      <c r="BD24" s="606"/>
      <c r="BE24" s="606"/>
      <c r="BF24" s="606"/>
      <c r="BG24" s="606"/>
      <c r="BH24" s="606"/>
      <c r="BI24" s="606"/>
      <c r="BJ24" s="606"/>
      <c r="BK24" s="606"/>
      <c r="BM24" s="606"/>
      <c r="BN24" s="606"/>
      <c r="BO24" s="606"/>
      <c r="BP24" s="606"/>
      <c r="BQ24" s="606"/>
      <c r="BR24" s="606"/>
      <c r="BS24" s="606"/>
      <c r="BT24" s="606"/>
      <c r="BV24" s="606"/>
      <c r="BW24" s="606"/>
      <c r="BX24" s="606"/>
      <c r="BY24" s="606"/>
      <c r="BZ24" s="606"/>
      <c r="CA24" s="606"/>
      <c r="CB24" s="606"/>
      <c r="CC24" s="606"/>
      <c r="CD24" s="75"/>
    </row>
    <row r="25" spans="1:82" s="211" customFormat="1" ht="15" customHeight="1">
      <c r="B25" s="12"/>
      <c r="C25" s="12" t="s">
        <v>502</v>
      </c>
      <c r="D25" s="12"/>
      <c r="E25" s="12"/>
      <c r="F25" s="12"/>
      <c r="H25" s="11"/>
      <c r="J25" s="233"/>
      <c r="K25" s="213"/>
      <c r="L25" s="233"/>
      <c r="M25" s="214"/>
      <c r="N25" s="233"/>
      <c r="O25" s="214"/>
      <c r="P25" s="233"/>
      <c r="Q25" s="213"/>
      <c r="R25" s="233"/>
      <c r="S25" s="214"/>
      <c r="T25" s="233"/>
      <c r="U25" s="45"/>
      <c r="V25" s="233"/>
      <c r="W25" s="213">
        <v>815</v>
      </c>
      <c r="Y25" s="233"/>
      <c r="Z25" s="213">
        <v>197</v>
      </c>
      <c r="AA25" s="233"/>
      <c r="AB25" s="214">
        <v>207</v>
      </c>
      <c r="AC25" s="233"/>
      <c r="AD25" s="214">
        <v>405</v>
      </c>
      <c r="AE25" s="233"/>
      <c r="AF25" s="213">
        <v>236</v>
      </c>
      <c r="AG25" s="233"/>
      <c r="AH25" s="214">
        <v>204</v>
      </c>
      <c r="AI25" s="233"/>
      <c r="AJ25" s="45">
        <v>439</v>
      </c>
      <c r="AK25" s="233">
        <v>815</v>
      </c>
      <c r="AL25" s="213">
        <v>844</v>
      </c>
      <c r="AN25" s="233">
        <v>197</v>
      </c>
      <c r="AO25" s="213">
        <v>197</v>
      </c>
      <c r="AP25" s="233"/>
      <c r="AQ25" s="214"/>
      <c r="AR25" s="233"/>
      <c r="AS25" s="214"/>
      <c r="AT25" s="233"/>
      <c r="AU25" s="213"/>
      <c r="AV25" s="233"/>
      <c r="AW25" s="214"/>
      <c r="AX25" s="233"/>
      <c r="AY25" s="45"/>
      <c r="AZ25" s="233"/>
      <c r="BA25" s="213"/>
      <c r="BC25" s="352"/>
      <c r="BD25" s="334">
        <f>IF(ABS(N25-(J25+L25))&lt;0.001,0,N25-(J25+L25))</f>
        <v>0</v>
      </c>
      <c r="BE25" s="334">
        <f t="shared" ref="BE25" si="63">IF(ABS(O25-(K25+M25))&lt;0.001,0,O25-(K25+M25))</f>
        <v>0</v>
      </c>
      <c r="BF25" s="334">
        <f>IF(ABS(T25-(P25+R25))&lt;0.001,0,T25-(P25+R25))</f>
        <v>0</v>
      </c>
      <c r="BG25" s="334">
        <f t="shared" ref="BG25" si="64">IF(ABS(U25-(Q25+S25))&lt;0.001,0,U25-(Q25+S25))</f>
        <v>0</v>
      </c>
      <c r="BH25" s="334">
        <f>IF(ABS(V25-(J25+L25+P25+R25))&lt;0.001,0,V25-(J25+L25+P25+R25))</f>
        <v>0</v>
      </c>
      <c r="BI25" s="334">
        <f>IF(BI$6="OFF",0,IF(ABS(W25-(K25+M25+Q25+S25))&lt;0.001,0,W25-(K25+M25+Q25+S25)))</f>
        <v>0</v>
      </c>
      <c r="BJ25" s="334">
        <f>IF(ABS(V25-(N25+T25))&lt;0.001,0,V25-(N25+T25))</f>
        <v>0</v>
      </c>
      <c r="BK25" s="334">
        <f>IF(BK$6="OFF",0,IF(BK16=2016,0,IF(ABS(W25-(O25+U25))&lt;0.001,0,W25-(O25+U25))))</f>
        <v>0</v>
      </c>
      <c r="BL25" s="90"/>
      <c r="BM25" s="334">
        <f t="shared" ref="BM25:BN25" si="65">IF(ABS(AC25-(Y25+AA25))&lt;0.001,0,AC25-(Y25+AA25))</f>
        <v>0</v>
      </c>
      <c r="BN25" s="334">
        <f t="shared" si="65"/>
        <v>1</v>
      </c>
      <c r="BO25" s="334">
        <f t="shared" ref="BO25:BP25" si="66">IF(ABS(AI25-(AE25+AG25))&lt;0.001,0,AI25-(AE25+AG25))</f>
        <v>0</v>
      </c>
      <c r="BP25" s="334">
        <f t="shared" si="66"/>
        <v>-1</v>
      </c>
      <c r="BQ25" s="334">
        <f>IF(BQ$6="OFF",0,IF(ABS(AK25-(Y25+AA25+AE25+AG25))&lt;0.001,0,AK25-(Y25+AA25+AE25+AG25)))</f>
        <v>0</v>
      </c>
      <c r="BR25" s="334">
        <f t="shared" ref="BR25" si="67">IF(ABS(AL25-(Z25+AB25+AF25+AH25))&lt;0.001,0,AL25-(Z25+AB25+AF25+AH25))</f>
        <v>0</v>
      </c>
      <c r="BS25" s="334">
        <f>IF(BS$6="OFF",0,IF(ABS(AK25-(AC25+AI25))&lt;0.001,0,AK25-(AC25+AI25)))</f>
        <v>0</v>
      </c>
      <c r="BT25" s="334">
        <f t="shared" ref="BT25" si="68">IF(ABS(AL25-(AD25+AJ25))&lt;0.001,0,AL25-(AD25+AJ25))</f>
        <v>0</v>
      </c>
      <c r="BU25" s="90"/>
      <c r="BV25" s="334">
        <f>IF(ABS(AR25-(AN25+AP25))&lt;0.001,0,AR25-(AN25+AP25))</f>
        <v>-197</v>
      </c>
      <c r="BW25" s="334">
        <f>IF(ABS(AS25-(AO25+AQ25))&lt;0.001,0,AS25-(AO25+AQ25))</f>
        <v>-197</v>
      </c>
      <c r="BX25" s="334">
        <f t="shared" ref="BX25:BY25" si="69">IF(ABS(AX25-(AT25+AV25))&lt;0.001,0,AX25-(AT25+AV25))</f>
        <v>0</v>
      </c>
      <c r="BY25" s="334">
        <f t="shared" si="69"/>
        <v>0</v>
      </c>
      <c r="BZ25" s="334">
        <f>IF(ABS(AZ25-(AN25+AP25+AT25+AV25))&lt;0.001,0,AZ25-(AN25+AP25+AT25+AV25))</f>
        <v>-197</v>
      </c>
      <c r="CA25" s="334">
        <f>IF(ABS(BA25-(AO25+AQ25+AU25+AW25))&lt;0.001,0,BA25-(AO25+AQ25+AU25+AW25))</f>
        <v>-197</v>
      </c>
      <c r="CB25" s="334">
        <f>IF(ABS(AZ25-(AR25+AX25))&lt;0.001,0,AZ25-(AR25+AX25))</f>
        <v>0</v>
      </c>
      <c r="CC25" s="334">
        <f>IF(ABS(BA25-(AS25+AY25))&lt;0.001,0,BA25-(AS25+AY25))</f>
        <v>0</v>
      </c>
      <c r="CD25" s="355"/>
    </row>
    <row r="26" spans="1:82" s="73" customFormat="1" ht="15" customHeight="1">
      <c r="C26" s="73" t="s">
        <v>47</v>
      </c>
      <c r="H26" s="74"/>
      <c r="J26" s="216"/>
      <c r="L26" s="216"/>
      <c r="M26" s="217"/>
      <c r="N26" s="216"/>
      <c r="O26" s="217"/>
      <c r="P26" s="216"/>
      <c r="R26" s="216"/>
      <c r="S26" s="217"/>
      <c r="T26" s="216"/>
      <c r="U26" s="75"/>
      <c r="V26" s="216"/>
      <c r="Y26" s="216"/>
      <c r="AA26" s="216"/>
      <c r="AB26" s="217"/>
      <c r="AC26" s="216"/>
      <c r="AD26" s="217"/>
      <c r="AE26" s="216"/>
      <c r="AG26" s="216"/>
      <c r="AH26" s="217"/>
      <c r="AI26" s="216"/>
      <c r="AJ26" s="75"/>
      <c r="AK26" s="216"/>
      <c r="AL26" s="73">
        <v>3.5999999999999997E-2</v>
      </c>
      <c r="AN26" s="216"/>
      <c r="AO26" s="73">
        <v>-2E-3</v>
      </c>
      <c r="AP26" s="216"/>
      <c r="AQ26" s="217"/>
      <c r="AR26" s="216"/>
      <c r="AS26" s="217"/>
      <c r="AT26" s="216"/>
      <c r="AV26" s="216"/>
      <c r="AW26" s="217"/>
      <c r="AX26" s="216"/>
      <c r="AY26" s="75"/>
      <c r="AZ26" s="216"/>
      <c r="BC26" s="373"/>
      <c r="BD26" s="606"/>
      <c r="BE26" s="606"/>
      <c r="BF26" s="606"/>
      <c r="BG26" s="606"/>
      <c r="BH26" s="606"/>
      <c r="BI26" s="606"/>
      <c r="BJ26" s="606"/>
      <c r="BK26" s="606"/>
      <c r="BM26" s="606"/>
      <c r="BN26" s="606"/>
      <c r="BO26" s="606"/>
      <c r="BP26" s="606"/>
      <c r="BQ26" s="606"/>
      <c r="BR26" s="606"/>
      <c r="BS26" s="606"/>
      <c r="BT26" s="606"/>
      <c r="BV26" s="606"/>
      <c r="BW26" s="606"/>
      <c r="BX26" s="606"/>
      <c r="BY26" s="606"/>
      <c r="BZ26" s="606"/>
      <c r="CA26" s="606"/>
      <c r="CB26" s="606"/>
      <c r="CC26" s="606"/>
      <c r="CD26" s="75"/>
    </row>
    <row r="27" spans="1:82" s="208" customFormat="1" ht="15" customHeight="1">
      <c r="B27" s="48" t="s">
        <v>476</v>
      </c>
      <c r="C27" s="48"/>
      <c r="D27" s="48"/>
      <c r="E27" s="48"/>
      <c r="F27" s="48"/>
      <c r="H27" s="11" t="s">
        <v>428</v>
      </c>
      <c r="J27" s="232"/>
      <c r="K27" s="49"/>
      <c r="L27" s="232"/>
      <c r="M27" s="215"/>
      <c r="N27" s="232"/>
      <c r="O27" s="215"/>
      <c r="P27" s="232"/>
      <c r="Q27" s="49"/>
      <c r="R27" s="232"/>
      <c r="S27" s="215"/>
      <c r="T27" s="232"/>
      <c r="U27" s="50"/>
      <c r="V27" s="232"/>
      <c r="W27" s="49">
        <v>1340</v>
      </c>
      <c r="Y27" s="232"/>
      <c r="Z27" s="49">
        <v>284</v>
      </c>
      <c r="AA27" s="232"/>
      <c r="AB27" s="215">
        <v>296</v>
      </c>
      <c r="AC27" s="232"/>
      <c r="AD27" s="215">
        <v>580</v>
      </c>
      <c r="AE27" s="232"/>
      <c r="AF27" s="49">
        <v>340</v>
      </c>
      <c r="AG27" s="232"/>
      <c r="AH27" s="215">
        <v>466</v>
      </c>
      <c r="AI27" s="232"/>
      <c r="AJ27" s="50">
        <v>806</v>
      </c>
      <c r="AK27" s="232">
        <v>1340</v>
      </c>
      <c r="AL27" s="49">
        <v>1386</v>
      </c>
      <c r="AN27" s="232">
        <v>284</v>
      </c>
      <c r="AO27" s="49">
        <v>317</v>
      </c>
      <c r="AP27" s="232"/>
      <c r="AQ27" s="215"/>
      <c r="AR27" s="232"/>
      <c r="AS27" s="215"/>
      <c r="AT27" s="232"/>
      <c r="AU27" s="49"/>
      <c r="AV27" s="232"/>
      <c r="AW27" s="215"/>
      <c r="AX27" s="232"/>
      <c r="AY27" s="50"/>
      <c r="AZ27" s="232"/>
      <c r="BA27" s="49"/>
      <c r="BC27" s="353"/>
      <c r="BD27" s="334">
        <f>IF(ABS(N27-(J27+L27))&lt;0.001,0,N27-(J27+L27))</f>
        <v>0</v>
      </c>
      <c r="BE27" s="334">
        <f t="shared" ref="BE27" si="70">IF(ABS(O27-(K27+M27))&lt;0.001,0,O27-(K27+M27))</f>
        <v>0</v>
      </c>
      <c r="BF27" s="334">
        <f>IF(ABS(T27-(P27+R27))&lt;0.001,0,T27-(P27+R27))</f>
        <v>0</v>
      </c>
      <c r="BG27" s="334">
        <f t="shared" ref="BG27" si="71">IF(ABS(U27-(Q27+S27))&lt;0.001,0,U27-(Q27+S27))</f>
        <v>0</v>
      </c>
      <c r="BH27" s="334">
        <f>IF(ABS(V27-(J27+L27+P27+R27))&lt;0.001,0,V27-(J27+L27+P27+R27))</f>
        <v>0</v>
      </c>
      <c r="BI27" s="334">
        <f>IF(BI$6="OFF",0,IF(ABS(W27-(K27+M27+Q27+S27))&lt;0.001,0,W27-(K27+M27+Q27+S27)))</f>
        <v>0</v>
      </c>
      <c r="BJ27" s="334">
        <f>IF(ABS(V27-(N27+T27))&lt;0.001,0,V27-(N27+T27))</f>
        <v>0</v>
      </c>
      <c r="BK27" s="334">
        <f>IF(BK$6="OFF",0,IF(BK22=2016,0,IF(ABS(W27-(O27+U27))&lt;0.001,0,W27-(O27+U27))))</f>
        <v>0</v>
      </c>
      <c r="BL27" s="90"/>
      <c r="BM27" s="334">
        <f t="shared" ref="BM27:BN27" si="72">IF(ABS(AC27-(Y27+AA27))&lt;0.001,0,AC27-(Y27+AA27))</f>
        <v>0</v>
      </c>
      <c r="BN27" s="334">
        <f t="shared" si="72"/>
        <v>0</v>
      </c>
      <c r="BO27" s="334">
        <f t="shared" ref="BO27:BP27" si="73">IF(ABS(AI27-(AE27+AG27))&lt;0.001,0,AI27-(AE27+AG27))</f>
        <v>0</v>
      </c>
      <c r="BP27" s="334">
        <f t="shared" si="73"/>
        <v>0</v>
      </c>
      <c r="BQ27" s="334">
        <f>IF(BQ$6="OFF",0,IF(ABS(AK27-(Y27+AA27+AE27+AG27))&lt;0.001,0,AK27-(Y27+AA27+AE27+AG27)))</f>
        <v>0</v>
      </c>
      <c r="BR27" s="334">
        <f t="shared" ref="BR27" si="74">IF(ABS(AL27-(Z27+AB27+AF27+AH27))&lt;0.001,0,AL27-(Z27+AB27+AF27+AH27))</f>
        <v>0</v>
      </c>
      <c r="BS27" s="334">
        <f>IF(BS$6="OFF",0,IF(ABS(AK27-(AC27+AI27))&lt;0.001,0,AK27-(AC27+AI27)))</f>
        <v>0</v>
      </c>
      <c r="BT27" s="334">
        <f t="shared" ref="BT27" si="75">IF(ABS(AL27-(AD27+AJ27))&lt;0.001,0,AL27-(AD27+AJ27))</f>
        <v>0</v>
      </c>
      <c r="BU27" s="90"/>
      <c r="BV27" s="334">
        <f>IF(ABS(AR27-(AN27+AP27))&lt;0.001,0,AR27-(AN27+AP27))</f>
        <v>-284</v>
      </c>
      <c r="BW27" s="334">
        <f>IF(ABS(AS27-(AO27+AQ27))&lt;0.001,0,AS27-(AO27+AQ27))</f>
        <v>-317</v>
      </c>
      <c r="BX27" s="334">
        <f t="shared" ref="BX27:BY27" si="76">IF(ABS(AX27-(AT27+AV27))&lt;0.001,0,AX27-(AT27+AV27))</f>
        <v>0</v>
      </c>
      <c r="BY27" s="334">
        <f t="shared" si="76"/>
        <v>0</v>
      </c>
      <c r="BZ27" s="334">
        <f>IF(ABS(AZ27-(AN27+AP27+AT27+AV27))&lt;0.001,0,AZ27-(AN27+AP27+AT27+AV27))</f>
        <v>-284</v>
      </c>
      <c r="CA27" s="334">
        <f>IF(ABS(BA27-(AO27+AQ27+AU27+AW27))&lt;0.001,0,BA27-(AO27+AQ27+AU27+AW27))</f>
        <v>-317</v>
      </c>
      <c r="CB27" s="334">
        <f>IF(ABS(AZ27-(AR27+AX27))&lt;0.001,0,AZ27-(AR27+AX27))</f>
        <v>0</v>
      </c>
      <c r="CC27" s="334">
        <f>IF(ABS(BA27-(AS27+AY27))&lt;0.001,0,BA27-(AS27+AY27))</f>
        <v>0</v>
      </c>
      <c r="CD27" s="355"/>
    </row>
    <row r="28" spans="1:82" s="73" customFormat="1" ht="15" customHeight="1">
      <c r="B28" s="73" t="s">
        <v>47</v>
      </c>
      <c r="H28" s="74"/>
      <c r="J28" s="216"/>
      <c r="L28" s="216"/>
      <c r="M28" s="217"/>
      <c r="N28" s="216"/>
      <c r="O28" s="217"/>
      <c r="P28" s="216"/>
      <c r="R28" s="216"/>
      <c r="S28" s="217"/>
      <c r="T28" s="216"/>
      <c r="U28" s="75"/>
      <c r="V28" s="216"/>
      <c r="Y28" s="216"/>
      <c r="AA28" s="216"/>
      <c r="AB28" s="217"/>
      <c r="AC28" s="216"/>
      <c r="AD28" s="217"/>
      <c r="AE28" s="216"/>
      <c r="AG28" s="216"/>
      <c r="AH28" s="217"/>
      <c r="AI28" s="216"/>
      <c r="AJ28" s="75"/>
      <c r="AK28" s="216"/>
      <c r="AL28" s="73">
        <v>3.5000000000000003E-2</v>
      </c>
      <c r="AN28" s="216"/>
      <c r="AO28" s="73">
        <v>0.11700000000000001</v>
      </c>
      <c r="AP28" s="216"/>
      <c r="AQ28" s="217"/>
      <c r="AR28" s="216"/>
      <c r="AS28" s="217"/>
      <c r="AT28" s="216"/>
      <c r="AV28" s="216"/>
      <c r="AW28" s="217"/>
      <c r="AX28" s="216"/>
      <c r="AY28" s="75"/>
      <c r="AZ28" s="216"/>
      <c r="BC28" s="373"/>
      <c r="BD28" s="606"/>
      <c r="BE28" s="606"/>
      <c r="BF28" s="606"/>
      <c r="BG28" s="606"/>
      <c r="BH28" s="606"/>
      <c r="BI28" s="606"/>
      <c r="BJ28" s="606"/>
      <c r="BK28" s="606"/>
      <c r="BM28" s="606"/>
      <c r="BN28" s="606"/>
      <c r="BO28" s="606"/>
      <c r="BP28" s="606"/>
      <c r="BQ28" s="606"/>
      <c r="BR28" s="606"/>
      <c r="BS28" s="606"/>
      <c r="BT28" s="606"/>
      <c r="BV28" s="606"/>
      <c r="BW28" s="606"/>
      <c r="BX28" s="606"/>
      <c r="BY28" s="606"/>
      <c r="BZ28" s="606"/>
      <c r="CA28" s="606"/>
      <c r="CB28" s="606"/>
      <c r="CC28" s="606"/>
      <c r="CD28" s="75"/>
    </row>
    <row r="29" spans="1:82" s="208" customFormat="1" ht="15" customHeight="1">
      <c r="B29" s="48" t="s">
        <v>46</v>
      </c>
      <c r="C29" s="48"/>
      <c r="D29" s="48"/>
      <c r="E29" s="48"/>
      <c r="F29" s="48"/>
      <c r="H29" s="11" t="s">
        <v>826</v>
      </c>
      <c r="J29" s="232"/>
      <c r="K29" s="49"/>
      <c r="L29" s="232"/>
      <c r="M29" s="215"/>
      <c r="N29" s="232"/>
      <c r="O29" s="215"/>
      <c r="P29" s="232"/>
      <c r="Q29" s="49"/>
      <c r="R29" s="232"/>
      <c r="S29" s="215"/>
      <c r="T29" s="232"/>
      <c r="U29" s="50"/>
      <c r="V29" s="232"/>
      <c r="W29" s="49">
        <v>485</v>
      </c>
      <c r="Y29" s="232"/>
      <c r="Z29" s="49">
        <v>118</v>
      </c>
      <c r="AA29" s="232"/>
      <c r="AB29" s="215">
        <v>117</v>
      </c>
      <c r="AC29" s="232"/>
      <c r="AD29" s="215">
        <v>235</v>
      </c>
      <c r="AE29" s="232"/>
      <c r="AF29" s="49">
        <v>111</v>
      </c>
      <c r="AG29" s="232"/>
      <c r="AH29" s="215">
        <v>128</v>
      </c>
      <c r="AI29" s="232"/>
      <c r="AJ29" s="50">
        <v>238</v>
      </c>
      <c r="AK29" s="232">
        <v>485</v>
      </c>
      <c r="AL29" s="49">
        <v>473</v>
      </c>
      <c r="AN29" s="232">
        <v>118</v>
      </c>
      <c r="AO29" s="49">
        <v>121</v>
      </c>
      <c r="AP29" s="232"/>
      <c r="AQ29" s="215"/>
      <c r="AR29" s="232"/>
      <c r="AS29" s="215"/>
      <c r="AT29" s="232"/>
      <c r="AU29" s="49"/>
      <c r="AV29" s="232"/>
      <c r="AW29" s="215"/>
      <c r="AX29" s="232"/>
      <c r="AY29" s="50"/>
      <c r="AZ29" s="232"/>
      <c r="BA29" s="49"/>
      <c r="BC29" s="353"/>
      <c r="BD29" s="334">
        <f>IF(ABS(N29-(J29+L29))&lt;0.001,0,N29-(J29+L29))</f>
        <v>0</v>
      </c>
      <c r="BE29" s="334">
        <f t="shared" ref="BE29" si="77">IF(ABS(O29-(K29+M29))&lt;0.001,0,O29-(K29+M29))</f>
        <v>0</v>
      </c>
      <c r="BF29" s="334">
        <f>IF(ABS(T29-(P29+R29))&lt;0.001,0,T29-(P29+R29))</f>
        <v>0</v>
      </c>
      <c r="BG29" s="334">
        <f t="shared" ref="BG29" si="78">IF(ABS(U29-(Q29+S29))&lt;0.001,0,U29-(Q29+S29))</f>
        <v>0</v>
      </c>
      <c r="BH29" s="334">
        <f>IF(ABS(V29-(J29+L29+P29+R29))&lt;0.001,0,V29-(J29+L29+P29+R29))</f>
        <v>0</v>
      </c>
      <c r="BI29" s="334">
        <f>IF(BI$6="OFF",0,IF(ABS(W29-(K29+M29+Q29+S29))&lt;0.001,0,W29-(K29+M29+Q29+S29)))</f>
        <v>0</v>
      </c>
      <c r="BJ29" s="334">
        <f>IF(ABS(V29-(N29+T29))&lt;0.001,0,V29-(N29+T29))</f>
        <v>0</v>
      </c>
      <c r="BK29" s="334">
        <f>IF(BK$6="OFF",0,IF(BK24=2016,0,IF(ABS(W29-(O29+U29))&lt;0.001,0,W29-(O29+U29))))</f>
        <v>0</v>
      </c>
      <c r="BL29" s="90"/>
      <c r="BM29" s="334">
        <f t="shared" ref="BM29" si="79">IF(ABS(AC29-(Y29+AA29))&lt;0.001,0,AC29-(Y29+AA29))</f>
        <v>0</v>
      </c>
      <c r="BN29" s="334">
        <f t="shared" ref="BN29" si="80">IF(ABS(AD29-(Z29+AB29))&lt;0.001,0,AD29-(Z29+AB29))</f>
        <v>0</v>
      </c>
      <c r="BO29" s="334">
        <f t="shared" ref="BO29" si="81">IF(ABS(AI29-(AE29+AG29))&lt;0.001,0,AI29-(AE29+AG29))</f>
        <v>0</v>
      </c>
      <c r="BP29" s="334">
        <f t="shared" ref="BP29" si="82">IF(ABS(AJ29-(AF29+AH29))&lt;0.001,0,AJ29-(AF29+AH29))</f>
        <v>-1</v>
      </c>
      <c r="BQ29" s="334">
        <f>IF(BQ$6="OFF",0,IF(ABS(AK29-(Y29+AA29+AE29+AG29))&lt;0.001,0,AK29-(Y29+AA29+AE29+AG29)))</f>
        <v>0</v>
      </c>
      <c r="BR29" s="334">
        <f t="shared" ref="BR29" si="83">IF(ABS(AL29-(Z29+AB29+AF29+AH29))&lt;0.001,0,AL29-(Z29+AB29+AF29+AH29))</f>
        <v>-1</v>
      </c>
      <c r="BS29" s="334">
        <f>IF(BS$6="OFF",0,IF(ABS(AK29-(AC29+AI29))&lt;0.001,0,AK29-(AC29+AI29)))</f>
        <v>0</v>
      </c>
      <c r="BT29" s="334">
        <f t="shared" ref="BT29" si="84">IF(ABS(AL29-(AD29+AJ29))&lt;0.001,0,AL29-(AD29+AJ29))</f>
        <v>0</v>
      </c>
      <c r="BU29" s="90"/>
      <c r="BV29" s="334">
        <f>IF(ABS(AR29-(AN29+AP29))&lt;0.001,0,AR29-(AN29+AP29))</f>
        <v>-118</v>
      </c>
      <c r="BW29" s="334">
        <f>IF(ABS(AS29-(AO29+AQ29))&lt;0.001,0,AS29-(AO29+AQ29))</f>
        <v>-121</v>
      </c>
      <c r="BX29" s="334">
        <f t="shared" ref="BX29" si="85">IF(ABS(AX29-(AT29+AV29))&lt;0.001,0,AX29-(AT29+AV29))</f>
        <v>0</v>
      </c>
      <c r="BY29" s="334">
        <f t="shared" ref="BY29" si="86">IF(ABS(AY29-(AU29+AW29))&lt;0.001,0,AY29-(AU29+AW29))</f>
        <v>0</v>
      </c>
      <c r="BZ29" s="334">
        <f>IF(ABS(AZ29-(AN29+AP29+AT29+AV29))&lt;0.001,0,AZ29-(AN29+AP29+AT29+AV29))</f>
        <v>-118</v>
      </c>
      <c r="CA29" s="334">
        <f>IF(ABS(BA29-(AO29+AQ29+AU29+AW29))&lt;0.001,0,BA29-(AO29+AQ29+AU29+AW29))</f>
        <v>-121</v>
      </c>
      <c r="CB29" s="334">
        <f>IF(ABS(AZ29-(AR29+AX29))&lt;0.001,0,AZ29-(AR29+AX29))</f>
        <v>0</v>
      </c>
      <c r="CC29" s="334">
        <f>IF(ABS(BA29-(AS29+AY29))&lt;0.001,0,BA29-(AS29+AY29))</f>
        <v>0</v>
      </c>
      <c r="CD29" s="355"/>
    </row>
    <row r="30" spans="1:82" s="105" customFormat="1" ht="15" customHeight="1" thickBot="1">
      <c r="B30" s="307" t="s">
        <v>47</v>
      </c>
      <c r="C30" s="307"/>
      <c r="D30" s="307"/>
      <c r="E30" s="307"/>
      <c r="F30" s="308"/>
      <c r="G30" s="292"/>
      <c r="H30" s="574"/>
      <c r="I30" s="293"/>
      <c r="J30" s="312"/>
      <c r="K30" s="313"/>
      <c r="L30" s="312"/>
      <c r="M30" s="310"/>
      <c r="N30" s="312"/>
      <c r="O30" s="310"/>
      <c r="P30" s="312"/>
      <c r="Q30" s="313"/>
      <c r="R30" s="312"/>
      <c r="S30" s="310"/>
      <c r="T30" s="312"/>
      <c r="U30" s="311"/>
      <c r="V30" s="312"/>
      <c r="W30" s="313"/>
      <c r="X30" s="306"/>
      <c r="Y30" s="312"/>
      <c r="Z30" s="313"/>
      <c r="AA30" s="312"/>
      <c r="AB30" s="310"/>
      <c r="AC30" s="312"/>
      <c r="AD30" s="310"/>
      <c r="AE30" s="312"/>
      <c r="AF30" s="313"/>
      <c r="AG30" s="312"/>
      <c r="AH30" s="310"/>
      <c r="AI30" s="312"/>
      <c r="AJ30" s="311"/>
      <c r="AK30" s="312"/>
      <c r="AL30" s="313">
        <v>-2.4E-2</v>
      </c>
      <c r="AM30" s="306"/>
      <c r="AN30" s="312"/>
      <c r="AO30" s="313">
        <v>2.4E-2</v>
      </c>
      <c r="AP30" s="312"/>
      <c r="AQ30" s="310"/>
      <c r="AR30" s="312"/>
      <c r="AS30" s="310"/>
      <c r="AT30" s="312"/>
      <c r="AU30" s="313"/>
      <c r="AV30" s="312"/>
      <c r="AW30" s="310"/>
      <c r="AX30" s="312"/>
      <c r="AY30" s="311"/>
      <c r="AZ30" s="312"/>
      <c r="BA30" s="313"/>
      <c r="BC30" s="382"/>
      <c r="BD30" s="607"/>
      <c r="BE30" s="607"/>
      <c r="BF30" s="607"/>
      <c r="BG30" s="607"/>
      <c r="BH30" s="607"/>
      <c r="BI30" s="607"/>
      <c r="BJ30" s="607"/>
      <c r="BK30" s="607"/>
      <c r="BL30" s="73"/>
      <c r="BM30" s="607"/>
      <c r="BN30" s="607"/>
      <c r="BO30" s="607"/>
      <c r="BP30" s="607"/>
      <c r="BQ30" s="607"/>
      <c r="BR30" s="607"/>
      <c r="BS30" s="607"/>
      <c r="BT30" s="607"/>
      <c r="BU30" s="73"/>
      <c r="BV30" s="607"/>
      <c r="BW30" s="607"/>
      <c r="BX30" s="607"/>
      <c r="BY30" s="607"/>
      <c r="BZ30" s="607"/>
      <c r="CA30" s="607"/>
      <c r="CB30" s="607"/>
      <c r="CC30" s="607"/>
      <c r="CD30" s="384"/>
    </row>
    <row r="31" spans="1:82" s="325" customFormat="1" ht="15" customHeight="1" thickTop="1">
      <c r="B31" s="508"/>
      <c r="F31" s="326"/>
      <c r="G31" s="509"/>
      <c r="H31" s="320"/>
      <c r="I31" s="510"/>
      <c r="J31" s="510"/>
      <c r="K31" s="511"/>
      <c r="L31" s="511"/>
      <c r="M31" s="511"/>
      <c r="N31" s="511"/>
      <c r="O31" s="511"/>
      <c r="P31" s="511"/>
      <c r="Q31" s="511"/>
      <c r="R31" s="511"/>
      <c r="S31" s="511"/>
      <c r="T31" s="511"/>
      <c r="U31" s="511"/>
      <c r="V31" s="511"/>
      <c r="W31" s="511"/>
      <c r="Y31" s="510"/>
      <c r="Z31" s="511"/>
      <c r="AA31" s="511"/>
      <c r="AB31" s="511"/>
      <c r="AC31" s="511"/>
      <c r="AD31" s="511"/>
      <c r="AE31" s="511"/>
      <c r="AF31" s="511"/>
      <c r="AG31" s="511"/>
      <c r="AH31" s="511"/>
      <c r="AI31" s="511"/>
      <c r="AJ31" s="511"/>
      <c r="AK31" s="511"/>
      <c r="AL31" s="511"/>
      <c r="AN31" s="510"/>
      <c r="AO31" s="511"/>
      <c r="AP31" s="511"/>
      <c r="AQ31" s="511"/>
      <c r="AR31" s="511"/>
      <c r="AS31" s="511"/>
      <c r="AT31" s="511"/>
      <c r="AU31" s="511"/>
      <c r="AV31" s="511"/>
      <c r="AW31" s="511"/>
      <c r="AX31" s="511"/>
      <c r="AY31" s="511"/>
      <c r="AZ31" s="511"/>
      <c r="BA31" s="511"/>
      <c r="BD31" s="104"/>
      <c r="BE31" s="104"/>
      <c r="BF31" s="104"/>
      <c r="BG31" s="104"/>
      <c r="BH31" s="104"/>
      <c r="BI31" s="104"/>
      <c r="BJ31" s="104"/>
      <c r="BK31" s="104"/>
      <c r="BL31" s="104"/>
      <c r="BM31" s="104"/>
      <c r="BN31" s="104"/>
      <c r="BO31" s="104"/>
      <c r="BP31" s="104"/>
      <c r="BQ31" s="104"/>
      <c r="BR31" s="104"/>
      <c r="BS31" s="104"/>
      <c r="BT31" s="104"/>
      <c r="BU31" s="104"/>
      <c r="BV31" s="104"/>
      <c r="BW31" s="104"/>
      <c r="BX31" s="104"/>
      <c r="BY31" s="104"/>
      <c r="BZ31" s="104"/>
      <c r="CA31" s="104"/>
      <c r="CB31" s="104"/>
      <c r="CC31" s="104"/>
      <c r="CD31" s="104"/>
    </row>
    <row r="32" spans="1:82" s="106" customFormat="1" ht="15" customHeight="1">
      <c r="B32" s="298" t="s">
        <v>268</v>
      </c>
      <c r="C32" s="298"/>
      <c r="D32" s="295"/>
      <c r="E32" s="295"/>
      <c r="F32" s="299"/>
      <c r="G32" s="512"/>
      <c r="H32" s="101" t="s">
        <v>15</v>
      </c>
      <c r="I32" s="292"/>
      <c r="J32" s="241"/>
      <c r="K32" s="242"/>
      <c r="L32" s="241"/>
      <c r="M32" s="304"/>
      <c r="N32" s="241"/>
      <c r="O32" s="304"/>
      <c r="P32" s="241"/>
      <c r="Q32" s="242"/>
      <c r="R32" s="241"/>
      <c r="S32" s="304"/>
      <c r="T32" s="241"/>
      <c r="U32" s="305"/>
      <c r="V32" s="241"/>
      <c r="W32" s="242">
        <v>6729</v>
      </c>
      <c r="X32" s="108"/>
      <c r="Y32" s="241"/>
      <c r="Z32" s="242"/>
      <c r="AA32" s="241"/>
      <c r="AB32" s="304"/>
      <c r="AC32" s="241"/>
      <c r="AD32" s="304">
        <v>3106</v>
      </c>
      <c r="AE32" s="241"/>
      <c r="AF32" s="242"/>
      <c r="AG32" s="241"/>
      <c r="AH32" s="304"/>
      <c r="AI32" s="241"/>
      <c r="AJ32" s="305">
        <v>3772</v>
      </c>
      <c r="AK32" s="241">
        <v>6730</v>
      </c>
      <c r="AL32" s="242">
        <v>6878</v>
      </c>
      <c r="AM32" s="108"/>
      <c r="AN32" s="241"/>
      <c r="AO32" s="242"/>
      <c r="AP32" s="241"/>
      <c r="AQ32" s="304"/>
      <c r="AR32" s="241"/>
      <c r="AS32" s="304"/>
      <c r="AT32" s="241"/>
      <c r="AU32" s="242"/>
      <c r="AV32" s="241"/>
      <c r="AW32" s="304"/>
      <c r="AX32" s="241"/>
      <c r="AY32" s="305"/>
      <c r="AZ32" s="241"/>
      <c r="BA32" s="242"/>
      <c r="BC32" s="513"/>
      <c r="BD32" s="912"/>
      <c r="BE32" s="912"/>
      <c r="BF32" s="912"/>
      <c r="BG32" s="912"/>
      <c r="BH32" s="912"/>
      <c r="BI32" s="912"/>
      <c r="BJ32" s="906">
        <f>IF(ABS(V32-(N32+T32))&lt;0.001,0,V32-(N32+T32))</f>
        <v>0</v>
      </c>
      <c r="BK32" s="906">
        <f>IF(BK$6="OFF",0,IF(BK27=2016,0,IF(ABS(W32-(O32+U32))&lt;0.001,0,W32-(O32+U32))))</f>
        <v>0</v>
      </c>
      <c r="BL32" s="90"/>
      <c r="BM32" s="912"/>
      <c r="BN32" s="912"/>
      <c r="BO32" s="912"/>
      <c r="BP32" s="912"/>
      <c r="BQ32" s="912"/>
      <c r="BR32" s="912"/>
      <c r="BS32" s="906">
        <f>IF(BS$6="OFF",0,IF(ABS(AK32-(AC32+AI32))&lt;0.001,0,AK32-(AC32+AI32)))</f>
        <v>0</v>
      </c>
      <c r="BT32" s="906">
        <f t="shared" ref="BT32" si="87">IF(ABS(AL32-(AD32+AJ32))&lt;0.001,0,AL32-(AD32+AJ32))</f>
        <v>0</v>
      </c>
      <c r="BU32" s="90"/>
      <c r="BV32" s="912"/>
      <c r="BW32" s="912"/>
      <c r="BX32" s="912"/>
      <c r="BY32" s="912"/>
      <c r="BZ32" s="912"/>
      <c r="CA32" s="912"/>
      <c r="CB32" s="906">
        <f t="shared" ref="CB32" si="88">IF(ABS(AZ32-(AR32+AX32))&lt;0.001,0,AZ32-(AR32+AX32))</f>
        <v>0</v>
      </c>
      <c r="CC32" s="906">
        <f t="shared" ref="CC32" si="89">IF(ABS(BA32-(AS32+AY32))&lt;0.001,0,BA32-(AS32+AY32))</f>
        <v>0</v>
      </c>
      <c r="CD32" s="392"/>
    </row>
    <row r="33" spans="2:82" s="105" customFormat="1" ht="15" customHeight="1" thickBot="1">
      <c r="B33" s="307" t="s">
        <v>1</v>
      </c>
      <c r="C33" s="307"/>
      <c r="D33" s="307"/>
      <c r="E33" s="307"/>
      <c r="F33" s="308"/>
      <c r="G33" s="292"/>
      <c r="H33" s="574"/>
      <c r="I33" s="293"/>
      <c r="J33" s="312"/>
      <c r="K33" s="313"/>
      <c r="L33" s="312"/>
      <c r="M33" s="310"/>
      <c r="N33" s="312"/>
      <c r="O33" s="310"/>
      <c r="P33" s="312"/>
      <c r="Q33" s="313"/>
      <c r="R33" s="312"/>
      <c r="S33" s="310"/>
      <c r="T33" s="312"/>
      <c r="U33" s="311"/>
      <c r="V33" s="312"/>
      <c r="W33" s="313">
        <v>0.376</v>
      </c>
      <c r="X33" s="306"/>
      <c r="Y33" s="312"/>
      <c r="Z33" s="313"/>
      <c r="AA33" s="312"/>
      <c r="AB33" s="310"/>
      <c r="AC33" s="312"/>
      <c r="AD33" s="310">
        <v>0.35199999999999998</v>
      </c>
      <c r="AE33" s="312"/>
      <c r="AF33" s="313"/>
      <c r="AG33" s="312"/>
      <c r="AH33" s="310"/>
      <c r="AI33" s="312"/>
      <c r="AJ33" s="311">
        <v>0.40899999999999997</v>
      </c>
      <c r="AK33" s="312">
        <v>0.376</v>
      </c>
      <c r="AL33" s="313">
        <v>0.38100000000000001</v>
      </c>
      <c r="AM33" s="306"/>
      <c r="AN33" s="312"/>
      <c r="AO33" s="313"/>
      <c r="AP33" s="312"/>
      <c r="AQ33" s="310"/>
      <c r="AR33" s="312"/>
      <c r="AS33" s="310"/>
      <c r="AT33" s="312"/>
      <c r="AU33" s="313"/>
      <c r="AV33" s="312"/>
      <c r="AW33" s="310"/>
      <c r="AX33" s="312"/>
      <c r="AY33" s="311"/>
      <c r="AZ33" s="312"/>
      <c r="BA33" s="313"/>
      <c r="BC33" s="382"/>
      <c r="BD33" s="607"/>
      <c r="BE33" s="607"/>
      <c r="BF33" s="607"/>
      <c r="BG33" s="607"/>
      <c r="BH33" s="607"/>
      <c r="BI33" s="607"/>
      <c r="BJ33" s="607"/>
      <c r="BK33" s="607"/>
      <c r="BL33" s="73"/>
      <c r="BM33" s="607"/>
      <c r="BN33" s="607"/>
      <c r="BO33" s="607"/>
      <c r="BP33" s="607"/>
      <c r="BQ33" s="607"/>
      <c r="BR33" s="607"/>
      <c r="BS33" s="607"/>
      <c r="BT33" s="607"/>
      <c r="BU33" s="73"/>
      <c r="BV33" s="607"/>
      <c r="BW33" s="607"/>
      <c r="BX33" s="607"/>
      <c r="BY33" s="607"/>
      <c r="BZ33" s="607"/>
      <c r="CA33" s="607"/>
      <c r="CB33" s="607"/>
      <c r="CC33" s="607"/>
      <c r="CD33" s="384"/>
    </row>
    <row r="34" spans="2:82" s="87" customFormat="1" ht="15" customHeight="1" thickTop="1">
      <c r="C34" s="514"/>
      <c r="D34" s="292"/>
      <c r="E34" s="292"/>
      <c r="F34" s="515"/>
      <c r="G34" s="292"/>
      <c r="H34" s="516"/>
      <c r="I34" s="292"/>
      <c r="J34" s="517"/>
      <c r="K34" s="517"/>
      <c r="L34" s="517"/>
      <c r="M34" s="517"/>
      <c r="N34" s="517"/>
      <c r="O34" s="517"/>
      <c r="P34" s="517"/>
      <c r="Q34" s="517"/>
      <c r="R34" s="517"/>
      <c r="S34" s="517"/>
      <c r="T34" s="517"/>
      <c r="U34" s="517"/>
      <c r="V34" s="517"/>
      <c r="W34" s="517"/>
      <c r="Y34" s="517"/>
      <c r="Z34" s="517"/>
      <c r="AA34" s="517"/>
      <c r="AB34" s="517"/>
      <c r="AC34" s="517"/>
      <c r="AD34" s="517"/>
      <c r="AE34" s="517"/>
      <c r="AF34" s="517"/>
      <c r="AG34" s="517"/>
      <c r="AH34" s="517"/>
      <c r="AI34" s="517"/>
      <c r="AJ34" s="517"/>
      <c r="AK34" s="517"/>
      <c r="AL34" s="517"/>
      <c r="AN34" s="517"/>
      <c r="AO34" s="517"/>
      <c r="AP34" s="517"/>
      <c r="AQ34" s="517"/>
      <c r="AR34" s="517"/>
      <c r="AS34" s="517"/>
      <c r="AT34" s="517"/>
      <c r="AU34" s="517"/>
      <c r="AV34" s="517"/>
      <c r="AW34" s="517"/>
      <c r="AX34" s="517"/>
      <c r="AY34" s="517"/>
      <c r="AZ34" s="517"/>
      <c r="BA34" s="517"/>
    </row>
    <row r="35" spans="2:82" s="106" customFormat="1" ht="15" customHeight="1">
      <c r="B35" s="298" t="s">
        <v>2</v>
      </c>
      <c r="C35" s="298"/>
      <c r="D35" s="295"/>
      <c r="E35" s="295"/>
      <c r="F35" s="299"/>
      <c r="G35" s="512"/>
      <c r="H35" s="101" t="s">
        <v>17</v>
      </c>
      <c r="I35" s="292"/>
      <c r="J35" s="241"/>
      <c r="K35" s="242"/>
      <c r="L35" s="241"/>
      <c r="M35" s="304"/>
      <c r="N35" s="241"/>
      <c r="O35" s="304"/>
      <c r="P35" s="241"/>
      <c r="Q35" s="242"/>
      <c r="R35" s="241"/>
      <c r="S35" s="304"/>
      <c r="T35" s="241"/>
      <c r="U35" s="305"/>
      <c r="V35" s="241"/>
      <c r="W35" s="242">
        <v>3421</v>
      </c>
      <c r="X35" s="108"/>
      <c r="Y35" s="241"/>
      <c r="Z35" s="242"/>
      <c r="AA35" s="241"/>
      <c r="AB35" s="304"/>
      <c r="AC35" s="241"/>
      <c r="AD35" s="304">
        <v>1611</v>
      </c>
      <c r="AE35" s="241"/>
      <c r="AF35" s="242"/>
      <c r="AG35" s="241"/>
      <c r="AH35" s="304"/>
      <c r="AI35" s="241"/>
      <c r="AJ35" s="305">
        <v>1840</v>
      </c>
      <c r="AK35" s="241">
        <v>3431</v>
      </c>
      <c r="AL35" s="242">
        <v>3451</v>
      </c>
      <c r="AM35" s="108"/>
      <c r="AN35" s="241"/>
      <c r="AO35" s="242"/>
      <c r="AP35" s="241"/>
      <c r="AQ35" s="304"/>
      <c r="AR35" s="241"/>
      <c r="AS35" s="304"/>
      <c r="AT35" s="241"/>
      <c r="AU35" s="242"/>
      <c r="AV35" s="241"/>
      <c r="AW35" s="304"/>
      <c r="AX35" s="241"/>
      <c r="AY35" s="305"/>
      <c r="AZ35" s="241"/>
      <c r="BA35" s="242"/>
      <c r="BC35" s="513"/>
      <c r="BD35" s="912"/>
      <c r="BE35" s="912"/>
      <c r="BF35" s="912"/>
      <c r="BG35" s="912"/>
      <c r="BH35" s="912"/>
      <c r="BI35" s="912"/>
      <c r="BJ35" s="906">
        <f t="shared" ref="BJ35" si="90">IF(ABS(V35-(N35+T35))&lt;0.001,0,V35-(N35+T35))</f>
        <v>0</v>
      </c>
      <c r="BK35" s="906">
        <f>IF(BK$6="OFF",0,IF(BK30=2016,0,IF(ABS(W35-(O35+U35))&lt;0.001,0,W35-(O35+U35))))</f>
        <v>0</v>
      </c>
      <c r="BL35" s="90"/>
      <c r="BM35" s="912"/>
      <c r="BN35" s="912"/>
      <c r="BO35" s="912"/>
      <c r="BP35" s="912"/>
      <c r="BQ35" s="912"/>
      <c r="BR35" s="912"/>
      <c r="BS35" s="906">
        <f>IF(BS$6="OFF",0,IF(ABS(AK35-(AC35+AI35))&lt;0.001,0,AK35-(AC35+AI35)))</f>
        <v>0</v>
      </c>
      <c r="BT35" s="906">
        <f t="shared" ref="BT35" si="91">IF(ABS(AL35-(AD35+AJ35))&lt;0.001,0,AL35-(AD35+AJ35))</f>
        <v>0</v>
      </c>
      <c r="BU35" s="90"/>
      <c r="BV35" s="912"/>
      <c r="BW35" s="912"/>
      <c r="BX35" s="912"/>
      <c r="BY35" s="912"/>
      <c r="BZ35" s="912"/>
      <c r="CA35" s="912"/>
      <c r="CB35" s="906">
        <f t="shared" ref="CB35" si="92">IF(ABS(AZ35-(AR35+AX35))&lt;0.001,0,AZ35-(AR35+AX35))</f>
        <v>0</v>
      </c>
      <c r="CC35" s="906">
        <f t="shared" ref="CC35" si="93">IF(ABS(BA35-(AS35+AY35))&lt;0.001,0,BA35-(AS35+AY35))</f>
        <v>0</v>
      </c>
      <c r="CD35" s="392"/>
    </row>
    <row r="36" spans="2:82" s="105" customFormat="1" ht="15" customHeight="1" thickBot="1">
      <c r="B36" s="307" t="s">
        <v>1</v>
      </c>
      <c r="C36" s="307"/>
      <c r="D36" s="307"/>
      <c r="E36" s="307"/>
      <c r="F36" s="308"/>
      <c r="G36" s="292"/>
      <c r="H36" s="574"/>
      <c r="I36" s="293"/>
      <c r="J36" s="312"/>
      <c r="K36" s="313"/>
      <c r="L36" s="312"/>
      <c r="M36" s="310"/>
      <c r="N36" s="312"/>
      <c r="O36" s="310"/>
      <c r="P36" s="312"/>
      <c r="Q36" s="313"/>
      <c r="R36" s="312"/>
      <c r="S36" s="310"/>
      <c r="T36" s="312"/>
      <c r="U36" s="311"/>
      <c r="V36" s="312"/>
      <c r="W36" s="313">
        <v>0.191</v>
      </c>
      <c r="X36" s="306"/>
      <c r="Y36" s="312"/>
      <c r="Z36" s="313"/>
      <c r="AA36" s="312"/>
      <c r="AB36" s="310"/>
      <c r="AC36" s="312"/>
      <c r="AD36" s="310">
        <v>0.182</v>
      </c>
      <c r="AE36" s="312"/>
      <c r="AF36" s="313"/>
      <c r="AG36" s="312"/>
      <c r="AH36" s="310"/>
      <c r="AI36" s="312"/>
      <c r="AJ36" s="311">
        <v>0.2</v>
      </c>
      <c r="AK36" s="312">
        <v>0.192</v>
      </c>
      <c r="AL36" s="313">
        <v>0.191</v>
      </c>
      <c r="AM36" s="306"/>
      <c r="AN36" s="312"/>
      <c r="AO36" s="313"/>
      <c r="AP36" s="312"/>
      <c r="AQ36" s="310"/>
      <c r="AR36" s="312"/>
      <c r="AS36" s="310"/>
      <c r="AT36" s="312"/>
      <c r="AU36" s="313"/>
      <c r="AV36" s="312"/>
      <c r="AW36" s="310"/>
      <c r="AX36" s="312"/>
      <c r="AY36" s="311"/>
      <c r="AZ36" s="312"/>
      <c r="BA36" s="313"/>
      <c r="BC36" s="382"/>
      <c r="BD36" s="607"/>
      <c r="BE36" s="607"/>
      <c r="BF36" s="607"/>
      <c r="BG36" s="607"/>
      <c r="BH36" s="607"/>
      <c r="BI36" s="607"/>
      <c r="BJ36" s="607"/>
      <c r="BK36" s="607"/>
      <c r="BL36" s="73"/>
      <c r="BM36" s="607"/>
      <c r="BN36" s="607"/>
      <c r="BO36" s="607"/>
      <c r="BP36" s="607"/>
      <c r="BQ36" s="607"/>
      <c r="BR36" s="607"/>
      <c r="BS36" s="607"/>
      <c r="BT36" s="607"/>
      <c r="BU36" s="73"/>
      <c r="BV36" s="607"/>
      <c r="BW36" s="607"/>
      <c r="BX36" s="607"/>
      <c r="BY36" s="607"/>
      <c r="BZ36" s="607"/>
      <c r="CA36" s="607"/>
      <c r="CB36" s="607"/>
      <c r="CC36" s="607"/>
      <c r="CD36" s="384"/>
    </row>
    <row r="37" spans="2:82" s="87" customFormat="1" ht="15" customHeight="1" thickTop="1">
      <c r="H37" s="499"/>
    </row>
    <row r="38" spans="2:82" s="87" customFormat="1" ht="15" customHeight="1">
      <c r="H38" s="499"/>
    </row>
    <row r="39" spans="2:82" s="87" customFormat="1" ht="15" customHeight="1">
      <c r="H39" s="499"/>
    </row>
    <row r="40" spans="2:82" s="87" customFormat="1" ht="12.75">
      <c r="H40" s="499"/>
    </row>
    <row r="41" spans="2:82" s="87" customFormat="1" ht="12.75" hidden="1">
      <c r="H41" s="499"/>
    </row>
    <row r="42" spans="2:82" s="211" customFormat="1" ht="12.75" hidden="1">
      <c r="B42" s="369"/>
      <c r="C42" s="369"/>
      <c r="D42" s="369"/>
      <c r="E42" s="369"/>
      <c r="F42" s="369"/>
      <c r="H42" s="370"/>
      <c r="J42" s="369"/>
      <c r="K42" s="369"/>
      <c r="L42" s="369"/>
      <c r="M42" s="369"/>
      <c r="N42" s="369"/>
      <c r="O42" s="369"/>
      <c r="P42" s="369"/>
      <c r="Q42" s="369"/>
      <c r="R42" s="369"/>
      <c r="S42" s="369"/>
      <c r="T42" s="369"/>
      <c r="U42" s="369"/>
      <c r="V42" s="369"/>
      <c r="W42" s="369"/>
      <c r="Y42" s="369"/>
      <c r="Z42" s="369"/>
      <c r="AA42" s="369"/>
      <c r="AB42" s="369"/>
      <c r="AC42" s="369"/>
      <c r="AD42" s="369"/>
      <c r="AE42" s="369"/>
      <c r="AF42" s="369"/>
      <c r="AG42" s="369"/>
      <c r="AH42" s="369"/>
      <c r="AI42" s="369"/>
      <c r="AJ42" s="369"/>
      <c r="AK42" s="369"/>
      <c r="AL42" s="369"/>
      <c r="AN42" s="369"/>
      <c r="AO42" s="369"/>
      <c r="AP42" s="369"/>
      <c r="AQ42" s="369"/>
      <c r="AR42" s="369"/>
      <c r="AS42" s="369"/>
      <c r="AT42" s="369"/>
      <c r="AU42" s="369"/>
      <c r="AV42" s="369"/>
      <c r="AW42" s="369"/>
      <c r="AX42" s="369"/>
      <c r="AY42" s="369"/>
      <c r="AZ42" s="369"/>
      <c r="BA42" s="369"/>
    </row>
    <row r="43" spans="2:82" s="210" customFormat="1" ht="12.75" hidden="1">
      <c r="B43" s="405" t="s">
        <v>194</v>
      </c>
      <c r="C43" s="146"/>
      <c r="D43" s="146"/>
      <c r="E43" s="146"/>
      <c r="F43" s="146"/>
      <c r="G43" s="146"/>
      <c r="H43" s="244">
        <f>COUNTIF($53:$56,"&gt;2")+COUNTIF($53:$56,"&lt;-2")</f>
        <v>0</v>
      </c>
    </row>
    <row r="44" spans="2:82" s="210" customFormat="1" ht="12.75" hidden="1">
      <c r="B44" s="405" t="s">
        <v>195</v>
      </c>
      <c r="C44" s="146"/>
      <c r="D44" s="146"/>
      <c r="E44" s="146"/>
      <c r="F44" s="146"/>
      <c r="G44" s="146"/>
      <c r="H44" s="244">
        <f>IF(TRIMESTRE=1,COUNTIF($BC:$BT,"&gt;2")+COUNTIF($BC:$BT,"&lt;-2"),IF(OR(TRIMESTRE=2,TRIMESTRE=3),COUNTIF($BC:$BW,"&gt;2")+COUNTIF($BC:$BW,"&lt;-2"),IF(TRIMESTRE=4,COUNTIF($BC:$CD,"&gt;2")+COUNTIF($BC:$CD,"&lt;-2"),"Trim. ?")))</f>
        <v>0</v>
      </c>
    </row>
    <row r="45" spans="2:82" s="211" customFormat="1" ht="12.75" hidden="1" customHeight="1">
      <c r="B45" s="405" t="s">
        <v>244</v>
      </c>
      <c r="C45" s="146"/>
      <c r="D45" s="146"/>
      <c r="E45" s="146"/>
      <c r="F45" s="146"/>
      <c r="G45" s="146"/>
      <c r="H45" s="960"/>
    </row>
    <row r="46" spans="2:82" s="210" customFormat="1" ht="12.75" hidden="1">
      <c r="B46" s="405" t="s">
        <v>196</v>
      </c>
      <c r="C46" s="146"/>
      <c r="D46" s="146"/>
      <c r="E46" s="146"/>
      <c r="F46" s="146"/>
      <c r="G46" s="146"/>
      <c r="H46" s="244">
        <f>COUNTIF($57:$64,"&gt;=1")+COUNTIF($57:$64,"&lt;=-1")+COUNTIF($65:$68,"&gt;=0,1%")+COUNTIF($65:$68,"&lt;=-0,1%")</f>
        <v>0</v>
      </c>
    </row>
    <row r="47" spans="2:82" s="146" customFormat="1" ht="12.75" hidden="1" customHeight="1">
      <c r="B47" s="405" t="s">
        <v>414</v>
      </c>
      <c r="H47" s="244">
        <f>COUNTIF($51:$51,"&gt;0")</f>
        <v>0</v>
      </c>
      <c r="U47" s="262"/>
    </row>
    <row r="48" spans="2:82" s="210" customFormat="1" ht="12.75" hidden="1">
      <c r="B48" s="405" t="s">
        <v>269</v>
      </c>
      <c r="C48" s="146"/>
      <c r="D48" s="146"/>
      <c r="E48" s="146"/>
      <c r="F48" s="146"/>
      <c r="G48" s="146"/>
      <c r="H48" s="425" t="str">
        <f>IF(ISERROR(SUM($53:$68)+SUM($BC:$CD)),"# ERREUR !","OK")</f>
        <v>OK</v>
      </c>
    </row>
    <row r="49" spans="2:81" s="211" customFormat="1" ht="12.75" hidden="1" customHeight="1">
      <c r="B49" s="186"/>
      <c r="C49" s="186"/>
      <c r="D49" s="186"/>
      <c r="E49" s="186"/>
      <c r="F49" s="186"/>
      <c r="G49" s="186"/>
      <c r="H49" s="187"/>
      <c r="U49" s="208"/>
      <c r="BD49" s="146"/>
      <c r="BE49" s="146"/>
      <c r="BF49" s="146"/>
      <c r="BG49" s="146"/>
      <c r="BH49" s="146"/>
      <c r="BI49" s="146"/>
      <c r="BJ49" s="146"/>
      <c r="BK49" s="146"/>
      <c r="BM49" s="146"/>
      <c r="BN49" s="146"/>
      <c r="BO49" s="146"/>
      <c r="BP49" s="146"/>
      <c r="BQ49" s="146"/>
      <c r="BR49" s="146"/>
      <c r="BS49" s="146"/>
      <c r="BT49" s="146"/>
      <c r="BV49" s="146"/>
      <c r="BW49" s="146"/>
      <c r="BX49" s="146"/>
      <c r="BY49" s="146"/>
      <c r="BZ49" s="146"/>
      <c r="CA49" s="146"/>
      <c r="CB49" s="146"/>
      <c r="CC49" s="146"/>
    </row>
    <row r="50" spans="2:81" s="211" customFormat="1" ht="12.75" hidden="1" customHeight="1">
      <c r="B50" s="369"/>
      <c r="C50" s="369"/>
      <c r="D50" s="369"/>
      <c r="E50" s="369"/>
      <c r="F50" s="369"/>
      <c r="H50" s="370"/>
      <c r="J50" s="369"/>
      <c r="K50" s="369"/>
      <c r="L50" s="369"/>
      <c r="M50" s="369"/>
      <c r="N50" s="369"/>
      <c r="O50" s="369"/>
      <c r="P50" s="369"/>
      <c r="Q50" s="369"/>
      <c r="R50" s="369"/>
      <c r="S50" s="369"/>
      <c r="T50" s="369"/>
      <c r="U50" s="416"/>
      <c r="V50" s="369"/>
      <c r="W50" s="369"/>
      <c r="Y50" s="369"/>
      <c r="Z50" s="369"/>
      <c r="AA50" s="369"/>
      <c r="AB50" s="369"/>
      <c r="AC50" s="369"/>
      <c r="AD50" s="369"/>
      <c r="AE50" s="369"/>
      <c r="AF50" s="369"/>
      <c r="AG50" s="369"/>
      <c r="AH50" s="369"/>
      <c r="AI50" s="369"/>
      <c r="AJ50" s="369"/>
      <c r="AK50" s="369"/>
      <c r="AL50" s="369"/>
      <c r="AN50" s="369"/>
      <c r="AO50" s="369"/>
      <c r="AP50" s="369"/>
      <c r="AQ50" s="369"/>
      <c r="AR50" s="369"/>
      <c r="AS50" s="369"/>
      <c r="AT50" s="369"/>
      <c r="AU50" s="369"/>
      <c r="AV50" s="369"/>
      <c r="AW50" s="369"/>
      <c r="AX50" s="369"/>
      <c r="AY50" s="369"/>
      <c r="AZ50" s="369"/>
      <c r="BA50" s="369"/>
      <c r="BD50" s="146"/>
      <c r="BE50" s="146"/>
      <c r="BF50" s="146"/>
      <c r="BG50" s="146"/>
      <c r="BH50" s="146"/>
      <c r="BI50" s="146"/>
      <c r="BJ50" s="146"/>
      <c r="BK50" s="146"/>
      <c r="BM50" s="146"/>
      <c r="BN50" s="146"/>
      <c r="BO50" s="146"/>
      <c r="BP50" s="146"/>
      <c r="BQ50" s="146"/>
      <c r="BR50" s="146"/>
      <c r="BS50" s="146"/>
      <c r="BT50" s="146"/>
      <c r="BV50" s="146"/>
      <c r="BW50" s="146"/>
      <c r="BX50" s="146"/>
      <c r="BY50" s="146"/>
      <c r="BZ50" s="146"/>
      <c r="CA50" s="146"/>
      <c r="CB50" s="146"/>
      <c r="CC50" s="146"/>
    </row>
    <row r="51" spans="2:81" s="386" customFormat="1" ht="12.75" hidden="1" customHeight="1">
      <c r="B51" s="386" t="s">
        <v>416</v>
      </c>
      <c r="H51" s="387" t="s">
        <v>191</v>
      </c>
      <c r="J51" s="388">
        <f t="shared" ref="J51:M51" si="94">IF(COUNT(J32:J33,J35:J36)=0,0,COUNT(J32:J33,J35:J36))</f>
        <v>0</v>
      </c>
      <c r="K51" s="388">
        <f t="shared" si="94"/>
        <v>0</v>
      </c>
      <c r="L51" s="388">
        <f t="shared" si="94"/>
        <v>0</v>
      </c>
      <c r="M51" s="388">
        <f t="shared" si="94"/>
        <v>0</v>
      </c>
      <c r="N51" s="829"/>
      <c r="O51" s="829"/>
      <c r="P51" s="388">
        <f t="shared" ref="P51:S51" si="95">IF(COUNT(P32:P33,P35:P36)=0,0,COUNT(P32:P33,P35:P36))</f>
        <v>0</v>
      </c>
      <c r="Q51" s="388">
        <f t="shared" si="95"/>
        <v>0</v>
      </c>
      <c r="R51" s="388">
        <f t="shared" si="95"/>
        <v>0</v>
      </c>
      <c r="S51" s="388">
        <f t="shared" si="95"/>
        <v>0</v>
      </c>
      <c r="T51" s="829"/>
      <c r="U51" s="829"/>
      <c r="V51" s="829"/>
      <c r="W51" s="829"/>
      <c r="X51" s="388"/>
      <c r="Y51" s="388">
        <f t="shared" ref="Y51:AB51" si="96">IF(COUNT(Y32:Y33,Y35:Y36)=0,0,COUNT(Y32:Y33,Y35:Y36))</f>
        <v>0</v>
      </c>
      <c r="Z51" s="388">
        <f t="shared" si="96"/>
        <v>0</v>
      </c>
      <c r="AA51" s="388">
        <f t="shared" si="96"/>
        <v>0</v>
      </c>
      <c r="AB51" s="388">
        <f t="shared" si="96"/>
        <v>0</v>
      </c>
      <c r="AC51" s="829"/>
      <c r="AD51" s="829"/>
      <c r="AE51" s="388">
        <f t="shared" ref="AE51:AH51" si="97">IF(COUNT(AE32:AE33,AE35:AE36)=0,0,COUNT(AE32:AE33,AE35:AE36))</f>
        <v>0</v>
      </c>
      <c r="AF51" s="388">
        <f t="shared" si="97"/>
        <v>0</v>
      </c>
      <c r="AG51" s="388">
        <f t="shared" si="97"/>
        <v>0</v>
      </c>
      <c r="AH51" s="388">
        <f t="shared" si="97"/>
        <v>0</v>
      </c>
      <c r="AI51" s="829"/>
      <c r="AJ51" s="829"/>
      <c r="AK51" s="829"/>
      <c r="AL51" s="829"/>
      <c r="AM51" s="388"/>
      <c r="AN51" s="388">
        <f>IF(COUNT(AN32:AN33,AN35:AN36)=0,0,COUNT(AN32:AN33,AN35:AN36))</f>
        <v>0</v>
      </c>
      <c r="AO51" s="388">
        <f t="shared" ref="AO51:AQ51" si="98">IF(COUNT(AO32:AO33,AO35:AO36)=0,0,COUNT(AO32:AO33,AO35:AO36))</f>
        <v>0</v>
      </c>
      <c r="AP51" s="388">
        <f t="shared" si="98"/>
        <v>0</v>
      </c>
      <c r="AQ51" s="388">
        <f t="shared" si="98"/>
        <v>0</v>
      </c>
      <c r="AR51" s="829"/>
      <c r="AS51" s="829"/>
      <c r="AT51" s="388">
        <f t="shared" ref="AT51:AW51" si="99">IF(COUNT(AT32:AT33,AT35:AT36)=0,0,COUNT(AT32:AT33,AT35:AT36))</f>
        <v>0</v>
      </c>
      <c r="AU51" s="388">
        <f t="shared" si="99"/>
        <v>0</v>
      </c>
      <c r="AV51" s="388">
        <f t="shared" si="99"/>
        <v>0</v>
      </c>
      <c r="AW51" s="388">
        <f t="shared" si="99"/>
        <v>0</v>
      </c>
      <c r="AX51" s="829"/>
      <c r="AY51" s="829"/>
      <c r="AZ51" s="829"/>
      <c r="BA51" s="829"/>
    </row>
    <row r="52" spans="2:81" s="210" customFormat="1" ht="12.75" hidden="1">
      <c r="B52" s="186"/>
      <c r="C52" s="186"/>
      <c r="D52" s="186"/>
      <c r="E52" s="186"/>
      <c r="F52" s="186"/>
      <c r="G52" s="186"/>
      <c r="H52" s="187"/>
    </row>
    <row r="53" spans="2:81" s="211" customFormat="1" ht="12.75" hidden="1">
      <c r="B53" s="369"/>
      <c r="C53" s="369"/>
      <c r="D53" s="369"/>
      <c r="E53" s="369"/>
      <c r="F53" s="369"/>
      <c r="H53" s="370"/>
      <c r="J53" s="369"/>
      <c r="K53" s="369"/>
      <c r="L53" s="369"/>
      <c r="M53" s="369"/>
      <c r="N53" s="369"/>
      <c r="O53" s="369"/>
      <c r="P53" s="369"/>
      <c r="Q53" s="369"/>
      <c r="R53" s="369"/>
      <c r="S53" s="369"/>
      <c r="T53" s="369"/>
      <c r="U53" s="369"/>
      <c r="V53" s="369"/>
      <c r="W53" s="369"/>
      <c r="Y53" s="369"/>
      <c r="Z53" s="369"/>
      <c r="AA53" s="369"/>
      <c r="AB53" s="369"/>
      <c r="AC53" s="369"/>
      <c r="AD53" s="369"/>
      <c r="AE53" s="369"/>
      <c r="AF53" s="369"/>
      <c r="AG53" s="369"/>
      <c r="AH53" s="369"/>
      <c r="AI53" s="369"/>
      <c r="AJ53" s="369"/>
      <c r="AK53" s="369"/>
      <c r="AL53" s="369"/>
      <c r="AN53" s="369"/>
      <c r="AO53" s="369"/>
      <c r="AP53" s="369"/>
      <c r="AQ53" s="369"/>
      <c r="AR53" s="369"/>
      <c r="AS53" s="369"/>
      <c r="AT53" s="369"/>
      <c r="AU53" s="369"/>
      <c r="AV53" s="369"/>
      <c r="AW53" s="369"/>
      <c r="AX53" s="369"/>
      <c r="AY53" s="369"/>
      <c r="AZ53" s="369"/>
      <c r="BA53" s="369"/>
    </row>
    <row r="54" spans="2:81" s="155" customFormat="1" ht="12.75" hidden="1">
      <c r="B54" s="155" t="s">
        <v>62</v>
      </c>
      <c r="H54" s="156" t="s">
        <v>191</v>
      </c>
      <c r="J54" s="157">
        <f t="shared" ref="J54:V54" si="100">IF(ABS(J9-(J11+J13+J15+J21+J23+J27+J29))&lt;0.001,0,J9-(J11+J13+J15+J21+J23+J27+J29))</f>
        <v>0</v>
      </c>
      <c r="K54" s="157">
        <f t="shared" si="100"/>
        <v>0</v>
      </c>
      <c r="L54" s="157">
        <f t="shared" si="100"/>
        <v>0</v>
      </c>
      <c r="M54" s="157">
        <f t="shared" si="100"/>
        <v>0</v>
      </c>
      <c r="N54" s="157">
        <f t="shared" si="100"/>
        <v>0</v>
      </c>
      <c r="O54" s="157">
        <f t="shared" si="100"/>
        <v>0</v>
      </c>
      <c r="P54" s="157">
        <f t="shared" si="100"/>
        <v>0</v>
      </c>
      <c r="Q54" s="157">
        <f t="shared" si="100"/>
        <v>0</v>
      </c>
      <c r="R54" s="157">
        <f t="shared" si="100"/>
        <v>0</v>
      </c>
      <c r="S54" s="157">
        <f t="shared" si="100"/>
        <v>0</v>
      </c>
      <c r="T54" s="157">
        <f t="shared" si="100"/>
        <v>0</v>
      </c>
      <c r="U54" s="157">
        <f t="shared" si="100"/>
        <v>0</v>
      </c>
      <c r="V54" s="157">
        <f t="shared" si="100"/>
        <v>0</v>
      </c>
      <c r="W54" s="157">
        <f>IF(ABS(W9-(W11+W13+W15+W21+W23+W27+W29))&lt;0.001,0,W9-(W11+W13+W15+W21+W23+W27+W29))</f>
        <v>0</v>
      </c>
      <c r="Y54" s="157">
        <f t="shared" ref="Y54:AL54" si="101">IF(ABS(Y9-(Y11+Y13+Y15+Y21+Y23+Y27+Y29))&lt;0.001,0,Y9-(Y11+Y13+Y15+Y21+Y23+Y27+Y29))</f>
        <v>0</v>
      </c>
      <c r="Z54" s="157">
        <f t="shared" si="101"/>
        <v>-1</v>
      </c>
      <c r="AA54" s="157">
        <f t="shared" si="101"/>
        <v>0</v>
      </c>
      <c r="AB54" s="157">
        <f t="shared" si="101"/>
        <v>1</v>
      </c>
      <c r="AC54" s="157">
        <f t="shared" si="101"/>
        <v>0</v>
      </c>
      <c r="AD54" s="157">
        <f t="shared" si="101"/>
        <v>0</v>
      </c>
      <c r="AE54" s="157">
        <f t="shared" si="101"/>
        <v>0</v>
      </c>
      <c r="AF54" s="157">
        <f t="shared" si="101"/>
        <v>0</v>
      </c>
      <c r="AG54" s="157">
        <f t="shared" si="101"/>
        <v>0</v>
      </c>
      <c r="AH54" s="157">
        <f t="shared" si="101"/>
        <v>0</v>
      </c>
      <c r="AI54" s="157">
        <f t="shared" si="101"/>
        <v>0</v>
      </c>
      <c r="AJ54" s="157">
        <f t="shared" si="101"/>
        <v>1</v>
      </c>
      <c r="AK54" s="157">
        <f t="shared" si="101"/>
        <v>0</v>
      </c>
      <c r="AL54" s="157">
        <f t="shared" si="101"/>
        <v>1</v>
      </c>
      <c r="AN54" s="157">
        <f t="shared" ref="AN54:BA54" si="102">IF(ABS(AN9-(AN11+AN13+AN15+AN21+AN23+AN27+AN29))&lt;0.001,0,AN9-(AN11+AN13+AN15+AN21+AN23+AN27+AN29))</f>
        <v>0</v>
      </c>
      <c r="AO54" s="157">
        <f t="shared" si="102"/>
        <v>1</v>
      </c>
      <c r="AP54" s="157">
        <f t="shared" si="102"/>
        <v>0</v>
      </c>
      <c r="AQ54" s="157">
        <f t="shared" si="102"/>
        <v>0</v>
      </c>
      <c r="AR54" s="157">
        <f t="shared" si="102"/>
        <v>0</v>
      </c>
      <c r="AS54" s="157">
        <f t="shared" si="102"/>
        <v>0</v>
      </c>
      <c r="AT54" s="157">
        <f t="shared" si="102"/>
        <v>0</v>
      </c>
      <c r="AU54" s="157">
        <f t="shared" si="102"/>
        <v>0</v>
      </c>
      <c r="AV54" s="157">
        <f t="shared" si="102"/>
        <v>0</v>
      </c>
      <c r="AW54" s="157">
        <f t="shared" si="102"/>
        <v>0</v>
      </c>
      <c r="AX54" s="157">
        <f t="shared" si="102"/>
        <v>0</v>
      </c>
      <c r="AY54" s="157">
        <f t="shared" si="102"/>
        <v>0</v>
      </c>
      <c r="AZ54" s="157">
        <f t="shared" si="102"/>
        <v>0</v>
      </c>
      <c r="BA54" s="157">
        <f t="shared" si="102"/>
        <v>0</v>
      </c>
    </row>
    <row r="55" spans="2:81" s="155" customFormat="1" ht="12.75" hidden="1">
      <c r="B55" s="155" t="s">
        <v>839</v>
      </c>
      <c r="H55" s="156" t="s">
        <v>191</v>
      </c>
      <c r="J55" s="157">
        <f t="shared" ref="J55:V55" si="103">IF(ABS(J15-(J17+J19))&lt;0.001,0,J15-(J17+J19))</f>
        <v>0</v>
      </c>
      <c r="K55" s="157">
        <f t="shared" si="103"/>
        <v>0</v>
      </c>
      <c r="L55" s="157">
        <f t="shared" si="103"/>
        <v>0</v>
      </c>
      <c r="M55" s="157">
        <f t="shared" si="103"/>
        <v>0</v>
      </c>
      <c r="N55" s="157">
        <f t="shared" si="103"/>
        <v>0</v>
      </c>
      <c r="O55" s="157">
        <f t="shared" si="103"/>
        <v>0</v>
      </c>
      <c r="P55" s="157">
        <f t="shared" si="103"/>
        <v>0</v>
      </c>
      <c r="Q55" s="157">
        <f t="shared" si="103"/>
        <v>0</v>
      </c>
      <c r="R55" s="157">
        <f t="shared" si="103"/>
        <v>0</v>
      </c>
      <c r="S55" s="157">
        <f t="shared" si="103"/>
        <v>0</v>
      </c>
      <c r="T55" s="157">
        <f t="shared" si="103"/>
        <v>0</v>
      </c>
      <c r="U55" s="157">
        <f t="shared" si="103"/>
        <v>0</v>
      </c>
      <c r="V55" s="157">
        <f t="shared" si="103"/>
        <v>0</v>
      </c>
      <c r="W55" s="157">
        <f>IF(ABS(W15-(W17+W19))&lt;0.001,0,W15-(W17+W19))</f>
        <v>0</v>
      </c>
      <c r="Y55" s="157">
        <f t="shared" ref="Y55:AL55" si="104">IF(ABS(Y15-(Y17+Y19))&lt;0.001,0,Y15-(Y17+Y19))</f>
        <v>0</v>
      </c>
      <c r="Z55" s="157">
        <f t="shared" si="104"/>
        <v>0</v>
      </c>
      <c r="AA55" s="157">
        <f t="shared" si="104"/>
        <v>0</v>
      </c>
      <c r="AB55" s="157">
        <f t="shared" si="104"/>
        <v>0</v>
      </c>
      <c r="AC55" s="157">
        <f t="shared" si="104"/>
        <v>0</v>
      </c>
      <c r="AD55" s="157">
        <f t="shared" si="104"/>
        <v>0</v>
      </c>
      <c r="AE55" s="157">
        <f t="shared" si="104"/>
        <v>0</v>
      </c>
      <c r="AF55" s="157">
        <f t="shared" si="104"/>
        <v>0</v>
      </c>
      <c r="AG55" s="157">
        <f t="shared" si="104"/>
        <v>0</v>
      </c>
      <c r="AH55" s="157">
        <f t="shared" si="104"/>
        <v>0</v>
      </c>
      <c r="AI55" s="157">
        <f t="shared" si="104"/>
        <v>0</v>
      </c>
      <c r="AJ55" s="157">
        <f t="shared" si="104"/>
        <v>0</v>
      </c>
      <c r="AK55" s="157">
        <f t="shared" si="104"/>
        <v>0</v>
      </c>
      <c r="AL55" s="157">
        <f t="shared" si="104"/>
        <v>0</v>
      </c>
      <c r="AN55" s="157">
        <f t="shared" ref="AN55:BA55" si="105">IF(ABS(AN15-(AN17+AN19))&lt;0.001,0,AN15-(AN17+AN19))</f>
        <v>0</v>
      </c>
      <c r="AO55" s="157">
        <f t="shared" si="105"/>
        <v>0</v>
      </c>
      <c r="AP55" s="157">
        <f t="shared" si="105"/>
        <v>0</v>
      </c>
      <c r="AQ55" s="157">
        <f t="shared" si="105"/>
        <v>0</v>
      </c>
      <c r="AR55" s="157">
        <f t="shared" si="105"/>
        <v>0</v>
      </c>
      <c r="AS55" s="157">
        <f t="shared" si="105"/>
        <v>0</v>
      </c>
      <c r="AT55" s="157">
        <f t="shared" si="105"/>
        <v>0</v>
      </c>
      <c r="AU55" s="157">
        <f t="shared" si="105"/>
        <v>0</v>
      </c>
      <c r="AV55" s="157">
        <f t="shared" si="105"/>
        <v>0</v>
      </c>
      <c r="AW55" s="157">
        <f t="shared" si="105"/>
        <v>0</v>
      </c>
      <c r="AX55" s="157">
        <f t="shared" si="105"/>
        <v>0</v>
      </c>
      <c r="AY55" s="157">
        <f t="shared" si="105"/>
        <v>0</v>
      </c>
      <c r="AZ55" s="157">
        <f t="shared" si="105"/>
        <v>0</v>
      </c>
      <c r="BA55" s="157">
        <f t="shared" si="105"/>
        <v>0</v>
      </c>
    </row>
    <row r="56" spans="2:81" s="211" customFormat="1" ht="12.75" hidden="1">
      <c r="B56" s="186"/>
      <c r="C56" s="186"/>
      <c r="D56" s="186"/>
      <c r="E56" s="186"/>
      <c r="F56" s="186"/>
      <c r="H56" s="187"/>
      <c r="J56" s="186"/>
      <c r="K56" s="186"/>
      <c r="L56" s="186"/>
      <c r="M56" s="186"/>
      <c r="N56" s="186"/>
      <c r="O56" s="186"/>
      <c r="P56" s="186"/>
      <c r="Q56" s="186"/>
      <c r="R56" s="186"/>
      <c r="S56" s="186"/>
      <c r="T56" s="186"/>
      <c r="U56" s="186"/>
      <c r="V56" s="186"/>
      <c r="W56" s="186"/>
      <c r="Y56" s="186"/>
      <c r="Z56" s="186"/>
      <c r="AA56" s="186"/>
      <c r="AB56" s="186"/>
      <c r="AC56" s="186"/>
      <c r="AD56" s="186"/>
      <c r="AE56" s="186"/>
      <c r="AF56" s="186"/>
      <c r="AG56" s="186"/>
      <c r="AH56" s="186"/>
      <c r="AI56" s="186"/>
      <c r="AJ56" s="186"/>
      <c r="AK56" s="186"/>
      <c r="AL56" s="186"/>
      <c r="AN56" s="186"/>
      <c r="AO56" s="186"/>
      <c r="AP56" s="186"/>
      <c r="AQ56" s="186"/>
      <c r="AR56" s="186"/>
      <c r="AS56" s="186"/>
      <c r="AT56" s="186"/>
      <c r="AU56" s="186"/>
      <c r="AV56" s="186"/>
      <c r="AW56" s="186"/>
      <c r="AX56" s="186"/>
      <c r="AY56" s="186"/>
      <c r="AZ56" s="186"/>
      <c r="BA56" s="186"/>
    </row>
    <row r="57" spans="2:81" s="211" customFormat="1" ht="12.75" hidden="1">
      <c r="H57" s="13"/>
    </row>
    <row r="58" spans="2:81" s="155" customFormat="1" ht="12.75" hidden="1">
      <c r="B58" s="155" t="s">
        <v>324</v>
      </c>
      <c r="H58" s="156" t="s">
        <v>192</v>
      </c>
      <c r="J58" s="795">
        <f>IF(ABS(J9-'Telecoms - Financial KPIs'!J13)&lt;0.001,0,J9-'Telecoms - Financial KPIs'!J13)</f>
        <v>0</v>
      </c>
      <c r="K58" s="157">
        <f>IF(ABS(K9-'Telecoms - Financial KPIs'!K13)&lt;0.001,0,K9-'Telecoms - Financial KPIs'!K13)</f>
        <v>0</v>
      </c>
      <c r="L58" s="795">
        <f>IF(ABS(L9-'Telecoms - Financial KPIs'!L13)&lt;0.001,0,L9-'Telecoms - Financial KPIs'!L13)</f>
        <v>0</v>
      </c>
      <c r="M58" s="157">
        <f>IF(ABS(M9-'Telecoms - Financial KPIs'!M13)&lt;0.001,0,M9-'Telecoms - Financial KPIs'!M13)</f>
        <v>0</v>
      </c>
      <c r="N58" s="795">
        <f>IF(ABS(N9-'Telecoms - Financial KPIs'!N13)&lt;0.001,0,N9-'Telecoms - Financial KPIs'!N13)</f>
        <v>0</v>
      </c>
      <c r="O58" s="157">
        <f>IF(ABS(O9-'Telecoms - Financial KPIs'!O13)&lt;0.001,0,O9-'Telecoms - Financial KPIs'!O13)</f>
        <v>0</v>
      </c>
      <c r="P58" s="795">
        <f>IF(ABS(P9-'Telecoms - Financial KPIs'!P13)&lt;0.001,0,P9-'Telecoms - Financial KPIs'!P13)</f>
        <v>0</v>
      </c>
      <c r="Q58" s="157">
        <f>IF(ABS(Q9-'Telecoms - Financial KPIs'!Q13)&lt;0.001,0,Q9-'Telecoms - Financial KPIs'!Q13)</f>
        <v>0</v>
      </c>
      <c r="R58" s="795">
        <f>IF(ABS(R9-'Telecoms - Financial KPIs'!R13)&lt;0.001,0,R9-'Telecoms - Financial KPIs'!R13)</f>
        <v>0</v>
      </c>
      <c r="S58" s="157">
        <f>IF(ABS(S9-'Telecoms - Financial KPIs'!S13)&lt;0.001,0,S9-'Telecoms - Financial KPIs'!S13)</f>
        <v>0</v>
      </c>
      <c r="T58" s="795">
        <f>IF(ABS(T9-'Telecoms - Financial KPIs'!T13)&lt;0.001,0,T9-'Telecoms - Financial KPIs'!T13)</f>
        <v>0</v>
      </c>
      <c r="U58" s="157">
        <f>IF(ABS(U9-'Telecoms - Financial KPIs'!U13)&lt;0.001,0,U9-'Telecoms - Financial KPIs'!U13)</f>
        <v>0</v>
      </c>
      <c r="V58" s="795">
        <f>IF(ABS(V9-'Telecoms - Financial KPIs'!V13)&lt;0.001,0,V9-'Telecoms - Financial KPIs'!V13)</f>
        <v>0</v>
      </c>
      <c r="W58" s="157">
        <f>IF(ABS(W9-'Telecoms - Financial KPIs'!W13)&lt;0.001,0,W9-'Telecoms - Financial KPIs'!W13)</f>
        <v>0</v>
      </c>
      <c r="X58" s="157"/>
      <c r="Y58" s="157">
        <f>IF(ABS(Y9-'Telecoms - Financial KPIs'!Y13)&lt;0.001,0,Y9-'Telecoms - Financial KPIs'!Y13)</f>
        <v>0</v>
      </c>
      <c r="Z58" s="157">
        <f>IF(ABS(Z9-'Telecoms - Financial KPIs'!Z13)&lt;0.001,0,Z9-'Telecoms - Financial KPIs'!Z13)</f>
        <v>0</v>
      </c>
      <c r="AA58" s="157">
        <f>IF(ABS(AA9-'Telecoms - Financial KPIs'!AA13)&lt;0.001,0,AA9-'Telecoms - Financial KPIs'!AA13)</f>
        <v>0</v>
      </c>
      <c r="AB58" s="157">
        <f>IF(ABS(AB9-'Telecoms - Financial KPIs'!AB13)&lt;0.001,0,AB9-'Telecoms - Financial KPIs'!AB13)</f>
        <v>0</v>
      </c>
      <c r="AC58" s="157">
        <f>IF(ABS(AC9-'Telecoms - Financial KPIs'!AC13)&lt;0.001,0,AC9-'Telecoms - Financial KPIs'!AC13)</f>
        <v>0</v>
      </c>
      <c r="AD58" s="157">
        <f>IF(ABS(AD9-'Telecoms - Financial KPIs'!AD13)&lt;0.001,0,AD9-'Telecoms - Financial KPIs'!AD13)</f>
        <v>0</v>
      </c>
      <c r="AE58" s="157">
        <f>IF(ABS(AE9-'Telecoms - Financial KPIs'!AE13)&lt;0.001,0,AE9-'Telecoms - Financial KPIs'!AE13)</f>
        <v>0</v>
      </c>
      <c r="AF58" s="157">
        <f>IF(ABS(AF9-'Telecoms - Financial KPIs'!AF13)&lt;0.001,0,AF9-'Telecoms - Financial KPIs'!AF13)</f>
        <v>0</v>
      </c>
      <c r="AG58" s="157">
        <f>IF(ABS(AG9-'Telecoms - Financial KPIs'!AG13)&lt;0.001,0,AG9-'Telecoms - Financial KPIs'!AG13)</f>
        <v>0</v>
      </c>
      <c r="AH58" s="157">
        <f>IF(ABS(AH9-'Telecoms - Financial KPIs'!AH13)&lt;0.001,0,AH9-'Telecoms - Financial KPIs'!AH13)</f>
        <v>0</v>
      </c>
      <c r="AI58" s="157">
        <f>IF(ABS(AI9-'Telecoms - Financial KPIs'!AI13)&lt;0.001,0,AI9-'Telecoms - Financial KPIs'!AI13)</f>
        <v>0</v>
      </c>
      <c r="AJ58" s="157">
        <f>IF(ABS(AJ9-'Telecoms - Financial KPIs'!AJ13)&lt;0.001,0,AJ9-'Telecoms - Financial KPIs'!AJ13)</f>
        <v>0</v>
      </c>
      <c r="AK58" s="157">
        <f>IF(ABS(AK9-'Telecoms - Financial KPIs'!AK13)&lt;0.001,0,AK9-'Telecoms - Financial KPIs'!AK13)</f>
        <v>0</v>
      </c>
      <c r="AL58" s="157">
        <f>IF(ABS(AL9-'Telecoms - Financial KPIs'!AL13)&lt;0.001,0,AL9-'Telecoms - Financial KPIs'!AL13)</f>
        <v>0</v>
      </c>
      <c r="AM58" s="157"/>
      <c r="AN58" s="157">
        <f>IF(ABS(AN9-'Telecoms - Financial KPIs'!AN13)&lt;0.001,0,AN9-'Telecoms - Financial KPIs'!AN13)</f>
        <v>0</v>
      </c>
      <c r="AO58" s="157">
        <f>IF(ABS(AO9-'Telecoms - Financial KPIs'!AO13)&lt;0.001,0,AO9-'Telecoms - Financial KPIs'!AO13)</f>
        <v>0</v>
      </c>
      <c r="AP58" s="157">
        <f>IF(ABS(AP9-'Telecoms - Financial KPIs'!AP13)&lt;0.001,0,AP9-'Telecoms - Financial KPIs'!AP13)</f>
        <v>0</v>
      </c>
      <c r="AQ58" s="157">
        <f>IF(ABS(AQ9-'Telecoms - Financial KPIs'!AQ13)&lt;0.001,0,AQ9-'Telecoms - Financial KPIs'!AQ13)</f>
        <v>0</v>
      </c>
      <c r="AR58" s="157">
        <f>IF(ABS(AR9-'Telecoms - Financial KPIs'!AR13)&lt;0.001,0,AR9-'Telecoms - Financial KPIs'!AR13)</f>
        <v>0</v>
      </c>
      <c r="AS58" s="157">
        <f>IF(ABS(AS9-'Telecoms - Financial KPIs'!AS13)&lt;0.001,0,AS9-'Telecoms - Financial KPIs'!AS13)</f>
        <v>0</v>
      </c>
      <c r="AT58" s="157">
        <f>IF(ABS(AT9-'Telecoms - Financial KPIs'!AT13)&lt;0.001,0,AT9-'Telecoms - Financial KPIs'!AT13)</f>
        <v>0</v>
      </c>
      <c r="AU58" s="157">
        <f>IF(ABS(AU9-'Telecoms - Financial KPIs'!AU13)&lt;0.001,0,AU9-'Telecoms - Financial KPIs'!AU13)</f>
        <v>0</v>
      </c>
      <c r="AV58" s="157">
        <f>IF(ABS(AV9-'Telecoms - Financial KPIs'!AV13)&lt;0.001,0,AV9-'Telecoms - Financial KPIs'!AV13)</f>
        <v>0</v>
      </c>
      <c r="AW58" s="157">
        <f>IF(ABS(AW9-'Telecoms - Financial KPIs'!AW13)&lt;0.001,0,AW9-'Telecoms - Financial KPIs'!AW13)</f>
        <v>0</v>
      </c>
      <c r="AX58" s="157">
        <f>IF(ABS(AX9-'Telecoms - Financial KPIs'!AX13)&lt;0.001,0,AX9-'Telecoms - Financial KPIs'!AX13)</f>
        <v>0</v>
      </c>
      <c r="AY58" s="157">
        <f>IF(ABS(AY9-'Telecoms - Financial KPIs'!AY13)&lt;0.001,0,AY9-'Telecoms - Financial KPIs'!AY13)</f>
        <v>0</v>
      </c>
      <c r="AZ58" s="157">
        <f>IF(ABS(AZ9-'Telecoms - Financial KPIs'!AZ13)&lt;0.001,0,AZ9-'Telecoms - Financial KPIs'!AZ13)</f>
        <v>0</v>
      </c>
      <c r="BA58" s="157">
        <f>IF(ABS(BA9-'Telecoms - Financial KPIs'!BA13)&lt;0.001,0,BA9-'Telecoms - Financial KPIs'!BA13)</f>
        <v>0</v>
      </c>
    </row>
    <row r="59" spans="2:81" s="155" customFormat="1" ht="12.75" hidden="1">
      <c r="B59" s="155" t="s">
        <v>328</v>
      </c>
      <c r="H59" s="156" t="s">
        <v>192</v>
      </c>
      <c r="J59" s="400"/>
      <c r="K59" s="400"/>
      <c r="L59" s="400"/>
      <c r="M59" s="400"/>
      <c r="N59" s="795">
        <f>IF(ABS(N32-'Telecoms - Financial KPIs'!N61)&lt;0.001,0,N32-'Telecoms - Financial KPIs'!N61)</f>
        <v>0</v>
      </c>
      <c r="O59" s="157">
        <f>IF(ABS(O32-'Telecoms - Financial KPIs'!O61)&lt;0.001,0,O32-'Telecoms - Financial KPIs'!O61)</f>
        <v>0</v>
      </c>
      <c r="P59" s="400"/>
      <c r="Q59" s="400"/>
      <c r="R59" s="400"/>
      <c r="S59" s="400"/>
      <c r="T59" s="795">
        <f>IF(ABS(T32-'Telecoms - Financial KPIs'!T61)&lt;0.001,0,T32-'Telecoms - Financial KPIs'!T61)</f>
        <v>0</v>
      </c>
      <c r="U59" s="157">
        <f>IF(ABS(U32-'Telecoms - Financial KPIs'!U61)&lt;0.001,0,U32-'Telecoms - Financial KPIs'!U61)</f>
        <v>0</v>
      </c>
      <c r="V59" s="795">
        <f>IF(ABS(V32-'Telecoms - Financial KPIs'!V61)&lt;0.001,0,V32-'Telecoms - Financial KPIs'!V61)</f>
        <v>0</v>
      </c>
      <c r="W59" s="157">
        <f>IF(ABS(W32-'Telecoms - Financial KPIs'!W61)&lt;0.001,0,W32-'Telecoms - Financial KPIs'!W61)</f>
        <v>0</v>
      </c>
      <c r="X59" s="157"/>
      <c r="Y59" s="400"/>
      <c r="Z59" s="400"/>
      <c r="AA59" s="400"/>
      <c r="AB59" s="400"/>
      <c r="AC59" s="157">
        <f>IF(ABS(AC32-'Telecoms - Financial KPIs'!AC61)&lt;0.001,0,AC32-'Telecoms - Financial KPIs'!AC61)</f>
        <v>0</v>
      </c>
      <c r="AD59" s="157">
        <f>IF(ABS(AD32-'Telecoms - Financial KPIs'!AD61)&lt;0.001,0,AD32-'Telecoms - Financial KPIs'!AD61)</f>
        <v>0</v>
      </c>
      <c r="AE59" s="400"/>
      <c r="AF59" s="400"/>
      <c r="AG59" s="400"/>
      <c r="AH59" s="400"/>
      <c r="AI59" s="157">
        <f>IF(ABS(AI32-'Telecoms - Financial KPIs'!AI61)&lt;0.001,0,AI32-'Telecoms - Financial KPIs'!AI61)</f>
        <v>0</v>
      </c>
      <c r="AJ59" s="157">
        <f>IF(ABS(AJ32-'Telecoms - Financial KPIs'!AJ61)&lt;0.001,0,AJ32-'Telecoms - Financial KPIs'!AJ61)</f>
        <v>0</v>
      </c>
      <c r="AK59" s="157">
        <f>IF(ABS(AK32-'Telecoms - Financial KPIs'!AK61)&lt;0.001,0,AK32-'Telecoms - Financial KPIs'!AK61)</f>
        <v>0</v>
      </c>
      <c r="AL59" s="157">
        <f>IF(ABS(AL32-'Telecoms - Financial KPIs'!AL61)&lt;0.001,0,AL32-'Telecoms - Financial KPIs'!AL61)</f>
        <v>0</v>
      </c>
      <c r="AM59" s="157"/>
      <c r="AN59" s="400"/>
      <c r="AO59" s="400"/>
      <c r="AP59" s="400"/>
      <c r="AQ59" s="400"/>
      <c r="AR59" s="157">
        <f>IF(ABS(AR32-'Telecoms - Financial KPIs'!AR61)&lt;0.001,0,AR32-'Telecoms - Financial KPIs'!AR61)</f>
        <v>0</v>
      </c>
      <c r="AS59" s="157">
        <f>IF(ABS(AS32-'Telecoms - Financial KPIs'!AS61)&lt;0.001,0,AS32-'Telecoms - Financial KPIs'!AS61)</f>
        <v>0</v>
      </c>
      <c r="AT59" s="400"/>
      <c r="AU59" s="400"/>
      <c r="AV59" s="400"/>
      <c r="AW59" s="400"/>
      <c r="AX59" s="157">
        <f>IF(ABS(AX32-'Telecoms - Financial KPIs'!AX61)&lt;0.001,0,AX32-'Telecoms - Financial KPIs'!AX61)</f>
        <v>0</v>
      </c>
      <c r="AY59" s="157">
        <f>IF(ABS(AY32-'Telecoms - Financial KPIs'!AY61)&lt;0.001,0,AY32-'Telecoms - Financial KPIs'!AY61)</f>
        <v>0</v>
      </c>
      <c r="AZ59" s="157">
        <f>IF(ABS(AZ32-'Telecoms - Financial KPIs'!AZ61)&lt;0.001,0,AZ32-'Telecoms - Financial KPIs'!AZ61)</f>
        <v>0</v>
      </c>
      <c r="BA59" s="157">
        <f>IF(ABS(BA32-'Telecoms - Financial KPIs'!BA61)&lt;0.001,0,BA32-'Telecoms - Financial KPIs'!BA61)</f>
        <v>0</v>
      </c>
    </row>
    <row r="60" spans="2:81" s="155" customFormat="1" ht="12.75" hidden="1">
      <c r="B60" s="155" t="s">
        <v>326</v>
      </c>
      <c r="H60" s="156" t="s">
        <v>192</v>
      </c>
      <c r="J60" s="400"/>
      <c r="K60" s="400"/>
      <c r="L60" s="400"/>
      <c r="M60" s="400"/>
      <c r="N60" s="157">
        <f>IF(ABS(N35-'Telecoms - Financial KPIs'!N86)&lt;0.001,0,N35-'Telecoms - Financial KPIs'!N86)</f>
        <v>0</v>
      </c>
      <c r="O60" s="157">
        <f>IF(ABS(O35-'Telecoms - Financial KPIs'!O86)&lt;0.001,0,O35-'Telecoms - Financial KPIs'!O86)</f>
        <v>0</v>
      </c>
      <c r="P60" s="400"/>
      <c r="Q60" s="400"/>
      <c r="R60" s="400"/>
      <c r="S60" s="400"/>
      <c r="T60" s="157">
        <f>IF(ABS(T35-'Telecoms - Financial KPIs'!T86)&lt;0.001,0,T35-'Telecoms - Financial KPIs'!T86)</f>
        <v>0</v>
      </c>
      <c r="U60" s="157">
        <f>IF(ABS(U35-'Telecoms - Financial KPIs'!U86)&lt;0.001,0,U35-'Telecoms - Financial KPIs'!U86)</f>
        <v>0</v>
      </c>
      <c r="V60" s="157">
        <f>IF(ABS(V35-'Telecoms - Financial KPIs'!V86)&lt;0.001,0,V35-'Telecoms - Financial KPIs'!V86)</f>
        <v>0</v>
      </c>
      <c r="W60" s="157">
        <f>IF(ABS(W35-'Telecoms - Financial KPIs'!W86)&lt;0.001,0,W35-'Telecoms - Financial KPIs'!W86)</f>
        <v>0</v>
      </c>
      <c r="X60" s="157"/>
      <c r="Y60" s="400"/>
      <c r="Z60" s="400"/>
      <c r="AA60" s="400"/>
      <c r="AB60" s="400"/>
      <c r="AC60" s="157">
        <f>IF(ABS(AC35-'Telecoms - Financial KPIs'!AC86)&lt;0.001,0,AC35-'Telecoms - Financial KPIs'!AC86)</f>
        <v>0</v>
      </c>
      <c r="AD60" s="157">
        <f>IF(ABS(AD35-'Telecoms - Financial KPIs'!AD86)&lt;0.001,0,AD35-'Telecoms - Financial KPIs'!AD86)</f>
        <v>0</v>
      </c>
      <c r="AE60" s="400"/>
      <c r="AF60" s="400"/>
      <c r="AG60" s="400"/>
      <c r="AH60" s="400"/>
      <c r="AI60" s="157">
        <f>IF(ABS(AI35-'Telecoms - Financial KPIs'!AI86)&lt;0.001,0,AI35-'Telecoms - Financial KPIs'!AI86)</f>
        <v>0</v>
      </c>
      <c r="AJ60" s="157">
        <f>IF(ABS(AJ35-'Telecoms - Financial KPIs'!AJ86)&lt;0.001,0,AJ35-'Telecoms - Financial KPIs'!AJ86)</f>
        <v>0</v>
      </c>
      <c r="AK60" s="157">
        <f>IF(ABS(AK35-'Telecoms - Financial KPIs'!AK86)&lt;0.001,0,AK35-'Telecoms - Financial KPIs'!AK86)</f>
        <v>0</v>
      </c>
      <c r="AL60" s="157">
        <f>IF(ABS(AL35-'Telecoms - Financial KPIs'!AL86)&lt;0.001,0,AL35-'Telecoms - Financial KPIs'!AL86)</f>
        <v>0</v>
      </c>
      <c r="AM60" s="157"/>
      <c r="AN60" s="400"/>
      <c r="AO60" s="400"/>
      <c r="AP60" s="400"/>
      <c r="AQ60" s="400"/>
      <c r="AR60" s="157">
        <f>IF(ABS(AR35-'Telecoms - Financial KPIs'!AR86)&lt;0.001,0,AR35-'Telecoms - Financial KPIs'!AR86)</f>
        <v>0</v>
      </c>
      <c r="AS60" s="157">
        <f>IF(ABS(AS35-'Telecoms - Financial KPIs'!AS86)&lt;0.001,0,AS35-'Telecoms - Financial KPIs'!AS86)</f>
        <v>0</v>
      </c>
      <c r="AT60" s="400"/>
      <c r="AU60" s="400"/>
      <c r="AV60" s="400"/>
      <c r="AW60" s="400"/>
      <c r="AX60" s="157">
        <f>IF(ABS(AX35-'Telecoms - Financial KPIs'!AX86)&lt;0.001,0,AX35-'Telecoms - Financial KPIs'!AX86)</f>
        <v>0</v>
      </c>
      <c r="AY60" s="157">
        <f>IF(ABS(AY35-'Telecoms - Financial KPIs'!AY86)&lt;0.001,0,AY35-'Telecoms - Financial KPIs'!AY86)</f>
        <v>0</v>
      </c>
      <c r="AZ60" s="157">
        <f>IF(ABS(AZ35-'Telecoms - Financial KPIs'!AZ86)&lt;0.001,0,AZ35-'Telecoms - Financial KPIs'!AZ86)</f>
        <v>0</v>
      </c>
      <c r="BA60" s="157">
        <f>IF(ABS(BA35-'Telecoms - Financial KPIs'!BA86)&lt;0.001,0,BA35-'Telecoms - Financial KPIs'!BA86)</f>
        <v>0</v>
      </c>
    </row>
    <row r="61" spans="2:81" s="211" customFormat="1" ht="12.75" hidden="1">
      <c r="H61" s="13"/>
    </row>
    <row r="62" spans="2:81" s="155" customFormat="1" ht="12.75" hidden="1">
      <c r="B62" s="155" t="s">
        <v>185</v>
      </c>
      <c r="H62" s="172" t="s">
        <v>192</v>
      </c>
      <c r="J62" s="400"/>
      <c r="K62" s="400"/>
      <c r="L62" s="400"/>
      <c r="M62" s="400"/>
      <c r="N62" s="795">
        <f>IF(ABS(N9-'Group - Segment reporting'!J$12)&lt;0.001,0,N9-'Group - Segment reporting'!J$12)</f>
        <v>0</v>
      </c>
      <c r="O62" s="157">
        <f>IF(ABS(O9-'Group - Segment reporting'!K$12)&lt;0.001,0,O9-'Group - Segment reporting'!K$12)</f>
        <v>0</v>
      </c>
      <c r="P62" s="400"/>
      <c r="Q62" s="400"/>
      <c r="R62" s="400"/>
      <c r="S62" s="400"/>
      <c r="T62" s="400"/>
      <c r="U62" s="400"/>
      <c r="V62" s="795">
        <f>IF(ABS(V9-'Group - Segment reporting'!AE$12)&lt;0.001,0,V9-'Group - Segment reporting'!AE$12)</f>
        <v>0</v>
      </c>
      <c r="W62" s="157">
        <f>IF(ABS(W9-'Group - Segment reporting'!AF$12)&lt;0.001,0,W9-'Group - Segment reporting'!AF$12)</f>
        <v>0</v>
      </c>
      <c r="X62" s="157"/>
      <c r="Y62" s="400"/>
      <c r="Z62" s="400"/>
      <c r="AA62" s="400"/>
      <c r="AB62" s="400"/>
      <c r="AC62" s="157">
        <f>IF(ABS(AC9-'Group - Segment reporting'!AZ$12)&lt;0.001,0,AC9-'Group - Segment reporting'!AZ$12)</f>
        <v>0</v>
      </c>
      <c r="AD62" s="157">
        <f>IF(ABS(AD9-'Group - Segment reporting'!BA$12)&lt;0.001,0,AD9-'Group - Segment reporting'!BA$12)</f>
        <v>0</v>
      </c>
      <c r="AE62" s="400"/>
      <c r="AF62" s="400"/>
      <c r="AG62" s="400"/>
      <c r="AH62" s="400"/>
      <c r="AI62" s="400"/>
      <c r="AJ62" s="400"/>
      <c r="AK62" s="157">
        <f>IF(ABS(AK9-'Group - Segment reporting'!BU$12)&lt;0.001,0,AK9-'Group - Segment reporting'!BU$12)</f>
        <v>0</v>
      </c>
      <c r="AL62" s="157">
        <f>IF(ABS(AL9-'Group - Segment reporting'!BV$12)&lt;0.001,0,AL9-'Group - Segment reporting'!BV$12)</f>
        <v>0</v>
      </c>
      <c r="AM62" s="157"/>
      <c r="AN62" s="400"/>
      <c r="AO62" s="400"/>
      <c r="AP62" s="400"/>
      <c r="AQ62" s="400"/>
      <c r="AR62" s="157">
        <f>IF(ABS(AR9-'Group - Segment reporting'!CP$12)&lt;0.001,0,AR9-'Group - Segment reporting'!CP$12)</f>
        <v>0</v>
      </c>
      <c r="AS62" s="157">
        <f>IF(ABS(AS9-'Group - Segment reporting'!CQ$12)&lt;0.001,0,AS9-'Group - Segment reporting'!CQ$12)</f>
        <v>0</v>
      </c>
      <c r="AT62" s="400"/>
      <c r="AU62" s="400"/>
      <c r="AV62" s="400"/>
      <c r="AW62" s="400"/>
      <c r="AX62" s="400"/>
      <c r="AY62" s="400"/>
      <c r="AZ62" s="157">
        <f>IF(ABS(AZ9-'Group - Segment reporting'!DK$12)&lt;0.001,0,AZ9-'Group - Segment reporting'!DK$12)</f>
        <v>0</v>
      </c>
      <c r="BA62" s="157">
        <f>IF(ABS(BA9-'Group - Segment reporting'!DL$12)&lt;0.001,0,BA9-'Group - Segment reporting'!DL$12)</f>
        <v>0</v>
      </c>
    </row>
    <row r="63" spans="2:81" s="155" customFormat="1" ht="12.75" hidden="1">
      <c r="B63" s="155" t="s">
        <v>315</v>
      </c>
      <c r="H63" s="172" t="s">
        <v>192</v>
      </c>
      <c r="J63" s="400"/>
      <c r="K63" s="400"/>
      <c r="L63" s="400"/>
      <c r="M63" s="400"/>
      <c r="N63" s="795">
        <f>IF(ABS(N32-'Group - Segment reporting'!J$17)&lt;0.001,0,N32-'Group - Segment reporting'!J$17)</f>
        <v>0</v>
      </c>
      <c r="O63" s="157">
        <f>IF(ABS(O32-'Group - Segment reporting'!K$17)&lt;0.001,0,O32-'Group - Segment reporting'!K$17)</f>
        <v>0</v>
      </c>
      <c r="P63" s="400"/>
      <c r="Q63" s="400"/>
      <c r="R63" s="400"/>
      <c r="S63" s="400"/>
      <c r="T63" s="400"/>
      <c r="U63" s="400"/>
      <c r="V63" s="795">
        <f>IF(ABS(V32-'Group - Segment reporting'!AE$17)&lt;0.001,0,V32-'Group - Segment reporting'!AE$17)</f>
        <v>0</v>
      </c>
      <c r="W63" s="157">
        <f>IF(ABS(W32-'Group - Segment reporting'!AF$17)&lt;0.001,0,W32-'Group - Segment reporting'!AF$17)</f>
        <v>0</v>
      </c>
      <c r="X63" s="157"/>
      <c r="Y63" s="400"/>
      <c r="Z63" s="400"/>
      <c r="AA63" s="400"/>
      <c r="AB63" s="400"/>
      <c r="AC63" s="157">
        <f>IF(ABS(AC32-'Group - Segment reporting'!AZ$17)&lt;0.001,0,AC32-'Group - Segment reporting'!AZ$17)</f>
        <v>0</v>
      </c>
      <c r="AD63" s="157">
        <f>IF(ABS(AD32-'Group - Segment reporting'!BA$17)&lt;0.001,0,AD32-'Group - Segment reporting'!BA$17)</f>
        <v>0</v>
      </c>
      <c r="AE63" s="400"/>
      <c r="AF63" s="400"/>
      <c r="AG63" s="400"/>
      <c r="AH63" s="400"/>
      <c r="AI63" s="400"/>
      <c r="AJ63" s="400"/>
      <c r="AK63" s="157">
        <f>IF(ABS(AK32-'Group - Segment reporting'!BU$17)&lt;0.001,0,AK32-'Group - Segment reporting'!BU$17)</f>
        <v>0</v>
      </c>
      <c r="AL63" s="157">
        <f>IF(ABS(AL32-'Group - Segment reporting'!BV$17)&lt;0.001,0,AL32-'Group - Segment reporting'!BV$17)</f>
        <v>0</v>
      </c>
      <c r="AM63" s="157"/>
      <c r="AN63" s="400"/>
      <c r="AO63" s="400"/>
      <c r="AP63" s="400"/>
      <c r="AQ63" s="400"/>
      <c r="AR63" s="157">
        <f>IF(ABS(AR32-'Group - Segment reporting'!CP$17)&lt;0.001,0,AR32-'Group - Segment reporting'!CP$17)</f>
        <v>0</v>
      </c>
      <c r="AS63" s="157">
        <f>IF(ABS(AS32-'Group - Segment reporting'!CQ$17)&lt;0.001,0,AS32-'Group - Segment reporting'!CQ$17)</f>
        <v>0</v>
      </c>
      <c r="AT63" s="400"/>
      <c r="AU63" s="400"/>
      <c r="AV63" s="400"/>
      <c r="AW63" s="400"/>
      <c r="AX63" s="400"/>
      <c r="AY63" s="400"/>
      <c r="AZ63" s="157">
        <f>IF(ABS(AZ32-'Group - Segment reporting'!DK$17)&lt;0.001,0,AZ32-'Group - Segment reporting'!DK$17)</f>
        <v>0</v>
      </c>
      <c r="BA63" s="157">
        <f>IF(ABS(BA32-'Group - Segment reporting'!DL$17)&lt;0.001,0,BA32-'Group - Segment reporting'!DL$17)</f>
        <v>0</v>
      </c>
    </row>
    <row r="64" spans="2:81" s="211" customFormat="1" ht="12.75" hidden="1">
      <c r="H64" s="13"/>
    </row>
    <row r="65" spans="2:53" s="211" customFormat="1" ht="12.75" hidden="1">
      <c r="B65" s="369"/>
      <c r="C65" s="369"/>
      <c r="D65" s="369"/>
      <c r="E65" s="369"/>
      <c r="F65" s="369"/>
      <c r="H65" s="370"/>
      <c r="J65" s="369"/>
      <c r="K65" s="369"/>
      <c r="L65" s="369"/>
      <c r="M65" s="369"/>
      <c r="N65" s="369"/>
      <c r="O65" s="369"/>
      <c r="P65" s="369"/>
      <c r="Q65" s="369"/>
      <c r="R65" s="369"/>
      <c r="S65" s="369"/>
      <c r="T65" s="369"/>
      <c r="U65" s="369"/>
      <c r="V65" s="369"/>
      <c r="W65" s="369"/>
      <c r="Y65" s="369"/>
      <c r="Z65" s="369"/>
      <c r="AA65" s="369"/>
      <c r="AB65" s="369"/>
      <c r="AC65" s="369"/>
      <c r="AD65" s="369"/>
      <c r="AE65" s="369"/>
      <c r="AF65" s="369"/>
      <c r="AG65" s="369"/>
      <c r="AH65" s="369"/>
      <c r="AI65" s="369"/>
      <c r="AJ65" s="369"/>
      <c r="AK65" s="369"/>
      <c r="AL65" s="369"/>
      <c r="AN65" s="369"/>
      <c r="AO65" s="369"/>
      <c r="AP65" s="369"/>
      <c r="AQ65" s="369"/>
      <c r="AR65" s="369"/>
      <c r="AS65" s="369"/>
      <c r="AT65" s="369"/>
      <c r="AU65" s="369"/>
      <c r="AV65" s="369"/>
      <c r="AW65" s="369"/>
      <c r="AX65" s="369"/>
      <c r="AY65" s="369"/>
      <c r="AZ65" s="369"/>
      <c r="BA65" s="369"/>
    </row>
    <row r="66" spans="2:53" s="386" customFormat="1" ht="12.75" hidden="1">
      <c r="B66" s="401" t="s">
        <v>327</v>
      </c>
      <c r="C66" s="401"/>
      <c r="D66" s="401"/>
      <c r="E66" s="401"/>
      <c r="F66" s="401"/>
      <c r="G66" s="401"/>
      <c r="H66" s="402" t="s">
        <v>192</v>
      </c>
      <c r="J66" s="403"/>
      <c r="K66" s="410">
        <f>IF(ABS(K10-'Telecoms - Financial KPIs'!K14)&lt;0.001,0,K10-'Telecoms - Financial KPIs'!K14)</f>
        <v>0</v>
      </c>
      <c r="L66" s="403"/>
      <c r="M66" s="410">
        <f>IF(ABS(M10-'Telecoms - Financial KPIs'!M14)&lt;0.001,0,M10-'Telecoms - Financial KPIs'!M14)</f>
        <v>0</v>
      </c>
      <c r="N66" s="403"/>
      <c r="O66" s="410">
        <f>IF(ABS(O10-'Telecoms - Financial KPIs'!O14)&lt;0.001,0,O10-'Telecoms - Financial KPIs'!O14)</f>
        <v>0</v>
      </c>
      <c r="P66" s="403"/>
      <c r="Q66" s="410">
        <f>IF(ABS(Q10-'Telecoms - Financial KPIs'!Q14)&lt;0.001,0,Q10-'Telecoms - Financial KPIs'!Q14)</f>
        <v>0</v>
      </c>
      <c r="R66" s="403"/>
      <c r="S66" s="410">
        <f>IF(ABS(S10-'Telecoms - Financial KPIs'!S14)&lt;0.001,0,S10-'Telecoms - Financial KPIs'!S14)</f>
        <v>0</v>
      </c>
      <c r="T66" s="403"/>
      <c r="U66" s="410">
        <f>IF(ABS(U10-'Telecoms - Financial KPIs'!U14)&lt;0.001,0,U10-'Telecoms - Financial KPIs'!U14)</f>
        <v>0</v>
      </c>
      <c r="V66" s="403"/>
      <c r="W66" s="410">
        <f>IF(ABS(W10-'Telecoms - Financial KPIs'!W14)&lt;0.001,0,W10-'Telecoms - Financial KPIs'!W14)</f>
        <v>0</v>
      </c>
      <c r="X66" s="388"/>
      <c r="Y66" s="403"/>
      <c r="Z66" s="404">
        <f>IF(ABS(Z10-'Telecoms - Financial KPIs'!Z14)&lt;0.001,0,Z10-'Telecoms - Financial KPIs'!Z14)</f>
        <v>0</v>
      </c>
      <c r="AA66" s="403"/>
      <c r="AB66" s="404">
        <f>IF(ABS(AB10-'Telecoms - Financial KPIs'!AB14)&lt;0.001,0,AB10-'Telecoms - Financial KPIs'!AB14)</f>
        <v>0</v>
      </c>
      <c r="AC66" s="403"/>
      <c r="AD66" s="404">
        <f>IF(ABS(AD10-'Telecoms - Financial KPIs'!AD14)&lt;0.001,0,AD10-'Telecoms - Financial KPIs'!AD14)</f>
        <v>0</v>
      </c>
      <c r="AE66" s="403"/>
      <c r="AF66" s="404">
        <f>IF(ABS(AF10-'Telecoms - Financial KPIs'!AF14)&lt;0.001,0,AF10-'Telecoms - Financial KPIs'!AF14)</f>
        <v>0</v>
      </c>
      <c r="AG66" s="403"/>
      <c r="AH66" s="404">
        <f>IF(ABS(AH10-'Telecoms - Financial KPIs'!AH14)&lt;0.001,0,AH10-'Telecoms - Financial KPIs'!AH14)</f>
        <v>0</v>
      </c>
      <c r="AI66" s="403"/>
      <c r="AJ66" s="404">
        <f>IF(ABS(AJ10-'Telecoms - Financial KPIs'!AJ14)&lt;0.001,0,AJ10-'Telecoms - Financial KPIs'!AJ14)</f>
        <v>0</v>
      </c>
      <c r="AK66" s="403"/>
      <c r="AL66" s="404">
        <f>IF(ABS(AL10-'Telecoms - Financial KPIs'!AL14)&lt;0.001,0,AL10-'Telecoms - Financial KPIs'!AL14)</f>
        <v>0</v>
      </c>
      <c r="AM66" s="388"/>
      <c r="AN66" s="403"/>
      <c r="AO66" s="404">
        <f>IF(ABS(AO10-'Telecoms - Financial KPIs'!AO14)&lt;0.001,0,AO10-'Telecoms - Financial KPIs'!AO14)</f>
        <v>0</v>
      </c>
      <c r="AP66" s="403"/>
      <c r="AQ66" s="404">
        <f>IF(ABS(AQ10-'Telecoms - Financial KPIs'!AQ14)&lt;0.001,0,AQ10-'Telecoms - Financial KPIs'!AQ14)</f>
        <v>0</v>
      </c>
      <c r="AR66" s="403"/>
      <c r="AS66" s="404">
        <f>IF(ABS(AS10-'Telecoms - Financial KPIs'!AS14)&lt;0.001,0,AS10-'Telecoms - Financial KPIs'!AS14)</f>
        <v>0</v>
      </c>
      <c r="AT66" s="403"/>
      <c r="AU66" s="404">
        <f>IF(ABS(AU10-'Telecoms - Financial KPIs'!AU14)&lt;0.001,0,AU10-'Telecoms - Financial KPIs'!AU14)</f>
        <v>0</v>
      </c>
      <c r="AV66" s="403"/>
      <c r="AW66" s="404">
        <f>IF(ABS(AW10-'Telecoms - Financial KPIs'!AW14)&lt;0.001,0,AW10-'Telecoms - Financial KPIs'!AW14)</f>
        <v>0</v>
      </c>
      <c r="AX66" s="403"/>
      <c r="AY66" s="404">
        <f>IF(ABS(AY10-'Telecoms - Financial KPIs'!AY14)&lt;0.001,0,AY10-'Telecoms - Financial KPIs'!AY14)</f>
        <v>0</v>
      </c>
      <c r="AZ66" s="403"/>
      <c r="BA66" s="404">
        <f>IF(ABS(BA10-'Telecoms - Financial KPIs'!BA14)&lt;0.001,0,BA10-'Telecoms - Financial KPIs'!BA14)</f>
        <v>0</v>
      </c>
    </row>
    <row r="67" spans="2:53" s="401" customFormat="1" ht="12.75" hidden="1">
      <c r="B67" s="401" t="s">
        <v>316</v>
      </c>
      <c r="H67" s="402" t="s">
        <v>192</v>
      </c>
      <c r="J67" s="403"/>
      <c r="K67" s="403"/>
      <c r="L67" s="403"/>
      <c r="M67" s="403"/>
      <c r="N67" s="410">
        <f>IF(ABS(N33-'Group - Segment reporting'!J$18)&lt;0.001,0,N33-'Group - Segment reporting'!J$18)</f>
        <v>0</v>
      </c>
      <c r="O67" s="410">
        <f>IF(ABS(O33-'Group - Segment reporting'!K$18)&lt;0.001,0,O33-'Group - Segment reporting'!K$18)</f>
        <v>0</v>
      </c>
      <c r="P67" s="403"/>
      <c r="Q67" s="403"/>
      <c r="R67" s="403"/>
      <c r="S67" s="403"/>
      <c r="T67" s="403"/>
      <c r="U67" s="403"/>
      <c r="V67" s="410">
        <f>IF(ABS(V33-'Group - Segment reporting'!AE$18)&lt;0.001,0,V33-'Group - Segment reporting'!AE$18)</f>
        <v>0</v>
      </c>
      <c r="W67" s="410">
        <f>IF(ABS(W33-'Group - Segment reporting'!AF$18)&lt;0.001,0,W33-'Group - Segment reporting'!AF$18)</f>
        <v>0</v>
      </c>
      <c r="X67" s="411"/>
      <c r="Y67" s="403"/>
      <c r="Z67" s="403"/>
      <c r="AA67" s="403"/>
      <c r="AB67" s="403"/>
      <c r="AC67" s="410">
        <f>IF(ABS(AC33-'Group - Segment reporting'!AZ$18)&lt;0.001,0,AC33-'Group - Segment reporting'!AZ$18)</f>
        <v>0</v>
      </c>
      <c r="AD67" s="410">
        <f>IF(ABS(AD33-'Group - Segment reporting'!BA$18)&lt;0.001,0,AD33-'Group - Segment reporting'!BA$18)</f>
        <v>0</v>
      </c>
      <c r="AE67" s="403"/>
      <c r="AF67" s="403"/>
      <c r="AG67" s="403"/>
      <c r="AH67" s="403"/>
      <c r="AI67" s="403"/>
      <c r="AJ67" s="403"/>
      <c r="AK67" s="410">
        <f>IF(ABS(AK33-'Group - Segment reporting'!BU$18)&lt;0.001,0,AK33-'Group - Segment reporting'!BU$18)</f>
        <v>0</v>
      </c>
      <c r="AL67" s="410">
        <f>IF(ABS(AL33-'Group - Segment reporting'!BV$18)&lt;0.001,0,AL33-'Group - Segment reporting'!BV$18)</f>
        <v>0</v>
      </c>
      <c r="AM67" s="411"/>
      <c r="AN67" s="403"/>
      <c r="AO67" s="403"/>
      <c r="AP67" s="403"/>
      <c r="AQ67" s="403"/>
      <c r="AR67" s="410">
        <f>IF(ABS(AR33-'Group - Segment reporting'!CP$18)&lt;0.001,0,AR33-'Group - Segment reporting'!CP$18)</f>
        <v>0</v>
      </c>
      <c r="AS67" s="410">
        <f>IF(ABS(AS33-'Group - Segment reporting'!CQ$18)&lt;0.001,0,AS33-'Group - Segment reporting'!CQ$18)</f>
        <v>0</v>
      </c>
      <c r="AT67" s="403"/>
      <c r="AU67" s="403"/>
      <c r="AV67" s="403"/>
      <c r="AW67" s="403"/>
      <c r="AX67" s="403"/>
      <c r="AY67" s="403"/>
      <c r="AZ67" s="410">
        <f>IF(ABS(AZ33-'Group - Segment reporting'!DK$18)&lt;0.001,0,AZ33-'Group - Segment reporting'!DK$18)</f>
        <v>0</v>
      </c>
      <c r="BA67" s="410">
        <f>IF(ABS(BA33-'Group - Segment reporting'!DL$18)&lt;0.001,0,BA33-'Group - Segment reporting'!DL$18)</f>
        <v>0</v>
      </c>
    </row>
    <row r="68" spans="2:53" s="211" customFormat="1" ht="12.75" hidden="1">
      <c r="B68" s="186"/>
      <c r="C68" s="186"/>
      <c r="D68" s="186"/>
      <c r="E68" s="186"/>
      <c r="F68" s="186"/>
      <c r="H68" s="187"/>
      <c r="J68" s="186"/>
      <c r="K68" s="186"/>
      <c r="L68" s="186"/>
      <c r="M68" s="186"/>
      <c r="N68" s="186"/>
      <c r="O68" s="186"/>
      <c r="P68" s="186"/>
      <c r="Q68" s="186"/>
      <c r="R68" s="186"/>
      <c r="S68" s="186"/>
      <c r="T68" s="186"/>
      <c r="U68" s="186"/>
      <c r="V68" s="186"/>
      <c r="W68" s="186"/>
      <c r="Y68" s="186"/>
      <c r="Z68" s="186"/>
      <c r="AA68" s="186"/>
      <c r="AB68" s="186"/>
      <c r="AC68" s="186"/>
      <c r="AD68" s="186"/>
      <c r="AE68" s="186"/>
      <c r="AF68" s="186"/>
      <c r="AG68" s="186"/>
      <c r="AH68" s="186"/>
      <c r="AI68" s="186"/>
      <c r="AJ68" s="186"/>
      <c r="AK68" s="186"/>
      <c r="AL68" s="186"/>
      <c r="AN68" s="186"/>
      <c r="AO68" s="186"/>
      <c r="AP68" s="186"/>
      <c r="AQ68" s="186"/>
      <c r="AR68" s="186"/>
      <c r="AS68" s="186"/>
      <c r="AT68" s="186"/>
      <c r="AU68" s="186"/>
      <c r="AV68" s="186"/>
      <c r="AW68" s="186"/>
      <c r="AX68" s="186"/>
      <c r="AY68" s="186"/>
      <c r="AZ68" s="186"/>
      <c r="BA68" s="186"/>
    </row>
    <row r="72" spans="2:53">
      <c r="D72" s="7"/>
      <c r="E72" s="7"/>
    </row>
  </sheetData>
  <customSheetViews>
    <customSheetView guid="{F499C411-D421-49FC-BA0F-3A5BFE024471}" scale="80" showPageBreaks="1" showGridLines="0" printArea="1">
      <pane xSplit="9" ySplit="7" topLeftCell="J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PageBreaks="1" showGridLines="0" printArea="1" hiddenRows="1">
      <pane xSplit="9" ySplit="7" topLeftCell="AN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colBreaks count="2" manualBreakCount="2">
        <brk id="23" max="1048575" man="1"/>
        <brk id="38" max="36"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2" showPageBreaks="1" showGridLines="0" printArea="1">
      <pane xSplit="7" ySplit="7" topLeftCell="Y8" activePane="bottomRight" state="frozenSplit"/>
      <selection pane="bottomRight" activeCell="P44" sqref="P44"/>
      <colBreaks count="2" manualBreakCount="2">
        <brk id="23" max="1048575" man="1"/>
        <brk id="38" max="52" man="1"/>
      </col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Y54:AL54 AN54:BA54 BD32:BK33 BD35:BK36 BM9:BT12 BM32:BT33 BM35:BT36 BV9:CC12 BV32:CC33 BV35:CC36 J54:W54 BD9:BK12 BD25:BK26 BV25:CC26 BM25:BT26 BM29:BT30 BV29:CC30 BD29:BK30">
    <cfRule type="cellIs" dxfId="295" priority="25" operator="notBetween">
      <formula>-2</formula>
      <formula>2</formula>
    </cfRule>
  </conditionalFormatting>
  <conditionalFormatting sqref="H43:H44">
    <cfRule type="cellIs" dxfId="294" priority="24" operator="notEqual">
      <formula>0</formula>
    </cfRule>
  </conditionalFormatting>
  <conditionalFormatting sqref="J66:W66 Y66:AL66 AN66:BA66">
    <cfRule type="cellIs" dxfId="293" priority="23" operator="notBetween">
      <formula>-0.0009999999</formula>
      <formula>0.0009999999</formula>
    </cfRule>
  </conditionalFormatting>
  <conditionalFormatting sqref="J58:W60 Y58:AL60 AN58:BA60">
    <cfRule type="cellIs" dxfId="292" priority="22" operator="notBetween">
      <formula>-0.9999999999</formula>
      <formula>0.9999999999</formula>
    </cfRule>
  </conditionalFormatting>
  <conditionalFormatting sqref="J62:W63 Y62:AL63 AN62:BA63">
    <cfRule type="cellIs" dxfId="291" priority="20" operator="notBetween">
      <formula>-0.9999999999</formula>
      <formula>0.9999999999</formula>
    </cfRule>
  </conditionalFormatting>
  <conditionalFormatting sqref="J67:W67 Y67:AL67 AN67:BA67">
    <cfRule type="cellIs" dxfId="290" priority="21" operator="notBetween">
      <formula>-0.0009999999</formula>
      <formula>0.0009999999</formula>
    </cfRule>
  </conditionalFormatting>
  <conditionalFormatting sqref="H46">
    <cfRule type="cellIs" dxfId="289" priority="18" operator="notEqual">
      <formula>0</formula>
    </cfRule>
  </conditionalFormatting>
  <conditionalFormatting sqref="H48">
    <cfRule type="cellIs" dxfId="288" priority="17" operator="notEqual">
      <formula>"OK"</formula>
    </cfRule>
  </conditionalFormatting>
  <conditionalFormatting sqref="J51:W51">
    <cfRule type="cellIs" dxfId="287" priority="16" operator="greaterThan">
      <formula>0</formula>
    </cfRule>
  </conditionalFormatting>
  <conditionalFormatting sqref="Y51:AL51">
    <cfRule type="cellIs" dxfId="286" priority="14" operator="greaterThan">
      <formula>0</formula>
    </cfRule>
  </conditionalFormatting>
  <conditionalFormatting sqref="AN51:BA51">
    <cfRule type="cellIs" dxfId="285" priority="13" operator="greaterThan">
      <formula>0</formula>
    </cfRule>
  </conditionalFormatting>
  <conditionalFormatting sqref="H47">
    <cfRule type="cellIs" dxfId="284" priority="12" operator="notEqual">
      <formula>0</formula>
    </cfRule>
  </conditionalFormatting>
  <conditionalFormatting sqref="BM15:BT16 BV15:CC16 BD15:BK16">
    <cfRule type="cellIs" dxfId="283" priority="8" operator="notBetween">
      <formula>-2</formula>
      <formula>2</formula>
    </cfRule>
  </conditionalFormatting>
  <conditionalFormatting sqref="BM13:BT14 BV13:CC14 BD13:BK14">
    <cfRule type="cellIs" dxfId="282" priority="9" operator="notBetween">
      <formula>-2</formula>
      <formula>2</formula>
    </cfRule>
  </conditionalFormatting>
  <conditionalFormatting sqref="BM21:BT22 BV21:CC22 BD21:BK22">
    <cfRule type="cellIs" dxfId="281" priority="7" operator="notBetween">
      <formula>-2</formula>
      <formula>2</formula>
    </cfRule>
  </conditionalFormatting>
  <conditionalFormatting sqref="BM23:BT24 BV23:CC24 BD23:BK24">
    <cfRule type="cellIs" dxfId="280" priority="6" operator="notBetween">
      <formula>-2</formula>
      <formula>2</formula>
    </cfRule>
  </conditionalFormatting>
  <conditionalFormatting sqref="BM27:BT28 BV27:CC28 BD27:BK28">
    <cfRule type="cellIs" dxfId="279" priority="5" operator="notBetween">
      <formula>-2</formula>
      <formula>2</formula>
    </cfRule>
  </conditionalFormatting>
  <conditionalFormatting sqref="H45">
    <cfRule type="cellIs" dxfId="278" priority="4" operator="notEqual">
      <formula>0</formula>
    </cfRule>
  </conditionalFormatting>
  <conditionalFormatting sqref="BD17:BK18 BV17:CC18 BM17:BT18">
    <cfRule type="cellIs" dxfId="277" priority="3" operator="notBetween">
      <formula>-2</formula>
      <formula>2</formula>
    </cfRule>
  </conditionalFormatting>
  <conditionalFormatting sqref="BD19:BK20 BV19:CC20 BM19:BT20">
    <cfRule type="cellIs" dxfId="276" priority="2" operator="notBetween">
      <formula>-2</formula>
      <formula>2</formula>
    </cfRule>
  </conditionalFormatting>
  <conditionalFormatting sqref="Y55:AL55 AN55:BA55 J55:W55">
    <cfRule type="cellIs" dxfId="275"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colBreaks count="1" manualBreakCount="1">
    <brk id="38" max="1048575" man="1"/>
  </colBreaks>
  <drawing r:id="rId7"/>
  <legacyDrawing r:id="rId8"/>
  <controls>
    <mc:AlternateContent xmlns:mc="http://schemas.openxmlformats.org/markup-compatibility/2006">
      <mc:Choice Requires="x14">
        <control shapeId="10241"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0241" r:id="rId9" name="CustomMemberDispatcher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2">
    <tabColor rgb="FFFF6600"/>
    <pageSetUpPr autoPageBreaks="0"/>
  </sheetPr>
  <dimension ref="A1:W98"/>
  <sheetViews>
    <sheetView showGridLines="0" zoomScale="80" zoomScaleNormal="80" zoomScaleSheetLayoutView="70" zoomScalePageLayoutView="7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7" customWidth="1"/>
    <col min="6" max="6" width="52.7109375" style="7" customWidth="1"/>
    <col min="7" max="7" width="1.7109375" style="7" customWidth="1"/>
    <col min="8" max="8" width="10.7109375" style="22" customWidth="1"/>
    <col min="9" max="9" width="2.7109375" style="52" customWidth="1"/>
    <col min="10" max="10" width="12.28515625" style="52" customWidth="1"/>
    <col min="11" max="21" width="12.28515625" style="7" customWidth="1"/>
    <col min="22" max="201" width="11.42578125" style="7" customWidth="1"/>
    <col min="202" max="202" width="11.42578125" style="7"/>
    <col min="203" max="203" width="11.42578125" style="7" customWidth="1"/>
    <col min="204" max="205" width="11.42578125" style="7"/>
    <col min="206" max="218" width="11.42578125" style="7" customWidth="1"/>
    <col min="219" max="220" width="11.42578125" style="7"/>
    <col min="221" max="233" width="11.42578125" style="7" customWidth="1"/>
    <col min="234" max="16384" width="11.42578125" style="7"/>
  </cols>
  <sheetData>
    <row r="1" spans="2:23" ht="12" customHeight="1">
      <c r="F1" s="1398" t="s">
        <v>280</v>
      </c>
    </row>
    <row r="2" spans="2:23" ht="12" customHeight="1">
      <c r="F2" s="1398"/>
    </row>
    <row r="3" spans="2:23" ht="12" customHeight="1">
      <c r="F3" s="1398"/>
    </row>
    <row r="4" spans="2:23" ht="12" customHeight="1">
      <c r="F4" s="1398"/>
    </row>
    <row r="5" spans="2:23" ht="12" customHeight="1">
      <c r="F5" s="1399"/>
    </row>
    <row r="6" spans="2:23" ht="23.25" customHeight="1">
      <c r="B6" s="1358" t="s">
        <v>7</v>
      </c>
      <c r="C6" s="1358"/>
      <c r="D6" s="1358"/>
      <c r="E6" s="1358"/>
      <c r="F6" s="1358"/>
      <c r="G6" s="21"/>
      <c r="H6" s="1358" t="s">
        <v>0</v>
      </c>
      <c r="J6" s="896">
        <v>2016</v>
      </c>
      <c r="K6" s="892"/>
      <c r="L6" s="892"/>
      <c r="M6" s="895"/>
      <c r="N6" s="896">
        <v>2017</v>
      </c>
      <c r="O6" s="896"/>
      <c r="P6" s="896"/>
      <c r="Q6" s="996"/>
      <c r="R6" s="892">
        <v>2018</v>
      </c>
      <c r="S6" s="892"/>
      <c r="T6" s="892"/>
      <c r="U6" s="892"/>
    </row>
    <row r="7" spans="2:23" s="158" customFormat="1" ht="29.25" customHeight="1">
      <c r="B7" s="1360"/>
      <c r="C7" s="1360"/>
      <c r="D7" s="1360"/>
      <c r="E7" s="1360"/>
      <c r="F7" s="1360"/>
      <c r="H7" s="1360"/>
      <c r="I7" s="278"/>
      <c r="J7" s="202" t="s">
        <v>249</v>
      </c>
      <c r="K7" s="202" t="s">
        <v>250</v>
      </c>
      <c r="L7" s="202" t="s">
        <v>252</v>
      </c>
      <c r="M7" s="437" t="s">
        <v>253</v>
      </c>
      <c r="N7" s="202" t="s">
        <v>369</v>
      </c>
      <c r="O7" s="202" t="s">
        <v>370</v>
      </c>
      <c r="P7" s="202" t="s">
        <v>372</v>
      </c>
      <c r="Q7" s="437" t="s">
        <v>373</v>
      </c>
      <c r="R7" s="202" t="s">
        <v>459</v>
      </c>
      <c r="S7" s="202" t="s">
        <v>460</v>
      </c>
      <c r="T7" s="202" t="s">
        <v>462</v>
      </c>
      <c r="U7" s="202" t="s">
        <v>463</v>
      </c>
    </row>
    <row r="8" spans="2:23" s="90" customFormat="1" ht="15" customHeight="1">
      <c r="H8" s="99"/>
      <c r="I8" s="221"/>
      <c r="J8" s="129"/>
      <c r="K8" s="126"/>
      <c r="L8" s="126"/>
      <c r="M8" s="126"/>
      <c r="N8" s="126"/>
      <c r="O8" s="126"/>
      <c r="P8" s="126"/>
      <c r="Q8" s="126"/>
      <c r="R8" s="126"/>
      <c r="S8" s="126"/>
      <c r="T8" s="126"/>
      <c r="U8" s="126"/>
    </row>
    <row r="9" spans="2:23" s="90" customFormat="1" ht="23.25" customHeight="1">
      <c r="B9" s="438" t="s">
        <v>485</v>
      </c>
      <c r="H9" s="99"/>
      <c r="I9" s="221"/>
      <c r="J9" s="221"/>
    </row>
    <row r="10" spans="2:23" s="90" customFormat="1" ht="15" customHeight="1">
      <c r="H10" s="99"/>
      <c r="I10" s="221"/>
      <c r="J10" s="221"/>
    </row>
    <row r="11" spans="2:23" s="90" customFormat="1" ht="15" customHeight="1">
      <c r="B11" s="258" t="s">
        <v>497</v>
      </c>
      <c r="H11" s="99"/>
      <c r="I11" s="221"/>
      <c r="J11" s="221"/>
    </row>
    <row r="12" spans="2:23" s="208" customFormat="1" ht="15" customHeight="1">
      <c r="B12" s="23" t="s">
        <v>484</v>
      </c>
      <c r="C12" s="23"/>
      <c r="D12" s="24"/>
      <c r="E12" s="24"/>
      <c r="F12" s="25"/>
      <c r="H12" s="1301" t="s">
        <v>739</v>
      </c>
      <c r="I12" s="54"/>
      <c r="J12" s="346">
        <v>5118.7269999999999</v>
      </c>
      <c r="K12" s="346">
        <v>5222.3789999999999</v>
      </c>
      <c r="L12" s="346">
        <v>5356.442</v>
      </c>
      <c r="M12" s="816">
        <v>5511.558</v>
      </c>
      <c r="N12" s="346">
        <v>5617.6890000000003</v>
      </c>
      <c r="O12" s="346">
        <v>5706.7240000000002</v>
      </c>
      <c r="P12" s="346">
        <v>5851.2150000000001</v>
      </c>
      <c r="Q12" s="816">
        <v>5977.9229999999998</v>
      </c>
      <c r="R12" s="346">
        <v>6042.0789999999997</v>
      </c>
      <c r="S12" s="346"/>
      <c r="T12" s="27"/>
      <c r="U12" s="27"/>
      <c r="W12" s="96"/>
    </row>
    <row r="13" spans="2:23" s="221" customFormat="1" ht="15" customHeight="1">
      <c r="B13" s="175" t="s">
        <v>493</v>
      </c>
      <c r="C13" s="175"/>
      <c r="D13" s="113"/>
      <c r="E13" s="113"/>
      <c r="F13" s="176"/>
      <c r="H13" s="177"/>
      <c r="J13" s="519">
        <v>1.48</v>
      </c>
      <c r="K13" s="519">
        <v>1.48</v>
      </c>
      <c r="L13" s="519">
        <v>1.49</v>
      </c>
      <c r="M13" s="545">
        <v>1.5</v>
      </c>
      <c r="N13" s="519">
        <v>1.51</v>
      </c>
      <c r="O13" s="519">
        <v>1.51</v>
      </c>
      <c r="P13" s="519">
        <v>1.53</v>
      </c>
      <c r="Q13" s="545">
        <v>1.54</v>
      </c>
      <c r="R13" s="519">
        <v>1.56</v>
      </c>
      <c r="S13" s="519"/>
      <c r="T13" s="519"/>
      <c r="U13" s="519"/>
    </row>
    <row r="14" spans="2:23" s="90" customFormat="1" ht="15" customHeight="1">
      <c r="B14" s="258" t="s">
        <v>494</v>
      </c>
      <c r="H14" s="99"/>
      <c r="I14" s="221"/>
      <c r="J14" s="221"/>
      <c r="K14" s="221"/>
      <c r="L14" s="221"/>
      <c r="M14" s="820"/>
      <c r="N14" s="221"/>
      <c r="O14" s="221"/>
      <c r="P14" s="221"/>
      <c r="Q14" s="820"/>
    </row>
    <row r="15" spans="2:23" s="208" customFormat="1" ht="15" customHeight="1" thickBot="1">
      <c r="B15" s="1098" t="s">
        <v>498</v>
      </c>
      <c r="C15" s="1098"/>
      <c r="D15" s="1099"/>
      <c r="E15" s="1099"/>
      <c r="F15" s="1100"/>
      <c r="H15" s="1302" t="s">
        <v>740</v>
      </c>
      <c r="I15" s="54"/>
      <c r="J15" s="1191" t="s">
        <v>529</v>
      </c>
      <c r="K15" s="1191" t="s">
        <v>529</v>
      </c>
      <c r="L15" s="1191" t="s">
        <v>529</v>
      </c>
      <c r="M15" s="1179" t="s">
        <v>529</v>
      </c>
      <c r="N15" s="1148">
        <v>61.5</v>
      </c>
      <c r="O15" s="1148">
        <v>61.8</v>
      </c>
      <c r="P15" s="1148">
        <v>62.5</v>
      </c>
      <c r="Q15" s="1149">
        <v>65.099999999999994</v>
      </c>
      <c r="R15" s="1150">
        <v>64.8</v>
      </c>
      <c r="S15" s="1150"/>
      <c r="T15" s="1150"/>
      <c r="U15" s="1150"/>
    </row>
    <row r="16" spans="2:23" s="108" customFormat="1" ht="23.25" customHeight="1" thickTop="1">
      <c r="B16" s="459"/>
      <c r="C16" s="459"/>
      <c r="D16" s="460"/>
      <c r="E16" s="460"/>
      <c r="F16" s="111"/>
      <c r="G16" s="90"/>
      <c r="H16" s="184"/>
      <c r="I16" s="221"/>
      <c r="J16" s="96"/>
      <c r="K16" s="96"/>
      <c r="L16" s="96"/>
      <c r="M16" s="96"/>
      <c r="N16" s="96"/>
      <c r="R16" s="96"/>
    </row>
    <row r="17" spans="1:23" s="90" customFormat="1" ht="23.25" customHeight="1">
      <c r="B17" s="438" t="s">
        <v>51</v>
      </c>
      <c r="H17" s="99"/>
      <c r="I17" s="221"/>
      <c r="J17" s="129"/>
      <c r="K17" s="518"/>
      <c r="L17" s="126"/>
      <c r="M17" s="126"/>
      <c r="N17" s="126"/>
      <c r="O17" s="518"/>
      <c r="P17" s="126"/>
      <c r="Q17" s="126"/>
      <c r="R17" s="126"/>
      <c r="S17" s="518"/>
      <c r="T17" s="126"/>
      <c r="U17" s="126"/>
    </row>
    <row r="18" spans="1:23" s="90" customFormat="1" ht="15" customHeight="1">
      <c r="H18" s="99"/>
      <c r="I18" s="221"/>
      <c r="J18" s="129"/>
      <c r="K18" s="88"/>
      <c r="L18" s="126"/>
      <c r="M18" s="126"/>
      <c r="N18" s="126"/>
      <c r="O18" s="88"/>
      <c r="P18" s="126"/>
      <c r="Q18" s="126"/>
      <c r="R18" s="126"/>
      <c r="S18" s="88"/>
      <c r="T18" s="126"/>
      <c r="U18" s="126"/>
    </row>
    <row r="19" spans="1:23" s="90" customFormat="1" ht="15" customHeight="1">
      <c r="B19" s="258" t="s">
        <v>49</v>
      </c>
      <c r="H19" s="99"/>
      <c r="I19" s="221"/>
      <c r="J19" s="129"/>
      <c r="K19" s="126"/>
      <c r="L19" s="126"/>
      <c r="M19" s="126"/>
      <c r="N19" s="126"/>
      <c r="O19" s="126"/>
      <c r="P19" s="126"/>
      <c r="Q19" s="126"/>
      <c r="R19" s="126"/>
      <c r="S19" s="126"/>
      <c r="T19" s="126"/>
      <c r="U19" s="126"/>
    </row>
    <row r="20" spans="1:23" s="211" customFormat="1" ht="15" customHeight="1">
      <c r="A20" s="90"/>
      <c r="B20" s="922" t="s">
        <v>50</v>
      </c>
      <c r="C20" s="31"/>
      <c r="D20" s="32"/>
      <c r="E20" s="32"/>
      <c r="F20" s="33"/>
      <c r="H20" s="26"/>
      <c r="I20" s="56"/>
      <c r="J20" s="600">
        <v>7221</v>
      </c>
      <c r="K20" s="600">
        <v>7363</v>
      </c>
      <c r="L20" s="600">
        <v>7569</v>
      </c>
      <c r="M20" s="818">
        <v>7830</v>
      </c>
      <c r="N20" s="600">
        <v>8015</v>
      </c>
      <c r="O20" s="600">
        <v>8169</v>
      </c>
      <c r="P20" s="600">
        <v>8461</v>
      </c>
      <c r="Q20" s="818">
        <v>8726</v>
      </c>
      <c r="R20" s="600">
        <v>8872</v>
      </c>
      <c r="S20" s="252"/>
      <c r="T20" s="252"/>
      <c r="U20" s="252"/>
    </row>
    <row r="21" spans="1:23" s="90" customFormat="1" ht="15" customHeight="1">
      <c r="C21" s="97" t="s">
        <v>159</v>
      </c>
      <c r="D21" s="94"/>
      <c r="E21" s="94"/>
      <c r="F21" s="98"/>
      <c r="H21" s="184"/>
      <c r="I21" s="221"/>
      <c r="J21" s="145">
        <v>2458</v>
      </c>
      <c r="K21" s="145">
        <v>2519</v>
      </c>
      <c r="L21" s="145">
        <v>2622</v>
      </c>
      <c r="M21" s="595">
        <v>2739</v>
      </c>
      <c r="N21" s="145">
        <v>2826</v>
      </c>
      <c r="O21" s="145">
        <v>2912</v>
      </c>
      <c r="P21" s="145">
        <v>3077</v>
      </c>
      <c r="Q21" s="595">
        <v>3240</v>
      </c>
      <c r="R21" s="145">
        <v>3331</v>
      </c>
      <c r="S21" s="88"/>
      <c r="T21" s="88"/>
      <c r="U21" s="88"/>
    </row>
    <row r="22" spans="1:23" s="211" customFormat="1" ht="15" customHeight="1">
      <c r="A22" s="90"/>
      <c r="B22" s="149" t="s">
        <v>54</v>
      </c>
      <c r="C22" s="12"/>
      <c r="D22" s="12"/>
      <c r="E22" s="12"/>
      <c r="F22" s="12"/>
      <c r="H22" s="11"/>
      <c r="I22" s="56"/>
      <c r="J22" s="279">
        <v>3022</v>
      </c>
      <c r="K22" s="279">
        <v>3136</v>
      </c>
      <c r="L22" s="279">
        <v>3209</v>
      </c>
      <c r="M22" s="596">
        <v>3277</v>
      </c>
      <c r="N22" s="279">
        <v>3342</v>
      </c>
      <c r="O22" s="279">
        <v>3437</v>
      </c>
      <c r="P22" s="279">
        <v>3554</v>
      </c>
      <c r="Q22" s="596">
        <v>3629</v>
      </c>
      <c r="R22" s="279">
        <v>3637</v>
      </c>
      <c r="S22" s="30"/>
      <c r="T22" s="30"/>
      <c r="U22" s="30"/>
    </row>
    <row r="23" spans="1:23" s="90" customFormat="1" ht="15" customHeight="1">
      <c r="B23" s="258" t="s">
        <v>8</v>
      </c>
      <c r="H23" s="99"/>
      <c r="I23" s="221"/>
      <c r="J23" s="129"/>
      <c r="K23" s="129"/>
      <c r="L23" s="129"/>
      <c r="M23" s="599"/>
      <c r="N23" s="129"/>
      <c r="O23" s="129"/>
      <c r="P23" s="129"/>
      <c r="Q23" s="599"/>
      <c r="R23" s="126"/>
      <c r="S23" s="126"/>
      <c r="T23" s="126"/>
      <c r="U23" s="126"/>
    </row>
    <row r="24" spans="1:23" s="208" customFormat="1" ht="15" customHeight="1">
      <c r="B24" s="856" t="s">
        <v>81</v>
      </c>
      <c r="C24" s="856"/>
      <c r="D24" s="855"/>
      <c r="E24" s="855"/>
      <c r="F24" s="854"/>
      <c r="G24" s="211"/>
      <c r="H24" s="853" t="s">
        <v>741</v>
      </c>
      <c r="I24" s="56"/>
      <c r="J24" s="346">
        <v>21768.284</v>
      </c>
      <c r="K24" s="346">
        <v>21745.991000000002</v>
      </c>
      <c r="L24" s="346">
        <v>21761.888999999999</v>
      </c>
      <c r="M24" s="816">
        <v>21676.84</v>
      </c>
      <c r="N24" s="346">
        <v>21600.917000000001</v>
      </c>
      <c r="O24" s="346">
        <v>21622.294999999998</v>
      </c>
      <c r="P24" s="346">
        <v>21825.780999999999</v>
      </c>
      <c r="Q24" s="816">
        <v>21802.902999999998</v>
      </c>
      <c r="R24" s="346">
        <v>21730.855</v>
      </c>
      <c r="S24" s="346"/>
      <c r="T24" s="346"/>
      <c r="U24" s="346"/>
      <c r="W24" s="858"/>
    </row>
    <row r="25" spans="1:23" s="90" customFormat="1" ht="15" customHeight="1">
      <c r="C25" s="97" t="s">
        <v>11</v>
      </c>
      <c r="D25" s="94"/>
      <c r="E25" s="94"/>
      <c r="F25" s="98"/>
      <c r="H25" s="184" t="s">
        <v>742</v>
      </c>
      <c r="I25" s="221"/>
      <c r="J25" s="145">
        <v>17738.039000000001</v>
      </c>
      <c r="K25" s="145">
        <v>17848.496999999999</v>
      </c>
      <c r="L25" s="145">
        <v>18013.616000000002</v>
      </c>
      <c r="M25" s="595">
        <v>18129.78</v>
      </c>
      <c r="N25" s="145">
        <v>18202.543000000001</v>
      </c>
      <c r="O25" s="145">
        <v>18314.241000000002</v>
      </c>
      <c r="P25" s="145">
        <v>18634.787</v>
      </c>
      <c r="Q25" s="595">
        <v>18847.127</v>
      </c>
      <c r="R25" s="145">
        <v>18903.421999999999</v>
      </c>
      <c r="S25" s="88"/>
      <c r="T25" s="88"/>
      <c r="U25" s="88"/>
      <c r="W25" s="858"/>
    </row>
    <row r="26" spans="1:23" s="211" customFormat="1" ht="15" customHeight="1">
      <c r="B26" s="12"/>
      <c r="C26" s="85"/>
      <c r="D26" s="243" t="s">
        <v>83</v>
      </c>
      <c r="E26" s="12"/>
      <c r="F26" s="12"/>
      <c r="H26" s="982" t="s">
        <v>744</v>
      </c>
      <c r="I26" s="56"/>
      <c r="J26" s="279">
        <v>11.814</v>
      </c>
      <c r="K26" s="279">
        <v>12.02</v>
      </c>
      <c r="L26" s="279">
        <v>11.973000000000001</v>
      </c>
      <c r="M26" s="596">
        <v>12.311999999999999</v>
      </c>
      <c r="N26" s="279">
        <v>12.202</v>
      </c>
      <c r="O26" s="279">
        <v>12.436</v>
      </c>
      <c r="P26" s="279">
        <v>12.541</v>
      </c>
      <c r="Q26" s="596">
        <v>12.912000000000001</v>
      </c>
      <c r="R26" s="279">
        <v>13.355</v>
      </c>
      <c r="S26" s="30"/>
      <c r="T26" s="30"/>
      <c r="U26" s="30"/>
      <c r="W26" s="858"/>
    </row>
    <row r="27" spans="1:23" s="90" customFormat="1" ht="15" customHeight="1">
      <c r="C27" s="97"/>
      <c r="D27" s="97" t="s">
        <v>84</v>
      </c>
      <c r="E27" s="94"/>
      <c r="F27" s="98"/>
      <c r="H27" s="943"/>
      <c r="I27" s="221"/>
      <c r="J27" s="145">
        <v>17726.224999999999</v>
      </c>
      <c r="K27" s="145">
        <v>17836.476999999999</v>
      </c>
      <c r="L27" s="145">
        <v>18001.643</v>
      </c>
      <c r="M27" s="595">
        <v>18117.468000000001</v>
      </c>
      <c r="N27" s="145">
        <v>18190.341</v>
      </c>
      <c r="O27" s="145">
        <v>18301.805</v>
      </c>
      <c r="P27" s="145">
        <v>18622.245999999999</v>
      </c>
      <c r="Q27" s="595">
        <v>18834.215</v>
      </c>
      <c r="R27" s="145">
        <v>18890.066999999999</v>
      </c>
      <c r="S27" s="88"/>
      <c r="T27" s="88"/>
      <c r="U27" s="88"/>
      <c r="W27" s="858"/>
    </row>
    <row r="28" spans="1:23" s="211" customFormat="1" ht="15" customHeight="1">
      <c r="B28" s="12"/>
      <c r="C28" s="85" t="s">
        <v>12</v>
      </c>
      <c r="D28" s="12"/>
      <c r="E28" s="12"/>
      <c r="F28" s="12"/>
      <c r="H28" s="150" t="s">
        <v>743</v>
      </c>
      <c r="I28" s="56"/>
      <c r="J28" s="279">
        <v>4030.2449999999999</v>
      </c>
      <c r="K28" s="279">
        <v>3897.4940000000001</v>
      </c>
      <c r="L28" s="279">
        <v>3748.2730000000001</v>
      </c>
      <c r="M28" s="596">
        <v>3547.06</v>
      </c>
      <c r="N28" s="279">
        <v>3398.3739999999998</v>
      </c>
      <c r="O28" s="279">
        <v>3308.0540000000001</v>
      </c>
      <c r="P28" s="279">
        <v>3190.9940000000001</v>
      </c>
      <c r="Q28" s="596">
        <v>2955.7759999999998</v>
      </c>
      <c r="R28" s="279">
        <v>2827.433</v>
      </c>
      <c r="S28" s="30"/>
      <c r="T28" s="30"/>
      <c r="U28" s="30"/>
      <c r="W28" s="858"/>
    </row>
    <row r="29" spans="1:23" s="96" customFormat="1" ht="15" customHeight="1">
      <c r="B29" s="95" t="s">
        <v>81</v>
      </c>
      <c r="C29" s="95"/>
      <c r="D29" s="375"/>
      <c r="E29" s="375"/>
      <c r="F29" s="471"/>
      <c r="G29" s="221"/>
      <c r="H29" s="177" t="s">
        <v>741</v>
      </c>
      <c r="I29" s="221"/>
      <c r="J29" s="319">
        <v>21768.284</v>
      </c>
      <c r="K29" s="319">
        <v>21745.991000000002</v>
      </c>
      <c r="L29" s="319">
        <v>21761.888999999999</v>
      </c>
      <c r="M29" s="458">
        <v>21676.84</v>
      </c>
      <c r="N29" s="319">
        <v>21600.917000000001</v>
      </c>
      <c r="O29" s="319">
        <v>21622.294999999998</v>
      </c>
      <c r="P29" s="319">
        <v>21825.780999999999</v>
      </c>
      <c r="Q29" s="458">
        <v>21802.902999999998</v>
      </c>
      <c r="R29" s="319">
        <v>21730.855</v>
      </c>
      <c r="S29" s="319"/>
      <c r="T29" s="319"/>
      <c r="U29" s="319"/>
      <c r="W29" s="858"/>
    </row>
    <row r="30" spans="1:23" s="211" customFormat="1" ht="15" customHeight="1">
      <c r="B30" s="12"/>
      <c r="C30" s="85" t="s">
        <v>481</v>
      </c>
      <c r="D30" s="12"/>
      <c r="E30" s="12"/>
      <c r="F30" s="12"/>
      <c r="H30" s="982" t="s">
        <v>745</v>
      </c>
      <c r="I30" s="56"/>
      <c r="J30" s="279">
        <v>7577.6</v>
      </c>
      <c r="K30" s="279">
        <v>7742.3090000000002</v>
      </c>
      <c r="L30" s="279">
        <v>7980.9549999999999</v>
      </c>
      <c r="M30" s="596">
        <v>8266.5290000000005</v>
      </c>
      <c r="N30" s="279">
        <v>8461.518</v>
      </c>
      <c r="O30" s="279">
        <v>8639.0169999999998</v>
      </c>
      <c r="P30" s="279">
        <v>8954.8089999999993</v>
      </c>
      <c r="Q30" s="596">
        <v>9236.8060000000005</v>
      </c>
      <c r="R30" s="279">
        <v>9399.7909999999993</v>
      </c>
      <c r="S30" s="1324"/>
      <c r="T30" s="30"/>
      <c r="U30" s="30"/>
      <c r="W30" s="858"/>
    </row>
    <row r="31" spans="1:23" s="90" customFormat="1" ht="15" customHeight="1">
      <c r="C31" s="479" t="s">
        <v>482</v>
      </c>
      <c r="H31" s="557" t="s">
        <v>746</v>
      </c>
      <c r="I31" s="221"/>
      <c r="J31" s="145">
        <v>14190.683999999999</v>
      </c>
      <c r="K31" s="145">
        <v>14003.682000000001</v>
      </c>
      <c r="L31" s="145">
        <v>13780.933999999999</v>
      </c>
      <c r="M31" s="595">
        <v>13410.311</v>
      </c>
      <c r="N31" s="145">
        <v>13139.398999999999</v>
      </c>
      <c r="O31" s="145">
        <v>12983.278</v>
      </c>
      <c r="P31" s="145">
        <v>12870.972</v>
      </c>
      <c r="Q31" s="595">
        <v>12566.097</v>
      </c>
      <c r="R31" s="145">
        <v>12331.064</v>
      </c>
      <c r="S31" s="88"/>
      <c r="T31" s="88"/>
      <c r="U31" s="88"/>
      <c r="W31" s="858"/>
    </row>
    <row r="32" spans="1:23" s="211" customFormat="1" ht="15" customHeight="1">
      <c r="B32" s="12"/>
      <c r="C32" s="85"/>
      <c r="D32" s="243" t="s">
        <v>83</v>
      </c>
      <c r="E32" s="12"/>
      <c r="F32" s="12"/>
      <c r="H32" s="982" t="s">
        <v>744</v>
      </c>
      <c r="I32" s="56"/>
      <c r="J32" s="279">
        <v>11.814</v>
      </c>
      <c r="K32" s="279">
        <v>12.02</v>
      </c>
      <c r="L32" s="279">
        <v>11.973000000000001</v>
      </c>
      <c r="M32" s="596">
        <v>12.311999999999999</v>
      </c>
      <c r="N32" s="279">
        <v>12.202</v>
      </c>
      <c r="O32" s="279">
        <v>12.436</v>
      </c>
      <c r="P32" s="279">
        <v>12.541</v>
      </c>
      <c r="Q32" s="596">
        <v>12.912000000000001</v>
      </c>
      <c r="R32" s="279">
        <v>13.355</v>
      </c>
      <c r="S32" s="30"/>
      <c r="T32" s="30"/>
      <c r="U32" s="30"/>
      <c r="W32" s="858"/>
    </row>
    <row r="33" spans="2:23" s="90" customFormat="1" ht="15" customHeight="1">
      <c r="C33" s="479"/>
      <c r="D33" s="97" t="s">
        <v>488</v>
      </c>
      <c r="H33" s="557"/>
      <c r="I33" s="221"/>
      <c r="J33" s="145">
        <v>10148.625</v>
      </c>
      <c r="K33" s="145">
        <v>10094.168</v>
      </c>
      <c r="L33" s="145">
        <v>10020.688</v>
      </c>
      <c r="M33" s="595">
        <v>9850.9390000000003</v>
      </c>
      <c r="N33" s="145">
        <v>9728.8230000000003</v>
      </c>
      <c r="O33" s="145">
        <v>9662.7880000000005</v>
      </c>
      <c r="P33" s="145">
        <v>9667.4369999999999</v>
      </c>
      <c r="Q33" s="595">
        <v>9597.4089999999997</v>
      </c>
      <c r="R33" s="145">
        <v>9490.2759999999998</v>
      </c>
      <c r="S33" s="88"/>
      <c r="T33" s="88"/>
      <c r="U33" s="88"/>
      <c r="W33" s="858"/>
    </row>
    <row r="34" spans="2:23" s="211" customFormat="1" ht="15" customHeight="1">
      <c r="B34" s="12"/>
      <c r="C34" s="85"/>
      <c r="D34" s="243" t="s">
        <v>12</v>
      </c>
      <c r="E34" s="12"/>
      <c r="F34" s="12"/>
      <c r="H34" s="982" t="s">
        <v>743</v>
      </c>
      <c r="I34" s="56"/>
      <c r="J34" s="279">
        <v>4030.2449999999999</v>
      </c>
      <c r="K34" s="279">
        <v>3897.4940000000001</v>
      </c>
      <c r="L34" s="279">
        <v>3748.2730000000001</v>
      </c>
      <c r="M34" s="596">
        <v>3547.06</v>
      </c>
      <c r="N34" s="279">
        <v>3398.3739999999998</v>
      </c>
      <c r="O34" s="279">
        <v>3308.0540000000001</v>
      </c>
      <c r="P34" s="279">
        <v>3190.9940000000001</v>
      </c>
      <c r="Q34" s="596">
        <v>2955.7759999999998</v>
      </c>
      <c r="R34" s="279">
        <v>2827.433</v>
      </c>
      <c r="S34" s="30"/>
      <c r="T34" s="30"/>
      <c r="U34" s="30"/>
      <c r="W34" s="858"/>
    </row>
    <row r="35" spans="2:23" s="90" customFormat="1" ht="15" customHeight="1">
      <c r="B35" s="90" t="s">
        <v>13</v>
      </c>
      <c r="H35" s="99" t="s">
        <v>747</v>
      </c>
      <c r="I35" s="221"/>
      <c r="J35" s="145">
        <v>751</v>
      </c>
      <c r="K35" s="145">
        <v>737</v>
      </c>
      <c r="L35" s="145">
        <v>736</v>
      </c>
      <c r="M35" s="595">
        <v>739</v>
      </c>
      <c r="N35" s="145">
        <v>725</v>
      </c>
      <c r="O35" s="145">
        <v>734</v>
      </c>
      <c r="P35" s="145">
        <v>848</v>
      </c>
      <c r="Q35" s="595">
        <v>992.27499999999998</v>
      </c>
      <c r="R35" s="145">
        <v>1121.9280000000001</v>
      </c>
      <c r="S35" s="88"/>
      <c r="T35" s="88"/>
      <c r="U35" s="88"/>
    </row>
    <row r="36" spans="2:23" s="90" customFormat="1" ht="15" customHeight="1">
      <c r="B36" s="258" t="s">
        <v>530</v>
      </c>
      <c r="H36" s="99"/>
      <c r="I36" s="221"/>
      <c r="J36" s="129"/>
      <c r="K36" s="129"/>
      <c r="L36" s="129"/>
      <c r="M36" s="599"/>
      <c r="N36" s="129"/>
      <c r="O36" s="129"/>
      <c r="P36" s="129"/>
      <c r="Q36" s="599"/>
      <c r="R36" s="129"/>
      <c r="S36" s="126"/>
      <c r="T36" s="126"/>
      <c r="U36" s="126"/>
    </row>
    <row r="37" spans="2:23" s="211" customFormat="1" ht="15" customHeight="1">
      <c r="B37" s="775" t="s">
        <v>508</v>
      </c>
      <c r="C37" s="775"/>
      <c r="D37" s="775"/>
      <c r="E37" s="775"/>
      <c r="F37" s="775"/>
      <c r="H37" s="842" t="s">
        <v>750</v>
      </c>
      <c r="I37" s="56"/>
      <c r="J37" s="778">
        <v>0.128</v>
      </c>
      <c r="K37" s="778">
        <v>0.114</v>
      </c>
      <c r="L37" s="778">
        <v>0.115</v>
      </c>
      <c r="M37" s="777">
        <v>0.153</v>
      </c>
      <c r="N37" s="778">
        <v>0.115</v>
      </c>
      <c r="O37" s="778">
        <v>0.114</v>
      </c>
      <c r="P37" s="602">
        <v>0.114</v>
      </c>
      <c r="Q37" s="776">
        <v>0.13700000000000001</v>
      </c>
      <c r="R37" s="778">
        <v>0.13</v>
      </c>
      <c r="S37" s="778"/>
      <c r="T37" s="602"/>
      <c r="U37" s="602"/>
    </row>
    <row r="38" spans="2:23" s="90" customFormat="1" ht="15" customHeight="1">
      <c r="B38" s="258" t="s">
        <v>494</v>
      </c>
      <c r="H38" s="99"/>
      <c r="I38" s="221"/>
      <c r="J38" s="129"/>
      <c r="K38" s="129"/>
      <c r="L38" s="129"/>
      <c r="M38" s="599"/>
      <c r="N38" s="129"/>
      <c r="O38" s="129"/>
      <c r="P38" s="129"/>
      <c r="Q38" s="599"/>
      <c r="R38" s="129"/>
      <c r="S38" s="126"/>
      <c r="T38" s="126"/>
      <c r="U38" s="126"/>
    </row>
    <row r="39" spans="2:23" s="208" customFormat="1" ht="15" customHeight="1">
      <c r="B39" s="23" t="s">
        <v>495</v>
      </c>
      <c r="C39" s="23"/>
      <c r="D39" s="24"/>
      <c r="E39" s="24"/>
      <c r="F39" s="25"/>
      <c r="G39" s="211"/>
      <c r="H39" s="1303" t="s">
        <v>749</v>
      </c>
      <c r="I39" s="56"/>
      <c r="J39" s="903" t="s">
        <v>529</v>
      </c>
      <c r="K39" s="903" t="s">
        <v>529</v>
      </c>
      <c r="L39" s="903" t="s">
        <v>529</v>
      </c>
      <c r="M39" s="931" t="s">
        <v>529</v>
      </c>
      <c r="N39" s="601">
        <v>16.7</v>
      </c>
      <c r="O39" s="601">
        <v>16.8</v>
      </c>
      <c r="P39" s="601">
        <v>16.899999999999999</v>
      </c>
      <c r="Q39" s="817">
        <v>17.2</v>
      </c>
      <c r="R39" s="601">
        <v>17.2</v>
      </c>
      <c r="S39" s="257"/>
      <c r="T39" s="257"/>
      <c r="U39" s="257"/>
    </row>
    <row r="40" spans="2:23" s="90" customFormat="1" ht="15" customHeight="1">
      <c r="C40" s="97" t="s">
        <v>509</v>
      </c>
      <c r="D40" s="94"/>
      <c r="E40" s="94"/>
      <c r="F40" s="98"/>
      <c r="H40" s="943"/>
      <c r="I40" s="221"/>
      <c r="J40" s="784" t="s">
        <v>529</v>
      </c>
      <c r="K40" s="784" t="s">
        <v>529</v>
      </c>
      <c r="L40" s="784" t="s">
        <v>529</v>
      </c>
      <c r="M40" s="824" t="s">
        <v>529</v>
      </c>
      <c r="N40" s="519">
        <v>21</v>
      </c>
      <c r="O40" s="519">
        <v>21</v>
      </c>
      <c r="P40" s="519">
        <v>20.9</v>
      </c>
      <c r="Q40" s="545">
        <v>21.1</v>
      </c>
      <c r="R40" s="519">
        <v>21</v>
      </c>
      <c r="S40" s="520"/>
      <c r="T40" s="520"/>
      <c r="U40" s="520"/>
    </row>
    <row r="41" spans="2:23" s="211" customFormat="1" ht="15" customHeight="1">
      <c r="B41" s="12"/>
      <c r="C41" s="243" t="s">
        <v>510</v>
      </c>
      <c r="D41" s="12"/>
      <c r="E41" s="12"/>
      <c r="F41" s="12"/>
      <c r="H41" s="982"/>
      <c r="I41" s="56"/>
      <c r="J41" s="786" t="s">
        <v>529</v>
      </c>
      <c r="K41" s="786" t="s">
        <v>529</v>
      </c>
      <c r="L41" s="786" t="s">
        <v>529</v>
      </c>
      <c r="M41" s="904" t="s">
        <v>529</v>
      </c>
      <c r="N41" s="433">
        <v>4.5999999999999996</v>
      </c>
      <c r="O41" s="433">
        <v>4.7</v>
      </c>
      <c r="P41" s="433">
        <v>5.2</v>
      </c>
      <c r="Q41" s="603">
        <v>5</v>
      </c>
      <c r="R41" s="433">
        <v>4.7</v>
      </c>
      <c r="S41" s="260"/>
      <c r="T41" s="260"/>
      <c r="U41" s="260"/>
    </row>
    <row r="42" spans="2:23" s="90" customFormat="1" ht="15" customHeight="1">
      <c r="B42" s="258" t="s">
        <v>16</v>
      </c>
      <c r="H42" s="99"/>
      <c r="I42" s="221"/>
      <c r="J42" s="129"/>
      <c r="K42" s="129"/>
      <c r="L42" s="129"/>
      <c r="M42" s="599"/>
      <c r="N42" s="129"/>
      <c r="O42" s="129"/>
      <c r="P42" s="129"/>
      <c r="Q42" s="599"/>
      <c r="R42" s="129"/>
      <c r="S42" s="126"/>
      <c r="T42" s="126"/>
      <c r="U42" s="126"/>
    </row>
    <row r="43" spans="2:23" s="211" customFormat="1" ht="15" customHeight="1" thickBot="1">
      <c r="B43" s="10" t="s">
        <v>87</v>
      </c>
      <c r="C43" s="10"/>
      <c r="D43" s="10"/>
      <c r="E43" s="10"/>
      <c r="F43" s="10"/>
      <c r="H43" s="8"/>
      <c r="I43" s="56"/>
      <c r="J43" s="993">
        <v>0.81</v>
      </c>
      <c r="K43" s="993">
        <v>0.82</v>
      </c>
      <c r="L43" s="993">
        <v>0.84</v>
      </c>
      <c r="M43" s="423">
        <v>0.88</v>
      </c>
      <c r="N43" s="993">
        <v>0.89</v>
      </c>
      <c r="O43" s="993">
        <v>0.92</v>
      </c>
      <c r="P43" s="993">
        <v>0.94</v>
      </c>
      <c r="Q43" s="423">
        <v>0.96</v>
      </c>
      <c r="R43" s="229">
        <v>0.97</v>
      </c>
      <c r="S43" s="229"/>
      <c r="T43" s="229"/>
      <c r="U43" s="229"/>
    </row>
    <row r="44" spans="2:23" s="108" customFormat="1" ht="23.25" customHeight="1" thickTop="1">
      <c r="B44" s="459"/>
      <c r="C44" s="459"/>
      <c r="D44" s="460"/>
      <c r="E44" s="460"/>
      <c r="F44" s="111"/>
      <c r="G44" s="90"/>
      <c r="H44" s="184"/>
      <c r="I44" s="221"/>
      <c r="J44" s="96"/>
      <c r="K44" s="96"/>
      <c r="L44" s="96"/>
      <c r="M44" s="96"/>
      <c r="N44" s="96"/>
      <c r="R44" s="96"/>
    </row>
    <row r="45" spans="2:23" s="90" customFormat="1" ht="23.25" customHeight="1">
      <c r="B45" s="438" t="s">
        <v>52</v>
      </c>
      <c r="H45" s="99"/>
      <c r="I45" s="221"/>
      <c r="J45" s="221"/>
    </row>
    <row r="46" spans="2:23" s="90" customFormat="1" ht="15" customHeight="1">
      <c r="H46" s="99"/>
      <c r="I46" s="221"/>
      <c r="J46" s="221"/>
    </row>
    <row r="47" spans="2:23" s="90" customFormat="1" ht="15" customHeight="1">
      <c r="B47" s="258" t="s">
        <v>8</v>
      </c>
      <c r="H47" s="99"/>
      <c r="I47" s="221"/>
      <c r="J47" s="221"/>
    </row>
    <row r="48" spans="2:23" s="208" customFormat="1" ht="15" customHeight="1">
      <c r="B48" s="23" t="s">
        <v>818</v>
      </c>
      <c r="C48" s="23"/>
      <c r="D48" s="24"/>
      <c r="E48" s="24"/>
      <c r="F48" s="25"/>
      <c r="G48" s="211"/>
      <c r="H48" s="26" t="s">
        <v>751</v>
      </c>
      <c r="I48" s="56"/>
      <c r="J48" s="346">
        <v>30253.806</v>
      </c>
      <c r="K48" s="346">
        <v>30149.074000000001</v>
      </c>
      <c r="L48" s="346">
        <v>30172.016</v>
      </c>
      <c r="M48" s="816">
        <v>30102.717000000001</v>
      </c>
      <c r="N48" s="346">
        <v>29978.324000000001</v>
      </c>
      <c r="O48" s="346">
        <v>29821.616000000002</v>
      </c>
      <c r="P48" s="346">
        <v>29726.561000000002</v>
      </c>
      <c r="Q48" s="816">
        <v>29579.927</v>
      </c>
      <c r="R48" s="346">
        <v>29350.954000000002</v>
      </c>
      <c r="S48" s="27"/>
      <c r="T48" s="27"/>
      <c r="U48" s="27"/>
      <c r="W48" s="96"/>
    </row>
    <row r="49" spans="1:23" s="90" customFormat="1" ht="15" customHeight="1">
      <c r="C49" s="522" t="s">
        <v>66</v>
      </c>
      <c r="E49" s="94"/>
      <c r="F49" s="98"/>
      <c r="H49" s="184" t="s">
        <v>752</v>
      </c>
      <c r="I49" s="221"/>
      <c r="J49" s="145">
        <v>16179.082</v>
      </c>
      <c r="K49" s="145">
        <v>16088.278</v>
      </c>
      <c r="L49" s="145">
        <v>16085.883</v>
      </c>
      <c r="M49" s="595">
        <v>16037.605</v>
      </c>
      <c r="N49" s="145">
        <v>15943.496999999999</v>
      </c>
      <c r="O49" s="145">
        <v>15859.41</v>
      </c>
      <c r="P49" s="145">
        <v>15848.1</v>
      </c>
      <c r="Q49" s="595">
        <v>15803.728999999999</v>
      </c>
      <c r="R49" s="145">
        <v>15714.154</v>
      </c>
      <c r="S49" s="88"/>
      <c r="T49" s="88"/>
      <c r="U49" s="88"/>
      <c r="W49" s="145"/>
    </row>
    <row r="50" spans="1:23" s="211" customFormat="1" ht="15" customHeight="1">
      <c r="A50" s="90"/>
      <c r="B50" s="12"/>
      <c r="C50" s="180"/>
      <c r="D50" s="181" t="s">
        <v>796</v>
      </c>
      <c r="E50" s="181"/>
      <c r="F50" s="181"/>
      <c r="H50" s="182" t="s">
        <v>753</v>
      </c>
      <c r="I50" s="56"/>
      <c r="J50" s="279">
        <v>7852.03</v>
      </c>
      <c r="K50" s="279">
        <v>7613.26</v>
      </c>
      <c r="L50" s="279">
        <v>7403.643</v>
      </c>
      <c r="M50" s="596">
        <v>7172.5209999999997</v>
      </c>
      <c r="N50" s="279">
        <v>6938.143</v>
      </c>
      <c r="O50" s="279">
        <v>6744.6660000000002</v>
      </c>
      <c r="P50" s="279">
        <v>6553.7439999999997</v>
      </c>
      <c r="Q50" s="596">
        <v>6344.6210000000001</v>
      </c>
      <c r="R50" s="279">
        <v>6147.5389999999998</v>
      </c>
      <c r="S50" s="30"/>
      <c r="T50" s="30"/>
      <c r="U50" s="30"/>
      <c r="W50" s="145"/>
    </row>
    <row r="51" spans="1:23" s="90" customFormat="1" ht="15" customHeight="1">
      <c r="C51" s="788" t="s">
        <v>160</v>
      </c>
      <c r="D51" s="789"/>
      <c r="E51" s="789"/>
      <c r="F51" s="789"/>
      <c r="H51" s="790"/>
      <c r="I51" s="221"/>
      <c r="J51" s="145">
        <v>13992.75</v>
      </c>
      <c r="K51" s="145">
        <v>13987.576999999999</v>
      </c>
      <c r="L51" s="145">
        <v>14021.041999999999</v>
      </c>
      <c r="M51" s="595">
        <v>14007.938</v>
      </c>
      <c r="N51" s="145">
        <v>13983.64</v>
      </c>
      <c r="O51" s="145">
        <v>13916.203</v>
      </c>
      <c r="P51" s="145">
        <v>13835.491</v>
      </c>
      <c r="Q51" s="595">
        <v>13735.963</v>
      </c>
      <c r="R51" s="145">
        <v>13598.069</v>
      </c>
      <c r="S51" s="88"/>
      <c r="T51" s="88"/>
      <c r="U51" s="88"/>
      <c r="W51" s="145"/>
    </row>
    <row r="52" spans="1:23" s="211" customFormat="1" ht="15" customHeight="1">
      <c r="B52" s="12"/>
      <c r="C52" s="181"/>
      <c r="D52" s="181" t="s">
        <v>53</v>
      </c>
      <c r="E52" s="181"/>
      <c r="F52" s="181"/>
      <c r="H52" s="182"/>
      <c r="I52" s="56"/>
      <c r="J52" s="279">
        <v>11580.472</v>
      </c>
      <c r="K52" s="279">
        <v>11542.985000000001</v>
      </c>
      <c r="L52" s="279">
        <v>11582.895</v>
      </c>
      <c r="M52" s="596">
        <v>11594.308000000001</v>
      </c>
      <c r="N52" s="279">
        <v>11588.124</v>
      </c>
      <c r="O52" s="279">
        <v>11536.429</v>
      </c>
      <c r="P52" s="279">
        <v>11480.675999999999</v>
      </c>
      <c r="Q52" s="596">
        <v>11392.684999999999</v>
      </c>
      <c r="R52" s="279">
        <v>11272.92</v>
      </c>
      <c r="S52" s="30"/>
      <c r="T52" s="30"/>
      <c r="U52" s="30"/>
      <c r="W52" s="145"/>
    </row>
    <row r="53" spans="1:23" s="90" customFormat="1" ht="15" customHeight="1">
      <c r="C53" s="789" t="s">
        <v>21</v>
      </c>
      <c r="D53" s="789"/>
      <c r="E53" s="789"/>
      <c r="F53" s="789"/>
      <c r="H53" s="790"/>
      <c r="I53" s="221"/>
      <c r="J53" s="145">
        <v>81.974000000000004</v>
      </c>
      <c r="K53" s="145">
        <v>73.218999999999994</v>
      </c>
      <c r="L53" s="145">
        <v>65.090999999999994</v>
      </c>
      <c r="M53" s="595">
        <v>57.173999999999999</v>
      </c>
      <c r="N53" s="145">
        <v>51.186999999999998</v>
      </c>
      <c r="O53" s="145">
        <v>46.003</v>
      </c>
      <c r="P53" s="145">
        <v>42.97</v>
      </c>
      <c r="Q53" s="595">
        <v>40.234999999999999</v>
      </c>
      <c r="R53" s="145">
        <v>38.731000000000002</v>
      </c>
      <c r="S53" s="88"/>
      <c r="T53" s="88"/>
      <c r="U53" s="88"/>
      <c r="W53" s="145"/>
    </row>
    <row r="54" spans="1:23" s="54" customFormat="1" ht="15" customHeight="1">
      <c r="B54" s="154" t="s">
        <v>82</v>
      </c>
      <c r="C54" s="154"/>
      <c r="D54" s="1239"/>
      <c r="E54" s="1239"/>
      <c r="F54" s="1240"/>
      <c r="G54" s="56"/>
      <c r="H54" s="841" t="s">
        <v>754</v>
      </c>
      <c r="I54" s="56"/>
      <c r="J54" s="1242">
        <v>10570.477000000001</v>
      </c>
      <c r="K54" s="1242">
        <v>10662.326999999999</v>
      </c>
      <c r="L54" s="1242">
        <v>10792.712</v>
      </c>
      <c r="M54" s="612">
        <v>10888.974</v>
      </c>
      <c r="N54" s="1242">
        <v>10961.776</v>
      </c>
      <c r="O54" s="1242">
        <v>11034.518</v>
      </c>
      <c r="P54" s="1242">
        <v>11142.914000000001</v>
      </c>
      <c r="Q54" s="612">
        <v>11227.898999999999</v>
      </c>
      <c r="R54" s="1242">
        <v>11285.191000000001</v>
      </c>
      <c r="S54" s="1242"/>
      <c r="T54" s="1242"/>
      <c r="U54" s="1242"/>
      <c r="W54" s="858"/>
    </row>
    <row r="55" spans="1:23" s="90" customFormat="1" ht="15" customHeight="1">
      <c r="B55" s="97"/>
      <c r="C55" s="97" t="s">
        <v>534</v>
      </c>
      <c r="D55" s="94"/>
      <c r="E55" s="98"/>
      <c r="G55" s="184"/>
      <c r="H55" s="944"/>
      <c r="I55" s="145"/>
      <c r="J55" s="145">
        <v>1075.472</v>
      </c>
      <c r="K55" s="145">
        <v>1181.2760000000001</v>
      </c>
      <c r="L55" s="145">
        <v>1307.7159999999999</v>
      </c>
      <c r="M55" s="595">
        <v>1452.471</v>
      </c>
      <c r="N55" s="145">
        <v>1579.143</v>
      </c>
      <c r="O55" s="145">
        <v>1690.009</v>
      </c>
      <c r="P55" s="145">
        <v>1834.606</v>
      </c>
      <c r="Q55" s="595">
        <v>1998.896</v>
      </c>
      <c r="R55" s="145">
        <v>2129.1439999999998</v>
      </c>
      <c r="S55" s="88"/>
      <c r="T55" s="88"/>
      <c r="U55" s="88"/>
      <c r="W55" s="858"/>
    </row>
    <row r="56" spans="1:23" s="211" customFormat="1" ht="15" customHeight="1">
      <c r="B56" s="12"/>
      <c r="C56" s="933" t="s">
        <v>97</v>
      </c>
      <c r="D56" s="149"/>
      <c r="E56" s="149"/>
      <c r="F56" s="149"/>
      <c r="H56" s="983"/>
      <c r="I56" s="56"/>
      <c r="J56" s="279">
        <v>9439.1990000000005</v>
      </c>
      <c r="K56" s="279">
        <v>9425.7199999999993</v>
      </c>
      <c r="L56" s="279">
        <v>9429.93</v>
      </c>
      <c r="M56" s="596">
        <v>9381.3580000000002</v>
      </c>
      <c r="N56" s="279">
        <v>9329.4770000000008</v>
      </c>
      <c r="O56" s="279">
        <v>9292.6980000000003</v>
      </c>
      <c r="P56" s="279">
        <v>9257.9750000000004</v>
      </c>
      <c r="Q56" s="596">
        <v>9180.5370000000003</v>
      </c>
      <c r="R56" s="279">
        <v>9109.5879999999997</v>
      </c>
      <c r="S56" s="30"/>
      <c r="T56" s="30"/>
      <c r="U56" s="30"/>
      <c r="W56" s="858"/>
    </row>
    <row r="57" spans="1:23" s="126" customFormat="1" ht="15" customHeight="1">
      <c r="D57" s="126" t="s">
        <v>125</v>
      </c>
      <c r="H57" s="557" t="s">
        <v>755</v>
      </c>
      <c r="I57" s="129"/>
      <c r="J57" s="145">
        <v>7195.7740000000003</v>
      </c>
      <c r="K57" s="145">
        <v>7238.4110000000001</v>
      </c>
      <c r="L57" s="145">
        <v>7319.4579999999996</v>
      </c>
      <c r="M57" s="595">
        <v>7357.4679999999998</v>
      </c>
      <c r="N57" s="145">
        <v>7373.0550000000003</v>
      </c>
      <c r="O57" s="145">
        <v>7372.924</v>
      </c>
      <c r="P57" s="145">
        <v>7409.4170000000004</v>
      </c>
      <c r="Q57" s="595">
        <v>7411.7460000000001</v>
      </c>
      <c r="R57" s="145">
        <v>7391.0119999999997</v>
      </c>
      <c r="S57" s="88"/>
      <c r="T57" s="88"/>
      <c r="U57" s="88"/>
      <c r="W57" s="858"/>
    </row>
    <row r="58" spans="1:23" s="90" customFormat="1" ht="15" customHeight="1">
      <c r="B58" s="194"/>
      <c r="C58" s="194" t="s">
        <v>483</v>
      </c>
      <c r="D58" s="195"/>
      <c r="E58" s="196"/>
      <c r="F58" s="149"/>
      <c r="G58" s="184"/>
      <c r="H58" s="984"/>
      <c r="I58" s="145"/>
      <c r="J58" s="897">
        <v>55.805999999999997</v>
      </c>
      <c r="K58" s="897">
        <v>55.331000000000003</v>
      </c>
      <c r="L58" s="897">
        <v>55.066000000000003</v>
      </c>
      <c r="M58" s="899">
        <v>55.145000000000003</v>
      </c>
      <c r="N58" s="897">
        <v>53.155999999999999</v>
      </c>
      <c r="O58" s="897">
        <v>51.811</v>
      </c>
      <c r="P58" s="897">
        <v>50.332999999999998</v>
      </c>
      <c r="Q58" s="899">
        <v>48.466000000000001</v>
      </c>
      <c r="R58" s="897">
        <v>46.459000000000003</v>
      </c>
      <c r="S58" s="898"/>
      <c r="T58" s="898"/>
      <c r="U58" s="898"/>
      <c r="W58" s="859"/>
    </row>
    <row r="59" spans="1:23" s="54" customFormat="1" ht="15" customHeight="1">
      <c r="B59" s="95" t="s">
        <v>82</v>
      </c>
      <c r="C59" s="95"/>
      <c r="D59" s="375"/>
      <c r="E59" s="375"/>
      <c r="F59" s="471"/>
      <c r="G59" s="221"/>
      <c r="H59" s="177" t="s">
        <v>754</v>
      </c>
      <c r="I59" s="221"/>
      <c r="J59" s="319">
        <v>10570.477000000001</v>
      </c>
      <c r="K59" s="319">
        <v>10662.326999999999</v>
      </c>
      <c r="L59" s="319">
        <v>10792.712</v>
      </c>
      <c r="M59" s="458">
        <v>10888.974</v>
      </c>
      <c r="N59" s="319">
        <v>10961.776</v>
      </c>
      <c r="O59" s="319">
        <v>11034.518</v>
      </c>
      <c r="P59" s="319">
        <v>11142.914000000001</v>
      </c>
      <c r="Q59" s="458">
        <v>11227.898999999999</v>
      </c>
      <c r="R59" s="319">
        <v>11285.191000000001</v>
      </c>
      <c r="S59" s="319"/>
      <c r="T59" s="319"/>
      <c r="U59" s="319"/>
      <c r="W59" s="862"/>
    </row>
    <row r="60" spans="1:23" s="90" customFormat="1" ht="15" customHeight="1">
      <c r="B60" s="194"/>
      <c r="C60" s="194" t="s">
        <v>481</v>
      </c>
      <c r="D60" s="194"/>
      <c r="E60" s="196"/>
      <c r="F60" s="149"/>
      <c r="G60" s="184"/>
      <c r="H60" s="984" t="s">
        <v>756</v>
      </c>
      <c r="I60" s="145"/>
      <c r="J60" s="897">
        <v>5118.7269999999999</v>
      </c>
      <c r="K60" s="897">
        <v>5222.3789999999999</v>
      </c>
      <c r="L60" s="897">
        <v>5356.442</v>
      </c>
      <c r="M60" s="899">
        <v>5511.558</v>
      </c>
      <c r="N60" s="897">
        <v>5617.6890000000003</v>
      </c>
      <c r="O60" s="897">
        <v>5706.7240000000002</v>
      </c>
      <c r="P60" s="897">
        <v>5851.2150000000001</v>
      </c>
      <c r="Q60" s="899">
        <v>5977.9229999999998</v>
      </c>
      <c r="R60" s="897">
        <v>6042.0789999999997</v>
      </c>
      <c r="S60" s="898"/>
      <c r="T60" s="898"/>
      <c r="U60" s="898"/>
      <c r="W60" s="858"/>
    </row>
    <row r="61" spans="1:23" s="211" customFormat="1" ht="15" customHeight="1">
      <c r="B61" s="90"/>
      <c r="C61" s="97" t="s">
        <v>812</v>
      </c>
      <c r="D61" s="90"/>
      <c r="E61" s="90"/>
      <c r="F61" s="90"/>
      <c r="G61" s="90"/>
      <c r="H61" s="557" t="s">
        <v>757</v>
      </c>
      <c r="I61" s="221"/>
      <c r="J61" s="145">
        <v>5451.75</v>
      </c>
      <c r="K61" s="145">
        <v>5439.9480000000003</v>
      </c>
      <c r="L61" s="145">
        <v>5436.27</v>
      </c>
      <c r="M61" s="595">
        <v>5377.4160000000002</v>
      </c>
      <c r="N61" s="145">
        <v>5344.0870000000004</v>
      </c>
      <c r="O61" s="145">
        <v>5327.7939999999999</v>
      </c>
      <c r="P61" s="145">
        <v>5291.6989999999996</v>
      </c>
      <c r="Q61" s="595">
        <v>5249.9759999999997</v>
      </c>
      <c r="R61" s="145">
        <v>5243.1120000000001</v>
      </c>
      <c r="S61" s="88"/>
      <c r="T61" s="88"/>
      <c r="U61" s="88"/>
      <c r="W61" s="858"/>
    </row>
    <row r="62" spans="1:23" s="492" customFormat="1" ht="15" hidden="1" customHeight="1">
      <c r="B62" s="492" t="s">
        <v>535</v>
      </c>
      <c r="C62" s="1110"/>
      <c r="D62" s="1110"/>
      <c r="E62" s="1110"/>
      <c r="F62" s="1110"/>
      <c r="H62" s="1111"/>
      <c r="I62" s="473"/>
      <c r="J62" s="493">
        <v>55.646000000000001</v>
      </c>
      <c r="K62" s="493">
        <v>53.917000000000002</v>
      </c>
      <c r="L62" s="493">
        <v>39.195999999999998</v>
      </c>
      <c r="M62" s="742">
        <v>24.919</v>
      </c>
      <c r="N62" s="493">
        <v>2.8119999999999998</v>
      </c>
      <c r="O62" s="493">
        <v>2.6859999999999999</v>
      </c>
      <c r="P62" s="493">
        <v>2.5979999999999999</v>
      </c>
      <c r="Q62" s="742">
        <v>2.371</v>
      </c>
      <c r="R62" s="493">
        <v>0</v>
      </c>
      <c r="S62" s="488"/>
      <c r="T62" s="488"/>
      <c r="U62" s="488"/>
      <c r="W62" s="1109"/>
    </row>
    <row r="63" spans="1:23" s="90" customFormat="1" ht="15" customHeight="1">
      <c r="B63" s="464" t="s">
        <v>494</v>
      </c>
      <c r="C63" s="465"/>
      <c r="D63" s="465"/>
      <c r="E63" s="465"/>
      <c r="F63" s="465"/>
      <c r="H63" s="466"/>
      <c r="I63" s="221"/>
      <c r="J63" s="523"/>
      <c r="K63" s="523"/>
      <c r="L63" s="523"/>
      <c r="M63" s="604"/>
      <c r="N63" s="523"/>
      <c r="O63" s="523"/>
      <c r="P63" s="523"/>
      <c r="Q63" s="604"/>
      <c r="R63" s="523"/>
      <c r="S63" s="523"/>
      <c r="T63" s="523"/>
      <c r="U63" s="523"/>
      <c r="W63" s="145"/>
    </row>
    <row r="64" spans="1:23" s="208" customFormat="1" ht="15" customHeight="1">
      <c r="B64" s="154" t="s">
        <v>499</v>
      </c>
      <c r="C64" s="191"/>
      <c r="D64" s="55"/>
      <c r="E64" s="55"/>
      <c r="F64" s="192"/>
      <c r="G64" s="211"/>
      <c r="H64" s="841" t="s">
        <v>758</v>
      </c>
      <c r="I64" s="56"/>
      <c r="J64" s="903" t="s">
        <v>529</v>
      </c>
      <c r="K64" s="903" t="s">
        <v>529</v>
      </c>
      <c r="L64" s="903" t="s">
        <v>529</v>
      </c>
      <c r="M64" s="931" t="s">
        <v>529</v>
      </c>
      <c r="N64" s="193">
        <v>37.299999999999997</v>
      </c>
      <c r="O64" s="193">
        <v>37.700000000000003</v>
      </c>
      <c r="P64" s="193">
        <v>37.799999999999997</v>
      </c>
      <c r="Q64" s="995">
        <v>39</v>
      </c>
      <c r="R64" s="193">
        <v>39</v>
      </c>
      <c r="S64" s="193"/>
      <c r="T64" s="193"/>
      <c r="U64" s="193"/>
      <c r="W64" s="145"/>
    </row>
    <row r="65" spans="2:23" s="90" customFormat="1" ht="15" customHeight="1">
      <c r="B65" s="464" t="s">
        <v>18</v>
      </c>
      <c r="C65" s="465"/>
      <c r="D65" s="465"/>
      <c r="E65" s="465"/>
      <c r="F65" s="465"/>
      <c r="H65" s="466"/>
      <c r="I65" s="221"/>
      <c r="J65" s="523"/>
      <c r="K65" s="523"/>
      <c r="L65" s="523"/>
      <c r="M65" s="604"/>
      <c r="N65" s="523"/>
      <c r="O65" s="523"/>
      <c r="P65" s="523"/>
      <c r="Q65" s="604"/>
      <c r="R65" s="523"/>
      <c r="S65" s="523"/>
      <c r="T65" s="523"/>
      <c r="U65" s="523"/>
      <c r="W65" s="145"/>
    </row>
    <row r="66" spans="2:23" s="56" customFormat="1" ht="15" customHeight="1">
      <c r="B66" s="1106" t="s">
        <v>19</v>
      </c>
      <c r="C66" s="1107"/>
      <c r="D66" s="1107"/>
      <c r="E66" s="1107"/>
      <c r="F66" s="1107"/>
      <c r="H66" s="1112"/>
      <c r="J66" s="252">
        <v>6578.7370000000001</v>
      </c>
      <c r="K66" s="252">
        <v>6510.2579999999998</v>
      </c>
      <c r="L66" s="252">
        <v>6512.1750000000002</v>
      </c>
      <c r="M66" s="1108">
        <v>6609.0709999999999</v>
      </c>
      <c r="N66" s="252">
        <v>6686.97</v>
      </c>
      <c r="O66" s="252">
        <v>6739.9970000000003</v>
      </c>
      <c r="P66" s="252">
        <v>6841.3490000000002</v>
      </c>
      <c r="Q66" s="1108">
        <v>6860.616</v>
      </c>
      <c r="R66" s="252">
        <v>6866.6620000000003</v>
      </c>
      <c r="S66" s="252"/>
      <c r="T66" s="252"/>
      <c r="U66" s="252"/>
    </row>
    <row r="67" spans="2:23" s="90" customFormat="1" ht="15" customHeight="1">
      <c r="B67" s="258" t="s">
        <v>537</v>
      </c>
      <c r="H67" s="99"/>
      <c r="I67" s="221"/>
      <c r="J67" s="129"/>
      <c r="K67" s="129"/>
      <c r="L67" s="129"/>
      <c r="M67" s="599"/>
      <c r="N67" s="129"/>
      <c r="O67" s="129"/>
      <c r="P67" s="129"/>
      <c r="Q67" s="599"/>
      <c r="R67" s="129"/>
      <c r="S67" s="126"/>
      <c r="T67" s="126"/>
      <c r="U67" s="126"/>
      <c r="W67" s="221"/>
    </row>
    <row r="68" spans="2:23" s="211" customFormat="1" ht="15" customHeight="1" thickBot="1">
      <c r="B68" s="159" t="s">
        <v>533</v>
      </c>
      <c r="C68" s="10"/>
      <c r="D68" s="10"/>
      <c r="E68" s="10"/>
      <c r="F68" s="10"/>
      <c r="H68" s="1304" t="s">
        <v>763</v>
      </c>
      <c r="I68" s="56"/>
      <c r="J68" s="994">
        <v>5464</v>
      </c>
      <c r="K68" s="994">
        <v>5933</v>
      </c>
      <c r="L68" s="994">
        <v>6312</v>
      </c>
      <c r="M68" s="597">
        <v>6879</v>
      </c>
      <c r="N68" s="994">
        <v>7351</v>
      </c>
      <c r="O68" s="994">
        <v>7934</v>
      </c>
      <c r="P68" s="994">
        <v>8373</v>
      </c>
      <c r="Q68" s="597">
        <v>9090.1610000000001</v>
      </c>
      <c r="R68" s="81">
        <v>9648.5470000000005</v>
      </c>
      <c r="S68" s="81"/>
      <c r="T68" s="81"/>
      <c r="U68" s="81"/>
    </row>
    <row r="69" spans="2:23" s="90" customFormat="1" ht="15" customHeight="1" thickTop="1">
      <c r="H69" s="99"/>
      <c r="I69" s="221"/>
      <c r="J69" s="221"/>
    </row>
    <row r="70" spans="2:23" s="90" customFormat="1" ht="15" customHeight="1">
      <c r="H70" s="99"/>
      <c r="I70" s="221"/>
      <c r="J70" s="221"/>
    </row>
    <row r="71" spans="2:23" s="90" customFormat="1" ht="15" customHeight="1">
      <c r="H71" s="99"/>
      <c r="I71" s="221"/>
      <c r="J71" s="434"/>
      <c r="K71" s="434"/>
      <c r="L71" s="434"/>
      <c r="M71" s="434"/>
      <c r="N71" s="434"/>
      <c r="O71" s="434"/>
      <c r="P71" s="434"/>
      <c r="Q71" s="434"/>
      <c r="R71" s="434"/>
      <c r="S71" s="434"/>
      <c r="T71" s="434"/>
    </row>
    <row r="72" spans="2:23" s="90" customFormat="1" ht="12.75" customHeight="1">
      <c r="H72" s="99"/>
      <c r="I72" s="221"/>
      <c r="J72" s="434"/>
      <c r="K72" s="660"/>
      <c r="L72" s="659"/>
      <c r="M72" s="659"/>
      <c r="N72" s="434"/>
      <c r="O72" s="661"/>
      <c r="P72" s="659"/>
      <c r="Q72" s="659"/>
      <c r="R72" s="659"/>
      <c r="S72" s="661"/>
      <c r="T72" s="659"/>
    </row>
    <row r="73" spans="2:23" s="90" customFormat="1" ht="12.75" customHeight="1">
      <c r="H73" s="99"/>
      <c r="I73" s="221"/>
      <c r="J73" s="221"/>
    </row>
    <row r="74" spans="2:23" s="90" customFormat="1" ht="13.5" hidden="1" customHeight="1">
      <c r="H74" s="99"/>
      <c r="I74" s="221"/>
      <c r="J74" s="221"/>
    </row>
    <row r="75" spans="2:23" s="211" customFormat="1" ht="12.75" hidden="1" customHeight="1">
      <c r="B75" s="369"/>
      <c r="C75" s="369"/>
      <c r="D75" s="369"/>
      <c r="E75" s="369"/>
      <c r="F75" s="369"/>
      <c r="H75" s="370"/>
      <c r="I75" s="56"/>
      <c r="J75" s="852"/>
      <c r="K75" s="369"/>
      <c r="L75" s="369"/>
      <c r="M75" s="369"/>
      <c r="N75" s="369"/>
      <c r="O75" s="369"/>
      <c r="P75" s="369"/>
      <c r="Q75" s="369"/>
      <c r="R75" s="369"/>
      <c r="S75" s="369"/>
      <c r="T75" s="369"/>
      <c r="U75" s="369"/>
    </row>
    <row r="76" spans="2:23" s="211" customFormat="1" ht="12.75" hidden="1" customHeight="1">
      <c r="B76" s="405" t="s">
        <v>231</v>
      </c>
      <c r="C76" s="146"/>
      <c r="D76" s="146"/>
      <c r="E76" s="146"/>
      <c r="F76" s="146"/>
      <c r="G76" s="146"/>
      <c r="H76" s="244">
        <f>COUNTIF($82:$97,"&gt;2")+COUNTIF($82:$97,"&lt;-2")</f>
        <v>0</v>
      </c>
      <c r="I76" s="56"/>
      <c r="J76" s="56"/>
    </row>
    <row r="77" spans="2:23" s="211" customFormat="1" ht="12.75" hidden="1" customHeight="1">
      <c r="B77" s="405" t="s">
        <v>269</v>
      </c>
      <c r="C77" s="146"/>
      <c r="D77" s="146"/>
      <c r="E77" s="146"/>
      <c r="F77" s="146"/>
      <c r="G77" s="146"/>
      <c r="H77" s="425" t="str">
        <f>IF(ISERROR(SUM($82:$97)),"# ERREUR !","OK")</f>
        <v>OK</v>
      </c>
      <c r="I77" s="56"/>
      <c r="J77" s="56"/>
    </row>
    <row r="78" spans="2:23" s="211" customFormat="1" ht="12.75" hidden="1">
      <c r="B78" s="186"/>
      <c r="C78" s="186"/>
      <c r="D78" s="186"/>
      <c r="E78" s="186"/>
      <c r="F78" s="186"/>
      <c r="G78" s="186"/>
      <c r="H78" s="187"/>
      <c r="I78" s="56"/>
      <c r="J78" s="56"/>
    </row>
    <row r="79" spans="2:23" s="211" customFormat="1" ht="12.75" hidden="1">
      <c r="B79" s="369"/>
      <c r="C79" s="369"/>
      <c r="D79" s="369"/>
      <c r="E79" s="369"/>
      <c r="F79" s="369"/>
      <c r="H79" s="370"/>
      <c r="I79" s="56"/>
      <c r="J79" s="852"/>
      <c r="K79" s="369"/>
      <c r="L79" s="369"/>
      <c r="M79" s="369"/>
      <c r="N79" s="369"/>
      <c r="O79" s="369"/>
      <c r="P79" s="369"/>
      <c r="Q79" s="369"/>
      <c r="R79" s="369"/>
      <c r="S79" s="369"/>
      <c r="T79" s="369"/>
      <c r="U79" s="369"/>
    </row>
    <row r="80" spans="2:23" s="386" customFormat="1" ht="12.75" hidden="1">
      <c r="B80" s="386" t="s">
        <v>276</v>
      </c>
      <c r="H80" s="387" t="s">
        <v>277</v>
      </c>
      <c r="I80" s="436"/>
      <c r="J80" s="432">
        <f t="shared" ref="J80:U80" si="0">J54+J62</f>
        <v>10626.123000000001</v>
      </c>
      <c r="K80" s="388">
        <f t="shared" si="0"/>
        <v>10716.243999999999</v>
      </c>
      <c r="L80" s="388">
        <f t="shared" si="0"/>
        <v>10831.907999999999</v>
      </c>
      <c r="M80" s="388">
        <f t="shared" si="0"/>
        <v>10913.893</v>
      </c>
      <c r="N80" s="388">
        <f t="shared" si="0"/>
        <v>10964.588</v>
      </c>
      <c r="O80" s="388">
        <f t="shared" si="0"/>
        <v>11037.204</v>
      </c>
      <c r="P80" s="388">
        <f t="shared" si="0"/>
        <v>11145.512000000001</v>
      </c>
      <c r="Q80" s="388">
        <f t="shared" si="0"/>
        <v>11230.269999999999</v>
      </c>
      <c r="R80" s="388">
        <f t="shared" si="0"/>
        <v>11285.191000000001</v>
      </c>
      <c r="S80" s="388">
        <f t="shared" si="0"/>
        <v>0</v>
      </c>
      <c r="T80" s="388">
        <f t="shared" si="0"/>
        <v>0</v>
      </c>
      <c r="U80" s="873">
        <f t="shared" si="0"/>
        <v>0</v>
      </c>
    </row>
    <row r="81" spans="1:21" s="211" customFormat="1" ht="12.75" hidden="1" customHeight="1">
      <c r="B81" s="186"/>
      <c r="C81" s="186"/>
      <c r="D81" s="186"/>
      <c r="E81" s="186"/>
      <c r="F81" s="186"/>
      <c r="G81" s="186"/>
      <c r="H81" s="187"/>
      <c r="I81" s="56"/>
      <c r="J81" s="56"/>
    </row>
    <row r="82" spans="1:21" s="211" customFormat="1" ht="12.75" hidden="1" customHeight="1">
      <c r="A82" s="90"/>
      <c r="B82" s="369"/>
      <c r="C82" s="369"/>
      <c r="D82" s="369"/>
      <c r="E82" s="369"/>
      <c r="F82" s="369"/>
      <c r="H82" s="370"/>
      <c r="I82" s="56"/>
      <c r="J82" s="852"/>
      <c r="K82" s="369"/>
      <c r="L82" s="369"/>
      <c r="M82" s="369"/>
      <c r="N82" s="369"/>
      <c r="O82" s="369"/>
      <c r="P82" s="369"/>
      <c r="Q82" s="369"/>
      <c r="R82" s="369"/>
      <c r="S82" s="369"/>
      <c r="T82" s="369"/>
      <c r="U82" s="369"/>
    </row>
    <row r="83" spans="1:21" s="146" customFormat="1" ht="12.75" hidden="1" customHeight="1">
      <c r="A83" s="261"/>
      <c r="B83" s="146" t="s">
        <v>532</v>
      </c>
      <c r="H83" s="147" t="s">
        <v>191</v>
      </c>
      <c r="I83" s="259"/>
      <c r="J83" s="173">
        <f t="shared" ref="J83:U83" si="1">IF(ABS(J12-J60)&lt;0.001,0,J12-J60)</f>
        <v>0</v>
      </c>
      <c r="K83" s="173">
        <f t="shared" si="1"/>
        <v>0</v>
      </c>
      <c r="L83" s="173">
        <f t="shared" si="1"/>
        <v>0</v>
      </c>
      <c r="M83" s="173">
        <f t="shared" si="1"/>
        <v>0</v>
      </c>
      <c r="N83" s="173">
        <f t="shared" si="1"/>
        <v>0</v>
      </c>
      <c r="O83" s="173">
        <f t="shared" si="1"/>
        <v>0</v>
      </c>
      <c r="P83" s="173">
        <f t="shared" si="1"/>
        <v>0</v>
      </c>
      <c r="Q83" s="173">
        <f t="shared" si="1"/>
        <v>0</v>
      </c>
      <c r="R83" s="173">
        <f t="shared" si="1"/>
        <v>0</v>
      </c>
      <c r="S83" s="173">
        <f t="shared" si="1"/>
        <v>0</v>
      </c>
      <c r="T83" s="173">
        <f t="shared" si="1"/>
        <v>0</v>
      </c>
      <c r="U83" s="173">
        <f t="shared" si="1"/>
        <v>0</v>
      </c>
    </row>
    <row r="84" spans="1:21" s="146" customFormat="1" ht="12.75" hidden="1" customHeight="1">
      <c r="A84" s="261"/>
      <c r="B84" s="146" t="s">
        <v>545</v>
      </c>
      <c r="H84" s="147" t="s">
        <v>191</v>
      </c>
      <c r="I84" s="259"/>
      <c r="J84" s="173">
        <f t="shared" ref="J84:U84" si="2">IF(J12&lt;&gt;"",IF(ABS(J13-(J30/J12)&lt;0.001),0,J13-(J30/J12)),0)</f>
        <v>0</v>
      </c>
      <c r="K84" s="173">
        <f t="shared" si="2"/>
        <v>0</v>
      </c>
      <c r="L84" s="173">
        <f t="shared" si="2"/>
        <v>0</v>
      </c>
      <c r="M84" s="173">
        <f t="shared" si="2"/>
        <v>0</v>
      </c>
      <c r="N84" s="173">
        <f t="shared" si="2"/>
        <v>3.772439164930752E-3</v>
      </c>
      <c r="O84" s="173">
        <f t="shared" si="2"/>
        <v>0</v>
      </c>
      <c r="P84" s="173">
        <f t="shared" si="2"/>
        <v>0</v>
      </c>
      <c r="Q84" s="173">
        <f t="shared" si="2"/>
        <v>0</v>
      </c>
      <c r="R84" s="173">
        <f t="shared" si="2"/>
        <v>4.2786994344166107E-3</v>
      </c>
      <c r="S84" s="173">
        <f t="shared" si="2"/>
        <v>0</v>
      </c>
      <c r="T84" s="173">
        <f t="shared" si="2"/>
        <v>0</v>
      </c>
      <c r="U84" s="173">
        <f t="shared" si="2"/>
        <v>0</v>
      </c>
    </row>
    <row r="85" spans="1:21" s="146" customFormat="1" ht="12.75" hidden="1" customHeight="1">
      <c r="A85" s="261"/>
      <c r="B85" s="146" t="s">
        <v>132</v>
      </c>
      <c r="H85" s="147" t="s">
        <v>191</v>
      </c>
      <c r="I85" s="259"/>
      <c r="J85" s="173">
        <f t="shared" ref="J85:U85" si="3">IF(ABS(J24-J29)&lt;0.001,0,J24-J29)</f>
        <v>0</v>
      </c>
      <c r="K85" s="173">
        <f t="shared" si="3"/>
        <v>0</v>
      </c>
      <c r="L85" s="173">
        <f t="shared" si="3"/>
        <v>0</v>
      </c>
      <c r="M85" s="173">
        <f t="shared" si="3"/>
        <v>0</v>
      </c>
      <c r="N85" s="173">
        <f t="shared" si="3"/>
        <v>0</v>
      </c>
      <c r="O85" s="173">
        <f t="shared" si="3"/>
        <v>0</v>
      </c>
      <c r="P85" s="173">
        <f t="shared" si="3"/>
        <v>0</v>
      </c>
      <c r="Q85" s="173">
        <f t="shared" si="3"/>
        <v>0</v>
      </c>
      <c r="R85" s="173">
        <f t="shared" si="3"/>
        <v>0</v>
      </c>
      <c r="S85" s="173">
        <f t="shared" si="3"/>
        <v>0</v>
      </c>
      <c r="T85" s="173">
        <f t="shared" si="3"/>
        <v>0</v>
      </c>
      <c r="U85" s="173">
        <f t="shared" si="3"/>
        <v>0</v>
      </c>
    </row>
    <row r="86" spans="1:21" s="146" customFormat="1" ht="12.75" hidden="1" customHeight="1">
      <c r="A86" s="261"/>
      <c r="B86" s="146" t="s">
        <v>132</v>
      </c>
      <c r="H86" s="147" t="s">
        <v>191</v>
      </c>
      <c r="I86" s="259"/>
      <c r="J86" s="173">
        <f t="shared" ref="J86:U86" si="4">IF(ABS(J24-(J25+J28))&lt;0.001,0,J24-(J25+J28))</f>
        <v>0</v>
      </c>
      <c r="K86" s="173">
        <f t="shared" si="4"/>
        <v>0</v>
      </c>
      <c r="L86" s="173">
        <f t="shared" si="4"/>
        <v>0</v>
      </c>
      <c r="M86" s="173">
        <f t="shared" si="4"/>
        <v>0</v>
      </c>
      <c r="N86" s="173">
        <f t="shared" si="4"/>
        <v>0</v>
      </c>
      <c r="O86" s="173">
        <f t="shared" si="4"/>
        <v>0</v>
      </c>
      <c r="P86" s="173">
        <f t="shared" si="4"/>
        <v>0</v>
      </c>
      <c r="Q86" s="173">
        <f t="shared" si="4"/>
        <v>0</v>
      </c>
      <c r="R86" s="173">
        <f t="shared" si="4"/>
        <v>0</v>
      </c>
      <c r="S86" s="173">
        <f t="shared" si="4"/>
        <v>0</v>
      </c>
      <c r="T86" s="173">
        <f t="shared" si="4"/>
        <v>0</v>
      </c>
      <c r="U86" s="173">
        <f t="shared" si="4"/>
        <v>0</v>
      </c>
    </row>
    <row r="87" spans="1:21" s="146" customFormat="1" ht="12.75" hidden="1" customHeight="1">
      <c r="A87" s="261"/>
      <c r="B87" s="146" t="s">
        <v>541</v>
      </c>
      <c r="H87" s="147" t="s">
        <v>191</v>
      </c>
      <c r="I87" s="259"/>
      <c r="J87" s="173">
        <f t="shared" ref="J87:U87" si="5">J25-SUM(J26:J27)</f>
        <v>0</v>
      </c>
      <c r="K87" s="173">
        <f t="shared" si="5"/>
        <v>0</v>
      </c>
      <c r="L87" s="173">
        <f t="shared" si="5"/>
        <v>0</v>
      </c>
      <c r="M87" s="173">
        <f t="shared" si="5"/>
        <v>0</v>
      </c>
      <c r="N87" s="173">
        <f t="shared" si="5"/>
        <v>0</v>
      </c>
      <c r="O87" s="173">
        <f t="shared" si="5"/>
        <v>0</v>
      </c>
      <c r="P87" s="173">
        <f t="shared" si="5"/>
        <v>0</v>
      </c>
      <c r="Q87" s="173">
        <f t="shared" si="5"/>
        <v>0</v>
      </c>
      <c r="R87" s="173">
        <f t="shared" si="5"/>
        <v>0</v>
      </c>
      <c r="S87" s="173">
        <f t="shared" si="5"/>
        <v>0</v>
      </c>
      <c r="T87" s="173">
        <f t="shared" si="5"/>
        <v>0</v>
      </c>
      <c r="U87" s="173">
        <f t="shared" si="5"/>
        <v>0</v>
      </c>
    </row>
    <row r="88" spans="1:21" s="146" customFormat="1" ht="12.75" hidden="1" customHeight="1">
      <c r="A88" s="261"/>
      <c r="B88" s="146" t="s">
        <v>132</v>
      </c>
      <c r="H88" s="147" t="s">
        <v>191</v>
      </c>
      <c r="I88" s="259"/>
      <c r="J88" s="290">
        <f t="shared" ref="J88:U88" si="6">IF(ABS(J29-SUM(J30:J31))&lt;0.001,0,J29-SUM(J30:J31))</f>
        <v>0</v>
      </c>
      <c r="K88" s="290">
        <f t="shared" si="6"/>
        <v>0</v>
      </c>
      <c r="L88" s="290">
        <f t="shared" si="6"/>
        <v>0</v>
      </c>
      <c r="M88" s="290">
        <f t="shared" si="6"/>
        <v>0</v>
      </c>
      <c r="N88" s="290">
        <f t="shared" si="6"/>
        <v>0</v>
      </c>
      <c r="O88" s="290">
        <f t="shared" si="6"/>
        <v>0</v>
      </c>
      <c r="P88" s="290">
        <f t="shared" si="6"/>
        <v>0</v>
      </c>
      <c r="Q88" s="290">
        <f t="shared" si="6"/>
        <v>0</v>
      </c>
      <c r="R88" s="290">
        <f t="shared" si="6"/>
        <v>0</v>
      </c>
      <c r="S88" s="290">
        <f t="shared" si="6"/>
        <v>0</v>
      </c>
      <c r="T88" s="290">
        <f t="shared" si="6"/>
        <v>0</v>
      </c>
      <c r="U88" s="290">
        <f t="shared" si="6"/>
        <v>0</v>
      </c>
    </row>
    <row r="89" spans="1:21" s="146" customFormat="1" ht="12.75" hidden="1" customHeight="1">
      <c r="A89" s="261"/>
      <c r="B89" s="146" t="s">
        <v>487</v>
      </c>
      <c r="H89" s="147" t="s">
        <v>191</v>
      </c>
      <c r="I89" s="259"/>
      <c r="J89" s="290">
        <f t="shared" ref="J89:U89" si="7">IF(ABS(J31-SUM(J32:J34))&lt;0.001,0,J31-SUM(J32:J34))</f>
        <v>0</v>
      </c>
      <c r="K89" s="290">
        <f t="shared" si="7"/>
        <v>0</v>
      </c>
      <c r="L89" s="290">
        <f t="shared" si="7"/>
        <v>0</v>
      </c>
      <c r="M89" s="290">
        <f t="shared" si="7"/>
        <v>0</v>
      </c>
      <c r="N89" s="290">
        <f t="shared" si="7"/>
        <v>0</v>
      </c>
      <c r="O89" s="290">
        <f t="shared" si="7"/>
        <v>0</v>
      </c>
      <c r="P89" s="290">
        <f t="shared" si="7"/>
        <v>0</v>
      </c>
      <c r="Q89" s="290">
        <f t="shared" si="7"/>
        <v>0</v>
      </c>
      <c r="R89" s="290">
        <f t="shared" si="7"/>
        <v>0</v>
      </c>
      <c r="S89" s="290">
        <f t="shared" si="7"/>
        <v>0</v>
      </c>
      <c r="T89" s="290">
        <f t="shared" si="7"/>
        <v>0</v>
      </c>
      <c r="U89" s="290">
        <f t="shared" si="7"/>
        <v>0</v>
      </c>
    </row>
    <row r="90" spans="1:21" s="146" customFormat="1" ht="12.75" hidden="1" customHeight="1">
      <c r="A90" s="261"/>
      <c r="B90" s="146" t="s">
        <v>822</v>
      </c>
      <c r="H90" s="147" t="s">
        <v>191</v>
      </c>
      <c r="I90" s="259"/>
      <c r="J90" s="290">
        <f>IF(ABS(J26-J32)&lt;0.001,0,J26-J32)</f>
        <v>0</v>
      </c>
      <c r="K90" s="290">
        <f t="shared" ref="K90:U90" si="8">IF(ABS(K26-K32)&lt;0.001,0,K26-K32)</f>
        <v>0</v>
      </c>
      <c r="L90" s="290">
        <f t="shared" si="8"/>
        <v>0</v>
      </c>
      <c r="M90" s="290">
        <f t="shared" si="8"/>
        <v>0</v>
      </c>
      <c r="N90" s="290">
        <f t="shared" si="8"/>
        <v>0</v>
      </c>
      <c r="O90" s="290">
        <f t="shared" si="8"/>
        <v>0</v>
      </c>
      <c r="P90" s="290">
        <f t="shared" si="8"/>
        <v>0</v>
      </c>
      <c r="Q90" s="290">
        <f t="shared" si="8"/>
        <v>0</v>
      </c>
      <c r="R90" s="290">
        <f t="shared" si="8"/>
        <v>0</v>
      </c>
      <c r="S90" s="290">
        <f t="shared" si="8"/>
        <v>0</v>
      </c>
      <c r="T90" s="290">
        <f t="shared" si="8"/>
        <v>0</v>
      </c>
      <c r="U90" s="290">
        <f t="shared" si="8"/>
        <v>0</v>
      </c>
    </row>
    <row r="91" spans="1:21" s="146" customFormat="1" ht="12.75" hidden="1" customHeight="1">
      <c r="A91" s="261"/>
      <c r="B91" s="146" t="s">
        <v>823</v>
      </c>
      <c r="H91" s="147" t="s">
        <v>191</v>
      </c>
      <c r="I91" s="259"/>
      <c r="J91" s="290">
        <f>IF(ABS(J28-J34)&lt;0.001,0,J28-J34)</f>
        <v>0</v>
      </c>
      <c r="K91" s="290">
        <f t="shared" ref="K91:U91" si="9">IF(ABS(K28-K34)&lt;0.001,0,K28-K34)</f>
        <v>0</v>
      </c>
      <c r="L91" s="290">
        <f t="shared" si="9"/>
        <v>0</v>
      </c>
      <c r="M91" s="290">
        <f t="shared" si="9"/>
        <v>0</v>
      </c>
      <c r="N91" s="290">
        <f t="shared" si="9"/>
        <v>0</v>
      </c>
      <c r="O91" s="290">
        <f t="shared" si="9"/>
        <v>0</v>
      </c>
      <c r="P91" s="290">
        <f t="shared" si="9"/>
        <v>0</v>
      </c>
      <c r="Q91" s="290">
        <f t="shared" si="9"/>
        <v>0</v>
      </c>
      <c r="R91" s="290">
        <f t="shared" si="9"/>
        <v>0</v>
      </c>
      <c r="S91" s="290">
        <f t="shared" si="9"/>
        <v>0</v>
      </c>
      <c r="T91" s="290">
        <f t="shared" si="9"/>
        <v>0</v>
      </c>
      <c r="U91" s="290">
        <f t="shared" si="9"/>
        <v>0</v>
      </c>
    </row>
    <row r="92" spans="1:21" s="146" customFormat="1" ht="12.75" hidden="1" customHeight="1">
      <c r="A92" s="261"/>
      <c r="B92" s="146" t="s">
        <v>73</v>
      </c>
      <c r="H92" s="147" t="s">
        <v>191</v>
      </c>
      <c r="I92" s="259"/>
      <c r="J92" s="290">
        <f t="shared" ref="J92" si="10">IF(ABS(J48-(J49+J51+J53))&lt;0.001,0,J48-(J49+J51+J53))</f>
        <v>0</v>
      </c>
      <c r="K92" s="290">
        <f t="shared" ref="K92:U92" si="11">IF(ABS(K48-(K49+K51+K53))&lt;0.001,0,K48-(K49+K51+K53))</f>
        <v>0</v>
      </c>
      <c r="L92" s="290">
        <f t="shared" si="11"/>
        <v>0</v>
      </c>
      <c r="M92" s="290">
        <f t="shared" si="11"/>
        <v>0</v>
      </c>
      <c r="N92" s="290">
        <f t="shared" si="11"/>
        <v>0</v>
      </c>
      <c r="O92" s="290">
        <f t="shared" si="11"/>
        <v>0</v>
      </c>
      <c r="P92" s="290">
        <f t="shared" si="11"/>
        <v>0</v>
      </c>
      <c r="Q92" s="290">
        <f t="shared" si="11"/>
        <v>0</v>
      </c>
      <c r="R92" s="290">
        <f t="shared" si="11"/>
        <v>0</v>
      </c>
      <c r="S92" s="290">
        <f t="shared" si="11"/>
        <v>0</v>
      </c>
      <c r="T92" s="290">
        <f t="shared" si="11"/>
        <v>0</v>
      </c>
      <c r="U92" s="290">
        <f t="shared" si="11"/>
        <v>0</v>
      </c>
    </row>
    <row r="93" spans="1:21" s="146" customFormat="1" ht="12.75" hidden="1" customHeight="1">
      <c r="A93" s="261"/>
      <c r="B93" s="146" t="s">
        <v>568</v>
      </c>
      <c r="H93" s="147" t="s">
        <v>191</v>
      </c>
      <c r="I93" s="259"/>
      <c r="J93" s="290">
        <f>IF(ABS((J49-(J50+J55+J57+J58)))&lt;0.001,0,(J49-(J50+J55+J57+J58)))</f>
        <v>0</v>
      </c>
      <c r="K93" s="290">
        <f t="shared" ref="K93:U93" si="12">IF(ABS((K49-(K50+K55+K57+K58)))&lt;0.001,0,(K49-(K50+K55+K57+K58)))</f>
        <v>0</v>
      </c>
      <c r="L93" s="290">
        <f t="shared" si="12"/>
        <v>0</v>
      </c>
      <c r="M93" s="290">
        <f t="shared" si="12"/>
        <v>0</v>
      </c>
      <c r="N93" s="290">
        <f t="shared" si="12"/>
        <v>0</v>
      </c>
      <c r="O93" s="290">
        <f t="shared" si="12"/>
        <v>0</v>
      </c>
      <c r="P93" s="290">
        <f t="shared" si="12"/>
        <v>0</v>
      </c>
      <c r="Q93" s="290">
        <f t="shared" si="12"/>
        <v>0</v>
      </c>
      <c r="R93" s="290">
        <f t="shared" si="12"/>
        <v>0</v>
      </c>
      <c r="S93" s="290">
        <f t="shared" si="12"/>
        <v>0</v>
      </c>
      <c r="T93" s="290">
        <f t="shared" si="12"/>
        <v>0</v>
      </c>
      <c r="U93" s="290">
        <f t="shared" si="12"/>
        <v>0</v>
      </c>
    </row>
    <row r="94" spans="1:21" s="146" customFormat="1" ht="12.75" hidden="1" customHeight="1">
      <c r="A94" s="261"/>
      <c r="B94" s="146" t="s">
        <v>133</v>
      </c>
      <c r="H94" s="147" t="s">
        <v>191</v>
      </c>
      <c r="I94" s="259"/>
      <c r="J94" s="290">
        <f t="shared" ref="J94" si="13">IF(ABS(J54-J59)&lt;0.001,0,J54-J59)</f>
        <v>0</v>
      </c>
      <c r="K94" s="290">
        <f t="shared" ref="K94:U94" si="14">IF(ABS(K54-K59)&lt;0.001,0,K54-K59)</f>
        <v>0</v>
      </c>
      <c r="L94" s="290">
        <f t="shared" si="14"/>
        <v>0</v>
      </c>
      <c r="M94" s="290">
        <f t="shared" si="14"/>
        <v>0</v>
      </c>
      <c r="N94" s="290">
        <f t="shared" si="14"/>
        <v>0</v>
      </c>
      <c r="O94" s="290">
        <f t="shared" si="14"/>
        <v>0</v>
      </c>
      <c r="P94" s="290">
        <f t="shared" si="14"/>
        <v>0</v>
      </c>
      <c r="Q94" s="290">
        <f t="shared" si="14"/>
        <v>0</v>
      </c>
      <c r="R94" s="290">
        <f t="shared" si="14"/>
        <v>0</v>
      </c>
      <c r="S94" s="290">
        <f t="shared" si="14"/>
        <v>0</v>
      </c>
      <c r="T94" s="290">
        <f t="shared" si="14"/>
        <v>0</v>
      </c>
      <c r="U94" s="290">
        <f t="shared" si="14"/>
        <v>0</v>
      </c>
    </row>
    <row r="95" spans="1:21" s="146" customFormat="1" ht="12.75" hidden="1" customHeight="1">
      <c r="A95" s="261"/>
      <c r="B95" s="146" t="s">
        <v>133</v>
      </c>
      <c r="H95" s="147" t="s">
        <v>191</v>
      </c>
      <c r="I95" s="259"/>
      <c r="J95" s="290">
        <f>IF(ABS(J54-(J55+J56+J58))&lt;0.001,0,J54-(J55+J56+J58))</f>
        <v>0</v>
      </c>
      <c r="K95" s="290">
        <f t="shared" ref="K95:U95" si="15">IF(ABS(K54-(K55+K56+K58))&lt;0.001,0,K54-(K55+K56+K58))</f>
        <v>0</v>
      </c>
      <c r="L95" s="290">
        <f t="shared" si="15"/>
        <v>0</v>
      </c>
      <c r="M95" s="290">
        <f t="shared" si="15"/>
        <v>0</v>
      </c>
      <c r="N95" s="290">
        <f t="shared" si="15"/>
        <v>0</v>
      </c>
      <c r="O95" s="290">
        <f t="shared" si="15"/>
        <v>0</v>
      </c>
      <c r="P95" s="290">
        <f t="shared" si="15"/>
        <v>0</v>
      </c>
      <c r="Q95" s="290">
        <f t="shared" si="15"/>
        <v>0</v>
      </c>
      <c r="R95" s="290">
        <f t="shared" si="15"/>
        <v>0</v>
      </c>
      <c r="S95" s="290">
        <f t="shared" si="15"/>
        <v>0</v>
      </c>
      <c r="T95" s="290">
        <f t="shared" si="15"/>
        <v>0</v>
      </c>
      <c r="U95" s="290">
        <f t="shared" si="15"/>
        <v>0</v>
      </c>
    </row>
    <row r="96" spans="1:21" s="146" customFormat="1" ht="12.75" hidden="1" customHeight="1">
      <c r="A96" s="261"/>
      <c r="B96" s="146" t="s">
        <v>133</v>
      </c>
      <c r="H96" s="147" t="s">
        <v>191</v>
      </c>
      <c r="I96" s="259"/>
      <c r="J96" s="290">
        <f>IF(ABS(J59-SUM(J60:J61))&lt;0.001,0,J59-SUM(J60:J61))</f>
        <v>0</v>
      </c>
      <c r="K96" s="290">
        <f t="shared" ref="K96:U96" si="16">IF(ABS(K59-SUM(K60:K61))&lt;0.001,0,K59-SUM(K60:K61))</f>
        <v>0</v>
      </c>
      <c r="L96" s="290">
        <f t="shared" si="16"/>
        <v>0</v>
      </c>
      <c r="M96" s="290">
        <f t="shared" si="16"/>
        <v>0</v>
      </c>
      <c r="N96" s="290">
        <f t="shared" si="16"/>
        <v>0</v>
      </c>
      <c r="O96" s="290">
        <f t="shared" si="16"/>
        <v>0</v>
      </c>
      <c r="P96" s="290">
        <f t="shared" si="16"/>
        <v>0</v>
      </c>
      <c r="Q96" s="290">
        <f t="shared" si="16"/>
        <v>0</v>
      </c>
      <c r="R96" s="290">
        <f t="shared" si="16"/>
        <v>0</v>
      </c>
      <c r="S96" s="290">
        <f t="shared" si="16"/>
        <v>0</v>
      </c>
      <c r="T96" s="290">
        <f t="shared" si="16"/>
        <v>0</v>
      </c>
      <c r="U96" s="290">
        <f t="shared" si="16"/>
        <v>0</v>
      </c>
    </row>
    <row r="97" spans="1:21" s="211" customFormat="1" ht="12.75" hidden="1" customHeight="1">
      <c r="A97" s="90"/>
      <c r="B97" s="186"/>
      <c r="C97" s="186"/>
      <c r="D97" s="186"/>
      <c r="E97" s="186"/>
      <c r="F97" s="186"/>
      <c r="H97" s="187"/>
      <c r="I97" s="56"/>
      <c r="J97" s="186"/>
      <c r="K97" s="186"/>
      <c r="L97" s="186"/>
      <c r="M97" s="186"/>
      <c r="N97" s="186"/>
      <c r="O97" s="186"/>
      <c r="P97" s="186"/>
      <c r="Q97" s="186"/>
      <c r="R97" s="186"/>
      <c r="S97" s="186"/>
      <c r="T97" s="186"/>
      <c r="U97" s="186"/>
    </row>
    <row r="98" spans="1:21" ht="14.25" hidden="1" customHeight="1"/>
  </sheetData>
  <customSheetViews>
    <customSheetView guid="{F499C411-D421-49FC-BA0F-3A5BFE024471}" scale="80" showGridLines="0" printArea="1">
      <pane xSplit="9" ySplit="7" topLeftCell="J8" activePane="bottomRight" state="frozen"/>
      <selection pane="bottomRight" activeCell="B6" sqref="B6:F7"/>
      <rowBreaks count="1" manualBreakCount="1">
        <brk id="39" max="20" man="1"/>
      </row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29" activePane="bottomRight" state="frozen"/>
      <selection pane="bottomRight" activeCell="F71" sqref="F71"/>
      <rowBreaks count="1" manualBreakCount="1">
        <brk id="45" max="20"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P49" activePane="bottomRight" state="frozen"/>
      <selection pane="bottomRight" activeCell="W53" sqref="W53"/>
      <rowBreaks count="1" manualBreakCount="1">
        <brk id="39" max="20" man="1"/>
      </row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activeCell="C21" sqref="C21"/>
      <rowBreaks count="1" manualBreakCount="1">
        <brk id="39" max="23"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xSplit="9" ySplit="7" topLeftCell="J8" activePane="bottomRight" state="frozenSplit"/>
      <selection pane="bottomRight" activeCell="R57" sqref="R57"/>
      <rowBreaks count="1" manualBreakCount="1">
        <brk id="39" max="23" man="1"/>
      </row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J92:U92">
    <cfRule type="cellIs" dxfId="274" priority="18" operator="notBetween">
      <formula>-2</formula>
      <formula>2</formula>
    </cfRule>
  </conditionalFormatting>
  <conditionalFormatting sqref="H76">
    <cfRule type="cellIs" dxfId="273" priority="17" operator="notEqual">
      <formula>0</formula>
    </cfRule>
  </conditionalFormatting>
  <conditionalFormatting sqref="H77">
    <cfRule type="cellIs" dxfId="272" priority="16" operator="notEqual">
      <formula>"OK"</formula>
    </cfRule>
  </conditionalFormatting>
  <conditionalFormatting sqref="J88:U88">
    <cfRule type="cellIs" dxfId="271" priority="15" operator="notBetween">
      <formula>-2</formula>
      <formula>2</formula>
    </cfRule>
  </conditionalFormatting>
  <conditionalFormatting sqref="J86:U86">
    <cfRule type="cellIs" dxfId="270" priority="14" operator="notBetween">
      <formula>-2</formula>
      <formula>2</formula>
    </cfRule>
  </conditionalFormatting>
  <conditionalFormatting sqref="J89:U89">
    <cfRule type="cellIs" dxfId="269" priority="13" operator="notBetween">
      <formula>-2</formula>
      <formula>2</formula>
    </cfRule>
  </conditionalFormatting>
  <conditionalFormatting sqref="J85:U85">
    <cfRule type="cellIs" dxfId="268" priority="12" operator="notBetween">
      <formula>-2</formula>
      <formula>2</formula>
    </cfRule>
  </conditionalFormatting>
  <conditionalFormatting sqref="J94:U94">
    <cfRule type="cellIs" dxfId="267" priority="11" operator="notBetween">
      <formula>-2</formula>
      <formula>2</formula>
    </cfRule>
  </conditionalFormatting>
  <conditionalFormatting sqref="J96:U96">
    <cfRule type="cellIs" dxfId="266" priority="10" operator="notBetween">
      <formula>-2</formula>
      <formula>2</formula>
    </cfRule>
  </conditionalFormatting>
  <conditionalFormatting sqref="J95:U95">
    <cfRule type="cellIs" dxfId="265" priority="9" operator="notBetween">
      <formula>-2</formula>
      <formula>2</formula>
    </cfRule>
  </conditionalFormatting>
  <conditionalFormatting sqref="J84:U84">
    <cfRule type="cellIs" dxfId="264" priority="8" operator="notBetween">
      <formula>-2</formula>
      <formula>2</formula>
    </cfRule>
  </conditionalFormatting>
  <conditionalFormatting sqref="J83:U83">
    <cfRule type="cellIs" dxfId="263" priority="7" operator="notBetween">
      <formula>-2</formula>
      <formula>2</formula>
    </cfRule>
  </conditionalFormatting>
  <conditionalFormatting sqref="J87:U87">
    <cfRule type="cellIs" dxfId="262" priority="4" operator="notBetween">
      <formula>-2</formula>
      <formula>2</formula>
    </cfRule>
  </conditionalFormatting>
  <conditionalFormatting sqref="J93:U93">
    <cfRule type="cellIs" dxfId="261" priority="3" operator="notBetween">
      <formula>-2</formula>
      <formula>2</formula>
    </cfRule>
  </conditionalFormatting>
  <conditionalFormatting sqref="J90:U90">
    <cfRule type="cellIs" dxfId="260" priority="2" operator="notBetween">
      <formula>-2</formula>
      <formula>2</formula>
    </cfRule>
  </conditionalFormatting>
  <conditionalFormatting sqref="J91:U91">
    <cfRule type="cellIs" dxfId="259"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rowBreaks count="1" manualBreakCount="1">
    <brk id="44" max="20" man="1"/>
  </rowBreaks>
  <drawing r:id="rId7"/>
  <legacyDrawing r:id="rId8"/>
  <controls>
    <mc:AlternateContent xmlns:mc="http://schemas.openxmlformats.org/markup-compatibility/2006">
      <mc:Choice Requires="x14">
        <control shapeId="1126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1265" r:id="rId9" name="CustomMemberDispatcher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3">
    <tabColor rgb="FFC0C0C0"/>
    <pageSetUpPr autoPageBreaks="0"/>
  </sheetPr>
  <dimension ref="A1:CL72"/>
  <sheetViews>
    <sheetView showGridLines="0" zoomScale="80" zoomScaleNormal="80" zoomScaleSheetLayoutView="70" workbookViewId="0">
      <pane xSplit="22" ySplit="7" topLeftCell="W8" activePane="bottomRight" state="frozen"/>
      <selection pane="topRight"/>
      <selection pane="bottomLeft"/>
      <selection pane="bottomRight"/>
    </sheetView>
  </sheetViews>
  <sheetFormatPr baseColWidth="10" defaultColWidth="11.42578125" defaultRowHeight="14.25"/>
  <cols>
    <col min="1" max="5" width="2.7109375" style="7" customWidth="1"/>
    <col min="6" max="6" width="47.7109375" style="7" customWidth="1"/>
    <col min="7" max="7" width="1.7109375" style="7" customWidth="1"/>
    <col min="8" max="8" width="10.7109375" style="22" customWidth="1"/>
    <col min="9" max="9" width="2.7109375" style="7" customWidth="1"/>
    <col min="10" max="22" width="10.7109375" style="7" hidden="1" customWidth="1"/>
    <col min="23" max="23" width="10.7109375" style="7" customWidth="1"/>
    <col min="24" max="24" width="2.7109375" style="7" customWidth="1"/>
    <col min="25" max="25" width="10.7109375" style="7" hidden="1" customWidth="1"/>
    <col min="26" max="26" width="10.7109375" style="7" customWidth="1"/>
    <col min="27" max="27" width="10.7109375" style="7" hidden="1" customWidth="1"/>
    <col min="28" max="28" width="10.7109375" style="7" customWidth="1"/>
    <col min="29" max="29" width="10.7109375" style="7" hidden="1" customWidth="1"/>
    <col min="30" max="30" width="10.7109375" style="7" customWidth="1"/>
    <col min="31" max="31" width="10.7109375" style="7" hidden="1" customWidth="1"/>
    <col min="32" max="32" width="10.7109375" style="7" customWidth="1"/>
    <col min="33" max="33" width="10.7109375" style="7" hidden="1" customWidth="1"/>
    <col min="34" max="34" width="10.7109375" style="7" customWidth="1"/>
    <col min="35" max="35" width="10.7109375" style="7" hidden="1" customWidth="1"/>
    <col min="36" max="38" width="10.7109375" style="7" customWidth="1"/>
    <col min="39" max="39" width="2.7109375" style="7" customWidth="1"/>
    <col min="40" max="54" width="10.7109375" style="7" customWidth="1"/>
    <col min="55" max="55" width="5.7109375" style="7" hidden="1" customWidth="1"/>
    <col min="56" max="63" width="10.7109375" style="7" hidden="1" customWidth="1"/>
    <col min="64" max="64" width="5.7109375" style="7" hidden="1" customWidth="1"/>
    <col min="65" max="72" width="10.7109375" style="7" hidden="1" customWidth="1"/>
    <col min="73" max="73" width="5.7109375" style="7" hidden="1" customWidth="1"/>
    <col min="74" max="81" width="10.7109375" style="7" hidden="1" customWidth="1"/>
    <col min="82" max="82" width="5.7109375" style="7" hidden="1" customWidth="1"/>
    <col min="83" max="16384" width="11.42578125" style="7"/>
  </cols>
  <sheetData>
    <row r="1" spans="1:90" ht="12" customHeight="1">
      <c r="A1" s="398"/>
      <c r="F1" s="1350" t="s">
        <v>281</v>
      </c>
    </row>
    <row r="2" spans="1:90" ht="12" customHeight="1">
      <c r="F2" s="1350"/>
    </row>
    <row r="3" spans="1:90" ht="12" customHeight="1">
      <c r="F3" s="1350"/>
    </row>
    <row r="4" spans="1:90" ht="12" customHeight="1">
      <c r="F4" s="1350"/>
      <c r="J4" s="212"/>
    </row>
    <row r="5" spans="1:90" ht="12" customHeight="1">
      <c r="F5" s="1353"/>
      <c r="J5" s="212"/>
    </row>
    <row r="6" spans="1:90" ht="23.25" customHeight="1">
      <c r="B6" s="1358" t="s">
        <v>65</v>
      </c>
      <c r="C6" s="1358"/>
      <c r="D6" s="1358"/>
      <c r="E6" s="1358"/>
      <c r="F6" s="1358"/>
      <c r="G6" s="21"/>
      <c r="H6" s="1358" t="s">
        <v>0</v>
      </c>
      <c r="I6" s="21"/>
      <c r="J6" s="892">
        <v>2016</v>
      </c>
      <c r="K6" s="892"/>
      <c r="L6" s="892"/>
      <c r="M6" s="892"/>
      <c r="N6" s="892"/>
      <c r="O6" s="892"/>
      <c r="P6" s="892"/>
      <c r="Q6" s="892"/>
      <c r="R6" s="892"/>
      <c r="S6" s="892"/>
      <c r="T6" s="892"/>
      <c r="U6" s="892"/>
      <c r="V6" s="892"/>
      <c r="W6" s="892">
        <v>2016</v>
      </c>
      <c r="Y6" s="892">
        <v>2017</v>
      </c>
      <c r="Z6" s="892">
        <v>2017</v>
      </c>
      <c r="AA6" s="892"/>
      <c r="AB6" s="892"/>
      <c r="AC6" s="892"/>
      <c r="AD6" s="892"/>
      <c r="AE6" s="892"/>
      <c r="AF6" s="892"/>
      <c r="AG6" s="892"/>
      <c r="AH6" s="892"/>
      <c r="AI6" s="892"/>
      <c r="AJ6" s="892"/>
      <c r="AK6" s="892"/>
      <c r="AL6" s="892"/>
      <c r="AN6" s="892">
        <v>2018</v>
      </c>
      <c r="AO6" s="892"/>
      <c r="AP6" s="892"/>
      <c r="AQ6" s="892"/>
      <c r="AR6" s="892"/>
      <c r="AS6" s="892"/>
      <c r="AT6" s="892"/>
      <c r="AU6" s="892"/>
      <c r="AV6" s="892"/>
      <c r="AW6" s="892"/>
      <c r="AX6" s="892"/>
      <c r="AY6" s="892"/>
      <c r="AZ6" s="892"/>
      <c r="BA6" s="892"/>
      <c r="BC6" s="4"/>
      <c r="BD6" s="4"/>
      <c r="BE6" s="4"/>
      <c r="BF6" s="4"/>
      <c r="BG6" s="4"/>
      <c r="BH6" s="4"/>
      <c r="BI6" s="1141" t="str">
        <f>IF($W$7="FY16","OFF","ON")</f>
        <v>OFF</v>
      </c>
      <c r="BJ6" s="143"/>
      <c r="BK6" s="1141" t="str">
        <f>IF($W$7="FY16","OFF","ON")</f>
        <v>OFF</v>
      </c>
      <c r="BM6" s="143"/>
      <c r="BN6" s="143"/>
      <c r="BO6" s="143"/>
      <c r="BP6" s="143"/>
      <c r="BQ6" s="1141" t="str">
        <f>IF($AK$7="FY16cb","OFF","ON")</f>
        <v>OFF</v>
      </c>
      <c r="BR6" s="143"/>
      <c r="BS6" s="1141" t="str">
        <f>IF($AK$7="FY16cb","OFF","ON")</f>
        <v>OFF</v>
      </c>
      <c r="BT6" s="4"/>
      <c r="BU6" s="4"/>
      <c r="BV6" s="4"/>
      <c r="BW6" s="4"/>
      <c r="BX6" s="4"/>
      <c r="BY6" s="4"/>
      <c r="BZ6" s="4"/>
      <c r="CA6" s="4"/>
      <c r="CB6" s="4"/>
      <c r="CC6" s="4"/>
      <c r="CD6" s="4"/>
      <c r="CE6" s="4"/>
      <c r="CF6" s="4"/>
      <c r="CG6" s="4"/>
      <c r="CH6" s="4"/>
      <c r="CI6" s="4"/>
      <c r="CJ6" s="4"/>
      <c r="CK6" s="4"/>
      <c r="CL6" s="4"/>
    </row>
    <row r="7" spans="1:90" s="39" customFormat="1" ht="29.25" customHeight="1">
      <c r="B7" s="1402"/>
      <c r="C7" s="1402"/>
      <c r="D7" s="1402"/>
      <c r="E7" s="1402"/>
      <c r="F7" s="1402"/>
      <c r="H7" s="1402"/>
      <c r="J7" s="236" t="s">
        <v>256</v>
      </c>
      <c r="K7" s="237" t="s">
        <v>249</v>
      </c>
      <c r="L7" s="236" t="s">
        <v>257</v>
      </c>
      <c r="M7" s="41" t="s">
        <v>250</v>
      </c>
      <c r="N7" s="236" t="s">
        <v>258</v>
      </c>
      <c r="O7" s="41" t="s">
        <v>251</v>
      </c>
      <c r="P7" s="236" t="s">
        <v>259</v>
      </c>
      <c r="Q7" s="237" t="s">
        <v>252</v>
      </c>
      <c r="R7" s="236" t="s">
        <v>260</v>
      </c>
      <c r="S7" s="41" t="s">
        <v>253</v>
      </c>
      <c r="T7" s="236" t="s">
        <v>261</v>
      </c>
      <c r="U7" s="42" t="s">
        <v>254</v>
      </c>
      <c r="V7" s="236" t="s">
        <v>262</v>
      </c>
      <c r="W7" s="237" t="s">
        <v>255</v>
      </c>
      <c r="Y7" s="236" t="s">
        <v>382</v>
      </c>
      <c r="Z7" s="237" t="s">
        <v>369</v>
      </c>
      <c r="AA7" s="236" t="s">
        <v>381</v>
      </c>
      <c r="AB7" s="41" t="s">
        <v>370</v>
      </c>
      <c r="AC7" s="236" t="s">
        <v>380</v>
      </c>
      <c r="AD7" s="41" t="s">
        <v>371</v>
      </c>
      <c r="AE7" s="236" t="s">
        <v>379</v>
      </c>
      <c r="AF7" s="237" t="s">
        <v>372</v>
      </c>
      <c r="AG7" s="236" t="s">
        <v>378</v>
      </c>
      <c r="AH7" s="41" t="s">
        <v>373</v>
      </c>
      <c r="AI7" s="236" t="s">
        <v>377</v>
      </c>
      <c r="AJ7" s="42" t="s">
        <v>374</v>
      </c>
      <c r="AK7" s="236" t="s">
        <v>376</v>
      </c>
      <c r="AL7" s="237" t="s">
        <v>375</v>
      </c>
      <c r="AN7" s="236" t="s">
        <v>466</v>
      </c>
      <c r="AO7" s="237" t="s">
        <v>459</v>
      </c>
      <c r="AP7" s="236" t="s">
        <v>467</v>
      </c>
      <c r="AQ7" s="41" t="s">
        <v>460</v>
      </c>
      <c r="AR7" s="236" t="s">
        <v>468</v>
      </c>
      <c r="AS7" s="41" t="s">
        <v>461</v>
      </c>
      <c r="AT7" s="236" t="s">
        <v>469</v>
      </c>
      <c r="AU7" s="237" t="s">
        <v>462</v>
      </c>
      <c r="AV7" s="236" t="s">
        <v>470</v>
      </c>
      <c r="AW7" s="41" t="s">
        <v>463</v>
      </c>
      <c r="AX7" s="236" t="s">
        <v>471</v>
      </c>
      <c r="AY7" s="42" t="s">
        <v>464</v>
      </c>
      <c r="AZ7" s="236" t="s">
        <v>472</v>
      </c>
      <c r="BA7" s="237" t="s">
        <v>465</v>
      </c>
      <c r="BC7" s="585"/>
      <c r="BD7" s="583" t="s">
        <v>155</v>
      </c>
      <c r="BE7" s="583" t="s">
        <v>151</v>
      </c>
      <c r="BF7" s="583" t="s">
        <v>156</v>
      </c>
      <c r="BG7" s="583" t="s">
        <v>152</v>
      </c>
      <c r="BH7" s="583" t="s">
        <v>157</v>
      </c>
      <c r="BI7" s="1131" t="s">
        <v>153</v>
      </c>
      <c r="BJ7" s="583" t="s">
        <v>158</v>
      </c>
      <c r="BK7" s="1131" t="s">
        <v>154</v>
      </c>
      <c r="BL7" s="256"/>
      <c r="BM7" s="583" t="s">
        <v>147</v>
      </c>
      <c r="BN7" s="583" t="s">
        <v>143</v>
      </c>
      <c r="BO7" s="583" t="s">
        <v>148</v>
      </c>
      <c r="BP7" s="583" t="s">
        <v>144</v>
      </c>
      <c r="BQ7" s="1131" t="s">
        <v>149</v>
      </c>
      <c r="BR7" s="583" t="s">
        <v>145</v>
      </c>
      <c r="BS7" s="1131" t="s">
        <v>150</v>
      </c>
      <c r="BT7" s="583" t="s">
        <v>146</v>
      </c>
      <c r="BU7" s="256"/>
      <c r="BV7" s="583" t="s">
        <v>139</v>
      </c>
      <c r="BW7" s="583" t="s">
        <v>135</v>
      </c>
      <c r="BX7" s="583" t="s">
        <v>140</v>
      </c>
      <c r="BY7" s="583" t="s">
        <v>136</v>
      </c>
      <c r="BZ7" s="583" t="s">
        <v>141</v>
      </c>
      <c r="CA7" s="583" t="s">
        <v>137</v>
      </c>
      <c r="CB7" s="583" t="s">
        <v>142</v>
      </c>
      <c r="CC7" s="583" t="s">
        <v>138</v>
      </c>
      <c r="CD7" s="586"/>
    </row>
    <row r="8" spans="1:90" s="90" customFormat="1" ht="15" customHeight="1">
      <c r="H8" s="99"/>
      <c r="J8" s="483"/>
      <c r="L8" s="483"/>
      <c r="N8" s="483"/>
      <c r="P8" s="483"/>
      <c r="Q8" s="524"/>
      <c r="R8" s="483"/>
      <c r="T8" s="483"/>
      <c r="V8" s="483"/>
      <c r="Y8" s="483"/>
      <c r="AA8" s="483"/>
      <c r="AC8" s="483"/>
      <c r="AE8" s="483"/>
      <c r="AF8" s="524"/>
      <c r="AG8" s="483"/>
      <c r="AI8" s="483"/>
      <c r="AK8" s="483"/>
      <c r="AN8" s="483"/>
      <c r="AP8" s="483"/>
      <c r="AR8" s="483"/>
      <c r="AT8" s="483"/>
      <c r="AU8" s="524"/>
      <c r="AV8" s="483"/>
      <c r="AX8" s="483"/>
      <c r="AZ8" s="483"/>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row>
    <row r="9" spans="1:90" s="96" customFormat="1" ht="15" customHeight="1">
      <c r="B9" s="503" t="s">
        <v>3</v>
      </c>
      <c r="C9" s="503"/>
      <c r="D9" s="503"/>
      <c r="E9" s="503"/>
      <c r="F9" s="504"/>
      <c r="G9" s="375"/>
      <c r="H9" s="505"/>
      <c r="I9" s="375"/>
      <c r="J9" s="241"/>
      <c r="K9" s="242"/>
      <c r="L9" s="241"/>
      <c r="M9" s="304"/>
      <c r="N9" s="241"/>
      <c r="O9" s="304"/>
      <c r="P9" s="241"/>
      <c r="Q9" s="242"/>
      <c r="R9" s="241"/>
      <c r="S9" s="304"/>
      <c r="T9" s="241"/>
      <c r="U9" s="305"/>
      <c r="V9" s="241"/>
      <c r="W9" s="242">
        <v>10387</v>
      </c>
      <c r="Y9" s="241"/>
      <c r="Z9" s="242">
        <v>2593</v>
      </c>
      <c r="AA9" s="241"/>
      <c r="AB9" s="304">
        <v>2674</v>
      </c>
      <c r="AC9" s="241"/>
      <c r="AD9" s="304">
        <v>5268</v>
      </c>
      <c r="AE9" s="241"/>
      <c r="AF9" s="242">
        <v>2722</v>
      </c>
      <c r="AG9" s="241"/>
      <c r="AH9" s="304">
        <v>2808</v>
      </c>
      <c r="AI9" s="241"/>
      <c r="AJ9" s="305">
        <v>5530</v>
      </c>
      <c r="AK9" s="241">
        <v>10459</v>
      </c>
      <c r="AL9" s="242">
        <v>10797</v>
      </c>
      <c r="AN9" s="241">
        <v>2615</v>
      </c>
      <c r="AO9" s="242">
        <v>2695</v>
      </c>
      <c r="AP9" s="241"/>
      <c r="AQ9" s="304"/>
      <c r="AR9" s="241"/>
      <c r="AS9" s="304"/>
      <c r="AT9" s="241"/>
      <c r="AU9" s="242"/>
      <c r="AV9" s="241"/>
      <c r="AW9" s="304"/>
      <c r="AX9" s="241"/>
      <c r="AY9" s="305"/>
      <c r="AZ9" s="241"/>
      <c r="BA9" s="242"/>
      <c r="BC9" s="353"/>
      <c r="BD9" s="913">
        <f t="shared" ref="BD9:BE9" si="0">IF(ABS(N9-(J9+L9))&lt;0.001,0,N9-(J9+L9))</f>
        <v>0</v>
      </c>
      <c r="BE9" s="913">
        <f t="shared" si="0"/>
        <v>0</v>
      </c>
      <c r="BF9" s="913">
        <f t="shared" ref="BF9:BG9" si="1">IF(ABS(T9-(P9+R9))&lt;0.001,0,T9-(P9+R9))</f>
        <v>0</v>
      </c>
      <c r="BG9" s="913">
        <f t="shared" si="1"/>
        <v>0</v>
      </c>
      <c r="BH9" s="913">
        <f t="shared" ref="BH9" si="2">IF(ABS(V9-(J9+L9+P9+R9))&lt;0.001,0,V9-(J9+L9+P9+R9))</f>
        <v>0</v>
      </c>
      <c r="BI9" s="906">
        <f>IF(BI$6="OFF",0,IF(ABS(W9-(K9+M9+Q9+S9))&lt;0.001,0,W9-(K9+M9+Q9+S9)))</f>
        <v>0</v>
      </c>
      <c r="BJ9" s="906">
        <f t="shared" ref="BJ9" si="3">IF(ABS(V9-(N9+T9))&lt;0.001,0,V9-(N9+T9))</f>
        <v>0</v>
      </c>
      <c r="BK9" s="906">
        <f>IF(BK$6="OFF",0,IF(BK4=2016,0,IF(ABS(W9-(O9+U9))&lt;0.001,0,W9-(O9+U9))))</f>
        <v>0</v>
      </c>
      <c r="BL9" s="90"/>
      <c r="BM9" s="906">
        <f t="shared" ref="BM9:BN9" si="4">IF(ABS(AC9-(Y9+AA9))&lt;0.001,0,AC9-(Y9+AA9))</f>
        <v>0</v>
      </c>
      <c r="BN9" s="906">
        <f t="shared" si="4"/>
        <v>1</v>
      </c>
      <c r="BO9" s="906">
        <f t="shared" ref="BO9:BP9" si="5">IF(ABS(AI9-(AE9+AG9))&lt;0.001,0,AI9-(AE9+AG9))</f>
        <v>0</v>
      </c>
      <c r="BP9" s="906">
        <f t="shared" si="5"/>
        <v>0</v>
      </c>
      <c r="BQ9" s="906">
        <f>IF(BQ$6="OFF",0,IF(ABS(AK9-(Y9+AA9+AE9+AG9))&lt;0.001,0,AK9-(Y9+AA9+AE9+AG9)))</f>
        <v>0</v>
      </c>
      <c r="BR9" s="906">
        <f t="shared" ref="BR9" si="6">IF(ABS(AL9-(Z9+AB9+AF9+AH9))&lt;0.001,0,AL9-(Z9+AB9+AF9+AH9))</f>
        <v>0</v>
      </c>
      <c r="BS9" s="906">
        <f>IF(BS$6="OFF",0,IF(ABS(AK9-(AC9+AI9))&lt;0.001,0,AK9-(AC9+AI9)))</f>
        <v>0</v>
      </c>
      <c r="BT9" s="913">
        <f t="shared" ref="BT9" si="7">IF(ABS(AL9-(AD9+AJ9))&lt;0.001,0,AL9-(AD9+AJ9))</f>
        <v>-1</v>
      </c>
      <c r="BU9" s="90"/>
      <c r="BV9" s="913">
        <f t="shared" ref="BV9" si="8">IF(ABS(AR9-(AN9+AP9))&lt;0.001,0,AR9-(AN9+AP9))</f>
        <v>-2615</v>
      </c>
      <c r="BW9" s="913">
        <f t="shared" ref="BW9" si="9">IF(ABS(AS9-(AO9+AQ9))&lt;0.001,0,AS9-(AO9+AQ9))</f>
        <v>-2695</v>
      </c>
      <c r="BX9" s="913">
        <f t="shared" ref="BX9" si="10">IF(ABS(AX9-(AT9+AV9))&lt;0.001,0,AX9-(AT9+AV9))</f>
        <v>0</v>
      </c>
      <c r="BY9" s="913">
        <f t="shared" ref="BY9" si="11">IF(ABS(AY9-(AU9+AW9))&lt;0.001,0,AY9-(AU9+AW9))</f>
        <v>0</v>
      </c>
      <c r="BZ9" s="913">
        <f t="shared" ref="BZ9" si="12">IF(ABS(AZ9-(AN9+AP9+AT9+AV9))&lt;0.001,0,AZ9-(AN9+AP9+AT9+AV9))</f>
        <v>-2615</v>
      </c>
      <c r="CA9" s="913">
        <f t="shared" ref="CA9" si="13">IF(ABS(BA9-(AO9+AQ9+AU9+AW9))&lt;0.001,0,BA9-(AO9+AQ9+AU9+AW9))</f>
        <v>-2695</v>
      </c>
      <c r="CB9" s="913">
        <f t="shared" ref="CB9" si="14">IF(ABS(AZ9-(AR9+AX9))&lt;0.001,0,AZ9-(AR9+AX9))</f>
        <v>0</v>
      </c>
      <c r="CC9" s="913">
        <f t="shared" ref="CC9" si="15">IF(ABS(BA9-(AS9+AY9))&lt;0.001,0,BA9-(AS9+AY9))</f>
        <v>0</v>
      </c>
      <c r="CD9" s="355"/>
    </row>
    <row r="10" spans="1:90" s="73" customFormat="1" ht="15" customHeight="1">
      <c r="B10" s="73" t="s">
        <v>47</v>
      </c>
      <c r="H10" s="74"/>
      <c r="J10" s="216"/>
      <c r="L10" s="216"/>
      <c r="M10" s="217"/>
      <c r="N10" s="216"/>
      <c r="O10" s="217"/>
      <c r="P10" s="216"/>
      <c r="R10" s="216"/>
      <c r="S10" s="217"/>
      <c r="T10" s="216"/>
      <c r="U10" s="75"/>
      <c r="V10" s="216"/>
      <c r="Y10" s="216"/>
      <c r="AA10" s="216"/>
      <c r="AB10" s="217"/>
      <c r="AC10" s="216"/>
      <c r="AD10" s="217"/>
      <c r="AE10" s="216"/>
      <c r="AG10" s="216"/>
      <c r="AH10" s="217"/>
      <c r="AI10" s="216"/>
      <c r="AJ10" s="75"/>
      <c r="AK10" s="216"/>
      <c r="AL10" s="73">
        <v>3.2000000000000001E-2</v>
      </c>
      <c r="AN10" s="216"/>
      <c r="AO10" s="73">
        <v>3.1E-2</v>
      </c>
      <c r="AP10" s="216"/>
      <c r="AQ10" s="217"/>
      <c r="AR10" s="216"/>
      <c r="AS10" s="217"/>
      <c r="AT10" s="216"/>
      <c r="AV10" s="216"/>
      <c r="AW10" s="217"/>
      <c r="AX10" s="216"/>
      <c r="AY10" s="75"/>
      <c r="AZ10" s="216"/>
      <c r="BC10" s="373"/>
      <c r="BD10" s="606"/>
      <c r="BE10" s="606"/>
      <c r="BF10" s="606"/>
      <c r="BG10" s="606"/>
      <c r="BH10" s="606"/>
      <c r="BI10" s="606"/>
      <c r="BJ10" s="606"/>
      <c r="BK10" s="606"/>
      <c r="BL10" s="90"/>
      <c r="BM10" s="606"/>
      <c r="BN10" s="606"/>
      <c r="BO10" s="606"/>
      <c r="BP10" s="606"/>
      <c r="BQ10" s="606"/>
      <c r="BR10" s="606"/>
      <c r="BS10" s="606"/>
      <c r="BT10" s="606"/>
      <c r="BV10" s="606"/>
      <c r="BW10" s="606"/>
      <c r="BX10" s="606"/>
      <c r="BY10" s="606"/>
      <c r="BZ10" s="606"/>
      <c r="CA10" s="606"/>
      <c r="CB10" s="606"/>
      <c r="CC10" s="606"/>
      <c r="CD10" s="75"/>
    </row>
    <row r="11" spans="1:90" s="208" customFormat="1" ht="15" customHeight="1">
      <c r="B11" s="48" t="s">
        <v>475</v>
      </c>
      <c r="C11" s="48"/>
      <c r="D11" s="48"/>
      <c r="E11" s="48"/>
      <c r="F11" s="48"/>
      <c r="H11" s="11" t="s">
        <v>423</v>
      </c>
      <c r="J11" s="232"/>
      <c r="K11" s="49"/>
      <c r="L11" s="232"/>
      <c r="M11" s="215"/>
      <c r="N11" s="232"/>
      <c r="O11" s="215"/>
      <c r="P11" s="232"/>
      <c r="Q11" s="49"/>
      <c r="R11" s="232"/>
      <c r="S11" s="215"/>
      <c r="T11" s="232"/>
      <c r="U11" s="50"/>
      <c r="V11" s="232"/>
      <c r="W11" s="49">
        <v>2048</v>
      </c>
      <c r="Y11" s="232"/>
      <c r="Z11" s="49">
        <v>553</v>
      </c>
      <c r="AA11" s="232"/>
      <c r="AB11" s="215">
        <v>594</v>
      </c>
      <c r="AC11" s="232"/>
      <c r="AD11" s="215">
        <v>1147</v>
      </c>
      <c r="AE11" s="232"/>
      <c r="AF11" s="49">
        <v>615</v>
      </c>
      <c r="AG11" s="232"/>
      <c r="AH11" s="215">
        <v>620</v>
      </c>
      <c r="AI11" s="232"/>
      <c r="AJ11" s="50">
        <v>1235</v>
      </c>
      <c r="AK11" s="232">
        <v>2052</v>
      </c>
      <c r="AL11" s="49">
        <v>2382</v>
      </c>
      <c r="AN11" s="232">
        <v>555</v>
      </c>
      <c r="AO11" s="49">
        <v>627</v>
      </c>
      <c r="AP11" s="232"/>
      <c r="AQ11" s="215"/>
      <c r="AR11" s="232"/>
      <c r="AS11" s="215"/>
      <c r="AT11" s="232"/>
      <c r="AU11" s="49"/>
      <c r="AV11" s="232"/>
      <c r="AW11" s="215"/>
      <c r="AX11" s="232"/>
      <c r="AY11" s="50"/>
      <c r="AZ11" s="232"/>
      <c r="BA11" s="49"/>
      <c r="BC11" s="353"/>
      <c r="BD11" s="334">
        <f t="shared" ref="BD11:BE11" si="16">IF(ABS(N11-(J11+L11))&lt;0.001,0,N11-(J11+L11))</f>
        <v>0</v>
      </c>
      <c r="BE11" s="334">
        <f t="shared" si="16"/>
        <v>0</v>
      </c>
      <c r="BF11" s="334">
        <f t="shared" ref="BF11:BG11" si="17">IF(ABS(T11-(P11+R11))&lt;0.001,0,T11-(P11+R11))</f>
        <v>0</v>
      </c>
      <c r="BG11" s="334">
        <f t="shared" si="17"/>
        <v>0</v>
      </c>
      <c r="BH11" s="334">
        <f t="shared" ref="BH11" si="18">IF(ABS(V11-(J11+L11+P11+R11))&lt;0.001,0,V11-(J11+L11+P11+R11))</f>
        <v>0</v>
      </c>
      <c r="BI11" s="334">
        <f>IF(BI$6="OFF",0,IF(ABS(W11-(K11+M11+Q11+S11))&lt;0.001,0,W11-(K11+M11+Q11+S11)))</f>
        <v>0</v>
      </c>
      <c r="BJ11" s="334">
        <f t="shared" ref="BJ11" si="19">IF(ABS(V11-(N11+T11))&lt;0.001,0,V11-(N11+T11))</f>
        <v>0</v>
      </c>
      <c r="BK11" s="334">
        <f>IF(BK$6="OFF",0,IF(BK6=2016,0,IF(ABS(W11-(O11+U11))&lt;0.001,0,W11-(O11+U11))))</f>
        <v>0</v>
      </c>
      <c r="BL11" s="73"/>
      <c r="BM11" s="334">
        <f t="shared" ref="BM11" si="20">IF(ABS(AC11-(Y11+AA11))&lt;0.001,0,AC11-(Y11+AA11))</f>
        <v>0</v>
      </c>
      <c r="BN11" s="334">
        <f t="shared" ref="BN11" si="21">IF(ABS(AD11-(Z11+AB11))&lt;0.001,0,AD11-(Z11+AB11))</f>
        <v>0</v>
      </c>
      <c r="BO11" s="334">
        <f t="shared" ref="BO11" si="22">IF(ABS(AI11-(AE11+AG11))&lt;0.001,0,AI11-(AE11+AG11))</f>
        <v>0</v>
      </c>
      <c r="BP11" s="334">
        <f t="shared" ref="BP11" si="23">IF(ABS(AJ11-(AF11+AH11))&lt;0.001,0,AJ11-(AF11+AH11))</f>
        <v>0</v>
      </c>
      <c r="BQ11" s="334">
        <f>IF(BQ$6="OFF",0,IF(ABS(AK11-(Y11+AA11+AE11+AG11))&lt;0.001,0,AK11-(Y11+AA11+AE11+AG11)))</f>
        <v>0</v>
      </c>
      <c r="BR11" s="334">
        <f t="shared" ref="BR11" si="24">IF(ABS(AL11-(Z11+AB11+AF11+AH11))&lt;0.001,0,AL11-(Z11+AB11+AF11+AH11))</f>
        <v>0</v>
      </c>
      <c r="BS11" s="334">
        <f>IF(BS$6="OFF",0,IF(ABS(AK11-(AC11+AI11))&lt;0.001,0,AK11-(AC11+AI11)))</f>
        <v>0</v>
      </c>
      <c r="BT11" s="334">
        <f t="shared" ref="BT11" si="25">IF(ABS(AL11-(AD11+AJ11))&lt;0.001,0,AL11-(AD11+AJ11))</f>
        <v>0</v>
      </c>
      <c r="BU11" s="90"/>
      <c r="BV11" s="334">
        <f t="shared" ref="BV11" si="26">IF(ABS(AR11-(AN11+AP11))&lt;0.001,0,AR11-(AN11+AP11))</f>
        <v>-555</v>
      </c>
      <c r="BW11" s="334">
        <f t="shared" ref="BW11" si="27">IF(ABS(AS11-(AO11+AQ11))&lt;0.001,0,AS11-(AO11+AQ11))</f>
        <v>-627</v>
      </c>
      <c r="BX11" s="334">
        <f t="shared" ref="BX11" si="28">IF(ABS(AX11-(AT11+AV11))&lt;0.001,0,AX11-(AT11+AV11))</f>
        <v>0</v>
      </c>
      <c r="BY11" s="334">
        <f t="shared" ref="BY11" si="29">IF(ABS(AY11-(AU11+AW11))&lt;0.001,0,AY11-(AU11+AW11))</f>
        <v>0</v>
      </c>
      <c r="BZ11" s="334">
        <f t="shared" ref="BZ11" si="30">IF(ABS(AZ11-(AN11+AP11+AT11+AV11))&lt;0.001,0,AZ11-(AN11+AP11+AT11+AV11))</f>
        <v>-555</v>
      </c>
      <c r="CA11" s="334">
        <f t="shared" ref="CA11" si="31">IF(ABS(BA11-(AO11+AQ11+AU11+AW11))&lt;0.001,0,BA11-(AO11+AQ11+AU11+AW11))</f>
        <v>-627</v>
      </c>
      <c r="CB11" s="334">
        <f t="shared" ref="CB11" si="32">IF(ABS(AZ11-(AR11+AX11))&lt;0.001,0,AZ11-(AR11+AX11))</f>
        <v>0</v>
      </c>
      <c r="CC11" s="334">
        <f t="shared" ref="CC11" si="33">IF(ABS(BA11-(AS11+AY11))&lt;0.001,0,BA11-(AS11+AY11))</f>
        <v>0</v>
      </c>
      <c r="CD11" s="355"/>
    </row>
    <row r="12" spans="1:90" s="73" customFormat="1" ht="15" customHeight="1">
      <c r="B12" s="73" t="s">
        <v>47</v>
      </c>
      <c r="H12" s="74"/>
      <c r="J12" s="216"/>
      <c r="L12" s="216"/>
      <c r="M12" s="217"/>
      <c r="N12" s="216"/>
      <c r="O12" s="217"/>
      <c r="P12" s="216"/>
      <c r="R12" s="216"/>
      <c r="S12" s="217"/>
      <c r="T12" s="216"/>
      <c r="U12" s="75"/>
      <c r="V12" s="216"/>
      <c r="Y12" s="216"/>
      <c r="AA12" s="216"/>
      <c r="AB12" s="217"/>
      <c r="AC12" s="216"/>
      <c r="AD12" s="217"/>
      <c r="AE12" s="216"/>
      <c r="AG12" s="216"/>
      <c r="AH12" s="217"/>
      <c r="AI12" s="216"/>
      <c r="AJ12" s="75"/>
      <c r="AK12" s="216"/>
      <c r="AL12" s="73">
        <v>0.161</v>
      </c>
      <c r="AN12" s="216"/>
      <c r="AO12" s="73">
        <v>0.13</v>
      </c>
      <c r="AP12" s="216"/>
      <c r="AQ12" s="217"/>
      <c r="AR12" s="216"/>
      <c r="AS12" s="217"/>
      <c r="AT12" s="216"/>
      <c r="AV12" s="216"/>
      <c r="AW12" s="217"/>
      <c r="AX12" s="216"/>
      <c r="AY12" s="75"/>
      <c r="AZ12" s="216"/>
      <c r="BC12" s="373"/>
      <c r="BD12" s="606"/>
      <c r="BE12" s="606"/>
      <c r="BF12" s="606"/>
      <c r="BG12" s="606"/>
      <c r="BH12" s="606"/>
      <c r="BI12" s="606"/>
      <c r="BJ12" s="606"/>
      <c r="BK12" s="606"/>
      <c r="BL12" s="90"/>
      <c r="BM12" s="606"/>
      <c r="BN12" s="606"/>
      <c r="BO12" s="606"/>
      <c r="BP12" s="606"/>
      <c r="BQ12" s="606"/>
      <c r="BR12" s="606"/>
      <c r="BS12" s="606"/>
      <c r="BT12" s="606"/>
      <c r="BV12" s="606"/>
      <c r="BW12" s="606"/>
      <c r="BX12" s="606"/>
      <c r="BY12" s="606"/>
      <c r="BZ12" s="606"/>
      <c r="CA12" s="606"/>
      <c r="CB12" s="606"/>
      <c r="CC12" s="606"/>
      <c r="CD12" s="75"/>
    </row>
    <row r="13" spans="1:90" s="208" customFormat="1" ht="15" customHeight="1">
      <c r="B13" s="48" t="s">
        <v>490</v>
      </c>
      <c r="C13" s="48"/>
      <c r="D13" s="48"/>
      <c r="E13" s="48"/>
      <c r="F13" s="48"/>
      <c r="H13" s="11" t="s">
        <v>424</v>
      </c>
      <c r="J13" s="232"/>
      <c r="K13" s="49"/>
      <c r="L13" s="232"/>
      <c r="M13" s="215"/>
      <c r="N13" s="232"/>
      <c r="O13" s="215"/>
      <c r="P13" s="232"/>
      <c r="Q13" s="49"/>
      <c r="R13" s="232"/>
      <c r="S13" s="215"/>
      <c r="T13" s="232"/>
      <c r="U13" s="50"/>
      <c r="V13" s="232"/>
      <c r="W13" s="49">
        <v>3592</v>
      </c>
      <c r="Y13" s="232"/>
      <c r="Z13" s="49">
        <v>862</v>
      </c>
      <c r="AA13" s="232"/>
      <c r="AB13" s="215">
        <v>873</v>
      </c>
      <c r="AC13" s="232"/>
      <c r="AD13" s="215">
        <v>1736</v>
      </c>
      <c r="AE13" s="232"/>
      <c r="AF13" s="49">
        <v>882</v>
      </c>
      <c r="AG13" s="232"/>
      <c r="AH13" s="215">
        <v>865</v>
      </c>
      <c r="AI13" s="232"/>
      <c r="AJ13" s="50">
        <v>1747</v>
      </c>
      <c r="AK13" s="232">
        <v>3615</v>
      </c>
      <c r="AL13" s="49">
        <v>3483</v>
      </c>
      <c r="AN13" s="232">
        <v>867</v>
      </c>
      <c r="AO13" s="49">
        <v>843</v>
      </c>
      <c r="AP13" s="232"/>
      <c r="AQ13" s="215"/>
      <c r="AR13" s="232"/>
      <c r="AS13" s="215"/>
      <c r="AT13" s="232"/>
      <c r="AU13" s="49"/>
      <c r="AV13" s="232"/>
      <c r="AW13" s="215"/>
      <c r="AX13" s="232"/>
      <c r="AY13" s="50"/>
      <c r="AZ13" s="232"/>
      <c r="BA13" s="49"/>
      <c r="BC13" s="353"/>
      <c r="BD13" s="334">
        <f t="shared" ref="BD13:BE13" si="34">IF(ABS(N13-(J13+L13))&lt;0.001,0,N13-(J13+L13))</f>
        <v>0</v>
      </c>
      <c r="BE13" s="334">
        <f t="shared" si="34"/>
        <v>0</v>
      </c>
      <c r="BF13" s="334">
        <f t="shared" ref="BF13:BG13" si="35">IF(ABS(T13-(P13+R13))&lt;0.001,0,T13-(P13+R13))</f>
        <v>0</v>
      </c>
      <c r="BG13" s="334">
        <f t="shared" si="35"/>
        <v>0</v>
      </c>
      <c r="BH13" s="334">
        <f t="shared" ref="BH13" si="36">IF(ABS(V13-(J13+L13+P13+R13))&lt;0.001,0,V13-(J13+L13+P13+R13))</f>
        <v>0</v>
      </c>
      <c r="BI13" s="334">
        <f>IF(BI$6="OFF",0,IF(ABS(W13-(K13+M13+Q13+S13))&lt;0.001,0,W13-(K13+M13+Q13+S13)))</f>
        <v>0</v>
      </c>
      <c r="BJ13" s="334">
        <f t="shared" ref="BJ13" si="37">IF(ABS(V13-(N13+T13))&lt;0.001,0,V13-(N13+T13))</f>
        <v>0</v>
      </c>
      <c r="BK13" s="334">
        <f>IF(BK$6="OFF",0,IF(BK8=2016,0,IF(ABS(W13-(O13+U13))&lt;0.001,0,W13-(O13+U13))))</f>
        <v>0</v>
      </c>
      <c r="BL13" s="73"/>
      <c r="BM13" s="334">
        <f t="shared" ref="BM13" si="38">IF(ABS(AC13-(Y13+AA13))&lt;0.001,0,AC13-(Y13+AA13))</f>
        <v>0</v>
      </c>
      <c r="BN13" s="334">
        <f t="shared" ref="BN13" si="39">IF(ABS(AD13-(Z13+AB13))&lt;0.001,0,AD13-(Z13+AB13))</f>
        <v>1</v>
      </c>
      <c r="BO13" s="334">
        <f t="shared" ref="BO13" si="40">IF(ABS(AI13-(AE13+AG13))&lt;0.001,0,AI13-(AE13+AG13))</f>
        <v>0</v>
      </c>
      <c r="BP13" s="334">
        <f t="shared" ref="BP13" si="41">IF(ABS(AJ13-(AF13+AH13))&lt;0.001,0,AJ13-(AF13+AH13))</f>
        <v>0</v>
      </c>
      <c r="BQ13" s="334">
        <f>IF(BQ$6="OFF",0,IF(ABS(AK13-(Y13+AA13+AE13+AG13))&lt;0.001,0,AK13-(Y13+AA13+AE13+AG13)))</f>
        <v>0</v>
      </c>
      <c r="BR13" s="334">
        <f t="shared" ref="BR13" si="42">IF(ABS(AL13-(Z13+AB13+AF13+AH13))&lt;0.001,0,AL13-(Z13+AB13+AF13+AH13))</f>
        <v>1</v>
      </c>
      <c r="BS13" s="334">
        <f>IF(BS$6="OFF",0,IF(ABS(AK13-(AC13+AI13))&lt;0.001,0,AK13-(AC13+AI13)))</f>
        <v>0</v>
      </c>
      <c r="BT13" s="334">
        <f t="shared" ref="BT13" si="43">IF(ABS(AL13-(AD13+AJ13))&lt;0.001,0,AL13-(AD13+AJ13))</f>
        <v>0</v>
      </c>
      <c r="BU13" s="90"/>
      <c r="BV13" s="334">
        <f t="shared" ref="BV13" si="44">IF(ABS(AR13-(AN13+AP13))&lt;0.001,0,AR13-(AN13+AP13))</f>
        <v>-867</v>
      </c>
      <c r="BW13" s="334">
        <f t="shared" ref="BW13" si="45">IF(ABS(AS13-(AO13+AQ13))&lt;0.001,0,AS13-(AO13+AQ13))</f>
        <v>-843</v>
      </c>
      <c r="BX13" s="334">
        <f t="shared" ref="BX13" si="46">IF(ABS(AX13-(AT13+AV13))&lt;0.001,0,AX13-(AT13+AV13))</f>
        <v>0</v>
      </c>
      <c r="BY13" s="334">
        <f t="shared" ref="BY13" si="47">IF(ABS(AY13-(AU13+AW13))&lt;0.001,0,AY13-(AU13+AW13))</f>
        <v>0</v>
      </c>
      <c r="BZ13" s="334">
        <f t="shared" ref="BZ13" si="48">IF(ABS(AZ13-(AN13+AP13+AT13+AV13))&lt;0.001,0,AZ13-(AN13+AP13+AT13+AV13))</f>
        <v>-867</v>
      </c>
      <c r="CA13" s="334">
        <f t="shared" ref="CA13" si="49">IF(ABS(BA13-(AO13+AQ13+AU13+AW13))&lt;0.001,0,BA13-(AO13+AQ13+AU13+AW13))</f>
        <v>-843</v>
      </c>
      <c r="CB13" s="334">
        <f t="shared" ref="CB13" si="50">IF(ABS(AZ13-(AR13+AX13))&lt;0.001,0,AZ13-(AR13+AX13))</f>
        <v>0</v>
      </c>
      <c r="CC13" s="334">
        <f t="shared" ref="CC13" si="51">IF(ABS(BA13-(AS13+AY13))&lt;0.001,0,BA13-(AS13+AY13))</f>
        <v>0</v>
      </c>
      <c r="CD13" s="355"/>
    </row>
    <row r="14" spans="1:90" s="73" customFormat="1" ht="15" customHeight="1">
      <c r="B14" s="73" t="s">
        <v>47</v>
      </c>
      <c r="H14" s="74"/>
      <c r="J14" s="216"/>
      <c r="L14" s="216"/>
      <c r="M14" s="217"/>
      <c r="N14" s="216"/>
      <c r="O14" s="217"/>
      <c r="P14" s="216"/>
      <c r="R14" s="216"/>
      <c r="S14" s="217"/>
      <c r="T14" s="216"/>
      <c r="U14" s="75"/>
      <c r="V14" s="216"/>
      <c r="Y14" s="216"/>
      <c r="AA14" s="216"/>
      <c r="AB14" s="217"/>
      <c r="AC14" s="216"/>
      <c r="AD14" s="217"/>
      <c r="AE14" s="216"/>
      <c r="AG14" s="216"/>
      <c r="AH14" s="217"/>
      <c r="AI14" s="216"/>
      <c r="AJ14" s="75"/>
      <c r="AK14" s="216"/>
      <c r="AL14" s="73">
        <v>-3.6999999999999998E-2</v>
      </c>
      <c r="AN14" s="216"/>
      <c r="AO14" s="73">
        <v>-2.9000000000000001E-2</v>
      </c>
      <c r="AP14" s="216"/>
      <c r="AQ14" s="217"/>
      <c r="AR14" s="216"/>
      <c r="AS14" s="217"/>
      <c r="AT14" s="216"/>
      <c r="AV14" s="216"/>
      <c r="AW14" s="217"/>
      <c r="AX14" s="216"/>
      <c r="AY14" s="75"/>
      <c r="AZ14" s="216"/>
      <c r="BC14" s="373"/>
      <c r="BD14" s="606"/>
      <c r="BE14" s="606"/>
      <c r="BF14" s="606"/>
      <c r="BG14" s="606"/>
      <c r="BH14" s="606"/>
      <c r="BI14" s="606"/>
      <c r="BJ14" s="606"/>
      <c r="BK14" s="606"/>
      <c r="BL14" s="90"/>
      <c r="BM14" s="606"/>
      <c r="BN14" s="606"/>
      <c r="BO14" s="606"/>
      <c r="BP14" s="606"/>
      <c r="BQ14" s="606"/>
      <c r="BR14" s="606"/>
      <c r="BS14" s="606"/>
      <c r="BT14" s="606"/>
      <c r="BV14" s="606"/>
      <c r="BW14" s="606"/>
      <c r="BX14" s="606"/>
      <c r="BY14" s="606"/>
      <c r="BZ14" s="606"/>
      <c r="CA14" s="606"/>
      <c r="CB14" s="606"/>
      <c r="CC14" s="606"/>
      <c r="CD14" s="75"/>
    </row>
    <row r="15" spans="1:90" s="208" customFormat="1" ht="15" customHeight="1">
      <c r="B15" s="48" t="s">
        <v>491</v>
      </c>
      <c r="C15" s="48"/>
      <c r="D15" s="48"/>
      <c r="E15" s="48"/>
      <c r="F15" s="48"/>
      <c r="H15" s="11" t="s">
        <v>425</v>
      </c>
      <c r="J15" s="232"/>
      <c r="K15" s="49"/>
      <c r="L15" s="232"/>
      <c r="M15" s="215"/>
      <c r="N15" s="232"/>
      <c r="O15" s="215"/>
      <c r="P15" s="232"/>
      <c r="Q15" s="49"/>
      <c r="R15" s="232"/>
      <c r="S15" s="215"/>
      <c r="T15" s="232"/>
      <c r="U15" s="50"/>
      <c r="V15" s="232"/>
      <c r="W15" s="49">
        <v>1279</v>
      </c>
      <c r="Y15" s="232"/>
      <c r="Z15" s="49">
        <v>315</v>
      </c>
      <c r="AA15" s="232"/>
      <c r="AB15" s="215">
        <v>314</v>
      </c>
      <c r="AC15" s="232"/>
      <c r="AD15" s="215">
        <v>629</v>
      </c>
      <c r="AE15" s="232"/>
      <c r="AF15" s="49">
        <v>314</v>
      </c>
      <c r="AG15" s="232"/>
      <c r="AH15" s="215">
        <v>316</v>
      </c>
      <c r="AI15" s="232"/>
      <c r="AJ15" s="50">
        <v>629</v>
      </c>
      <c r="AK15" s="232">
        <v>1296</v>
      </c>
      <c r="AL15" s="49">
        <v>1258</v>
      </c>
      <c r="AN15" s="232">
        <v>321</v>
      </c>
      <c r="AO15" s="49">
        <v>302</v>
      </c>
      <c r="AP15" s="232"/>
      <c r="AQ15" s="215"/>
      <c r="AR15" s="232"/>
      <c r="AS15" s="215"/>
      <c r="AT15" s="232"/>
      <c r="AU15" s="49"/>
      <c r="AV15" s="232"/>
      <c r="AW15" s="215"/>
      <c r="AX15" s="232"/>
      <c r="AY15" s="50"/>
      <c r="AZ15" s="232"/>
      <c r="BA15" s="49"/>
      <c r="BC15" s="353"/>
      <c r="BD15" s="334">
        <f t="shared" ref="BD15" si="52">IF(ABS(N15-(J15+L15))&lt;0.001,0,N15-(J15+L15))</f>
        <v>0</v>
      </c>
      <c r="BE15" s="334">
        <f t="shared" ref="BE15" si="53">IF(ABS(O15-(K15+M15))&lt;0.001,0,O15-(K15+M15))</f>
        <v>0</v>
      </c>
      <c r="BF15" s="334">
        <f t="shared" ref="BF15" si="54">IF(ABS(T15-(P15+R15))&lt;0.001,0,T15-(P15+R15))</f>
        <v>0</v>
      </c>
      <c r="BG15" s="334">
        <f t="shared" ref="BG15" si="55">IF(ABS(U15-(Q15+S15))&lt;0.001,0,U15-(Q15+S15))</f>
        <v>0</v>
      </c>
      <c r="BH15" s="334">
        <f t="shared" ref="BH15" si="56">IF(ABS(V15-(J15+L15+P15+R15))&lt;0.001,0,V15-(J15+L15+P15+R15))</f>
        <v>0</v>
      </c>
      <c r="BI15" s="334">
        <f>IF(BI$6="OFF",0,IF(ABS(W15-(K15+M15+Q15+S15))&lt;0.001,0,W15-(K15+M15+Q15+S15)))</f>
        <v>0</v>
      </c>
      <c r="BJ15" s="334">
        <f t="shared" ref="BJ15" si="57">IF(ABS(V15-(N15+T15))&lt;0.001,0,V15-(N15+T15))</f>
        <v>0</v>
      </c>
      <c r="BK15" s="334">
        <f>IF(BK$6="OFF",0,IF(BK10=2016,0,IF(ABS(W15-(O15+U15))&lt;0.001,0,W15-(O15+U15))))</f>
        <v>0</v>
      </c>
      <c r="BL15" s="73"/>
      <c r="BM15" s="334">
        <f t="shared" ref="BM15" si="58">IF(ABS(AC15-(Y15+AA15))&lt;0.001,0,AC15-(Y15+AA15))</f>
        <v>0</v>
      </c>
      <c r="BN15" s="334">
        <f t="shared" ref="BN15" si="59">IF(ABS(AD15-(Z15+AB15))&lt;0.001,0,AD15-(Z15+AB15))</f>
        <v>0</v>
      </c>
      <c r="BO15" s="334">
        <f t="shared" ref="BO15" si="60">IF(ABS(AI15-(AE15+AG15))&lt;0.001,0,AI15-(AE15+AG15))</f>
        <v>0</v>
      </c>
      <c r="BP15" s="334">
        <f t="shared" ref="BP15" si="61">IF(ABS(AJ15-(AF15+AH15))&lt;0.001,0,AJ15-(AF15+AH15))</f>
        <v>-1</v>
      </c>
      <c r="BQ15" s="334">
        <f>IF(BQ$6="OFF",0,IF(ABS(AK15-(Y15+AA15+AE15+AG15))&lt;0.001,0,AK15-(Y15+AA15+AE15+AG15)))</f>
        <v>0</v>
      </c>
      <c r="BR15" s="334">
        <f t="shared" ref="BR15" si="62">IF(ABS(AL15-(Z15+AB15+AF15+AH15))&lt;0.001,0,AL15-(Z15+AB15+AF15+AH15))</f>
        <v>-1</v>
      </c>
      <c r="BS15" s="334">
        <f>IF(BS$6="OFF",0,IF(ABS(AK15-(AC15+AI15))&lt;0.001,0,AK15-(AC15+AI15)))</f>
        <v>0</v>
      </c>
      <c r="BT15" s="334">
        <f t="shared" ref="BT15" si="63">IF(ABS(AL15-(AD15+AJ15))&lt;0.001,0,AL15-(AD15+AJ15))</f>
        <v>0</v>
      </c>
      <c r="BU15" s="90"/>
      <c r="BV15" s="334">
        <f t="shared" ref="BV15" si="64">IF(ABS(AR15-(AN15+AP15))&lt;0.001,0,AR15-(AN15+AP15))</f>
        <v>-321</v>
      </c>
      <c r="BW15" s="334">
        <f t="shared" ref="BW15" si="65">IF(ABS(AS15-(AO15+AQ15))&lt;0.001,0,AS15-(AO15+AQ15))</f>
        <v>-302</v>
      </c>
      <c r="BX15" s="334">
        <f t="shared" ref="BX15" si="66">IF(ABS(AX15-(AT15+AV15))&lt;0.001,0,AX15-(AT15+AV15))</f>
        <v>0</v>
      </c>
      <c r="BY15" s="334">
        <f t="shared" ref="BY15" si="67">IF(ABS(AY15-(AU15+AW15))&lt;0.001,0,AY15-(AU15+AW15))</f>
        <v>0</v>
      </c>
      <c r="BZ15" s="334">
        <f t="shared" ref="BZ15" si="68">IF(ABS(AZ15-(AN15+AP15+AT15+AV15))&lt;0.001,0,AZ15-(AN15+AP15+AT15+AV15))</f>
        <v>-321</v>
      </c>
      <c r="CA15" s="334">
        <f t="shared" ref="CA15" si="69">IF(ABS(BA15-(AO15+AQ15+AU15+AW15))&lt;0.001,0,BA15-(AO15+AQ15+AU15+AW15))</f>
        <v>-302</v>
      </c>
      <c r="CB15" s="334">
        <f t="shared" ref="CB15" si="70">IF(ABS(AZ15-(AR15+AX15))&lt;0.001,0,AZ15-(AR15+AX15))</f>
        <v>0</v>
      </c>
      <c r="CC15" s="334">
        <f t="shared" ref="CC15" si="71">IF(ABS(BA15-(AS15+AY15))&lt;0.001,0,BA15-(AS15+AY15))</f>
        <v>0</v>
      </c>
      <c r="CD15" s="355"/>
    </row>
    <row r="16" spans="1:90" s="73" customFormat="1" ht="15" customHeight="1">
      <c r="B16" s="73" t="s">
        <v>47</v>
      </c>
      <c r="H16" s="74"/>
      <c r="J16" s="216"/>
      <c r="L16" s="216"/>
      <c r="M16" s="217"/>
      <c r="N16" s="216"/>
      <c r="O16" s="217"/>
      <c r="P16" s="216"/>
      <c r="R16" s="216"/>
      <c r="S16" s="217"/>
      <c r="T16" s="216"/>
      <c r="U16" s="75"/>
      <c r="V16" s="216"/>
      <c r="Y16" s="216"/>
      <c r="AA16" s="216"/>
      <c r="AB16" s="217"/>
      <c r="AC16" s="216"/>
      <c r="AD16" s="217"/>
      <c r="AE16" s="216"/>
      <c r="AG16" s="216"/>
      <c r="AH16" s="217"/>
      <c r="AI16" s="216"/>
      <c r="AJ16" s="75"/>
      <c r="AK16" s="216"/>
      <c r="AL16" s="73">
        <v>-2.9000000000000001E-2</v>
      </c>
      <c r="AN16" s="216"/>
      <c r="AO16" s="73">
        <v>-5.8000000000000003E-2</v>
      </c>
      <c r="AP16" s="216"/>
      <c r="AQ16" s="217"/>
      <c r="AR16" s="216"/>
      <c r="AS16" s="217"/>
      <c r="AT16" s="216"/>
      <c r="AV16" s="216"/>
      <c r="AW16" s="217"/>
      <c r="AX16" s="216"/>
      <c r="AY16" s="75"/>
      <c r="AZ16" s="216"/>
      <c r="BC16" s="373"/>
      <c r="BD16" s="606"/>
      <c r="BE16" s="606"/>
      <c r="BF16" s="606"/>
      <c r="BG16" s="606"/>
      <c r="BH16" s="606"/>
      <c r="BI16" s="606"/>
      <c r="BJ16" s="606"/>
      <c r="BK16" s="606"/>
      <c r="BL16" s="90"/>
      <c r="BM16" s="606"/>
      <c r="BN16" s="606"/>
      <c r="BO16" s="606"/>
      <c r="BP16" s="606"/>
      <c r="BQ16" s="606"/>
      <c r="BR16" s="606"/>
      <c r="BS16" s="606"/>
      <c r="BT16" s="606"/>
      <c r="BV16" s="606"/>
      <c r="BW16" s="606"/>
      <c r="BX16" s="606"/>
      <c r="BY16" s="606"/>
      <c r="BZ16" s="606"/>
      <c r="CA16" s="606"/>
      <c r="CB16" s="606"/>
      <c r="CC16" s="606"/>
      <c r="CD16" s="75"/>
    </row>
    <row r="17" spans="2:82" s="208" customFormat="1" ht="15" customHeight="1">
      <c r="B17" s="48" t="s">
        <v>478</v>
      </c>
      <c r="C17" s="48"/>
      <c r="D17" s="48"/>
      <c r="E17" s="48"/>
      <c r="F17" s="48"/>
      <c r="H17" s="11" t="s">
        <v>426</v>
      </c>
      <c r="J17" s="232"/>
      <c r="K17" s="49"/>
      <c r="L17" s="232"/>
      <c r="M17" s="215"/>
      <c r="N17" s="232"/>
      <c r="O17" s="215"/>
      <c r="P17" s="232"/>
      <c r="Q17" s="49"/>
      <c r="R17" s="232"/>
      <c r="S17" s="215"/>
      <c r="T17" s="232"/>
      <c r="U17" s="50"/>
      <c r="V17" s="232"/>
      <c r="W17" s="49">
        <v>107</v>
      </c>
      <c r="Y17" s="232"/>
      <c r="Z17" s="49">
        <v>24</v>
      </c>
      <c r="AA17" s="232"/>
      <c r="AB17" s="215">
        <v>27</v>
      </c>
      <c r="AC17" s="232"/>
      <c r="AD17" s="215">
        <v>51</v>
      </c>
      <c r="AE17" s="232"/>
      <c r="AF17" s="49">
        <v>32</v>
      </c>
      <c r="AG17" s="232"/>
      <c r="AH17" s="215">
        <v>45</v>
      </c>
      <c r="AI17" s="232"/>
      <c r="AJ17" s="50">
        <v>78</v>
      </c>
      <c r="AK17" s="232">
        <v>109</v>
      </c>
      <c r="AL17" s="49">
        <v>129</v>
      </c>
      <c r="AN17" s="232">
        <v>25</v>
      </c>
      <c r="AO17" s="49">
        <v>31</v>
      </c>
      <c r="AP17" s="232"/>
      <c r="AQ17" s="215"/>
      <c r="AR17" s="232"/>
      <c r="AS17" s="215"/>
      <c r="AT17" s="232"/>
      <c r="AU17" s="49"/>
      <c r="AV17" s="232"/>
      <c r="AW17" s="215"/>
      <c r="AX17" s="232"/>
      <c r="AY17" s="50"/>
      <c r="AZ17" s="232"/>
      <c r="BA17" s="49"/>
      <c r="BC17" s="353"/>
      <c r="BD17" s="334">
        <f t="shared" ref="BD17" si="72">IF(ABS(N17-(J17+L17))&lt;0.001,0,N17-(J17+L17))</f>
        <v>0</v>
      </c>
      <c r="BE17" s="334">
        <f t="shared" ref="BE17" si="73">IF(ABS(O17-(K17+M17))&lt;0.001,0,O17-(K17+M17))</f>
        <v>0</v>
      </c>
      <c r="BF17" s="334">
        <f t="shared" ref="BF17" si="74">IF(ABS(T17-(P17+R17))&lt;0.001,0,T17-(P17+R17))</f>
        <v>0</v>
      </c>
      <c r="BG17" s="334">
        <f t="shared" ref="BG17" si="75">IF(ABS(U17-(Q17+S17))&lt;0.001,0,U17-(Q17+S17))</f>
        <v>0</v>
      </c>
      <c r="BH17" s="334">
        <f t="shared" ref="BH17" si="76">IF(ABS(V17-(J17+L17+P17+R17))&lt;0.001,0,V17-(J17+L17+P17+R17))</f>
        <v>0</v>
      </c>
      <c r="BI17" s="334">
        <f>IF(BI$6="OFF",0,IF(ABS(W17-(K17+M17+Q17+S17))&lt;0.001,0,W17-(K17+M17+Q17+S17)))</f>
        <v>0</v>
      </c>
      <c r="BJ17" s="334">
        <f t="shared" ref="BJ17" si="77">IF(ABS(V17-(N17+T17))&lt;0.001,0,V17-(N17+T17))</f>
        <v>0</v>
      </c>
      <c r="BK17" s="334">
        <f>IF(BK$6="OFF",0,IF(BK12=2016,0,IF(ABS(W17-(O17+U17))&lt;0.001,0,W17-(O17+U17))))</f>
        <v>0</v>
      </c>
      <c r="BL17" s="73"/>
      <c r="BM17" s="334">
        <f t="shared" ref="BM17" si="78">IF(ABS(AC17-(Y17+AA17))&lt;0.001,0,AC17-(Y17+AA17))</f>
        <v>0</v>
      </c>
      <c r="BN17" s="334">
        <f t="shared" ref="BN17" si="79">IF(ABS(AD17-(Z17+AB17))&lt;0.001,0,AD17-(Z17+AB17))</f>
        <v>0</v>
      </c>
      <c r="BO17" s="334">
        <f t="shared" ref="BO17" si="80">IF(ABS(AI17-(AE17+AG17))&lt;0.001,0,AI17-(AE17+AG17))</f>
        <v>0</v>
      </c>
      <c r="BP17" s="334">
        <f t="shared" ref="BP17" si="81">IF(ABS(AJ17-(AF17+AH17))&lt;0.001,0,AJ17-(AF17+AH17))</f>
        <v>1</v>
      </c>
      <c r="BQ17" s="334">
        <f>IF(BQ$6="OFF",0,IF(ABS(AK17-(Y17+AA17+AE17+AG17))&lt;0.001,0,AK17-(Y17+AA17+AE17+AG17)))</f>
        <v>0</v>
      </c>
      <c r="BR17" s="334">
        <f t="shared" ref="BR17" si="82">IF(ABS(AL17-(Z17+AB17+AF17+AH17))&lt;0.001,0,AL17-(Z17+AB17+AF17+AH17))</f>
        <v>1</v>
      </c>
      <c r="BS17" s="334">
        <f>IF(BS$6="OFF",0,IF(ABS(AK17-(AC17+AI17))&lt;0.001,0,AK17-(AC17+AI17)))</f>
        <v>0</v>
      </c>
      <c r="BT17" s="334">
        <f t="shared" ref="BT17" si="83">IF(ABS(AL17-(AD17+AJ17))&lt;0.001,0,AL17-(AD17+AJ17))</f>
        <v>0</v>
      </c>
      <c r="BU17" s="90"/>
      <c r="BV17" s="334">
        <f t="shared" ref="BV17" si="84">IF(ABS(AR17-(AN17+AP17))&lt;0.001,0,AR17-(AN17+AP17))</f>
        <v>-25</v>
      </c>
      <c r="BW17" s="334">
        <f t="shared" ref="BW17" si="85">IF(ABS(AS17-(AO17+AQ17))&lt;0.001,0,AS17-(AO17+AQ17))</f>
        <v>-31</v>
      </c>
      <c r="BX17" s="334">
        <f t="shared" ref="BX17" si="86">IF(ABS(AX17-(AT17+AV17))&lt;0.001,0,AX17-(AT17+AV17))</f>
        <v>0</v>
      </c>
      <c r="BY17" s="334">
        <f t="shared" ref="BY17" si="87">IF(ABS(AY17-(AU17+AW17))&lt;0.001,0,AY17-(AU17+AW17))</f>
        <v>0</v>
      </c>
      <c r="BZ17" s="334">
        <f t="shared" ref="BZ17" si="88">IF(ABS(AZ17-(AN17+AP17+AT17+AV17))&lt;0.001,0,AZ17-(AN17+AP17+AT17+AV17))</f>
        <v>-25</v>
      </c>
      <c r="CA17" s="334">
        <f t="shared" ref="CA17" si="89">IF(ABS(BA17-(AO17+AQ17+AU17+AW17))&lt;0.001,0,BA17-(AO17+AQ17+AU17+AW17))</f>
        <v>-31</v>
      </c>
      <c r="CB17" s="334">
        <f t="shared" ref="CB17" si="90">IF(ABS(AZ17-(AR17+AX17))&lt;0.001,0,AZ17-(AR17+AX17))</f>
        <v>0</v>
      </c>
      <c r="CC17" s="334">
        <f t="shared" ref="CC17" si="91">IF(ABS(BA17-(AS17+AY17))&lt;0.001,0,BA17-(AS17+AY17))</f>
        <v>0</v>
      </c>
      <c r="CD17" s="355"/>
    </row>
    <row r="18" spans="2:82" s="73" customFormat="1" ht="15" customHeight="1">
      <c r="B18" s="73" t="s">
        <v>47</v>
      </c>
      <c r="H18" s="74"/>
      <c r="J18" s="216"/>
      <c r="L18" s="216"/>
      <c r="M18" s="217"/>
      <c r="N18" s="216"/>
      <c r="O18" s="217"/>
      <c r="P18" s="216"/>
      <c r="R18" s="216"/>
      <c r="S18" s="217"/>
      <c r="T18" s="216"/>
      <c r="U18" s="75"/>
      <c r="V18" s="216"/>
      <c r="Y18" s="216"/>
      <c r="AA18" s="216"/>
      <c r="AB18" s="217"/>
      <c r="AC18" s="216"/>
      <c r="AD18" s="217"/>
      <c r="AE18" s="216"/>
      <c r="AG18" s="216"/>
      <c r="AH18" s="217"/>
      <c r="AI18" s="216"/>
      <c r="AJ18" s="75"/>
      <c r="AK18" s="216"/>
      <c r="AL18" s="73">
        <v>0.18</v>
      </c>
      <c r="AN18" s="216"/>
      <c r="AO18" s="73">
        <v>0.246</v>
      </c>
      <c r="AP18" s="216"/>
      <c r="AQ18" s="217"/>
      <c r="AR18" s="216"/>
      <c r="AS18" s="217"/>
      <c r="AT18" s="216"/>
      <c r="AV18" s="216"/>
      <c r="AW18" s="217"/>
      <c r="AX18" s="216"/>
      <c r="AY18" s="75"/>
      <c r="AZ18" s="216"/>
      <c r="BC18" s="373"/>
      <c r="BD18" s="606"/>
      <c r="BE18" s="606"/>
      <c r="BF18" s="606"/>
      <c r="BG18" s="606"/>
      <c r="BH18" s="606"/>
      <c r="BI18" s="606"/>
      <c r="BJ18" s="606"/>
      <c r="BK18" s="606"/>
      <c r="BL18" s="90"/>
      <c r="BM18" s="606"/>
      <c r="BN18" s="606"/>
      <c r="BO18" s="606"/>
      <c r="BP18" s="606"/>
      <c r="BQ18" s="606"/>
      <c r="BR18" s="606"/>
      <c r="BS18" s="606"/>
      <c r="BT18" s="606"/>
      <c r="BV18" s="606"/>
      <c r="BW18" s="606"/>
      <c r="BX18" s="606"/>
      <c r="BY18" s="606"/>
      <c r="BZ18" s="606"/>
      <c r="CA18" s="606"/>
      <c r="CB18" s="606"/>
      <c r="CC18" s="606"/>
      <c r="CD18" s="75"/>
    </row>
    <row r="19" spans="2:82" s="208" customFormat="1" ht="15" customHeight="1">
      <c r="B19" s="48" t="s">
        <v>477</v>
      </c>
      <c r="C19" s="48"/>
      <c r="D19" s="48"/>
      <c r="E19" s="48"/>
      <c r="F19" s="48"/>
      <c r="H19" s="11" t="s">
        <v>427</v>
      </c>
      <c r="J19" s="232"/>
      <c r="K19" s="49"/>
      <c r="L19" s="232"/>
      <c r="M19" s="215"/>
      <c r="N19" s="232"/>
      <c r="O19" s="215"/>
      <c r="P19" s="232"/>
      <c r="Q19" s="49"/>
      <c r="R19" s="232"/>
      <c r="S19" s="215"/>
      <c r="T19" s="232"/>
      <c r="U19" s="50"/>
      <c r="V19" s="232"/>
      <c r="W19" s="49">
        <v>1751</v>
      </c>
      <c r="Y19" s="232"/>
      <c r="Z19" s="49">
        <v>440</v>
      </c>
      <c r="AA19" s="232"/>
      <c r="AB19" s="215">
        <v>471</v>
      </c>
      <c r="AC19" s="232"/>
      <c r="AD19" s="215">
        <v>911</v>
      </c>
      <c r="AE19" s="232"/>
      <c r="AF19" s="49">
        <v>487</v>
      </c>
      <c r="AG19" s="232"/>
      <c r="AH19" s="215">
        <v>478</v>
      </c>
      <c r="AI19" s="232"/>
      <c r="AJ19" s="50">
        <v>965</v>
      </c>
      <c r="AK19" s="232">
        <v>1764</v>
      </c>
      <c r="AL19" s="49">
        <v>1876</v>
      </c>
      <c r="AN19" s="232">
        <v>444</v>
      </c>
      <c r="AO19" s="49">
        <v>464</v>
      </c>
      <c r="AP19" s="232"/>
      <c r="AQ19" s="215"/>
      <c r="AR19" s="232"/>
      <c r="AS19" s="215"/>
      <c r="AT19" s="232"/>
      <c r="AU19" s="49"/>
      <c r="AV19" s="232"/>
      <c r="AW19" s="215"/>
      <c r="AX19" s="232"/>
      <c r="AY19" s="50"/>
      <c r="AZ19" s="232"/>
      <c r="BA19" s="49"/>
      <c r="BC19" s="353"/>
      <c r="BD19" s="334">
        <f t="shared" ref="BD19:BE19" si="92">IF(ABS(N19-(J19+L19))&lt;0.001,0,N19-(J19+L19))</f>
        <v>0</v>
      </c>
      <c r="BE19" s="334">
        <f t="shared" si="92"/>
        <v>0</v>
      </c>
      <c r="BF19" s="334">
        <f t="shared" ref="BF19:BG19" si="93">IF(ABS(T19-(P19+R19))&lt;0.001,0,T19-(P19+R19))</f>
        <v>0</v>
      </c>
      <c r="BG19" s="334">
        <f t="shared" si="93"/>
        <v>0</v>
      </c>
      <c r="BH19" s="334">
        <f t="shared" ref="BH19" si="94">IF(ABS(V19-(J19+L19+P19+R19))&lt;0.001,0,V19-(J19+L19+P19+R19))</f>
        <v>0</v>
      </c>
      <c r="BI19" s="334">
        <f>IF(BI$6="OFF",0,IF(ABS(W19-(K19+M19+Q19+S19))&lt;0.001,0,W19-(K19+M19+Q19+S19)))</f>
        <v>0</v>
      </c>
      <c r="BJ19" s="334">
        <f t="shared" ref="BJ19" si="95">IF(ABS(V19-(N19+T19))&lt;0.001,0,V19-(N19+T19))</f>
        <v>0</v>
      </c>
      <c r="BK19" s="334">
        <f>IF(BK$6="OFF",0,IF(BK14=2016,0,IF(ABS(W19-(O19+U19))&lt;0.001,0,W19-(O19+U19))))</f>
        <v>0</v>
      </c>
      <c r="BL19" s="73"/>
      <c r="BM19" s="334">
        <f t="shared" ref="BM19" si="96">IF(ABS(AC19-(Y19+AA19))&lt;0.001,0,AC19-(Y19+AA19))</f>
        <v>0</v>
      </c>
      <c r="BN19" s="334">
        <f t="shared" ref="BN19" si="97">IF(ABS(AD19-(Z19+AB19))&lt;0.001,0,AD19-(Z19+AB19))</f>
        <v>0</v>
      </c>
      <c r="BO19" s="334">
        <f t="shared" ref="BO19" si="98">IF(ABS(AI19-(AE19+AG19))&lt;0.001,0,AI19-(AE19+AG19))</f>
        <v>0</v>
      </c>
      <c r="BP19" s="334">
        <f t="shared" ref="BP19" si="99">IF(ABS(AJ19-(AF19+AH19))&lt;0.001,0,AJ19-(AF19+AH19))</f>
        <v>0</v>
      </c>
      <c r="BQ19" s="334">
        <f>IF(BQ$6="OFF",0,IF(ABS(AK19-(Y19+AA19+AE19+AG19))&lt;0.001,0,AK19-(Y19+AA19+AE19+AG19)))</f>
        <v>0</v>
      </c>
      <c r="BR19" s="334">
        <f t="shared" ref="BR19" si="100">IF(ABS(AL19-(Z19+AB19+AF19+AH19))&lt;0.001,0,AL19-(Z19+AB19+AF19+AH19))</f>
        <v>0</v>
      </c>
      <c r="BS19" s="334">
        <f>IF(BS$6="OFF",0,IF(ABS(AK19-(AC19+AI19))&lt;0.001,0,AK19-(AC19+AI19)))</f>
        <v>0</v>
      </c>
      <c r="BT19" s="334">
        <f t="shared" ref="BT19" si="101">IF(ABS(AL19-(AD19+AJ19))&lt;0.001,0,AL19-(AD19+AJ19))</f>
        <v>0</v>
      </c>
      <c r="BU19" s="90"/>
      <c r="BV19" s="334">
        <f t="shared" ref="BV19" si="102">IF(ABS(AR19-(AN19+AP19))&lt;0.001,0,AR19-(AN19+AP19))</f>
        <v>-444</v>
      </c>
      <c r="BW19" s="334">
        <f t="shared" ref="BW19" si="103">IF(ABS(AS19-(AO19+AQ19))&lt;0.001,0,AS19-(AO19+AQ19))</f>
        <v>-464</v>
      </c>
      <c r="BX19" s="334">
        <f t="shared" ref="BX19" si="104">IF(ABS(AX19-(AT19+AV19))&lt;0.001,0,AX19-(AT19+AV19))</f>
        <v>0</v>
      </c>
      <c r="BY19" s="334">
        <f t="shared" ref="BY19" si="105">IF(ABS(AY19-(AU19+AW19))&lt;0.001,0,AY19-(AU19+AW19))</f>
        <v>0</v>
      </c>
      <c r="BZ19" s="334">
        <f t="shared" ref="BZ19" si="106">IF(ABS(AZ19-(AN19+AP19+AT19+AV19))&lt;0.001,0,AZ19-(AN19+AP19+AT19+AV19))</f>
        <v>-444</v>
      </c>
      <c r="CA19" s="334">
        <f t="shared" ref="CA19" si="107">IF(ABS(BA19-(AO19+AQ19+AU19+AW19))&lt;0.001,0,BA19-(AO19+AQ19+AU19+AW19))</f>
        <v>-464</v>
      </c>
      <c r="CB19" s="334">
        <f t="shared" ref="CB19" si="108">IF(ABS(AZ19-(AR19+AX19))&lt;0.001,0,AZ19-(AR19+AX19))</f>
        <v>0</v>
      </c>
      <c r="CC19" s="334">
        <f t="shared" ref="CC19" si="109">IF(ABS(BA19-(AS19+AY19))&lt;0.001,0,BA19-(AS19+AY19))</f>
        <v>0</v>
      </c>
      <c r="CD19" s="355"/>
    </row>
    <row r="20" spans="2:82" s="73" customFormat="1" ht="15" customHeight="1">
      <c r="B20" s="73" t="s">
        <v>47</v>
      </c>
      <c r="H20" s="74"/>
      <c r="J20" s="216"/>
      <c r="L20" s="216"/>
      <c r="M20" s="217"/>
      <c r="N20" s="216"/>
      <c r="O20" s="217"/>
      <c r="P20" s="216"/>
      <c r="R20" s="216"/>
      <c r="S20" s="217"/>
      <c r="T20" s="216"/>
      <c r="U20" s="75"/>
      <c r="V20" s="216"/>
      <c r="Y20" s="216"/>
      <c r="AA20" s="216"/>
      <c r="AB20" s="217"/>
      <c r="AC20" s="216"/>
      <c r="AD20" s="217"/>
      <c r="AE20" s="216"/>
      <c r="AG20" s="216"/>
      <c r="AH20" s="217"/>
      <c r="AI20" s="216"/>
      <c r="AJ20" s="75"/>
      <c r="AK20" s="216"/>
      <c r="AL20" s="73">
        <v>6.4000000000000001E-2</v>
      </c>
      <c r="AN20" s="216"/>
      <c r="AO20" s="73">
        <v>4.3999999999999997E-2</v>
      </c>
      <c r="AP20" s="216"/>
      <c r="AQ20" s="217"/>
      <c r="AR20" s="216"/>
      <c r="AS20" s="217"/>
      <c r="AT20" s="216"/>
      <c r="AV20" s="216"/>
      <c r="AW20" s="217"/>
      <c r="AX20" s="216"/>
      <c r="AY20" s="75"/>
      <c r="AZ20" s="216"/>
      <c r="BC20" s="373"/>
      <c r="BD20" s="606"/>
      <c r="BE20" s="606"/>
      <c r="BF20" s="606"/>
      <c r="BG20" s="606"/>
      <c r="BH20" s="606"/>
      <c r="BI20" s="606"/>
      <c r="BJ20" s="606"/>
      <c r="BK20" s="606"/>
      <c r="BL20" s="90"/>
      <c r="BM20" s="606"/>
      <c r="BN20" s="606"/>
      <c r="BO20" s="606"/>
      <c r="BP20" s="606"/>
      <c r="BQ20" s="606"/>
      <c r="BR20" s="606"/>
      <c r="BS20" s="606"/>
      <c r="BT20" s="606"/>
      <c r="BV20" s="606"/>
      <c r="BW20" s="606"/>
      <c r="BX20" s="606"/>
      <c r="BY20" s="606"/>
      <c r="BZ20" s="606"/>
      <c r="CA20" s="606"/>
      <c r="CB20" s="606"/>
      <c r="CC20" s="606"/>
      <c r="CD20" s="75"/>
    </row>
    <row r="21" spans="2:82" s="211" customFormat="1" ht="15" customHeight="1">
      <c r="B21" s="12"/>
      <c r="C21" s="12" t="s">
        <v>502</v>
      </c>
      <c r="D21" s="12"/>
      <c r="E21" s="12"/>
      <c r="F21" s="12"/>
      <c r="H21" s="11"/>
      <c r="J21" s="233"/>
      <c r="K21" s="213"/>
      <c r="L21" s="233"/>
      <c r="M21" s="214"/>
      <c r="N21" s="233"/>
      <c r="O21" s="214"/>
      <c r="P21" s="233"/>
      <c r="Q21" s="213"/>
      <c r="R21" s="233"/>
      <c r="S21" s="214"/>
      <c r="T21" s="233"/>
      <c r="U21" s="45"/>
      <c r="V21" s="233"/>
      <c r="W21" s="213">
        <v>892</v>
      </c>
      <c r="Y21" s="233"/>
      <c r="Z21" s="213">
        <v>222</v>
      </c>
      <c r="AA21" s="233"/>
      <c r="AB21" s="214">
        <v>243</v>
      </c>
      <c r="AC21" s="233"/>
      <c r="AD21" s="214">
        <v>464</v>
      </c>
      <c r="AE21" s="233"/>
      <c r="AF21" s="213">
        <v>266</v>
      </c>
      <c r="AG21" s="233"/>
      <c r="AH21" s="214">
        <v>258</v>
      </c>
      <c r="AI21" s="233"/>
      <c r="AJ21" s="45">
        <v>524</v>
      </c>
      <c r="AK21" s="233">
        <v>899</v>
      </c>
      <c r="AL21" s="213">
        <v>988</v>
      </c>
      <c r="AN21" s="233">
        <v>224</v>
      </c>
      <c r="AO21" s="213">
        <v>221</v>
      </c>
      <c r="AP21" s="233"/>
      <c r="AQ21" s="214"/>
      <c r="AR21" s="233"/>
      <c r="AS21" s="214"/>
      <c r="AT21" s="233"/>
      <c r="AU21" s="213"/>
      <c r="AV21" s="233"/>
      <c r="AW21" s="214"/>
      <c r="AX21" s="233"/>
      <c r="AY21" s="45"/>
      <c r="AZ21" s="233"/>
      <c r="BA21" s="213"/>
      <c r="BC21" s="352"/>
      <c r="BD21" s="334">
        <f t="shared" ref="BD21:BE21" si="110">IF(ABS(N21-(J21+L21))&lt;0.001,0,N21-(J21+L21))</f>
        <v>0</v>
      </c>
      <c r="BE21" s="334">
        <f t="shared" si="110"/>
        <v>0</v>
      </c>
      <c r="BF21" s="334">
        <f t="shared" ref="BF21:BG21" si="111">IF(ABS(T21-(P21+R21))&lt;0.001,0,T21-(P21+R21))</f>
        <v>0</v>
      </c>
      <c r="BG21" s="334">
        <f t="shared" si="111"/>
        <v>0</v>
      </c>
      <c r="BH21" s="334">
        <f t="shared" ref="BH21" si="112">IF(ABS(V21-(J21+L21+P21+R21))&lt;0.001,0,V21-(J21+L21+P21+R21))</f>
        <v>0</v>
      </c>
      <c r="BI21" s="334">
        <f>IF(BI$6="OFF",0,IF(ABS(W21-(K21+M21+Q21+S21))&lt;0.001,0,W21-(K21+M21+Q21+S21)))</f>
        <v>0</v>
      </c>
      <c r="BJ21" s="334">
        <f t="shared" ref="BJ21" si="113">IF(ABS(V21-(N21+T21))&lt;0.001,0,V21-(N21+T21))</f>
        <v>0</v>
      </c>
      <c r="BK21" s="334">
        <f>IF(BK$6="OFF",0,IF(BK16=2016,0,IF(ABS(W21-(O21+U21))&lt;0.001,0,W21-(O21+U21))))</f>
        <v>0</v>
      </c>
      <c r="BL21" s="73"/>
      <c r="BM21" s="334">
        <f t="shared" ref="BM21" si="114">IF(ABS(AC21-(Y21+AA21))&lt;0.001,0,AC21-(Y21+AA21))</f>
        <v>0</v>
      </c>
      <c r="BN21" s="334">
        <f t="shared" ref="BN21" si="115">IF(ABS(AD21-(Z21+AB21))&lt;0.001,0,AD21-(Z21+AB21))</f>
        <v>-1</v>
      </c>
      <c r="BO21" s="334">
        <f t="shared" ref="BO21" si="116">IF(ABS(AI21-(AE21+AG21))&lt;0.001,0,AI21-(AE21+AG21))</f>
        <v>0</v>
      </c>
      <c r="BP21" s="334">
        <f t="shared" ref="BP21" si="117">IF(ABS(AJ21-(AF21+AH21))&lt;0.001,0,AJ21-(AF21+AH21))</f>
        <v>0</v>
      </c>
      <c r="BQ21" s="334">
        <f>IF(BQ$6="OFF",0,IF(ABS(AK21-(Y21+AA21+AE21+AG21))&lt;0.001,0,AK21-(Y21+AA21+AE21+AG21)))</f>
        <v>0</v>
      </c>
      <c r="BR21" s="334">
        <f t="shared" ref="BR21" si="118">IF(ABS(AL21-(Z21+AB21+AF21+AH21))&lt;0.001,0,AL21-(Z21+AB21+AF21+AH21))</f>
        <v>-1</v>
      </c>
      <c r="BS21" s="334">
        <f>IF(BS$6="OFF",0,IF(ABS(AK21-(AC21+AI21))&lt;0.001,0,AK21-(AC21+AI21)))</f>
        <v>0</v>
      </c>
      <c r="BT21" s="334">
        <f t="shared" ref="BT21" si="119">IF(ABS(AL21-(AD21+AJ21))&lt;0.001,0,AL21-(AD21+AJ21))</f>
        <v>0</v>
      </c>
      <c r="BU21" s="90"/>
      <c r="BV21" s="334">
        <f t="shared" ref="BV21" si="120">IF(ABS(AR21-(AN21+AP21))&lt;0.001,0,AR21-(AN21+AP21))</f>
        <v>-224</v>
      </c>
      <c r="BW21" s="334">
        <f t="shared" ref="BW21" si="121">IF(ABS(AS21-(AO21+AQ21))&lt;0.001,0,AS21-(AO21+AQ21))</f>
        <v>-221</v>
      </c>
      <c r="BX21" s="334">
        <f t="shared" ref="BX21" si="122">IF(ABS(AX21-(AT21+AV21))&lt;0.001,0,AX21-(AT21+AV21))</f>
        <v>0</v>
      </c>
      <c r="BY21" s="334">
        <f t="shared" ref="BY21" si="123">IF(ABS(AY21-(AU21+AW21))&lt;0.001,0,AY21-(AU21+AW21))</f>
        <v>0</v>
      </c>
      <c r="BZ21" s="334">
        <f t="shared" ref="BZ21" si="124">IF(ABS(AZ21-(AN21+AP21+AT21+AV21))&lt;0.001,0,AZ21-(AN21+AP21+AT21+AV21))</f>
        <v>-224</v>
      </c>
      <c r="CA21" s="334">
        <f t="shared" ref="CA21" si="125">IF(ABS(BA21-(AO21+AQ21+AU21+AW21))&lt;0.001,0,BA21-(AO21+AQ21+AU21+AW21))</f>
        <v>-221</v>
      </c>
      <c r="CB21" s="334">
        <f t="shared" ref="CB21" si="126">IF(ABS(AZ21-(AR21+AX21))&lt;0.001,0,AZ21-(AR21+AX21))</f>
        <v>0</v>
      </c>
      <c r="CC21" s="334">
        <f t="shared" ref="CC21" si="127">IF(ABS(BA21-(AS21+AY21))&lt;0.001,0,BA21-(AS21+AY21))</f>
        <v>0</v>
      </c>
      <c r="CD21" s="355"/>
    </row>
    <row r="22" spans="2:82" s="73" customFormat="1" ht="15" customHeight="1">
      <c r="C22" s="73" t="s">
        <v>47</v>
      </c>
      <c r="H22" s="74"/>
      <c r="J22" s="216"/>
      <c r="L22" s="216"/>
      <c r="M22" s="217"/>
      <c r="N22" s="216"/>
      <c r="O22" s="217"/>
      <c r="P22" s="216"/>
      <c r="R22" s="216"/>
      <c r="S22" s="217"/>
      <c r="T22" s="216"/>
      <c r="U22" s="75"/>
      <c r="V22" s="216"/>
      <c r="Y22" s="216"/>
      <c r="AA22" s="216"/>
      <c r="AB22" s="217"/>
      <c r="AC22" s="216"/>
      <c r="AD22" s="217"/>
      <c r="AE22" s="216"/>
      <c r="AG22" s="216"/>
      <c r="AH22" s="217"/>
      <c r="AI22" s="216"/>
      <c r="AJ22" s="75"/>
      <c r="AK22" s="216"/>
      <c r="AL22" s="73">
        <v>9.9000000000000005E-2</v>
      </c>
      <c r="AN22" s="216"/>
      <c r="AO22" s="73">
        <v>-1.2999999999999999E-2</v>
      </c>
      <c r="AP22" s="216"/>
      <c r="AQ22" s="217"/>
      <c r="AR22" s="216"/>
      <c r="AS22" s="217"/>
      <c r="AT22" s="216"/>
      <c r="AV22" s="216"/>
      <c r="AW22" s="217"/>
      <c r="AX22" s="216"/>
      <c r="AY22" s="75"/>
      <c r="AZ22" s="216"/>
      <c r="BC22" s="373"/>
      <c r="BD22" s="606"/>
      <c r="BE22" s="606"/>
      <c r="BF22" s="606"/>
      <c r="BG22" s="606"/>
      <c r="BH22" s="606"/>
      <c r="BI22" s="606"/>
      <c r="BJ22" s="606"/>
      <c r="BK22" s="606"/>
      <c r="BL22" s="90"/>
      <c r="BM22" s="606"/>
      <c r="BN22" s="606"/>
      <c r="BO22" s="606"/>
      <c r="BP22" s="606"/>
      <c r="BQ22" s="606"/>
      <c r="BR22" s="606"/>
      <c r="BS22" s="606"/>
      <c r="BT22" s="606"/>
      <c r="BV22" s="606"/>
      <c r="BW22" s="606"/>
      <c r="BX22" s="606"/>
      <c r="BY22" s="606"/>
      <c r="BZ22" s="606"/>
      <c r="CA22" s="606"/>
      <c r="CB22" s="606"/>
      <c r="CC22" s="606"/>
      <c r="CD22" s="75"/>
    </row>
    <row r="23" spans="2:82" s="208" customFormat="1" ht="15" customHeight="1">
      <c r="B23" s="48" t="s">
        <v>476</v>
      </c>
      <c r="C23" s="48"/>
      <c r="D23" s="48"/>
      <c r="E23" s="48"/>
      <c r="F23" s="48"/>
      <c r="H23" s="11" t="s">
        <v>428</v>
      </c>
      <c r="J23" s="232"/>
      <c r="K23" s="49"/>
      <c r="L23" s="232"/>
      <c r="M23" s="215"/>
      <c r="N23" s="232"/>
      <c r="O23" s="215"/>
      <c r="P23" s="232"/>
      <c r="Q23" s="49"/>
      <c r="R23" s="232"/>
      <c r="S23" s="215"/>
      <c r="T23" s="232"/>
      <c r="U23" s="50"/>
      <c r="V23" s="232"/>
      <c r="W23" s="49">
        <v>1432</v>
      </c>
      <c r="Y23" s="232"/>
      <c r="Z23" s="49">
        <v>359</v>
      </c>
      <c r="AA23" s="232"/>
      <c r="AB23" s="215">
        <v>351</v>
      </c>
      <c r="AC23" s="232"/>
      <c r="AD23" s="215">
        <v>710</v>
      </c>
      <c r="AE23" s="232"/>
      <c r="AF23" s="49">
        <v>354</v>
      </c>
      <c r="AG23" s="232"/>
      <c r="AH23" s="215">
        <v>445</v>
      </c>
      <c r="AI23" s="232"/>
      <c r="AJ23" s="50">
        <v>799</v>
      </c>
      <c r="AK23" s="232">
        <v>1442</v>
      </c>
      <c r="AL23" s="49">
        <v>1509</v>
      </c>
      <c r="AN23" s="232">
        <v>363</v>
      </c>
      <c r="AO23" s="49">
        <v>391</v>
      </c>
      <c r="AP23" s="232"/>
      <c r="AQ23" s="215"/>
      <c r="AR23" s="232"/>
      <c r="AS23" s="215"/>
      <c r="AT23" s="232"/>
      <c r="AU23" s="49"/>
      <c r="AV23" s="232"/>
      <c r="AW23" s="215"/>
      <c r="AX23" s="232"/>
      <c r="AY23" s="50"/>
      <c r="AZ23" s="232"/>
      <c r="BA23" s="49"/>
      <c r="BC23" s="353"/>
      <c r="BD23" s="334">
        <f t="shared" ref="BD23" si="128">IF(ABS(N23-(J23+L23))&lt;0.001,0,N23-(J23+L23))</f>
        <v>0</v>
      </c>
      <c r="BE23" s="334">
        <f t="shared" ref="BE23" si="129">IF(ABS(O23-(K23+M23))&lt;0.001,0,O23-(K23+M23))</f>
        <v>0</v>
      </c>
      <c r="BF23" s="334">
        <f t="shared" ref="BF23" si="130">IF(ABS(T23-(P23+R23))&lt;0.001,0,T23-(P23+R23))</f>
        <v>0</v>
      </c>
      <c r="BG23" s="334">
        <f t="shared" ref="BG23" si="131">IF(ABS(U23-(Q23+S23))&lt;0.001,0,U23-(Q23+S23))</f>
        <v>0</v>
      </c>
      <c r="BH23" s="334">
        <f t="shared" ref="BH23" si="132">IF(ABS(V23-(J23+L23+P23+R23))&lt;0.001,0,V23-(J23+L23+P23+R23))</f>
        <v>0</v>
      </c>
      <c r="BI23" s="334">
        <f>IF(BI$6="OFF",0,IF(ABS(W23-(K23+M23+Q23+S23))&lt;0.001,0,W23-(K23+M23+Q23+S23)))</f>
        <v>0</v>
      </c>
      <c r="BJ23" s="334">
        <f t="shared" ref="BJ23" si="133">IF(ABS(V23-(N23+T23))&lt;0.001,0,V23-(N23+T23))</f>
        <v>0</v>
      </c>
      <c r="BK23" s="334">
        <f>IF(BK$6="OFF",0,IF(BK18=2016,0,IF(ABS(W23-(O23+U23))&lt;0.001,0,W23-(O23+U23))))</f>
        <v>0</v>
      </c>
      <c r="BL23" s="73"/>
      <c r="BM23" s="334">
        <f t="shared" ref="BM23" si="134">IF(ABS(AC23-(Y23+AA23))&lt;0.001,0,AC23-(Y23+AA23))</f>
        <v>0</v>
      </c>
      <c r="BN23" s="334">
        <f t="shared" ref="BN23" si="135">IF(ABS(AD23-(Z23+AB23))&lt;0.001,0,AD23-(Z23+AB23))</f>
        <v>0</v>
      </c>
      <c r="BO23" s="334">
        <f t="shared" ref="BO23" si="136">IF(ABS(AI23-(AE23+AG23))&lt;0.001,0,AI23-(AE23+AG23))</f>
        <v>0</v>
      </c>
      <c r="BP23" s="334">
        <f t="shared" ref="BP23" si="137">IF(ABS(AJ23-(AF23+AH23))&lt;0.001,0,AJ23-(AF23+AH23))</f>
        <v>0</v>
      </c>
      <c r="BQ23" s="334">
        <f>IF(BQ$6="OFF",0,IF(ABS(AK23-(Y23+AA23+AE23+AG23))&lt;0.001,0,AK23-(Y23+AA23+AE23+AG23)))</f>
        <v>0</v>
      </c>
      <c r="BR23" s="334">
        <f t="shared" ref="BR23" si="138">IF(ABS(AL23-(Z23+AB23+AF23+AH23))&lt;0.001,0,AL23-(Z23+AB23+AF23+AH23))</f>
        <v>0</v>
      </c>
      <c r="BS23" s="334">
        <f>IF(BS$6="OFF",0,IF(ABS(AK23-(AC23+AI23))&lt;0.001,0,AK23-(AC23+AI23)))</f>
        <v>0</v>
      </c>
      <c r="BT23" s="334">
        <f t="shared" ref="BT23" si="139">IF(ABS(AL23-(AD23+AJ23))&lt;0.001,0,AL23-(AD23+AJ23))</f>
        <v>0</v>
      </c>
      <c r="BU23" s="90"/>
      <c r="BV23" s="334">
        <f t="shared" ref="BV23" si="140">IF(ABS(AR23-(AN23+AP23))&lt;0.001,0,AR23-(AN23+AP23))</f>
        <v>-363</v>
      </c>
      <c r="BW23" s="334">
        <f t="shared" ref="BW23" si="141">IF(ABS(AS23-(AO23+AQ23))&lt;0.001,0,AS23-(AO23+AQ23))</f>
        <v>-391</v>
      </c>
      <c r="BX23" s="334">
        <f t="shared" ref="BX23" si="142">IF(ABS(AX23-(AT23+AV23))&lt;0.001,0,AX23-(AT23+AV23))</f>
        <v>0</v>
      </c>
      <c r="BY23" s="334">
        <f t="shared" ref="BY23" si="143">IF(ABS(AY23-(AU23+AW23))&lt;0.001,0,AY23-(AU23+AW23))</f>
        <v>0</v>
      </c>
      <c r="BZ23" s="334">
        <f t="shared" ref="BZ23" si="144">IF(ABS(AZ23-(AN23+AP23+AT23+AV23))&lt;0.001,0,AZ23-(AN23+AP23+AT23+AV23))</f>
        <v>-363</v>
      </c>
      <c r="CA23" s="334">
        <f t="shared" ref="CA23" si="145">IF(ABS(BA23-(AO23+AQ23+AU23+AW23))&lt;0.001,0,BA23-(AO23+AQ23+AU23+AW23))</f>
        <v>-391</v>
      </c>
      <c r="CB23" s="334">
        <f t="shared" ref="CB23" si="146">IF(ABS(AZ23-(AR23+AX23))&lt;0.001,0,AZ23-(AR23+AX23))</f>
        <v>0</v>
      </c>
      <c r="CC23" s="334">
        <f t="shared" ref="CC23" si="147">IF(ABS(BA23-(AS23+AY23))&lt;0.001,0,BA23-(AS23+AY23))</f>
        <v>0</v>
      </c>
      <c r="CD23" s="355"/>
    </row>
    <row r="24" spans="2:82" s="73" customFormat="1" ht="15" customHeight="1">
      <c r="B24" s="73" t="s">
        <v>47</v>
      </c>
      <c r="H24" s="74"/>
      <c r="J24" s="216"/>
      <c r="L24" s="216"/>
      <c r="M24" s="217"/>
      <c r="N24" s="216"/>
      <c r="O24" s="217"/>
      <c r="P24" s="216"/>
      <c r="R24" s="216"/>
      <c r="S24" s="217"/>
      <c r="T24" s="216"/>
      <c r="U24" s="75"/>
      <c r="V24" s="216"/>
      <c r="Y24" s="216"/>
      <c r="AA24" s="216"/>
      <c r="AB24" s="217"/>
      <c r="AC24" s="216"/>
      <c r="AD24" s="217"/>
      <c r="AE24" s="216"/>
      <c r="AG24" s="216"/>
      <c r="AH24" s="217"/>
      <c r="AI24" s="216"/>
      <c r="AJ24" s="75"/>
      <c r="AK24" s="216"/>
      <c r="AL24" s="73">
        <v>4.7E-2</v>
      </c>
      <c r="AN24" s="216"/>
      <c r="AO24" s="73">
        <v>7.5999999999999998E-2</v>
      </c>
      <c r="AP24" s="216"/>
      <c r="AQ24" s="217"/>
      <c r="AR24" s="216"/>
      <c r="AS24" s="217"/>
      <c r="AT24" s="216"/>
      <c r="AV24" s="216"/>
      <c r="AW24" s="217"/>
      <c r="AX24" s="216"/>
      <c r="AY24" s="75"/>
      <c r="AZ24" s="216"/>
      <c r="BC24" s="373"/>
      <c r="BD24" s="606"/>
      <c r="BE24" s="606"/>
      <c r="BF24" s="606"/>
      <c r="BG24" s="606"/>
      <c r="BH24" s="606"/>
      <c r="BI24" s="606"/>
      <c r="BJ24" s="606"/>
      <c r="BK24" s="606"/>
      <c r="BL24" s="90"/>
      <c r="BM24" s="606"/>
      <c r="BN24" s="606"/>
      <c r="BO24" s="606"/>
      <c r="BP24" s="606"/>
      <c r="BQ24" s="606"/>
      <c r="BR24" s="606"/>
      <c r="BS24" s="606"/>
      <c r="BT24" s="606"/>
      <c r="BV24" s="606"/>
      <c r="BW24" s="606"/>
      <c r="BX24" s="606"/>
      <c r="BY24" s="606"/>
      <c r="BZ24" s="606"/>
      <c r="CA24" s="606"/>
      <c r="CB24" s="606"/>
      <c r="CC24" s="606"/>
      <c r="CD24" s="75"/>
    </row>
    <row r="25" spans="2:82" s="208" customFormat="1" ht="15" customHeight="1">
      <c r="B25" s="48" t="s">
        <v>46</v>
      </c>
      <c r="C25" s="48"/>
      <c r="D25" s="48"/>
      <c r="E25" s="48"/>
      <c r="F25" s="48"/>
      <c r="H25" s="11" t="s">
        <v>826</v>
      </c>
      <c r="J25" s="232"/>
      <c r="K25" s="49"/>
      <c r="L25" s="232"/>
      <c r="M25" s="215"/>
      <c r="N25" s="232"/>
      <c r="O25" s="215"/>
      <c r="P25" s="232"/>
      <c r="Q25" s="49"/>
      <c r="R25" s="232"/>
      <c r="S25" s="215"/>
      <c r="T25" s="232"/>
      <c r="U25" s="50"/>
      <c r="V25" s="232"/>
      <c r="W25" s="49">
        <v>179</v>
      </c>
      <c r="Y25" s="232"/>
      <c r="Z25" s="49">
        <v>39</v>
      </c>
      <c r="AA25" s="232"/>
      <c r="AB25" s="215">
        <v>44</v>
      </c>
      <c r="AC25" s="232"/>
      <c r="AD25" s="215">
        <v>83</v>
      </c>
      <c r="AE25" s="232"/>
      <c r="AF25" s="49">
        <v>38</v>
      </c>
      <c r="AG25" s="232"/>
      <c r="AH25" s="215">
        <v>39</v>
      </c>
      <c r="AI25" s="232"/>
      <c r="AJ25" s="50">
        <v>76</v>
      </c>
      <c r="AK25" s="232">
        <v>180</v>
      </c>
      <c r="AL25" s="49">
        <v>160</v>
      </c>
      <c r="AN25" s="232">
        <v>40</v>
      </c>
      <c r="AO25" s="49">
        <v>38</v>
      </c>
      <c r="AP25" s="232"/>
      <c r="AQ25" s="215"/>
      <c r="AR25" s="232"/>
      <c r="AS25" s="215"/>
      <c r="AT25" s="232"/>
      <c r="AU25" s="49"/>
      <c r="AV25" s="232"/>
      <c r="AW25" s="215"/>
      <c r="AX25" s="232"/>
      <c r="AY25" s="50"/>
      <c r="AZ25" s="232"/>
      <c r="BA25" s="49"/>
      <c r="BC25" s="353"/>
      <c r="BD25" s="334">
        <f t="shared" ref="BD25:BE25" si="148">IF(ABS(N25-(J25+L25))&lt;0.001,0,N25-(J25+L25))</f>
        <v>0</v>
      </c>
      <c r="BE25" s="334">
        <f t="shared" si="148"/>
        <v>0</v>
      </c>
      <c r="BF25" s="334">
        <f t="shared" ref="BF25:BG25" si="149">IF(ABS(T25-(P25+R25))&lt;0.001,0,T25-(P25+R25))</f>
        <v>0</v>
      </c>
      <c r="BG25" s="334">
        <f t="shared" si="149"/>
        <v>0</v>
      </c>
      <c r="BH25" s="334">
        <f t="shared" ref="BH25" si="150">IF(ABS(V25-(J25+L25+P25+R25))&lt;0.001,0,V25-(J25+L25+P25+R25))</f>
        <v>0</v>
      </c>
      <c r="BI25" s="334">
        <f>IF(BI$6="OFF",0,IF(ABS(W25-(K25+M25+Q25+S25))&lt;0.001,0,W25-(K25+M25+Q25+S25)))</f>
        <v>0</v>
      </c>
      <c r="BJ25" s="334">
        <f t="shared" ref="BJ25" si="151">IF(ABS(V25-(N25+T25))&lt;0.001,0,V25-(N25+T25))</f>
        <v>0</v>
      </c>
      <c r="BK25" s="334">
        <f>IF(BK$6="OFF",0,IF(BK20=2016,0,IF(ABS(W25-(O25+U25))&lt;0.001,0,W25-(O25+U25))))</f>
        <v>0</v>
      </c>
      <c r="BL25" s="73"/>
      <c r="BM25" s="334">
        <f t="shared" ref="BM25" si="152">IF(ABS(AC25-(Y25+AA25))&lt;0.001,0,AC25-(Y25+AA25))</f>
        <v>0</v>
      </c>
      <c r="BN25" s="334">
        <f t="shared" ref="BN25" si="153">IF(ABS(AD25-(Z25+AB25))&lt;0.001,0,AD25-(Z25+AB25))</f>
        <v>0</v>
      </c>
      <c r="BO25" s="334">
        <f t="shared" ref="BO25" si="154">IF(ABS(AI25-(AE25+AG25))&lt;0.001,0,AI25-(AE25+AG25))</f>
        <v>0</v>
      </c>
      <c r="BP25" s="334">
        <f t="shared" ref="BP25" si="155">IF(ABS(AJ25-(AF25+AH25))&lt;0.001,0,AJ25-(AF25+AH25))</f>
        <v>-1</v>
      </c>
      <c r="BQ25" s="334">
        <f>IF(BQ$6="OFF",0,IF(ABS(AK25-(Y25+AA25+AE25+AG25))&lt;0.001,0,AK25-(Y25+AA25+AE25+AG25)))</f>
        <v>0</v>
      </c>
      <c r="BR25" s="334">
        <f t="shared" ref="BR25" si="156">IF(ABS(AL25-(Z25+AB25+AF25+AH25))&lt;0.001,0,AL25-(Z25+AB25+AF25+AH25))</f>
        <v>0</v>
      </c>
      <c r="BS25" s="334">
        <f>IF(BS$6="OFF",0,IF(ABS(AK25-(AC25+AI25))&lt;0.001,0,AK25-(AC25+AI25)))</f>
        <v>0</v>
      </c>
      <c r="BT25" s="334">
        <f t="shared" ref="BT25" si="157">IF(ABS(AL25-(AD25+AJ25))&lt;0.001,0,AL25-(AD25+AJ25))</f>
        <v>1</v>
      </c>
      <c r="BU25" s="90"/>
      <c r="BV25" s="334">
        <f t="shared" ref="BV25" si="158">IF(ABS(AR25-(AN25+AP25))&lt;0.001,0,AR25-(AN25+AP25))</f>
        <v>-40</v>
      </c>
      <c r="BW25" s="334">
        <f t="shared" ref="BW25" si="159">IF(ABS(AS25-(AO25+AQ25))&lt;0.001,0,AS25-(AO25+AQ25))</f>
        <v>-38</v>
      </c>
      <c r="BX25" s="334">
        <f t="shared" ref="BX25" si="160">IF(ABS(AX25-(AT25+AV25))&lt;0.001,0,AX25-(AT25+AV25))</f>
        <v>0</v>
      </c>
      <c r="BY25" s="334">
        <f t="shared" ref="BY25" si="161">IF(ABS(AY25-(AU25+AW25))&lt;0.001,0,AY25-(AU25+AW25))</f>
        <v>0</v>
      </c>
      <c r="BZ25" s="334">
        <f t="shared" ref="BZ25" si="162">IF(ABS(AZ25-(AN25+AP25+AT25+AV25))&lt;0.001,0,AZ25-(AN25+AP25+AT25+AV25))</f>
        <v>-40</v>
      </c>
      <c r="CA25" s="334">
        <f t="shared" ref="CA25" si="163">IF(ABS(BA25-(AO25+AQ25+AU25+AW25))&lt;0.001,0,BA25-(AO25+AQ25+AU25+AW25))</f>
        <v>-38</v>
      </c>
      <c r="CB25" s="334">
        <f t="shared" ref="CB25" si="164">IF(ABS(AZ25-(AR25+AX25))&lt;0.001,0,AZ25-(AR25+AX25))</f>
        <v>0</v>
      </c>
      <c r="CC25" s="334">
        <f t="shared" ref="CC25" si="165">IF(ABS(BA25-(AS25+AY25))&lt;0.001,0,BA25-(AS25+AY25))</f>
        <v>0</v>
      </c>
      <c r="CD25" s="355"/>
    </row>
    <row r="26" spans="2:82" s="105" customFormat="1" ht="15" customHeight="1" thickBot="1">
      <c r="B26" s="307" t="s">
        <v>47</v>
      </c>
      <c r="C26" s="307"/>
      <c r="D26" s="307"/>
      <c r="E26" s="307"/>
      <c r="F26" s="308"/>
      <c r="G26" s="292"/>
      <c r="H26" s="574"/>
      <c r="I26" s="293"/>
      <c r="J26" s="312"/>
      <c r="K26" s="313"/>
      <c r="L26" s="312"/>
      <c r="M26" s="310"/>
      <c r="N26" s="312"/>
      <c r="O26" s="310"/>
      <c r="P26" s="312"/>
      <c r="Q26" s="313"/>
      <c r="R26" s="312"/>
      <c r="S26" s="310"/>
      <c r="T26" s="312"/>
      <c r="U26" s="311"/>
      <c r="V26" s="312"/>
      <c r="W26" s="313"/>
      <c r="X26" s="306"/>
      <c r="Y26" s="312"/>
      <c r="Z26" s="313"/>
      <c r="AA26" s="312"/>
      <c r="AB26" s="310"/>
      <c r="AC26" s="312"/>
      <c r="AD26" s="310"/>
      <c r="AE26" s="312"/>
      <c r="AF26" s="313"/>
      <c r="AG26" s="312"/>
      <c r="AH26" s="310"/>
      <c r="AI26" s="312"/>
      <c r="AJ26" s="311"/>
      <c r="AK26" s="312"/>
      <c r="AL26" s="313">
        <v>-0.114</v>
      </c>
      <c r="AM26" s="306"/>
      <c r="AN26" s="312"/>
      <c r="AO26" s="313">
        <v>-0.05</v>
      </c>
      <c r="AP26" s="312"/>
      <c r="AQ26" s="310"/>
      <c r="AR26" s="312"/>
      <c r="AS26" s="310"/>
      <c r="AT26" s="312"/>
      <c r="AU26" s="313"/>
      <c r="AV26" s="312"/>
      <c r="AW26" s="310"/>
      <c r="AX26" s="312"/>
      <c r="AY26" s="311"/>
      <c r="AZ26" s="312"/>
      <c r="BA26" s="313"/>
      <c r="BC26" s="382"/>
      <c r="BD26" s="607"/>
      <c r="BE26" s="607"/>
      <c r="BF26" s="607"/>
      <c r="BG26" s="607"/>
      <c r="BH26" s="607"/>
      <c r="BI26" s="607"/>
      <c r="BJ26" s="607"/>
      <c r="BK26" s="607"/>
      <c r="BL26" s="73"/>
      <c r="BM26" s="607"/>
      <c r="BN26" s="607"/>
      <c r="BO26" s="607"/>
      <c r="BP26" s="607"/>
      <c r="BQ26" s="607"/>
      <c r="BR26" s="607"/>
      <c r="BS26" s="607"/>
      <c r="BT26" s="607"/>
      <c r="BU26" s="73"/>
      <c r="BV26" s="607"/>
      <c r="BW26" s="607"/>
      <c r="BX26" s="607"/>
      <c r="BY26" s="607"/>
      <c r="BZ26" s="607"/>
      <c r="CA26" s="607"/>
      <c r="CB26" s="607"/>
      <c r="CC26" s="607"/>
      <c r="CD26" s="384"/>
    </row>
    <row r="27" spans="2:82" s="108" customFormat="1" ht="15" customHeight="1" thickTop="1">
      <c r="B27" s="508"/>
      <c r="C27" s="325"/>
      <c r="D27" s="325"/>
      <c r="E27" s="325"/>
      <c r="F27" s="326"/>
      <c r="G27" s="509"/>
      <c r="H27" s="320"/>
      <c r="I27" s="94"/>
      <c r="J27" s="296"/>
      <c r="K27" s="297"/>
      <c r="L27" s="296"/>
      <c r="M27" s="297"/>
      <c r="N27" s="296"/>
      <c r="O27" s="297"/>
      <c r="P27" s="296"/>
      <c r="Q27" s="297"/>
      <c r="R27" s="296"/>
      <c r="S27" s="297"/>
      <c r="T27" s="296"/>
      <c r="U27" s="297"/>
      <c r="V27" s="296"/>
      <c r="W27" s="297"/>
      <c r="Y27" s="296"/>
      <c r="Z27" s="297"/>
      <c r="AA27" s="296"/>
      <c r="AB27" s="297"/>
      <c r="AC27" s="296"/>
      <c r="AD27" s="297"/>
      <c r="AE27" s="296"/>
      <c r="AF27" s="297"/>
      <c r="AG27" s="296"/>
      <c r="AH27" s="297"/>
      <c r="AI27" s="296"/>
      <c r="AJ27" s="297"/>
      <c r="AK27" s="296"/>
      <c r="AL27" s="297"/>
      <c r="AN27" s="296"/>
      <c r="AO27" s="297"/>
      <c r="AP27" s="296"/>
      <c r="AQ27" s="297"/>
      <c r="AR27" s="296"/>
      <c r="AS27" s="297"/>
      <c r="AT27" s="296"/>
      <c r="AU27" s="297"/>
      <c r="AV27" s="296"/>
      <c r="AW27" s="297"/>
      <c r="AX27" s="296"/>
      <c r="AY27" s="297"/>
      <c r="AZ27" s="296"/>
      <c r="BA27" s="297"/>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90"/>
    </row>
    <row r="28" spans="2:82" s="108" customFormat="1" ht="15" customHeight="1">
      <c r="B28" s="298" t="s">
        <v>268</v>
      </c>
      <c r="C28" s="298"/>
      <c r="D28" s="295"/>
      <c r="E28" s="295"/>
      <c r="F28" s="299"/>
      <c r="G28" s="512"/>
      <c r="H28" s="101" t="s">
        <v>15</v>
      </c>
      <c r="I28" s="111"/>
      <c r="J28" s="241"/>
      <c r="K28" s="242"/>
      <c r="L28" s="241"/>
      <c r="M28" s="304"/>
      <c r="N28" s="241"/>
      <c r="O28" s="304"/>
      <c r="P28" s="241"/>
      <c r="Q28" s="242"/>
      <c r="R28" s="241"/>
      <c r="S28" s="304"/>
      <c r="T28" s="241"/>
      <c r="U28" s="305"/>
      <c r="V28" s="241"/>
      <c r="W28" s="242">
        <v>2910</v>
      </c>
      <c r="Y28" s="241"/>
      <c r="Z28" s="242"/>
      <c r="AA28" s="241"/>
      <c r="AB28" s="304"/>
      <c r="AC28" s="241"/>
      <c r="AD28" s="304">
        <v>1465</v>
      </c>
      <c r="AE28" s="241"/>
      <c r="AF28" s="242"/>
      <c r="AG28" s="241"/>
      <c r="AH28" s="304"/>
      <c r="AI28" s="241"/>
      <c r="AJ28" s="305">
        <v>1559</v>
      </c>
      <c r="AK28" s="241">
        <v>2931</v>
      </c>
      <c r="AL28" s="242">
        <v>3024</v>
      </c>
      <c r="AN28" s="241"/>
      <c r="AO28" s="242"/>
      <c r="AP28" s="241"/>
      <c r="AQ28" s="304"/>
      <c r="AR28" s="241"/>
      <c r="AS28" s="304"/>
      <c r="AT28" s="241"/>
      <c r="AU28" s="242"/>
      <c r="AV28" s="241"/>
      <c r="AW28" s="304"/>
      <c r="AX28" s="241"/>
      <c r="AY28" s="305"/>
      <c r="AZ28" s="241"/>
      <c r="BA28" s="242"/>
      <c r="BC28" s="353"/>
      <c r="BD28" s="912"/>
      <c r="BE28" s="912"/>
      <c r="BF28" s="912"/>
      <c r="BG28" s="912"/>
      <c r="BH28" s="912"/>
      <c r="BI28" s="912"/>
      <c r="BJ28" s="906">
        <f t="shared" ref="BJ28" si="166">IF(ABS(V28-(N28+T28))&lt;0.001,0,V28-(N28+T28))</f>
        <v>0</v>
      </c>
      <c r="BK28" s="906">
        <f>IF(BK$6="OFF",0,IF(BK23=2016,0,IF(ABS(W28-(O28+U28))&lt;0.001,0,W28-(O28+U28))))</f>
        <v>0</v>
      </c>
      <c r="BL28" s="90"/>
      <c r="BM28" s="912"/>
      <c r="BN28" s="912"/>
      <c r="BO28" s="912"/>
      <c r="BP28" s="912"/>
      <c r="BQ28" s="912"/>
      <c r="BR28" s="912"/>
      <c r="BS28" s="906">
        <f>IF(BS$6="OFF",0,IF(ABS(AK28-(AC28+AI28))&lt;0.001,0,AK28-(AC28+AI28)))</f>
        <v>0</v>
      </c>
      <c r="BT28" s="906">
        <f t="shared" ref="BT28" si="167">IF(ABS(AL28-(AD28+AJ28))&lt;0.001,0,AL28-(AD28+AJ28))</f>
        <v>0</v>
      </c>
      <c r="BU28" s="90"/>
      <c r="BV28" s="912"/>
      <c r="BW28" s="912"/>
      <c r="BX28" s="912"/>
      <c r="BY28" s="912"/>
      <c r="BZ28" s="912"/>
      <c r="CA28" s="912"/>
      <c r="CB28" s="906">
        <f t="shared" ref="CB28:CC28" si="168">IF(ABS(AZ28-(AR28+AX28))&lt;0.001,0,AZ28-(AR28+AX28))</f>
        <v>0</v>
      </c>
      <c r="CC28" s="906">
        <f t="shared" si="168"/>
        <v>0</v>
      </c>
      <c r="CD28" s="355"/>
    </row>
    <row r="29" spans="2:82" s="306" customFormat="1" ht="15" customHeight="1" thickBot="1">
      <c r="B29" s="307" t="s">
        <v>1</v>
      </c>
      <c r="C29" s="307"/>
      <c r="D29" s="307"/>
      <c r="E29" s="307"/>
      <c r="F29" s="308"/>
      <c r="G29" s="292"/>
      <c r="H29" s="574"/>
      <c r="I29" s="94"/>
      <c r="J29" s="312"/>
      <c r="K29" s="313"/>
      <c r="L29" s="312"/>
      <c r="M29" s="310"/>
      <c r="N29" s="312"/>
      <c r="O29" s="310"/>
      <c r="P29" s="312"/>
      <c r="Q29" s="313"/>
      <c r="R29" s="312"/>
      <c r="S29" s="310"/>
      <c r="T29" s="312"/>
      <c r="U29" s="311"/>
      <c r="V29" s="312"/>
      <c r="W29" s="313">
        <v>0.28000000000000003</v>
      </c>
      <c r="Y29" s="312"/>
      <c r="Z29" s="313"/>
      <c r="AA29" s="312"/>
      <c r="AB29" s="310"/>
      <c r="AC29" s="312"/>
      <c r="AD29" s="310">
        <v>0.27800000000000002</v>
      </c>
      <c r="AE29" s="312"/>
      <c r="AF29" s="313"/>
      <c r="AG29" s="312"/>
      <c r="AH29" s="310"/>
      <c r="AI29" s="312"/>
      <c r="AJ29" s="311">
        <v>0.28199999999999997</v>
      </c>
      <c r="AK29" s="312">
        <v>0.28000000000000003</v>
      </c>
      <c r="AL29" s="313">
        <v>0.28000000000000003</v>
      </c>
      <c r="AN29" s="312"/>
      <c r="AO29" s="313"/>
      <c r="AP29" s="312"/>
      <c r="AQ29" s="310"/>
      <c r="AR29" s="312"/>
      <c r="AS29" s="310"/>
      <c r="AT29" s="312"/>
      <c r="AU29" s="313"/>
      <c r="AV29" s="312"/>
      <c r="AW29" s="310"/>
      <c r="AX29" s="312"/>
      <c r="AY29" s="311"/>
      <c r="AZ29" s="312"/>
      <c r="BA29" s="313"/>
      <c r="BC29" s="383"/>
      <c r="BD29" s="607"/>
      <c r="BE29" s="607"/>
      <c r="BF29" s="607"/>
      <c r="BG29" s="607"/>
      <c r="BH29" s="607"/>
      <c r="BI29" s="607"/>
      <c r="BJ29" s="607"/>
      <c r="BK29" s="607"/>
      <c r="BL29" s="73"/>
      <c r="BM29" s="607"/>
      <c r="BN29" s="607"/>
      <c r="BO29" s="607"/>
      <c r="BP29" s="607"/>
      <c r="BQ29" s="607"/>
      <c r="BR29" s="607"/>
      <c r="BS29" s="607"/>
      <c r="BT29" s="607"/>
      <c r="BU29" s="73"/>
      <c r="BV29" s="607"/>
      <c r="BW29" s="607"/>
      <c r="BX29" s="607"/>
      <c r="BY29" s="607"/>
      <c r="BZ29" s="607"/>
      <c r="CA29" s="607"/>
      <c r="CB29" s="607"/>
      <c r="CC29" s="607"/>
      <c r="CD29" s="385"/>
    </row>
    <row r="30" spans="2:82" s="108" customFormat="1" ht="15" customHeight="1" thickTop="1">
      <c r="B30" s="87"/>
      <c r="C30" s="514"/>
      <c r="D30" s="292"/>
      <c r="E30" s="292"/>
      <c r="F30" s="515"/>
      <c r="G30" s="292"/>
      <c r="H30" s="516"/>
      <c r="I30" s="94"/>
      <c r="J30" s="241"/>
      <c r="K30" s="241"/>
      <c r="L30" s="241"/>
      <c r="M30" s="241"/>
      <c r="N30" s="241"/>
      <c r="O30" s="241"/>
      <c r="P30" s="241"/>
      <c r="Q30" s="241"/>
      <c r="R30" s="241"/>
      <c r="S30" s="241"/>
      <c r="T30" s="241"/>
      <c r="U30" s="241"/>
      <c r="V30" s="241"/>
      <c r="W30" s="241"/>
      <c r="Y30" s="241"/>
      <c r="Z30" s="241"/>
      <c r="AA30" s="241"/>
      <c r="AB30" s="241"/>
      <c r="AC30" s="241"/>
      <c r="AD30" s="241"/>
      <c r="AE30" s="241"/>
      <c r="AF30" s="241"/>
      <c r="AG30" s="241"/>
      <c r="AH30" s="241"/>
      <c r="AI30" s="241"/>
      <c r="AJ30" s="241"/>
      <c r="AK30" s="241"/>
      <c r="AL30" s="241"/>
      <c r="AN30" s="241"/>
      <c r="AO30" s="241"/>
      <c r="AP30" s="241"/>
      <c r="AQ30" s="241"/>
      <c r="AR30" s="241"/>
      <c r="AS30" s="241"/>
      <c r="AT30" s="241"/>
      <c r="AU30" s="241"/>
      <c r="AV30" s="241"/>
      <c r="AW30" s="241"/>
      <c r="AX30" s="241"/>
      <c r="AY30" s="241"/>
      <c r="AZ30" s="241"/>
      <c r="BA30" s="241"/>
      <c r="BD30" s="87"/>
      <c r="BE30" s="87"/>
      <c r="BF30" s="87"/>
      <c r="BG30" s="87"/>
      <c r="BH30" s="87"/>
      <c r="BI30" s="87"/>
      <c r="BJ30" s="87"/>
      <c r="BK30" s="87"/>
      <c r="BL30" s="87"/>
      <c r="BM30" s="87"/>
      <c r="BN30" s="87"/>
      <c r="BO30" s="87"/>
      <c r="BP30" s="87"/>
      <c r="BQ30" s="87"/>
      <c r="BR30" s="87"/>
      <c r="BS30" s="87"/>
      <c r="BT30" s="87"/>
      <c r="BU30" s="87"/>
      <c r="BV30" s="87"/>
      <c r="BW30" s="87"/>
      <c r="BX30" s="87"/>
      <c r="BY30" s="87"/>
      <c r="BZ30" s="87"/>
      <c r="CA30" s="87"/>
      <c r="CB30" s="87"/>
      <c r="CC30" s="87"/>
      <c r="CD30" s="90"/>
    </row>
    <row r="31" spans="2:82" s="108" customFormat="1" ht="15" customHeight="1">
      <c r="B31" s="298" t="s">
        <v>2</v>
      </c>
      <c r="C31" s="298"/>
      <c r="D31" s="295"/>
      <c r="E31" s="295"/>
      <c r="F31" s="299"/>
      <c r="G31" s="512"/>
      <c r="H31" s="101" t="s">
        <v>17</v>
      </c>
      <c r="I31" s="94"/>
      <c r="J31" s="241"/>
      <c r="K31" s="242"/>
      <c r="L31" s="241"/>
      <c r="M31" s="304"/>
      <c r="N31" s="241"/>
      <c r="O31" s="304"/>
      <c r="P31" s="241"/>
      <c r="Q31" s="242"/>
      <c r="R31" s="241"/>
      <c r="S31" s="304"/>
      <c r="T31" s="241"/>
      <c r="U31" s="305"/>
      <c r="V31" s="241"/>
      <c r="W31" s="242">
        <v>1959</v>
      </c>
      <c r="Y31" s="241"/>
      <c r="Z31" s="242"/>
      <c r="AA31" s="241"/>
      <c r="AB31" s="304"/>
      <c r="AC31" s="241"/>
      <c r="AD31" s="304">
        <v>906</v>
      </c>
      <c r="AE31" s="241"/>
      <c r="AF31" s="242"/>
      <c r="AG31" s="241"/>
      <c r="AH31" s="304"/>
      <c r="AI31" s="241"/>
      <c r="AJ31" s="305">
        <v>1107</v>
      </c>
      <c r="AK31" s="241">
        <v>1971</v>
      </c>
      <c r="AL31" s="242">
        <v>2012</v>
      </c>
      <c r="AN31" s="241"/>
      <c r="AO31" s="242"/>
      <c r="AP31" s="241"/>
      <c r="AQ31" s="304"/>
      <c r="AR31" s="241"/>
      <c r="AS31" s="304"/>
      <c r="AT31" s="241"/>
      <c r="AU31" s="242"/>
      <c r="AV31" s="241"/>
      <c r="AW31" s="304"/>
      <c r="AX31" s="241"/>
      <c r="AY31" s="305"/>
      <c r="AZ31" s="241"/>
      <c r="BA31" s="242"/>
      <c r="BC31" s="353"/>
      <c r="BD31" s="912"/>
      <c r="BE31" s="912"/>
      <c r="BF31" s="912"/>
      <c r="BG31" s="912"/>
      <c r="BH31" s="912"/>
      <c r="BI31" s="912"/>
      <c r="BJ31" s="906">
        <f t="shared" ref="BJ31" si="169">IF(ABS(V31-(N31+T31))&lt;0.001,0,V31-(N31+T31))</f>
        <v>0</v>
      </c>
      <c r="BK31" s="906">
        <f>IF(BK$6="OFF",0,IF(BK26=2016,0,IF(ABS(W31-(O31+U31))&lt;0.001,0,W31-(O31+U31))))</f>
        <v>0</v>
      </c>
      <c r="BL31" s="90"/>
      <c r="BM31" s="912"/>
      <c r="BN31" s="912"/>
      <c r="BO31" s="912"/>
      <c r="BP31" s="912"/>
      <c r="BQ31" s="912"/>
      <c r="BR31" s="912"/>
      <c r="BS31" s="906">
        <f>IF(BS$6="OFF",0,IF(ABS(AK31-(AC31+AI31))&lt;0.001,0,AK31-(AC31+AI31)))</f>
        <v>0</v>
      </c>
      <c r="BT31" s="906">
        <f t="shared" ref="BT31" si="170">IF(ABS(AL31-(AD31+AJ31))&lt;0.001,0,AL31-(AD31+AJ31))</f>
        <v>-1</v>
      </c>
      <c r="BU31" s="90"/>
      <c r="BV31" s="912"/>
      <c r="BW31" s="912"/>
      <c r="BX31" s="912"/>
      <c r="BY31" s="912"/>
      <c r="BZ31" s="912"/>
      <c r="CA31" s="912"/>
      <c r="CB31" s="906">
        <f t="shared" ref="CB31:CC31" si="171">IF(ABS(AZ31-(AR31+AX31))&lt;0.001,0,AZ31-(AR31+AX31))</f>
        <v>0</v>
      </c>
      <c r="CC31" s="906">
        <f t="shared" si="171"/>
        <v>0</v>
      </c>
      <c r="CD31" s="355"/>
    </row>
    <row r="32" spans="2:82" s="306" customFormat="1" ht="15" customHeight="1" thickBot="1">
      <c r="B32" s="307" t="s">
        <v>1</v>
      </c>
      <c r="C32" s="307"/>
      <c r="D32" s="307"/>
      <c r="E32" s="307"/>
      <c r="F32" s="308"/>
      <c r="G32" s="292"/>
      <c r="H32" s="574"/>
      <c r="I32" s="94"/>
      <c r="J32" s="312"/>
      <c r="K32" s="313"/>
      <c r="L32" s="312"/>
      <c r="M32" s="310"/>
      <c r="N32" s="312"/>
      <c r="O32" s="310"/>
      <c r="P32" s="312"/>
      <c r="Q32" s="313"/>
      <c r="R32" s="312"/>
      <c r="S32" s="310"/>
      <c r="T32" s="312"/>
      <c r="U32" s="311"/>
      <c r="V32" s="312"/>
      <c r="W32" s="313">
        <v>0.189</v>
      </c>
      <c r="Y32" s="312"/>
      <c r="Z32" s="313"/>
      <c r="AA32" s="312"/>
      <c r="AB32" s="310"/>
      <c r="AC32" s="312"/>
      <c r="AD32" s="310">
        <v>0.17199999999999999</v>
      </c>
      <c r="AE32" s="312"/>
      <c r="AF32" s="313"/>
      <c r="AG32" s="312"/>
      <c r="AH32" s="310"/>
      <c r="AI32" s="312"/>
      <c r="AJ32" s="311">
        <v>0.2</v>
      </c>
      <c r="AK32" s="312">
        <v>0.189</v>
      </c>
      <c r="AL32" s="313">
        <v>0.186</v>
      </c>
      <c r="AN32" s="312"/>
      <c r="AO32" s="313"/>
      <c r="AP32" s="312"/>
      <c r="AQ32" s="310"/>
      <c r="AR32" s="312"/>
      <c r="AS32" s="310"/>
      <c r="AT32" s="312"/>
      <c r="AU32" s="313"/>
      <c r="AV32" s="312"/>
      <c r="AW32" s="310"/>
      <c r="AX32" s="312"/>
      <c r="AY32" s="311"/>
      <c r="AZ32" s="312"/>
      <c r="BA32" s="313"/>
      <c r="BC32" s="383"/>
      <c r="BD32" s="607"/>
      <c r="BE32" s="607"/>
      <c r="BF32" s="607"/>
      <c r="BG32" s="607"/>
      <c r="BH32" s="607"/>
      <c r="BI32" s="607"/>
      <c r="BJ32" s="607"/>
      <c r="BK32" s="607"/>
      <c r="BL32" s="73"/>
      <c r="BM32" s="607"/>
      <c r="BN32" s="607"/>
      <c r="BO32" s="607"/>
      <c r="BP32" s="607"/>
      <c r="BQ32" s="607"/>
      <c r="BR32" s="607"/>
      <c r="BS32" s="607"/>
      <c r="BT32" s="607"/>
      <c r="BU32" s="73"/>
      <c r="BV32" s="607"/>
      <c r="BW32" s="607"/>
      <c r="BX32" s="607"/>
      <c r="BY32" s="607"/>
      <c r="BZ32" s="607"/>
      <c r="CA32" s="607"/>
      <c r="CB32" s="607"/>
      <c r="CC32" s="607"/>
      <c r="CD32" s="385"/>
    </row>
    <row r="33" spans="2:81" s="306" customFormat="1" ht="15" customHeight="1" thickTop="1">
      <c r="B33" s="344"/>
      <c r="C33" s="344"/>
      <c r="D33" s="344"/>
      <c r="E33" s="344"/>
      <c r="F33" s="345"/>
      <c r="G33" s="94"/>
      <c r="H33" s="345"/>
      <c r="I33" s="94"/>
      <c r="J33" s="317"/>
      <c r="K33" s="318"/>
      <c r="L33" s="317"/>
      <c r="M33" s="318"/>
      <c r="N33" s="317"/>
      <c r="O33" s="318"/>
      <c r="P33" s="317"/>
      <c r="Q33" s="318"/>
      <c r="R33" s="317"/>
      <c r="S33" s="318"/>
      <c r="T33" s="317"/>
      <c r="U33" s="318"/>
      <c r="V33" s="317"/>
      <c r="W33" s="318"/>
      <c r="Y33" s="317"/>
      <c r="Z33" s="318"/>
      <c r="AA33" s="317"/>
      <c r="AB33" s="318"/>
      <c r="AC33" s="317"/>
      <c r="AD33" s="318"/>
      <c r="AE33" s="317"/>
      <c r="AF33" s="318"/>
      <c r="AG33" s="317"/>
      <c r="AH33" s="318"/>
      <c r="AI33" s="317"/>
      <c r="AJ33" s="318"/>
      <c r="AK33" s="317"/>
      <c r="AL33" s="318"/>
      <c r="AN33" s="317"/>
      <c r="AO33" s="318"/>
      <c r="AP33" s="317"/>
      <c r="AQ33" s="318"/>
      <c r="AR33" s="317"/>
      <c r="AS33" s="318"/>
      <c r="AT33" s="317"/>
      <c r="AU33" s="318"/>
      <c r="AV33" s="317"/>
      <c r="AW33" s="318"/>
      <c r="AX33" s="317"/>
      <c r="AY33" s="318"/>
      <c r="AZ33" s="317"/>
      <c r="BA33" s="318"/>
      <c r="CC33" s="481"/>
    </row>
    <row r="34" spans="2:81" s="306" customFormat="1" ht="15" customHeight="1">
      <c r="B34" s="479"/>
      <c r="F34" s="315"/>
      <c r="G34" s="94"/>
      <c r="H34" s="316"/>
      <c r="I34" s="94"/>
      <c r="J34" s="479"/>
      <c r="Y34" s="479"/>
      <c r="AN34" s="419"/>
    </row>
    <row r="35" spans="2:81" s="221" customFormat="1" ht="15" customHeight="1">
      <c r="F35" s="113"/>
      <c r="G35" s="113"/>
      <c r="H35" s="99"/>
      <c r="I35" s="113"/>
      <c r="Y35" s="479"/>
    </row>
    <row r="36" spans="2:81" s="221" customFormat="1" ht="12.75" customHeight="1">
      <c r="F36" s="113"/>
      <c r="G36" s="113"/>
      <c r="H36" s="99"/>
      <c r="I36" s="113"/>
    </row>
    <row r="37" spans="2:81" s="221" customFormat="1" ht="12.75" hidden="1" customHeight="1">
      <c r="F37" s="113"/>
      <c r="G37" s="113"/>
      <c r="H37" s="99"/>
      <c r="I37" s="113"/>
      <c r="J37" s="477"/>
      <c r="K37" s="419"/>
      <c r="L37" s="477"/>
      <c r="M37" s="419"/>
      <c r="N37" s="477"/>
      <c r="O37" s="419"/>
      <c r="P37" s="477"/>
      <c r="Q37" s="419"/>
      <c r="R37" s="477"/>
      <c r="S37" s="419"/>
      <c r="T37" s="477"/>
      <c r="U37" s="419"/>
      <c r="V37" s="477"/>
      <c r="W37" s="419"/>
    </row>
    <row r="38" spans="2:81" s="211" customFormat="1" ht="12.75" hidden="1" customHeight="1">
      <c r="B38" s="369"/>
      <c r="C38" s="369"/>
      <c r="D38" s="369"/>
      <c r="E38" s="369"/>
      <c r="F38" s="369"/>
      <c r="H38" s="370"/>
      <c r="J38" s="369"/>
      <c r="K38" s="369"/>
      <c r="L38" s="369"/>
      <c r="M38" s="369"/>
      <c r="N38" s="369"/>
      <c r="O38" s="369"/>
      <c r="P38" s="369"/>
      <c r="Q38" s="369"/>
      <c r="R38" s="369"/>
      <c r="S38" s="369"/>
      <c r="T38" s="369"/>
      <c r="U38" s="369"/>
      <c r="V38" s="369"/>
      <c r="W38" s="369"/>
      <c r="Y38" s="369"/>
      <c r="Z38" s="369"/>
      <c r="AA38" s="369"/>
      <c r="AB38" s="369"/>
      <c r="AC38" s="369"/>
      <c r="AD38" s="369"/>
      <c r="AE38" s="369"/>
      <c r="AF38" s="369"/>
      <c r="AG38" s="369"/>
      <c r="AH38" s="369"/>
      <c r="AI38" s="369"/>
      <c r="AJ38" s="369"/>
      <c r="AK38" s="369"/>
      <c r="AL38" s="369"/>
      <c r="AN38" s="369"/>
      <c r="AO38" s="369"/>
      <c r="AP38" s="369"/>
      <c r="AQ38" s="369"/>
      <c r="AR38" s="369"/>
      <c r="AS38" s="369"/>
      <c r="AT38" s="369"/>
      <c r="AU38" s="369"/>
      <c r="AV38" s="369"/>
      <c r="AW38" s="369"/>
      <c r="AX38" s="369"/>
      <c r="AY38" s="369"/>
      <c r="AZ38" s="369"/>
      <c r="BA38" s="369"/>
    </row>
    <row r="39" spans="2:81" s="211" customFormat="1" ht="12.75" hidden="1" customHeight="1">
      <c r="B39" s="405" t="s">
        <v>194</v>
      </c>
      <c r="C39" s="146"/>
      <c r="D39" s="146"/>
      <c r="E39" s="146"/>
      <c r="F39" s="146"/>
      <c r="G39" s="146"/>
      <c r="H39" s="244">
        <f>COUNTIF($49:$51,"&gt;2")+COUNTIF($49:$51,"&lt;-2")</f>
        <v>0</v>
      </c>
    </row>
    <row r="40" spans="2:81" s="211" customFormat="1" ht="12.75" hidden="1" customHeight="1">
      <c r="B40" s="405" t="s">
        <v>195</v>
      </c>
      <c r="C40" s="146"/>
      <c r="D40" s="146"/>
      <c r="E40" s="146"/>
      <c r="F40" s="146"/>
      <c r="G40" s="146"/>
      <c r="H40" s="244">
        <f>IF(TRIMESTRE=1,COUNTIF($BC:$BT,"&gt;2")+COUNTIF($BC:$BT,"&lt;-2"),IF(OR(TRIMESTRE=2,TRIMESTRE=3),COUNTIF($BC:$BW,"&gt;2")+COUNTIF($BC:$BW,"&lt;-2"),IF(TRIMESTRE=4,COUNTIF($BC:$CD,"&gt;2")+COUNTIF($BC:$CD,"&lt;-2"),"Trim. ?")))</f>
        <v>0</v>
      </c>
    </row>
    <row r="41" spans="2:81" s="211" customFormat="1" ht="12.75" hidden="1" customHeight="1">
      <c r="B41" s="961" t="s">
        <v>244</v>
      </c>
      <c r="C41" s="261"/>
      <c r="D41" s="261"/>
      <c r="E41" s="261"/>
      <c r="F41" s="261"/>
      <c r="G41" s="261"/>
      <c r="H41" s="805">
        <f>COUNTIF($52:$55,"&gt;2")+COUNTIF($52:$55,"&lt;-2")</f>
        <v>0</v>
      </c>
    </row>
    <row r="42" spans="2:81" s="211" customFormat="1" ht="12.75" hidden="1" customHeight="1">
      <c r="B42" s="405" t="s">
        <v>196</v>
      </c>
      <c r="C42" s="146"/>
      <c r="D42" s="146"/>
      <c r="E42" s="146"/>
      <c r="F42" s="146"/>
      <c r="G42" s="146"/>
      <c r="H42" s="244">
        <f>COUNTIF($56:$63,"&gt;=1")+COUNTIF($56:$63,"&lt;=-1")+COUNTIF($64:$67,"&gt;=0,1%")+COUNTIF($64:$67,"&lt;=-0,1%")</f>
        <v>0</v>
      </c>
    </row>
    <row r="43" spans="2:81" s="146" customFormat="1" ht="12.75" hidden="1" customHeight="1">
      <c r="B43" s="405" t="s">
        <v>414</v>
      </c>
      <c r="H43" s="244">
        <f>COUNTIF($47:$47,"&gt;0")</f>
        <v>0</v>
      </c>
      <c r="U43" s="262"/>
    </row>
    <row r="44" spans="2:81" s="211" customFormat="1" ht="12.75" hidden="1" customHeight="1">
      <c r="B44" s="405" t="s">
        <v>269</v>
      </c>
      <c r="C44" s="146"/>
      <c r="D44" s="146"/>
      <c r="E44" s="146"/>
      <c r="F44" s="146"/>
      <c r="G44" s="146"/>
      <c r="H44" s="425" t="str">
        <f>IF(ISERROR(SUM($49:$67)+SUM($BC:$CD)),"# ERREUR !","OK")</f>
        <v>OK</v>
      </c>
    </row>
    <row r="45" spans="2:81" s="211" customFormat="1" ht="12.75" hidden="1" customHeight="1">
      <c r="B45" s="186"/>
      <c r="C45" s="186"/>
      <c r="D45" s="186"/>
      <c r="E45" s="186"/>
      <c r="F45" s="186"/>
      <c r="G45" s="186"/>
      <c r="H45" s="187"/>
      <c r="U45" s="208"/>
      <c r="BD45" s="146"/>
      <c r="BE45" s="146"/>
      <c r="BF45" s="146"/>
      <c r="BG45" s="146"/>
      <c r="BH45" s="146"/>
      <c r="BI45" s="146"/>
      <c r="BJ45" s="146"/>
      <c r="BK45" s="146"/>
      <c r="BM45" s="146"/>
      <c r="BN45" s="146"/>
      <c r="BO45" s="146"/>
      <c r="BP45" s="146"/>
      <c r="BQ45" s="146"/>
      <c r="BR45" s="146"/>
      <c r="BS45" s="146"/>
      <c r="BT45" s="146"/>
      <c r="BV45" s="146"/>
      <c r="BW45" s="146"/>
      <c r="BX45" s="146"/>
      <c r="BY45" s="146"/>
      <c r="BZ45" s="146"/>
      <c r="CA45" s="146"/>
      <c r="CB45" s="146"/>
      <c r="CC45" s="146"/>
    </row>
    <row r="46" spans="2:81" s="211" customFormat="1" ht="12.75" hidden="1" customHeight="1">
      <c r="B46" s="369"/>
      <c r="C46" s="369"/>
      <c r="D46" s="369"/>
      <c r="E46" s="369"/>
      <c r="F46" s="369"/>
      <c r="H46" s="370"/>
      <c r="J46" s="369"/>
      <c r="K46" s="369"/>
      <c r="L46" s="369"/>
      <c r="M46" s="369"/>
      <c r="N46" s="369"/>
      <c r="O46" s="369"/>
      <c r="P46" s="369"/>
      <c r="Q46" s="369"/>
      <c r="R46" s="369"/>
      <c r="S46" s="369"/>
      <c r="T46" s="369"/>
      <c r="U46" s="416"/>
      <c r="V46" s="369"/>
      <c r="W46" s="369"/>
      <c r="Y46" s="369"/>
      <c r="Z46" s="369"/>
      <c r="AA46" s="369"/>
      <c r="AB46" s="369"/>
      <c r="AC46" s="369"/>
      <c r="AD46" s="369"/>
      <c r="AE46" s="369"/>
      <c r="AF46" s="369"/>
      <c r="AG46" s="369"/>
      <c r="AH46" s="369"/>
      <c r="AI46" s="369"/>
      <c r="AJ46" s="369"/>
      <c r="AK46" s="369"/>
      <c r="AL46" s="369"/>
      <c r="AN46" s="369"/>
      <c r="AO46" s="369"/>
      <c r="AP46" s="369"/>
      <c r="AQ46" s="369"/>
      <c r="AR46" s="369"/>
      <c r="AS46" s="369"/>
      <c r="AT46" s="369"/>
      <c r="AU46" s="369"/>
      <c r="AV46" s="369"/>
      <c r="AW46" s="369"/>
      <c r="AX46" s="369"/>
      <c r="AY46" s="369"/>
      <c r="AZ46" s="369"/>
      <c r="BA46" s="369"/>
      <c r="BD46" s="146"/>
      <c r="BE46" s="146"/>
      <c r="BF46" s="146"/>
      <c r="BG46" s="146"/>
      <c r="BH46" s="146"/>
      <c r="BI46" s="146"/>
      <c r="BJ46" s="146"/>
      <c r="BK46" s="146"/>
      <c r="BM46" s="146"/>
      <c r="BN46" s="146"/>
      <c r="BO46" s="146"/>
      <c r="BP46" s="146"/>
      <c r="BQ46" s="146"/>
      <c r="BR46" s="146"/>
      <c r="BS46" s="146"/>
      <c r="BT46" s="146"/>
      <c r="BV46" s="146"/>
      <c r="BW46" s="146"/>
      <c r="BX46" s="146"/>
      <c r="BY46" s="146"/>
      <c r="BZ46" s="146"/>
      <c r="CA46" s="146"/>
      <c r="CB46" s="146"/>
      <c r="CC46" s="146"/>
    </row>
    <row r="47" spans="2:81" s="386" customFormat="1" ht="12.75" hidden="1" customHeight="1">
      <c r="B47" s="386" t="s">
        <v>416</v>
      </c>
      <c r="H47" s="387" t="s">
        <v>191</v>
      </c>
      <c r="J47" s="388">
        <f t="shared" ref="J47:M47" si="172">IF(COUNT(J28:J29,J31:J32)=0,0,COUNT(J28:J29,J31:J32))</f>
        <v>0</v>
      </c>
      <c r="K47" s="388">
        <f t="shared" si="172"/>
        <v>0</v>
      </c>
      <c r="L47" s="388">
        <f t="shared" si="172"/>
        <v>0</v>
      </c>
      <c r="M47" s="388">
        <f t="shared" si="172"/>
        <v>0</v>
      </c>
      <c r="N47" s="829"/>
      <c r="O47" s="829"/>
      <c r="P47" s="388">
        <f t="shared" ref="P47:S47" si="173">IF(COUNT(P28:P29,P31:P32)=0,0,COUNT(P28:P29,P31:P32))</f>
        <v>0</v>
      </c>
      <c r="Q47" s="388">
        <f t="shared" si="173"/>
        <v>0</v>
      </c>
      <c r="R47" s="388">
        <f t="shared" si="173"/>
        <v>0</v>
      </c>
      <c r="S47" s="388">
        <f t="shared" si="173"/>
        <v>0</v>
      </c>
      <c r="T47" s="829"/>
      <c r="U47" s="829"/>
      <c r="V47" s="829"/>
      <c r="W47" s="829"/>
      <c r="X47" s="388"/>
      <c r="Y47" s="388">
        <f t="shared" ref="Y47:AB47" si="174">IF(COUNT(Y28:Y29,Y31:Y32)=0,0,COUNT(Y28:Y29,Y31:Y32))</f>
        <v>0</v>
      </c>
      <c r="Z47" s="388">
        <f t="shared" si="174"/>
        <v>0</v>
      </c>
      <c r="AA47" s="388">
        <f t="shared" si="174"/>
        <v>0</v>
      </c>
      <c r="AB47" s="388">
        <f t="shared" si="174"/>
        <v>0</v>
      </c>
      <c r="AC47" s="829"/>
      <c r="AD47" s="829"/>
      <c r="AE47" s="388">
        <f t="shared" ref="AE47:AH47" si="175">IF(COUNT(AE28:AE29,AE31:AE32)=0,0,COUNT(AE28:AE29,AE31:AE32))</f>
        <v>0</v>
      </c>
      <c r="AF47" s="388">
        <f t="shared" si="175"/>
        <v>0</v>
      </c>
      <c r="AG47" s="388">
        <f t="shared" si="175"/>
        <v>0</v>
      </c>
      <c r="AH47" s="388">
        <f t="shared" si="175"/>
        <v>0</v>
      </c>
      <c r="AI47" s="829"/>
      <c r="AJ47" s="829"/>
      <c r="AK47" s="829"/>
      <c r="AL47" s="829"/>
      <c r="AM47" s="388"/>
      <c r="AN47" s="388">
        <f>IF(COUNT(AN28:AN29,AN31:AN32)=0,0,COUNT(AN28:AN29,AN31:AN32))</f>
        <v>0</v>
      </c>
      <c r="AO47" s="388">
        <f t="shared" ref="AO47:AQ47" si="176">IF(COUNT(AO28:AO29,AO31:AO32)=0,0,COUNT(AO28:AO29,AO31:AO32))</f>
        <v>0</v>
      </c>
      <c r="AP47" s="388">
        <f t="shared" si="176"/>
        <v>0</v>
      </c>
      <c r="AQ47" s="388">
        <f t="shared" si="176"/>
        <v>0</v>
      </c>
      <c r="AR47" s="829"/>
      <c r="AS47" s="829"/>
      <c r="AT47" s="388">
        <f t="shared" ref="AT47:AW47" si="177">IF(COUNT(AT28:AT29,AT31:AT32)=0,0,COUNT(AT28:AT29,AT31:AT32))</f>
        <v>0</v>
      </c>
      <c r="AU47" s="388">
        <f t="shared" si="177"/>
        <v>0</v>
      </c>
      <c r="AV47" s="388">
        <f t="shared" si="177"/>
        <v>0</v>
      </c>
      <c r="AW47" s="388">
        <f t="shared" si="177"/>
        <v>0</v>
      </c>
      <c r="AX47" s="829"/>
      <c r="AY47" s="829"/>
      <c r="AZ47" s="829"/>
      <c r="BA47" s="829"/>
    </row>
    <row r="48" spans="2:81" s="211" customFormat="1" ht="12.75" hidden="1" customHeight="1">
      <c r="B48" s="186"/>
      <c r="C48" s="186"/>
      <c r="D48" s="186"/>
      <c r="E48" s="186"/>
      <c r="F48" s="186"/>
      <c r="G48" s="186"/>
      <c r="H48" s="187"/>
    </row>
    <row r="49" spans="2:53" s="211" customFormat="1" ht="12.75" hidden="1" customHeight="1">
      <c r="B49" s="369"/>
      <c r="C49" s="369"/>
      <c r="D49" s="369"/>
      <c r="E49" s="369"/>
      <c r="F49" s="369"/>
      <c r="H49" s="370"/>
      <c r="J49" s="369"/>
      <c r="K49" s="369"/>
      <c r="L49" s="369"/>
      <c r="M49" s="369"/>
      <c r="N49" s="369"/>
      <c r="O49" s="369"/>
      <c r="P49" s="369"/>
      <c r="Q49" s="369"/>
      <c r="R49" s="369"/>
      <c r="S49" s="369"/>
      <c r="T49" s="369"/>
      <c r="U49" s="369"/>
      <c r="V49" s="369"/>
      <c r="W49" s="369"/>
      <c r="Y49" s="369"/>
      <c r="Z49" s="369"/>
      <c r="AA49" s="369"/>
      <c r="AB49" s="369"/>
      <c r="AC49" s="369"/>
      <c r="AD49" s="369"/>
      <c r="AE49" s="369"/>
      <c r="AF49" s="369"/>
      <c r="AG49" s="369"/>
      <c r="AH49" s="369"/>
      <c r="AI49" s="369"/>
      <c r="AJ49" s="369"/>
      <c r="AK49" s="369"/>
      <c r="AL49" s="369"/>
      <c r="AN49" s="369"/>
      <c r="AO49" s="369"/>
      <c r="AP49" s="369"/>
      <c r="AQ49" s="369"/>
      <c r="AR49" s="369"/>
      <c r="AS49" s="369"/>
      <c r="AT49" s="369"/>
      <c r="AU49" s="369"/>
      <c r="AV49" s="369"/>
      <c r="AW49" s="369"/>
      <c r="AX49" s="369"/>
      <c r="AY49" s="369"/>
      <c r="AZ49" s="369"/>
      <c r="BA49" s="369"/>
    </row>
    <row r="50" spans="2:53" s="170" customFormat="1" ht="12.75" hidden="1" customHeight="1">
      <c r="B50" s="412" t="s">
        <v>62</v>
      </c>
      <c r="F50" s="171"/>
      <c r="G50" s="171"/>
      <c r="H50" s="172" t="s">
        <v>191</v>
      </c>
      <c r="I50" s="171"/>
      <c r="J50" s="173">
        <f t="shared" ref="J50:V50" si="178">IF(ABS(J9-(J11+J13+J15+J17+J19+J23+J25))&lt;0.001,0,J9-(J11+J13+J15+J17+J19+J23+J25))</f>
        <v>0</v>
      </c>
      <c r="K50" s="173">
        <f t="shared" si="178"/>
        <v>0</v>
      </c>
      <c r="L50" s="173">
        <f t="shared" si="178"/>
        <v>0</v>
      </c>
      <c r="M50" s="173">
        <f t="shared" si="178"/>
        <v>0</v>
      </c>
      <c r="N50" s="173">
        <f t="shared" si="178"/>
        <v>0</v>
      </c>
      <c r="O50" s="173">
        <f t="shared" si="178"/>
        <v>0</v>
      </c>
      <c r="P50" s="173">
        <f t="shared" si="178"/>
        <v>0</v>
      </c>
      <c r="Q50" s="173">
        <f t="shared" si="178"/>
        <v>0</v>
      </c>
      <c r="R50" s="173">
        <f t="shared" si="178"/>
        <v>0</v>
      </c>
      <c r="S50" s="173">
        <f t="shared" si="178"/>
        <v>0</v>
      </c>
      <c r="T50" s="173">
        <f t="shared" si="178"/>
        <v>0</v>
      </c>
      <c r="U50" s="173">
        <f t="shared" si="178"/>
        <v>0</v>
      </c>
      <c r="V50" s="173">
        <f t="shared" si="178"/>
        <v>0</v>
      </c>
      <c r="W50" s="173">
        <f>IF(ABS(W9-(W11+W13+W15+W17+W19+W23+W25))&lt;0.001,0,W9-(W11+W13+W15+W17+W19+W23+W25))</f>
        <v>-1</v>
      </c>
      <c r="X50" s="173"/>
      <c r="Y50" s="173">
        <f t="shared" ref="Y50:AL50" si="179">IF(ABS(Y9-(Y11+Y13+Y15+Y17+Y19+Y23+Y25))&lt;0.001,0,Y9-(Y11+Y13+Y15+Y17+Y19+Y23+Y25))</f>
        <v>0</v>
      </c>
      <c r="Z50" s="173">
        <f t="shared" si="179"/>
        <v>1</v>
      </c>
      <c r="AA50" s="173">
        <f t="shared" si="179"/>
        <v>0</v>
      </c>
      <c r="AB50" s="173">
        <f t="shared" si="179"/>
        <v>0</v>
      </c>
      <c r="AC50" s="173">
        <f t="shared" si="179"/>
        <v>0</v>
      </c>
      <c r="AD50" s="173">
        <f t="shared" si="179"/>
        <v>1</v>
      </c>
      <c r="AE50" s="173">
        <f t="shared" si="179"/>
        <v>0</v>
      </c>
      <c r="AF50" s="173">
        <f t="shared" si="179"/>
        <v>0</v>
      </c>
      <c r="AG50" s="173">
        <f t="shared" si="179"/>
        <v>0</v>
      </c>
      <c r="AH50" s="173">
        <f t="shared" si="179"/>
        <v>0</v>
      </c>
      <c r="AI50" s="173">
        <f t="shared" si="179"/>
        <v>0</v>
      </c>
      <c r="AJ50" s="173">
        <f t="shared" si="179"/>
        <v>1</v>
      </c>
      <c r="AK50" s="173">
        <f t="shared" si="179"/>
        <v>1</v>
      </c>
      <c r="AL50" s="173">
        <f t="shared" si="179"/>
        <v>0</v>
      </c>
      <c r="AM50" s="173"/>
      <c r="AN50" s="173">
        <f t="shared" ref="AN50:BA50" si="180">IF(ABS(AN9-(AN11+AN13+AN15+AN17+AN19+AN23+AN25))&lt;0.001,0,AN9-(AN11+AN13+AN15+AN17+AN19+AN23+AN25))</f>
        <v>0</v>
      </c>
      <c r="AO50" s="173">
        <f t="shared" si="180"/>
        <v>-1</v>
      </c>
      <c r="AP50" s="173">
        <f t="shared" si="180"/>
        <v>0</v>
      </c>
      <c r="AQ50" s="173">
        <f t="shared" si="180"/>
        <v>0</v>
      </c>
      <c r="AR50" s="173">
        <f t="shared" si="180"/>
        <v>0</v>
      </c>
      <c r="AS50" s="173">
        <f t="shared" si="180"/>
        <v>0</v>
      </c>
      <c r="AT50" s="173">
        <f t="shared" si="180"/>
        <v>0</v>
      </c>
      <c r="AU50" s="173">
        <f t="shared" si="180"/>
        <v>0</v>
      </c>
      <c r="AV50" s="173">
        <f t="shared" si="180"/>
        <v>0</v>
      </c>
      <c r="AW50" s="173">
        <f t="shared" si="180"/>
        <v>0</v>
      </c>
      <c r="AX50" s="173">
        <f t="shared" si="180"/>
        <v>0</v>
      </c>
      <c r="AY50" s="173">
        <f t="shared" si="180"/>
        <v>0</v>
      </c>
      <c r="AZ50" s="173">
        <f t="shared" si="180"/>
        <v>0</v>
      </c>
      <c r="BA50" s="173">
        <f t="shared" si="180"/>
        <v>0</v>
      </c>
    </row>
    <row r="51" spans="2:53" s="211" customFormat="1" ht="12.75" hidden="1" customHeight="1">
      <c r="B51" s="186"/>
      <c r="C51" s="186"/>
      <c r="D51" s="186"/>
      <c r="E51" s="186"/>
      <c r="F51" s="186"/>
      <c r="H51" s="187"/>
      <c r="J51" s="186"/>
      <c r="K51" s="186"/>
      <c r="L51" s="186"/>
      <c r="M51" s="186"/>
      <c r="N51" s="186"/>
      <c r="O51" s="186"/>
      <c r="P51" s="186"/>
      <c r="Q51" s="186"/>
      <c r="R51" s="186"/>
      <c r="S51" s="186"/>
      <c r="T51" s="186"/>
      <c r="U51" s="186"/>
      <c r="V51" s="186"/>
      <c r="W51" s="186"/>
      <c r="Y51" s="186"/>
      <c r="Z51" s="186"/>
      <c r="AA51" s="186"/>
      <c r="AB51" s="186"/>
      <c r="AC51" s="186"/>
      <c r="AD51" s="186"/>
      <c r="AE51" s="186"/>
      <c r="AF51" s="186"/>
      <c r="AG51" s="186"/>
      <c r="AH51" s="186"/>
      <c r="AI51" s="186"/>
      <c r="AJ51" s="186"/>
      <c r="AK51" s="186"/>
      <c r="AL51" s="186"/>
      <c r="AN51" s="186"/>
      <c r="AO51" s="186"/>
      <c r="AP51" s="186"/>
      <c r="AQ51" s="186"/>
      <c r="AR51" s="186"/>
      <c r="AS51" s="186"/>
      <c r="AT51" s="186"/>
      <c r="AU51" s="186"/>
      <c r="AV51" s="186"/>
      <c r="AW51" s="186"/>
      <c r="AX51" s="186"/>
      <c r="AY51" s="186"/>
      <c r="AZ51" s="186"/>
      <c r="BA51" s="186"/>
    </row>
    <row r="52" spans="2:53" s="211" customFormat="1" ht="12.75" hidden="1" customHeight="1">
      <c r="B52" s="369"/>
      <c r="C52" s="369"/>
      <c r="D52" s="369"/>
      <c r="E52" s="369"/>
      <c r="F52" s="369"/>
      <c r="H52" s="370"/>
      <c r="J52" s="369"/>
      <c r="K52" s="369"/>
      <c r="L52" s="369"/>
      <c r="M52" s="369"/>
      <c r="N52" s="369"/>
      <c r="O52" s="369"/>
      <c r="P52" s="369"/>
      <c r="Q52" s="369"/>
      <c r="R52" s="369"/>
      <c r="S52" s="369"/>
      <c r="T52" s="369"/>
      <c r="U52" s="369"/>
      <c r="V52" s="369"/>
      <c r="W52" s="369"/>
      <c r="Y52" s="369"/>
      <c r="Z52" s="369"/>
      <c r="AA52" s="369"/>
      <c r="AB52" s="369"/>
      <c r="AC52" s="369"/>
      <c r="AD52" s="369"/>
      <c r="AE52" s="369"/>
      <c r="AF52" s="369"/>
      <c r="AG52" s="369"/>
      <c r="AH52" s="369"/>
      <c r="AI52" s="369"/>
      <c r="AJ52" s="369"/>
      <c r="AK52" s="369"/>
      <c r="AL52" s="369"/>
      <c r="AN52" s="369"/>
      <c r="AO52" s="369"/>
      <c r="AP52" s="369"/>
      <c r="AQ52" s="369"/>
      <c r="AR52" s="369"/>
      <c r="AS52" s="369"/>
      <c r="AT52" s="369"/>
      <c r="AU52" s="369"/>
      <c r="AV52" s="369"/>
      <c r="AW52" s="369"/>
      <c r="AX52" s="369"/>
      <c r="AY52" s="369"/>
      <c r="AZ52" s="369"/>
      <c r="BA52" s="369"/>
    </row>
    <row r="53" spans="2:53" s="170" customFormat="1" ht="12.75" hidden="1" customHeight="1">
      <c r="B53" s="412" t="s">
        <v>314</v>
      </c>
      <c r="F53" s="171"/>
      <c r="G53" s="171"/>
      <c r="H53" s="172" t="s">
        <v>192</v>
      </c>
      <c r="I53" s="171"/>
      <c r="J53" s="408"/>
      <c r="K53" s="408"/>
      <c r="L53" s="408"/>
      <c r="M53" s="408"/>
      <c r="N53" s="173">
        <f>IF(ABS(N28-('Spain Financials'!N28+'Poland Financials'!N32+'Belgium &amp; Luxembourg Financials'!N28+'Central Europe Financials'!N36))&lt;0.001,0,N28-('Spain Financials'!N28+'Poland Financials'!N32+'Belgium &amp; Luxembourg Financials'!N28+'Central Europe Financials'!N36))</f>
        <v>0</v>
      </c>
      <c r="O53" s="173">
        <f>IF(ABS(O28-('Spain Financials'!O28+'Poland Financials'!O32+'Belgium &amp; Luxembourg Financials'!O28+'Central Europe Financials'!O36))&lt;0.001,0,O28-('Spain Financials'!O28+'Poland Financials'!O32+'Belgium &amp; Luxembourg Financials'!O28+'Central Europe Financials'!O36))</f>
        <v>0</v>
      </c>
      <c r="P53" s="408"/>
      <c r="Q53" s="408"/>
      <c r="R53" s="408"/>
      <c r="S53" s="408"/>
      <c r="T53" s="173">
        <f>IF(ABS(T28-('Spain Financials'!T28+'Poland Financials'!T32+'Belgium &amp; Luxembourg Financials'!T28+'Central Europe Financials'!T36))&lt;0.001,0,T28-('Spain Financials'!T28+'Poland Financials'!T32+'Belgium &amp; Luxembourg Financials'!T28+'Central Europe Financials'!T36))</f>
        <v>0</v>
      </c>
      <c r="U53" s="173">
        <f>IF(ABS(U28-('Spain Financials'!U28+'Poland Financials'!U32+'Belgium &amp; Luxembourg Financials'!U28+'Central Europe Financials'!U36))&lt;0.001,0,U28-('Spain Financials'!U28+'Poland Financials'!U32+'Belgium &amp; Luxembourg Financials'!U28+'Central Europe Financials'!U36))</f>
        <v>0</v>
      </c>
      <c r="V53" s="173">
        <f>IF(ABS(V28-('Spain Financials'!V28+'Poland Financials'!V32+'Belgium &amp; Luxembourg Financials'!V28+'Central Europe Financials'!V36))&lt;0.001,0,V28-('Spain Financials'!V28+'Poland Financials'!V32+'Belgium &amp; Luxembourg Financials'!V28+'Central Europe Financials'!V36))</f>
        <v>0</v>
      </c>
      <c r="W53" s="173">
        <f>IF(ABS(W28-('Spain Financials'!W28+'Poland Financials'!W32+'Belgium &amp; Luxembourg Financials'!W28+'Central Europe Financials'!W36))&lt;0.001,0,W28-('Spain Financials'!W28+'Poland Financials'!W32+'Belgium &amp; Luxembourg Financials'!W28+'Central Europe Financials'!W36))</f>
        <v>0</v>
      </c>
      <c r="X53" s="173"/>
      <c r="Y53" s="408"/>
      <c r="Z53" s="408"/>
      <c r="AA53" s="408"/>
      <c r="AB53" s="408"/>
      <c r="AC53" s="173">
        <f>IF(ABS(AC28-('Spain Financials'!AC28+'Poland Financials'!AC32+'Belgium &amp; Luxembourg Financials'!AC28+'Central Europe Financials'!AC36))&lt;0.001,0,AC28-('Spain Financials'!AC28+'Poland Financials'!AC32+'Belgium &amp; Luxembourg Financials'!AC28+'Central Europe Financials'!AC36))</f>
        <v>0</v>
      </c>
      <c r="AD53" s="173">
        <f>IF(ABS(AD28-('Spain Financials'!AD28+'Poland Financials'!AD32+'Belgium &amp; Luxembourg Financials'!AD28+'Central Europe Financials'!AD36))&lt;0.001,0,AD28-('Spain Financials'!AD28+'Poland Financials'!AD32+'Belgium &amp; Luxembourg Financials'!AD28+'Central Europe Financials'!AD36))</f>
        <v>0</v>
      </c>
      <c r="AE53" s="408"/>
      <c r="AF53" s="408"/>
      <c r="AG53" s="408"/>
      <c r="AH53" s="408"/>
      <c r="AI53" s="173">
        <f>IF(ABS(AI28-('Spain Financials'!AI28+'Poland Financials'!AI32+'Belgium &amp; Luxembourg Financials'!AI28+'Central Europe Financials'!AI36))&lt;0.001,0,AI28-('Spain Financials'!AI28+'Poland Financials'!AI32+'Belgium &amp; Luxembourg Financials'!AI28+'Central Europe Financials'!AI36))</f>
        <v>0</v>
      </c>
      <c r="AJ53" s="173">
        <f>IF(ABS(AJ28-('Spain Financials'!AJ28+'Poland Financials'!AJ32+'Belgium &amp; Luxembourg Financials'!AJ28+'Central Europe Financials'!AJ36))&lt;0.001,0,AJ28-('Spain Financials'!AJ28+'Poland Financials'!AJ32+'Belgium &amp; Luxembourg Financials'!AJ28+'Central Europe Financials'!AJ36))</f>
        <v>0</v>
      </c>
      <c r="AK53" s="173">
        <f>IF(ABS(AK28-('Spain Financials'!AK28+'Poland Financials'!AK32+'Belgium &amp; Luxembourg Financials'!AK28+'Central Europe Financials'!AK36))&lt;0.001,0,AK28-('Spain Financials'!AK28+'Poland Financials'!AK32+'Belgium &amp; Luxembourg Financials'!AK28+'Central Europe Financials'!AK36))</f>
        <v>0</v>
      </c>
      <c r="AL53" s="173">
        <f>IF(ABS(AL28-('Spain Financials'!AL28+'Poland Financials'!AL32+'Belgium &amp; Luxembourg Financials'!AL28+'Central Europe Financials'!AL36))&lt;0.001,0,AL28-('Spain Financials'!AL28+'Poland Financials'!AL32+'Belgium &amp; Luxembourg Financials'!AL28+'Central Europe Financials'!AL36))</f>
        <v>1</v>
      </c>
      <c r="AM53" s="173"/>
      <c r="AN53" s="408"/>
      <c r="AO53" s="408"/>
      <c r="AP53" s="408"/>
      <c r="AQ53" s="408"/>
      <c r="AR53" s="173">
        <f>IF(ABS(AR28-('Spain Financials'!AR28+'Poland Financials'!AR32+'Belgium &amp; Luxembourg Financials'!AR28+'Central Europe Financials'!AR36))&lt;0.001,0,AR28-('Spain Financials'!AR28+'Poland Financials'!AR32+'Belgium &amp; Luxembourg Financials'!AR28+'Central Europe Financials'!AR36))</f>
        <v>0</v>
      </c>
      <c r="AS53" s="173">
        <f>IF(ABS(AS28-('Spain Financials'!AS28+'Poland Financials'!AS32+'Belgium &amp; Luxembourg Financials'!AS28+'Central Europe Financials'!AS36))&lt;0.001,0,AS28-('Spain Financials'!AS28+'Poland Financials'!AS32+'Belgium &amp; Luxembourg Financials'!AS28+'Central Europe Financials'!AS36))</f>
        <v>0</v>
      </c>
      <c r="AT53" s="408"/>
      <c r="AU53" s="408"/>
      <c r="AV53" s="408"/>
      <c r="AW53" s="408"/>
      <c r="AX53" s="173">
        <f>IF(ABS(AX28-('Spain Financials'!AX28+'Poland Financials'!AX32+'Belgium &amp; Luxembourg Financials'!AX28+'Central Europe Financials'!AX36))&lt;0.001,0,AX28-('Spain Financials'!AX28+'Poland Financials'!AX32+'Belgium &amp; Luxembourg Financials'!AX28+'Central Europe Financials'!AX36))</f>
        <v>0</v>
      </c>
      <c r="AY53" s="173">
        <f>IF(ABS(AY28-('Spain Financials'!AY28+'Poland Financials'!AY32+'Belgium &amp; Luxembourg Financials'!AY28+'Central Europe Financials'!AY36))&lt;0.001,0,AY28-('Spain Financials'!AY28+'Poland Financials'!AY32+'Belgium &amp; Luxembourg Financials'!AY28+'Central Europe Financials'!AY36))</f>
        <v>0</v>
      </c>
      <c r="AZ53" s="173">
        <f>IF(ABS(AZ28-('Spain Financials'!AZ28+'Poland Financials'!AZ32+'Belgium &amp; Luxembourg Financials'!AZ28+'Central Europe Financials'!AZ36))&lt;0.001,0,AZ28-('Spain Financials'!AZ28+'Poland Financials'!AZ32+'Belgium &amp; Luxembourg Financials'!AZ28+'Central Europe Financials'!AZ36))</f>
        <v>0</v>
      </c>
      <c r="BA53" s="173">
        <f>IF(ABS(BA28-('Spain Financials'!BA28+'Poland Financials'!BA32+'Belgium &amp; Luxembourg Financials'!BA28+'Central Europe Financials'!BA36))&lt;0.001,0,BA28-('Spain Financials'!BA28+'Poland Financials'!BA32+'Belgium &amp; Luxembourg Financials'!BA28+'Central Europe Financials'!BA36))</f>
        <v>0</v>
      </c>
    </row>
    <row r="54" spans="2:53" s="170" customFormat="1" ht="12.75" hidden="1" customHeight="1">
      <c r="B54" s="412" t="s">
        <v>243</v>
      </c>
      <c r="F54" s="171"/>
      <c r="G54" s="171"/>
      <c r="H54" s="172" t="s">
        <v>192</v>
      </c>
      <c r="I54" s="171"/>
      <c r="J54" s="408"/>
      <c r="K54" s="408"/>
      <c r="L54" s="408"/>
      <c r="M54" s="408"/>
      <c r="N54" s="173">
        <f>IF(ABS(N31-('Spain Financials'!N31+'Poland Financials'!N35+'Belgium &amp; Luxembourg Financials'!N31+'Central Europe Financials'!N39))&lt;0.001,0,N31-('Spain Financials'!N31+'Poland Financials'!N35+'Belgium &amp; Luxembourg Financials'!N31+'Central Europe Financials'!N39))</f>
        <v>0</v>
      </c>
      <c r="O54" s="173">
        <f>IF(ABS(O31-('Spain Financials'!O31+'Poland Financials'!O35+'Belgium &amp; Luxembourg Financials'!O31+'Central Europe Financials'!O39))&lt;0.001,0,O31-('Spain Financials'!O31+'Poland Financials'!O35+'Belgium &amp; Luxembourg Financials'!O31+'Central Europe Financials'!O39))</f>
        <v>0</v>
      </c>
      <c r="P54" s="408"/>
      <c r="Q54" s="408"/>
      <c r="R54" s="408"/>
      <c r="S54" s="408"/>
      <c r="T54" s="173">
        <f>IF(ABS(T31-('Spain Financials'!T31+'Poland Financials'!T35+'Belgium &amp; Luxembourg Financials'!T31+'Central Europe Financials'!T39))&lt;0.001,0,T31-('Spain Financials'!T31+'Poland Financials'!T35+'Belgium &amp; Luxembourg Financials'!T31+'Central Europe Financials'!T39))</f>
        <v>0</v>
      </c>
      <c r="U54" s="173">
        <f>IF(ABS(U31-('Spain Financials'!U31+'Poland Financials'!U35+'Belgium &amp; Luxembourg Financials'!U31+'Central Europe Financials'!U39))&lt;0.001,0,U31-('Spain Financials'!U31+'Poland Financials'!U35+'Belgium &amp; Luxembourg Financials'!U31+'Central Europe Financials'!U39))</f>
        <v>0</v>
      </c>
      <c r="V54" s="173">
        <f>IF(ABS(V31-('Spain Financials'!V31+'Poland Financials'!V35+'Belgium &amp; Luxembourg Financials'!V31+'Central Europe Financials'!V39))&lt;0.001,0,V31-('Spain Financials'!V31+'Poland Financials'!V35+'Belgium &amp; Luxembourg Financials'!V31+'Central Europe Financials'!V39))</f>
        <v>0</v>
      </c>
      <c r="W54" s="173">
        <f>IF(ABS(W31-('Spain Financials'!W31+'Poland Financials'!W35+'Belgium &amp; Luxembourg Financials'!W31+'Central Europe Financials'!W39))&lt;0.001,0,W31-('Spain Financials'!W31+'Poland Financials'!W35+'Belgium &amp; Luxembourg Financials'!W31+'Central Europe Financials'!W39))</f>
        <v>-1</v>
      </c>
      <c r="X54" s="173"/>
      <c r="Y54" s="408"/>
      <c r="Z54" s="408"/>
      <c r="AA54" s="408"/>
      <c r="AB54" s="408"/>
      <c r="AC54" s="173">
        <f>IF(ABS(AC31-('Spain Financials'!AC31+'Poland Financials'!AC35+'Belgium &amp; Luxembourg Financials'!AC31+'Central Europe Financials'!AC39))&lt;0.001,0,AC31-('Spain Financials'!AC31+'Poland Financials'!AC35+'Belgium &amp; Luxembourg Financials'!AC31+'Central Europe Financials'!AC39))</f>
        <v>0</v>
      </c>
      <c r="AD54" s="173">
        <f>IF(ABS(AD31-('Spain Financials'!AD31+'Poland Financials'!AD35+'Belgium &amp; Luxembourg Financials'!AD31+'Central Europe Financials'!AD39))&lt;0.001,0,AD31-('Spain Financials'!AD31+'Poland Financials'!AD35+'Belgium &amp; Luxembourg Financials'!AD31+'Central Europe Financials'!AD39))</f>
        <v>0</v>
      </c>
      <c r="AE54" s="408"/>
      <c r="AF54" s="408"/>
      <c r="AG54" s="408"/>
      <c r="AH54" s="408"/>
      <c r="AI54" s="173">
        <f>IF(ABS(AI31-('Spain Financials'!AI31+'Poland Financials'!AI35+'Belgium &amp; Luxembourg Financials'!AI31+'Central Europe Financials'!AI39))&lt;0.001,0,AI31-('Spain Financials'!AI31+'Poland Financials'!AI35+'Belgium &amp; Luxembourg Financials'!AI31+'Central Europe Financials'!AI39))</f>
        <v>0</v>
      </c>
      <c r="AJ54" s="173">
        <f>IF(ABS(AJ31-('Spain Financials'!AJ31+'Poland Financials'!AJ35+'Belgium &amp; Luxembourg Financials'!AJ31+'Central Europe Financials'!AJ39))&lt;0.001,0,AJ31-('Spain Financials'!AJ31+'Poland Financials'!AJ35+'Belgium &amp; Luxembourg Financials'!AJ31+'Central Europe Financials'!AJ39))</f>
        <v>1</v>
      </c>
      <c r="AK54" s="173">
        <f>IF(ABS(AK31-('Spain Financials'!AK31+'Poland Financials'!AK35+'Belgium &amp; Luxembourg Financials'!AK31+'Central Europe Financials'!AK39))&lt;0.001,0,AK31-('Spain Financials'!AK31+'Poland Financials'!AK35+'Belgium &amp; Luxembourg Financials'!AK31+'Central Europe Financials'!AK39))</f>
        <v>-1</v>
      </c>
      <c r="AL54" s="173">
        <f>IF(ABS(AL31-('Spain Financials'!AL31+'Poland Financials'!AL35+'Belgium &amp; Luxembourg Financials'!AL31+'Central Europe Financials'!AL39))&lt;0.001,0,AL31-('Spain Financials'!AL31+'Poland Financials'!AL35+'Belgium &amp; Luxembourg Financials'!AL31+'Central Europe Financials'!AL39))</f>
        <v>0</v>
      </c>
      <c r="AM54" s="173"/>
      <c r="AN54" s="408"/>
      <c r="AO54" s="408"/>
      <c r="AP54" s="408"/>
      <c r="AQ54" s="408"/>
      <c r="AR54" s="173">
        <f>IF(ABS(AR31-('Spain Financials'!AR31+'Poland Financials'!AR35+'Belgium &amp; Luxembourg Financials'!AR31+'Central Europe Financials'!AR39))&lt;0.001,0,AR31-('Spain Financials'!AR31+'Poland Financials'!AR35+'Belgium &amp; Luxembourg Financials'!AR31+'Central Europe Financials'!AR39))</f>
        <v>0</v>
      </c>
      <c r="AS54" s="173">
        <f>IF(ABS(AS31-('Spain Financials'!AS31+'Poland Financials'!AS35+'Belgium &amp; Luxembourg Financials'!AS31+'Central Europe Financials'!AS39))&lt;0.001,0,AS31-('Spain Financials'!AS31+'Poland Financials'!AS35+'Belgium &amp; Luxembourg Financials'!AS31+'Central Europe Financials'!AS39))</f>
        <v>0</v>
      </c>
      <c r="AT54" s="408"/>
      <c r="AU54" s="408"/>
      <c r="AV54" s="408"/>
      <c r="AW54" s="408"/>
      <c r="AX54" s="173">
        <f>IF(ABS(AX31-('Spain Financials'!AX31+'Poland Financials'!AX35+'Belgium &amp; Luxembourg Financials'!AX31+'Central Europe Financials'!AX39))&lt;0.001,0,AX31-('Spain Financials'!AX31+'Poland Financials'!AX35+'Belgium &amp; Luxembourg Financials'!AX31+'Central Europe Financials'!AX39))</f>
        <v>0</v>
      </c>
      <c r="AY54" s="173">
        <f>IF(ABS(AY31-('Spain Financials'!AY31+'Poland Financials'!AY35+'Belgium &amp; Luxembourg Financials'!AY31+'Central Europe Financials'!AY39))&lt;0.001,0,AY31-('Spain Financials'!AY31+'Poland Financials'!AY35+'Belgium &amp; Luxembourg Financials'!AY31+'Central Europe Financials'!AY39))</f>
        <v>0</v>
      </c>
      <c r="AZ54" s="173">
        <f>IF(ABS(AZ31-('Spain Financials'!AZ31+'Poland Financials'!AZ35+'Belgium &amp; Luxembourg Financials'!AZ31+'Central Europe Financials'!AZ39))&lt;0.001,0,AZ31-('Spain Financials'!AZ31+'Poland Financials'!AZ35+'Belgium &amp; Luxembourg Financials'!AZ31+'Central Europe Financials'!AZ39))</f>
        <v>0</v>
      </c>
      <c r="BA54" s="173">
        <f>IF(ABS(BA31-('Spain Financials'!BA31+'Poland Financials'!BA35+'Belgium &amp; Luxembourg Financials'!BA31+'Central Europe Financials'!BA39))&lt;0.001,0,BA31-('Spain Financials'!BA31+'Poland Financials'!BA35+'Belgium &amp; Luxembourg Financials'!BA31+'Central Europe Financials'!BA39))</f>
        <v>0</v>
      </c>
    </row>
    <row r="55" spans="2:53" s="211" customFormat="1" ht="12.75" hidden="1" customHeight="1">
      <c r="B55" s="186"/>
      <c r="C55" s="186"/>
      <c r="D55" s="186"/>
      <c r="E55" s="186"/>
      <c r="F55" s="186"/>
      <c r="H55" s="187"/>
      <c r="J55" s="186"/>
      <c r="K55" s="186"/>
      <c r="L55" s="186"/>
      <c r="M55" s="186"/>
      <c r="N55" s="186"/>
      <c r="O55" s="186"/>
      <c r="P55" s="186"/>
      <c r="Q55" s="186"/>
      <c r="R55" s="186"/>
      <c r="S55" s="186"/>
      <c r="T55" s="186"/>
      <c r="U55" s="186"/>
      <c r="V55" s="186"/>
      <c r="W55" s="186"/>
      <c r="Y55" s="186"/>
      <c r="Z55" s="186"/>
      <c r="AA55" s="186"/>
      <c r="AB55" s="186"/>
      <c r="AC55" s="186"/>
      <c r="AD55" s="186"/>
      <c r="AE55" s="186"/>
      <c r="AF55" s="186"/>
      <c r="AG55" s="186"/>
      <c r="AH55" s="186"/>
      <c r="AI55" s="186"/>
      <c r="AJ55" s="186"/>
      <c r="AK55" s="186"/>
      <c r="AL55" s="186"/>
      <c r="AN55" s="186"/>
      <c r="AO55" s="186"/>
      <c r="AP55" s="186"/>
      <c r="AQ55" s="186"/>
      <c r="AR55" s="186"/>
      <c r="AS55" s="186"/>
      <c r="AT55" s="186"/>
      <c r="AU55" s="186"/>
      <c r="AV55" s="186"/>
      <c r="AW55" s="186"/>
      <c r="AX55" s="186"/>
      <c r="AY55" s="186"/>
      <c r="AZ55" s="186"/>
      <c r="BA55" s="186"/>
    </row>
    <row r="56" spans="2:53" s="211" customFormat="1" ht="12.75" hidden="1" customHeight="1">
      <c r="H56" s="13"/>
    </row>
    <row r="57" spans="2:53" s="155" customFormat="1" ht="12.75" hidden="1" customHeight="1">
      <c r="B57" s="155" t="s">
        <v>324</v>
      </c>
      <c r="H57" s="156" t="s">
        <v>192</v>
      </c>
      <c r="J57" s="157">
        <f>IF(ABS(J9-'Telecoms - Financial KPIs'!J15)&lt;0.001,0,J9-'Telecoms - Financial KPIs'!J15)</f>
        <v>0</v>
      </c>
      <c r="K57" s="157">
        <f>IF(ABS(K9-'Telecoms - Financial KPIs'!K15)&lt;0.001,0,K9-'Telecoms - Financial KPIs'!K15)</f>
        <v>0</v>
      </c>
      <c r="L57" s="157">
        <f>IF(ABS(L9-'Telecoms - Financial KPIs'!L15)&lt;0.001,0,L9-'Telecoms - Financial KPIs'!L15)</f>
        <v>0</v>
      </c>
      <c r="M57" s="157">
        <f>IF(ABS(M9-'Telecoms - Financial KPIs'!M15)&lt;0.001,0,M9-'Telecoms - Financial KPIs'!M15)</f>
        <v>0</v>
      </c>
      <c r="N57" s="157">
        <f>IF(ABS(N9-'Telecoms - Financial KPIs'!N15)&lt;0.001,0,N9-'Telecoms - Financial KPIs'!N15)</f>
        <v>0</v>
      </c>
      <c r="O57" s="157">
        <f>IF(ABS(O9-'Telecoms - Financial KPIs'!O15)&lt;0.001,0,O9-'Telecoms - Financial KPIs'!O15)</f>
        <v>0</v>
      </c>
      <c r="P57" s="157">
        <f>IF(ABS(P9-'Telecoms - Financial KPIs'!P15)&lt;0.001,0,P9-'Telecoms - Financial KPIs'!P15)</f>
        <v>0</v>
      </c>
      <c r="Q57" s="157">
        <f>IF(ABS(Q9-'Telecoms - Financial KPIs'!Q15)&lt;0.001,0,Q9-'Telecoms - Financial KPIs'!Q15)</f>
        <v>0</v>
      </c>
      <c r="R57" s="157">
        <f>IF(ABS(R9-'Telecoms - Financial KPIs'!R15)&lt;0.001,0,R9-'Telecoms - Financial KPIs'!R15)</f>
        <v>0</v>
      </c>
      <c r="S57" s="157">
        <f>IF(ABS(S9-'Telecoms - Financial KPIs'!S15)&lt;0.001,0,S9-'Telecoms - Financial KPIs'!S15)</f>
        <v>0</v>
      </c>
      <c r="T57" s="157">
        <f>IF(ABS(T9-'Telecoms - Financial KPIs'!T15)&lt;0.001,0,T9-'Telecoms - Financial KPIs'!T15)</f>
        <v>0</v>
      </c>
      <c r="U57" s="157">
        <f>IF(ABS(U9-'Telecoms - Financial KPIs'!U15)&lt;0.001,0,U9-'Telecoms - Financial KPIs'!U15)</f>
        <v>0</v>
      </c>
      <c r="V57" s="157">
        <f>IF(ABS(V9-'Telecoms - Financial KPIs'!V15)&lt;0.001,0,V9-'Telecoms - Financial KPIs'!V15)</f>
        <v>0</v>
      </c>
      <c r="W57" s="157">
        <f>IF(ABS(W9-'Telecoms - Financial KPIs'!W15)&lt;0.001,0,W9-'Telecoms - Financial KPIs'!W15)</f>
        <v>0</v>
      </c>
      <c r="X57" s="157"/>
      <c r="Y57" s="157">
        <f>IF(ABS(Y9-'Telecoms - Financial KPIs'!Y15)&lt;0.001,0,Y9-'Telecoms - Financial KPIs'!Y15)</f>
        <v>0</v>
      </c>
      <c r="Z57" s="157">
        <f>IF(ABS(Z9-'Telecoms - Financial KPIs'!Z15)&lt;0.001,0,Z9-'Telecoms - Financial KPIs'!Z15)</f>
        <v>0</v>
      </c>
      <c r="AA57" s="157">
        <f>IF(ABS(AA9-'Telecoms - Financial KPIs'!AA15)&lt;0.001,0,AA9-'Telecoms - Financial KPIs'!AA15)</f>
        <v>0</v>
      </c>
      <c r="AB57" s="157">
        <f>IF(ABS(AB9-'Telecoms - Financial KPIs'!AB15)&lt;0.001,0,AB9-'Telecoms - Financial KPIs'!AB15)</f>
        <v>0</v>
      </c>
      <c r="AC57" s="157">
        <f>IF(ABS(AC9-'Telecoms - Financial KPIs'!AC15)&lt;0.001,0,AC9-'Telecoms - Financial KPIs'!AC15)</f>
        <v>0</v>
      </c>
      <c r="AD57" s="157">
        <f>IF(ABS(AD9-'Telecoms - Financial KPIs'!AD15)&lt;0.001,0,AD9-'Telecoms - Financial KPIs'!AD15)</f>
        <v>0</v>
      </c>
      <c r="AE57" s="157">
        <f>IF(ABS(AE9-'Telecoms - Financial KPIs'!AE15)&lt;0.001,0,AE9-'Telecoms - Financial KPIs'!AE15)</f>
        <v>0</v>
      </c>
      <c r="AF57" s="157">
        <f>IF(ABS(AF9-'Telecoms - Financial KPIs'!AF15)&lt;0.001,0,AF9-'Telecoms - Financial KPIs'!AF15)</f>
        <v>0</v>
      </c>
      <c r="AG57" s="157">
        <f>IF(ABS(AG9-'Telecoms - Financial KPIs'!AG15)&lt;0.001,0,AG9-'Telecoms - Financial KPIs'!AG15)</f>
        <v>0</v>
      </c>
      <c r="AH57" s="157">
        <f>IF(ABS(AH9-'Telecoms - Financial KPIs'!AH15)&lt;0.001,0,AH9-'Telecoms - Financial KPIs'!AH15)</f>
        <v>0</v>
      </c>
      <c r="AI57" s="157">
        <f>IF(ABS(AI9-'Telecoms - Financial KPIs'!AI15)&lt;0.001,0,AI9-'Telecoms - Financial KPIs'!AI15)</f>
        <v>0</v>
      </c>
      <c r="AJ57" s="157">
        <f>IF(ABS(AJ9-'Telecoms - Financial KPIs'!AJ15)&lt;0.001,0,AJ9-'Telecoms - Financial KPIs'!AJ15)</f>
        <v>0</v>
      </c>
      <c r="AK57" s="157">
        <f>IF(ABS(AK9-'Telecoms - Financial KPIs'!AK15)&lt;0.001,0,AK9-'Telecoms - Financial KPIs'!AK15)</f>
        <v>0</v>
      </c>
      <c r="AL57" s="157">
        <f>IF(ABS(AL9-'Telecoms - Financial KPIs'!AL15)&lt;0.001,0,AL9-'Telecoms - Financial KPIs'!AL15)</f>
        <v>0</v>
      </c>
      <c r="AM57" s="157"/>
      <c r="AN57" s="157">
        <f>IF(ABS(AN9-'Telecoms - Financial KPIs'!AN15)&lt;0.001,0,AN9-'Telecoms - Financial KPIs'!AN15)</f>
        <v>0</v>
      </c>
      <c r="AO57" s="157">
        <f>IF(ABS(AO9-'Telecoms - Financial KPIs'!AO15)&lt;0.001,0,AO9-'Telecoms - Financial KPIs'!AO15)</f>
        <v>0</v>
      </c>
      <c r="AP57" s="157">
        <f>IF(ABS(AP9-'Telecoms - Financial KPIs'!AP15)&lt;0.001,0,AP9-'Telecoms - Financial KPIs'!AP15)</f>
        <v>0</v>
      </c>
      <c r="AQ57" s="157">
        <f>IF(ABS(AQ9-'Telecoms - Financial KPIs'!AQ15)&lt;0.001,0,AQ9-'Telecoms - Financial KPIs'!AQ15)</f>
        <v>0</v>
      </c>
      <c r="AR57" s="157">
        <f>IF(ABS(AR9-'Telecoms - Financial KPIs'!AR15)&lt;0.001,0,AR9-'Telecoms - Financial KPIs'!AR15)</f>
        <v>0</v>
      </c>
      <c r="AS57" s="157">
        <f>IF(ABS(AS9-'Telecoms - Financial KPIs'!AS15)&lt;0.001,0,AS9-'Telecoms - Financial KPIs'!AS15)</f>
        <v>0</v>
      </c>
      <c r="AT57" s="157">
        <f>IF(ABS(AT9-'Telecoms - Financial KPIs'!AT15)&lt;0.001,0,AT9-'Telecoms - Financial KPIs'!AT15)</f>
        <v>0</v>
      </c>
      <c r="AU57" s="157">
        <f>IF(ABS(AU9-'Telecoms - Financial KPIs'!AU15)&lt;0.001,0,AU9-'Telecoms - Financial KPIs'!AU15)</f>
        <v>0</v>
      </c>
      <c r="AV57" s="157">
        <f>IF(ABS(AV9-'Telecoms - Financial KPIs'!AV15)&lt;0.001,0,AV9-'Telecoms - Financial KPIs'!AV15)</f>
        <v>0</v>
      </c>
      <c r="AW57" s="157">
        <f>IF(ABS(AW9-'Telecoms - Financial KPIs'!AW15)&lt;0.001,0,AW9-'Telecoms - Financial KPIs'!AW15)</f>
        <v>0</v>
      </c>
      <c r="AX57" s="157">
        <f>IF(ABS(AX9-'Telecoms - Financial KPIs'!AX15)&lt;0.001,0,AX9-'Telecoms - Financial KPIs'!AX15)</f>
        <v>0</v>
      </c>
      <c r="AY57" s="157">
        <f>IF(ABS(AY9-'Telecoms - Financial KPIs'!AY15)&lt;0.001,0,AY9-'Telecoms - Financial KPIs'!AY15)</f>
        <v>0</v>
      </c>
      <c r="AZ57" s="157">
        <f>IF(ABS(AZ9-'Telecoms - Financial KPIs'!AZ15)&lt;0.001,0,AZ9-'Telecoms - Financial KPIs'!AZ15)</f>
        <v>0</v>
      </c>
      <c r="BA57" s="157">
        <f>IF(ABS(BA9-'Telecoms - Financial KPIs'!BA15)&lt;0.001,0,BA9-'Telecoms - Financial KPIs'!BA15)</f>
        <v>0</v>
      </c>
    </row>
    <row r="58" spans="2:53" s="155" customFormat="1" ht="12.75" hidden="1" customHeight="1">
      <c r="B58" s="155" t="s">
        <v>325</v>
      </c>
      <c r="H58" s="156" t="s">
        <v>192</v>
      </c>
      <c r="J58" s="400"/>
      <c r="K58" s="400"/>
      <c r="L58" s="400"/>
      <c r="M58" s="400"/>
      <c r="N58" s="157">
        <f>IF(ABS(N28-'Telecoms - Financial KPIs'!N63)&lt;0.001,0,N28-'Telecoms - Financial KPIs'!N63)</f>
        <v>0</v>
      </c>
      <c r="O58" s="157">
        <f>IF(ABS(O28-'Telecoms - Financial KPIs'!O63)&lt;0.001,0,O28-'Telecoms - Financial KPIs'!O63)</f>
        <v>0</v>
      </c>
      <c r="P58" s="400"/>
      <c r="Q58" s="400"/>
      <c r="R58" s="400"/>
      <c r="S58" s="400"/>
      <c r="T58" s="157">
        <f>IF(ABS(T28-'Telecoms - Financial KPIs'!T63)&lt;0.001,0,T28-'Telecoms - Financial KPIs'!T63)</f>
        <v>0</v>
      </c>
      <c r="U58" s="157">
        <f>IF(ABS(U28-'Telecoms - Financial KPIs'!U63)&lt;0.001,0,U28-'Telecoms - Financial KPIs'!U63)</f>
        <v>0</v>
      </c>
      <c r="V58" s="157">
        <f>IF(ABS(V28-'Telecoms - Financial KPIs'!V63)&lt;0.001,0,V28-'Telecoms - Financial KPIs'!V63)</f>
        <v>0</v>
      </c>
      <c r="W58" s="157">
        <f>IF(ABS(W28-'Telecoms - Financial KPIs'!W63)&lt;0.001,0,W28-'Telecoms - Financial KPIs'!W63)</f>
        <v>0</v>
      </c>
      <c r="X58" s="157"/>
      <c r="Y58" s="400"/>
      <c r="Z58" s="400"/>
      <c r="AA58" s="400"/>
      <c r="AB58" s="400"/>
      <c r="AC58" s="157">
        <f>IF(ABS(AC28-'Telecoms - Financial KPIs'!AC63)&lt;0.001,0,AC28-'Telecoms - Financial KPIs'!AC63)</f>
        <v>0</v>
      </c>
      <c r="AD58" s="157">
        <f>IF(ABS(AD28-'Telecoms - Financial KPIs'!AD63)&lt;0.001,0,AD28-'Telecoms - Financial KPIs'!AD63)</f>
        <v>0</v>
      </c>
      <c r="AE58" s="400"/>
      <c r="AF58" s="400"/>
      <c r="AG58" s="400"/>
      <c r="AH58" s="400"/>
      <c r="AI58" s="157">
        <f>IF(ABS(AI28-'Telecoms - Financial KPIs'!AI63)&lt;0.001,0,AI28-'Telecoms - Financial KPIs'!AI63)</f>
        <v>0</v>
      </c>
      <c r="AJ58" s="157">
        <f>IF(ABS(AJ28-'Telecoms - Financial KPIs'!AJ63)&lt;0.001,0,AJ28-'Telecoms - Financial KPIs'!AJ63)</f>
        <v>0</v>
      </c>
      <c r="AK58" s="157">
        <f>IF(ABS(AK28-'Telecoms - Financial KPIs'!AK63)&lt;0.001,0,AK28-'Telecoms - Financial KPIs'!AK63)</f>
        <v>0</v>
      </c>
      <c r="AL58" s="157">
        <f>IF(ABS(AL28-'Telecoms - Financial KPIs'!AL63)&lt;0.001,0,AL28-'Telecoms - Financial KPIs'!AL63)</f>
        <v>0</v>
      </c>
      <c r="AM58" s="157"/>
      <c r="AN58" s="400"/>
      <c r="AO58" s="400"/>
      <c r="AP58" s="400"/>
      <c r="AQ58" s="400"/>
      <c r="AR58" s="157">
        <f>IF(ABS(AR28-'Telecoms - Financial KPIs'!AR63)&lt;0.001,0,AR28-'Telecoms - Financial KPIs'!AR63)</f>
        <v>0</v>
      </c>
      <c r="AS58" s="157">
        <f>IF(ABS(AS28-'Telecoms - Financial KPIs'!AS63)&lt;0.001,0,AS28-'Telecoms - Financial KPIs'!AS63)</f>
        <v>0</v>
      </c>
      <c r="AT58" s="400"/>
      <c r="AU58" s="400"/>
      <c r="AV58" s="400"/>
      <c r="AW58" s="400"/>
      <c r="AX58" s="157">
        <f>IF(ABS(AX28-'Telecoms - Financial KPIs'!AX63)&lt;0.001,0,AX28-'Telecoms - Financial KPIs'!AX63)</f>
        <v>0</v>
      </c>
      <c r="AY58" s="157">
        <f>IF(ABS(AY28-'Telecoms - Financial KPIs'!AY63)&lt;0.001,0,AY28-'Telecoms - Financial KPIs'!AY63)</f>
        <v>0</v>
      </c>
      <c r="AZ58" s="157">
        <f>IF(ABS(AZ28-'Telecoms - Financial KPIs'!AZ63)&lt;0.001,0,AZ28-'Telecoms - Financial KPIs'!AZ63)</f>
        <v>0</v>
      </c>
      <c r="BA58" s="157">
        <f>IF(ABS(BA28-'Telecoms - Financial KPIs'!BA63)&lt;0.001,0,BA28-'Telecoms - Financial KPIs'!BA63)</f>
        <v>0</v>
      </c>
    </row>
    <row r="59" spans="2:53" s="155" customFormat="1" ht="12.75" hidden="1" customHeight="1">
      <c r="B59" s="155" t="s">
        <v>326</v>
      </c>
      <c r="H59" s="156" t="s">
        <v>192</v>
      </c>
      <c r="J59" s="400"/>
      <c r="K59" s="400"/>
      <c r="L59" s="400"/>
      <c r="M59" s="400"/>
      <c r="N59" s="157">
        <f>IF(ABS(N31-'Telecoms - Financial KPIs'!N88)&lt;0.001,0,N31-'Telecoms - Financial KPIs'!N88)</f>
        <v>0</v>
      </c>
      <c r="O59" s="157">
        <f>IF(ABS(O31-'Telecoms - Financial KPIs'!O88)&lt;0.001,0,O31-'Telecoms - Financial KPIs'!O88)</f>
        <v>0</v>
      </c>
      <c r="P59" s="400"/>
      <c r="Q59" s="400"/>
      <c r="R59" s="400"/>
      <c r="S59" s="400"/>
      <c r="T59" s="157">
        <f>IF(ABS(T31-'Telecoms - Financial KPIs'!T88)&lt;0.001,0,T31-'Telecoms - Financial KPIs'!T88)</f>
        <v>0</v>
      </c>
      <c r="U59" s="157">
        <f>IF(ABS(U31-'Telecoms - Financial KPIs'!U88)&lt;0.001,0,U31-'Telecoms - Financial KPIs'!U88)</f>
        <v>0</v>
      </c>
      <c r="V59" s="157">
        <f>IF(ABS(V31-'Telecoms - Financial KPIs'!V88)&lt;0.001,0,V31-'Telecoms - Financial KPIs'!V88)</f>
        <v>0</v>
      </c>
      <c r="W59" s="157">
        <f>IF(ABS(W31-'Telecoms - Financial KPIs'!W88)&lt;0.001,0,W31-'Telecoms - Financial KPIs'!W88)</f>
        <v>0</v>
      </c>
      <c r="X59" s="157"/>
      <c r="Y59" s="400"/>
      <c r="Z59" s="400"/>
      <c r="AA59" s="400"/>
      <c r="AB59" s="400"/>
      <c r="AC59" s="157">
        <f>IF(ABS(AC31-'Telecoms - Financial KPIs'!AC88)&lt;0.001,0,AC31-'Telecoms - Financial KPIs'!AC88)</f>
        <v>0</v>
      </c>
      <c r="AD59" s="157">
        <f>IF(ABS(AD31-'Telecoms - Financial KPIs'!AD88)&lt;0.001,0,AD31-'Telecoms - Financial KPIs'!AD88)</f>
        <v>0</v>
      </c>
      <c r="AE59" s="400"/>
      <c r="AF59" s="400"/>
      <c r="AG59" s="400"/>
      <c r="AH59" s="400"/>
      <c r="AI59" s="157">
        <f>IF(ABS(AI31-'Telecoms - Financial KPIs'!AI88)&lt;0.001,0,AI31-'Telecoms - Financial KPIs'!AI88)</f>
        <v>0</v>
      </c>
      <c r="AJ59" s="157">
        <f>IF(ABS(AJ31-'Telecoms - Financial KPIs'!AJ88)&lt;0.001,0,AJ31-'Telecoms - Financial KPIs'!AJ88)</f>
        <v>0</v>
      </c>
      <c r="AK59" s="157">
        <f>IF(ABS(AK31-'Telecoms - Financial KPIs'!AK88)&lt;0.001,0,AK31-'Telecoms - Financial KPIs'!AK88)</f>
        <v>0</v>
      </c>
      <c r="AL59" s="157">
        <f>IF(ABS(AL31-'Telecoms - Financial KPIs'!AL88)&lt;0.001,0,AL31-'Telecoms - Financial KPIs'!AL88)</f>
        <v>0</v>
      </c>
      <c r="AM59" s="157"/>
      <c r="AN59" s="400"/>
      <c r="AO59" s="400"/>
      <c r="AP59" s="400"/>
      <c r="AQ59" s="400"/>
      <c r="AR59" s="157">
        <f>IF(ABS(AR31-'Telecoms - Financial KPIs'!AR88)&lt;0.001,0,AR31-'Telecoms - Financial KPIs'!AR88)</f>
        <v>0</v>
      </c>
      <c r="AS59" s="157">
        <f>IF(ABS(AS31-'Telecoms - Financial KPIs'!AS88)&lt;0.001,0,AS31-'Telecoms - Financial KPIs'!AS88)</f>
        <v>0</v>
      </c>
      <c r="AT59" s="400"/>
      <c r="AU59" s="400"/>
      <c r="AV59" s="400"/>
      <c r="AW59" s="400"/>
      <c r="AX59" s="157">
        <f>IF(ABS(AX31-'Telecoms - Financial KPIs'!AX88)&lt;0.001,0,AX31-'Telecoms - Financial KPIs'!AX88)</f>
        <v>0</v>
      </c>
      <c r="AY59" s="157">
        <f>IF(ABS(AY31-'Telecoms - Financial KPIs'!AY88)&lt;0.001,0,AY31-'Telecoms - Financial KPIs'!AY88)</f>
        <v>0</v>
      </c>
      <c r="AZ59" s="157">
        <f>IF(ABS(AZ31-'Telecoms - Financial KPIs'!AZ88)&lt;0.001,0,AZ31-'Telecoms - Financial KPIs'!AZ88)</f>
        <v>0</v>
      </c>
      <c r="BA59" s="157">
        <f>IF(ABS(BA31-'Telecoms - Financial KPIs'!BA88)&lt;0.001,0,BA31-'Telecoms - Financial KPIs'!BA88)</f>
        <v>0</v>
      </c>
    </row>
    <row r="60" spans="2:53" s="211" customFormat="1" ht="12.75" hidden="1" customHeight="1">
      <c r="H60" s="13"/>
    </row>
    <row r="61" spans="2:53" s="155" customFormat="1" ht="12.75" hidden="1" customHeight="1">
      <c r="B61" s="155" t="s">
        <v>185</v>
      </c>
      <c r="H61" s="172" t="s">
        <v>192</v>
      </c>
      <c r="J61" s="400"/>
      <c r="K61" s="400"/>
      <c r="L61" s="400"/>
      <c r="M61" s="400"/>
      <c r="N61" s="157">
        <f>IF(ABS(N9-'Group - Segment reporting'!L$12)&lt;0.001,0,N9-'Group - Segment reporting'!L$12)</f>
        <v>0</v>
      </c>
      <c r="O61" s="157">
        <f>IF(ABS(O9-'Group - Segment reporting'!M$12)&lt;0.001,0,O9-'Group - Segment reporting'!M$12)</f>
        <v>0</v>
      </c>
      <c r="P61" s="400"/>
      <c r="Q61" s="400"/>
      <c r="R61" s="400"/>
      <c r="S61" s="400"/>
      <c r="T61" s="400"/>
      <c r="U61" s="400"/>
      <c r="V61" s="157">
        <f>IF(ABS(V9-'Group - Segment reporting'!AG$12)&lt;0.001,0,V9-'Group - Segment reporting'!AG$12)</f>
        <v>0</v>
      </c>
      <c r="W61" s="157">
        <f>IF(ABS(W9-'Group - Segment reporting'!AH$12)&lt;0.001,0,W9-'Group - Segment reporting'!AH$12)</f>
        <v>0</v>
      </c>
      <c r="X61" s="157"/>
      <c r="Y61" s="400"/>
      <c r="Z61" s="400"/>
      <c r="AA61" s="400"/>
      <c r="AB61" s="400"/>
      <c r="AC61" s="157">
        <f>IF(ABS(AC9-'Group - Segment reporting'!BB$12)&lt;0.001,0,AC9-'Group - Segment reporting'!BB$12)</f>
        <v>0</v>
      </c>
      <c r="AD61" s="157">
        <f>IF(ABS(AD9-'Group - Segment reporting'!BC$12)&lt;0.001,0,AD9-'Group - Segment reporting'!BC$12)</f>
        <v>0</v>
      </c>
      <c r="AE61" s="400"/>
      <c r="AF61" s="400"/>
      <c r="AG61" s="400"/>
      <c r="AH61" s="400"/>
      <c r="AI61" s="400"/>
      <c r="AJ61" s="400"/>
      <c r="AK61" s="157">
        <f>IF(ABS(AK9-'Group - Segment reporting'!BW$12)&lt;0.001,0,AK9-'Group - Segment reporting'!BW$12)</f>
        <v>0</v>
      </c>
      <c r="AL61" s="157">
        <f>IF(ABS(AL9-'Group - Segment reporting'!BX$12)&lt;0.001,0,AL9-'Group - Segment reporting'!BX$12)</f>
        <v>0</v>
      </c>
      <c r="AM61" s="157"/>
      <c r="AN61" s="400"/>
      <c r="AO61" s="400"/>
      <c r="AP61" s="400"/>
      <c r="AQ61" s="400"/>
      <c r="AR61" s="157">
        <f>IF(ABS(AR9-'Group - Segment reporting'!CR$12)&lt;0.001,0,AR9-'Group - Segment reporting'!CR$12)</f>
        <v>0</v>
      </c>
      <c r="AS61" s="157">
        <f>IF(ABS(AS9-'Group - Segment reporting'!CS$12)&lt;0.001,0,AS9-'Group - Segment reporting'!CS$12)</f>
        <v>0</v>
      </c>
      <c r="AT61" s="400"/>
      <c r="AU61" s="400"/>
      <c r="AV61" s="400"/>
      <c r="AW61" s="400"/>
      <c r="AX61" s="400"/>
      <c r="AY61" s="400"/>
      <c r="AZ61" s="157">
        <f>IF(ABS(AZ9-'Group - Segment reporting'!DM$12)&lt;0.001,0,AZ9-'Group - Segment reporting'!DM$12)</f>
        <v>0</v>
      </c>
      <c r="BA61" s="157">
        <f>IF(ABS(BA9-'Group - Segment reporting'!DN$12)&lt;0.001,0,BA9-'Group - Segment reporting'!DN$12)</f>
        <v>0</v>
      </c>
    </row>
    <row r="62" spans="2:53" s="155" customFormat="1" ht="12.75" hidden="1" customHeight="1">
      <c r="B62" s="155" t="s">
        <v>294</v>
      </c>
      <c r="H62" s="172" t="s">
        <v>192</v>
      </c>
      <c r="J62" s="400"/>
      <c r="K62" s="400"/>
      <c r="L62" s="400"/>
      <c r="M62" s="400"/>
      <c r="N62" s="157">
        <f>IF(ABS(N28-'Group - Segment reporting'!L$17)&lt;0.001,0,N28-'Group - Segment reporting'!L$17)</f>
        <v>0</v>
      </c>
      <c r="O62" s="157">
        <f>IF(ABS(O28-'Group - Segment reporting'!M$17)&lt;0.001,0,O28-'Group - Segment reporting'!M$17)</f>
        <v>0</v>
      </c>
      <c r="P62" s="400"/>
      <c r="Q62" s="400"/>
      <c r="R62" s="400"/>
      <c r="S62" s="400"/>
      <c r="T62" s="400"/>
      <c r="U62" s="400"/>
      <c r="V62" s="157">
        <f>IF(ABS(V28-'Group - Segment reporting'!AG$17)&lt;0.001,0,V28-'Group - Segment reporting'!AG$17)</f>
        <v>0</v>
      </c>
      <c r="W62" s="157">
        <f>IF(ABS(W28-'Group - Segment reporting'!AH$17)&lt;0.001,0,W28-'Group - Segment reporting'!AH$17)</f>
        <v>0</v>
      </c>
      <c r="X62" s="157"/>
      <c r="Y62" s="400"/>
      <c r="Z62" s="400"/>
      <c r="AA62" s="400"/>
      <c r="AB62" s="400"/>
      <c r="AC62" s="157">
        <f>IF(ABS(AC28-'Group - Segment reporting'!BB$17)&lt;0.001,0,AC28-'Group - Segment reporting'!BB$17)</f>
        <v>0</v>
      </c>
      <c r="AD62" s="157">
        <f>IF(ABS(AD28-'Group - Segment reporting'!BC$17)&lt;0.001,0,AD28-'Group - Segment reporting'!BC$17)</f>
        <v>0</v>
      </c>
      <c r="AE62" s="400"/>
      <c r="AF62" s="400"/>
      <c r="AG62" s="400"/>
      <c r="AH62" s="400"/>
      <c r="AI62" s="400"/>
      <c r="AJ62" s="400"/>
      <c r="AK62" s="157">
        <f>IF(ABS(AK28-'Group - Segment reporting'!BW$17)&lt;0.001,0,AK28-'Group - Segment reporting'!BW$17)</f>
        <v>0</v>
      </c>
      <c r="AL62" s="157">
        <f>IF(ABS(AL28-'Group - Segment reporting'!BX$17)&lt;0.001,0,AL28-'Group - Segment reporting'!BX$17)</f>
        <v>0</v>
      </c>
      <c r="AM62" s="157"/>
      <c r="AN62" s="400"/>
      <c r="AO62" s="400"/>
      <c r="AP62" s="400"/>
      <c r="AQ62" s="400"/>
      <c r="AR62" s="157">
        <f>IF(ABS(AR28-'Group - Segment reporting'!CR$17)&lt;0.001,0,AR28-'Group - Segment reporting'!CR$17)</f>
        <v>0</v>
      </c>
      <c r="AS62" s="157">
        <f>IF(ABS(AS28-'Group - Segment reporting'!CS$17)&lt;0.001,0,AS28-'Group - Segment reporting'!CS$17)</f>
        <v>0</v>
      </c>
      <c r="AT62" s="400"/>
      <c r="AU62" s="400"/>
      <c r="AV62" s="400"/>
      <c r="AW62" s="400"/>
      <c r="AX62" s="400"/>
      <c r="AY62" s="400"/>
      <c r="AZ62" s="157">
        <f>IF(ABS(AZ28-'Group - Segment reporting'!DM$17)&lt;0.001,0,AZ28-'Group - Segment reporting'!DM$17)</f>
        <v>0</v>
      </c>
      <c r="BA62" s="157">
        <f>IF(ABS(BA28-'Group - Segment reporting'!DN$17)&lt;0.001,0,BA28-'Group - Segment reporting'!DN$17)</f>
        <v>0</v>
      </c>
    </row>
    <row r="63" spans="2:53" s="211" customFormat="1" ht="12.75" hidden="1" customHeight="1">
      <c r="H63" s="13"/>
    </row>
    <row r="64" spans="2:53" s="211" customFormat="1" ht="12.75" hidden="1" customHeight="1">
      <c r="B64" s="369"/>
      <c r="C64" s="369"/>
      <c r="D64" s="369"/>
      <c r="E64" s="369"/>
      <c r="F64" s="369"/>
      <c r="H64" s="370"/>
      <c r="J64" s="369"/>
      <c r="K64" s="369"/>
      <c r="L64" s="369"/>
      <c r="M64" s="369"/>
      <c r="N64" s="369"/>
      <c r="O64" s="369"/>
      <c r="P64" s="369"/>
      <c r="Q64" s="369"/>
      <c r="R64" s="369"/>
      <c r="S64" s="369"/>
      <c r="T64" s="369"/>
      <c r="U64" s="369"/>
      <c r="V64" s="369"/>
      <c r="W64" s="369"/>
      <c r="Y64" s="369"/>
      <c r="Z64" s="369"/>
      <c r="AA64" s="369"/>
      <c r="AB64" s="369"/>
      <c r="AC64" s="369"/>
      <c r="AD64" s="369"/>
      <c r="AE64" s="369"/>
      <c r="AF64" s="369"/>
      <c r="AG64" s="369"/>
      <c r="AH64" s="369"/>
      <c r="AI64" s="369"/>
      <c r="AJ64" s="369"/>
      <c r="AK64" s="369"/>
      <c r="AL64" s="369"/>
      <c r="AN64" s="369"/>
      <c r="AO64" s="369"/>
      <c r="AP64" s="369"/>
      <c r="AQ64" s="369"/>
      <c r="AR64" s="369"/>
      <c r="AS64" s="369"/>
      <c r="AT64" s="369"/>
      <c r="AU64" s="369"/>
      <c r="AV64" s="369"/>
      <c r="AW64" s="369"/>
      <c r="AX64" s="369"/>
      <c r="AY64" s="369"/>
      <c r="AZ64" s="369"/>
      <c r="BA64" s="369"/>
    </row>
    <row r="65" spans="2:53" s="386" customFormat="1" ht="12.75" hidden="1" customHeight="1">
      <c r="B65" s="401" t="s">
        <v>327</v>
      </c>
      <c r="C65" s="401"/>
      <c r="D65" s="401"/>
      <c r="E65" s="401"/>
      <c r="F65" s="401"/>
      <c r="G65" s="401"/>
      <c r="H65" s="402" t="s">
        <v>192</v>
      </c>
      <c r="J65" s="403"/>
      <c r="K65" s="404">
        <f>IF(ABS(K10-'Telecoms - Financial KPIs'!K16)&lt;0.001,0,K10-'Telecoms - Financial KPIs'!K16)</f>
        <v>0</v>
      </c>
      <c r="L65" s="403"/>
      <c r="M65" s="404">
        <f>IF(ABS(M10-'Telecoms - Financial KPIs'!M16)&lt;0.001,0,M10-'Telecoms - Financial KPIs'!M16)</f>
        <v>0</v>
      </c>
      <c r="N65" s="403"/>
      <c r="O65" s="404">
        <f>IF(ABS(O10-'Telecoms - Financial KPIs'!O16)&lt;0.001,0,O10-'Telecoms - Financial KPIs'!O16)</f>
        <v>0</v>
      </c>
      <c r="P65" s="403"/>
      <c r="Q65" s="404">
        <f>IF(ABS(Q10-'Telecoms - Financial KPIs'!Q16)&lt;0.001,0,Q10-'Telecoms - Financial KPIs'!Q16)</f>
        <v>0</v>
      </c>
      <c r="R65" s="403"/>
      <c r="S65" s="404">
        <f>IF(ABS(S10-'Telecoms - Financial KPIs'!S16)&lt;0.001,0,S10-'Telecoms - Financial KPIs'!S16)</f>
        <v>0</v>
      </c>
      <c r="T65" s="403"/>
      <c r="U65" s="404">
        <f>IF(ABS(U10-'Telecoms - Financial KPIs'!U16)&lt;0.001,0,U10-'Telecoms - Financial KPIs'!U16)</f>
        <v>0</v>
      </c>
      <c r="V65" s="403"/>
      <c r="W65" s="404">
        <f>IF(ABS(W10-'Telecoms - Financial KPIs'!W16)&lt;0.001,0,W10-'Telecoms - Financial KPIs'!W16)</f>
        <v>0</v>
      </c>
      <c r="X65" s="388"/>
      <c r="Y65" s="403"/>
      <c r="Z65" s="404">
        <f>IF(ABS(Z10-'Telecoms - Financial KPIs'!Z16)&lt;0.001,0,Z10-'Telecoms - Financial KPIs'!Z16)</f>
        <v>0</v>
      </c>
      <c r="AA65" s="403"/>
      <c r="AB65" s="404">
        <f>IF(ABS(AB10-'Telecoms - Financial KPIs'!AB16)&lt;0.001,0,AB10-'Telecoms - Financial KPIs'!AB16)</f>
        <v>0</v>
      </c>
      <c r="AC65" s="403"/>
      <c r="AD65" s="404">
        <f>IF(ABS(AD10-'Telecoms - Financial KPIs'!AD16)&lt;0.001,0,AD10-'Telecoms - Financial KPIs'!AD16)</f>
        <v>0</v>
      </c>
      <c r="AE65" s="403"/>
      <c r="AF65" s="404">
        <f>IF(ABS(AF10-'Telecoms - Financial KPIs'!AF16)&lt;0.001,0,AF10-'Telecoms - Financial KPIs'!AF16)</f>
        <v>0</v>
      </c>
      <c r="AG65" s="403"/>
      <c r="AH65" s="404">
        <f>IF(ABS(AH10-'Telecoms - Financial KPIs'!AH16)&lt;0.001,0,AH10-'Telecoms - Financial KPIs'!AH16)</f>
        <v>0</v>
      </c>
      <c r="AI65" s="403"/>
      <c r="AJ65" s="404">
        <f>IF(ABS(AJ10-'Telecoms - Financial KPIs'!AJ16)&lt;0.001,0,AJ10-'Telecoms - Financial KPIs'!AJ16)</f>
        <v>0</v>
      </c>
      <c r="AK65" s="403"/>
      <c r="AL65" s="404">
        <f>IF(ABS(AL10-'Telecoms - Financial KPIs'!AL16)&lt;0.001,0,AL10-'Telecoms - Financial KPIs'!AL16)</f>
        <v>0</v>
      </c>
      <c r="AM65" s="388"/>
      <c r="AN65" s="403"/>
      <c r="AO65" s="404">
        <f>IF(ABS(AO10-'Telecoms - Financial KPIs'!AO16)&lt;0.001,0,AO10-'Telecoms - Financial KPIs'!AO16)</f>
        <v>0</v>
      </c>
      <c r="AP65" s="403"/>
      <c r="AQ65" s="404">
        <f>IF(ABS(AQ10-'Telecoms - Financial KPIs'!AQ16)&lt;0.001,0,AQ10-'Telecoms - Financial KPIs'!AQ16)</f>
        <v>0</v>
      </c>
      <c r="AR65" s="403"/>
      <c r="AS65" s="404">
        <f>IF(ABS(AS10-'Telecoms - Financial KPIs'!AS16)&lt;0.001,0,AS10-'Telecoms - Financial KPIs'!AS16)</f>
        <v>0</v>
      </c>
      <c r="AT65" s="403"/>
      <c r="AU65" s="404">
        <f>IF(ABS(AU10-'Telecoms - Financial KPIs'!AU16)&lt;0.001,0,AU10-'Telecoms - Financial KPIs'!AU16)</f>
        <v>0</v>
      </c>
      <c r="AV65" s="403"/>
      <c r="AW65" s="404">
        <f>IF(ABS(AW10-'Telecoms - Financial KPIs'!AW16)&lt;0.001,0,AW10-'Telecoms - Financial KPIs'!AW16)</f>
        <v>0</v>
      </c>
      <c r="AX65" s="403"/>
      <c r="AY65" s="404">
        <f>IF(ABS(AY10-'Telecoms - Financial KPIs'!AY16)&lt;0.001,0,AY10-'Telecoms - Financial KPIs'!AY16)</f>
        <v>0</v>
      </c>
      <c r="AZ65" s="403"/>
      <c r="BA65" s="404">
        <f>IF(ABS(BA10-'Telecoms - Financial KPIs'!BA16)&lt;0.001,0,BA10-'Telecoms - Financial KPIs'!BA16)</f>
        <v>0</v>
      </c>
    </row>
    <row r="66" spans="2:53" s="401" customFormat="1" ht="12.75" hidden="1" customHeight="1">
      <c r="B66" s="401" t="s">
        <v>295</v>
      </c>
      <c r="H66" s="402" t="s">
        <v>192</v>
      </c>
      <c r="J66" s="403"/>
      <c r="K66" s="403"/>
      <c r="L66" s="403"/>
      <c r="M66" s="403"/>
      <c r="N66" s="410">
        <f>IF(ABS(N29-'Group - Segment reporting'!L$18)&lt;0.001,0,N29-'Group - Segment reporting'!L$18)</f>
        <v>0</v>
      </c>
      <c r="O66" s="410">
        <f>IF(ABS(O29-'Group - Segment reporting'!M$18)&lt;0.001,0,O29-'Group - Segment reporting'!M$18)</f>
        <v>0</v>
      </c>
      <c r="P66" s="403"/>
      <c r="Q66" s="403"/>
      <c r="R66" s="403"/>
      <c r="S66" s="403"/>
      <c r="T66" s="403"/>
      <c r="U66" s="403"/>
      <c r="V66" s="410">
        <f>IF(ABS(V29-'Group - Segment reporting'!AG$18)&lt;0.001,0,V29-'Group - Segment reporting'!AG$18)</f>
        <v>0</v>
      </c>
      <c r="W66" s="410">
        <f>IF(ABS(W29-'Group - Segment reporting'!AH$18)&lt;0.001,0,W29-'Group - Segment reporting'!AH$18)</f>
        <v>0</v>
      </c>
      <c r="X66" s="411"/>
      <c r="Y66" s="403"/>
      <c r="Z66" s="403"/>
      <c r="AA66" s="403"/>
      <c r="AB66" s="403"/>
      <c r="AC66" s="410">
        <f>IF(ABS(AC29-'Group - Segment reporting'!BB$18)&lt;0.001,0,AC29-'Group - Segment reporting'!BB$18)</f>
        <v>0</v>
      </c>
      <c r="AD66" s="410">
        <f>IF(ABS(AD29-'Group - Segment reporting'!BC$18)&lt;0.001,0,AD29-'Group - Segment reporting'!BC$18)</f>
        <v>0</v>
      </c>
      <c r="AE66" s="403"/>
      <c r="AF66" s="403"/>
      <c r="AG66" s="403"/>
      <c r="AH66" s="403"/>
      <c r="AI66" s="403"/>
      <c r="AJ66" s="403"/>
      <c r="AK66" s="410">
        <f>IF(ABS(AK29-'Group - Segment reporting'!BW$18)&lt;0.001,0,AK29-'Group - Segment reporting'!BW$18)</f>
        <v>0</v>
      </c>
      <c r="AL66" s="410">
        <f>IF(ABS(AL29-'Group - Segment reporting'!BX$18)&lt;0.001,0,AL29-'Group - Segment reporting'!BX$18)</f>
        <v>0</v>
      </c>
      <c r="AM66" s="411"/>
      <c r="AN66" s="403"/>
      <c r="AO66" s="403"/>
      <c r="AP66" s="403"/>
      <c r="AQ66" s="403"/>
      <c r="AR66" s="410">
        <f>IF(ABS(AR29-'Group - Segment reporting'!CR$18)&lt;0.001,0,AR29-'Group - Segment reporting'!CR$18)</f>
        <v>0</v>
      </c>
      <c r="AS66" s="410">
        <f>IF(ABS(AS29-'Group - Segment reporting'!CS$18)&lt;0.001,0,AS29-'Group - Segment reporting'!CS$18)</f>
        <v>0</v>
      </c>
      <c r="AT66" s="403"/>
      <c r="AU66" s="403"/>
      <c r="AV66" s="403"/>
      <c r="AW66" s="403"/>
      <c r="AX66" s="403"/>
      <c r="AY66" s="403"/>
      <c r="AZ66" s="410">
        <f>IF(ABS(AZ29-'Group - Segment reporting'!DM$18)&lt;0.001,0,AZ29-'Group - Segment reporting'!DM$18)</f>
        <v>0</v>
      </c>
      <c r="BA66" s="410">
        <f>IF(ABS(BA29-'Group - Segment reporting'!DN$18)&lt;0.001,0,BA29-'Group - Segment reporting'!DN$18)</f>
        <v>0</v>
      </c>
    </row>
    <row r="67" spans="2:53" s="211" customFormat="1" ht="12.75" hidden="1" customHeight="1">
      <c r="B67" s="186"/>
      <c r="C67" s="186"/>
      <c r="D67" s="186"/>
      <c r="E67" s="186"/>
      <c r="F67" s="186"/>
      <c r="H67" s="187"/>
      <c r="J67" s="186"/>
      <c r="K67" s="186"/>
      <c r="L67" s="186"/>
      <c r="M67" s="186"/>
      <c r="N67" s="186"/>
      <c r="O67" s="186"/>
      <c r="P67" s="186"/>
      <c r="Q67" s="186"/>
      <c r="R67" s="186"/>
      <c r="S67" s="186"/>
      <c r="T67" s="186"/>
      <c r="U67" s="186"/>
      <c r="V67" s="186"/>
      <c r="W67" s="186"/>
      <c r="Y67" s="186"/>
      <c r="Z67" s="186"/>
      <c r="AA67" s="186"/>
      <c r="AB67" s="186"/>
      <c r="AC67" s="186"/>
      <c r="AD67" s="186"/>
      <c r="AE67" s="186"/>
      <c r="AF67" s="186"/>
      <c r="AG67" s="186"/>
      <c r="AH67" s="186"/>
      <c r="AI67" s="186"/>
      <c r="AJ67" s="186"/>
      <c r="AK67" s="186"/>
      <c r="AL67" s="186"/>
      <c r="AN67" s="186"/>
      <c r="AO67" s="186"/>
      <c r="AP67" s="186"/>
      <c r="AQ67" s="186"/>
      <c r="AR67" s="186"/>
      <c r="AS67" s="186"/>
      <c r="AT67" s="186"/>
      <c r="AU67" s="186"/>
      <c r="AV67" s="186"/>
      <c r="AW67" s="186"/>
      <c r="AX67" s="186"/>
      <c r="AY67" s="186"/>
      <c r="AZ67" s="186"/>
      <c r="BA67" s="186"/>
    </row>
    <row r="68" spans="2:53" s="211" customFormat="1" ht="12.75" hidden="1">
      <c r="H68" s="13"/>
    </row>
    <row r="69" spans="2:53" s="211" customFormat="1" ht="12.75">
      <c r="H69" s="13"/>
    </row>
    <row r="70" spans="2:53" s="211" customFormat="1" ht="12.75">
      <c r="H70" s="13"/>
    </row>
    <row r="71" spans="2:53" s="211" customFormat="1" ht="12.75">
      <c r="H71" s="13"/>
    </row>
    <row r="72" spans="2:53" s="211" customFormat="1" ht="12.75">
      <c r="H72" s="13"/>
    </row>
  </sheetData>
  <customSheetViews>
    <customSheetView guid="{F499C411-D421-49FC-BA0F-3A5BFE024471}" scale="80" showGridLines="0" printArea="1">
      <pane xSplit="9" ySplit="7" topLeftCell="J8" activePane="bottomRight" state="frozen"/>
      <selection pane="bottomRight" activeCell="B6" sqref="B6:F7"/>
      <colBreaks count="2" manualBreakCount="2">
        <brk id="23" max="1048575" man="1"/>
        <brk id="38" max="26"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28"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hiddenColumns="1">
      <pane xSplit="9" ySplit="7" topLeftCell="AN8" activePane="bottomRight" state="frozen"/>
      <selection pane="bottomRight" activeCell="B6" sqref="B6:F7"/>
      <colBreaks count="2" manualBreakCount="2">
        <brk id="23" max="1048575" man="1"/>
        <brk id="38" max="26" man="1"/>
      </col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J50:W50 Y50:AL50 AN50:BA50 BD10:BK12 BD28:BK29 BD31:BK32 BM10:BT12 BM28:BT29 BM31:BT32 BV9:CC12 BV28:CC29 BV31:CC32 BV21:CC22 BM21:BT22 BD21:BK22 BD25:BK26 BM25:BT26 BV25:CC26 BT9 BD9:BH9">
    <cfRule type="cellIs" dxfId="258" priority="28" operator="notBetween">
      <formula>-2</formula>
      <formula>2</formula>
    </cfRule>
  </conditionalFormatting>
  <conditionalFormatting sqref="H39:H40">
    <cfRule type="cellIs" dxfId="257" priority="27" operator="notEqual">
      <formula>0</formula>
    </cfRule>
  </conditionalFormatting>
  <conditionalFormatting sqref="J53:W53 Y53:AL53 AN53:BA53">
    <cfRule type="cellIs" dxfId="256" priority="25" operator="notBetween">
      <formula>-2</formula>
      <formula>2</formula>
    </cfRule>
  </conditionalFormatting>
  <conditionalFormatting sqref="J54:W54 Y54:AL54 AN54:BA54">
    <cfRule type="cellIs" dxfId="255" priority="24" operator="notBetween">
      <formula>-2</formula>
      <formula>2</formula>
    </cfRule>
  </conditionalFormatting>
  <conditionalFormatting sqref="H41">
    <cfRule type="cellIs" dxfId="254" priority="19" operator="notEqual">
      <formula>0</formula>
    </cfRule>
  </conditionalFormatting>
  <conditionalFormatting sqref="J65:W65 Y65:AL65 AN65:BA65">
    <cfRule type="cellIs" dxfId="253" priority="18" operator="notBetween">
      <formula>-0.0009999999</formula>
      <formula>0.0009999999</formula>
    </cfRule>
  </conditionalFormatting>
  <conditionalFormatting sqref="J57:W59 Y57:AL59 AN57:BA59">
    <cfRule type="cellIs" dxfId="252" priority="17" operator="notBetween">
      <formula>-0.9999999999</formula>
      <formula>0.9999999999</formula>
    </cfRule>
  </conditionalFormatting>
  <conditionalFormatting sqref="J61:W62 Y61:AL62 AN61:BA62">
    <cfRule type="cellIs" dxfId="251" priority="15" operator="notBetween">
      <formula>-0.9999999999</formula>
      <formula>0.9999999999</formula>
    </cfRule>
  </conditionalFormatting>
  <conditionalFormatting sqref="J66:W66 Y66:AL66 AN66:BA66">
    <cfRule type="cellIs" dxfId="250" priority="16" operator="notBetween">
      <formula>-0.0009999999</formula>
      <formula>0.0009999999</formula>
    </cfRule>
  </conditionalFormatting>
  <conditionalFormatting sqref="H42">
    <cfRule type="cellIs" dxfId="249" priority="13" operator="notEqual">
      <formula>0</formula>
    </cfRule>
  </conditionalFormatting>
  <conditionalFormatting sqref="H44">
    <cfRule type="cellIs" dxfId="248" priority="12" operator="notEqual">
      <formula>"OK"</formula>
    </cfRule>
  </conditionalFormatting>
  <conditionalFormatting sqref="J47:W47">
    <cfRule type="cellIs" dxfId="247" priority="11" operator="greaterThan">
      <formula>0</formula>
    </cfRule>
  </conditionalFormatting>
  <conditionalFormatting sqref="Y47:AL47">
    <cfRule type="cellIs" dxfId="246" priority="9" operator="greaterThan">
      <formula>0</formula>
    </cfRule>
  </conditionalFormatting>
  <conditionalFormatting sqref="AN47:BA47">
    <cfRule type="cellIs" dxfId="245" priority="8" operator="greaterThan">
      <formula>0</formula>
    </cfRule>
  </conditionalFormatting>
  <conditionalFormatting sqref="H43">
    <cfRule type="cellIs" dxfId="244" priority="7" operator="notEqual">
      <formula>0</formula>
    </cfRule>
  </conditionalFormatting>
  <conditionalFormatting sqref="BD13:BK14 BM13:BT14 BV13:CC14">
    <cfRule type="cellIs" dxfId="243" priority="6" operator="notBetween">
      <formula>-2</formula>
      <formula>2</formula>
    </cfRule>
  </conditionalFormatting>
  <conditionalFormatting sqref="BD19:BK20 BM19:BT20 BV19:CC20">
    <cfRule type="cellIs" dxfId="242" priority="5" operator="notBetween">
      <formula>-2</formula>
      <formula>2</formula>
    </cfRule>
  </conditionalFormatting>
  <conditionalFormatting sqref="BD15:BK16 BM15:BT16 BV15:CC16">
    <cfRule type="cellIs" dxfId="241" priority="4" operator="notBetween">
      <formula>-2</formula>
      <formula>2</formula>
    </cfRule>
  </conditionalFormatting>
  <conditionalFormatting sqref="BD17:BK18 BM17:BT18 BV17:CC18">
    <cfRule type="cellIs" dxfId="240" priority="3" operator="notBetween">
      <formula>-2</formula>
      <formula>2</formula>
    </cfRule>
  </conditionalFormatting>
  <conditionalFormatting sqref="BD23:BK24 BM23:BT24 BV23:CC24">
    <cfRule type="cellIs" dxfId="239" priority="2" operator="notBetween">
      <formula>-2</formula>
      <formula>2</formula>
    </cfRule>
  </conditionalFormatting>
  <conditionalFormatting sqref="BM9:BS9 BI9:BK9">
    <cfRule type="cellIs" dxfId="238"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olBreaks count="1" manualBreakCount="1">
    <brk id="38" max="28" man="1"/>
  </colBreaks>
  <drawing r:id="rId5"/>
  <legacyDrawing r:id="rId6"/>
  <controls>
    <mc:AlternateContent xmlns:mc="http://schemas.openxmlformats.org/markup-compatibility/2006">
      <mc:Choice Requires="x14">
        <control shapeId="12289" r:id="rId7" name="CustomMemberDispatchertb1">
          <controlPr defaultSize="0" autoLine="0" r:id="rId8">
            <anchor moveWithCells="1" sizeWithCells="1">
              <from>
                <xdr:col>0</xdr:col>
                <xdr:colOff>0</xdr:colOff>
                <xdr:row>0</xdr:row>
                <xdr:rowOff>0</xdr:rowOff>
              </from>
              <to>
                <xdr:col>0</xdr:col>
                <xdr:colOff>0</xdr:colOff>
                <xdr:row>0</xdr:row>
                <xdr:rowOff>0</xdr:rowOff>
              </to>
            </anchor>
          </controlPr>
        </control>
      </mc:Choice>
      <mc:Fallback>
        <control shapeId="12289" r:id="rId7" name="CustomMemberDispatcher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4">
    <tabColor rgb="FFC0C0C0"/>
    <pageSetUpPr autoPageBreaks="0"/>
  </sheetPr>
  <dimension ref="A1:W84"/>
  <sheetViews>
    <sheetView showGridLines="0" zoomScale="80" zoomScaleNormal="80" zoomScaleSheetLayoutView="7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7" customWidth="1"/>
    <col min="6" max="6" width="52.7109375" style="7" customWidth="1"/>
    <col min="7" max="7" width="1.7109375" style="7" customWidth="1"/>
    <col min="8" max="8" width="10.7109375" style="22" customWidth="1"/>
    <col min="9" max="9" width="2.7109375" style="52" customWidth="1"/>
    <col min="10" max="10" width="12.28515625" style="52" customWidth="1"/>
    <col min="11" max="21" width="12.28515625" style="7" customWidth="1"/>
    <col min="22" max="202" width="11.42578125" style="7" customWidth="1"/>
    <col min="203" max="203" width="11.42578125" style="7"/>
    <col min="204" max="204" width="11.42578125" style="7" customWidth="1"/>
    <col min="205" max="206" width="11.42578125" style="7"/>
    <col min="207" max="219" width="11.42578125" style="7" customWidth="1"/>
    <col min="220" max="221" width="11.42578125" style="7"/>
    <col min="222" max="234" width="11.42578125" style="7" customWidth="1"/>
    <col min="235" max="16384" width="11.42578125" style="7"/>
  </cols>
  <sheetData>
    <row r="1" spans="2:23" ht="12" customHeight="1">
      <c r="F1" s="1350" t="s">
        <v>282</v>
      </c>
    </row>
    <row r="2" spans="2:23" ht="12" customHeight="1">
      <c r="F2" s="1350"/>
    </row>
    <row r="3" spans="2:23" ht="12" customHeight="1">
      <c r="F3" s="1350"/>
    </row>
    <row r="4" spans="2:23" ht="12" customHeight="1">
      <c r="F4" s="1350"/>
    </row>
    <row r="5" spans="2:23" ht="12" customHeight="1">
      <c r="F5" s="1353"/>
    </row>
    <row r="6" spans="2:23" ht="23.25" customHeight="1">
      <c r="B6" s="1403" t="s">
        <v>7</v>
      </c>
      <c r="C6" s="1403"/>
      <c r="D6" s="1403"/>
      <c r="E6" s="1403"/>
      <c r="F6" s="1403"/>
      <c r="G6" s="21"/>
      <c r="H6" s="1361" t="s">
        <v>0</v>
      </c>
      <c r="J6" s="896">
        <v>2016</v>
      </c>
      <c r="K6" s="896"/>
      <c r="L6" s="896"/>
      <c r="M6" s="996"/>
      <c r="N6" s="896">
        <v>2017</v>
      </c>
      <c r="O6" s="896"/>
      <c r="P6" s="896"/>
      <c r="Q6" s="996"/>
      <c r="R6" s="896">
        <v>2018</v>
      </c>
      <c r="S6" s="892"/>
      <c r="T6" s="892"/>
      <c r="U6" s="892"/>
    </row>
    <row r="7" spans="2:23" s="368" customFormat="1" ht="29.25" customHeight="1">
      <c r="B7" s="1404"/>
      <c r="C7" s="1404"/>
      <c r="D7" s="1404"/>
      <c r="E7" s="1404"/>
      <c r="F7" s="1404"/>
      <c r="H7" s="1362"/>
      <c r="I7" s="278"/>
      <c r="J7" s="202" t="s">
        <v>249</v>
      </c>
      <c r="K7" s="202" t="s">
        <v>250</v>
      </c>
      <c r="L7" s="202" t="s">
        <v>252</v>
      </c>
      <c r="M7" s="437" t="s">
        <v>253</v>
      </c>
      <c r="N7" s="202" t="s">
        <v>369</v>
      </c>
      <c r="O7" s="202" t="s">
        <v>370</v>
      </c>
      <c r="P7" s="202" t="s">
        <v>372</v>
      </c>
      <c r="Q7" s="437" t="s">
        <v>373</v>
      </c>
      <c r="R7" s="202" t="s">
        <v>459</v>
      </c>
      <c r="S7" s="202" t="s">
        <v>460</v>
      </c>
      <c r="T7" s="202" t="s">
        <v>462</v>
      </c>
      <c r="U7" s="202" t="s">
        <v>463</v>
      </c>
    </row>
    <row r="8" spans="2:23" s="90" customFormat="1" ht="15" customHeight="1">
      <c r="H8" s="99"/>
      <c r="I8" s="221"/>
      <c r="J8" s="129"/>
      <c r="K8" s="126"/>
      <c r="L8" s="525"/>
      <c r="M8" s="126"/>
      <c r="N8" s="126"/>
      <c r="O8" s="126"/>
      <c r="P8" s="525"/>
      <c r="Q8" s="126"/>
      <c r="R8" s="126"/>
      <c r="S8" s="126"/>
      <c r="T8" s="525"/>
      <c r="U8" s="126"/>
    </row>
    <row r="9" spans="2:23" s="90" customFormat="1" ht="23.25" customHeight="1">
      <c r="B9" s="438" t="s">
        <v>485</v>
      </c>
      <c r="H9" s="99"/>
      <c r="I9" s="221"/>
      <c r="J9" s="221"/>
    </row>
    <row r="10" spans="2:23" s="90" customFormat="1" ht="15" customHeight="1">
      <c r="H10" s="99"/>
      <c r="I10" s="221"/>
      <c r="J10" s="221"/>
    </row>
    <row r="11" spans="2:23" s="90" customFormat="1" ht="15" customHeight="1">
      <c r="B11" s="258" t="s">
        <v>497</v>
      </c>
      <c r="H11" s="99"/>
      <c r="I11" s="221"/>
      <c r="J11" s="129"/>
      <c r="K11" s="863"/>
      <c r="L11" s="863"/>
      <c r="M11" s="126"/>
      <c r="N11" s="126"/>
      <c r="O11" s="863"/>
      <c r="P11" s="863"/>
      <c r="Q11" s="126"/>
      <c r="R11" s="126"/>
      <c r="S11" s="863"/>
      <c r="T11" s="863"/>
      <c r="U11" s="126"/>
      <c r="W11" s="857"/>
    </row>
    <row r="12" spans="2:23" s="211" customFormat="1" ht="15" customHeight="1" thickBot="1">
      <c r="B12" s="1101" t="s">
        <v>484</v>
      </c>
      <c r="C12" s="1101"/>
      <c r="D12" s="1102"/>
      <c r="E12" s="1102"/>
      <c r="F12" s="1103"/>
      <c r="G12" s="208"/>
      <c r="H12" s="901" t="s">
        <v>739</v>
      </c>
      <c r="I12" s="54"/>
      <c r="J12" s="1023">
        <v>3467.6680000000001</v>
      </c>
      <c r="K12" s="1023">
        <v>3563.8530000000001</v>
      </c>
      <c r="L12" s="1023">
        <v>3651.1480000000001</v>
      </c>
      <c r="M12" s="593">
        <v>3773.2629999999999</v>
      </c>
      <c r="N12" s="1023">
        <v>3926.1120000000001</v>
      </c>
      <c r="O12" s="1023">
        <v>4089.8090000000002</v>
      </c>
      <c r="P12" s="1023">
        <v>4199.1549999999997</v>
      </c>
      <c r="Q12" s="593">
        <v>4340.8689999999997</v>
      </c>
      <c r="R12" s="1023">
        <v>4498.49</v>
      </c>
      <c r="S12" s="994"/>
      <c r="T12" s="994"/>
      <c r="U12" s="994"/>
      <c r="W12" s="221"/>
    </row>
    <row r="13" spans="2:23" s="90" customFormat="1" ht="23.25" customHeight="1" thickTop="1">
      <c r="H13" s="99"/>
      <c r="I13" s="221"/>
      <c r="J13" s="129"/>
      <c r="K13" s="126"/>
      <c r="L13" s="126"/>
      <c r="M13" s="126"/>
      <c r="N13" s="126"/>
      <c r="O13" s="126"/>
      <c r="P13" s="126"/>
      <c r="Q13" s="126"/>
      <c r="R13" s="126"/>
      <c r="S13" s="126"/>
      <c r="T13" s="126"/>
      <c r="U13" s="126"/>
    </row>
    <row r="14" spans="2:23" s="90" customFormat="1" ht="23.25" customHeight="1">
      <c r="B14" s="438" t="s">
        <v>51</v>
      </c>
      <c r="H14" s="99"/>
      <c r="I14" s="221"/>
      <c r="J14" s="129"/>
      <c r="K14" s="126"/>
      <c r="L14" s="126"/>
      <c r="M14" s="126"/>
      <c r="N14" s="126"/>
      <c r="O14" s="126"/>
      <c r="P14" s="126"/>
      <c r="Q14" s="126"/>
      <c r="R14" s="126"/>
      <c r="S14" s="126"/>
      <c r="T14" s="126"/>
      <c r="U14" s="126"/>
    </row>
    <row r="15" spans="2:23" s="90" customFormat="1" ht="15" customHeight="1">
      <c r="H15" s="99"/>
      <c r="I15" s="221"/>
      <c r="J15" s="129"/>
      <c r="K15" s="126"/>
      <c r="L15" s="126"/>
      <c r="M15" s="126"/>
      <c r="N15" s="126"/>
      <c r="O15" s="126"/>
      <c r="P15" s="126"/>
      <c r="Q15" s="126"/>
      <c r="R15" s="126"/>
      <c r="S15" s="126"/>
      <c r="T15" s="126"/>
      <c r="U15" s="126"/>
    </row>
    <row r="16" spans="2:23" s="90" customFormat="1" ht="15" customHeight="1">
      <c r="B16" s="258" t="s">
        <v>486</v>
      </c>
      <c r="H16" s="99"/>
      <c r="I16" s="221"/>
      <c r="J16" s="129"/>
      <c r="K16" s="126"/>
      <c r="L16" s="126"/>
      <c r="M16" s="126"/>
      <c r="N16" s="126"/>
      <c r="O16" s="126"/>
      <c r="P16" s="126"/>
      <c r="Q16" s="126"/>
      <c r="R16" s="126"/>
      <c r="S16" s="126"/>
      <c r="T16" s="126"/>
      <c r="U16" s="126"/>
    </row>
    <row r="17" spans="1:23" s="208" customFormat="1" ht="15" customHeight="1">
      <c r="B17" s="856" t="s">
        <v>81</v>
      </c>
      <c r="C17" s="856"/>
      <c r="D17" s="855"/>
      <c r="E17" s="855"/>
      <c r="F17" s="854"/>
      <c r="G17" s="211"/>
      <c r="H17" s="853" t="s">
        <v>741</v>
      </c>
      <c r="I17" s="56"/>
      <c r="J17" s="346">
        <v>50361.196000000004</v>
      </c>
      <c r="K17" s="346">
        <v>50869.449000000001</v>
      </c>
      <c r="L17" s="346">
        <v>51108.588000000003</v>
      </c>
      <c r="M17" s="816">
        <v>50628.055999999997</v>
      </c>
      <c r="N17" s="346">
        <v>49643.487000000001</v>
      </c>
      <c r="O17" s="346">
        <v>49019</v>
      </c>
      <c r="P17" s="346">
        <v>49196</v>
      </c>
      <c r="Q17" s="816">
        <v>49103.29</v>
      </c>
      <c r="R17" s="346">
        <v>48972.714999999997</v>
      </c>
      <c r="S17" s="346"/>
      <c r="T17" s="346"/>
      <c r="U17" s="346"/>
      <c r="W17" s="858"/>
    </row>
    <row r="18" spans="1:23" s="90" customFormat="1" ht="15" customHeight="1">
      <c r="C18" s="97" t="s">
        <v>11</v>
      </c>
      <c r="D18" s="94"/>
      <c r="E18" s="94"/>
      <c r="F18" s="98"/>
      <c r="H18" s="184" t="s">
        <v>742</v>
      </c>
      <c r="I18" s="221"/>
      <c r="J18" s="145">
        <v>31519.101999999999</v>
      </c>
      <c r="K18" s="145">
        <v>32060.223999999998</v>
      </c>
      <c r="L18" s="145">
        <v>32554.495999999999</v>
      </c>
      <c r="M18" s="595">
        <v>33210.504000000001</v>
      </c>
      <c r="N18" s="145">
        <v>33475</v>
      </c>
      <c r="O18" s="145">
        <v>33874</v>
      </c>
      <c r="P18" s="145">
        <v>34225</v>
      </c>
      <c r="Q18" s="595">
        <v>34571.095999999998</v>
      </c>
      <c r="R18" s="145">
        <v>34735.019</v>
      </c>
      <c r="S18" s="88"/>
      <c r="T18" s="88"/>
      <c r="U18" s="88"/>
      <c r="W18" s="858"/>
    </row>
    <row r="19" spans="1:23" s="211" customFormat="1" ht="15" customHeight="1">
      <c r="A19" s="90"/>
      <c r="B19" s="12"/>
      <c r="C19" s="85"/>
      <c r="D19" s="243" t="s">
        <v>83</v>
      </c>
      <c r="E19" s="12"/>
      <c r="F19" s="12"/>
      <c r="H19" s="982" t="s">
        <v>744</v>
      </c>
      <c r="I19" s="56"/>
      <c r="J19" s="279">
        <v>3048.4609999999998</v>
      </c>
      <c r="K19" s="279">
        <v>3234.4389999999999</v>
      </c>
      <c r="L19" s="279">
        <v>3400.0549999999998</v>
      </c>
      <c r="M19" s="596">
        <v>3629.0619999999999</v>
      </c>
      <c r="N19" s="279">
        <v>3765.3270000000002</v>
      </c>
      <c r="O19" s="279">
        <v>3964.6790000000001</v>
      </c>
      <c r="P19" s="279">
        <v>4174.7650000000003</v>
      </c>
      <c r="Q19" s="596">
        <v>4350.1899999999996</v>
      </c>
      <c r="R19" s="279">
        <v>4499.4369999999999</v>
      </c>
      <c r="S19" s="30"/>
      <c r="T19" s="30"/>
      <c r="U19" s="30"/>
      <c r="W19" s="858"/>
    </row>
    <row r="20" spans="1:23" s="90" customFormat="1" ht="15" customHeight="1">
      <c r="C20" s="97"/>
      <c r="D20" s="97" t="s">
        <v>84</v>
      </c>
      <c r="E20" s="94"/>
      <c r="F20" s="98"/>
      <c r="H20" s="943"/>
      <c r="I20" s="221"/>
      <c r="J20" s="145">
        <v>28470.641</v>
      </c>
      <c r="K20" s="145">
        <v>28825.785</v>
      </c>
      <c r="L20" s="145">
        <v>29154.440999999999</v>
      </c>
      <c r="M20" s="595">
        <v>29581.424999999999</v>
      </c>
      <c r="N20" s="145">
        <v>29709.737000000001</v>
      </c>
      <c r="O20" s="145">
        <v>29909.569</v>
      </c>
      <c r="P20" s="145">
        <v>30050.514999999999</v>
      </c>
      <c r="Q20" s="595">
        <v>30220.905999999999</v>
      </c>
      <c r="R20" s="145">
        <v>30235.581999999999</v>
      </c>
      <c r="S20" s="88"/>
      <c r="T20" s="88"/>
      <c r="U20" s="88"/>
      <c r="W20" s="858"/>
    </row>
    <row r="21" spans="1:23" s="211" customFormat="1" ht="15" customHeight="1">
      <c r="B21" s="12"/>
      <c r="C21" s="85" t="s">
        <v>12</v>
      </c>
      <c r="D21" s="12"/>
      <c r="E21" s="12"/>
      <c r="F21" s="12"/>
      <c r="H21" s="150" t="s">
        <v>743</v>
      </c>
      <c r="I21" s="56"/>
      <c r="J21" s="279">
        <v>18841.95</v>
      </c>
      <c r="K21" s="279">
        <v>18809.088</v>
      </c>
      <c r="L21" s="279">
        <v>18553.966</v>
      </c>
      <c r="M21" s="596">
        <v>17417.455000000002</v>
      </c>
      <c r="N21" s="279">
        <v>16168.371999999999</v>
      </c>
      <c r="O21" s="279">
        <v>15145.13</v>
      </c>
      <c r="P21" s="279">
        <v>14970.983</v>
      </c>
      <c r="Q21" s="596">
        <v>14532.146000000001</v>
      </c>
      <c r="R21" s="279">
        <v>14237.696</v>
      </c>
      <c r="S21" s="30"/>
      <c r="T21" s="30"/>
      <c r="U21" s="30"/>
      <c r="W21" s="858"/>
    </row>
    <row r="22" spans="1:23" s="96" customFormat="1" ht="15" customHeight="1">
      <c r="B22" s="95" t="s">
        <v>81</v>
      </c>
      <c r="C22" s="95"/>
      <c r="D22" s="375"/>
      <c r="E22" s="375"/>
      <c r="F22" s="471"/>
      <c r="G22" s="221"/>
      <c r="H22" s="177" t="s">
        <v>741</v>
      </c>
      <c r="I22" s="221"/>
      <c r="J22" s="319">
        <v>50361.196000000004</v>
      </c>
      <c r="K22" s="319">
        <v>50869.449000000001</v>
      </c>
      <c r="L22" s="319">
        <v>51108.588000000003</v>
      </c>
      <c r="M22" s="458">
        <v>50628.055999999997</v>
      </c>
      <c r="N22" s="319">
        <v>49643.487000000001</v>
      </c>
      <c r="O22" s="319">
        <v>49019</v>
      </c>
      <c r="P22" s="319">
        <v>49196</v>
      </c>
      <c r="Q22" s="458">
        <v>49103.29</v>
      </c>
      <c r="R22" s="319">
        <v>48972.714999999997</v>
      </c>
      <c r="S22" s="319"/>
      <c r="T22" s="319"/>
      <c r="U22" s="319"/>
      <c r="W22" s="858"/>
    </row>
    <row r="23" spans="1:23" s="211" customFormat="1" ht="15" customHeight="1">
      <c r="B23" s="12"/>
      <c r="C23" s="85" t="s">
        <v>481</v>
      </c>
      <c r="D23" s="12"/>
      <c r="E23" s="12"/>
      <c r="F23" s="12"/>
      <c r="H23" s="982" t="s">
        <v>745</v>
      </c>
      <c r="I23" s="56"/>
      <c r="J23" s="279">
        <v>6065.0839999999998</v>
      </c>
      <c r="K23" s="279">
        <v>6311.8639999999996</v>
      </c>
      <c r="L23" s="279">
        <v>6550.1220000000003</v>
      </c>
      <c r="M23" s="596">
        <v>6853.1260000000002</v>
      </c>
      <c r="N23" s="279">
        <v>7167.616</v>
      </c>
      <c r="O23" s="279">
        <v>7470.3919999999998</v>
      </c>
      <c r="P23" s="279">
        <v>7692.24</v>
      </c>
      <c r="Q23" s="596">
        <v>8055.0190000000002</v>
      </c>
      <c r="R23" s="279">
        <v>8315.777</v>
      </c>
      <c r="S23" s="30"/>
      <c r="T23" s="30"/>
      <c r="U23" s="30"/>
      <c r="W23" s="858"/>
    </row>
    <row r="24" spans="1:23" s="90" customFormat="1" ht="15" customHeight="1">
      <c r="C24" s="479" t="s">
        <v>482</v>
      </c>
      <c r="H24" s="557" t="s">
        <v>746</v>
      </c>
      <c r="I24" s="221"/>
      <c r="J24" s="145">
        <v>44296.112000000001</v>
      </c>
      <c r="K24" s="145">
        <v>44557.584999999999</v>
      </c>
      <c r="L24" s="145">
        <v>44558.466</v>
      </c>
      <c r="M24" s="595">
        <v>43774.93</v>
      </c>
      <c r="N24" s="145">
        <v>42475.870999999999</v>
      </c>
      <c r="O24" s="145">
        <v>41549.035000000003</v>
      </c>
      <c r="P24" s="145">
        <v>41504.071000000004</v>
      </c>
      <c r="Q24" s="595">
        <v>41048.271000000001</v>
      </c>
      <c r="R24" s="145">
        <v>40656.938000000002</v>
      </c>
      <c r="S24" s="88"/>
      <c r="T24" s="88"/>
      <c r="U24" s="88"/>
      <c r="W24" s="858"/>
    </row>
    <row r="25" spans="1:23" s="211" customFormat="1" ht="15" customHeight="1">
      <c r="A25" s="90"/>
      <c r="B25" s="12"/>
      <c r="C25" s="85"/>
      <c r="D25" s="243" t="s">
        <v>83</v>
      </c>
      <c r="E25" s="12"/>
      <c r="F25" s="12"/>
      <c r="H25" s="982" t="s">
        <v>744</v>
      </c>
      <c r="I25" s="56"/>
      <c r="J25" s="279">
        <v>3048.4609999999998</v>
      </c>
      <c r="K25" s="279">
        <v>3234.4389999999999</v>
      </c>
      <c r="L25" s="279">
        <v>3400.0549999999998</v>
      </c>
      <c r="M25" s="596">
        <v>3629.0619999999999</v>
      </c>
      <c r="N25" s="279">
        <v>3765.3270000000002</v>
      </c>
      <c r="O25" s="279">
        <v>3964.6790000000001</v>
      </c>
      <c r="P25" s="279">
        <v>4174.7650000000003</v>
      </c>
      <c r="Q25" s="596">
        <v>4350.1899999999996</v>
      </c>
      <c r="R25" s="279">
        <v>4499.4369999999999</v>
      </c>
      <c r="S25" s="30"/>
      <c r="T25" s="30"/>
      <c r="U25" s="30"/>
      <c r="W25" s="858"/>
    </row>
    <row r="26" spans="1:23" s="90" customFormat="1" ht="15" customHeight="1">
      <c r="C26" s="479"/>
      <c r="D26" s="97" t="s">
        <v>488</v>
      </c>
      <c r="H26" s="557"/>
      <c r="I26" s="221"/>
      <c r="J26" s="145">
        <v>22405.557000000001</v>
      </c>
      <c r="K26" s="145">
        <v>22513.920999999998</v>
      </c>
      <c r="L26" s="145">
        <v>22604.319</v>
      </c>
      <c r="M26" s="595">
        <v>22728.298999999999</v>
      </c>
      <c r="N26" s="145">
        <v>22542.120999999999</v>
      </c>
      <c r="O26" s="145">
        <v>22439.177</v>
      </c>
      <c r="P26" s="145">
        <v>22358.275000000001</v>
      </c>
      <c r="Q26" s="595">
        <v>22165.886999999999</v>
      </c>
      <c r="R26" s="145">
        <v>21919.805</v>
      </c>
      <c r="S26" s="88"/>
      <c r="T26" s="88"/>
      <c r="U26" s="88"/>
      <c r="W26" s="858"/>
    </row>
    <row r="27" spans="1:23" s="211" customFormat="1" ht="15" customHeight="1">
      <c r="A27" s="90"/>
      <c r="B27" s="12"/>
      <c r="C27" s="85"/>
      <c r="D27" s="243" t="s">
        <v>12</v>
      </c>
      <c r="E27" s="12"/>
      <c r="F27" s="12"/>
      <c r="H27" s="982" t="s">
        <v>743</v>
      </c>
      <c r="I27" s="56"/>
      <c r="J27" s="279">
        <v>18841.95</v>
      </c>
      <c r="K27" s="279">
        <v>18809.088</v>
      </c>
      <c r="L27" s="279">
        <v>18553.966</v>
      </c>
      <c r="M27" s="596">
        <v>17417.455000000002</v>
      </c>
      <c r="N27" s="279">
        <v>16168.371999999999</v>
      </c>
      <c r="O27" s="279">
        <v>15145.13</v>
      </c>
      <c r="P27" s="279">
        <v>14970.983</v>
      </c>
      <c r="Q27" s="596">
        <v>14532.146000000001</v>
      </c>
      <c r="R27" s="279">
        <v>14237.647999999999</v>
      </c>
      <c r="S27" s="30"/>
      <c r="T27" s="30"/>
      <c r="U27" s="30"/>
      <c r="W27" s="858"/>
    </row>
    <row r="28" spans="1:23" s="221" customFormat="1" ht="15" customHeight="1" thickBot="1">
      <c r="B28" s="1151" t="s">
        <v>451</v>
      </c>
      <c r="C28" s="1152"/>
      <c r="D28" s="1152"/>
      <c r="E28" s="1152"/>
      <c r="F28" s="1152"/>
      <c r="H28" s="1153" t="s">
        <v>747</v>
      </c>
      <c r="J28" s="997">
        <v>3455</v>
      </c>
      <c r="K28" s="997">
        <v>3569</v>
      </c>
      <c r="L28" s="997">
        <v>3921</v>
      </c>
      <c r="M28" s="999">
        <v>4452</v>
      </c>
      <c r="N28" s="997">
        <v>4533</v>
      </c>
      <c r="O28" s="997">
        <v>4571</v>
      </c>
      <c r="P28" s="997">
        <v>3898</v>
      </c>
      <c r="Q28" s="999">
        <v>3497.5390000000002</v>
      </c>
      <c r="R28" s="997">
        <v>3416.011</v>
      </c>
      <c r="S28" s="1154"/>
      <c r="T28" s="1154"/>
      <c r="U28" s="1154"/>
    </row>
    <row r="29" spans="1:23" s="90" customFormat="1" ht="23.25" customHeight="1" thickTop="1">
      <c r="H29" s="99"/>
      <c r="I29" s="221"/>
      <c r="J29" s="129"/>
      <c r="K29" s="126"/>
      <c r="L29" s="126"/>
      <c r="M29" s="126"/>
      <c r="N29" s="126"/>
      <c r="O29" s="126"/>
      <c r="P29" s="126"/>
      <c r="Q29" s="126"/>
      <c r="R29" s="126"/>
      <c r="S29" s="126"/>
      <c r="T29" s="126"/>
      <c r="U29" s="126"/>
    </row>
    <row r="30" spans="1:23" s="90" customFormat="1" ht="23.25" customHeight="1">
      <c r="B30" s="438" t="s">
        <v>52</v>
      </c>
      <c r="H30" s="99"/>
      <c r="I30" s="221"/>
      <c r="J30" s="129"/>
      <c r="K30" s="526"/>
      <c r="L30" s="526"/>
      <c r="M30" s="126"/>
      <c r="N30" s="126"/>
      <c r="O30" s="526"/>
      <c r="P30" s="526"/>
      <c r="Q30" s="126"/>
      <c r="R30" s="126"/>
      <c r="S30" s="526"/>
      <c r="T30" s="526"/>
      <c r="U30" s="126"/>
    </row>
    <row r="31" spans="1:23" s="90" customFormat="1" ht="15" customHeight="1">
      <c r="H31" s="99"/>
      <c r="I31" s="221"/>
      <c r="J31" s="129"/>
      <c r="K31" s="526"/>
      <c r="L31" s="526"/>
      <c r="M31" s="126"/>
      <c r="N31" s="126"/>
      <c r="O31" s="526"/>
      <c r="P31" s="526"/>
      <c r="Q31" s="126"/>
      <c r="R31" s="126"/>
      <c r="S31" s="526"/>
      <c r="T31" s="526"/>
      <c r="U31" s="126"/>
    </row>
    <row r="32" spans="1:23" s="90" customFormat="1" ht="15" customHeight="1">
      <c r="B32" s="258" t="s">
        <v>8</v>
      </c>
      <c r="H32" s="99"/>
      <c r="I32" s="221"/>
      <c r="J32" s="129"/>
      <c r="K32" s="863"/>
      <c r="L32" s="863"/>
      <c r="M32" s="126"/>
      <c r="N32" s="126"/>
      <c r="O32" s="863"/>
      <c r="P32" s="863"/>
      <c r="Q32" s="126"/>
      <c r="R32" s="126"/>
      <c r="S32" s="863"/>
      <c r="T32" s="863"/>
      <c r="U32" s="126"/>
      <c r="W32" s="857"/>
    </row>
    <row r="33" spans="1:23" s="62" customFormat="1" ht="15" customHeight="1">
      <c r="A33" s="498"/>
      <c r="B33" s="935" t="s">
        <v>549</v>
      </c>
      <c r="C33" s="935"/>
      <c r="D33" s="936"/>
      <c r="E33" s="936"/>
      <c r="F33" s="937"/>
      <c r="G33" s="20"/>
      <c r="H33" s="938" t="s">
        <v>751</v>
      </c>
      <c r="I33" s="939"/>
      <c r="J33" s="346">
        <v>8993</v>
      </c>
      <c r="K33" s="346">
        <v>8903</v>
      </c>
      <c r="L33" s="346">
        <v>8842</v>
      </c>
      <c r="M33" s="816">
        <v>8794</v>
      </c>
      <c r="N33" s="346">
        <v>8907.741</v>
      </c>
      <c r="O33" s="346">
        <v>8826</v>
      </c>
      <c r="P33" s="346">
        <v>8714</v>
      </c>
      <c r="Q33" s="816">
        <v>8594.4860000000008</v>
      </c>
      <c r="R33" s="346">
        <v>8472.9079999999994</v>
      </c>
      <c r="S33" s="346"/>
      <c r="T33" s="346"/>
      <c r="U33" s="346"/>
      <c r="W33" s="862"/>
    </row>
    <row r="34" spans="1:23" s="96" customFormat="1" ht="15" customHeight="1">
      <c r="B34" s="95" t="s">
        <v>82</v>
      </c>
      <c r="C34" s="95"/>
      <c r="D34" s="375"/>
      <c r="E34" s="375"/>
      <c r="F34" s="471"/>
      <c r="G34" s="221"/>
      <c r="H34" s="177" t="s">
        <v>754</v>
      </c>
      <c r="I34" s="221"/>
      <c r="J34" s="319">
        <v>6282.0379999999996</v>
      </c>
      <c r="K34" s="319">
        <v>6341.2910000000002</v>
      </c>
      <c r="L34" s="319">
        <v>6431.7309999999998</v>
      </c>
      <c r="M34" s="458">
        <v>6609.2709999999997</v>
      </c>
      <c r="N34" s="319">
        <v>6834.57</v>
      </c>
      <c r="O34" s="319">
        <v>6927</v>
      </c>
      <c r="P34" s="319">
        <v>7006</v>
      </c>
      <c r="Q34" s="458">
        <v>7103.6409999999996</v>
      </c>
      <c r="R34" s="319">
        <v>7173.848</v>
      </c>
      <c r="S34" s="319"/>
      <c r="T34" s="319"/>
      <c r="U34" s="319"/>
      <c r="W34" s="862"/>
    </row>
    <row r="35" spans="1:23" s="211" customFormat="1" ht="15" customHeight="1">
      <c r="B35" s="12"/>
      <c r="C35" s="933" t="s">
        <v>547</v>
      </c>
      <c r="D35" s="149"/>
      <c r="E35" s="149"/>
      <c r="F35" s="149"/>
      <c r="H35" s="983"/>
      <c r="I35" s="56"/>
      <c r="J35" s="279">
        <v>1122.58</v>
      </c>
      <c r="K35" s="279">
        <v>1339.395</v>
      </c>
      <c r="L35" s="279">
        <v>1561.835</v>
      </c>
      <c r="M35" s="596">
        <v>1853.261</v>
      </c>
      <c r="N35" s="279">
        <v>2102.944</v>
      </c>
      <c r="O35" s="279">
        <v>2295.855</v>
      </c>
      <c r="P35" s="279">
        <v>2490.65</v>
      </c>
      <c r="Q35" s="596">
        <v>2747.306</v>
      </c>
      <c r="R35" s="279">
        <v>2982.4259999999999</v>
      </c>
      <c r="S35" s="30"/>
      <c r="T35" s="30"/>
      <c r="U35" s="30"/>
      <c r="W35" s="858"/>
    </row>
    <row r="36" spans="1:23" s="90" customFormat="1" ht="15" customHeight="1">
      <c r="C36" s="479" t="s">
        <v>97</v>
      </c>
      <c r="H36" s="557"/>
      <c r="I36" s="221"/>
      <c r="J36" s="145">
        <v>4901.9120000000003</v>
      </c>
      <c r="K36" s="145">
        <v>4708.5640000000003</v>
      </c>
      <c r="L36" s="145">
        <v>4528.4139999999998</v>
      </c>
      <c r="M36" s="595">
        <v>4350.9229999999998</v>
      </c>
      <c r="N36" s="145">
        <v>4161.9780000000001</v>
      </c>
      <c r="O36" s="145">
        <v>3997.0540000000001</v>
      </c>
      <c r="P36" s="145">
        <v>3822.8049999999998</v>
      </c>
      <c r="Q36" s="595">
        <v>3596.5340000000001</v>
      </c>
      <c r="R36" s="145">
        <v>3382.7869999999998</v>
      </c>
      <c r="S36" s="88"/>
      <c r="T36" s="88"/>
      <c r="U36" s="88"/>
      <c r="W36" s="858"/>
    </row>
    <row r="37" spans="1:23" s="90" customFormat="1" ht="15" customHeight="1">
      <c r="B37" s="194"/>
      <c r="C37" s="194" t="s">
        <v>483</v>
      </c>
      <c r="D37" s="195"/>
      <c r="E37" s="196"/>
      <c r="F37" s="149"/>
      <c r="G37" s="184"/>
      <c r="H37" s="984"/>
      <c r="I37" s="145"/>
      <c r="J37" s="897">
        <v>257.54599999999999</v>
      </c>
      <c r="K37" s="897">
        <v>293.33199999999999</v>
      </c>
      <c r="L37" s="897">
        <v>341.48200000000003</v>
      </c>
      <c r="M37" s="899">
        <v>405.08699999999999</v>
      </c>
      <c r="N37" s="897">
        <v>569.64800000000002</v>
      </c>
      <c r="O37" s="897">
        <v>634.03099999999995</v>
      </c>
      <c r="P37" s="897">
        <v>692.279</v>
      </c>
      <c r="Q37" s="899">
        <v>759.80100000000004</v>
      </c>
      <c r="R37" s="897">
        <v>808.63499999999999</v>
      </c>
      <c r="S37" s="898"/>
      <c r="T37" s="898"/>
      <c r="U37" s="898"/>
      <c r="W37" s="859"/>
    </row>
    <row r="38" spans="1:23" s="54" customFormat="1" ht="15" customHeight="1">
      <c r="B38" s="95" t="s">
        <v>82</v>
      </c>
      <c r="C38" s="95"/>
      <c r="D38" s="375"/>
      <c r="E38" s="375"/>
      <c r="F38" s="471"/>
      <c r="G38" s="221"/>
      <c r="H38" s="177" t="s">
        <v>754</v>
      </c>
      <c r="I38" s="221"/>
      <c r="J38" s="319">
        <v>6282.0379999999996</v>
      </c>
      <c r="K38" s="319">
        <v>6341.2910000000002</v>
      </c>
      <c r="L38" s="319">
        <v>6431.7309999999998</v>
      </c>
      <c r="M38" s="458">
        <v>6609.2709999999997</v>
      </c>
      <c r="N38" s="319">
        <v>6834.57</v>
      </c>
      <c r="O38" s="319">
        <v>6927</v>
      </c>
      <c r="P38" s="319">
        <v>7006</v>
      </c>
      <c r="Q38" s="458">
        <v>7103.6409999999996</v>
      </c>
      <c r="R38" s="319">
        <v>7173.848</v>
      </c>
      <c r="S38" s="319"/>
      <c r="T38" s="319"/>
      <c r="U38" s="319"/>
      <c r="W38" s="862"/>
    </row>
    <row r="39" spans="1:23" s="90" customFormat="1" ht="15" customHeight="1">
      <c r="B39" s="194"/>
      <c r="C39" s="194" t="s">
        <v>481</v>
      </c>
      <c r="D39" s="194"/>
      <c r="E39" s="196"/>
      <c r="F39" s="149"/>
      <c r="G39" s="184"/>
      <c r="H39" s="984" t="s">
        <v>756</v>
      </c>
      <c r="I39" s="145"/>
      <c r="J39" s="897">
        <v>3467.6680000000001</v>
      </c>
      <c r="K39" s="897">
        <v>3563.8530000000001</v>
      </c>
      <c r="L39" s="897">
        <v>3651.1480000000001</v>
      </c>
      <c r="M39" s="899">
        <v>3773.2629999999999</v>
      </c>
      <c r="N39" s="897">
        <v>3926.1120000000001</v>
      </c>
      <c r="O39" s="897">
        <v>4089.8090000000002</v>
      </c>
      <c r="P39" s="897">
        <v>4199.1549999999997</v>
      </c>
      <c r="Q39" s="899">
        <v>4340.8689999999997</v>
      </c>
      <c r="R39" s="897">
        <v>4498.49</v>
      </c>
      <c r="S39" s="898"/>
      <c r="T39" s="898"/>
      <c r="U39" s="898"/>
      <c r="W39" s="858"/>
    </row>
    <row r="40" spans="1:23" s="211" customFormat="1" ht="15" customHeight="1">
      <c r="B40" s="90"/>
      <c r="C40" s="97" t="s">
        <v>812</v>
      </c>
      <c r="D40" s="90"/>
      <c r="E40" s="90"/>
      <c r="F40" s="90"/>
      <c r="G40" s="90"/>
      <c r="H40" s="557" t="s">
        <v>757</v>
      </c>
      <c r="I40" s="221"/>
      <c r="J40" s="145">
        <v>2814.37</v>
      </c>
      <c r="K40" s="145">
        <v>2777.4380000000001</v>
      </c>
      <c r="L40" s="145">
        <v>2780.5830000000001</v>
      </c>
      <c r="M40" s="595">
        <v>2836.0079999999998</v>
      </c>
      <c r="N40" s="145">
        <v>2908.4580000000001</v>
      </c>
      <c r="O40" s="145">
        <v>2837.1309999999999</v>
      </c>
      <c r="P40" s="145">
        <v>2806.5790000000002</v>
      </c>
      <c r="Q40" s="595">
        <v>2762.7719999999999</v>
      </c>
      <c r="R40" s="145">
        <v>2675.3580000000002</v>
      </c>
      <c r="S40" s="88"/>
      <c r="T40" s="88"/>
      <c r="U40" s="88"/>
      <c r="W40" s="858"/>
    </row>
    <row r="41" spans="1:23" s="473" customFormat="1" ht="15" hidden="1" customHeight="1">
      <c r="B41" s="737" t="s">
        <v>535</v>
      </c>
      <c r="C41" s="737"/>
      <c r="D41" s="738"/>
      <c r="E41" s="738"/>
      <c r="F41" s="739"/>
      <c r="G41" s="478"/>
      <c r="H41" s="740"/>
      <c r="I41" s="478"/>
      <c r="J41" s="493">
        <v>38</v>
      </c>
      <c r="K41" s="493">
        <v>0</v>
      </c>
      <c r="L41" s="493">
        <v>0</v>
      </c>
      <c r="M41" s="742">
        <v>0</v>
      </c>
      <c r="N41" s="493">
        <v>0</v>
      </c>
      <c r="O41" s="493">
        <v>0</v>
      </c>
      <c r="P41" s="493">
        <v>0</v>
      </c>
      <c r="Q41" s="742">
        <v>0</v>
      </c>
      <c r="R41" s="493">
        <v>0</v>
      </c>
      <c r="S41" s="493"/>
      <c r="T41" s="493"/>
      <c r="U41" s="493"/>
      <c r="W41" s="861"/>
    </row>
    <row r="42" spans="1:23" s="90" customFormat="1" ht="15" customHeight="1">
      <c r="B42" s="258" t="s">
        <v>18</v>
      </c>
      <c r="H42" s="99"/>
      <c r="I42" s="221"/>
      <c r="J42" s="129"/>
      <c r="K42" s="129"/>
      <c r="L42" s="129"/>
      <c r="M42" s="599"/>
      <c r="N42" s="129"/>
      <c r="O42" s="129"/>
      <c r="P42" s="129"/>
      <c r="Q42" s="599"/>
      <c r="R42" s="129"/>
      <c r="S42" s="126"/>
      <c r="T42" s="126"/>
      <c r="U42" s="126"/>
      <c r="W42" s="857"/>
    </row>
    <row r="43" spans="1:23" s="221" customFormat="1" ht="15" customHeight="1">
      <c r="B43" s="1119" t="s">
        <v>19</v>
      </c>
      <c r="C43" s="1120"/>
      <c r="D43" s="1121"/>
      <c r="E43" s="1121"/>
      <c r="F43" s="1122"/>
      <c r="H43" s="1130"/>
      <c r="J43" s="1123">
        <v>1551.64</v>
      </c>
      <c r="K43" s="1123">
        <v>1584.21</v>
      </c>
      <c r="L43" s="1123">
        <v>1634.9639999999999</v>
      </c>
      <c r="M43" s="1124">
        <v>1819.8290000000002</v>
      </c>
      <c r="N43" s="1123">
        <v>1883.376</v>
      </c>
      <c r="O43" s="1123">
        <v>1919.748</v>
      </c>
      <c r="P43" s="1123">
        <v>2025.7820000000002</v>
      </c>
      <c r="Q43" s="1124">
        <v>2147.3179999999998</v>
      </c>
      <c r="R43" s="1123">
        <v>2230.0790000000002</v>
      </c>
      <c r="S43" s="1123"/>
      <c r="T43" s="1123"/>
      <c r="U43" s="1123"/>
      <c r="W43" s="858"/>
    </row>
    <row r="44" spans="1:23" s="90" customFormat="1" ht="15" customHeight="1">
      <c r="B44" s="258" t="s">
        <v>548</v>
      </c>
      <c r="H44" s="99"/>
      <c r="I44" s="221"/>
      <c r="J44" s="129"/>
      <c r="K44" s="129"/>
      <c r="L44" s="129"/>
      <c r="M44" s="599"/>
      <c r="N44" s="129"/>
      <c r="O44" s="129"/>
      <c r="P44" s="129"/>
      <c r="Q44" s="599"/>
      <c r="R44" s="129"/>
      <c r="S44" s="126"/>
      <c r="T44" s="126"/>
      <c r="U44" s="126"/>
      <c r="W44" s="857"/>
    </row>
    <row r="45" spans="1:23" s="90" customFormat="1" ht="15" customHeight="1" thickBot="1">
      <c r="B45" s="1064" t="s">
        <v>533</v>
      </c>
      <c r="C45" s="1065"/>
      <c r="D45" s="1066"/>
      <c r="E45" s="1066"/>
      <c r="F45" s="1067"/>
      <c r="H45" s="1305" t="s">
        <v>763</v>
      </c>
      <c r="I45" s="221"/>
      <c r="J45" s="1024">
        <v>8572.6</v>
      </c>
      <c r="K45" s="1024">
        <v>9691.098</v>
      </c>
      <c r="L45" s="1199">
        <v>10577.321</v>
      </c>
      <c r="M45" s="802">
        <v>13429.518</v>
      </c>
      <c r="N45" s="1199">
        <v>14148.517</v>
      </c>
      <c r="O45" s="1199">
        <v>15246.924999999999</v>
      </c>
      <c r="P45" s="1024">
        <v>16196.95</v>
      </c>
      <c r="Q45" s="802">
        <v>17383.874</v>
      </c>
      <c r="R45" s="1024">
        <v>17886.103999999999</v>
      </c>
      <c r="S45" s="1024"/>
      <c r="T45" s="1024"/>
      <c r="U45" s="1024"/>
      <c r="W45" s="858"/>
    </row>
    <row r="46" spans="1:23" s="108" customFormat="1" ht="15" customHeight="1" thickTop="1">
      <c r="B46" s="129"/>
      <c r="C46" s="221"/>
      <c r="D46" s="221"/>
      <c r="E46" s="221"/>
      <c r="F46" s="221"/>
      <c r="G46" s="90"/>
      <c r="H46" s="100"/>
      <c r="I46" s="221"/>
      <c r="J46" s="145"/>
      <c r="K46" s="145"/>
      <c r="L46" s="145"/>
      <c r="M46" s="145"/>
      <c r="N46" s="145"/>
      <c r="O46" s="145"/>
      <c r="P46" s="145"/>
      <c r="Q46" s="145"/>
      <c r="R46" s="145"/>
      <c r="S46" s="145"/>
      <c r="T46" s="145"/>
      <c r="U46" s="145"/>
    </row>
    <row r="47" spans="1:23" s="90" customFormat="1" ht="15" customHeight="1">
      <c r="B47" s="479" t="s">
        <v>503</v>
      </c>
      <c r="C47" s="94"/>
      <c r="D47" s="94"/>
      <c r="E47" s="98"/>
      <c r="G47" s="184"/>
      <c r="H47" s="177"/>
      <c r="I47" s="145"/>
      <c r="J47" s="221"/>
      <c r="R47" s="89"/>
    </row>
    <row r="48" spans="1:23" s="108" customFormat="1" ht="12.75">
      <c r="H48" s="256"/>
      <c r="I48" s="96"/>
      <c r="J48" s="96"/>
    </row>
    <row r="49" spans="2:21" s="108" customFormat="1" ht="12.75">
      <c r="H49" s="256"/>
      <c r="I49" s="96"/>
      <c r="J49" s="96"/>
    </row>
    <row r="50" spans="2:21" s="108" customFormat="1" ht="12.75" hidden="1">
      <c r="H50" s="256"/>
      <c r="I50" s="96"/>
      <c r="J50" s="319"/>
      <c r="K50" s="399"/>
      <c r="L50" s="109"/>
      <c r="M50" s="109"/>
    </row>
    <row r="51" spans="2:21" s="211" customFormat="1" ht="12.75" hidden="1">
      <c r="B51" s="369"/>
      <c r="C51" s="369"/>
      <c r="D51" s="369"/>
      <c r="E51" s="369"/>
      <c r="F51" s="369"/>
      <c r="H51" s="370"/>
      <c r="I51" s="56"/>
      <c r="J51" s="852"/>
      <c r="K51" s="369"/>
      <c r="L51" s="369"/>
      <c r="M51" s="369"/>
      <c r="N51" s="369"/>
      <c r="O51" s="369"/>
      <c r="P51" s="369"/>
      <c r="Q51" s="369"/>
      <c r="R51" s="369"/>
      <c r="S51" s="369"/>
      <c r="T51" s="369"/>
      <c r="U51" s="369"/>
    </row>
    <row r="52" spans="2:21" s="211" customFormat="1" ht="12.75" hidden="1">
      <c r="B52" s="405" t="s">
        <v>231</v>
      </c>
      <c r="C52" s="146"/>
      <c r="D52" s="146"/>
      <c r="E52" s="146"/>
      <c r="F52" s="146"/>
      <c r="G52" s="146"/>
      <c r="H52" s="244">
        <f>COUNTIF($62:$73,"&gt;2")+COUNTIF($62:$73,"&lt;-2")</f>
        <v>0</v>
      </c>
      <c r="I52" s="56"/>
      <c r="J52" s="56"/>
    </row>
    <row r="53" spans="2:21" s="211" customFormat="1" ht="12.75" hidden="1">
      <c r="B53" s="405" t="s">
        <v>232</v>
      </c>
      <c r="C53" s="146"/>
      <c r="D53" s="146"/>
      <c r="E53" s="146"/>
      <c r="F53" s="146"/>
      <c r="G53" s="146"/>
      <c r="H53" s="244">
        <f>COUNTIF($74:$83,"&gt;2")+COUNTIF($74:$83,"&lt;-2")</f>
        <v>0</v>
      </c>
      <c r="I53" s="56"/>
      <c r="J53" s="56"/>
    </row>
    <row r="54" spans="2:21" s="211" customFormat="1" ht="12.75" hidden="1">
      <c r="B54" s="405" t="s">
        <v>269</v>
      </c>
      <c r="C54" s="146"/>
      <c r="D54" s="146"/>
      <c r="E54" s="146"/>
      <c r="F54" s="146"/>
      <c r="G54" s="146"/>
      <c r="H54" s="425" t="str">
        <f>IF(ISERROR(SUM($62:$83)),"# ERREUR !","OK")</f>
        <v>OK</v>
      </c>
      <c r="I54" s="56"/>
      <c r="J54" s="56"/>
    </row>
    <row r="55" spans="2:21" s="211" customFormat="1" ht="12.75" hidden="1">
      <c r="B55" s="186"/>
      <c r="C55" s="186"/>
      <c r="D55" s="186"/>
      <c r="E55" s="186"/>
      <c r="F55" s="186"/>
      <c r="G55" s="186"/>
      <c r="H55" s="187"/>
      <c r="I55" s="56"/>
      <c r="J55" s="56"/>
    </row>
    <row r="56" spans="2:21" s="211" customFormat="1" ht="12.75" hidden="1" customHeight="1">
      <c r="B56" s="369"/>
      <c r="C56" s="369"/>
      <c r="D56" s="369"/>
      <c r="E56" s="369"/>
      <c r="F56" s="369"/>
      <c r="H56" s="370"/>
      <c r="I56" s="56"/>
      <c r="J56" s="852"/>
      <c r="K56" s="369"/>
      <c r="L56" s="369"/>
      <c r="M56" s="369"/>
      <c r="N56" s="369"/>
      <c r="O56" s="369"/>
      <c r="P56" s="369"/>
      <c r="Q56" s="369"/>
      <c r="R56" s="369"/>
      <c r="S56" s="369"/>
      <c r="T56" s="369"/>
      <c r="U56" s="369"/>
    </row>
    <row r="57" spans="2:21" s="386" customFormat="1" ht="12.75" hidden="1" customHeight="1">
      <c r="B57" s="386" t="s">
        <v>429</v>
      </c>
      <c r="H57" s="387" t="s">
        <v>277</v>
      </c>
      <c r="I57" s="436"/>
      <c r="J57" s="1015">
        <v>-161.15500000000065</v>
      </c>
      <c r="K57" s="830">
        <v>-174.53600000000006</v>
      </c>
      <c r="L57" s="830">
        <v>-184.4330000000009</v>
      </c>
      <c r="M57" s="830">
        <v>-191.30199999999968</v>
      </c>
      <c r="N57" s="829"/>
      <c r="O57" s="829"/>
      <c r="P57" s="829"/>
      <c r="Q57" s="829"/>
      <c r="R57" s="829"/>
      <c r="S57" s="829"/>
      <c r="T57" s="829"/>
      <c r="U57" s="388">
        <v>0</v>
      </c>
    </row>
    <row r="58" spans="2:21" s="211" customFormat="1" ht="12.75" hidden="1" customHeight="1">
      <c r="B58" s="186"/>
      <c r="C58" s="186"/>
      <c r="D58" s="186"/>
      <c r="E58" s="186"/>
      <c r="F58" s="186"/>
      <c r="G58" s="186"/>
      <c r="H58" s="187"/>
      <c r="I58" s="56"/>
      <c r="J58" s="56"/>
    </row>
    <row r="59" spans="2:21" s="211" customFormat="1" ht="12.75" hidden="1">
      <c r="B59" s="369"/>
      <c r="C59" s="369"/>
      <c r="D59" s="369"/>
      <c r="E59" s="369"/>
      <c r="F59" s="369"/>
      <c r="H59" s="370"/>
      <c r="I59" s="56"/>
      <c r="J59" s="852"/>
      <c r="K59" s="369"/>
      <c r="L59" s="369"/>
      <c r="M59" s="369"/>
      <c r="N59" s="369"/>
      <c r="O59" s="369"/>
      <c r="P59" s="369"/>
      <c r="Q59" s="369"/>
      <c r="R59" s="369"/>
      <c r="S59" s="369"/>
      <c r="T59" s="369"/>
      <c r="U59" s="369"/>
    </row>
    <row r="60" spans="2:21" s="386" customFormat="1" ht="12.75" hidden="1">
      <c r="B60" s="386" t="s">
        <v>276</v>
      </c>
      <c r="H60" s="387" t="s">
        <v>277</v>
      </c>
      <c r="I60" s="436"/>
      <c r="J60" s="432">
        <f>J34+J41</f>
        <v>6320.0379999999996</v>
      </c>
      <c r="K60" s="432">
        <f t="shared" ref="K60:U60" si="0">K34+K41</f>
        <v>6341.2910000000002</v>
      </c>
      <c r="L60" s="432">
        <f t="shared" si="0"/>
        <v>6431.7309999999998</v>
      </c>
      <c r="M60" s="432">
        <f t="shared" si="0"/>
        <v>6609.2709999999997</v>
      </c>
      <c r="N60" s="432">
        <f t="shared" si="0"/>
        <v>6834.57</v>
      </c>
      <c r="O60" s="432">
        <f t="shared" si="0"/>
        <v>6927</v>
      </c>
      <c r="P60" s="432">
        <f t="shared" si="0"/>
        <v>7006</v>
      </c>
      <c r="Q60" s="432">
        <f t="shared" si="0"/>
        <v>7103.6409999999996</v>
      </c>
      <c r="R60" s="432">
        <f t="shared" si="0"/>
        <v>7173.848</v>
      </c>
      <c r="S60" s="432">
        <f t="shared" si="0"/>
        <v>0</v>
      </c>
      <c r="T60" s="432">
        <f t="shared" si="0"/>
        <v>0</v>
      </c>
      <c r="U60" s="432">
        <f t="shared" si="0"/>
        <v>0</v>
      </c>
    </row>
    <row r="61" spans="2:21" s="211" customFormat="1" ht="12.75" hidden="1" customHeight="1">
      <c r="B61" s="186"/>
      <c r="C61" s="186"/>
      <c r="D61" s="186"/>
      <c r="E61" s="186"/>
      <c r="F61" s="186"/>
      <c r="G61" s="186"/>
      <c r="H61" s="187"/>
      <c r="I61" s="56"/>
      <c r="J61" s="56"/>
    </row>
    <row r="62" spans="2:21" s="211" customFormat="1" ht="12.75" hidden="1">
      <c r="B62" s="369"/>
      <c r="C62" s="369"/>
      <c r="D62" s="369"/>
      <c r="E62" s="369"/>
      <c r="F62" s="369"/>
      <c r="H62" s="370"/>
      <c r="I62" s="56"/>
      <c r="J62" s="852"/>
      <c r="K62" s="369"/>
      <c r="L62" s="369"/>
      <c r="M62" s="369"/>
      <c r="N62" s="369"/>
      <c r="O62" s="369"/>
      <c r="P62" s="369"/>
      <c r="Q62" s="369"/>
      <c r="R62" s="369"/>
      <c r="S62" s="369"/>
      <c r="T62" s="369"/>
      <c r="U62" s="369"/>
    </row>
    <row r="63" spans="2:21" s="146" customFormat="1" ht="12.75" hidden="1" customHeight="1">
      <c r="B63" s="146" t="s">
        <v>132</v>
      </c>
      <c r="H63" s="147" t="s">
        <v>191</v>
      </c>
      <c r="I63" s="259"/>
      <c r="J63" s="290">
        <f>IF(ABS(J17-J22)&lt;0.001,0,J17-J22)</f>
        <v>0</v>
      </c>
      <c r="K63" s="290">
        <f t="shared" ref="K63:U63" si="1">IF(ABS(K17-K22)&lt;0.001,0,K17-K22)</f>
        <v>0</v>
      </c>
      <c r="L63" s="290">
        <f t="shared" si="1"/>
        <v>0</v>
      </c>
      <c r="M63" s="290">
        <f t="shared" si="1"/>
        <v>0</v>
      </c>
      <c r="N63" s="290">
        <f t="shared" si="1"/>
        <v>0</v>
      </c>
      <c r="O63" s="290">
        <f t="shared" si="1"/>
        <v>0</v>
      </c>
      <c r="P63" s="290">
        <f t="shared" si="1"/>
        <v>0</v>
      </c>
      <c r="Q63" s="290">
        <f t="shared" si="1"/>
        <v>0</v>
      </c>
      <c r="R63" s="290">
        <f t="shared" si="1"/>
        <v>0</v>
      </c>
      <c r="S63" s="290">
        <f t="shared" si="1"/>
        <v>0</v>
      </c>
      <c r="T63" s="290">
        <f t="shared" si="1"/>
        <v>0</v>
      </c>
      <c r="U63" s="290">
        <f t="shared" si="1"/>
        <v>0</v>
      </c>
    </row>
    <row r="64" spans="2:21" s="146" customFormat="1" ht="12.75" hidden="1" customHeight="1">
      <c r="B64" s="146" t="s">
        <v>132</v>
      </c>
      <c r="H64" s="147" t="s">
        <v>191</v>
      </c>
      <c r="I64" s="259"/>
      <c r="J64" s="290">
        <f>IF(ABS(J17-(J18+J21))&lt;0.001,0,J17-(J18+J21))</f>
        <v>0.14400000000750879</v>
      </c>
      <c r="K64" s="290">
        <f t="shared" ref="K64:U64" si="2">IF(ABS(K17-(K18+K21))&lt;0.001,0,K17-(K18+K21))</f>
        <v>0.13700000000244472</v>
      </c>
      <c r="L64" s="290">
        <f t="shared" si="2"/>
        <v>0.12600000000384171</v>
      </c>
      <c r="M64" s="290">
        <f t="shared" si="2"/>
        <v>9.6999999994295649E-2</v>
      </c>
      <c r="N64" s="290">
        <f t="shared" si="2"/>
        <v>0.11499999999796273</v>
      </c>
      <c r="O64" s="290">
        <f t="shared" si="2"/>
        <v>-0.12999999999738066</v>
      </c>
      <c r="P64" s="290">
        <f t="shared" si="2"/>
        <v>1.6999999999825377E-2</v>
      </c>
      <c r="Q64" s="290">
        <f t="shared" si="2"/>
        <v>4.8000000002502929E-2</v>
      </c>
      <c r="R64" s="290">
        <f t="shared" si="2"/>
        <v>0</v>
      </c>
      <c r="S64" s="290">
        <f t="shared" si="2"/>
        <v>0</v>
      </c>
      <c r="T64" s="290">
        <f t="shared" si="2"/>
        <v>0</v>
      </c>
      <c r="U64" s="290">
        <f t="shared" si="2"/>
        <v>0</v>
      </c>
    </row>
    <row r="65" spans="2:21" s="146" customFormat="1" ht="12.75" hidden="1" customHeight="1">
      <c r="B65" s="146" t="s">
        <v>541</v>
      </c>
      <c r="H65" s="147" t="s">
        <v>191</v>
      </c>
      <c r="I65" s="259"/>
      <c r="J65" s="290">
        <f>IF(ABS(J18-SUM(J19:J20))&lt;0.001,0,J18-SUM(J19:J20))</f>
        <v>0</v>
      </c>
      <c r="K65" s="290">
        <f t="shared" ref="K65:U65" si="3">IF(ABS(K18-SUM(K19:K20))&lt;0.001,0,K18-SUM(K19:K20))</f>
        <v>0</v>
      </c>
      <c r="L65" s="290">
        <f t="shared" si="3"/>
        <v>0</v>
      </c>
      <c r="M65" s="290">
        <f t="shared" si="3"/>
        <v>1.6999999999825377E-2</v>
      </c>
      <c r="N65" s="290">
        <f t="shared" si="3"/>
        <v>-6.3999999998486601E-2</v>
      </c>
      <c r="O65" s="290">
        <f t="shared" si="3"/>
        <v>-0.24799999999959255</v>
      </c>
      <c r="P65" s="290">
        <f t="shared" si="3"/>
        <v>-0.27999999999883585</v>
      </c>
      <c r="Q65" s="290">
        <f t="shared" si="3"/>
        <v>0</v>
      </c>
      <c r="R65" s="290">
        <f t="shared" si="3"/>
        <v>0</v>
      </c>
      <c r="S65" s="290">
        <f t="shared" si="3"/>
        <v>0</v>
      </c>
      <c r="T65" s="290">
        <f t="shared" si="3"/>
        <v>0</v>
      </c>
      <c r="U65" s="290">
        <f t="shared" si="3"/>
        <v>0</v>
      </c>
    </row>
    <row r="66" spans="2:21" s="146" customFormat="1" ht="12.75" hidden="1" customHeight="1">
      <c r="B66" s="146" t="s">
        <v>132</v>
      </c>
      <c r="H66" s="147" t="s">
        <v>191</v>
      </c>
      <c r="I66" s="259"/>
      <c r="J66" s="290">
        <f>IF(ABS(J22-SUM(J23:J24))&lt;0.001,0,J22-SUM(J23:J24))</f>
        <v>0</v>
      </c>
      <c r="K66" s="290">
        <f t="shared" ref="K66:U66" si="4">IF(ABS(K22-SUM(K23:K24))&lt;0.001,0,K22-SUM(K23:K24))</f>
        <v>0</v>
      </c>
      <c r="L66" s="290">
        <f t="shared" si="4"/>
        <v>0</v>
      </c>
      <c r="M66" s="290">
        <f t="shared" si="4"/>
        <v>0</v>
      </c>
      <c r="N66" s="290">
        <f t="shared" si="4"/>
        <v>0</v>
      </c>
      <c r="O66" s="290">
        <f t="shared" si="4"/>
        <v>-0.42700000000331784</v>
      </c>
      <c r="P66" s="290">
        <f t="shared" si="4"/>
        <v>-0.3110000000015134</v>
      </c>
      <c r="Q66" s="290">
        <f t="shared" si="4"/>
        <v>0</v>
      </c>
      <c r="R66" s="290">
        <f t="shared" si="4"/>
        <v>0</v>
      </c>
      <c r="S66" s="290">
        <f t="shared" si="4"/>
        <v>0</v>
      </c>
      <c r="T66" s="290">
        <f t="shared" si="4"/>
        <v>0</v>
      </c>
      <c r="U66" s="290">
        <f t="shared" si="4"/>
        <v>0</v>
      </c>
    </row>
    <row r="67" spans="2:21" s="146" customFormat="1" ht="12.75" hidden="1" customHeight="1">
      <c r="B67" s="146" t="s">
        <v>487</v>
      </c>
      <c r="H67" s="147" t="s">
        <v>191</v>
      </c>
      <c r="I67" s="259"/>
      <c r="J67" s="290">
        <f>IF(ABS(J24-SUM(J25:J27))&lt;0.001,0,J24-SUM(J25:J27))</f>
        <v>0.14400000000023283</v>
      </c>
      <c r="K67" s="290">
        <f t="shared" ref="K67:U67" si="5">IF(ABS(K24-SUM(K25:K27))&lt;0.001,0,K24-SUM(K25:K27))</f>
        <v>0.13700000000244472</v>
      </c>
      <c r="L67" s="290">
        <f t="shared" si="5"/>
        <v>0.12600000000384171</v>
      </c>
      <c r="M67" s="290">
        <f t="shared" si="5"/>
        <v>0.11400000000139698</v>
      </c>
      <c r="N67" s="290">
        <f t="shared" si="5"/>
        <v>5.0999999999476131E-2</v>
      </c>
      <c r="O67" s="290">
        <f t="shared" si="5"/>
        <v>4.9000000006344635E-2</v>
      </c>
      <c r="P67" s="290">
        <f t="shared" si="5"/>
        <v>4.8000000002502929E-2</v>
      </c>
      <c r="Q67" s="290">
        <f t="shared" si="5"/>
        <v>4.8000000002502929E-2</v>
      </c>
      <c r="R67" s="290">
        <f t="shared" si="5"/>
        <v>4.8000000002502929E-2</v>
      </c>
      <c r="S67" s="290">
        <f t="shared" si="5"/>
        <v>0</v>
      </c>
      <c r="T67" s="290">
        <f t="shared" si="5"/>
        <v>0</v>
      </c>
      <c r="U67" s="290">
        <f t="shared" si="5"/>
        <v>0</v>
      </c>
    </row>
    <row r="68" spans="2:21" s="146" customFormat="1" ht="12.75" hidden="1" customHeight="1">
      <c r="B68" s="146" t="s">
        <v>822</v>
      </c>
      <c r="H68" s="147" t="s">
        <v>191</v>
      </c>
      <c r="I68" s="259"/>
      <c r="J68" s="290">
        <f>IF(ABS(J19-J25)&lt;0.001,0,J19-J25)</f>
        <v>0</v>
      </c>
      <c r="K68" s="290">
        <f t="shared" ref="K68:U68" si="6">IF(ABS(K19-K25)&lt;0.001,0,K19-K25)</f>
        <v>0</v>
      </c>
      <c r="L68" s="290">
        <f t="shared" si="6"/>
        <v>0</v>
      </c>
      <c r="M68" s="290">
        <f t="shared" si="6"/>
        <v>0</v>
      </c>
      <c r="N68" s="290">
        <f t="shared" si="6"/>
        <v>0</v>
      </c>
      <c r="O68" s="290">
        <f t="shared" si="6"/>
        <v>0</v>
      </c>
      <c r="P68" s="290">
        <f t="shared" si="6"/>
        <v>0</v>
      </c>
      <c r="Q68" s="290">
        <f t="shared" si="6"/>
        <v>0</v>
      </c>
      <c r="R68" s="290">
        <f t="shared" si="6"/>
        <v>0</v>
      </c>
      <c r="S68" s="290">
        <f t="shared" si="6"/>
        <v>0</v>
      </c>
      <c r="T68" s="290">
        <f t="shared" si="6"/>
        <v>0</v>
      </c>
      <c r="U68" s="290">
        <f t="shared" si="6"/>
        <v>0</v>
      </c>
    </row>
    <row r="69" spans="2:21" s="146" customFormat="1" ht="12.75" hidden="1" customHeight="1">
      <c r="B69" s="146" t="s">
        <v>823</v>
      </c>
      <c r="H69" s="147" t="s">
        <v>191</v>
      </c>
      <c r="I69" s="259"/>
      <c r="J69" s="290">
        <f>IF(ABS(J21-J27)&lt;0.001,0,J21-J27)</f>
        <v>0</v>
      </c>
      <c r="K69" s="290">
        <f t="shared" ref="K69:U69" si="7">IF(ABS(K21-K27)&lt;0.001,0,K21-K27)</f>
        <v>0</v>
      </c>
      <c r="L69" s="290">
        <f t="shared" si="7"/>
        <v>0</v>
      </c>
      <c r="M69" s="290">
        <f t="shared" si="7"/>
        <v>0</v>
      </c>
      <c r="N69" s="290">
        <f t="shared" si="7"/>
        <v>0</v>
      </c>
      <c r="O69" s="290">
        <f t="shared" si="7"/>
        <v>0</v>
      </c>
      <c r="P69" s="290">
        <f t="shared" si="7"/>
        <v>0</v>
      </c>
      <c r="Q69" s="290">
        <f t="shared" si="7"/>
        <v>0</v>
      </c>
      <c r="R69" s="290">
        <f t="shared" si="7"/>
        <v>4.800000000068394E-2</v>
      </c>
      <c r="S69" s="290">
        <f t="shared" si="7"/>
        <v>0</v>
      </c>
      <c r="T69" s="290">
        <f t="shared" si="7"/>
        <v>0</v>
      </c>
      <c r="U69" s="290">
        <f t="shared" si="7"/>
        <v>0</v>
      </c>
    </row>
    <row r="70" spans="2:21" s="146" customFormat="1" ht="12.75" hidden="1" customHeight="1">
      <c r="B70" s="146" t="s">
        <v>133</v>
      </c>
      <c r="H70" s="147" t="s">
        <v>191</v>
      </c>
      <c r="I70" s="259"/>
      <c r="J70" s="290">
        <f>IF(ABS(J34-J38)&lt;0.001,0,J34-J38)</f>
        <v>0</v>
      </c>
      <c r="K70" s="290">
        <f t="shared" ref="K70:U70" si="8">IF(ABS(K34-K38)&lt;0.001,0,K34-K38)</f>
        <v>0</v>
      </c>
      <c r="L70" s="290">
        <f t="shared" si="8"/>
        <v>0</v>
      </c>
      <c r="M70" s="290">
        <f t="shared" si="8"/>
        <v>0</v>
      </c>
      <c r="N70" s="290">
        <f t="shared" si="8"/>
        <v>0</v>
      </c>
      <c r="O70" s="290">
        <f t="shared" si="8"/>
        <v>0</v>
      </c>
      <c r="P70" s="290">
        <f t="shared" si="8"/>
        <v>0</v>
      </c>
      <c r="Q70" s="290">
        <f t="shared" si="8"/>
        <v>0</v>
      </c>
      <c r="R70" s="290">
        <f t="shared" si="8"/>
        <v>0</v>
      </c>
      <c r="S70" s="290">
        <f t="shared" si="8"/>
        <v>0</v>
      </c>
      <c r="T70" s="290">
        <f t="shared" si="8"/>
        <v>0</v>
      </c>
      <c r="U70" s="290">
        <f t="shared" si="8"/>
        <v>0</v>
      </c>
    </row>
    <row r="71" spans="2:21" s="146" customFormat="1" ht="12.75" hidden="1" customHeight="1">
      <c r="B71" s="146" t="s">
        <v>133</v>
      </c>
      <c r="H71" s="147" t="s">
        <v>191</v>
      </c>
      <c r="I71" s="259"/>
      <c r="J71" s="290">
        <f>IF(ABS(J34-(J35+J36+J37))&lt;0.001,0,J34-(J35+J36+J37))</f>
        <v>0</v>
      </c>
      <c r="K71" s="290">
        <f t="shared" ref="K71:U71" si="9">IF(ABS(K34-(K35+K36+K37))&lt;0.001,0,K34-(K35+K36+K37))</f>
        <v>0</v>
      </c>
      <c r="L71" s="290">
        <f t="shared" si="9"/>
        <v>0</v>
      </c>
      <c r="M71" s="290">
        <f t="shared" si="9"/>
        <v>0</v>
      </c>
      <c r="N71" s="290">
        <f t="shared" si="9"/>
        <v>0</v>
      </c>
      <c r="O71" s="290">
        <f t="shared" si="9"/>
        <v>6.0000000000400178E-2</v>
      </c>
      <c r="P71" s="290">
        <f t="shared" si="9"/>
        <v>0.26599999999962165</v>
      </c>
      <c r="Q71" s="290">
        <f t="shared" si="9"/>
        <v>0</v>
      </c>
      <c r="R71" s="290">
        <f t="shared" si="9"/>
        <v>0</v>
      </c>
      <c r="S71" s="290">
        <f t="shared" si="9"/>
        <v>0</v>
      </c>
      <c r="T71" s="290">
        <f t="shared" si="9"/>
        <v>0</v>
      </c>
      <c r="U71" s="290">
        <f t="shared" si="9"/>
        <v>0</v>
      </c>
    </row>
    <row r="72" spans="2:21" s="146" customFormat="1" ht="12.75" hidden="1" customHeight="1">
      <c r="B72" s="146" t="s">
        <v>133</v>
      </c>
      <c r="H72" s="147" t="s">
        <v>191</v>
      </c>
      <c r="I72" s="259"/>
      <c r="J72" s="290">
        <f>IF(ABS(J38-SUM(J39:J40))&lt;0.001,0,J38-SUM(J39:J40))</f>
        <v>0</v>
      </c>
      <c r="K72" s="290">
        <f t="shared" ref="K72:U72" si="10">IF(ABS(K38-SUM(K39:K40))&lt;0.001,0,K38-SUM(K39:K40))</f>
        <v>0</v>
      </c>
      <c r="L72" s="290">
        <f t="shared" si="10"/>
        <v>0</v>
      </c>
      <c r="M72" s="290">
        <f t="shared" si="10"/>
        <v>0</v>
      </c>
      <c r="N72" s="290">
        <f t="shared" si="10"/>
        <v>0</v>
      </c>
      <c r="O72" s="290">
        <f t="shared" si="10"/>
        <v>5.9999999999490683E-2</v>
      </c>
      <c r="P72" s="290">
        <f t="shared" si="10"/>
        <v>0.26599999999962165</v>
      </c>
      <c r="Q72" s="290">
        <f t="shared" si="10"/>
        <v>0</v>
      </c>
      <c r="R72" s="290">
        <f t="shared" si="10"/>
        <v>0</v>
      </c>
      <c r="S72" s="290">
        <f t="shared" si="10"/>
        <v>0</v>
      </c>
      <c r="T72" s="290">
        <f t="shared" si="10"/>
        <v>0</v>
      </c>
      <c r="U72" s="290">
        <f t="shared" si="10"/>
        <v>0</v>
      </c>
    </row>
    <row r="73" spans="2:21" s="211" customFormat="1" ht="12.75" hidden="1">
      <c r="B73" s="186"/>
      <c r="C73" s="186"/>
      <c r="D73" s="186"/>
      <c r="E73" s="186"/>
      <c r="F73" s="186"/>
      <c r="H73" s="187"/>
      <c r="I73" s="56"/>
      <c r="J73" s="186"/>
      <c r="K73" s="186"/>
      <c r="L73" s="186"/>
      <c r="M73" s="186"/>
      <c r="N73" s="186"/>
      <c r="O73" s="186"/>
      <c r="P73" s="186"/>
      <c r="Q73" s="186"/>
      <c r="R73" s="186"/>
      <c r="S73" s="186"/>
      <c r="T73" s="186"/>
      <c r="U73" s="186"/>
    </row>
    <row r="74" spans="2:21" s="211" customFormat="1" ht="12.75" hidden="1">
      <c r="B74" s="369"/>
      <c r="C74" s="369"/>
      <c r="D74" s="369"/>
      <c r="E74" s="369"/>
      <c r="F74" s="369"/>
      <c r="H74" s="370"/>
      <c r="I74" s="56"/>
      <c r="J74" s="852"/>
      <c r="K74" s="369"/>
      <c r="L74" s="369"/>
      <c r="M74" s="369"/>
      <c r="N74" s="369"/>
      <c r="O74" s="369"/>
      <c r="P74" s="369"/>
      <c r="Q74" s="369"/>
      <c r="R74" s="369"/>
      <c r="S74" s="369"/>
      <c r="T74" s="369"/>
      <c r="U74" s="369"/>
    </row>
    <row r="75" spans="2:21" s="146" customFormat="1" ht="12.75" hidden="1">
      <c r="B75" s="146" t="s">
        <v>532</v>
      </c>
      <c r="H75" s="147" t="s">
        <v>192</v>
      </c>
      <c r="I75" s="259"/>
      <c r="J75" s="290">
        <f>IF(ABS(J12-('Spain KPIs'!J12+'Poland KPIs'!J12+'Belgium &amp; Luxembourg KPIs'!J12+'Central Europe KPIs '!J12))&lt;0.001,0,J12-('Spain KPIs'!J12+'Poland KPIs'!J12+'Belgium &amp; Luxembourg KPIs'!J12+'Central Europe KPIs '!J12))</f>
        <v>0</v>
      </c>
      <c r="K75" s="290">
        <f>IF(ABS(K12-('Spain KPIs'!K12+'Poland KPIs'!K12+'Belgium &amp; Luxembourg KPIs'!K12+'Central Europe KPIs '!K12))&lt;0.001,0,K12-('Spain KPIs'!K12+'Poland KPIs'!K12+'Belgium &amp; Luxembourg KPIs'!K12+'Central Europe KPIs '!K12))</f>
        <v>0</v>
      </c>
      <c r="L75" s="290">
        <f>IF(ABS(L12-('Spain KPIs'!L12+'Poland KPIs'!L12+'Belgium &amp; Luxembourg KPIs'!L12+'Central Europe KPIs '!L12))&lt;0.001,0,L12-('Spain KPIs'!L12+'Poland KPIs'!L12+'Belgium &amp; Luxembourg KPIs'!L12+'Central Europe KPIs '!L12))</f>
        <v>0</v>
      </c>
      <c r="M75" s="290">
        <f>IF(ABS(M12-('Spain KPIs'!M12+'Poland KPIs'!M12+'Belgium &amp; Luxembourg KPIs'!M12+'Central Europe KPIs '!M12))&lt;0.001,0,M12-('Spain KPIs'!M12+'Poland KPIs'!M12+'Belgium &amp; Luxembourg KPIs'!M12+'Central Europe KPIs '!M12))</f>
        <v>0</v>
      </c>
      <c r="N75" s="290">
        <f>IF(ABS(N12-('Spain KPIs'!N12+'Poland KPIs'!N12+'Belgium &amp; Luxembourg KPIs'!N12+'Central Europe KPIs '!N12))&lt;0.001,0,N12-('Spain KPIs'!N12+'Poland KPIs'!N12+'Belgium &amp; Luxembourg KPIs'!N12+'Central Europe KPIs '!N12))</f>
        <v>0</v>
      </c>
      <c r="O75" s="290">
        <f>IF(ABS(O12-('Spain KPIs'!O12+'Poland KPIs'!O12+'Belgium &amp; Luxembourg KPIs'!O12+'Central Europe KPIs '!O12))&lt;0.001,0,O12-('Spain KPIs'!O12+'Poland KPIs'!O12+'Belgium &amp; Luxembourg KPIs'!O12+'Central Europe KPIs '!O12))</f>
        <v>0</v>
      </c>
      <c r="P75" s="290">
        <f>IF(ABS(P12-('Spain KPIs'!P12+'Poland KPIs'!P12+'Belgium &amp; Luxembourg KPIs'!P12+'Central Europe KPIs '!P12))&lt;0.001,0,P12-('Spain KPIs'!P12+'Poland KPIs'!P12+'Belgium &amp; Luxembourg KPIs'!P12+'Central Europe KPIs '!P12))</f>
        <v>0</v>
      </c>
      <c r="Q75" s="290">
        <f>IF(ABS(Q12-('Spain KPIs'!Q12+'Poland KPIs'!Q12+'Belgium &amp; Luxembourg KPIs'!Q12+'Central Europe KPIs '!Q12))&lt;0.001,0,Q12-('Spain KPIs'!Q12+'Poland KPIs'!Q12+'Belgium &amp; Luxembourg KPIs'!Q12+'Central Europe KPIs '!Q12))</f>
        <v>0</v>
      </c>
      <c r="R75" s="290">
        <f>IF(ABS(R12-('Spain KPIs'!R12+'Poland KPIs'!R12+'Belgium &amp; Luxembourg KPIs'!R12+'Central Europe KPIs '!R12))&lt;0.001,0,R12-('Spain KPIs'!R12+'Poland KPIs'!R12+'Belgium &amp; Luxembourg KPIs'!R12+'Central Europe KPIs '!R12))</f>
        <v>0</v>
      </c>
      <c r="S75" s="290">
        <f>IF(ABS(S12-('Spain KPIs'!S12+'Poland KPIs'!S12+'Belgium &amp; Luxembourg KPIs'!S12+'Central Europe KPIs '!S12))&lt;0.001,0,S12-('Spain KPIs'!S12+'Poland KPIs'!S12+'Belgium &amp; Luxembourg KPIs'!S12+'Central Europe KPIs '!S12))</f>
        <v>0</v>
      </c>
      <c r="T75" s="290">
        <f>IF(ABS(T12-('Spain KPIs'!T12+'Poland KPIs'!T12+'Belgium &amp; Luxembourg KPIs'!T12+'Central Europe KPIs '!T12))&lt;0.001,0,T12-('Spain KPIs'!T12+'Poland KPIs'!T12+'Belgium &amp; Luxembourg KPIs'!T12+'Central Europe KPIs '!T12))</f>
        <v>0</v>
      </c>
      <c r="U75" s="290">
        <f>IF(ABS(U12-('Spain KPIs'!U12+'Poland KPIs'!U12+'Belgium &amp; Luxembourg KPIs'!U12+'Central Europe KPIs '!U12))&lt;0.001,0,U12-('Spain KPIs'!U12+'Poland KPIs'!U12+'Belgium &amp; Luxembourg KPIs'!U12+'Central Europe KPIs '!U12))</f>
        <v>0</v>
      </c>
    </row>
    <row r="76" spans="2:21" s="146" customFormat="1" ht="12.75" hidden="1">
      <c r="B76" s="146" t="s">
        <v>132</v>
      </c>
      <c r="H76" s="147" t="s">
        <v>192</v>
      </c>
      <c r="I76" s="259"/>
      <c r="J76" s="290">
        <f>IF(ABS(J17-('Spain KPIs'!J20+'Poland KPIs'!J20+'Belgium &amp; Luxembourg KPIs'!J19+'Central Europe KPIs '!J17))&lt;0.001,0,J17-('Spain KPIs'!J20+'Poland KPIs'!J20+'Belgium &amp; Luxembourg KPIs'!J19+'Central Europe KPIs '!J17))</f>
        <v>0</v>
      </c>
      <c r="K76" s="290">
        <f>IF(ABS(K17-('Spain KPIs'!K20+'Poland KPIs'!K20+'Belgium &amp; Luxembourg KPIs'!K19+'Central Europe KPIs '!K17))&lt;0.001,0,K17-('Spain KPIs'!K20+'Poland KPIs'!K20+'Belgium &amp; Luxembourg KPIs'!K19+'Central Europe KPIs '!K17))</f>
        <v>0</v>
      </c>
      <c r="L76" s="290">
        <f>IF(ABS(L17-('Spain KPIs'!L20+'Poland KPIs'!L20+'Belgium &amp; Luxembourg KPIs'!L19+'Central Europe KPIs '!L17))&lt;0.001,0,L17-('Spain KPIs'!L20+'Poland KPIs'!L20+'Belgium &amp; Luxembourg KPIs'!L19+'Central Europe KPIs '!L17))</f>
        <v>0</v>
      </c>
      <c r="M76" s="290">
        <f>IF(ABS(M17-('Spain KPIs'!M20+'Poland KPIs'!M20+'Belgium &amp; Luxembourg KPIs'!M19+'Central Europe KPIs '!M17))&lt;0.001,0,M17-('Spain KPIs'!M20+'Poland KPIs'!M20+'Belgium &amp; Luxembourg KPIs'!M19+'Central Europe KPIs '!M17))</f>
        <v>0</v>
      </c>
      <c r="N76" s="290">
        <f>IF(ABS(N17-('Spain KPIs'!N20+'Poland KPIs'!N20+'Belgium &amp; Luxembourg KPIs'!N19+'Central Europe KPIs '!N17))&lt;0.001,0,N17-('Spain KPIs'!N20+'Poland KPIs'!N20+'Belgium &amp; Luxembourg KPIs'!N19+'Central Europe KPIs '!N17))</f>
        <v>0</v>
      </c>
      <c r="O76" s="290">
        <f>IF(ABS(O17-('Spain KPIs'!O20+'Poland KPIs'!O20+'Belgium &amp; Luxembourg KPIs'!O19+'Central Europe KPIs '!O17))&lt;0.001,0,O17-('Spain KPIs'!O20+'Poland KPIs'!O20+'Belgium &amp; Luxembourg KPIs'!O19+'Central Europe KPIs '!O17))</f>
        <v>-0.42700000000331784</v>
      </c>
      <c r="P76" s="290">
        <f>IF(ABS(P17-('Spain KPIs'!P20+'Poland KPIs'!P20+'Belgium &amp; Luxembourg KPIs'!P19+'Central Europe KPIs '!P17))&lt;0.001,0,P17-('Spain KPIs'!P20+'Poland KPIs'!P20+'Belgium &amp; Luxembourg KPIs'!P19+'Central Europe KPIs '!P17))</f>
        <v>-0.3110000000015134</v>
      </c>
      <c r="Q76" s="290">
        <f>IF(ABS(Q17-('Spain KPIs'!Q20+'Poland KPIs'!Q20+'Belgium &amp; Luxembourg KPIs'!Q19+'Central Europe KPIs '!Q17))&lt;0.001,0,Q17-('Spain KPIs'!Q20+'Poland KPIs'!Q20+'Belgium &amp; Luxembourg KPIs'!Q19+'Central Europe KPIs '!Q17))</f>
        <v>0</v>
      </c>
      <c r="R76" s="290">
        <f>IF(ABS(R17-('Spain KPIs'!R20+'Poland KPIs'!R20+'Belgium &amp; Luxembourg KPIs'!R19+'Central Europe KPIs '!R17))&lt;0.001,0,R17-('Spain KPIs'!R20+'Poland KPIs'!R20+'Belgium &amp; Luxembourg KPIs'!R19+'Central Europe KPIs '!R17))</f>
        <v>0</v>
      </c>
      <c r="S76" s="290">
        <f>IF(ABS(S17-('Spain KPIs'!S20+'Poland KPIs'!S20+'Belgium &amp; Luxembourg KPIs'!S19+'Central Europe KPIs '!S17))&lt;0.001,0,S17-('Spain KPIs'!S20+'Poland KPIs'!S20+'Belgium &amp; Luxembourg KPIs'!S19+'Central Europe KPIs '!S17))</f>
        <v>0</v>
      </c>
      <c r="T76" s="290">
        <f>IF(ABS(T17-('Spain KPIs'!T20+'Poland KPIs'!T20+'Belgium &amp; Luxembourg KPIs'!T19+'Central Europe KPIs '!T17))&lt;0.001,0,T17-('Spain KPIs'!T20+'Poland KPIs'!T20+'Belgium &amp; Luxembourg KPIs'!T19+'Central Europe KPIs '!T17))</f>
        <v>0</v>
      </c>
      <c r="U76" s="290">
        <f>IF(ABS(U17-('Spain KPIs'!U20+'Poland KPIs'!U20+'Belgium &amp; Luxembourg KPIs'!U19+'Central Europe KPIs '!U17))&lt;0.001,0,U17-('Spain KPIs'!U20+'Poland KPIs'!U20+'Belgium &amp; Luxembourg KPIs'!U19+'Central Europe KPIs '!U17))</f>
        <v>0</v>
      </c>
    </row>
    <row r="77" spans="2:21" s="146" customFormat="1" ht="12.75" hidden="1">
      <c r="B77" s="146" t="s">
        <v>133</v>
      </c>
      <c r="H77" s="147" t="s">
        <v>192</v>
      </c>
      <c r="I77" s="259"/>
      <c r="J77" s="290">
        <f>IF(ABS(J$34-('Spain KPIs'!J$45+'Poland KPIs'!J$48+'Belgium &amp; Luxembourg KPIs'!J$42+'Central Europe KPIs '!J41))&lt;0.001,0,J$34-('Spain KPIs'!J$45+'Poland KPIs'!J$48+'Belgium &amp; Luxembourg KPIs'!J$42+'Central Europe KPIs '!J41))</f>
        <v>0</v>
      </c>
      <c r="K77" s="290">
        <f>IF(ABS(K$34-('Spain KPIs'!K$45+'Poland KPIs'!K$48+'Belgium &amp; Luxembourg KPIs'!K$42+'Central Europe KPIs '!K41))&lt;0.001,0,K$34-('Spain KPIs'!K$45+'Poland KPIs'!K$48+'Belgium &amp; Luxembourg KPIs'!K$42+'Central Europe KPIs '!K41))</f>
        <v>0</v>
      </c>
      <c r="L77" s="290">
        <f>IF(ABS(L$34-('Spain KPIs'!L$45+'Poland KPIs'!L$48+'Belgium &amp; Luxembourg KPIs'!L$42+'Central Europe KPIs '!L41))&lt;0.001,0,L$34-('Spain KPIs'!L$45+'Poland KPIs'!L$48+'Belgium &amp; Luxembourg KPIs'!L$42+'Central Europe KPIs '!L41))</f>
        <v>0</v>
      </c>
      <c r="M77" s="290">
        <f>IF(ABS(M$34-('Spain KPIs'!M$45+'Poland KPIs'!M$48+'Belgium &amp; Luxembourg KPIs'!M$42+'Central Europe KPIs '!M41))&lt;0.001,0,M$34-('Spain KPIs'!M$45+'Poland KPIs'!M$48+'Belgium &amp; Luxembourg KPIs'!M$42+'Central Europe KPIs '!M41))</f>
        <v>0</v>
      </c>
      <c r="N77" s="290">
        <f>IF(ABS(N$34-('Spain KPIs'!N$45+'Poland KPIs'!N$48+'Belgium &amp; Luxembourg KPIs'!N$42+'Central Europe KPIs '!N41))&lt;0.001,0,N$34-('Spain KPIs'!N$45+'Poland KPIs'!N$48+'Belgium &amp; Luxembourg KPIs'!N$42+'Central Europe KPIs '!N41))</f>
        <v>0</v>
      </c>
      <c r="O77" s="290">
        <f>IF(ABS(O$34-('Spain KPIs'!O$45+'Poland KPIs'!O$48+'Belgium &amp; Luxembourg KPIs'!O$42+'Central Europe KPIs '!O41))&lt;0.001,0,O$34-('Spain KPIs'!O$45+'Poland KPIs'!O$48+'Belgium &amp; Luxembourg KPIs'!O$42+'Central Europe KPIs '!O41))</f>
        <v>5.9999999999490683E-2</v>
      </c>
      <c r="P77" s="290">
        <f>IF(ABS(P$34-('Spain KPIs'!P$45+'Poland KPIs'!P$48+'Belgium &amp; Luxembourg KPIs'!P$42+'Central Europe KPIs '!P41))&lt;0.001,0,P$34-('Spain KPIs'!P$45+'Poland KPIs'!P$48+'Belgium &amp; Luxembourg KPIs'!P$42+'Central Europe KPIs '!P41))</f>
        <v>0.26600000000053114</v>
      </c>
      <c r="Q77" s="290">
        <f>IF(ABS(Q$34-('Spain KPIs'!Q$45+'Poland KPIs'!Q$48+'Belgium &amp; Luxembourg KPIs'!Q$42+'Central Europe KPIs '!Q41))&lt;0.001,0,Q$34-('Spain KPIs'!Q$45+'Poland KPIs'!Q$48+'Belgium &amp; Luxembourg KPIs'!Q$42+'Central Europe KPIs '!Q41))</f>
        <v>0</v>
      </c>
      <c r="R77" s="290">
        <f>IF(ABS(R$34-('Spain KPIs'!R$45+'Poland KPIs'!R$48+'Belgium &amp; Luxembourg KPIs'!R$42+'Central Europe KPIs '!R41))&lt;0.001,0,R$34-('Spain KPIs'!R$45+'Poland KPIs'!R$48+'Belgium &amp; Luxembourg KPIs'!R$42+'Central Europe KPIs '!R41))</f>
        <v>0</v>
      </c>
      <c r="S77" s="290">
        <f>IF(ABS(S$34-('Spain KPIs'!S$45+'Poland KPIs'!S$48+'Belgium &amp; Luxembourg KPIs'!S$42+'Central Europe KPIs '!S41))&lt;0.001,0,S$34-('Spain KPIs'!S$45+'Poland KPIs'!S$48+'Belgium &amp; Luxembourg KPIs'!S$42+'Central Europe KPIs '!S41))</f>
        <v>0</v>
      </c>
      <c r="T77" s="290">
        <f>IF(ABS(T$34-('Spain KPIs'!T$45+'Poland KPIs'!T$48+'Belgium &amp; Luxembourg KPIs'!T$42+'Central Europe KPIs '!T41))&lt;0.001,0,T$34-('Spain KPIs'!T$45+'Poland KPIs'!T$48+'Belgium &amp; Luxembourg KPIs'!T$42+'Central Europe KPIs '!T41))</f>
        <v>0</v>
      </c>
      <c r="U77" s="290">
        <f>IF(ABS(U$34-('Spain KPIs'!U$45+'Poland KPIs'!U$48+'Belgium &amp; Luxembourg KPIs'!U$42+'Central Europe KPIs '!U41))&lt;0.001,0,U$34-('Spain KPIs'!U$45+'Poland KPIs'!U$48+'Belgium &amp; Luxembourg KPIs'!U$42+'Central Europe KPIs '!U41))</f>
        <v>0</v>
      </c>
    </row>
    <row r="78" spans="2:21" s="146" customFormat="1" ht="12.75" hidden="1">
      <c r="B78" s="146" t="s">
        <v>73</v>
      </c>
      <c r="H78" s="147" t="s">
        <v>192</v>
      </c>
      <c r="I78" s="259"/>
      <c r="J78" s="290">
        <f>IF(ABS(J33-('Spain KPIs'!J45+J57+'Poland KPIs'!J45+'Belgium &amp; Luxembourg KPIs'!J41))&lt;0.001,0,J33-('Spain KPIs'!J45+J57+'Poland KPIs'!J45+'Belgium &amp; Luxembourg KPIs'!J41))</f>
        <v>-0.2069999999985157</v>
      </c>
      <c r="K78" s="290">
        <f>IF(ABS(K33-('Spain KPIs'!K45+K57+'Poland KPIs'!K45+'Belgium &amp; Luxembourg KPIs'!K41))&lt;0.001,0,K33-('Spain KPIs'!K45+K57+'Poland KPIs'!K45+'Belgium &amp; Luxembourg KPIs'!K41))</f>
        <v>-0.40799999999944703</v>
      </c>
      <c r="L78" s="290">
        <f>IF(ABS(L33-('Spain KPIs'!L45+L57+'Poland KPIs'!L45+'Belgium &amp; Luxembourg KPIs'!L41))&lt;0.001,0,L33-('Spain KPIs'!L45+L57+'Poland KPIs'!L45+'Belgium &amp; Luxembourg KPIs'!L41))</f>
        <v>8.000000000174623E-2</v>
      </c>
      <c r="M78" s="290">
        <f>IF(ABS(M33-('Spain KPIs'!M45+M57+'Poland KPIs'!M45+'Belgium &amp; Luxembourg KPIs'!M41))&lt;0.001,0,M33-('Spain KPIs'!M45+M57+'Poland KPIs'!M45+'Belgium &amp; Luxembourg KPIs'!M41))</f>
        <v>-0.50400000000081491</v>
      </c>
      <c r="N78" s="290">
        <f>IF(ABS(N33-('Spain KPIs'!N45+N57+'Poland KPIs'!N45+'Belgium &amp; Luxembourg KPIs'!N41))&lt;0.001,0,N33-('Spain KPIs'!N45+N57+'Poland KPIs'!N45+'Belgium &amp; Luxembourg KPIs'!N41))</f>
        <v>-0.58100000000013097</v>
      </c>
      <c r="O78" s="290">
        <f>IF(ABS(O33-('Spain KPIs'!O45+O57+'Poland KPIs'!O45+'Belgium &amp; Luxembourg KPIs'!O41))&lt;0.001,0,O33-('Spain KPIs'!O45+O57+'Poland KPIs'!O45+'Belgium &amp; Luxembourg KPIs'!O41))</f>
        <v>-0.5180000000000291</v>
      </c>
      <c r="P78" s="290">
        <f>IF(ABS(P33-('Spain KPIs'!P45+P57+'Poland KPIs'!P45+'Belgium &amp; Luxembourg KPIs'!P41))&lt;0.001,0,P33-('Spain KPIs'!P45+P57+'Poland KPIs'!P45+'Belgium &amp; Luxembourg KPIs'!P41))</f>
        <v>-0.19599999999991269</v>
      </c>
      <c r="Q78" s="290">
        <f>IF(ABS(Q33-('Spain KPIs'!Q45+Q57+'Poland KPIs'!Q45+'Belgium &amp; Luxembourg KPIs'!Q41))&lt;0.001,0,Q33-('Spain KPIs'!Q45+Q57+'Poland KPIs'!Q45+'Belgium &amp; Luxembourg KPIs'!Q41))</f>
        <v>0</v>
      </c>
      <c r="R78" s="290">
        <f>IF(ABS(R33-('Spain KPIs'!R45+R57+'Poland KPIs'!R45+'Belgium &amp; Luxembourg KPIs'!R41))&lt;0.001,0,R33-('Spain KPIs'!R45+R57+'Poland KPIs'!R45+'Belgium &amp; Luxembourg KPIs'!R41))</f>
        <v>0</v>
      </c>
      <c r="S78" s="290">
        <f>IF(ABS(S33-('Spain KPIs'!S45+S57+'Poland KPIs'!S45+'Belgium &amp; Luxembourg KPIs'!S41))&lt;0.001,0,S33-('Spain KPIs'!S45+S57+'Poland KPIs'!S45+'Belgium &amp; Luxembourg KPIs'!S41))</f>
        <v>0</v>
      </c>
      <c r="T78" s="290">
        <f>IF(ABS(T33-('Spain KPIs'!T45+T57+'Poland KPIs'!T45+'Belgium &amp; Luxembourg KPIs'!T41))&lt;0.001,0,T33-('Spain KPIs'!T45+T57+'Poland KPIs'!T45+'Belgium &amp; Luxembourg KPIs'!T41))</f>
        <v>0</v>
      </c>
      <c r="U78" s="290">
        <f>IF(ABS(U33-('Spain KPIs'!U45+U57+'Poland KPIs'!U45+'Belgium &amp; Luxembourg KPIs'!U41))&lt;0.001,0,U33-('Spain KPIs'!U45+U57+'Poland KPIs'!U45+'Belgium &amp; Luxembourg KPIs'!U41))</f>
        <v>0</v>
      </c>
    </row>
    <row r="79" spans="2:21" s="146" customFormat="1" ht="12.75" hidden="1">
      <c r="B79" s="146" t="s">
        <v>133</v>
      </c>
      <c r="H79" s="147" t="s">
        <v>192</v>
      </c>
      <c r="I79" s="259"/>
      <c r="J79" s="290">
        <f>J34-('Spain KPIs'!J45+'Poland KPIs'!J48+'Belgium &amp; Luxembourg KPIs'!J42+'Central Europe KPIs '!J41)</f>
        <v>0</v>
      </c>
      <c r="K79" s="290">
        <f>K34-('Spain KPIs'!K45+'Poland KPIs'!K48+'Belgium &amp; Luxembourg KPIs'!K42+'Central Europe KPIs '!K41)</f>
        <v>0</v>
      </c>
      <c r="L79" s="290">
        <f>L34-('Spain KPIs'!L45+'Poland KPIs'!L48+'Belgium &amp; Luxembourg KPIs'!L42+'Central Europe KPIs '!L41)</f>
        <v>0</v>
      </c>
      <c r="M79" s="290">
        <f>M34-('Spain KPIs'!M45+'Poland KPIs'!M48+'Belgium &amp; Luxembourg KPIs'!M42+'Central Europe KPIs '!M41)</f>
        <v>0</v>
      </c>
      <c r="N79" s="290">
        <f>N34-('Spain KPIs'!N45+'Poland KPIs'!N48+'Belgium &amp; Luxembourg KPIs'!N42+'Central Europe KPIs '!N41)</f>
        <v>0</v>
      </c>
      <c r="O79" s="290">
        <f>O34-('Spain KPIs'!O45+'Poland KPIs'!O48+'Belgium &amp; Luxembourg KPIs'!O42+'Central Europe KPIs '!O41)</f>
        <v>5.9999999999490683E-2</v>
      </c>
      <c r="P79" s="290">
        <f>P34-('Spain KPIs'!P45+'Poland KPIs'!P48+'Belgium &amp; Luxembourg KPIs'!P42+'Central Europe KPIs '!P41)</f>
        <v>0.26600000000053114</v>
      </c>
      <c r="Q79" s="290">
        <f>Q34-('Spain KPIs'!Q45+'Poland KPIs'!Q48+'Belgium &amp; Luxembourg KPIs'!Q42+'Central Europe KPIs '!Q41)</f>
        <v>0</v>
      </c>
      <c r="R79" s="290">
        <f>R34-('Spain KPIs'!R45+'Poland KPIs'!R48+'Belgium &amp; Luxembourg KPIs'!R42+'Central Europe KPIs '!R41)</f>
        <v>0</v>
      </c>
      <c r="S79" s="290">
        <f>S34-('Spain KPIs'!S45+'Poland KPIs'!S48+'Belgium &amp; Luxembourg KPIs'!S42+'Central Europe KPIs '!S41)</f>
        <v>0</v>
      </c>
      <c r="T79" s="290">
        <f>T34-('Spain KPIs'!T45+'Poland KPIs'!T48+'Belgium &amp; Luxembourg KPIs'!T42+'Central Europe KPIs '!T41)</f>
        <v>0</v>
      </c>
      <c r="U79" s="290">
        <f>U34-('Spain KPIs'!U45+'Poland KPIs'!U48+'Belgium &amp; Luxembourg KPIs'!U42+'Central Europe KPIs '!U41)</f>
        <v>0</v>
      </c>
    </row>
    <row r="80" spans="2:21" s="146" customFormat="1" ht="12.75" hidden="1">
      <c r="B80" s="146" t="s">
        <v>274</v>
      </c>
      <c r="H80" s="147" t="s">
        <v>192</v>
      </c>
      <c r="I80" s="259"/>
      <c r="J80" s="290">
        <f>J41-'Spain KPIs'!J52</f>
        <v>0</v>
      </c>
      <c r="K80" s="290">
        <f>K41-'Spain KPIs'!K52</f>
        <v>0</v>
      </c>
      <c r="L80" s="290">
        <f>L41-'Spain KPIs'!L52</f>
        <v>0</v>
      </c>
      <c r="M80" s="290">
        <f>M41-'Spain KPIs'!M52</f>
        <v>0</v>
      </c>
      <c r="N80" s="290">
        <f>N41-'Spain KPIs'!N52</f>
        <v>0</v>
      </c>
      <c r="O80" s="290">
        <f>O41-'Spain KPIs'!O52</f>
        <v>0</v>
      </c>
      <c r="P80" s="290">
        <f>P41-'Spain KPIs'!P52</f>
        <v>0</v>
      </c>
      <c r="Q80" s="290">
        <f>Q41-'Spain KPIs'!Q52</f>
        <v>0</v>
      </c>
      <c r="R80" s="290">
        <f>R41-'Spain KPIs'!R52</f>
        <v>0</v>
      </c>
      <c r="S80" s="290">
        <f>S41-'Spain KPIs'!S52</f>
        <v>0</v>
      </c>
      <c r="T80" s="290">
        <f>T41-'Spain KPIs'!T52</f>
        <v>0</v>
      </c>
      <c r="U80" s="290">
        <f>U41-'Spain KPIs'!U52</f>
        <v>0</v>
      </c>
    </row>
    <row r="81" spans="2:21" s="146" customFormat="1" ht="12.75" hidden="1">
      <c r="B81" s="146" t="s">
        <v>543</v>
      </c>
      <c r="H81" s="147" t="s">
        <v>192</v>
      </c>
      <c r="I81" s="259"/>
      <c r="J81" s="290">
        <f>IF(ABS(J43-('Spain KPIs'!J56+'Poland KPIs'!J59+'Belgium &amp; Luxembourg KPIs'!J50+'Central Europe KPIs '!J53))&lt;0.001,0,J43-('Spain KPIs'!J56+'Poland KPIs'!J59+'Belgium &amp; Luxembourg KPIs'!J50+'Central Europe KPIs '!J53))</f>
        <v>-0.49099999999998545</v>
      </c>
      <c r="K81" s="290">
        <f>IF(ABS(K43-('Spain KPIs'!K56+'Poland KPIs'!K59+'Belgium &amp; Luxembourg KPIs'!K50+'Central Europe KPIs '!K53))&lt;0.001,0,K43-('Spain KPIs'!K56+'Poland KPIs'!K59+'Belgium &amp; Luxembourg KPIs'!K50+'Central Europe KPIs '!K53))</f>
        <v>-0.26699999999982538</v>
      </c>
      <c r="L81" s="290">
        <f>IF(ABS(L43-('Spain KPIs'!L56+'Poland KPIs'!L59+'Belgium &amp; Luxembourg KPIs'!L50+'Central Europe KPIs '!L53))&lt;0.001,0,L43-('Spain KPIs'!L56+'Poland KPIs'!L59+'Belgium &amp; Luxembourg KPIs'!L50+'Central Europe KPIs '!L53))</f>
        <v>0.48700000000008004</v>
      </c>
      <c r="M81" s="290">
        <f>IF(ABS(M43-('Spain KPIs'!M56+'Poland KPIs'!M59+'Belgium &amp; Luxembourg KPIs'!M50+'Central Europe KPIs '!M53))&lt;0.001,0,M43-('Spain KPIs'!M56+'Poland KPIs'!M59+'Belgium &amp; Luxembourg KPIs'!M50+'Central Europe KPIs '!M53))</f>
        <v>0.43299999999999272</v>
      </c>
      <c r="N81" s="1256">
        <f>IF(ABS(N43-('Spain KPIs'!N56+'Poland KPIs'!N59+'Belgium &amp; Luxembourg KPIs'!N50+'Central Europe KPIs '!N53))&lt;0.001,0,N43-('Spain KPIs'!N56+'Poland KPIs'!N59+'Belgium &amp; Luxembourg KPIs'!N50+'Central Europe KPIs '!N53))-2</f>
        <v>0.34900000000016007</v>
      </c>
      <c r="O81" s="290">
        <f>IF(ABS(O43-('Spain KPIs'!O56+'Poland KPIs'!O59+'Belgium &amp; Luxembourg KPIs'!O50+'Central Europe KPIs '!O53))&lt;0.001,0,O43-('Spain KPIs'!O56+'Poland KPIs'!O59+'Belgium &amp; Luxembourg KPIs'!O50+'Central Europe KPIs '!O53))</f>
        <v>0.37800000000015643</v>
      </c>
      <c r="P81" s="290">
        <f>IF(ABS(P43-('Spain KPIs'!P56+'Poland KPIs'!P59+'Belgium &amp; Luxembourg KPIs'!P50+'Central Europe KPIs '!P53))&lt;0.001,0,P43-('Spain KPIs'!P56+'Poland KPIs'!P59+'Belgium &amp; Luxembourg KPIs'!P50+'Central Europe KPIs '!P53))</f>
        <v>-0.27099999999995816</v>
      </c>
      <c r="Q81" s="290">
        <f>IF(ABS(Q43-('Spain KPIs'!Q56+'Poland KPIs'!Q59+'Belgium &amp; Luxembourg KPIs'!Q50+'Central Europe KPIs '!Q53))&lt;0.001,0,Q43-('Spain KPIs'!Q56+'Poland KPIs'!Q59+'Belgium &amp; Luxembourg KPIs'!Q50+'Central Europe KPIs '!Q53))</f>
        <v>0</v>
      </c>
      <c r="R81" s="290">
        <f>IF(ABS(R43-('Spain KPIs'!R56+'Poland KPIs'!R59+'Belgium &amp; Luxembourg KPIs'!R50+'Central Europe KPIs '!R53))&lt;0.001,0,R43-('Spain KPIs'!R56+'Poland KPIs'!R59+'Belgium &amp; Luxembourg KPIs'!R50+'Central Europe KPIs '!R53))</f>
        <v>0</v>
      </c>
      <c r="S81" s="290">
        <f>IF(ABS(S43-('Spain KPIs'!S56+'Poland KPIs'!S59+'Belgium &amp; Luxembourg KPIs'!S50+'Central Europe KPIs '!S53))&lt;0.001,0,S43-('Spain KPIs'!S56+'Poland KPIs'!S59+'Belgium &amp; Luxembourg KPIs'!S50+'Central Europe KPIs '!S53))</f>
        <v>0</v>
      </c>
      <c r="T81" s="290">
        <f>IF(ABS(T43-('Spain KPIs'!T56+'Poland KPIs'!T59+'Belgium &amp; Luxembourg KPIs'!T50+'Central Europe KPIs '!T53))&lt;0.001,0,T43-('Spain KPIs'!T56+'Poland KPIs'!T59+'Belgium &amp; Luxembourg KPIs'!T50+'Central Europe KPIs '!T53))</f>
        <v>0</v>
      </c>
      <c r="U81" s="290">
        <f>IF(ABS(U43-('Spain KPIs'!U56+'Poland KPIs'!U59+'Belgium &amp; Luxembourg KPIs'!U50+'Central Europe KPIs '!U53))&lt;0.001,0,U43-('Spain KPIs'!U56+'Poland KPIs'!U59+'Belgium &amp; Luxembourg KPIs'!U50+'Central Europe KPIs '!U53))</f>
        <v>0</v>
      </c>
    </row>
    <row r="82" spans="2:21" s="146" customFormat="1" ht="12.75" hidden="1">
      <c r="B82" s="146" t="s">
        <v>544</v>
      </c>
      <c r="H82" s="147" t="s">
        <v>192</v>
      </c>
      <c r="I82" s="259"/>
      <c r="J82" s="290">
        <f>IF(ABS(J45-('Spain KPIs'!J58+'Poland KPIs'!J61+'Belgium &amp; Luxembourg KPIs'!J52+'Central Europe KPIs '!J55))&lt;0.001,0,J45-('Spain KPIs'!J58+'Poland KPIs'!J61+'Belgium &amp; Luxembourg KPIs'!J52+'Central Europe KPIs '!J55))</f>
        <v>0</v>
      </c>
      <c r="K82" s="290">
        <f>IF(ABS(K45-('Spain KPIs'!K58+'Poland KPIs'!K61+'Belgium &amp; Luxembourg KPIs'!K52+'Central Europe KPIs '!K55))&lt;0.001,0,K45-('Spain KPIs'!K58+'Poland KPIs'!K61+'Belgium &amp; Luxembourg KPIs'!K52+'Central Europe KPIs '!K55))</f>
        <v>0</v>
      </c>
      <c r="L82" s="290">
        <f>IF(ABS(L45-('Spain KPIs'!L58+'Poland KPIs'!L61+'Belgium &amp; Luxembourg KPIs'!L52+'Central Europe KPIs '!L55))&lt;0.001,0,L45-('Spain KPIs'!L58+'Poland KPIs'!L61+'Belgium &amp; Luxembourg KPIs'!L52+'Central Europe KPIs '!L55))</f>
        <v>0</v>
      </c>
      <c r="M82" s="290">
        <f>IF(ABS(M45-('Spain KPIs'!M58+'Poland KPIs'!M61+'Belgium &amp; Luxembourg KPIs'!M52+'Central Europe KPIs '!M55))&lt;0.001,0,M45-('Spain KPIs'!M58+'Poland KPIs'!M61+'Belgium &amp; Luxembourg KPIs'!M52+'Central Europe KPIs '!M55))</f>
        <v>0</v>
      </c>
      <c r="N82" s="290">
        <f>IF(ABS(N45-('Spain KPIs'!N58+'Poland KPIs'!N61+'Belgium &amp; Luxembourg KPIs'!N52+'Central Europe KPIs '!N55))&lt;0.001,0,N45-('Spain KPIs'!N58+'Poland KPIs'!N61+'Belgium &amp; Luxembourg KPIs'!N52+'Central Europe KPIs '!N55))</f>
        <v>0</v>
      </c>
      <c r="O82" s="290">
        <f>IF(ABS(O45-('Spain KPIs'!O58+'Poland KPIs'!O61+'Belgium &amp; Luxembourg KPIs'!O52+'Central Europe KPIs '!O55))&lt;0.001,0,O45-('Spain KPIs'!O58+'Poland KPIs'!O61+'Belgium &amp; Luxembourg KPIs'!O52+'Central Europe KPIs '!O55))</f>
        <v>0</v>
      </c>
      <c r="P82" s="290">
        <f>IF(ABS(P45-('Spain KPIs'!P58+'Poland KPIs'!P61+'Belgium &amp; Luxembourg KPIs'!P52+'Central Europe KPIs '!P55))&lt;0.001,0,P45-('Spain KPIs'!P58+'Poland KPIs'!P61+'Belgium &amp; Luxembourg KPIs'!P52+'Central Europe KPIs '!P55))</f>
        <v>0</v>
      </c>
      <c r="Q82" s="290">
        <f>IF(ABS(Q45-('Spain KPIs'!Q58+'Poland KPIs'!Q61+'Belgium &amp; Luxembourg KPIs'!Q52+'Central Europe KPIs '!Q55))&lt;0.001,0,Q45-('Spain KPIs'!Q58+'Poland KPIs'!Q61+'Belgium &amp; Luxembourg KPIs'!Q52+'Central Europe KPIs '!Q55))</f>
        <v>0</v>
      </c>
      <c r="R82" s="290">
        <f>IF(ABS(R45-('Spain KPIs'!R58+'Poland KPIs'!R61+'Belgium &amp; Luxembourg KPIs'!R52+'Central Europe KPIs '!R55))&lt;0.001,0,R45-('Spain KPIs'!R58+'Poland KPIs'!R61+'Belgium &amp; Luxembourg KPIs'!R52+'Central Europe KPIs '!R55))</f>
        <v>-5.5000000000291038E-2</v>
      </c>
      <c r="S82" s="290">
        <f>IF(ABS(S45-('Spain KPIs'!S58+'Poland KPIs'!S61+'Belgium &amp; Luxembourg KPIs'!S52+'Central Europe KPIs '!S55))&lt;0.001,0,S45-('Spain KPIs'!S58+'Poland KPIs'!S61+'Belgium &amp; Luxembourg KPIs'!S52+'Central Europe KPIs '!S55))</f>
        <v>0</v>
      </c>
      <c r="T82" s="290">
        <f>IF(ABS(T45-('Spain KPIs'!T58+'Poland KPIs'!T61+'Belgium &amp; Luxembourg KPIs'!T52+'Central Europe KPIs '!T55))&lt;0.001,0,T45-('Spain KPIs'!T58+'Poland KPIs'!T61+'Belgium &amp; Luxembourg KPIs'!T52+'Central Europe KPIs '!T55))</f>
        <v>0</v>
      </c>
      <c r="U82" s="290">
        <f>IF(ABS(U45-('Spain KPIs'!U58+'Poland KPIs'!U61+'Belgium &amp; Luxembourg KPIs'!U52+'Central Europe KPIs '!U55))&lt;0.001,0,U45-('Spain KPIs'!U58+'Poland KPIs'!U61+'Belgium &amp; Luxembourg KPIs'!U52+'Central Europe KPIs '!U55))</f>
        <v>0</v>
      </c>
    </row>
    <row r="83" spans="2:21" s="211" customFormat="1" ht="12.75" hidden="1">
      <c r="B83" s="186"/>
      <c r="C83" s="186"/>
      <c r="D83" s="186"/>
      <c r="E83" s="186"/>
      <c r="F83" s="186"/>
      <c r="H83" s="187"/>
      <c r="I83" s="56"/>
      <c r="J83" s="186"/>
      <c r="K83" s="186"/>
      <c r="L83" s="186"/>
      <c r="M83" s="186"/>
      <c r="N83" s="186"/>
      <c r="O83" s="186"/>
      <c r="P83" s="186"/>
      <c r="Q83" s="186"/>
      <c r="R83" s="186"/>
      <c r="S83" s="186"/>
      <c r="T83" s="186"/>
      <c r="U83" s="186"/>
    </row>
    <row r="84" spans="2:21" hidden="1"/>
  </sheetData>
  <customSheetViews>
    <customSheetView guid="{F499C411-D421-49FC-BA0F-3A5BFE024471}" scale="80" showGridLines="0" printArea="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8" activePane="bottomRight" state="frozen"/>
      <selection pane="bottomRight" activeCell="J33" sqref="J33"/>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O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H52">
    <cfRule type="cellIs" dxfId="237" priority="27" operator="notEqual">
      <formula>0</formula>
    </cfRule>
  </conditionalFormatting>
  <conditionalFormatting sqref="J76:U76">
    <cfRule type="cellIs" dxfId="236" priority="26" operator="notBetween">
      <formula>-2</formula>
      <formula>2</formula>
    </cfRule>
  </conditionalFormatting>
  <conditionalFormatting sqref="J78:U78">
    <cfRule type="cellIs" dxfId="235" priority="25" operator="notBetween">
      <formula>-2</formula>
      <formula>2</formula>
    </cfRule>
  </conditionalFormatting>
  <conditionalFormatting sqref="J79:U79">
    <cfRule type="cellIs" dxfId="234" priority="24" operator="notBetween">
      <formula>-2</formula>
      <formula>2</formula>
    </cfRule>
  </conditionalFormatting>
  <conditionalFormatting sqref="H53">
    <cfRule type="cellIs" dxfId="233" priority="22" operator="notEqual">
      <formula>0</formula>
    </cfRule>
  </conditionalFormatting>
  <conditionalFormatting sqref="H54">
    <cfRule type="cellIs" dxfId="232" priority="21" operator="notEqual">
      <formula>"OK"</formula>
    </cfRule>
  </conditionalFormatting>
  <conditionalFormatting sqref="J77:U77">
    <cfRule type="cellIs" dxfId="231" priority="20" operator="notBetween">
      <formula>-2</formula>
      <formula>2</formula>
    </cfRule>
  </conditionalFormatting>
  <conditionalFormatting sqref="J66:U66">
    <cfRule type="cellIs" dxfId="230" priority="17" operator="notBetween">
      <formula>-2</formula>
      <formula>2</formula>
    </cfRule>
  </conditionalFormatting>
  <conditionalFormatting sqref="J64:U64">
    <cfRule type="cellIs" dxfId="229" priority="16" operator="notBetween">
      <formula>-2</formula>
      <formula>2</formula>
    </cfRule>
  </conditionalFormatting>
  <conditionalFormatting sqref="J67:U67">
    <cfRule type="cellIs" dxfId="228" priority="15" operator="notBetween">
      <formula>-2</formula>
      <formula>2</formula>
    </cfRule>
  </conditionalFormatting>
  <conditionalFormatting sqref="J63:U63">
    <cfRule type="cellIs" dxfId="227" priority="14" operator="notBetween">
      <formula>-2</formula>
      <formula>2</formula>
    </cfRule>
  </conditionalFormatting>
  <conditionalFormatting sqref="J70:U70">
    <cfRule type="cellIs" dxfId="226" priority="13" operator="notBetween">
      <formula>-2</formula>
      <formula>2</formula>
    </cfRule>
  </conditionalFormatting>
  <conditionalFormatting sqref="J72:U72">
    <cfRule type="cellIs" dxfId="225" priority="12" operator="notBetween">
      <formula>-2</formula>
      <formula>2</formula>
    </cfRule>
  </conditionalFormatting>
  <conditionalFormatting sqref="J71:U71">
    <cfRule type="cellIs" dxfId="224" priority="11" operator="notBetween">
      <formula>-2</formula>
      <formula>2</formula>
    </cfRule>
  </conditionalFormatting>
  <conditionalFormatting sqref="J75:U75">
    <cfRule type="cellIs" dxfId="223" priority="8" operator="notBetween">
      <formula>-2</formula>
      <formula>2</formula>
    </cfRule>
  </conditionalFormatting>
  <conditionalFormatting sqref="J65:U65">
    <cfRule type="cellIs" dxfId="222" priority="7" operator="notBetween">
      <formula>-2</formula>
      <formula>2</formula>
    </cfRule>
  </conditionalFormatting>
  <conditionalFormatting sqref="J80:U80">
    <cfRule type="cellIs" dxfId="221" priority="6" operator="notBetween">
      <formula>-2</formula>
      <formula>2</formula>
    </cfRule>
  </conditionalFormatting>
  <conditionalFormatting sqref="J81:U81">
    <cfRule type="cellIs" dxfId="220" priority="5" operator="notBetween">
      <formula>-2</formula>
      <formula>2</formula>
    </cfRule>
  </conditionalFormatting>
  <conditionalFormatting sqref="J82:U82">
    <cfRule type="cellIs" dxfId="219" priority="3" operator="notBetween">
      <formula>-2</formula>
      <formula>2</formula>
    </cfRule>
  </conditionalFormatting>
  <conditionalFormatting sqref="J68:U68">
    <cfRule type="cellIs" dxfId="218" priority="2" operator="notBetween">
      <formula>-2</formula>
      <formula>2</formula>
    </cfRule>
  </conditionalFormatting>
  <conditionalFormatting sqref="J69:U69">
    <cfRule type="cellIs" dxfId="217"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drawing r:id="rId5"/>
  <legacyDrawing r:id="rId6"/>
  <controls>
    <mc:AlternateContent xmlns:mc="http://schemas.openxmlformats.org/markup-compatibility/2006">
      <mc:Choice Requires="x14">
        <control shapeId="13313" r:id="rId7" name="CustomMemberDispatchertb1">
          <controlPr defaultSize="0" autoLine="0" r:id="rId8">
            <anchor moveWithCells="1" sizeWithCells="1">
              <from>
                <xdr:col>0</xdr:col>
                <xdr:colOff>0</xdr:colOff>
                <xdr:row>0</xdr:row>
                <xdr:rowOff>0</xdr:rowOff>
              </from>
              <to>
                <xdr:col>0</xdr:col>
                <xdr:colOff>0</xdr:colOff>
                <xdr:row>0</xdr:row>
                <xdr:rowOff>0</xdr:rowOff>
              </to>
            </anchor>
          </controlPr>
        </control>
      </mc:Choice>
      <mc:Fallback>
        <control shapeId="13313" r:id="rId7" name="CustomMemberDispatcher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5">
    <tabColor rgb="FFFF6600"/>
    <pageSetUpPr autoPageBreaks="0"/>
  </sheetPr>
  <dimension ref="A1:CD66"/>
  <sheetViews>
    <sheetView showGridLines="0" zoomScale="80" zoomScaleNormal="80" zoomScaleSheetLayoutView="70" workbookViewId="0">
      <pane xSplit="22" ySplit="7" topLeftCell="W8" activePane="bottomRight" state="frozen"/>
      <selection pane="topRight"/>
      <selection pane="bottomLeft"/>
      <selection pane="bottomRight"/>
    </sheetView>
  </sheetViews>
  <sheetFormatPr baseColWidth="10" defaultColWidth="11.42578125" defaultRowHeight="14.25"/>
  <cols>
    <col min="1" max="5" width="2.7109375" style="7" customWidth="1"/>
    <col min="6" max="6" width="47.7109375" style="7" customWidth="1"/>
    <col min="7" max="7" width="1.7109375" style="7" customWidth="1"/>
    <col min="8" max="8" width="10.7109375" style="22" customWidth="1"/>
    <col min="9" max="9" width="2.7109375" style="7" customWidth="1"/>
    <col min="10" max="22" width="10.7109375" style="7" hidden="1" customWidth="1"/>
    <col min="23" max="23" width="10.7109375" style="7" customWidth="1"/>
    <col min="24" max="24" width="2.7109375" style="7" customWidth="1"/>
    <col min="25" max="25" width="10.7109375" style="7" hidden="1" customWidth="1"/>
    <col min="26" max="26" width="10.7109375" style="7" customWidth="1"/>
    <col min="27" max="27" width="10.7109375" style="7" hidden="1" customWidth="1"/>
    <col min="28" max="28" width="10.7109375" style="7" customWidth="1"/>
    <col min="29" max="29" width="10.7109375" style="7" hidden="1" customWidth="1"/>
    <col min="30" max="30" width="10.7109375" style="7" customWidth="1"/>
    <col min="31" max="31" width="10.7109375" style="7" hidden="1" customWidth="1"/>
    <col min="32" max="32" width="10.7109375" style="7" customWidth="1"/>
    <col min="33" max="33" width="10.7109375" style="7" hidden="1" customWidth="1"/>
    <col min="34" max="34" width="10.7109375" style="7" customWidth="1"/>
    <col min="35" max="35" width="10.7109375" style="7" hidden="1" customWidth="1"/>
    <col min="36" max="38" width="10.7109375" style="7" customWidth="1"/>
    <col min="39" max="39" width="2.7109375" style="7" customWidth="1"/>
    <col min="40" max="54" width="10.7109375" style="7" customWidth="1"/>
    <col min="55" max="55" width="5.7109375" style="7" hidden="1" customWidth="1"/>
    <col min="56" max="63" width="10.7109375" style="7" hidden="1" customWidth="1"/>
    <col min="64" max="64" width="5.7109375" style="7" hidden="1" customWidth="1"/>
    <col min="65" max="72" width="10.7109375" style="7" hidden="1" customWidth="1"/>
    <col min="73" max="73" width="5.7109375" style="7" hidden="1" customWidth="1"/>
    <col min="74" max="81" width="10.7109375" style="7" hidden="1" customWidth="1"/>
    <col min="82" max="82" width="5.7109375" style="7" hidden="1" customWidth="1"/>
    <col min="83" max="16384" width="11.42578125" style="7"/>
  </cols>
  <sheetData>
    <row r="1" spans="1:82" ht="12" customHeight="1">
      <c r="A1" s="851"/>
      <c r="F1" s="1350" t="s">
        <v>430</v>
      </c>
    </row>
    <row r="2" spans="1:82" ht="12" customHeight="1">
      <c r="F2" s="1350"/>
    </row>
    <row r="3" spans="1:82" ht="12" customHeight="1">
      <c r="F3" s="1350"/>
    </row>
    <row r="4" spans="1:82" ht="12" customHeight="1">
      <c r="F4" s="1350"/>
      <c r="J4" s="212"/>
    </row>
    <row r="5" spans="1:82" ht="12" customHeight="1">
      <c r="F5" s="1353"/>
      <c r="J5" s="212"/>
    </row>
    <row r="6" spans="1:82" ht="23.25" customHeight="1">
      <c r="B6" s="1405" t="s">
        <v>65</v>
      </c>
      <c r="C6" s="1405"/>
      <c r="D6" s="1405"/>
      <c r="E6" s="1405"/>
      <c r="F6" s="1405"/>
      <c r="G6" s="21"/>
      <c r="H6" s="1405" t="s">
        <v>0</v>
      </c>
      <c r="I6" s="21"/>
      <c r="J6" s="896">
        <v>2016</v>
      </c>
      <c r="K6" s="896"/>
      <c r="L6" s="896"/>
      <c r="M6" s="896"/>
      <c r="N6" s="896"/>
      <c r="O6" s="896"/>
      <c r="P6" s="896"/>
      <c r="Q6" s="896"/>
      <c r="R6" s="896"/>
      <c r="S6" s="896"/>
      <c r="T6" s="896"/>
      <c r="U6" s="896"/>
      <c r="V6" s="896"/>
      <c r="W6" s="896">
        <v>2016</v>
      </c>
      <c r="Y6" s="896">
        <v>2017</v>
      </c>
      <c r="Z6" s="896">
        <v>2017</v>
      </c>
      <c r="AA6" s="896"/>
      <c r="AB6" s="896"/>
      <c r="AC6" s="896"/>
      <c r="AD6" s="896"/>
      <c r="AE6" s="896"/>
      <c r="AF6" s="896"/>
      <c r="AG6" s="896"/>
      <c r="AH6" s="896"/>
      <c r="AI6" s="896"/>
      <c r="AJ6" s="896"/>
      <c r="AK6" s="896"/>
      <c r="AL6" s="896"/>
      <c r="AN6" s="896">
        <v>2018</v>
      </c>
      <c r="AO6" s="896"/>
      <c r="AP6" s="896"/>
      <c r="AQ6" s="896"/>
      <c r="AR6" s="896"/>
      <c r="AS6" s="896"/>
      <c r="AT6" s="896"/>
      <c r="AU6" s="896"/>
      <c r="AV6" s="896"/>
      <c r="AW6" s="896"/>
      <c r="AX6" s="896"/>
      <c r="AY6" s="896"/>
      <c r="AZ6" s="896"/>
      <c r="BA6" s="896"/>
      <c r="BD6" s="4"/>
      <c r="BE6" s="4"/>
      <c r="BF6" s="4"/>
      <c r="BG6" s="4"/>
      <c r="BH6" s="4"/>
      <c r="BI6" s="1141" t="str">
        <f>IF($W$7="FY16","OFF","ON")</f>
        <v>OFF</v>
      </c>
      <c r="BJ6" s="143"/>
      <c r="BK6" s="1141" t="str">
        <f>IF($W$7="FY16","OFF","ON")</f>
        <v>OFF</v>
      </c>
      <c r="BM6" s="143"/>
      <c r="BN6" s="143"/>
      <c r="BO6" s="143"/>
      <c r="BP6" s="143"/>
      <c r="BQ6" s="1141" t="str">
        <f>IF($AK$7="FY16cb","OFF","ON")</f>
        <v>OFF</v>
      </c>
      <c r="BR6" s="143"/>
      <c r="BS6" s="1141" t="str">
        <f>IF($AK$7="FY16cb","OFF","ON")</f>
        <v>OFF</v>
      </c>
      <c r="BT6" s="4"/>
      <c r="BU6" s="4"/>
      <c r="BV6" s="4"/>
      <c r="BW6" s="4"/>
      <c r="BX6" s="4"/>
      <c r="BY6" s="4"/>
      <c r="BZ6" s="4"/>
      <c r="CA6" s="4"/>
      <c r="CB6" s="4"/>
      <c r="CC6" s="4"/>
    </row>
    <row r="7" spans="1:82" s="39" customFormat="1" ht="29.25" customHeight="1">
      <c r="B7" s="1406"/>
      <c r="C7" s="1406"/>
      <c r="D7" s="1406"/>
      <c r="E7" s="1406"/>
      <c r="F7" s="1406"/>
      <c r="H7" s="1406"/>
      <c r="I7" s="414"/>
      <c r="J7" s="236" t="s">
        <v>256</v>
      </c>
      <c r="K7" s="237" t="s">
        <v>249</v>
      </c>
      <c r="L7" s="236" t="s">
        <v>257</v>
      </c>
      <c r="M7" s="41" t="s">
        <v>250</v>
      </c>
      <c r="N7" s="236" t="s">
        <v>258</v>
      </c>
      <c r="O7" s="41" t="s">
        <v>251</v>
      </c>
      <c r="P7" s="236" t="s">
        <v>259</v>
      </c>
      <c r="Q7" s="237" t="s">
        <v>252</v>
      </c>
      <c r="R7" s="236" t="s">
        <v>260</v>
      </c>
      <c r="S7" s="41" t="s">
        <v>253</v>
      </c>
      <c r="T7" s="236" t="s">
        <v>261</v>
      </c>
      <c r="U7" s="42" t="s">
        <v>254</v>
      </c>
      <c r="V7" s="236" t="s">
        <v>262</v>
      </c>
      <c r="W7" s="237" t="s">
        <v>255</v>
      </c>
      <c r="Y7" s="236" t="s">
        <v>382</v>
      </c>
      <c r="Z7" s="237" t="s">
        <v>369</v>
      </c>
      <c r="AA7" s="236" t="s">
        <v>381</v>
      </c>
      <c r="AB7" s="41" t="s">
        <v>370</v>
      </c>
      <c r="AC7" s="236" t="s">
        <v>380</v>
      </c>
      <c r="AD7" s="41" t="s">
        <v>371</v>
      </c>
      <c r="AE7" s="236" t="s">
        <v>379</v>
      </c>
      <c r="AF7" s="237" t="s">
        <v>372</v>
      </c>
      <c r="AG7" s="236" t="s">
        <v>378</v>
      </c>
      <c r="AH7" s="41" t="s">
        <v>373</v>
      </c>
      <c r="AI7" s="236" t="s">
        <v>377</v>
      </c>
      <c r="AJ7" s="42" t="s">
        <v>374</v>
      </c>
      <c r="AK7" s="236" t="s">
        <v>376</v>
      </c>
      <c r="AL7" s="237" t="s">
        <v>375</v>
      </c>
      <c r="AN7" s="236" t="s">
        <v>466</v>
      </c>
      <c r="AO7" s="237" t="s">
        <v>459</v>
      </c>
      <c r="AP7" s="236" t="s">
        <v>467</v>
      </c>
      <c r="AQ7" s="41" t="s">
        <v>460</v>
      </c>
      <c r="AR7" s="236" t="s">
        <v>468</v>
      </c>
      <c r="AS7" s="41" t="s">
        <v>461</v>
      </c>
      <c r="AT7" s="236" t="s">
        <v>469</v>
      </c>
      <c r="AU7" s="237" t="s">
        <v>462</v>
      </c>
      <c r="AV7" s="236" t="s">
        <v>470</v>
      </c>
      <c r="AW7" s="41" t="s">
        <v>463</v>
      </c>
      <c r="AX7" s="236" t="s">
        <v>471</v>
      </c>
      <c r="AY7" s="42" t="s">
        <v>464</v>
      </c>
      <c r="AZ7" s="236" t="s">
        <v>472</v>
      </c>
      <c r="BA7" s="237" t="s">
        <v>465</v>
      </c>
      <c r="BC7" s="357"/>
      <c r="BD7" s="265" t="s">
        <v>155</v>
      </c>
      <c r="BE7" s="265" t="s">
        <v>151</v>
      </c>
      <c r="BF7" s="265" t="s">
        <v>156</v>
      </c>
      <c r="BG7" s="265" t="s">
        <v>152</v>
      </c>
      <c r="BH7" s="265" t="s">
        <v>157</v>
      </c>
      <c r="BI7" s="1131" t="s">
        <v>153</v>
      </c>
      <c r="BJ7" s="583" t="s">
        <v>158</v>
      </c>
      <c r="BK7" s="1131" t="s">
        <v>154</v>
      </c>
      <c r="BL7" s="256"/>
      <c r="BM7" s="583" t="s">
        <v>147</v>
      </c>
      <c r="BN7" s="583" t="s">
        <v>143</v>
      </c>
      <c r="BO7" s="583" t="s">
        <v>148</v>
      </c>
      <c r="BP7" s="583" t="s">
        <v>144</v>
      </c>
      <c r="BQ7" s="1131" t="s">
        <v>149</v>
      </c>
      <c r="BR7" s="583" t="s">
        <v>145</v>
      </c>
      <c r="BS7" s="1131" t="s">
        <v>150</v>
      </c>
      <c r="BT7" s="265" t="s">
        <v>146</v>
      </c>
      <c r="BV7" s="265" t="s">
        <v>139</v>
      </c>
      <c r="BW7" s="265" t="s">
        <v>135</v>
      </c>
      <c r="BX7" s="265" t="s">
        <v>140</v>
      </c>
      <c r="BY7" s="265" t="s">
        <v>136</v>
      </c>
      <c r="BZ7" s="265" t="s">
        <v>141</v>
      </c>
      <c r="CA7" s="265" t="s">
        <v>137</v>
      </c>
      <c r="CB7" s="265" t="s">
        <v>142</v>
      </c>
      <c r="CC7" s="265" t="s">
        <v>138</v>
      </c>
      <c r="CD7" s="358"/>
    </row>
    <row r="8" spans="1:82" s="90" customFormat="1" ht="15" customHeight="1">
      <c r="H8" s="99"/>
      <c r="J8" s="483"/>
      <c r="L8" s="483"/>
      <c r="N8" s="483"/>
      <c r="P8" s="483"/>
      <c r="Q8" s="525"/>
      <c r="R8" s="483"/>
      <c r="T8" s="483"/>
      <c r="V8" s="483"/>
      <c r="Y8" s="483"/>
      <c r="AA8" s="483"/>
      <c r="AC8" s="483"/>
      <c r="AE8" s="483"/>
      <c r="AF8" s="525"/>
      <c r="AG8" s="483"/>
      <c r="AI8" s="483"/>
      <c r="AK8" s="483"/>
      <c r="AN8" s="483"/>
      <c r="AP8" s="483"/>
      <c r="AR8" s="483"/>
      <c r="AT8" s="483"/>
      <c r="AU8" s="525"/>
      <c r="AV8" s="483"/>
      <c r="AX8" s="483"/>
      <c r="AZ8" s="483"/>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row>
    <row r="9" spans="1:82" s="96" customFormat="1" ht="15" customHeight="1">
      <c r="B9" s="503" t="s">
        <v>3</v>
      </c>
      <c r="C9" s="503"/>
      <c r="D9" s="503"/>
      <c r="E9" s="503"/>
      <c r="F9" s="504"/>
      <c r="G9" s="375"/>
      <c r="H9" s="505"/>
      <c r="I9" s="375"/>
      <c r="J9" s="506"/>
      <c r="K9" s="507"/>
      <c r="L9" s="506"/>
      <c r="M9" s="304"/>
      <c r="N9" s="506"/>
      <c r="O9" s="304"/>
      <c r="P9" s="506"/>
      <c r="Q9" s="507"/>
      <c r="R9" s="506"/>
      <c r="S9" s="304"/>
      <c r="T9" s="506"/>
      <c r="U9" s="305"/>
      <c r="V9" s="506"/>
      <c r="W9" s="507">
        <v>4909</v>
      </c>
      <c r="Y9" s="506"/>
      <c r="Z9" s="507">
        <v>1256</v>
      </c>
      <c r="AA9" s="506"/>
      <c r="AB9" s="304">
        <v>1300</v>
      </c>
      <c r="AC9" s="506"/>
      <c r="AD9" s="304">
        <v>2557</v>
      </c>
      <c r="AE9" s="506"/>
      <c r="AF9" s="507">
        <v>1333</v>
      </c>
      <c r="AG9" s="506"/>
      <c r="AH9" s="304">
        <v>1341</v>
      </c>
      <c r="AI9" s="506"/>
      <c r="AJ9" s="305">
        <v>2674</v>
      </c>
      <c r="AK9" s="506">
        <v>4909</v>
      </c>
      <c r="AL9" s="507">
        <v>5231</v>
      </c>
      <c r="AN9" s="506">
        <v>1256</v>
      </c>
      <c r="AO9" s="507">
        <v>1310</v>
      </c>
      <c r="AP9" s="506"/>
      <c r="AQ9" s="304"/>
      <c r="AR9" s="506"/>
      <c r="AS9" s="304"/>
      <c r="AT9" s="506"/>
      <c r="AU9" s="507"/>
      <c r="AV9" s="506"/>
      <c r="AW9" s="304"/>
      <c r="AX9" s="506"/>
      <c r="AY9" s="305"/>
      <c r="AZ9" s="506"/>
      <c r="BA9" s="507"/>
      <c r="BC9" s="353"/>
      <c r="BD9" s="906">
        <f>IF(ABS(N9-(J9+L9))&lt;0.001,0,N9-(J9+L9))</f>
        <v>0</v>
      </c>
      <c r="BE9" s="906">
        <f>IF(ABS(O9-(K9+M9))&lt;0.001,0,O9-(K9+M9))</f>
        <v>0</v>
      </c>
      <c r="BF9" s="906">
        <f>IF(ABS(T9-(P9+R9))&lt;0.001,0,T9-(P9+R9))</f>
        <v>0</v>
      </c>
      <c r="BG9" s="906">
        <f>IF(ABS(U9-(Q9+S9))&lt;0.001,0,U9-(Q9+S9))</f>
        <v>0</v>
      </c>
      <c r="BH9" s="906">
        <f>IF(ABS(V9-(J9+L9+P9+R9))&lt;0.001,0,V9-(J9+L9+P9+R9))</f>
        <v>0</v>
      </c>
      <c r="BI9" s="906">
        <f>IF(BI$6="OFF",0,IF(ABS(W9-(K9+M9+Q9+S9))&lt;0.001,0,W9-(K9+M9+Q9+S9)))</f>
        <v>0</v>
      </c>
      <c r="BJ9" s="906">
        <f t="shared" ref="BJ9" si="0">IF(ABS(V9-(N9+T9))&lt;0.001,0,V9-(N9+T9))</f>
        <v>0</v>
      </c>
      <c r="BK9" s="906">
        <f>IF(BK$6="OFF",0,IF(BK4=2016,0,IF(ABS(W9-(O9+U9))&lt;0.001,0,W9-(O9+U9))))</f>
        <v>0</v>
      </c>
      <c r="BL9" s="90"/>
      <c r="BM9" s="906">
        <f t="shared" ref="BM9:BN9" si="1">IF(ABS(AC9-(Y9+AA9))&lt;0.001,0,AC9-(Y9+AA9))</f>
        <v>0</v>
      </c>
      <c r="BN9" s="906">
        <f t="shared" si="1"/>
        <v>1</v>
      </c>
      <c r="BO9" s="906">
        <f t="shared" ref="BO9:BP9" si="2">IF(ABS(AI9-(AE9+AG9))&lt;0.001,0,AI9-(AE9+AG9))</f>
        <v>0</v>
      </c>
      <c r="BP9" s="906">
        <f t="shared" si="2"/>
        <v>0</v>
      </c>
      <c r="BQ9" s="906">
        <f>IF(BQ$6="OFF",0,IF(ABS(AK9-(Y9+AA9+AE9+AG9))&lt;0.001,0,AK9-(Y9+AA9+AE9+AG9)))</f>
        <v>0</v>
      </c>
      <c r="BR9" s="906">
        <f t="shared" ref="BR9" si="3">IF(ABS(AL9-(Z9+AB9+AF9+AH9))&lt;0.001,0,AL9-(Z9+AB9+AF9+AH9))</f>
        <v>1</v>
      </c>
      <c r="BS9" s="906">
        <f>IF(BS$6="OFF",0,IF(ABS(AK9-(AC9+AI9))&lt;0.001,0,AK9-(AC9+AI9)))</f>
        <v>0</v>
      </c>
      <c r="BT9" s="906">
        <f>IF(ABS(AL9-(AD9+AJ9))&lt;0.001,0,AL9-(AD9+AJ9))</f>
        <v>0</v>
      </c>
      <c r="BU9" s="90"/>
      <c r="BV9" s="906">
        <f>IF(ABS(AR9-(AN9+AP9))&lt;0.001,0,AR9-(AN9+AP9))</f>
        <v>-1256</v>
      </c>
      <c r="BW9" s="906">
        <f>IF(ABS(AS9-(AO9+AQ9))&lt;0.001,0,AS9-(AO9+AQ9))</f>
        <v>-1310</v>
      </c>
      <c r="BX9" s="906">
        <f>IF(ABS(AX9-(AT9+AV9))&lt;0.001,0,AX9-(AT9+AV9))</f>
        <v>0</v>
      </c>
      <c r="BY9" s="906">
        <f>IF(ABS(AY9-(AU9+AW9))&lt;0.001,0,AY9-(AU9+AW9))</f>
        <v>0</v>
      </c>
      <c r="BZ9" s="906">
        <f>IF(ABS(AZ9-(AN9+AP9+AT9+AV9))&lt;0.001,0,AZ9-(AN9+AP9+AT9+AV9))</f>
        <v>-1256</v>
      </c>
      <c r="CA9" s="906">
        <f>IF(ABS(BA9-(AO9+AQ9+AU9+AW9))&lt;0.001,0,BA9-(AO9+AQ9+AU9+AW9))</f>
        <v>-1310</v>
      </c>
      <c r="CB9" s="906">
        <f>IF(ABS(AZ9-(AR9+AX9))&lt;0.001,0,AZ9-(AR9+AX9))</f>
        <v>0</v>
      </c>
      <c r="CC9" s="906">
        <f>IF(ABS(BA9-(AS9+AY9))&lt;0.001,0,BA9-(AS9+AY9))</f>
        <v>0</v>
      </c>
      <c r="CD9" s="355"/>
    </row>
    <row r="10" spans="1:82" s="73" customFormat="1" ht="15" customHeight="1">
      <c r="B10" s="73" t="s">
        <v>47</v>
      </c>
      <c r="H10" s="74"/>
      <c r="J10" s="216"/>
      <c r="L10" s="216"/>
      <c r="M10" s="217"/>
      <c r="N10" s="216"/>
      <c r="O10" s="217"/>
      <c r="P10" s="216"/>
      <c r="R10" s="216"/>
      <c r="S10" s="217"/>
      <c r="T10" s="216"/>
      <c r="U10" s="75"/>
      <c r="V10" s="216"/>
      <c r="Y10" s="216"/>
      <c r="AA10" s="216"/>
      <c r="AB10" s="217"/>
      <c r="AC10" s="216"/>
      <c r="AD10" s="217"/>
      <c r="AE10" s="216"/>
      <c r="AG10" s="216"/>
      <c r="AH10" s="217"/>
      <c r="AI10" s="216"/>
      <c r="AJ10" s="75"/>
      <c r="AK10" s="216"/>
      <c r="AL10" s="73">
        <v>6.6000000000000003E-2</v>
      </c>
      <c r="AN10" s="216"/>
      <c r="AO10" s="73">
        <v>4.2999999999999997E-2</v>
      </c>
      <c r="AP10" s="216"/>
      <c r="AQ10" s="217"/>
      <c r="AR10" s="216"/>
      <c r="AS10" s="217"/>
      <c r="AT10" s="216"/>
      <c r="AV10" s="216"/>
      <c r="AW10" s="217"/>
      <c r="AX10" s="216"/>
      <c r="AY10" s="75"/>
      <c r="AZ10" s="216"/>
      <c r="BC10" s="373"/>
      <c r="BD10" s="89"/>
      <c r="BE10" s="89"/>
      <c r="BF10" s="89"/>
      <c r="BG10" s="89"/>
      <c r="BH10" s="89"/>
      <c r="BI10" s="89"/>
      <c r="BJ10" s="89"/>
      <c r="BK10" s="89"/>
      <c r="BL10" s="90"/>
      <c r="BM10" s="606"/>
      <c r="BN10" s="606"/>
      <c r="BO10" s="606"/>
      <c r="BP10" s="606"/>
      <c r="BQ10" s="606"/>
      <c r="BR10" s="606"/>
      <c r="BS10" s="606"/>
      <c r="BT10" s="606"/>
      <c r="BV10" s="606"/>
      <c r="BW10" s="606"/>
      <c r="BX10" s="606"/>
      <c r="BY10" s="606"/>
      <c r="BZ10" s="606"/>
      <c r="CA10" s="606"/>
      <c r="CB10" s="606"/>
      <c r="CC10" s="606"/>
      <c r="CD10" s="75"/>
    </row>
    <row r="11" spans="1:82" s="208" customFormat="1" ht="15" customHeight="1">
      <c r="B11" s="48" t="s">
        <v>475</v>
      </c>
      <c r="C11" s="48"/>
      <c r="D11" s="48"/>
      <c r="E11" s="48"/>
      <c r="F11" s="48"/>
      <c r="H11" s="11" t="s">
        <v>423</v>
      </c>
      <c r="J11" s="232"/>
      <c r="K11" s="49"/>
      <c r="L11" s="232"/>
      <c r="M11" s="215"/>
      <c r="N11" s="232"/>
      <c r="O11" s="215"/>
      <c r="P11" s="232"/>
      <c r="Q11" s="49"/>
      <c r="R11" s="232"/>
      <c r="S11" s="215"/>
      <c r="T11" s="232"/>
      <c r="U11" s="50"/>
      <c r="V11" s="232"/>
      <c r="W11" s="49">
        <v>1855</v>
      </c>
      <c r="Y11" s="232"/>
      <c r="Z11" s="49">
        <v>491</v>
      </c>
      <c r="AA11" s="232"/>
      <c r="AB11" s="215">
        <v>523</v>
      </c>
      <c r="AC11" s="232"/>
      <c r="AD11" s="215">
        <v>1014</v>
      </c>
      <c r="AE11" s="232"/>
      <c r="AF11" s="49">
        <v>534</v>
      </c>
      <c r="AG11" s="232"/>
      <c r="AH11" s="215">
        <v>529</v>
      </c>
      <c r="AI11" s="232"/>
      <c r="AJ11" s="50">
        <v>1064</v>
      </c>
      <c r="AK11" s="232">
        <v>1855</v>
      </c>
      <c r="AL11" s="49">
        <v>2078</v>
      </c>
      <c r="AN11" s="232">
        <v>491</v>
      </c>
      <c r="AO11" s="49">
        <v>526</v>
      </c>
      <c r="AP11" s="232"/>
      <c r="AQ11" s="215"/>
      <c r="AR11" s="232"/>
      <c r="AS11" s="215"/>
      <c r="AT11" s="232"/>
      <c r="AU11" s="49"/>
      <c r="AV11" s="232"/>
      <c r="AW11" s="215"/>
      <c r="AX11" s="232"/>
      <c r="AY11" s="50"/>
      <c r="AZ11" s="232"/>
      <c r="BA11" s="49"/>
      <c r="BC11" s="350"/>
      <c r="BD11" s="334">
        <f>IF(ABS(N11-(J11+L11))&lt;0.001,0,N11-(J11+L11))</f>
        <v>0</v>
      </c>
      <c r="BE11" s="334">
        <f>IF(ABS(O11-(K11+M11))&lt;0.001,0,O11-(K11+M11))</f>
        <v>0</v>
      </c>
      <c r="BF11" s="334">
        <f>IF(ABS(T11-(P11+R11))&lt;0.001,0,T11-(P11+R11))</f>
        <v>0</v>
      </c>
      <c r="BG11" s="334">
        <f>IF(ABS(U11-(Q11+S11))&lt;0.001,0,U11-(Q11+S11))</f>
        <v>0</v>
      </c>
      <c r="BH11" s="334">
        <f>IF(ABS(V11-(J11+L11+P11+R11))&lt;0.001,0,V11-(J11+L11+P11+R11))</f>
        <v>0</v>
      </c>
      <c r="BI11" s="334">
        <f>IF(BI$6="OFF",0,IF(ABS(W11-(K11+M11+Q11+S11))&lt;0.001,0,W11-(K11+M11+Q11+S11)))</f>
        <v>0</v>
      </c>
      <c r="BJ11" s="334">
        <f>IF(ABS(V11-(N11+T11))&lt;0.001,0,V11-(N11+T11))</f>
        <v>0</v>
      </c>
      <c r="BK11" s="334">
        <f>IF(BK$6="OFF",0,IF(BK6=2016,0,IF(ABS(W11-(O11+U11))&lt;0.001,0,W11-(O11+U11))))</f>
        <v>0</v>
      </c>
      <c r="BL11" s="73"/>
      <c r="BM11" s="334">
        <f>IF(ABS(AC11-(Y11+AA11))&lt;0.001,0,AC11-(Y11+AA11))</f>
        <v>0</v>
      </c>
      <c r="BN11" s="334">
        <f>IF(ABS(AD11-(Z11+AB11))&lt;0.001,0,AD11-(Z11+AB11))</f>
        <v>0</v>
      </c>
      <c r="BO11" s="334">
        <f>IF(ABS(AI11-(AE11+AG11))&lt;0.001,0,AI11-(AE11+AG11))</f>
        <v>0</v>
      </c>
      <c r="BP11" s="334">
        <f>IF(ABS(AJ11-(AF11+AH11))&lt;0.001,0,AJ11-(AF11+AH11))</f>
        <v>1</v>
      </c>
      <c r="BQ11" s="334">
        <f>IF(BQ$6="OFF",0,IF(ABS(AK11-(Y11+AA11+AE11+AG11))&lt;0.001,0,AK11-(Y11+AA11+AE11+AG11)))</f>
        <v>0</v>
      </c>
      <c r="BR11" s="334">
        <f>IF(ABS(AL11-(Z11+AB11+AF11+AH11))&lt;0.001,0,AL11-(Z11+AB11+AF11+AH11))</f>
        <v>1</v>
      </c>
      <c r="BS11" s="334">
        <f>IF(BS$6="OFF",0,IF(ABS(AK11-(AC11+AI11))&lt;0.001,0,AK11-(AC11+AI11)))</f>
        <v>0</v>
      </c>
      <c r="BT11" s="334">
        <f>IF(ABS(AL11-(AD11+AJ11))&lt;0.001,0,AL11-(AD11+AJ11))</f>
        <v>0</v>
      </c>
      <c r="BU11" s="90"/>
      <c r="BV11" s="334">
        <f>IF(ABS(AR11-(AN11+AP11))&lt;0.001,0,AR11-(AN11+AP11))</f>
        <v>-491</v>
      </c>
      <c r="BW11" s="334">
        <f>IF(ABS(AS11-(AO11+AQ11))&lt;0.001,0,AS11-(AO11+AQ11))</f>
        <v>-526</v>
      </c>
      <c r="BX11" s="334">
        <f>IF(ABS(AX11-(AT11+AV11))&lt;0.001,0,AX11-(AT11+AV11))</f>
        <v>0</v>
      </c>
      <c r="BY11" s="334">
        <f>IF(ABS(AY11-(AU11+AW11))&lt;0.001,0,AY11-(AU11+AW11))</f>
        <v>0</v>
      </c>
      <c r="BZ11" s="334">
        <f>IF(ABS(AZ11-(AN11+AP11+AT11+AV11))&lt;0.001,0,AZ11-(AN11+AP11+AT11+AV11))</f>
        <v>-491</v>
      </c>
      <c r="CA11" s="334">
        <f>IF(ABS(BA11-(AO11+AQ11+AU11+AW11))&lt;0.001,0,BA11-(AO11+AQ11+AU11+AW11))</f>
        <v>-526</v>
      </c>
      <c r="CB11" s="334">
        <f>IF(ABS(AZ11-(AR11+AX11))&lt;0.001,0,AZ11-(AR11+AX11))</f>
        <v>0</v>
      </c>
      <c r="CC11" s="334">
        <f>IF(ABS(BA11-(AS11+AY11))&lt;0.001,0,BA11-(AS11+AY11))</f>
        <v>0</v>
      </c>
      <c r="CD11" s="355"/>
    </row>
    <row r="12" spans="1:82" s="73" customFormat="1" ht="15" customHeight="1">
      <c r="B12" s="73" t="s">
        <v>47</v>
      </c>
      <c r="H12" s="74"/>
      <c r="J12" s="216"/>
      <c r="L12" s="216"/>
      <c r="M12" s="217"/>
      <c r="N12" s="216"/>
      <c r="O12" s="217"/>
      <c r="P12" s="216"/>
      <c r="R12" s="216"/>
      <c r="S12" s="217"/>
      <c r="T12" s="216"/>
      <c r="U12" s="75"/>
      <c r="V12" s="216"/>
      <c r="Y12" s="216"/>
      <c r="AA12" s="216"/>
      <c r="AB12" s="217"/>
      <c r="AC12" s="216"/>
      <c r="AD12" s="217"/>
      <c r="AE12" s="216"/>
      <c r="AG12" s="216"/>
      <c r="AH12" s="217"/>
      <c r="AI12" s="216"/>
      <c r="AJ12" s="75"/>
      <c r="AK12" s="216"/>
      <c r="AL12" s="73">
        <v>0.12</v>
      </c>
      <c r="AN12" s="216"/>
      <c r="AO12" s="73">
        <v>7.0000000000000007E-2</v>
      </c>
      <c r="AP12" s="216"/>
      <c r="AQ12" s="217"/>
      <c r="AR12" s="216"/>
      <c r="AS12" s="217"/>
      <c r="AT12" s="216"/>
      <c r="AV12" s="216"/>
      <c r="AW12" s="217"/>
      <c r="AX12" s="216"/>
      <c r="AY12" s="75"/>
      <c r="AZ12" s="216"/>
      <c r="BC12" s="373"/>
      <c r="BD12" s="89"/>
      <c r="BE12" s="89"/>
      <c r="BF12" s="89"/>
      <c r="BG12" s="89"/>
      <c r="BH12" s="89"/>
      <c r="BI12" s="89"/>
      <c r="BJ12" s="89"/>
      <c r="BK12" s="89"/>
      <c r="BL12" s="90"/>
      <c r="BM12" s="606"/>
      <c r="BN12" s="606"/>
      <c r="BO12" s="606"/>
      <c r="BP12" s="606"/>
      <c r="BQ12" s="606"/>
      <c r="BR12" s="606"/>
      <c r="BS12" s="606"/>
      <c r="BT12" s="606"/>
      <c r="BV12" s="606"/>
      <c r="BW12" s="606"/>
      <c r="BX12" s="606"/>
      <c r="BY12" s="606"/>
      <c r="BZ12" s="606"/>
      <c r="CA12" s="606"/>
      <c r="CB12" s="606"/>
      <c r="CC12" s="606"/>
      <c r="CD12" s="75"/>
    </row>
    <row r="13" spans="1:82" s="208" customFormat="1" ht="15" customHeight="1">
      <c r="B13" s="48" t="s">
        <v>490</v>
      </c>
      <c r="C13" s="48"/>
      <c r="D13" s="48"/>
      <c r="E13" s="48"/>
      <c r="F13" s="48"/>
      <c r="H13" s="11" t="s">
        <v>424</v>
      </c>
      <c r="J13" s="232"/>
      <c r="K13" s="49"/>
      <c r="L13" s="232"/>
      <c r="M13" s="215"/>
      <c r="N13" s="232"/>
      <c r="O13" s="215"/>
      <c r="P13" s="232"/>
      <c r="Q13" s="49"/>
      <c r="R13" s="232"/>
      <c r="S13" s="215"/>
      <c r="T13" s="232"/>
      <c r="U13" s="50"/>
      <c r="V13" s="232"/>
      <c r="W13" s="49">
        <v>1260</v>
      </c>
      <c r="Y13" s="232"/>
      <c r="Z13" s="49">
        <v>309</v>
      </c>
      <c r="AA13" s="232"/>
      <c r="AB13" s="215">
        <v>302</v>
      </c>
      <c r="AC13" s="232"/>
      <c r="AD13" s="215">
        <v>611</v>
      </c>
      <c r="AE13" s="232"/>
      <c r="AF13" s="49">
        <v>315</v>
      </c>
      <c r="AG13" s="232"/>
      <c r="AH13" s="215">
        <v>303</v>
      </c>
      <c r="AI13" s="232"/>
      <c r="AJ13" s="50">
        <v>618</v>
      </c>
      <c r="AK13" s="232">
        <v>1260</v>
      </c>
      <c r="AL13" s="49">
        <v>1229</v>
      </c>
      <c r="AN13" s="232">
        <v>309</v>
      </c>
      <c r="AO13" s="49">
        <v>299</v>
      </c>
      <c r="AP13" s="232"/>
      <c r="AQ13" s="215"/>
      <c r="AR13" s="232"/>
      <c r="AS13" s="215"/>
      <c r="AT13" s="232"/>
      <c r="AU13" s="49"/>
      <c r="AV13" s="232"/>
      <c r="AW13" s="215"/>
      <c r="AX13" s="232"/>
      <c r="AY13" s="50"/>
      <c r="AZ13" s="232"/>
      <c r="BA13" s="49"/>
      <c r="BC13" s="350"/>
      <c r="BD13" s="334">
        <f>IF(ABS(N13-(J13+L13))&lt;0.001,0,N13-(J13+L13))</f>
        <v>0</v>
      </c>
      <c r="BE13" s="334">
        <f>IF(ABS(O13-(K13+M13))&lt;0.001,0,O13-(K13+M13))</f>
        <v>0</v>
      </c>
      <c r="BF13" s="334">
        <f>IF(ABS(T13-(P13+R13))&lt;0.001,0,T13-(P13+R13))</f>
        <v>0</v>
      </c>
      <c r="BG13" s="334">
        <f>IF(ABS(U13-(Q13+S13))&lt;0.001,0,U13-(Q13+S13))</f>
        <v>0</v>
      </c>
      <c r="BH13" s="334">
        <f>IF(ABS(V13-(J13+L13+P13+R13))&lt;0.001,0,V13-(J13+L13+P13+R13))</f>
        <v>0</v>
      </c>
      <c r="BI13" s="334">
        <f>IF(BI$6="OFF",0,IF(ABS(W13-(K13+M13+Q13+S13))&lt;0.001,0,W13-(K13+M13+Q13+S13)))</f>
        <v>0</v>
      </c>
      <c r="BJ13" s="334">
        <f>IF(ABS(V13-(N13+T13))&lt;0.001,0,V13-(N13+T13))</f>
        <v>0</v>
      </c>
      <c r="BK13" s="334">
        <f>IF(BK$6="OFF",0,IF(BK8=2016,0,IF(ABS(W13-(O13+U13))&lt;0.001,0,W13-(O13+U13))))</f>
        <v>0</v>
      </c>
      <c r="BL13" s="73"/>
      <c r="BM13" s="334">
        <f>IF(ABS(AC13-(Y13+AA13))&lt;0.001,0,AC13-(Y13+AA13))</f>
        <v>0</v>
      </c>
      <c r="BN13" s="334">
        <f>IF(ABS(AD13-(Z13+AB13))&lt;0.001,0,AD13-(Z13+AB13))</f>
        <v>0</v>
      </c>
      <c r="BO13" s="334">
        <f>IF(ABS(AI13-(AE13+AG13))&lt;0.001,0,AI13-(AE13+AG13))</f>
        <v>0</v>
      </c>
      <c r="BP13" s="334">
        <f>IF(ABS(AJ13-(AF13+AH13))&lt;0.001,0,AJ13-(AF13+AH13))</f>
        <v>0</v>
      </c>
      <c r="BQ13" s="334">
        <f>IF(BQ$6="OFF",0,IF(ABS(AK13-(Y13+AA13+AE13+AG13))&lt;0.001,0,AK13-(Y13+AA13+AE13+AG13)))</f>
        <v>0</v>
      </c>
      <c r="BR13" s="334">
        <f>IF(ABS(AL13-(Z13+AB13+AF13+AH13))&lt;0.001,0,AL13-(Z13+AB13+AF13+AH13))</f>
        <v>0</v>
      </c>
      <c r="BS13" s="334">
        <f>IF(BS$6="OFF",0,IF(ABS(AK13-(AC13+AI13))&lt;0.001,0,AK13-(AC13+AI13)))</f>
        <v>0</v>
      </c>
      <c r="BT13" s="334">
        <f>IF(ABS(AL13-(AD13+AJ13))&lt;0.001,0,AL13-(AD13+AJ13))</f>
        <v>0</v>
      </c>
      <c r="BU13" s="90"/>
      <c r="BV13" s="334">
        <f>IF(ABS(AR13-(AN13+AP13))&lt;0.001,0,AR13-(AN13+AP13))</f>
        <v>-309</v>
      </c>
      <c r="BW13" s="334">
        <f>IF(ABS(AS13-(AO13+AQ13))&lt;0.001,0,AS13-(AO13+AQ13))</f>
        <v>-299</v>
      </c>
      <c r="BX13" s="334">
        <f>IF(ABS(AX13-(AT13+AV13))&lt;0.001,0,AX13-(AT13+AV13))</f>
        <v>0</v>
      </c>
      <c r="BY13" s="334">
        <f>IF(ABS(AY13-(AU13+AW13))&lt;0.001,0,AY13-(AU13+AW13))</f>
        <v>0</v>
      </c>
      <c r="BZ13" s="334">
        <f>IF(ABS(AZ13-(AN13+AP13+AT13+AV13))&lt;0.001,0,AZ13-(AN13+AP13+AT13+AV13))</f>
        <v>-309</v>
      </c>
      <c r="CA13" s="334">
        <f>IF(ABS(BA13-(AO13+AQ13+AU13+AW13))&lt;0.001,0,BA13-(AO13+AQ13+AU13+AW13))</f>
        <v>-299</v>
      </c>
      <c r="CB13" s="334">
        <f>IF(ABS(AZ13-(AR13+AX13))&lt;0.001,0,AZ13-(AR13+AX13))</f>
        <v>0</v>
      </c>
      <c r="CC13" s="334">
        <f>IF(ABS(BA13-(AS13+AY13))&lt;0.001,0,BA13-(AS13+AY13))</f>
        <v>0</v>
      </c>
      <c r="CD13" s="355"/>
    </row>
    <row r="14" spans="1:82" s="73" customFormat="1" ht="15" customHeight="1">
      <c r="B14" s="73" t="s">
        <v>47</v>
      </c>
      <c r="H14" s="74"/>
      <c r="J14" s="216"/>
      <c r="L14" s="216"/>
      <c r="M14" s="217"/>
      <c r="N14" s="216"/>
      <c r="O14" s="217"/>
      <c r="P14" s="216"/>
      <c r="R14" s="216"/>
      <c r="S14" s="217"/>
      <c r="T14" s="216"/>
      <c r="U14" s="75"/>
      <c r="V14" s="216"/>
      <c r="Y14" s="216"/>
      <c r="AA14" s="216"/>
      <c r="AB14" s="217"/>
      <c r="AC14" s="216"/>
      <c r="AD14" s="217"/>
      <c r="AE14" s="216"/>
      <c r="AG14" s="216"/>
      <c r="AH14" s="217"/>
      <c r="AI14" s="216"/>
      <c r="AJ14" s="75"/>
      <c r="AK14" s="216"/>
      <c r="AL14" s="73">
        <v>-2.5000000000000001E-2</v>
      </c>
      <c r="AN14" s="216"/>
      <c r="AO14" s="73">
        <v>-3.2000000000000001E-2</v>
      </c>
      <c r="AP14" s="216"/>
      <c r="AQ14" s="217"/>
      <c r="AR14" s="216"/>
      <c r="AS14" s="217"/>
      <c r="AT14" s="216"/>
      <c r="AV14" s="216"/>
      <c r="AW14" s="217"/>
      <c r="AX14" s="216"/>
      <c r="AY14" s="75"/>
      <c r="AZ14" s="216"/>
      <c r="BC14" s="373"/>
      <c r="BD14" s="89"/>
      <c r="BE14" s="89"/>
      <c r="BF14" s="89"/>
      <c r="BG14" s="89"/>
      <c r="BH14" s="89"/>
      <c r="BI14" s="89"/>
      <c r="BJ14" s="89"/>
      <c r="BK14" s="89"/>
      <c r="BL14" s="90"/>
      <c r="BM14" s="606"/>
      <c r="BN14" s="606"/>
      <c r="BO14" s="606"/>
      <c r="BP14" s="606"/>
      <c r="BQ14" s="606"/>
      <c r="BR14" s="606"/>
      <c r="BS14" s="606"/>
      <c r="BT14" s="606"/>
      <c r="BV14" s="606"/>
      <c r="BW14" s="606"/>
      <c r="BX14" s="606"/>
      <c r="BY14" s="606"/>
      <c r="BZ14" s="606"/>
      <c r="CA14" s="606"/>
      <c r="CB14" s="606"/>
      <c r="CC14" s="606"/>
      <c r="CD14" s="75"/>
    </row>
    <row r="15" spans="1:82" s="208" customFormat="1" ht="15" customHeight="1">
      <c r="B15" s="48" t="s">
        <v>491</v>
      </c>
      <c r="C15" s="48"/>
      <c r="D15" s="48"/>
      <c r="E15" s="48"/>
      <c r="F15" s="48"/>
      <c r="H15" s="11" t="s">
        <v>425</v>
      </c>
      <c r="J15" s="232"/>
      <c r="K15" s="49"/>
      <c r="L15" s="232"/>
      <c r="M15" s="215"/>
      <c r="N15" s="232"/>
      <c r="O15" s="215"/>
      <c r="P15" s="232"/>
      <c r="Q15" s="49"/>
      <c r="R15" s="232"/>
      <c r="S15" s="215"/>
      <c r="T15" s="232"/>
      <c r="U15" s="50"/>
      <c r="V15" s="232"/>
      <c r="W15" s="49">
        <v>475</v>
      </c>
      <c r="Y15" s="232"/>
      <c r="Z15" s="49">
        <v>121</v>
      </c>
      <c r="AA15" s="232"/>
      <c r="AB15" s="215">
        <v>122</v>
      </c>
      <c r="AC15" s="232"/>
      <c r="AD15" s="215">
        <v>244</v>
      </c>
      <c r="AE15" s="232"/>
      <c r="AF15" s="49">
        <v>126</v>
      </c>
      <c r="AG15" s="232"/>
      <c r="AH15" s="215">
        <v>131</v>
      </c>
      <c r="AI15" s="232"/>
      <c r="AJ15" s="50">
        <v>257</v>
      </c>
      <c r="AK15" s="232">
        <v>475</v>
      </c>
      <c r="AL15" s="49">
        <v>501</v>
      </c>
      <c r="AN15" s="232">
        <v>121</v>
      </c>
      <c r="AO15" s="49">
        <v>122</v>
      </c>
      <c r="AP15" s="232"/>
      <c r="AQ15" s="215"/>
      <c r="AR15" s="232"/>
      <c r="AS15" s="215"/>
      <c r="AT15" s="232"/>
      <c r="AU15" s="49"/>
      <c r="AV15" s="232"/>
      <c r="AW15" s="215"/>
      <c r="AX15" s="232"/>
      <c r="AY15" s="50"/>
      <c r="AZ15" s="232"/>
      <c r="BA15" s="49"/>
      <c r="BC15" s="350"/>
      <c r="BD15" s="334">
        <f>IF(ABS(N15-(J15+L15))&lt;0.001,0,N15-(J15+L15))</f>
        <v>0</v>
      </c>
      <c r="BE15" s="334">
        <f>IF(ABS(O15-(K15+M15))&lt;0.001,0,O15-(K15+M15))</f>
        <v>0</v>
      </c>
      <c r="BF15" s="334">
        <f>IF(ABS(T15-(P15+R15))&lt;0.001,0,T15-(P15+R15))</f>
        <v>0</v>
      </c>
      <c r="BG15" s="334">
        <f>IF(ABS(U15-(Q15+S15))&lt;0.001,0,U15-(Q15+S15))</f>
        <v>0</v>
      </c>
      <c r="BH15" s="334">
        <f>IF(ABS(V15-(J15+L15+P15+R15))&lt;0.001,0,V15-(J15+L15+P15+R15))</f>
        <v>0</v>
      </c>
      <c r="BI15" s="334">
        <f>IF(BI$6="OFF",0,IF(ABS(W15-(K15+M15+Q15+S15))&lt;0.001,0,W15-(K15+M15+Q15+S15)))</f>
        <v>0</v>
      </c>
      <c r="BJ15" s="334">
        <f>IF(ABS(V15-(N15+T15))&lt;0.001,0,V15-(N15+T15))</f>
        <v>0</v>
      </c>
      <c r="BK15" s="334">
        <f>IF(BK$6="OFF",0,IF(BK10=2016,0,IF(ABS(W15-(O15+U15))&lt;0.001,0,W15-(O15+U15))))</f>
        <v>0</v>
      </c>
      <c r="BL15" s="73"/>
      <c r="BM15" s="334">
        <f>IF(ABS(AC15-(Y15+AA15))&lt;0.001,0,AC15-(Y15+AA15))</f>
        <v>0</v>
      </c>
      <c r="BN15" s="334">
        <f>IF(ABS(AD15-(Z15+AB15))&lt;0.001,0,AD15-(Z15+AB15))</f>
        <v>1</v>
      </c>
      <c r="BO15" s="334">
        <f>IF(ABS(AI15-(AE15+AG15))&lt;0.001,0,AI15-(AE15+AG15))</f>
        <v>0</v>
      </c>
      <c r="BP15" s="334">
        <f>IF(ABS(AJ15-(AF15+AH15))&lt;0.001,0,AJ15-(AF15+AH15))</f>
        <v>0</v>
      </c>
      <c r="BQ15" s="334">
        <f>IF(BQ$6="OFF",0,IF(ABS(AK15-(Y15+AA15+AE15+AG15))&lt;0.001,0,AK15-(Y15+AA15+AE15+AG15)))</f>
        <v>0</v>
      </c>
      <c r="BR15" s="334">
        <f>IF(ABS(AL15-(Z15+AB15+AF15+AH15))&lt;0.001,0,AL15-(Z15+AB15+AF15+AH15))</f>
        <v>1</v>
      </c>
      <c r="BS15" s="334">
        <f>IF(BS$6="OFF",0,IF(ABS(AK15-(AC15+AI15))&lt;0.001,0,AK15-(AC15+AI15)))</f>
        <v>0</v>
      </c>
      <c r="BT15" s="334">
        <f>IF(ABS(AL15-(AD15+AJ15))&lt;0.001,0,AL15-(AD15+AJ15))</f>
        <v>0</v>
      </c>
      <c r="BU15" s="90"/>
      <c r="BV15" s="334">
        <f>IF(ABS(AR15-(AN15+AP15))&lt;0.001,0,AR15-(AN15+AP15))</f>
        <v>-121</v>
      </c>
      <c r="BW15" s="334">
        <f>IF(ABS(AS15-(AO15+AQ15))&lt;0.001,0,AS15-(AO15+AQ15))</f>
        <v>-122</v>
      </c>
      <c r="BX15" s="334">
        <f>IF(ABS(AX15-(AT15+AV15))&lt;0.001,0,AX15-(AT15+AV15))</f>
        <v>0</v>
      </c>
      <c r="BY15" s="334">
        <f>IF(ABS(AY15-(AU15+AW15))&lt;0.001,0,AY15-(AU15+AW15))</f>
        <v>0</v>
      </c>
      <c r="BZ15" s="334">
        <f>IF(ABS(AZ15-(AN15+AP15+AT15+AV15))&lt;0.001,0,AZ15-(AN15+AP15+AT15+AV15))</f>
        <v>-121</v>
      </c>
      <c r="CA15" s="334">
        <f>IF(ABS(BA15-(AO15+AQ15+AU15+AW15))&lt;0.001,0,BA15-(AO15+AQ15+AU15+AW15))</f>
        <v>-122</v>
      </c>
      <c r="CB15" s="334">
        <f>IF(ABS(AZ15-(AR15+AX15))&lt;0.001,0,AZ15-(AR15+AX15))</f>
        <v>0</v>
      </c>
      <c r="CC15" s="334">
        <f>IF(ABS(BA15-(AS15+AY15))&lt;0.001,0,BA15-(AS15+AY15))</f>
        <v>0</v>
      </c>
      <c r="CD15" s="355"/>
    </row>
    <row r="16" spans="1:82" s="73" customFormat="1" ht="15" customHeight="1">
      <c r="B16" s="73" t="s">
        <v>47</v>
      </c>
      <c r="H16" s="74"/>
      <c r="J16" s="216"/>
      <c r="L16" s="216"/>
      <c r="M16" s="217"/>
      <c r="N16" s="216"/>
      <c r="O16" s="217"/>
      <c r="P16" s="216"/>
      <c r="R16" s="216"/>
      <c r="S16" s="217"/>
      <c r="T16" s="216"/>
      <c r="U16" s="75"/>
      <c r="V16" s="216"/>
      <c r="Y16" s="216"/>
      <c r="AA16" s="216"/>
      <c r="AB16" s="217"/>
      <c r="AC16" s="216"/>
      <c r="AD16" s="217"/>
      <c r="AE16" s="216"/>
      <c r="AG16" s="216"/>
      <c r="AH16" s="217"/>
      <c r="AI16" s="216"/>
      <c r="AJ16" s="75"/>
      <c r="AK16" s="216"/>
      <c r="AL16" s="73">
        <v>5.3999999999999999E-2</v>
      </c>
      <c r="AN16" s="216"/>
      <c r="AO16" s="73">
        <v>8.9999999999999993E-3</v>
      </c>
      <c r="AP16" s="216"/>
      <c r="AQ16" s="217"/>
      <c r="AR16" s="216"/>
      <c r="AS16" s="217"/>
      <c r="AT16" s="216"/>
      <c r="AV16" s="216"/>
      <c r="AW16" s="217"/>
      <c r="AX16" s="216"/>
      <c r="AY16" s="75"/>
      <c r="AZ16" s="216"/>
      <c r="BC16" s="373"/>
      <c r="BD16" s="89"/>
      <c r="BE16" s="89"/>
      <c r="BF16" s="89"/>
      <c r="BG16" s="89"/>
      <c r="BH16" s="89"/>
      <c r="BI16" s="89"/>
      <c r="BJ16" s="89"/>
      <c r="BK16" s="89"/>
      <c r="BL16" s="90"/>
      <c r="BM16" s="606"/>
      <c r="BN16" s="606"/>
      <c r="BO16" s="606"/>
      <c r="BP16" s="606"/>
      <c r="BQ16" s="606"/>
      <c r="BR16" s="606"/>
      <c r="BS16" s="606"/>
      <c r="BT16" s="606"/>
      <c r="BV16" s="606"/>
      <c r="BW16" s="606"/>
      <c r="BX16" s="606"/>
      <c r="BY16" s="606"/>
      <c r="BZ16" s="606"/>
      <c r="CA16" s="606"/>
      <c r="CB16" s="606"/>
      <c r="CC16" s="606"/>
      <c r="CD16" s="75"/>
    </row>
    <row r="17" spans="1:82" s="208" customFormat="1" ht="15" customHeight="1">
      <c r="B17" s="48" t="s">
        <v>478</v>
      </c>
      <c r="C17" s="48"/>
      <c r="D17" s="48"/>
      <c r="E17" s="48"/>
      <c r="F17" s="48"/>
      <c r="H17" s="11" t="s">
        <v>426</v>
      </c>
      <c r="J17" s="232"/>
      <c r="K17" s="49"/>
      <c r="L17" s="232"/>
      <c r="M17" s="215"/>
      <c r="N17" s="232"/>
      <c r="O17" s="215"/>
      <c r="P17" s="232"/>
      <c r="Q17" s="49"/>
      <c r="R17" s="232"/>
      <c r="S17" s="215"/>
      <c r="T17" s="232"/>
      <c r="U17" s="50"/>
      <c r="V17" s="232"/>
      <c r="W17" s="49">
        <v>0</v>
      </c>
      <c r="Y17" s="232"/>
      <c r="Z17" s="49">
        <v>0</v>
      </c>
      <c r="AA17" s="232"/>
      <c r="AB17" s="215">
        <v>0</v>
      </c>
      <c r="AC17" s="232"/>
      <c r="AD17" s="215">
        <v>0</v>
      </c>
      <c r="AE17" s="232"/>
      <c r="AF17" s="49">
        <v>0</v>
      </c>
      <c r="AG17" s="232"/>
      <c r="AH17" s="215">
        <v>0</v>
      </c>
      <c r="AI17" s="232"/>
      <c r="AJ17" s="50">
        <v>0</v>
      </c>
      <c r="AK17" s="232">
        <v>0</v>
      </c>
      <c r="AL17" s="49">
        <v>0</v>
      </c>
      <c r="AN17" s="232">
        <v>0</v>
      </c>
      <c r="AO17" s="49">
        <v>0</v>
      </c>
      <c r="AP17" s="232"/>
      <c r="AQ17" s="215"/>
      <c r="AR17" s="232"/>
      <c r="AS17" s="215"/>
      <c r="AT17" s="232"/>
      <c r="AU17" s="49"/>
      <c r="AV17" s="232"/>
      <c r="AW17" s="215"/>
      <c r="AX17" s="232"/>
      <c r="AY17" s="50"/>
      <c r="AZ17" s="232"/>
      <c r="BA17" s="49"/>
      <c r="BC17" s="350"/>
      <c r="BD17" s="334">
        <f>IF(ABS(N17-(J17+L17))&lt;0.001,0,N17-(J17+L17))</f>
        <v>0</v>
      </c>
      <c r="BE17" s="334">
        <f>IF(ABS(O17-(K17+M17))&lt;0.001,0,O17-(K17+M17))</f>
        <v>0</v>
      </c>
      <c r="BF17" s="334">
        <f>IF(ABS(T17-(P17+R17))&lt;0.001,0,T17-(P17+R17))</f>
        <v>0</v>
      </c>
      <c r="BG17" s="334">
        <f>IF(ABS(U17-(Q17+S17))&lt;0.001,0,U17-(Q17+S17))</f>
        <v>0</v>
      </c>
      <c r="BH17" s="334">
        <f>IF(ABS(V17-(J17+L17+P17+R17))&lt;0.001,0,V17-(J17+L17+P17+R17))</f>
        <v>0</v>
      </c>
      <c r="BI17" s="334">
        <f>IF(BI$6="OFF",0,IF(ABS(W17-(K17+M17+Q17+S17))&lt;0.001,0,W17-(K17+M17+Q17+S17)))</f>
        <v>0</v>
      </c>
      <c r="BJ17" s="334">
        <f>IF(ABS(V17-(N17+T17))&lt;0.001,0,V17-(N17+T17))</f>
        <v>0</v>
      </c>
      <c r="BK17" s="334">
        <f>IF(BK$6="OFF",0,IF(BK12=2016,0,IF(ABS(W17-(O17+U17))&lt;0.001,0,W17-(O17+U17))))</f>
        <v>0</v>
      </c>
      <c r="BL17" s="73"/>
      <c r="BM17" s="334">
        <f>IF(ABS(AC17-(Y17+AA17))&lt;0.001,0,AC17-(Y17+AA17))</f>
        <v>0</v>
      </c>
      <c r="BN17" s="334">
        <f>IF(ABS(AD17-(Z17+AB17))&lt;0.001,0,AD17-(Z17+AB17))</f>
        <v>0</v>
      </c>
      <c r="BO17" s="334">
        <f>IF(ABS(AI17-(AE17+AG17))&lt;0.001,0,AI17-(AE17+AG17))</f>
        <v>0</v>
      </c>
      <c r="BP17" s="334">
        <f>IF(ABS(AJ17-(AF17+AH17))&lt;0.001,0,AJ17-(AF17+AH17))</f>
        <v>0</v>
      </c>
      <c r="BQ17" s="334">
        <f>IF(BQ$6="OFF",0,IF(ABS(AK17-(Y17+AA17+AE17+AG17))&lt;0.001,0,AK17-(Y17+AA17+AE17+AG17)))</f>
        <v>0</v>
      </c>
      <c r="BR17" s="334">
        <f>IF(ABS(AL17-(Z17+AB17+AF17+AH17))&lt;0.001,0,AL17-(Z17+AB17+AF17+AH17))</f>
        <v>0</v>
      </c>
      <c r="BS17" s="334">
        <f>IF(BS$6="OFF",0,IF(ABS(AK17-(AC17+AI17))&lt;0.001,0,AK17-(AC17+AI17)))</f>
        <v>0</v>
      </c>
      <c r="BT17" s="334">
        <f>IF(ABS(AL17-(AD17+AJ17))&lt;0.001,0,AL17-(AD17+AJ17))</f>
        <v>0</v>
      </c>
      <c r="BU17" s="90"/>
      <c r="BV17" s="334">
        <f>IF(ABS(AR17-(AN17+AP17))&lt;0.001,0,AR17-(AN17+AP17))</f>
        <v>0</v>
      </c>
      <c r="BW17" s="334">
        <f>IF(ABS(AS17-(AO17+AQ17))&lt;0.001,0,AS17-(AO17+AQ17))</f>
        <v>0</v>
      </c>
      <c r="BX17" s="334">
        <f>IF(ABS(AX17-(AT17+AV17))&lt;0.001,0,AX17-(AT17+AV17))</f>
        <v>0</v>
      </c>
      <c r="BY17" s="334">
        <f>IF(ABS(AY17-(AU17+AW17))&lt;0.001,0,AY17-(AU17+AW17))</f>
        <v>0</v>
      </c>
      <c r="BZ17" s="334">
        <f>IF(ABS(AZ17-(AN17+AP17+AT17+AV17))&lt;0.001,0,AZ17-(AN17+AP17+AT17+AV17))</f>
        <v>0</v>
      </c>
      <c r="CA17" s="334">
        <f>IF(ABS(BA17-(AO17+AQ17+AU17+AW17))&lt;0.001,0,BA17-(AO17+AQ17+AU17+AW17))</f>
        <v>0</v>
      </c>
      <c r="CB17" s="334">
        <f>IF(ABS(AZ17-(AR17+AX17))&lt;0.001,0,AZ17-(AR17+AX17))</f>
        <v>0</v>
      </c>
      <c r="CC17" s="334">
        <f>IF(ABS(BA17-(AS17+AY17))&lt;0.001,0,BA17-(AS17+AY17))</f>
        <v>0</v>
      </c>
      <c r="CD17" s="355"/>
    </row>
    <row r="18" spans="1:82" s="73" customFormat="1" ht="15" customHeight="1">
      <c r="B18" s="73" t="s">
        <v>47</v>
      </c>
      <c r="H18" s="74"/>
      <c r="J18" s="216"/>
      <c r="L18" s="216"/>
      <c r="M18" s="217"/>
      <c r="N18" s="216"/>
      <c r="O18" s="217"/>
      <c r="P18" s="216"/>
      <c r="R18" s="216"/>
      <c r="S18" s="217"/>
      <c r="T18" s="216"/>
      <c r="U18" s="75"/>
      <c r="V18" s="216"/>
      <c r="Y18" s="216"/>
      <c r="AA18" s="216"/>
      <c r="AB18" s="217"/>
      <c r="AC18" s="216"/>
      <c r="AD18" s="217"/>
      <c r="AE18" s="216"/>
      <c r="AG18" s="216"/>
      <c r="AH18" s="217"/>
      <c r="AI18" s="216"/>
      <c r="AJ18" s="75"/>
      <c r="AK18" s="216"/>
      <c r="AL18" s="73">
        <v>0</v>
      </c>
      <c r="AN18" s="216"/>
      <c r="AO18" s="73">
        <v>0</v>
      </c>
      <c r="AP18" s="216"/>
      <c r="AQ18" s="217"/>
      <c r="AR18" s="216"/>
      <c r="AS18" s="217"/>
      <c r="AT18" s="216"/>
      <c r="AV18" s="216"/>
      <c r="AW18" s="217"/>
      <c r="AX18" s="216"/>
      <c r="AY18" s="75"/>
      <c r="AZ18" s="216"/>
      <c r="BC18" s="373"/>
      <c r="BD18" s="89"/>
      <c r="BE18" s="89"/>
      <c r="BF18" s="89"/>
      <c r="BG18" s="89"/>
      <c r="BH18" s="89"/>
      <c r="BI18" s="89"/>
      <c r="BJ18" s="89"/>
      <c r="BK18" s="89"/>
      <c r="BL18" s="90"/>
      <c r="BM18" s="606"/>
      <c r="BN18" s="606"/>
      <c r="BO18" s="606"/>
      <c r="BP18" s="606"/>
      <c r="BQ18" s="606"/>
      <c r="BR18" s="606"/>
      <c r="BS18" s="606"/>
      <c r="BT18" s="606"/>
      <c r="BV18" s="606"/>
      <c r="BW18" s="606"/>
      <c r="BX18" s="606"/>
      <c r="BY18" s="606"/>
      <c r="BZ18" s="606"/>
      <c r="CA18" s="606"/>
      <c r="CB18" s="606"/>
      <c r="CC18" s="606"/>
      <c r="CD18" s="75"/>
    </row>
    <row r="19" spans="1:82" s="208" customFormat="1" ht="15" customHeight="1">
      <c r="B19" s="48" t="s">
        <v>477</v>
      </c>
      <c r="C19" s="48"/>
      <c r="D19" s="48"/>
      <c r="E19" s="48"/>
      <c r="F19" s="48"/>
      <c r="H19" s="11" t="s">
        <v>427</v>
      </c>
      <c r="J19" s="232"/>
      <c r="K19" s="49"/>
      <c r="L19" s="232"/>
      <c r="M19" s="215"/>
      <c r="N19" s="232"/>
      <c r="O19" s="215"/>
      <c r="P19" s="232"/>
      <c r="Q19" s="49"/>
      <c r="R19" s="232"/>
      <c r="S19" s="215"/>
      <c r="T19" s="232"/>
      <c r="U19" s="50"/>
      <c r="V19" s="232"/>
      <c r="W19" s="49">
        <v>676</v>
      </c>
      <c r="Y19" s="232"/>
      <c r="Z19" s="49">
        <v>170</v>
      </c>
      <c r="AA19" s="232"/>
      <c r="AB19" s="215">
        <v>192</v>
      </c>
      <c r="AC19" s="232"/>
      <c r="AD19" s="215">
        <v>362</v>
      </c>
      <c r="AE19" s="232"/>
      <c r="AF19" s="49">
        <v>199</v>
      </c>
      <c r="AG19" s="232"/>
      <c r="AH19" s="215">
        <v>194</v>
      </c>
      <c r="AI19" s="232"/>
      <c r="AJ19" s="50">
        <v>392</v>
      </c>
      <c r="AK19" s="232">
        <v>676</v>
      </c>
      <c r="AL19" s="49">
        <v>754</v>
      </c>
      <c r="AN19" s="232">
        <v>170</v>
      </c>
      <c r="AO19" s="49">
        <v>180</v>
      </c>
      <c r="AP19" s="232"/>
      <c r="AQ19" s="215"/>
      <c r="AR19" s="232"/>
      <c r="AS19" s="215"/>
      <c r="AT19" s="232"/>
      <c r="AU19" s="49"/>
      <c r="AV19" s="232"/>
      <c r="AW19" s="215"/>
      <c r="AX19" s="232"/>
      <c r="AY19" s="50"/>
      <c r="AZ19" s="232"/>
      <c r="BA19" s="49"/>
      <c r="BC19" s="350"/>
      <c r="BD19" s="334">
        <f>IF(ABS(N19-(J19+L19))&lt;0.001,0,N19-(J19+L19))</f>
        <v>0</v>
      </c>
      <c r="BE19" s="334">
        <f>IF(ABS(O19-(K19+M19))&lt;0.001,0,O19-(K19+M19))</f>
        <v>0</v>
      </c>
      <c r="BF19" s="334">
        <f>IF(ABS(T19-(P19+R19))&lt;0.001,0,T19-(P19+R19))</f>
        <v>0</v>
      </c>
      <c r="BG19" s="334">
        <f>IF(ABS(U19-(Q19+S19))&lt;0.001,0,U19-(Q19+S19))</f>
        <v>0</v>
      </c>
      <c r="BH19" s="334">
        <f>IF(ABS(V19-(J19+L19+P19+R19))&lt;0.001,0,V19-(J19+L19+P19+R19))</f>
        <v>0</v>
      </c>
      <c r="BI19" s="334">
        <f>IF(BI$6="OFF",0,IF(ABS(W19-(K19+M19+Q19+S19))&lt;0.001,0,W19-(K19+M19+Q19+S19)))</f>
        <v>0</v>
      </c>
      <c r="BJ19" s="334">
        <f>IF(ABS(V19-(N19+T19))&lt;0.001,0,V19-(N19+T19))</f>
        <v>0</v>
      </c>
      <c r="BK19" s="334">
        <f>IF(BK$6="OFF",0,IF(BK14=2016,0,IF(ABS(W19-(O19+U19))&lt;0.001,0,W19-(O19+U19))))</f>
        <v>0</v>
      </c>
      <c r="BL19" s="73"/>
      <c r="BM19" s="334">
        <f>IF(ABS(AC19-(Y19+AA19))&lt;0.001,0,AC19-(Y19+AA19))</f>
        <v>0</v>
      </c>
      <c r="BN19" s="334">
        <f>IF(ABS(AD19-(Z19+AB19))&lt;0.001,0,AD19-(Z19+AB19))</f>
        <v>0</v>
      </c>
      <c r="BO19" s="334">
        <f>IF(ABS(AI19-(AE19+AG19))&lt;0.001,0,AI19-(AE19+AG19))</f>
        <v>0</v>
      </c>
      <c r="BP19" s="334">
        <f>IF(ABS(AJ19-(AF19+AH19))&lt;0.001,0,AJ19-(AF19+AH19))</f>
        <v>-1</v>
      </c>
      <c r="BQ19" s="334">
        <f>IF(BQ$6="OFF",0,IF(ABS(AK19-(Y19+AA19+AE19+AG19))&lt;0.001,0,AK19-(Y19+AA19+AE19+AG19)))</f>
        <v>0</v>
      </c>
      <c r="BR19" s="334">
        <f>IF(ABS(AL19-(Z19+AB19+AF19+AH19))&lt;0.001,0,AL19-(Z19+AB19+AF19+AH19))</f>
        <v>-1</v>
      </c>
      <c r="BS19" s="334">
        <f>IF(BS$6="OFF",0,IF(ABS(AK19-(AC19+AI19))&lt;0.001,0,AK19-(AC19+AI19)))</f>
        <v>0</v>
      </c>
      <c r="BT19" s="334">
        <f>IF(ABS(AL19-(AD19+AJ19))&lt;0.001,0,AL19-(AD19+AJ19))</f>
        <v>0</v>
      </c>
      <c r="BU19" s="90"/>
      <c r="BV19" s="334">
        <f>IF(ABS(AR19-(AN19+AP19))&lt;0.001,0,AR19-(AN19+AP19))</f>
        <v>-170</v>
      </c>
      <c r="BW19" s="334">
        <f>IF(ABS(AS19-(AO19+AQ19))&lt;0.001,0,AS19-(AO19+AQ19))</f>
        <v>-180</v>
      </c>
      <c r="BX19" s="334">
        <f>IF(ABS(AX19-(AT19+AV19))&lt;0.001,0,AX19-(AT19+AV19))</f>
        <v>0</v>
      </c>
      <c r="BY19" s="334">
        <f>IF(ABS(AY19-(AU19+AW19))&lt;0.001,0,AY19-(AU19+AW19))</f>
        <v>0</v>
      </c>
      <c r="BZ19" s="334">
        <f>IF(ABS(AZ19-(AN19+AP19+AT19+AV19))&lt;0.001,0,AZ19-(AN19+AP19+AT19+AV19))</f>
        <v>-170</v>
      </c>
      <c r="CA19" s="334">
        <f>IF(ABS(BA19-(AO19+AQ19+AU19+AW19))&lt;0.001,0,BA19-(AO19+AQ19+AU19+AW19))</f>
        <v>-180</v>
      </c>
      <c r="CB19" s="334">
        <f>IF(ABS(AZ19-(AR19+AX19))&lt;0.001,0,AZ19-(AR19+AX19))</f>
        <v>0</v>
      </c>
      <c r="CC19" s="334">
        <f>IF(ABS(BA19-(AS19+AY19))&lt;0.001,0,BA19-(AS19+AY19))</f>
        <v>0</v>
      </c>
      <c r="CD19" s="355"/>
    </row>
    <row r="20" spans="1:82" s="73" customFormat="1" ht="15" customHeight="1">
      <c r="B20" s="73" t="s">
        <v>47</v>
      </c>
      <c r="H20" s="74"/>
      <c r="J20" s="216"/>
      <c r="L20" s="216"/>
      <c r="M20" s="217"/>
      <c r="N20" s="216"/>
      <c r="O20" s="217"/>
      <c r="P20" s="216"/>
      <c r="R20" s="216"/>
      <c r="S20" s="217"/>
      <c r="T20" s="216"/>
      <c r="U20" s="75"/>
      <c r="V20" s="216"/>
      <c r="Y20" s="216"/>
      <c r="AA20" s="216"/>
      <c r="AB20" s="217"/>
      <c r="AC20" s="216"/>
      <c r="AD20" s="217"/>
      <c r="AE20" s="216"/>
      <c r="AG20" s="216"/>
      <c r="AH20" s="217"/>
      <c r="AI20" s="216"/>
      <c r="AJ20" s="75"/>
      <c r="AK20" s="216"/>
      <c r="AL20" s="73">
        <v>0.11600000000000001</v>
      </c>
      <c r="AN20" s="216"/>
      <c r="AO20" s="73">
        <v>5.7000000000000002E-2</v>
      </c>
      <c r="AP20" s="216"/>
      <c r="AQ20" s="217"/>
      <c r="AR20" s="216"/>
      <c r="AS20" s="217"/>
      <c r="AT20" s="216"/>
      <c r="AV20" s="216"/>
      <c r="AW20" s="217"/>
      <c r="AX20" s="216"/>
      <c r="AY20" s="75"/>
      <c r="AZ20" s="216"/>
      <c r="BC20" s="373"/>
      <c r="BD20" s="89"/>
      <c r="BE20" s="89"/>
      <c r="BF20" s="89"/>
      <c r="BG20" s="89"/>
      <c r="BH20" s="89"/>
      <c r="BI20" s="89"/>
      <c r="BJ20" s="89"/>
      <c r="BK20" s="89"/>
      <c r="BL20" s="90"/>
      <c r="BM20" s="606"/>
      <c r="BN20" s="606"/>
      <c r="BO20" s="606"/>
      <c r="BP20" s="606"/>
      <c r="BQ20" s="606"/>
      <c r="BR20" s="606"/>
      <c r="BS20" s="606"/>
      <c r="BT20" s="606"/>
      <c r="BV20" s="606"/>
      <c r="BW20" s="606"/>
      <c r="BX20" s="606"/>
      <c r="BY20" s="606"/>
      <c r="BZ20" s="606"/>
      <c r="CA20" s="606"/>
      <c r="CB20" s="606"/>
      <c r="CC20" s="606"/>
      <c r="CD20" s="75"/>
    </row>
    <row r="21" spans="1:82" s="211" customFormat="1" ht="15" customHeight="1">
      <c r="A21" s="90"/>
      <c r="B21" s="967"/>
      <c r="C21" s="12" t="s">
        <v>502</v>
      </c>
      <c r="D21" s="12"/>
      <c r="E21" s="12"/>
      <c r="F21" s="12"/>
      <c r="H21" s="11"/>
      <c r="J21" s="233"/>
      <c r="K21" s="213"/>
      <c r="L21" s="233"/>
      <c r="M21" s="214"/>
      <c r="N21" s="233"/>
      <c r="O21" s="214"/>
      <c r="P21" s="233"/>
      <c r="Q21" s="213"/>
      <c r="R21" s="233"/>
      <c r="S21" s="214"/>
      <c r="T21" s="233"/>
      <c r="U21" s="45"/>
      <c r="V21" s="233"/>
      <c r="W21" s="213">
        <v>218</v>
      </c>
      <c r="Y21" s="233"/>
      <c r="Z21" s="213">
        <v>53</v>
      </c>
      <c r="AA21" s="233"/>
      <c r="AB21" s="214">
        <v>66</v>
      </c>
      <c r="AC21" s="233"/>
      <c r="AD21" s="214">
        <v>119</v>
      </c>
      <c r="AE21" s="233"/>
      <c r="AF21" s="213">
        <v>80</v>
      </c>
      <c r="AG21" s="233"/>
      <c r="AH21" s="214">
        <v>63</v>
      </c>
      <c r="AI21" s="233"/>
      <c r="AJ21" s="45">
        <v>143</v>
      </c>
      <c r="AK21" s="233">
        <v>218</v>
      </c>
      <c r="AL21" s="213">
        <v>262</v>
      </c>
      <c r="AN21" s="233">
        <v>53</v>
      </c>
      <c r="AO21" s="213">
        <v>44</v>
      </c>
      <c r="AP21" s="233"/>
      <c r="AQ21" s="214"/>
      <c r="AR21" s="233"/>
      <c r="AS21" s="214"/>
      <c r="AT21" s="233"/>
      <c r="AU21" s="213"/>
      <c r="AV21" s="233"/>
      <c r="AW21" s="214"/>
      <c r="AX21" s="233"/>
      <c r="AY21" s="45"/>
      <c r="AZ21" s="233"/>
      <c r="BA21" s="213"/>
      <c r="BC21" s="351"/>
      <c r="BD21" s="334">
        <f>IF(ABS(N21-(J21+L21))&lt;0.001,0,N21-(J21+L21))</f>
        <v>0</v>
      </c>
      <c r="BE21" s="334">
        <f>IF(ABS(O21-(K21+M21))&lt;0.001,0,O21-(K21+M21))</f>
        <v>0</v>
      </c>
      <c r="BF21" s="334">
        <f>IF(ABS(T21-(P21+R21))&lt;0.001,0,T21-(P21+R21))</f>
        <v>0</v>
      </c>
      <c r="BG21" s="334">
        <f>IF(ABS(U21-(Q21+S21))&lt;0.001,0,U21-(Q21+S21))</f>
        <v>0</v>
      </c>
      <c r="BH21" s="334">
        <f>IF(ABS(V21-(J21+L21+P21+R21))&lt;0.001,0,V21-(J21+L21+P21+R21))</f>
        <v>0</v>
      </c>
      <c r="BI21" s="334">
        <f>IF(BI$6="OFF",0,IF(ABS(W21-(K21+M21+Q21+S21))&lt;0.001,0,W21-(K21+M21+Q21+S21)))</f>
        <v>0</v>
      </c>
      <c r="BJ21" s="334">
        <f>IF(ABS(V21-(N21+T21))&lt;0.001,0,V21-(N21+T21))</f>
        <v>0</v>
      </c>
      <c r="BK21" s="334">
        <f>IF(BK$6="OFF",0,IF(BK16=2016,0,IF(ABS(W21-(O21+U21))&lt;0.001,0,W21-(O21+U21))))</f>
        <v>0</v>
      </c>
      <c r="BL21" s="73"/>
      <c r="BM21" s="334">
        <f>IF(ABS(AC21-(Y21+AA21))&lt;0.001,0,AC21-(Y21+AA21))</f>
        <v>0</v>
      </c>
      <c r="BN21" s="334">
        <f>IF(ABS(AD21-(Z21+AB21))&lt;0.001,0,AD21-(Z21+AB21))</f>
        <v>0</v>
      </c>
      <c r="BO21" s="334">
        <f>IF(ABS(AI21-(AE21+AG21))&lt;0.001,0,AI21-(AE21+AG21))</f>
        <v>0</v>
      </c>
      <c r="BP21" s="334">
        <f>IF(ABS(AJ21-(AF21+AH21))&lt;0.001,0,AJ21-(AF21+AH21))</f>
        <v>0</v>
      </c>
      <c r="BQ21" s="334">
        <f>IF(BQ$6="OFF",0,IF(ABS(AK21-(Y21+AA21+AE21+AG21))&lt;0.001,0,AK21-(Y21+AA21+AE21+AG21)))</f>
        <v>0</v>
      </c>
      <c r="BR21" s="334">
        <f>IF(ABS(AL21-(Z21+AB21+AF21+AH21))&lt;0.001,0,AL21-(Z21+AB21+AF21+AH21))</f>
        <v>0</v>
      </c>
      <c r="BS21" s="334">
        <f>IF(BS$6="OFF",0,IF(ABS(AK21-(AC21+AI21))&lt;0.001,0,AK21-(AC21+AI21)))</f>
        <v>0</v>
      </c>
      <c r="BT21" s="334">
        <f>IF(ABS(AL21-(AD21+AJ21))&lt;0.001,0,AL21-(AD21+AJ21))</f>
        <v>0</v>
      </c>
      <c r="BU21" s="90"/>
      <c r="BV21" s="334">
        <f>IF(ABS(AR21-(AN21+AP21))&lt;0.001,0,AR21-(AN21+AP21))</f>
        <v>-53</v>
      </c>
      <c r="BW21" s="334">
        <f>IF(ABS(AS21-(AO21+AQ21))&lt;0.001,0,AS21-(AO21+AQ21))</f>
        <v>-44</v>
      </c>
      <c r="BX21" s="334">
        <f>IF(ABS(AX21-(AT21+AV21))&lt;0.001,0,AX21-(AT21+AV21))</f>
        <v>0</v>
      </c>
      <c r="BY21" s="334">
        <f>IF(ABS(AY21-(AU21+AW21))&lt;0.001,0,AY21-(AU21+AW21))</f>
        <v>0</v>
      </c>
      <c r="BZ21" s="334">
        <f>IF(ABS(AZ21-(AN21+AP21+AT21+AV21))&lt;0.001,0,AZ21-(AN21+AP21+AT21+AV21))</f>
        <v>-53</v>
      </c>
      <c r="CA21" s="334">
        <f>IF(ABS(BA21-(AO21+AQ21+AU21+AW21))&lt;0.001,0,BA21-(AO21+AQ21+AU21+AW21))</f>
        <v>-44</v>
      </c>
      <c r="CB21" s="334">
        <f>IF(ABS(AZ21-(AR21+AX21))&lt;0.001,0,AZ21-(AR21+AX21))</f>
        <v>0</v>
      </c>
      <c r="CC21" s="334">
        <f>IF(ABS(BA21-(AS21+AY21))&lt;0.001,0,BA21-(AS21+AY21))</f>
        <v>0</v>
      </c>
      <c r="CD21" s="355"/>
    </row>
    <row r="22" spans="1:82" s="73" customFormat="1" ht="15" customHeight="1">
      <c r="C22" s="73" t="s">
        <v>47</v>
      </c>
      <c r="H22" s="74"/>
      <c r="J22" s="216"/>
      <c r="L22" s="216"/>
      <c r="M22" s="217"/>
      <c r="N22" s="216"/>
      <c r="O22" s="217"/>
      <c r="P22" s="216"/>
      <c r="R22" s="216"/>
      <c r="S22" s="217"/>
      <c r="T22" s="216"/>
      <c r="U22" s="75"/>
      <c r="V22" s="216"/>
      <c r="Y22" s="216"/>
      <c r="AA22" s="216"/>
      <c r="AB22" s="217"/>
      <c r="AC22" s="216"/>
      <c r="AD22" s="217"/>
      <c r="AE22" s="216"/>
      <c r="AG22" s="216"/>
      <c r="AH22" s="217"/>
      <c r="AI22" s="216"/>
      <c r="AJ22" s="75"/>
      <c r="AK22" s="216"/>
      <c r="AL22" s="73">
        <v>0.20200000000000001</v>
      </c>
      <c r="AN22" s="216"/>
      <c r="AO22" s="73">
        <v>-0.161</v>
      </c>
      <c r="AP22" s="216"/>
      <c r="AQ22" s="217"/>
      <c r="AR22" s="216"/>
      <c r="AS22" s="217"/>
      <c r="AT22" s="216"/>
      <c r="AV22" s="216"/>
      <c r="AW22" s="217"/>
      <c r="AX22" s="216"/>
      <c r="AY22" s="75"/>
      <c r="AZ22" s="216"/>
      <c r="BC22" s="373"/>
      <c r="BD22" s="89"/>
      <c r="BE22" s="89"/>
      <c r="BF22" s="89"/>
      <c r="BG22" s="89"/>
      <c r="BH22" s="89"/>
      <c r="BI22" s="89"/>
      <c r="BJ22" s="89"/>
      <c r="BK22" s="89"/>
      <c r="BL22" s="90"/>
      <c r="BM22" s="606"/>
      <c r="BN22" s="606"/>
      <c r="BO22" s="606"/>
      <c r="BP22" s="606"/>
      <c r="BQ22" s="606"/>
      <c r="BR22" s="606"/>
      <c r="BS22" s="606"/>
      <c r="BT22" s="606"/>
      <c r="BV22" s="606"/>
      <c r="BW22" s="606"/>
      <c r="BX22" s="606"/>
      <c r="BY22" s="606"/>
      <c r="BZ22" s="606"/>
      <c r="CA22" s="606"/>
      <c r="CB22" s="606"/>
      <c r="CC22" s="606"/>
      <c r="CD22" s="75"/>
    </row>
    <row r="23" spans="1:82" s="208" customFormat="1" ht="15" customHeight="1">
      <c r="B23" s="48" t="s">
        <v>476</v>
      </c>
      <c r="C23" s="48"/>
      <c r="D23" s="48"/>
      <c r="E23" s="48"/>
      <c r="F23" s="48"/>
      <c r="H23" s="11" t="s">
        <v>428</v>
      </c>
      <c r="J23" s="232"/>
      <c r="K23" s="49"/>
      <c r="L23" s="232"/>
      <c r="M23" s="215"/>
      <c r="N23" s="232"/>
      <c r="O23" s="215"/>
      <c r="P23" s="232"/>
      <c r="Q23" s="49"/>
      <c r="R23" s="232"/>
      <c r="S23" s="215"/>
      <c r="T23" s="232"/>
      <c r="U23" s="50"/>
      <c r="V23" s="232"/>
      <c r="W23" s="49">
        <v>643</v>
      </c>
      <c r="Y23" s="232"/>
      <c r="Z23" s="49">
        <v>165</v>
      </c>
      <c r="AA23" s="232"/>
      <c r="AB23" s="215">
        <v>161</v>
      </c>
      <c r="AC23" s="232"/>
      <c r="AD23" s="215">
        <v>326</v>
      </c>
      <c r="AE23" s="232"/>
      <c r="AF23" s="49">
        <v>159</v>
      </c>
      <c r="AG23" s="232"/>
      <c r="AH23" s="215">
        <v>184</v>
      </c>
      <c r="AI23" s="232"/>
      <c r="AJ23" s="50">
        <v>343</v>
      </c>
      <c r="AK23" s="232">
        <v>643</v>
      </c>
      <c r="AL23" s="49">
        <v>669</v>
      </c>
      <c r="AN23" s="232">
        <v>165</v>
      </c>
      <c r="AO23" s="49">
        <v>183</v>
      </c>
      <c r="AP23" s="232"/>
      <c r="AQ23" s="215"/>
      <c r="AR23" s="232"/>
      <c r="AS23" s="215"/>
      <c r="AT23" s="232"/>
      <c r="AU23" s="49"/>
      <c r="AV23" s="232"/>
      <c r="AW23" s="215"/>
      <c r="AX23" s="232"/>
      <c r="AY23" s="50"/>
      <c r="AZ23" s="232"/>
      <c r="BA23" s="49"/>
      <c r="BC23" s="350"/>
      <c r="BD23" s="334">
        <f>IF(ABS(N23-(J23+L23))&lt;0.001,0,N23-(J23+L23))</f>
        <v>0</v>
      </c>
      <c r="BE23" s="334">
        <f>IF(ABS(O23-(K23+M23))&lt;0.001,0,O23-(K23+M23))</f>
        <v>0</v>
      </c>
      <c r="BF23" s="334">
        <f>IF(ABS(T23-(P23+R23))&lt;0.001,0,T23-(P23+R23))</f>
        <v>0</v>
      </c>
      <c r="BG23" s="334">
        <f>IF(ABS(U23-(Q23+S23))&lt;0.001,0,U23-(Q23+S23))</f>
        <v>0</v>
      </c>
      <c r="BH23" s="334">
        <f>IF(ABS(V23-(J23+L23+P23+R23))&lt;0.001,0,V23-(J23+L23+P23+R23))</f>
        <v>0</v>
      </c>
      <c r="BI23" s="334">
        <f>IF(BI$6="OFF",0,IF(ABS(W23-(K23+M23+Q23+S23))&lt;0.001,0,W23-(K23+M23+Q23+S23)))</f>
        <v>0</v>
      </c>
      <c r="BJ23" s="334">
        <f>IF(ABS(V23-(N23+T23))&lt;0.001,0,V23-(N23+T23))</f>
        <v>0</v>
      </c>
      <c r="BK23" s="334">
        <f>IF(BK$6="OFF",0,IF(BK18=2016,0,IF(ABS(W23-(O23+U23))&lt;0.001,0,W23-(O23+U23))))</f>
        <v>0</v>
      </c>
      <c r="BL23" s="73"/>
      <c r="BM23" s="334">
        <f>IF(ABS(AC23-(Y23+AA23))&lt;0.001,0,AC23-(Y23+AA23))</f>
        <v>0</v>
      </c>
      <c r="BN23" s="334">
        <f>IF(ABS(AD23-(Z23+AB23))&lt;0.001,0,AD23-(Z23+AB23))</f>
        <v>0</v>
      </c>
      <c r="BO23" s="334">
        <f>IF(ABS(AI23-(AE23+AG23))&lt;0.001,0,AI23-(AE23+AG23))</f>
        <v>0</v>
      </c>
      <c r="BP23" s="334">
        <f>IF(ABS(AJ23-(AF23+AH23))&lt;0.001,0,AJ23-(AF23+AH23))</f>
        <v>0</v>
      </c>
      <c r="BQ23" s="334">
        <f>IF(BQ$6="OFF",0,IF(ABS(AK23-(Y23+AA23+AE23+AG23))&lt;0.001,0,AK23-(Y23+AA23+AE23+AG23)))</f>
        <v>0</v>
      </c>
      <c r="BR23" s="334">
        <f>IF(ABS(AL23-(Z23+AB23+AF23+AH23))&lt;0.001,0,AL23-(Z23+AB23+AF23+AH23))</f>
        <v>0</v>
      </c>
      <c r="BS23" s="334">
        <f>IF(BS$6="OFF",0,IF(ABS(AK23-(AC23+AI23))&lt;0.001,0,AK23-(AC23+AI23)))</f>
        <v>0</v>
      </c>
      <c r="BT23" s="334">
        <f>IF(ABS(AL23-(AD23+AJ23))&lt;0.001,0,AL23-(AD23+AJ23))</f>
        <v>0</v>
      </c>
      <c r="BU23" s="90"/>
      <c r="BV23" s="334">
        <f>IF(ABS(AR23-(AN23+AP23))&lt;0.001,0,AR23-(AN23+AP23))</f>
        <v>-165</v>
      </c>
      <c r="BW23" s="334">
        <f>IF(ABS(AS23-(AO23+AQ23))&lt;0.001,0,AS23-(AO23+AQ23))</f>
        <v>-183</v>
      </c>
      <c r="BX23" s="334">
        <f>IF(ABS(AX23-(AT23+AV23))&lt;0.001,0,AX23-(AT23+AV23))</f>
        <v>0</v>
      </c>
      <c r="BY23" s="334">
        <f>IF(ABS(AY23-(AU23+AW23))&lt;0.001,0,AY23-(AU23+AW23))</f>
        <v>0</v>
      </c>
      <c r="BZ23" s="334">
        <f>IF(ABS(AZ23-(AN23+AP23+AT23+AV23))&lt;0.001,0,AZ23-(AN23+AP23+AT23+AV23))</f>
        <v>-165</v>
      </c>
      <c r="CA23" s="334">
        <f>IF(ABS(BA23-(AO23+AQ23+AU23+AW23))&lt;0.001,0,BA23-(AO23+AQ23+AU23+AW23))</f>
        <v>-183</v>
      </c>
      <c r="CB23" s="334">
        <f>IF(ABS(AZ23-(AR23+AX23))&lt;0.001,0,AZ23-(AR23+AX23))</f>
        <v>0</v>
      </c>
      <c r="CC23" s="334">
        <f>IF(ABS(BA23-(AS23+AY23))&lt;0.001,0,BA23-(AS23+AY23))</f>
        <v>0</v>
      </c>
      <c r="CD23" s="355"/>
    </row>
    <row r="24" spans="1:82" s="73" customFormat="1" ht="15" customHeight="1">
      <c r="B24" s="73" t="s">
        <v>47</v>
      </c>
      <c r="H24" s="74"/>
      <c r="J24" s="216"/>
      <c r="L24" s="216"/>
      <c r="M24" s="217"/>
      <c r="N24" s="216"/>
      <c r="O24" s="217"/>
      <c r="P24" s="216"/>
      <c r="R24" s="216"/>
      <c r="S24" s="217"/>
      <c r="T24" s="216"/>
      <c r="U24" s="75"/>
      <c r="V24" s="216"/>
      <c r="Y24" s="216"/>
      <c r="AA24" s="216"/>
      <c r="AB24" s="217"/>
      <c r="AC24" s="216"/>
      <c r="AD24" s="217"/>
      <c r="AE24" s="216"/>
      <c r="AG24" s="216"/>
      <c r="AH24" s="217"/>
      <c r="AI24" s="216"/>
      <c r="AJ24" s="75"/>
      <c r="AK24" s="216"/>
      <c r="AL24" s="73">
        <v>0.04</v>
      </c>
      <c r="AN24" s="216"/>
      <c r="AO24" s="73">
        <v>0.113</v>
      </c>
      <c r="AP24" s="216"/>
      <c r="AQ24" s="217"/>
      <c r="AR24" s="216"/>
      <c r="AS24" s="217"/>
      <c r="AT24" s="216"/>
      <c r="AV24" s="216"/>
      <c r="AW24" s="217"/>
      <c r="AX24" s="216"/>
      <c r="AY24" s="75"/>
      <c r="AZ24" s="216"/>
      <c r="BC24" s="373"/>
      <c r="BD24" s="89"/>
      <c r="BE24" s="89"/>
      <c r="BF24" s="89"/>
      <c r="BG24" s="89"/>
      <c r="BH24" s="89"/>
      <c r="BI24" s="89"/>
      <c r="BJ24" s="89"/>
      <c r="BK24" s="89"/>
      <c r="BL24" s="90"/>
      <c r="BM24" s="606"/>
      <c r="BN24" s="606"/>
      <c r="BO24" s="606"/>
      <c r="BP24" s="606"/>
      <c r="BQ24" s="606"/>
      <c r="BR24" s="606"/>
      <c r="BS24" s="606"/>
      <c r="BT24" s="606"/>
      <c r="BV24" s="606"/>
      <c r="BW24" s="606"/>
      <c r="BX24" s="606"/>
      <c r="BY24" s="606"/>
      <c r="BZ24" s="606"/>
      <c r="CA24" s="606"/>
      <c r="CB24" s="606"/>
      <c r="CC24" s="606"/>
      <c r="CD24" s="75"/>
    </row>
    <row r="25" spans="1:82" s="208" customFormat="1" ht="15" customHeight="1">
      <c r="B25" s="48" t="s">
        <v>46</v>
      </c>
      <c r="C25" s="48"/>
      <c r="D25" s="48"/>
      <c r="E25" s="48"/>
      <c r="F25" s="48"/>
      <c r="H25" s="11" t="s">
        <v>826</v>
      </c>
      <c r="J25" s="232"/>
      <c r="K25" s="49"/>
      <c r="L25" s="232"/>
      <c r="M25" s="215"/>
      <c r="N25" s="232"/>
      <c r="O25" s="215"/>
      <c r="P25" s="232"/>
      <c r="Q25" s="49"/>
      <c r="R25" s="232"/>
      <c r="S25" s="215"/>
      <c r="T25" s="232"/>
      <c r="U25" s="50"/>
      <c r="V25" s="232"/>
      <c r="W25" s="49">
        <v>0</v>
      </c>
      <c r="Y25" s="232"/>
      <c r="Z25" s="49">
        <v>0</v>
      </c>
      <c r="AA25" s="232"/>
      <c r="AB25" s="215">
        <v>0</v>
      </c>
      <c r="AC25" s="232"/>
      <c r="AD25" s="215">
        <v>0</v>
      </c>
      <c r="AE25" s="232"/>
      <c r="AF25" s="49">
        <v>0</v>
      </c>
      <c r="AG25" s="232"/>
      <c r="AH25" s="215">
        <v>0</v>
      </c>
      <c r="AI25" s="232"/>
      <c r="AJ25" s="50">
        <v>0</v>
      </c>
      <c r="AK25" s="232">
        <v>0</v>
      </c>
      <c r="AL25" s="49">
        <v>0</v>
      </c>
      <c r="AN25" s="232">
        <v>0</v>
      </c>
      <c r="AO25" s="49">
        <v>0</v>
      </c>
      <c r="AP25" s="232"/>
      <c r="AQ25" s="215"/>
      <c r="AR25" s="232"/>
      <c r="AS25" s="215"/>
      <c r="AT25" s="232"/>
      <c r="AU25" s="49"/>
      <c r="AV25" s="232"/>
      <c r="AW25" s="215"/>
      <c r="AX25" s="232"/>
      <c r="AY25" s="50"/>
      <c r="AZ25" s="232"/>
      <c r="BA25" s="49"/>
      <c r="BC25" s="350"/>
      <c r="BD25" s="334">
        <f>IF(ABS(N25-(J25+L25))&lt;0.001,0,N25-(J25+L25))</f>
        <v>0</v>
      </c>
      <c r="BE25" s="334">
        <f>IF(ABS(O25-(K25+M25))&lt;0.001,0,O25-(K25+M25))</f>
        <v>0</v>
      </c>
      <c r="BF25" s="334">
        <f>IF(ABS(T25-(P25+R25))&lt;0.001,0,T25-(P25+R25))</f>
        <v>0</v>
      </c>
      <c r="BG25" s="334">
        <f>IF(ABS(U25-(Q25+S25))&lt;0.001,0,U25-(Q25+S25))</f>
        <v>0</v>
      </c>
      <c r="BH25" s="334">
        <f>IF(ABS(V25-(J25+L25+P25+R25))&lt;0.001,0,V25-(J25+L25+P25+R25))</f>
        <v>0</v>
      </c>
      <c r="BI25" s="334">
        <f>IF(BI$6="OFF",0,IF(ABS(W25-(K25+M25+Q25+S25))&lt;0.001,0,W25-(K25+M25+Q25+S25)))</f>
        <v>0</v>
      </c>
      <c r="BJ25" s="334">
        <f>IF(ABS(V25-(N25+T25))&lt;0.001,0,V25-(N25+T25))</f>
        <v>0</v>
      </c>
      <c r="BK25" s="334">
        <f>IF(BK$6="OFF",0,IF(BK20=2016,0,IF(ABS(W25-(O25+U25))&lt;0.001,0,W25-(O25+U25))))</f>
        <v>0</v>
      </c>
      <c r="BL25" s="73"/>
      <c r="BM25" s="334">
        <f>IF(ABS(AC25-(Y25+AA25))&lt;0.001,0,AC25-(Y25+AA25))</f>
        <v>0</v>
      </c>
      <c r="BN25" s="334">
        <f>IF(ABS(AD25-(Z25+AB25))&lt;0.001,0,AD25-(Z25+AB25))</f>
        <v>0</v>
      </c>
      <c r="BO25" s="334">
        <f>IF(ABS(AI25-(AE25+AG25))&lt;0.001,0,AI25-(AE25+AG25))</f>
        <v>0</v>
      </c>
      <c r="BP25" s="334">
        <f>IF(ABS(AJ25-(AF25+AH25))&lt;0.001,0,AJ25-(AF25+AH25))</f>
        <v>0</v>
      </c>
      <c r="BQ25" s="334">
        <f>IF(BQ$6="OFF",0,IF(ABS(AK25-(Y25+AA25+AE25+AG25))&lt;0.001,0,AK25-(Y25+AA25+AE25+AG25)))</f>
        <v>0</v>
      </c>
      <c r="BR25" s="334">
        <f>IF(ABS(AL25-(Z25+AB25+AF25+AH25))&lt;0.001,0,AL25-(Z25+AB25+AF25+AH25))</f>
        <v>0</v>
      </c>
      <c r="BS25" s="334">
        <f>IF(BS$6="OFF",0,IF(ABS(AK25-(AC25+AI25))&lt;0.001,0,AK25-(AC25+AI25)))</f>
        <v>0</v>
      </c>
      <c r="BT25" s="334">
        <f>IF(ABS(AL25-(AD25+AJ25))&lt;0.001,0,AL25-(AD25+AJ25))</f>
        <v>0</v>
      </c>
      <c r="BU25" s="90"/>
      <c r="BV25" s="334">
        <f>IF(ABS(AR25-(AN25+AP25))&lt;0.001,0,AR25-(AN25+AP25))</f>
        <v>0</v>
      </c>
      <c r="BW25" s="334">
        <f>IF(ABS(AS25-(AO25+AQ25))&lt;0.001,0,AS25-(AO25+AQ25))</f>
        <v>0</v>
      </c>
      <c r="BX25" s="334">
        <f>IF(ABS(AX25-(AT25+AV25))&lt;0.001,0,AX25-(AT25+AV25))</f>
        <v>0</v>
      </c>
      <c r="BY25" s="334">
        <f>IF(ABS(AY25-(AU25+AW25))&lt;0.001,0,AY25-(AU25+AW25))</f>
        <v>0</v>
      </c>
      <c r="BZ25" s="334">
        <f>IF(ABS(AZ25-(AN25+AP25+AT25+AV25))&lt;0.001,0,AZ25-(AN25+AP25+AT25+AV25))</f>
        <v>0</v>
      </c>
      <c r="CA25" s="334">
        <f>IF(ABS(BA25-(AO25+AQ25+AU25+AW25))&lt;0.001,0,BA25-(AO25+AQ25+AU25+AW25))</f>
        <v>0</v>
      </c>
      <c r="CB25" s="334">
        <f>IF(ABS(AZ25-(AR25+AX25))&lt;0.001,0,AZ25-(AR25+AX25))</f>
        <v>0</v>
      </c>
      <c r="CC25" s="334">
        <f>IF(ABS(BA25-(AS25+AY25))&lt;0.001,0,BA25-(AS25+AY25))</f>
        <v>0</v>
      </c>
      <c r="CD25" s="355"/>
    </row>
    <row r="26" spans="1:82" s="105" customFormat="1" ht="15" customHeight="1" thickBot="1">
      <c r="B26" s="307" t="s">
        <v>47</v>
      </c>
      <c r="C26" s="307"/>
      <c r="D26" s="307"/>
      <c r="E26" s="307"/>
      <c r="F26" s="308"/>
      <c r="G26" s="292"/>
      <c r="H26" s="574"/>
      <c r="I26" s="293"/>
      <c r="J26" s="846"/>
      <c r="K26" s="845"/>
      <c r="L26" s="846"/>
      <c r="M26" s="848"/>
      <c r="N26" s="846"/>
      <c r="O26" s="848"/>
      <c r="P26" s="846"/>
      <c r="Q26" s="845"/>
      <c r="R26" s="846"/>
      <c r="S26" s="848"/>
      <c r="T26" s="846"/>
      <c r="U26" s="847"/>
      <c r="V26" s="846"/>
      <c r="W26" s="845"/>
      <c r="X26" s="306"/>
      <c r="Y26" s="846"/>
      <c r="Z26" s="845"/>
      <c r="AA26" s="846"/>
      <c r="AB26" s="848"/>
      <c r="AC26" s="846"/>
      <c r="AD26" s="848"/>
      <c r="AE26" s="846"/>
      <c r="AF26" s="845"/>
      <c r="AG26" s="846"/>
      <c r="AH26" s="848"/>
      <c r="AI26" s="846"/>
      <c r="AJ26" s="847"/>
      <c r="AK26" s="846"/>
      <c r="AL26" s="845">
        <v>-0.93300000000000005</v>
      </c>
      <c r="AM26" s="306"/>
      <c r="AN26" s="846"/>
      <c r="AO26" s="845">
        <v>0</v>
      </c>
      <c r="AP26" s="846"/>
      <c r="AQ26" s="848"/>
      <c r="AR26" s="846"/>
      <c r="AS26" s="848"/>
      <c r="AT26" s="846"/>
      <c r="AU26" s="845"/>
      <c r="AV26" s="846"/>
      <c r="AW26" s="848"/>
      <c r="AX26" s="846"/>
      <c r="AY26" s="847"/>
      <c r="AZ26" s="846"/>
      <c r="BA26" s="845"/>
      <c r="BC26" s="382"/>
      <c r="BD26" s="918"/>
      <c r="BE26" s="918"/>
      <c r="BF26" s="918"/>
      <c r="BG26" s="918"/>
      <c r="BH26" s="918"/>
      <c r="BI26" s="918"/>
      <c r="BJ26" s="918"/>
      <c r="BK26" s="918"/>
      <c r="BL26" s="73"/>
      <c r="BM26" s="919"/>
      <c r="BN26" s="919"/>
      <c r="BO26" s="919"/>
      <c r="BP26" s="919"/>
      <c r="BQ26" s="919"/>
      <c r="BR26" s="919"/>
      <c r="BS26" s="919"/>
      <c r="BT26" s="919"/>
      <c r="BU26" s="73"/>
      <c r="BV26" s="919"/>
      <c r="BW26" s="919"/>
      <c r="BX26" s="919"/>
      <c r="BY26" s="919"/>
      <c r="BZ26" s="919"/>
      <c r="CA26" s="919"/>
      <c r="CB26" s="919"/>
      <c r="CC26" s="919"/>
      <c r="CD26" s="384"/>
    </row>
    <row r="27" spans="1:82" s="108" customFormat="1" ht="15" customHeight="1" thickTop="1">
      <c r="B27" s="508"/>
      <c r="C27" s="325"/>
      <c r="D27" s="325"/>
      <c r="E27" s="325"/>
      <c r="F27" s="326"/>
      <c r="G27" s="509"/>
      <c r="H27" s="320"/>
      <c r="I27" s="94"/>
      <c r="J27" s="850"/>
      <c r="K27" s="849"/>
      <c r="L27" s="850"/>
      <c r="M27" s="849"/>
      <c r="N27" s="850"/>
      <c r="O27" s="849"/>
      <c r="P27" s="850"/>
      <c r="Q27" s="849"/>
      <c r="R27" s="850"/>
      <c r="S27" s="849"/>
      <c r="T27" s="850"/>
      <c r="U27" s="849"/>
      <c r="V27" s="850"/>
      <c r="W27" s="849"/>
      <c r="Y27" s="850"/>
      <c r="Z27" s="849"/>
      <c r="AA27" s="850"/>
      <c r="AB27" s="849"/>
      <c r="AC27" s="850"/>
      <c r="AD27" s="849"/>
      <c r="AE27" s="850"/>
      <c r="AF27" s="849"/>
      <c r="AG27" s="850"/>
      <c r="AH27" s="849"/>
      <c r="AI27" s="850"/>
      <c r="AJ27" s="849"/>
      <c r="AK27" s="850"/>
      <c r="AL27" s="849"/>
      <c r="AN27" s="850"/>
      <c r="AO27" s="849"/>
      <c r="AP27" s="850"/>
      <c r="AQ27" s="849"/>
      <c r="AR27" s="850"/>
      <c r="AS27" s="849"/>
      <c r="AT27" s="850"/>
      <c r="AU27" s="849"/>
      <c r="AV27" s="850"/>
      <c r="AW27" s="849"/>
      <c r="AX27" s="850"/>
      <c r="AY27" s="849"/>
      <c r="AZ27" s="850"/>
      <c r="BA27" s="849"/>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90"/>
    </row>
    <row r="28" spans="1:82" s="108" customFormat="1" ht="15" customHeight="1">
      <c r="B28" s="298" t="s">
        <v>268</v>
      </c>
      <c r="C28" s="298"/>
      <c r="D28" s="295"/>
      <c r="E28" s="295"/>
      <c r="F28" s="299"/>
      <c r="G28" s="512"/>
      <c r="H28" s="101" t="s">
        <v>15</v>
      </c>
      <c r="I28" s="111"/>
      <c r="J28" s="506"/>
      <c r="K28" s="507"/>
      <c r="L28" s="506"/>
      <c r="M28" s="304"/>
      <c r="N28" s="506"/>
      <c r="O28" s="304"/>
      <c r="P28" s="506"/>
      <c r="Q28" s="507"/>
      <c r="R28" s="506"/>
      <c r="S28" s="304"/>
      <c r="T28" s="506"/>
      <c r="U28" s="305"/>
      <c r="V28" s="506"/>
      <c r="W28" s="507">
        <v>1351</v>
      </c>
      <c r="Y28" s="506"/>
      <c r="Z28" s="507"/>
      <c r="AA28" s="506"/>
      <c r="AB28" s="304"/>
      <c r="AC28" s="506"/>
      <c r="AD28" s="304">
        <v>712</v>
      </c>
      <c r="AE28" s="506"/>
      <c r="AF28" s="507"/>
      <c r="AG28" s="506"/>
      <c r="AH28" s="304"/>
      <c r="AI28" s="506"/>
      <c r="AJ28" s="305">
        <v>856</v>
      </c>
      <c r="AK28" s="506">
        <v>1353</v>
      </c>
      <c r="AL28" s="507">
        <v>1567</v>
      </c>
      <c r="AN28" s="506"/>
      <c r="AO28" s="507"/>
      <c r="AP28" s="506"/>
      <c r="AQ28" s="304"/>
      <c r="AR28" s="506"/>
      <c r="AS28" s="304"/>
      <c r="AT28" s="506"/>
      <c r="AU28" s="507"/>
      <c r="AV28" s="506"/>
      <c r="AW28" s="304"/>
      <c r="AX28" s="506"/>
      <c r="AY28" s="305"/>
      <c r="AZ28" s="506"/>
      <c r="BA28" s="507"/>
      <c r="BC28" s="353"/>
      <c r="BD28" s="912"/>
      <c r="BE28" s="912"/>
      <c r="BF28" s="912"/>
      <c r="BG28" s="912"/>
      <c r="BH28" s="912"/>
      <c r="BI28" s="912"/>
      <c r="BJ28" s="906">
        <f>IF(ABS(V28-(N28+T28))&lt;0.001,0,V28-(N28+T28))</f>
        <v>0</v>
      </c>
      <c r="BK28" s="906">
        <f>IF(BK$6="OFF",0,IF(BK23=2016,0,IF(ABS(W28-(O28+U28))&lt;0.001,0,W28-(O28+U28))))</f>
        <v>0</v>
      </c>
      <c r="BL28" s="90"/>
      <c r="BM28" s="912"/>
      <c r="BN28" s="912"/>
      <c r="BO28" s="912"/>
      <c r="BP28" s="912"/>
      <c r="BQ28" s="912"/>
      <c r="BR28" s="912"/>
      <c r="BS28" s="906">
        <f>IF(BS$6="OFF",0,IF(ABS(AK28-(AC28+AI28))&lt;0.001,0,AK28-(AC28+AI28)))</f>
        <v>0</v>
      </c>
      <c r="BT28" s="906">
        <f>IF(ABS(AL28-(AD28+AJ28))&lt;0.001,0,AL28-(AD28+AJ28))</f>
        <v>-1</v>
      </c>
      <c r="BU28" s="90"/>
      <c r="BV28" s="912"/>
      <c r="BW28" s="912"/>
      <c r="BX28" s="912"/>
      <c r="BY28" s="912"/>
      <c r="BZ28" s="912"/>
      <c r="CA28" s="912"/>
      <c r="CB28" s="906">
        <f>IF(ABS(AZ28-(AR28+AX28))&lt;0.001,0,AZ28-(AR28+AX28))</f>
        <v>0</v>
      </c>
      <c r="CC28" s="906">
        <f>IF(ABS(BA28-(AS28+AY28))&lt;0.001,0,BA28-(AS28+AY28))</f>
        <v>0</v>
      </c>
      <c r="CD28" s="355"/>
    </row>
    <row r="29" spans="1:82" s="306" customFormat="1" ht="15" customHeight="1" thickBot="1">
      <c r="B29" s="307" t="s">
        <v>1</v>
      </c>
      <c r="C29" s="307"/>
      <c r="D29" s="307"/>
      <c r="E29" s="307"/>
      <c r="F29" s="308"/>
      <c r="G29" s="292"/>
      <c r="H29" s="574"/>
      <c r="I29" s="94"/>
      <c r="J29" s="846"/>
      <c r="K29" s="845"/>
      <c r="L29" s="846"/>
      <c r="M29" s="848"/>
      <c r="N29" s="846"/>
      <c r="O29" s="848"/>
      <c r="P29" s="846"/>
      <c r="Q29" s="845"/>
      <c r="R29" s="846"/>
      <c r="S29" s="848"/>
      <c r="T29" s="846"/>
      <c r="U29" s="847"/>
      <c r="V29" s="846"/>
      <c r="W29" s="845">
        <v>0.27500000000000002</v>
      </c>
      <c r="Y29" s="846"/>
      <c r="Z29" s="845"/>
      <c r="AA29" s="846"/>
      <c r="AB29" s="848"/>
      <c r="AC29" s="846"/>
      <c r="AD29" s="848">
        <v>0.27800000000000002</v>
      </c>
      <c r="AE29" s="846"/>
      <c r="AF29" s="845"/>
      <c r="AG29" s="846"/>
      <c r="AH29" s="848"/>
      <c r="AI29" s="846"/>
      <c r="AJ29" s="847">
        <v>0.32</v>
      </c>
      <c r="AK29" s="846">
        <v>0.27600000000000002</v>
      </c>
      <c r="AL29" s="845">
        <v>0.3</v>
      </c>
      <c r="AN29" s="846"/>
      <c r="AO29" s="845"/>
      <c r="AP29" s="846"/>
      <c r="AQ29" s="848"/>
      <c r="AR29" s="846"/>
      <c r="AS29" s="848"/>
      <c r="AT29" s="846"/>
      <c r="AU29" s="845"/>
      <c r="AV29" s="846"/>
      <c r="AW29" s="848"/>
      <c r="AX29" s="846"/>
      <c r="AY29" s="847"/>
      <c r="AZ29" s="846"/>
      <c r="BA29" s="845"/>
      <c r="BC29" s="383"/>
      <c r="BD29" s="607"/>
      <c r="BE29" s="607"/>
      <c r="BF29" s="607"/>
      <c r="BG29" s="607"/>
      <c r="BH29" s="607"/>
      <c r="BI29" s="607"/>
      <c r="BJ29" s="607"/>
      <c r="BK29" s="607"/>
      <c r="BL29" s="73"/>
      <c r="BM29" s="607"/>
      <c r="BN29" s="607"/>
      <c r="BO29" s="607"/>
      <c r="BP29" s="607"/>
      <c r="BQ29" s="607"/>
      <c r="BR29" s="607"/>
      <c r="BS29" s="607"/>
      <c r="BT29" s="607"/>
      <c r="BU29" s="73"/>
      <c r="BV29" s="607"/>
      <c r="BW29" s="607"/>
      <c r="BX29" s="607"/>
      <c r="BY29" s="607"/>
      <c r="BZ29" s="607"/>
      <c r="CA29" s="607"/>
      <c r="CB29" s="607"/>
      <c r="CC29" s="607"/>
      <c r="CD29" s="385"/>
    </row>
    <row r="30" spans="1:82" s="108" customFormat="1" ht="15" customHeight="1" thickTop="1">
      <c r="B30" s="87"/>
      <c r="C30" s="514"/>
      <c r="D30" s="292"/>
      <c r="E30" s="292"/>
      <c r="F30" s="515"/>
      <c r="G30" s="292"/>
      <c r="H30" s="516"/>
      <c r="I30" s="94"/>
      <c r="J30" s="506"/>
      <c r="K30" s="506"/>
      <c r="L30" s="506"/>
      <c r="M30" s="506"/>
      <c r="N30" s="506"/>
      <c r="O30" s="506"/>
      <c r="P30" s="506"/>
      <c r="Q30" s="506"/>
      <c r="R30" s="506"/>
      <c r="S30" s="506"/>
      <c r="T30" s="506"/>
      <c r="U30" s="506"/>
      <c r="V30" s="506"/>
      <c r="W30" s="506"/>
      <c r="Y30" s="506"/>
      <c r="Z30" s="506"/>
      <c r="AA30" s="506"/>
      <c r="AB30" s="506"/>
      <c r="AC30" s="506"/>
      <c r="AD30" s="506"/>
      <c r="AE30" s="506"/>
      <c r="AF30" s="506"/>
      <c r="AG30" s="506"/>
      <c r="AH30" s="506"/>
      <c r="AI30" s="506"/>
      <c r="AJ30" s="506"/>
      <c r="AK30" s="506"/>
      <c r="AL30" s="506"/>
      <c r="AN30" s="506"/>
      <c r="AO30" s="506"/>
      <c r="AP30" s="506"/>
      <c r="AQ30" s="506"/>
      <c r="AR30" s="506"/>
      <c r="AS30" s="506"/>
      <c r="AT30" s="506"/>
      <c r="AU30" s="506"/>
      <c r="AV30" s="506"/>
      <c r="AW30" s="506"/>
      <c r="AX30" s="506"/>
      <c r="AY30" s="506"/>
      <c r="AZ30" s="506"/>
      <c r="BA30" s="506"/>
      <c r="BD30" s="87"/>
      <c r="BE30" s="87"/>
      <c r="BF30" s="87"/>
      <c r="BG30" s="87"/>
      <c r="BH30" s="87"/>
      <c r="BI30" s="87"/>
      <c r="BJ30" s="87"/>
      <c r="BK30" s="87"/>
      <c r="BL30" s="87"/>
      <c r="BM30" s="87"/>
      <c r="BN30" s="87"/>
      <c r="BO30" s="87"/>
      <c r="BP30" s="87"/>
      <c r="BQ30" s="87"/>
      <c r="BR30" s="87"/>
      <c r="BS30" s="87"/>
      <c r="BT30" s="87"/>
      <c r="BU30" s="87"/>
      <c r="BV30" s="87"/>
      <c r="BW30" s="87"/>
      <c r="BX30" s="87"/>
      <c r="BY30" s="87"/>
      <c r="BZ30" s="87"/>
      <c r="CA30" s="87"/>
      <c r="CB30" s="87"/>
      <c r="CC30" s="87"/>
      <c r="CD30" s="90"/>
    </row>
    <row r="31" spans="1:82" s="108" customFormat="1" ht="15" customHeight="1">
      <c r="B31" s="298" t="s">
        <v>2</v>
      </c>
      <c r="C31" s="298"/>
      <c r="D31" s="295"/>
      <c r="E31" s="295"/>
      <c r="F31" s="299"/>
      <c r="G31" s="512"/>
      <c r="H31" s="101" t="s">
        <v>17</v>
      </c>
      <c r="I31" s="94"/>
      <c r="J31" s="506"/>
      <c r="K31" s="507"/>
      <c r="L31" s="506"/>
      <c r="M31" s="304"/>
      <c r="N31" s="506"/>
      <c r="O31" s="304"/>
      <c r="P31" s="506"/>
      <c r="Q31" s="507"/>
      <c r="R31" s="506"/>
      <c r="S31" s="304"/>
      <c r="T31" s="506"/>
      <c r="U31" s="305"/>
      <c r="V31" s="506"/>
      <c r="W31" s="507">
        <v>1086</v>
      </c>
      <c r="Y31" s="506"/>
      <c r="Z31" s="507"/>
      <c r="AA31" s="506"/>
      <c r="AB31" s="304"/>
      <c r="AC31" s="506"/>
      <c r="AD31" s="304">
        <v>538</v>
      </c>
      <c r="AE31" s="506"/>
      <c r="AF31" s="507"/>
      <c r="AG31" s="506"/>
      <c r="AH31" s="304"/>
      <c r="AI31" s="506"/>
      <c r="AJ31" s="305">
        <v>577</v>
      </c>
      <c r="AK31" s="506">
        <v>1086</v>
      </c>
      <c r="AL31" s="507">
        <v>1115</v>
      </c>
      <c r="AN31" s="506"/>
      <c r="AO31" s="507"/>
      <c r="AP31" s="506"/>
      <c r="AQ31" s="304"/>
      <c r="AR31" s="506"/>
      <c r="AS31" s="304"/>
      <c r="AT31" s="506"/>
      <c r="AU31" s="507"/>
      <c r="AV31" s="506"/>
      <c r="AW31" s="304"/>
      <c r="AX31" s="506"/>
      <c r="AY31" s="305"/>
      <c r="AZ31" s="506"/>
      <c r="BA31" s="507"/>
      <c r="BC31" s="353"/>
      <c r="BD31" s="912"/>
      <c r="BE31" s="912"/>
      <c r="BF31" s="912"/>
      <c r="BG31" s="912"/>
      <c r="BH31" s="912"/>
      <c r="BI31" s="912"/>
      <c r="BJ31" s="906">
        <f>IF(ABS(V31-(N31+T31))&lt;0.001,0,V31-(N31+T31))</f>
        <v>0</v>
      </c>
      <c r="BK31" s="906">
        <f>IF(BK$6="OFF",0,IF(BK26=2016,0,IF(ABS(W31-(O31+U31))&lt;0.001,0,W31-(O31+U31))))</f>
        <v>0</v>
      </c>
      <c r="BL31" s="90"/>
      <c r="BM31" s="912"/>
      <c r="BN31" s="912"/>
      <c r="BO31" s="912"/>
      <c r="BP31" s="912"/>
      <c r="BQ31" s="912"/>
      <c r="BR31" s="912"/>
      <c r="BS31" s="906">
        <f>IF(BS$6="OFF",0,IF(ABS(AK31-(AC31+AI31))&lt;0.001,0,AK31-(AC31+AI31)))</f>
        <v>0</v>
      </c>
      <c r="BT31" s="906">
        <f>IF(ABS(AL31-(AD31+AJ31))&lt;0.001,0,AL31-(AD31+AJ31))</f>
        <v>0</v>
      </c>
      <c r="BU31" s="90"/>
      <c r="BV31" s="912"/>
      <c r="BW31" s="912"/>
      <c r="BX31" s="912"/>
      <c r="BY31" s="912"/>
      <c r="BZ31" s="912"/>
      <c r="CA31" s="912"/>
      <c r="CB31" s="906">
        <f>IF(ABS(AZ31-(AR31+AX31))&lt;0.001,0,AZ31-(AR31+AX31))</f>
        <v>0</v>
      </c>
      <c r="CC31" s="906">
        <f>IF(ABS(BA31-(AS31+AY31))&lt;0.001,0,BA31-(AS31+AY31))</f>
        <v>0</v>
      </c>
      <c r="CD31" s="355"/>
    </row>
    <row r="32" spans="1:82" s="306" customFormat="1" ht="15" customHeight="1" thickBot="1">
      <c r="B32" s="307" t="s">
        <v>1</v>
      </c>
      <c r="C32" s="307"/>
      <c r="D32" s="307"/>
      <c r="E32" s="307"/>
      <c r="F32" s="308"/>
      <c r="G32" s="292"/>
      <c r="H32" s="574"/>
      <c r="I32" s="94"/>
      <c r="J32" s="846"/>
      <c r="K32" s="845"/>
      <c r="L32" s="846"/>
      <c r="M32" s="848"/>
      <c r="N32" s="846"/>
      <c r="O32" s="848"/>
      <c r="P32" s="846"/>
      <c r="Q32" s="845"/>
      <c r="R32" s="846"/>
      <c r="S32" s="848"/>
      <c r="T32" s="846"/>
      <c r="U32" s="847"/>
      <c r="V32" s="846"/>
      <c r="W32" s="845">
        <v>0.221</v>
      </c>
      <c r="Y32" s="846"/>
      <c r="Z32" s="845"/>
      <c r="AA32" s="846"/>
      <c r="AB32" s="848"/>
      <c r="AC32" s="846"/>
      <c r="AD32" s="848">
        <v>0.21</v>
      </c>
      <c r="AE32" s="846"/>
      <c r="AF32" s="845"/>
      <c r="AG32" s="846"/>
      <c r="AH32" s="848"/>
      <c r="AI32" s="846"/>
      <c r="AJ32" s="847">
        <v>0.216</v>
      </c>
      <c r="AK32" s="846">
        <v>0.221</v>
      </c>
      <c r="AL32" s="845">
        <v>0.21299999999999999</v>
      </c>
      <c r="AN32" s="846"/>
      <c r="AO32" s="845"/>
      <c r="AP32" s="846"/>
      <c r="AQ32" s="848"/>
      <c r="AR32" s="846"/>
      <c r="AS32" s="848"/>
      <c r="AT32" s="846"/>
      <c r="AU32" s="845"/>
      <c r="AV32" s="846"/>
      <c r="AW32" s="848"/>
      <c r="AX32" s="846"/>
      <c r="AY32" s="847"/>
      <c r="AZ32" s="846"/>
      <c r="BA32" s="845"/>
      <c r="BC32" s="383"/>
      <c r="BD32" s="607"/>
      <c r="BE32" s="607"/>
      <c r="BF32" s="607"/>
      <c r="BG32" s="607"/>
      <c r="BH32" s="607"/>
      <c r="BI32" s="607"/>
      <c r="BJ32" s="607"/>
      <c r="BK32" s="607"/>
      <c r="BL32" s="73"/>
      <c r="BM32" s="607"/>
      <c r="BN32" s="607"/>
      <c r="BO32" s="607"/>
      <c r="BP32" s="607"/>
      <c r="BQ32" s="607"/>
      <c r="BR32" s="607"/>
      <c r="BS32" s="607"/>
      <c r="BT32" s="607"/>
      <c r="BU32" s="73"/>
      <c r="BV32" s="607"/>
      <c r="BW32" s="607"/>
      <c r="BX32" s="607"/>
      <c r="BY32" s="607"/>
      <c r="BZ32" s="607"/>
      <c r="CA32" s="607"/>
      <c r="CB32" s="607"/>
      <c r="CC32" s="607"/>
      <c r="CD32" s="385"/>
    </row>
    <row r="33" spans="2:81" s="306" customFormat="1" ht="15" customHeight="1" thickTop="1">
      <c r="F33" s="315"/>
      <c r="G33" s="94"/>
      <c r="H33" s="316"/>
      <c r="I33" s="94"/>
      <c r="J33" s="481"/>
      <c r="CC33" s="481"/>
    </row>
    <row r="34" spans="2:81" s="221" customFormat="1" ht="15" customHeight="1">
      <c r="B34" s="479"/>
      <c r="F34" s="113"/>
      <c r="G34" s="113"/>
      <c r="H34" s="99"/>
      <c r="I34" s="113"/>
      <c r="J34" s="479"/>
      <c r="BB34" s="306"/>
      <c r="BD34" s="306"/>
      <c r="BE34" s="306"/>
      <c r="BF34" s="306"/>
      <c r="BG34" s="306"/>
      <c r="BH34" s="306"/>
      <c r="BI34" s="306"/>
      <c r="BJ34" s="306"/>
      <c r="BK34" s="306"/>
      <c r="BL34" s="306"/>
      <c r="BM34" s="306"/>
      <c r="BN34" s="306"/>
      <c r="BO34" s="306"/>
      <c r="BP34" s="306"/>
      <c r="BQ34" s="306"/>
      <c r="BR34" s="306"/>
      <c r="BS34" s="306"/>
      <c r="BT34" s="306"/>
      <c r="BU34" s="306"/>
      <c r="BV34" s="306"/>
      <c r="BW34" s="306"/>
      <c r="BX34" s="306"/>
      <c r="BY34" s="306"/>
      <c r="BZ34" s="306"/>
      <c r="CA34" s="306"/>
      <c r="CB34" s="306"/>
      <c r="CC34" s="306"/>
    </row>
    <row r="35" spans="2:81" s="90" customFormat="1" ht="15" customHeight="1">
      <c r="H35" s="99"/>
      <c r="J35" s="479"/>
      <c r="Y35" s="479"/>
      <c r="BB35" s="221"/>
      <c r="BD35" s="221"/>
      <c r="BE35" s="221"/>
      <c r="BF35" s="221"/>
      <c r="BG35" s="221"/>
      <c r="BH35" s="221"/>
      <c r="BI35" s="221"/>
      <c r="BJ35" s="221"/>
      <c r="BK35" s="221"/>
      <c r="BL35" s="221"/>
      <c r="BM35" s="221"/>
      <c r="BN35" s="221"/>
      <c r="BO35" s="221"/>
      <c r="BP35" s="221"/>
      <c r="BQ35" s="221"/>
      <c r="BR35" s="221"/>
      <c r="BS35" s="221"/>
      <c r="BT35" s="221"/>
      <c r="BU35" s="221"/>
      <c r="BV35" s="221"/>
      <c r="BW35" s="221"/>
      <c r="BX35" s="221"/>
      <c r="BY35" s="221"/>
      <c r="BZ35" s="221"/>
      <c r="CA35" s="221"/>
      <c r="CB35" s="221"/>
      <c r="CC35" s="221"/>
    </row>
    <row r="36" spans="2:81" s="90" customFormat="1" ht="12.75" customHeight="1">
      <c r="H36" s="99"/>
      <c r="BB36" s="221"/>
      <c r="BD36" s="221"/>
      <c r="BE36" s="221"/>
      <c r="BF36" s="221"/>
      <c r="BG36" s="221"/>
      <c r="BH36" s="221"/>
      <c r="BI36" s="221"/>
      <c r="BJ36" s="221"/>
      <c r="BK36" s="221"/>
      <c r="BL36" s="221"/>
      <c r="BM36" s="221"/>
      <c r="BN36" s="221"/>
      <c r="BO36" s="221"/>
      <c r="BP36" s="221"/>
      <c r="BQ36" s="221"/>
      <c r="BR36" s="221"/>
      <c r="BS36" s="221"/>
      <c r="BT36" s="221"/>
      <c r="BU36" s="221"/>
      <c r="BV36" s="221"/>
      <c r="BW36" s="221"/>
      <c r="BX36" s="221"/>
      <c r="BY36" s="221"/>
      <c r="BZ36" s="221"/>
      <c r="CA36" s="221"/>
      <c r="CB36" s="221"/>
      <c r="CC36" s="221"/>
    </row>
    <row r="37" spans="2:81" s="90" customFormat="1" ht="12.75" hidden="1" customHeight="1">
      <c r="H37" s="99"/>
      <c r="BB37" s="221"/>
      <c r="BD37" s="221"/>
      <c r="BE37" s="221"/>
      <c r="BF37" s="221"/>
      <c r="BG37" s="221"/>
      <c r="BH37" s="221"/>
      <c r="BI37" s="221"/>
      <c r="BJ37" s="221"/>
      <c r="BK37" s="221"/>
      <c r="BL37" s="221"/>
      <c r="BM37" s="221"/>
      <c r="BN37" s="221"/>
      <c r="BO37" s="221"/>
      <c r="BP37" s="221"/>
      <c r="BQ37" s="221"/>
      <c r="BR37" s="221"/>
      <c r="BS37" s="221"/>
      <c r="BT37" s="221"/>
      <c r="BU37" s="221"/>
      <c r="BV37" s="221"/>
      <c r="BW37" s="221"/>
      <c r="BX37" s="221"/>
      <c r="BY37" s="221"/>
      <c r="BZ37" s="221"/>
      <c r="CA37" s="221"/>
      <c r="CB37" s="221"/>
      <c r="CC37" s="221"/>
    </row>
    <row r="38" spans="2:81" s="211" customFormat="1" ht="12.75" hidden="1" customHeight="1">
      <c r="B38" s="369"/>
      <c r="C38" s="369"/>
      <c r="D38" s="369"/>
      <c r="E38" s="369"/>
      <c r="F38" s="369"/>
      <c r="H38" s="370"/>
      <c r="J38" s="369"/>
      <c r="K38" s="369"/>
      <c r="L38" s="369"/>
      <c r="M38" s="369"/>
      <c r="N38" s="369"/>
      <c r="O38" s="369"/>
      <c r="P38" s="369"/>
      <c r="Q38" s="369"/>
      <c r="R38" s="369"/>
      <c r="S38" s="369"/>
      <c r="T38" s="369"/>
      <c r="U38" s="369"/>
      <c r="V38" s="369"/>
      <c r="W38" s="369"/>
      <c r="Y38" s="369"/>
      <c r="Z38" s="369"/>
      <c r="AA38" s="369"/>
      <c r="AB38" s="369"/>
      <c r="AC38" s="369"/>
      <c r="AD38" s="369"/>
      <c r="AE38" s="369"/>
      <c r="AF38" s="369"/>
      <c r="AG38" s="369"/>
      <c r="AH38" s="369"/>
      <c r="AI38" s="369"/>
      <c r="AJ38" s="369"/>
      <c r="AK38" s="369"/>
      <c r="AL38" s="369"/>
      <c r="AN38" s="369"/>
      <c r="AO38" s="369"/>
      <c r="AP38" s="369"/>
      <c r="AQ38" s="369"/>
      <c r="AR38" s="369"/>
      <c r="AS38" s="369"/>
      <c r="AT38" s="369"/>
      <c r="AU38" s="369"/>
      <c r="AV38" s="369"/>
      <c r="AW38" s="369"/>
      <c r="AX38" s="369"/>
      <c r="AY38" s="369"/>
      <c r="AZ38" s="369"/>
      <c r="BA38" s="369"/>
    </row>
    <row r="39" spans="2:81" s="211" customFormat="1" ht="12.75" hidden="1" customHeight="1">
      <c r="B39" s="405" t="s">
        <v>194</v>
      </c>
      <c r="C39" s="146"/>
      <c r="D39" s="146"/>
      <c r="E39" s="146"/>
      <c r="F39" s="146"/>
      <c r="G39" s="146"/>
      <c r="H39" s="244">
        <f>COUNTIF($49:$51,"&gt;2")+COUNTIF($49:$51,"&lt;-2")</f>
        <v>0</v>
      </c>
    </row>
    <row r="40" spans="2:81" s="211" customFormat="1" ht="12.75" hidden="1" customHeight="1">
      <c r="B40" s="405" t="s">
        <v>195</v>
      </c>
      <c r="C40" s="146"/>
      <c r="D40" s="146"/>
      <c r="E40" s="146"/>
      <c r="F40" s="146"/>
      <c r="G40" s="146"/>
      <c r="H40" s="244">
        <f>IF(TRIMESTRE=1,COUNTIF($BC:$BT,"&gt;2")+COUNTIF($BC:$BT,"&lt;-2"),IF(OR(TRIMESTRE=2,TRIMESTRE=3),COUNTIF($BC:$BW,"&gt;2")+COUNTIF($BC:$BW,"&lt;-2"),IF(TRIMESTRE=4,COUNTIF($BC:$CD,"&gt;2")+COUNTIF($BC:$CD,"&lt;-2"),"Trim. ?")))</f>
        <v>0</v>
      </c>
    </row>
    <row r="41" spans="2:81" s="211" customFormat="1" ht="12.75" hidden="1" customHeight="1">
      <c r="B41" s="961" t="s">
        <v>244</v>
      </c>
      <c r="C41" s="261"/>
      <c r="D41" s="261"/>
      <c r="E41" s="261"/>
      <c r="F41" s="261"/>
      <c r="G41" s="261"/>
      <c r="H41" s="960"/>
    </row>
    <row r="42" spans="2:81" s="211" customFormat="1" ht="12.75" hidden="1" customHeight="1">
      <c r="B42" s="405" t="s">
        <v>196</v>
      </c>
      <c r="C42" s="146"/>
      <c r="D42" s="146"/>
      <c r="E42" s="146"/>
      <c r="F42" s="146"/>
      <c r="G42" s="146"/>
      <c r="H42" s="244">
        <f>COUNTIF($52:$59,"&gt;=1")+COUNTIF($52:$59,"&lt;=-1")+COUNTIF($60:$63,"&gt;=0,1%")+COUNTIF($60:$63,"&lt;=-0,1%")</f>
        <v>0</v>
      </c>
    </row>
    <row r="43" spans="2:81" s="146" customFormat="1" ht="12.75" hidden="1" customHeight="1">
      <c r="B43" s="405" t="s">
        <v>414</v>
      </c>
      <c r="H43" s="244">
        <f>COUNTIF($47:$47,"&gt;0")</f>
        <v>0</v>
      </c>
      <c r="U43" s="262"/>
    </row>
    <row r="44" spans="2:81" s="211" customFormat="1" ht="12.75" hidden="1" customHeight="1">
      <c r="B44" s="405" t="s">
        <v>269</v>
      </c>
      <c r="C44" s="146"/>
      <c r="D44" s="146"/>
      <c r="E44" s="146"/>
      <c r="F44" s="146"/>
      <c r="G44" s="146"/>
      <c r="H44" s="425" t="str">
        <f>IF(ISERROR(SUM($49:$63)+SUM($BC:$CD)),"# ERREUR !","OK")</f>
        <v>OK</v>
      </c>
    </row>
    <row r="45" spans="2:81" s="211" customFormat="1" ht="12.75" hidden="1" customHeight="1">
      <c r="B45" s="186"/>
      <c r="C45" s="186"/>
      <c r="D45" s="186"/>
      <c r="E45" s="186"/>
      <c r="F45" s="186"/>
      <c r="G45" s="186"/>
      <c r="H45" s="187"/>
      <c r="U45" s="208"/>
      <c r="BD45" s="146"/>
      <c r="BE45" s="146"/>
      <c r="BF45" s="146"/>
      <c r="BG45" s="146"/>
      <c r="BH45" s="146"/>
      <c r="BI45" s="146"/>
      <c r="BJ45" s="146"/>
      <c r="BK45" s="146"/>
      <c r="BM45" s="146"/>
      <c r="BN45" s="146"/>
      <c r="BO45" s="146"/>
      <c r="BP45" s="146"/>
      <c r="BQ45" s="146"/>
      <c r="BR45" s="146"/>
      <c r="BS45" s="146"/>
      <c r="BT45" s="146"/>
      <c r="BV45" s="146"/>
      <c r="BW45" s="146"/>
      <c r="BX45" s="146"/>
      <c r="BY45" s="146"/>
      <c r="BZ45" s="146"/>
      <c r="CA45" s="146"/>
      <c r="CB45" s="146"/>
      <c r="CC45" s="146"/>
    </row>
    <row r="46" spans="2:81" s="211" customFormat="1" ht="12.75" hidden="1" customHeight="1">
      <c r="B46" s="369"/>
      <c r="C46" s="369"/>
      <c r="D46" s="369"/>
      <c r="E46" s="369"/>
      <c r="F46" s="369"/>
      <c r="H46" s="370"/>
      <c r="J46" s="369"/>
      <c r="K46" s="369"/>
      <c r="L46" s="369"/>
      <c r="M46" s="369"/>
      <c r="N46" s="369"/>
      <c r="O46" s="369"/>
      <c r="P46" s="369"/>
      <c r="Q46" s="369"/>
      <c r="R46" s="369"/>
      <c r="S46" s="369"/>
      <c r="T46" s="369"/>
      <c r="U46" s="416"/>
      <c r="V46" s="369"/>
      <c r="W46" s="369"/>
      <c r="Y46" s="369"/>
      <c r="Z46" s="369"/>
      <c r="AA46" s="369"/>
      <c r="AB46" s="369"/>
      <c r="AC46" s="369"/>
      <c r="AD46" s="369"/>
      <c r="AE46" s="369"/>
      <c r="AF46" s="369"/>
      <c r="AG46" s="369"/>
      <c r="AH46" s="369"/>
      <c r="AI46" s="369"/>
      <c r="AJ46" s="369"/>
      <c r="AK46" s="369"/>
      <c r="AL46" s="369"/>
      <c r="AN46" s="369"/>
      <c r="AO46" s="369"/>
      <c r="AP46" s="369"/>
      <c r="AQ46" s="369"/>
      <c r="AR46" s="369"/>
      <c r="AS46" s="369"/>
      <c r="AT46" s="369"/>
      <c r="AU46" s="369"/>
      <c r="AV46" s="369"/>
      <c r="AW46" s="369"/>
      <c r="AX46" s="369"/>
      <c r="AY46" s="369"/>
      <c r="AZ46" s="369"/>
      <c r="BA46" s="369"/>
      <c r="BD46" s="146"/>
      <c r="BE46" s="146"/>
      <c r="BF46" s="146"/>
      <c r="BG46" s="146"/>
      <c r="BH46" s="146"/>
      <c r="BI46" s="146"/>
      <c r="BJ46" s="146"/>
      <c r="BK46" s="146"/>
      <c r="BM46" s="146"/>
      <c r="BN46" s="146"/>
      <c r="BO46" s="146"/>
      <c r="BP46" s="146"/>
      <c r="BQ46" s="146"/>
      <c r="BR46" s="146"/>
      <c r="BS46" s="146"/>
      <c r="BT46" s="146"/>
      <c r="BV46" s="146"/>
      <c r="BW46" s="146"/>
      <c r="BX46" s="146"/>
      <c r="BY46" s="146"/>
      <c r="BZ46" s="146"/>
      <c r="CA46" s="146"/>
      <c r="CB46" s="146"/>
      <c r="CC46" s="146"/>
    </row>
    <row r="47" spans="2:81" s="386" customFormat="1" ht="12.75" hidden="1" customHeight="1">
      <c r="B47" s="386" t="s">
        <v>416</v>
      </c>
      <c r="H47" s="387" t="s">
        <v>191</v>
      </c>
      <c r="J47" s="388">
        <f>IF(COUNT(J28:J29,J31:J32)=0,0,COUNT(J28:J29,J31:J32))</f>
        <v>0</v>
      </c>
      <c r="K47" s="388">
        <f>IF(COUNT(K28:K29,K31:K32)=0,0,COUNT(K28:K29,K31:K32))</f>
        <v>0</v>
      </c>
      <c r="L47" s="388">
        <f>IF(COUNT(L28:L29,L31:L32)=0,0,COUNT(L28:L29,L31:L32))</f>
        <v>0</v>
      </c>
      <c r="M47" s="388">
        <f>IF(COUNT(M28:M29,M31:M32)=0,0,COUNT(M28:M29,M31:M32))</f>
        <v>0</v>
      </c>
      <c r="N47" s="829"/>
      <c r="O47" s="829"/>
      <c r="P47" s="388">
        <f>IF(COUNT(P28:P29,P31:P32)=0,0,COUNT(P28:P29,P31:P32))</f>
        <v>0</v>
      </c>
      <c r="Q47" s="388">
        <f>IF(COUNT(Q28:Q29,Q31:Q32)=0,0,COUNT(Q28:Q29,Q31:Q32))</f>
        <v>0</v>
      </c>
      <c r="R47" s="388">
        <f>IF(COUNT(R28:R29,R31:R32)=0,0,COUNT(R28:R29,R31:R32))</f>
        <v>0</v>
      </c>
      <c r="S47" s="388">
        <f>IF(COUNT(S28:S29,S31:S32)=0,0,COUNT(S28:S29,S31:S32))</f>
        <v>0</v>
      </c>
      <c r="T47" s="829"/>
      <c r="U47" s="829"/>
      <c r="V47" s="829"/>
      <c r="W47" s="829"/>
      <c r="X47" s="388"/>
      <c r="Y47" s="388">
        <f>IF(COUNT(Y28:Y29,Y31:Y32)=0,0,COUNT(Y28:Y29,Y31:Y32))</f>
        <v>0</v>
      </c>
      <c r="Z47" s="388">
        <f>IF(COUNT(Z28:Z29,Z31:Z32)=0,0,COUNT(Z28:Z29,Z31:Z32))</f>
        <v>0</v>
      </c>
      <c r="AA47" s="388">
        <f>IF(COUNT(AA28:AA29,AA31:AA32)=0,0,COUNT(AA28:AA29,AA31:AA32))</f>
        <v>0</v>
      </c>
      <c r="AB47" s="388">
        <f>IF(COUNT(AB28:AB29,AB31:AB32)=0,0,COUNT(AB28:AB29,AB31:AB32))</f>
        <v>0</v>
      </c>
      <c r="AC47" s="829"/>
      <c r="AD47" s="829"/>
      <c r="AE47" s="388">
        <f>IF(COUNT(AE28:AE29,AE31:AE32)=0,0,COUNT(AE28:AE29,AE31:AE32))</f>
        <v>0</v>
      </c>
      <c r="AF47" s="388">
        <f>IF(COUNT(AF28:AF29,AF31:AF32)=0,0,COUNT(AF28:AF29,AF31:AF32))</f>
        <v>0</v>
      </c>
      <c r="AG47" s="388">
        <f>IF(COUNT(AG28:AG29,AG31:AG32)=0,0,COUNT(AG28:AG29,AG31:AG32))</f>
        <v>0</v>
      </c>
      <c r="AH47" s="388">
        <f>IF(COUNT(AH28:AH29,AH31:AH32)=0,0,COUNT(AH28:AH29,AH31:AH32))</f>
        <v>0</v>
      </c>
      <c r="AI47" s="829"/>
      <c r="AJ47" s="829"/>
      <c r="AK47" s="829"/>
      <c r="AL47" s="829"/>
      <c r="AM47" s="388"/>
      <c r="AN47" s="388">
        <f>IF(COUNT(AN28:AN29,AN31:AN32)=0,0,COUNT(AN28:AN29,AN31:AN32))</f>
        <v>0</v>
      </c>
      <c r="AO47" s="388">
        <f>IF(COUNT(AO28:AO29,AO31:AO32)=0,0,COUNT(AO28:AO29,AO31:AO32))</f>
        <v>0</v>
      </c>
      <c r="AP47" s="388">
        <f>IF(COUNT(AP28:AP29,AP31:AP32)=0,0,COUNT(AP28:AP29,AP31:AP32))</f>
        <v>0</v>
      </c>
      <c r="AQ47" s="388">
        <f>IF(COUNT(AQ28:AQ29,AQ31:AQ32)=0,0,COUNT(AQ28:AQ29,AQ31:AQ32))</f>
        <v>0</v>
      </c>
      <c r="AR47" s="829"/>
      <c r="AS47" s="829"/>
      <c r="AT47" s="388">
        <f>IF(COUNT(AT28:AT29,AT31:AT32)=0,0,COUNT(AT28:AT29,AT31:AT32))</f>
        <v>0</v>
      </c>
      <c r="AU47" s="388">
        <f>IF(COUNT(AU28:AU29,AU31:AU32)=0,0,COUNT(AU28:AU29,AU31:AU32))</f>
        <v>0</v>
      </c>
      <c r="AV47" s="388">
        <f>IF(COUNT(AV28:AV29,AV31:AV32)=0,0,COUNT(AV28:AV29,AV31:AV32))</f>
        <v>0</v>
      </c>
      <c r="AW47" s="388">
        <f>IF(COUNT(AW28:AW29,AW31:AW32)=0,0,COUNT(AW28:AW29,AW31:AW32))</f>
        <v>0</v>
      </c>
      <c r="AX47" s="829"/>
      <c r="AY47" s="829"/>
      <c r="AZ47" s="829"/>
      <c r="BA47" s="829"/>
    </row>
    <row r="48" spans="2:81" s="211" customFormat="1" ht="12.75" hidden="1" customHeight="1">
      <c r="B48" s="186"/>
      <c r="C48" s="186"/>
      <c r="D48" s="186"/>
      <c r="E48" s="186"/>
      <c r="F48" s="186"/>
      <c r="G48" s="186"/>
      <c r="H48" s="187"/>
    </row>
    <row r="49" spans="2:53" s="211" customFormat="1" ht="12.75" hidden="1" customHeight="1">
      <c r="B49" s="369"/>
      <c r="C49" s="369"/>
      <c r="D49" s="369"/>
      <c r="E49" s="369"/>
      <c r="F49" s="369"/>
      <c r="H49" s="370"/>
      <c r="J49" s="369"/>
      <c r="K49" s="369"/>
      <c r="L49" s="369"/>
      <c r="M49" s="369"/>
      <c r="N49" s="369"/>
      <c r="O49" s="369"/>
      <c r="P49" s="369"/>
      <c r="Q49" s="369"/>
      <c r="R49" s="369"/>
      <c r="S49" s="369"/>
      <c r="T49" s="369"/>
      <c r="U49" s="369"/>
      <c r="V49" s="369"/>
      <c r="W49" s="369"/>
      <c r="Y49" s="369"/>
      <c r="Z49" s="369"/>
      <c r="AA49" s="369"/>
      <c r="AB49" s="369"/>
      <c r="AC49" s="369"/>
      <c r="AD49" s="369"/>
      <c r="AE49" s="369"/>
      <c r="AF49" s="369"/>
      <c r="AG49" s="369"/>
      <c r="AH49" s="369"/>
      <c r="AI49" s="369"/>
      <c r="AJ49" s="369"/>
      <c r="AK49" s="369"/>
      <c r="AL49" s="369"/>
      <c r="AN49" s="369"/>
      <c r="AO49" s="369"/>
      <c r="AP49" s="369"/>
      <c r="AQ49" s="369"/>
      <c r="AR49" s="369"/>
      <c r="AS49" s="369"/>
      <c r="AT49" s="369"/>
      <c r="AU49" s="369"/>
      <c r="AV49" s="369"/>
      <c r="AW49" s="369"/>
      <c r="AX49" s="369"/>
      <c r="AY49" s="369"/>
      <c r="AZ49" s="369"/>
      <c r="BA49" s="369"/>
    </row>
    <row r="50" spans="2:53" s="170" customFormat="1" ht="12.75" hidden="1" customHeight="1">
      <c r="B50" s="155" t="s">
        <v>62</v>
      </c>
      <c r="F50" s="171"/>
      <c r="G50" s="171"/>
      <c r="H50" s="172" t="s">
        <v>191</v>
      </c>
      <c r="I50" s="171"/>
      <c r="J50" s="173">
        <f>IF(ABS(J9-(J11+J13+J15+J17+J19+J23+J25))&lt;0.001,0,J9-(J11+J13+J15+J17+J19+J23+J25))</f>
        <v>0</v>
      </c>
      <c r="K50" s="173">
        <f t="shared" ref="K50:W50" si="4">IF(ABS(K9-(K11+K13+K15+K17+K19+K23+K25))&lt;0.001,0,K9-(K11+K13+K15+K17+K19+K23+K25))</f>
        <v>0</v>
      </c>
      <c r="L50" s="173">
        <f t="shared" si="4"/>
        <v>0</v>
      </c>
      <c r="M50" s="173">
        <f t="shared" si="4"/>
        <v>0</v>
      </c>
      <c r="N50" s="173">
        <f t="shared" si="4"/>
        <v>0</v>
      </c>
      <c r="O50" s="173">
        <f t="shared" si="4"/>
        <v>0</v>
      </c>
      <c r="P50" s="173">
        <f t="shared" si="4"/>
        <v>0</v>
      </c>
      <c r="Q50" s="173">
        <f t="shared" si="4"/>
        <v>0</v>
      </c>
      <c r="R50" s="173">
        <f t="shared" si="4"/>
        <v>0</v>
      </c>
      <c r="S50" s="173">
        <f t="shared" si="4"/>
        <v>0</v>
      </c>
      <c r="T50" s="173">
        <f t="shared" si="4"/>
        <v>0</v>
      </c>
      <c r="U50" s="173">
        <f t="shared" si="4"/>
        <v>0</v>
      </c>
      <c r="V50" s="173">
        <f t="shared" si="4"/>
        <v>0</v>
      </c>
      <c r="W50" s="173">
        <f t="shared" si="4"/>
        <v>0</v>
      </c>
      <c r="X50" s="173"/>
      <c r="Y50" s="173">
        <f>IF(ABS(Y9-(Y11+Y13+Y15+Y23+Y17+Y19+Y25))&lt;0.001,0,Y9-(Y11+Y13+Y15+Y23+Y17+Y19+Y25))</f>
        <v>0</v>
      </c>
      <c r="Z50" s="173">
        <f t="shared" ref="Z50:AL50" si="5">IF(ABS(Z9-(Z11+Z13+Z15+Z23+Z17+Z19+Z25))&lt;0.001,0,Z9-(Z11+Z13+Z15+Z23+Z17+Z19+Z25))</f>
        <v>0</v>
      </c>
      <c r="AA50" s="173">
        <f t="shared" si="5"/>
        <v>0</v>
      </c>
      <c r="AB50" s="173">
        <f t="shared" si="5"/>
        <v>0</v>
      </c>
      <c r="AC50" s="173">
        <f t="shared" si="5"/>
        <v>0</v>
      </c>
      <c r="AD50" s="173">
        <f t="shared" si="5"/>
        <v>0</v>
      </c>
      <c r="AE50" s="173">
        <f t="shared" si="5"/>
        <v>0</v>
      </c>
      <c r="AF50" s="173">
        <f t="shared" si="5"/>
        <v>0</v>
      </c>
      <c r="AG50" s="173">
        <f t="shared" si="5"/>
        <v>0</v>
      </c>
      <c r="AH50" s="173">
        <f t="shared" si="5"/>
        <v>0</v>
      </c>
      <c r="AI50" s="173">
        <f t="shared" si="5"/>
        <v>0</v>
      </c>
      <c r="AJ50" s="173">
        <f t="shared" si="5"/>
        <v>0</v>
      </c>
      <c r="AK50" s="173">
        <f t="shared" si="5"/>
        <v>0</v>
      </c>
      <c r="AL50" s="173">
        <f t="shared" si="5"/>
        <v>0</v>
      </c>
      <c r="AM50" s="173"/>
      <c r="AN50" s="173">
        <f>IF(ABS(AN9-(AN11+AN13+AN15+AN23+AN17+AN19+AN25))&lt;0.001,0,AN9-(AN11+AN13+AN15+AN23+AN17+AN19+AN25))</f>
        <v>0</v>
      </c>
      <c r="AO50" s="173">
        <f t="shared" ref="AO50:BA50" si="6">IF(ABS(AO9-(AO11+AO13+AO15+AO23+AO17+AO19+AO25))&lt;0.001,0,AO9-(AO11+AO13+AO15+AO23+AO17+AO19+AO25))</f>
        <v>0</v>
      </c>
      <c r="AP50" s="173">
        <f t="shared" si="6"/>
        <v>0</v>
      </c>
      <c r="AQ50" s="173">
        <f t="shared" si="6"/>
        <v>0</v>
      </c>
      <c r="AR50" s="173">
        <f t="shared" si="6"/>
        <v>0</v>
      </c>
      <c r="AS50" s="173">
        <f t="shared" si="6"/>
        <v>0</v>
      </c>
      <c r="AT50" s="173">
        <f t="shared" si="6"/>
        <v>0</v>
      </c>
      <c r="AU50" s="173">
        <f t="shared" si="6"/>
        <v>0</v>
      </c>
      <c r="AV50" s="173">
        <f t="shared" si="6"/>
        <v>0</v>
      </c>
      <c r="AW50" s="173">
        <f t="shared" si="6"/>
        <v>0</v>
      </c>
      <c r="AX50" s="173">
        <f t="shared" si="6"/>
        <v>0</v>
      </c>
      <c r="AY50" s="173">
        <f t="shared" si="6"/>
        <v>0</v>
      </c>
      <c r="AZ50" s="173">
        <f t="shared" si="6"/>
        <v>0</v>
      </c>
      <c r="BA50" s="173">
        <f t="shared" si="6"/>
        <v>0</v>
      </c>
    </row>
    <row r="51" spans="2:53" s="211" customFormat="1" ht="12.75" hidden="1" customHeight="1">
      <c r="B51" s="186"/>
      <c r="C51" s="186"/>
      <c r="D51" s="186"/>
      <c r="E51" s="186"/>
      <c r="F51" s="186"/>
      <c r="H51" s="187"/>
      <c r="J51" s="186"/>
      <c r="K51" s="186"/>
      <c r="L51" s="186"/>
      <c r="M51" s="186"/>
      <c r="N51" s="186"/>
      <c r="O51" s="186"/>
      <c r="P51" s="186"/>
      <c r="Q51" s="186"/>
      <c r="R51" s="186"/>
      <c r="S51" s="186"/>
      <c r="T51" s="186"/>
      <c r="U51" s="186"/>
      <c r="V51" s="186"/>
      <c r="W51" s="186"/>
      <c r="Y51" s="186"/>
      <c r="Z51" s="186"/>
      <c r="AA51" s="186"/>
      <c r="AB51" s="186"/>
      <c r="AC51" s="186"/>
      <c r="AD51" s="186"/>
      <c r="AE51" s="186"/>
      <c r="AF51" s="186"/>
      <c r="AG51" s="186"/>
      <c r="AH51" s="186"/>
      <c r="AI51" s="186"/>
      <c r="AJ51" s="186"/>
      <c r="AK51" s="186"/>
      <c r="AL51" s="186"/>
      <c r="AN51" s="186"/>
      <c r="AO51" s="186"/>
      <c r="AP51" s="186"/>
      <c r="AQ51" s="186"/>
      <c r="AR51" s="186"/>
      <c r="AS51" s="186"/>
      <c r="AT51" s="186"/>
      <c r="AU51" s="186"/>
      <c r="AV51" s="186"/>
      <c r="AW51" s="186"/>
      <c r="AX51" s="186"/>
      <c r="AY51" s="186"/>
      <c r="AZ51" s="186"/>
      <c r="BA51" s="186"/>
    </row>
    <row r="52" spans="2:53" s="211" customFormat="1" ht="12.75" hidden="1" customHeight="1">
      <c r="H52" s="13"/>
    </row>
    <row r="53" spans="2:53" s="155" customFormat="1" ht="12.75" hidden="1" customHeight="1">
      <c r="B53" s="155" t="s">
        <v>324</v>
      </c>
      <c r="H53" s="156" t="s">
        <v>192</v>
      </c>
      <c r="J53" s="157">
        <f>IF(ABS(J9-'Telecoms - Financial KPIs'!J17)&lt;0.001,0,J9-'Telecoms - Financial KPIs'!J17)</f>
        <v>0</v>
      </c>
      <c r="K53" s="157">
        <f>IF(ABS(K9-'Telecoms - Financial KPIs'!K17)&lt;0.001,0,K9-'Telecoms - Financial KPIs'!K17)</f>
        <v>0</v>
      </c>
      <c r="L53" s="157">
        <f>IF(ABS(L9-'Telecoms - Financial KPIs'!L17)&lt;0.001,0,L9-'Telecoms - Financial KPIs'!L17)</f>
        <v>0</v>
      </c>
      <c r="M53" s="157">
        <f>IF(ABS(M9-'Telecoms - Financial KPIs'!M17)&lt;0.001,0,M9-'Telecoms - Financial KPIs'!M17)</f>
        <v>0</v>
      </c>
      <c r="N53" s="157">
        <f>IF(ABS(N9-'Telecoms - Financial KPIs'!N17)&lt;0.001,0,N9-'Telecoms - Financial KPIs'!N17)</f>
        <v>0</v>
      </c>
      <c r="O53" s="157">
        <f>IF(ABS(O9-'Telecoms - Financial KPIs'!O17)&lt;0.001,0,O9-'Telecoms - Financial KPIs'!O17)</f>
        <v>0</v>
      </c>
      <c r="P53" s="157">
        <f>IF(ABS(P9-'Telecoms - Financial KPIs'!P17)&lt;0.001,0,P9-'Telecoms - Financial KPIs'!P17)</f>
        <v>0</v>
      </c>
      <c r="Q53" s="157">
        <f>IF(ABS(Q9-'Telecoms - Financial KPIs'!Q17)&lt;0.001,0,Q9-'Telecoms - Financial KPIs'!Q17)</f>
        <v>0</v>
      </c>
      <c r="R53" s="157">
        <f>IF(ABS(R9-'Telecoms - Financial KPIs'!R17)&lt;0.001,0,R9-'Telecoms - Financial KPIs'!R17)</f>
        <v>0</v>
      </c>
      <c r="S53" s="157">
        <f>IF(ABS(S9-'Telecoms - Financial KPIs'!S17)&lt;0.001,0,S9-'Telecoms - Financial KPIs'!S17)</f>
        <v>0</v>
      </c>
      <c r="T53" s="157">
        <f>IF(ABS(T9-'Telecoms - Financial KPIs'!T17)&lt;0.001,0,T9-'Telecoms - Financial KPIs'!T17)</f>
        <v>0</v>
      </c>
      <c r="U53" s="157">
        <f>IF(ABS(U9-'Telecoms - Financial KPIs'!U17)&lt;0.001,0,U9-'Telecoms - Financial KPIs'!U17)</f>
        <v>0</v>
      </c>
      <c r="V53" s="157">
        <f>IF(ABS(V9-'Telecoms - Financial KPIs'!V17)&lt;0.001,0,V9-'Telecoms - Financial KPIs'!V17)</f>
        <v>0</v>
      </c>
      <c r="W53" s="157">
        <f>IF(ABS(W9-'Telecoms - Financial KPIs'!W17)&lt;0.001,0,W9-'Telecoms - Financial KPIs'!W17)</f>
        <v>0</v>
      </c>
      <c r="X53" s="157"/>
      <c r="Y53" s="157">
        <f>IF(ABS(Y9-'Telecoms - Financial KPIs'!Y17)&lt;0.001,0,Y9-'Telecoms - Financial KPIs'!Y17)</f>
        <v>0</v>
      </c>
      <c r="Z53" s="157">
        <f>IF(ABS(Z9-'Telecoms - Financial KPIs'!Z17)&lt;0.001,0,Z9-'Telecoms - Financial KPIs'!Z17)</f>
        <v>0</v>
      </c>
      <c r="AA53" s="157">
        <f>IF(ABS(AA9-'Telecoms - Financial KPIs'!AA17)&lt;0.001,0,AA9-'Telecoms - Financial KPIs'!AA17)</f>
        <v>0</v>
      </c>
      <c r="AB53" s="157">
        <f>IF(ABS(AB9-'Telecoms - Financial KPIs'!AB17)&lt;0.001,0,AB9-'Telecoms - Financial KPIs'!AB17)</f>
        <v>0</v>
      </c>
      <c r="AC53" s="157">
        <f>IF(ABS(AC9-'Telecoms - Financial KPIs'!AC17)&lt;0.001,0,AC9-'Telecoms - Financial KPIs'!AC17)</f>
        <v>0</v>
      </c>
      <c r="AD53" s="157">
        <f>IF(ABS(AD9-'Telecoms - Financial KPIs'!AD17)&lt;0.001,0,AD9-'Telecoms - Financial KPIs'!AD17)</f>
        <v>0</v>
      </c>
      <c r="AE53" s="157">
        <f>IF(ABS(AE9-'Telecoms - Financial KPIs'!AE17)&lt;0.001,0,AE9-'Telecoms - Financial KPIs'!AE17)</f>
        <v>0</v>
      </c>
      <c r="AF53" s="157">
        <f>IF(ABS(AF9-'Telecoms - Financial KPIs'!AF17)&lt;0.001,0,AF9-'Telecoms - Financial KPIs'!AF17)</f>
        <v>0</v>
      </c>
      <c r="AG53" s="157">
        <f>IF(ABS(AG9-'Telecoms - Financial KPIs'!AG17)&lt;0.001,0,AG9-'Telecoms - Financial KPIs'!AG17)</f>
        <v>0</v>
      </c>
      <c r="AH53" s="157">
        <f>IF(ABS(AH9-'Telecoms - Financial KPIs'!AH17)&lt;0.001,0,AH9-'Telecoms - Financial KPIs'!AH17)</f>
        <v>0</v>
      </c>
      <c r="AI53" s="157">
        <f>IF(ABS(AI9-'Telecoms - Financial KPIs'!AI17)&lt;0.001,0,AI9-'Telecoms - Financial KPIs'!AI17)</f>
        <v>0</v>
      </c>
      <c r="AJ53" s="157">
        <f>IF(ABS(AJ9-'Telecoms - Financial KPIs'!AJ17)&lt;0.001,0,AJ9-'Telecoms - Financial KPIs'!AJ17)</f>
        <v>0</v>
      </c>
      <c r="AK53" s="157">
        <f>IF(ABS(AK9-'Telecoms - Financial KPIs'!AK17)&lt;0.001,0,AK9-'Telecoms - Financial KPIs'!AK17)</f>
        <v>0</v>
      </c>
      <c r="AL53" s="157">
        <f>IF(ABS(AL9-'Telecoms - Financial KPIs'!AL17)&lt;0.001,0,AL9-'Telecoms - Financial KPIs'!AL17)</f>
        <v>0</v>
      </c>
      <c r="AM53" s="157"/>
      <c r="AN53" s="157">
        <f>IF(ABS(AN9-'Telecoms - Financial KPIs'!AN17)&lt;0.001,0,AN9-'Telecoms - Financial KPIs'!AN17)</f>
        <v>0</v>
      </c>
      <c r="AO53" s="157">
        <f>IF(ABS(AO9-'Telecoms - Financial KPIs'!AO17)&lt;0.001,0,AO9-'Telecoms - Financial KPIs'!AO17)</f>
        <v>0</v>
      </c>
      <c r="AP53" s="157">
        <f>IF(ABS(AP9-'Telecoms - Financial KPIs'!AP17)&lt;0.001,0,AP9-'Telecoms - Financial KPIs'!AP17)</f>
        <v>0</v>
      </c>
      <c r="AQ53" s="157">
        <f>IF(ABS(AQ9-'Telecoms - Financial KPIs'!AQ17)&lt;0.001,0,AQ9-'Telecoms - Financial KPIs'!AQ17)</f>
        <v>0</v>
      </c>
      <c r="AR53" s="157">
        <f>IF(ABS(AR9-'Telecoms - Financial KPIs'!AR17)&lt;0.001,0,AR9-'Telecoms - Financial KPIs'!AR17)</f>
        <v>0</v>
      </c>
      <c r="AS53" s="157">
        <f>IF(ABS(AS9-'Telecoms - Financial KPIs'!AS17)&lt;0.001,0,AS9-'Telecoms - Financial KPIs'!AS17)</f>
        <v>0</v>
      </c>
      <c r="AT53" s="157">
        <f>IF(ABS(AT9-'Telecoms - Financial KPIs'!AT17)&lt;0.001,0,AT9-'Telecoms - Financial KPIs'!AT17)</f>
        <v>0</v>
      </c>
      <c r="AU53" s="157">
        <f>IF(ABS(AU9-'Telecoms - Financial KPIs'!AU17)&lt;0.001,0,AU9-'Telecoms - Financial KPIs'!AU17)</f>
        <v>0</v>
      </c>
      <c r="AV53" s="157">
        <f>IF(ABS(AV9-'Telecoms - Financial KPIs'!AV17)&lt;0.001,0,AV9-'Telecoms - Financial KPIs'!AV17)</f>
        <v>0</v>
      </c>
      <c r="AW53" s="157">
        <f>IF(ABS(AW9-'Telecoms - Financial KPIs'!AW17)&lt;0.001,0,AW9-'Telecoms - Financial KPIs'!AW17)</f>
        <v>0</v>
      </c>
      <c r="AX53" s="157">
        <f>IF(ABS(AX9-'Telecoms - Financial KPIs'!AX17)&lt;0.001,0,AX9-'Telecoms - Financial KPIs'!AX17)</f>
        <v>0</v>
      </c>
      <c r="AY53" s="157">
        <f>IF(ABS(AY9-'Telecoms - Financial KPIs'!AY17)&lt;0.001,0,AY9-'Telecoms - Financial KPIs'!AY17)</f>
        <v>0</v>
      </c>
      <c r="AZ53" s="157">
        <f>IF(ABS(AZ9-'Telecoms - Financial KPIs'!AZ17)&lt;0.001,0,AZ9-'Telecoms - Financial KPIs'!AZ17)</f>
        <v>0</v>
      </c>
      <c r="BA53" s="157">
        <f>IF(ABS(BA9-'Telecoms - Financial KPIs'!BA17)&lt;0.001,0,BA9-'Telecoms - Financial KPIs'!BA17)</f>
        <v>0</v>
      </c>
    </row>
    <row r="54" spans="2:53" s="155" customFormat="1" ht="12.75" hidden="1" customHeight="1">
      <c r="B54" s="155" t="s">
        <v>325</v>
      </c>
      <c r="H54" s="156" t="s">
        <v>192</v>
      </c>
      <c r="J54" s="400"/>
      <c r="K54" s="400"/>
      <c r="L54" s="400"/>
      <c r="M54" s="400"/>
      <c r="N54" s="157">
        <f>IF(ABS(N28-'Telecoms - Financial KPIs'!N65)&lt;0.001,0,N28-'Telecoms - Financial KPIs'!N65)</f>
        <v>0</v>
      </c>
      <c r="O54" s="157">
        <f>IF(ABS(O28-'Telecoms - Financial KPIs'!O65)&lt;0.001,0,O28-'Telecoms - Financial KPIs'!O65)</f>
        <v>0</v>
      </c>
      <c r="P54" s="400"/>
      <c r="Q54" s="400"/>
      <c r="R54" s="400"/>
      <c r="S54" s="400"/>
      <c r="T54" s="157">
        <f>IF(ABS(T28-'Telecoms - Financial KPIs'!T65)&lt;0.001,0,T28-'Telecoms - Financial KPIs'!T65)</f>
        <v>0</v>
      </c>
      <c r="U54" s="157">
        <f>IF(ABS(U28-'Telecoms - Financial KPIs'!U65)&lt;0.001,0,U28-'Telecoms - Financial KPIs'!U65)</f>
        <v>0</v>
      </c>
      <c r="V54" s="157">
        <f>IF(ABS(V28-'Telecoms - Financial KPIs'!V65)&lt;0.001,0,V28-'Telecoms - Financial KPIs'!V65)</f>
        <v>0</v>
      </c>
      <c r="W54" s="157">
        <f>IF(ABS(W28-'Telecoms - Financial KPIs'!W65)&lt;0.001,0,W28-'Telecoms - Financial KPIs'!W65)</f>
        <v>0</v>
      </c>
      <c r="X54" s="157"/>
      <c r="Y54" s="400"/>
      <c r="Z54" s="400"/>
      <c r="AA54" s="400"/>
      <c r="AB54" s="400"/>
      <c r="AC54" s="157">
        <f>IF(ABS(AC28-'Telecoms - Financial KPIs'!AC65)&lt;0.001,0,AC28-'Telecoms - Financial KPIs'!AC65)</f>
        <v>0</v>
      </c>
      <c r="AD54" s="157">
        <f>IF(ABS(AD28-'Telecoms - Financial KPIs'!AD65)&lt;0.001,0,AD28-'Telecoms - Financial KPIs'!AD65)</f>
        <v>0</v>
      </c>
      <c r="AE54" s="400"/>
      <c r="AF54" s="400"/>
      <c r="AG54" s="400"/>
      <c r="AH54" s="400"/>
      <c r="AI54" s="157">
        <f>IF(ABS(AI28-'Telecoms - Financial KPIs'!AI65)&lt;0.001,0,AI28-'Telecoms - Financial KPIs'!AI65)</f>
        <v>0</v>
      </c>
      <c r="AJ54" s="157">
        <f>IF(ABS(AJ28-'Telecoms - Financial KPIs'!AJ65)&lt;0.001,0,AJ28-'Telecoms - Financial KPIs'!AJ65)</f>
        <v>0</v>
      </c>
      <c r="AK54" s="157">
        <f>IF(ABS(AK28-'Telecoms - Financial KPIs'!AK65)&lt;0.001,0,AK28-'Telecoms - Financial KPIs'!AK65)</f>
        <v>0</v>
      </c>
      <c r="AL54" s="157">
        <f>IF(ABS(AL28-'Telecoms - Financial KPIs'!AL65)&lt;0.001,0,AL28-'Telecoms - Financial KPIs'!AL65)</f>
        <v>0</v>
      </c>
      <c r="AM54" s="157"/>
      <c r="AN54" s="400"/>
      <c r="AO54" s="400"/>
      <c r="AP54" s="400"/>
      <c r="AQ54" s="400"/>
      <c r="AR54" s="157">
        <f>IF(ABS(AR28-'Telecoms - Financial KPIs'!AR65)&lt;0.001,0,AR28-'Telecoms - Financial KPIs'!AR65)</f>
        <v>0</v>
      </c>
      <c r="AS54" s="157">
        <f>IF(ABS(AS28-'Telecoms - Financial KPIs'!AS65)&lt;0.001,0,AS28-'Telecoms - Financial KPIs'!AS65)</f>
        <v>0</v>
      </c>
      <c r="AT54" s="400"/>
      <c r="AU54" s="400"/>
      <c r="AV54" s="400"/>
      <c r="AW54" s="400"/>
      <c r="AX54" s="157">
        <f>IF(ABS(AX28-'Telecoms - Financial KPIs'!AX65)&lt;0.001,0,AX28-'Telecoms - Financial KPIs'!AX65)</f>
        <v>0</v>
      </c>
      <c r="AY54" s="157">
        <f>IF(ABS(AY28-'Telecoms - Financial KPIs'!AY65)&lt;0.001,0,AY28-'Telecoms - Financial KPIs'!AY65)</f>
        <v>0</v>
      </c>
      <c r="AZ54" s="157">
        <f>IF(ABS(AZ28-'Telecoms - Financial KPIs'!AZ65)&lt;0.001,0,AZ28-'Telecoms - Financial KPIs'!AZ65)</f>
        <v>0</v>
      </c>
      <c r="BA54" s="157">
        <f>IF(ABS(BA28-'Telecoms - Financial KPIs'!BA65)&lt;0.001,0,BA28-'Telecoms - Financial KPIs'!BA65)</f>
        <v>0</v>
      </c>
    </row>
    <row r="55" spans="2:53" s="155" customFormat="1" ht="12.75" hidden="1" customHeight="1">
      <c r="B55" s="155" t="s">
        <v>326</v>
      </c>
      <c r="H55" s="156" t="s">
        <v>192</v>
      </c>
      <c r="J55" s="400"/>
      <c r="K55" s="400"/>
      <c r="L55" s="400"/>
      <c r="M55" s="400"/>
      <c r="N55" s="157">
        <f>IF(ABS(N31-'Telecoms - Financial KPIs'!N90)&lt;0.001,0,N31-'Telecoms - Financial KPIs'!N90)</f>
        <v>0</v>
      </c>
      <c r="O55" s="157">
        <f>IF(ABS(O31-'Telecoms - Financial KPIs'!O90)&lt;0.001,0,O31-'Telecoms - Financial KPIs'!O90)</f>
        <v>0</v>
      </c>
      <c r="P55" s="400"/>
      <c r="Q55" s="400"/>
      <c r="R55" s="400"/>
      <c r="S55" s="400"/>
      <c r="T55" s="157">
        <f>IF(ABS(T31-'Telecoms - Financial KPIs'!T90)&lt;0.001,0,T31-'Telecoms - Financial KPIs'!T90)</f>
        <v>0</v>
      </c>
      <c r="U55" s="157">
        <f>IF(ABS(U31-'Telecoms - Financial KPIs'!U90)&lt;0.001,0,U31-'Telecoms - Financial KPIs'!U90)</f>
        <v>0</v>
      </c>
      <c r="V55" s="157">
        <f>IF(ABS(V31-'Telecoms - Financial KPIs'!V90)&lt;0.001,0,V31-'Telecoms - Financial KPIs'!V90)</f>
        <v>0</v>
      </c>
      <c r="W55" s="157">
        <f>IF(ABS(W31-'Telecoms - Financial KPIs'!W90)&lt;0.001,0,W31-'Telecoms - Financial KPIs'!W90)</f>
        <v>0</v>
      </c>
      <c r="X55" s="157"/>
      <c r="Y55" s="400"/>
      <c r="Z55" s="400"/>
      <c r="AA55" s="400"/>
      <c r="AB55" s="400"/>
      <c r="AC55" s="157">
        <f>IF(ABS(AC31-'Telecoms - Financial KPIs'!AC90)&lt;0.001,0,AC31-'Telecoms - Financial KPIs'!AC90)</f>
        <v>0</v>
      </c>
      <c r="AD55" s="157">
        <f>IF(ABS(AD31-'Telecoms - Financial KPIs'!AD90)&lt;0.001,0,AD31-'Telecoms - Financial KPIs'!AD90)</f>
        <v>0</v>
      </c>
      <c r="AE55" s="400"/>
      <c r="AF55" s="400"/>
      <c r="AG55" s="400"/>
      <c r="AH55" s="400"/>
      <c r="AI55" s="157">
        <f>IF(ABS(AI31-'Telecoms - Financial KPIs'!AI90)&lt;0.001,0,AI31-'Telecoms - Financial KPIs'!AI90)</f>
        <v>0</v>
      </c>
      <c r="AJ55" s="157">
        <f>IF(ABS(AJ31-'Telecoms - Financial KPIs'!AJ90)&lt;0.001,0,AJ31-'Telecoms - Financial KPIs'!AJ90)</f>
        <v>0</v>
      </c>
      <c r="AK55" s="157">
        <f>IF(ABS(AK31-'Telecoms - Financial KPIs'!AK90)&lt;0.001,0,AK31-'Telecoms - Financial KPIs'!AK90)</f>
        <v>0</v>
      </c>
      <c r="AL55" s="157">
        <f>IF(ABS(AL31-'Telecoms - Financial KPIs'!AL90)&lt;0.001,0,AL31-'Telecoms - Financial KPIs'!AL90)</f>
        <v>0</v>
      </c>
      <c r="AM55" s="157"/>
      <c r="AN55" s="400"/>
      <c r="AO55" s="400"/>
      <c r="AP55" s="400"/>
      <c r="AQ55" s="400"/>
      <c r="AR55" s="157">
        <f>IF(ABS(AR31-'Telecoms - Financial KPIs'!AR90)&lt;0.001,0,AR31-'Telecoms - Financial KPIs'!AR90)</f>
        <v>0</v>
      </c>
      <c r="AS55" s="157">
        <f>IF(ABS(AS31-'Telecoms - Financial KPIs'!AS90)&lt;0.001,0,AS31-'Telecoms - Financial KPIs'!AS90)</f>
        <v>0</v>
      </c>
      <c r="AT55" s="400"/>
      <c r="AU55" s="400"/>
      <c r="AV55" s="400"/>
      <c r="AW55" s="400"/>
      <c r="AX55" s="157">
        <f>IF(ABS(AX31-'Telecoms - Financial KPIs'!AX90)&lt;0.001,0,AX31-'Telecoms - Financial KPIs'!AX90)</f>
        <v>0</v>
      </c>
      <c r="AY55" s="157">
        <f>IF(ABS(AY31-'Telecoms - Financial KPIs'!AY90)&lt;0.001,0,AY31-'Telecoms - Financial KPIs'!AY90)</f>
        <v>0</v>
      </c>
      <c r="AZ55" s="157">
        <f>IF(ABS(AZ31-'Telecoms - Financial KPIs'!AZ90)&lt;0.001,0,AZ31-'Telecoms - Financial KPIs'!AZ90)</f>
        <v>0</v>
      </c>
      <c r="BA55" s="157">
        <f>IF(ABS(BA31-'Telecoms - Financial KPIs'!BA90)&lt;0.001,0,BA31-'Telecoms - Financial KPIs'!BA90)</f>
        <v>0</v>
      </c>
    </row>
    <row r="56" spans="2:53" s="211" customFormat="1" ht="12.75" hidden="1" customHeight="1">
      <c r="H56" s="13"/>
    </row>
    <row r="57" spans="2:53" s="155" customFormat="1" ht="12.75" hidden="1" customHeight="1">
      <c r="B57" s="155" t="s">
        <v>185</v>
      </c>
      <c r="H57" s="172" t="s">
        <v>192</v>
      </c>
      <c r="J57" s="400"/>
      <c r="K57" s="400"/>
      <c r="L57" s="400"/>
      <c r="M57" s="400"/>
      <c r="N57" s="157">
        <f>IF(ABS(N9-'Group - Segment reporting'!L$35)&lt;0.001,0,N9-'Group - Segment reporting'!L$35)</f>
        <v>0</v>
      </c>
      <c r="O57" s="157">
        <f>IF(ABS(O9-'Group - Segment reporting'!M$35)&lt;0.001,0,O9-'Group - Segment reporting'!M$35)</f>
        <v>0</v>
      </c>
      <c r="P57" s="400"/>
      <c r="Q57" s="400"/>
      <c r="R57" s="400"/>
      <c r="S57" s="400"/>
      <c r="T57" s="400"/>
      <c r="U57" s="400"/>
      <c r="V57" s="157">
        <f>IF(ABS(V9-'Group - Segment reporting'!AG$35)&lt;0.001,0,V9-'Group - Segment reporting'!AG$35)</f>
        <v>0</v>
      </c>
      <c r="W57" s="157">
        <f>IF(ABS(W9-'Group - Segment reporting'!AH$35)&lt;0.001,0,W9-'Group - Segment reporting'!AH$35)</f>
        <v>0</v>
      </c>
      <c r="X57" s="157"/>
      <c r="Y57" s="400"/>
      <c r="Z57" s="400"/>
      <c r="AA57" s="400"/>
      <c r="AB57" s="400"/>
      <c r="AC57" s="157">
        <f>IF(ABS(AC9-'Group - Segment reporting'!BB$35)&lt;0.001,0,AC9-'Group - Segment reporting'!BB$35)</f>
        <v>0</v>
      </c>
      <c r="AD57" s="157">
        <f>IF(ABS(AD9-'Group - Segment reporting'!BC$35)&lt;0.001,0,AD9-'Group - Segment reporting'!BC$35)</f>
        <v>0</v>
      </c>
      <c r="AE57" s="400"/>
      <c r="AF57" s="400"/>
      <c r="AG57" s="400"/>
      <c r="AH57" s="400"/>
      <c r="AI57" s="400"/>
      <c r="AJ57" s="400"/>
      <c r="AK57" s="157">
        <f>IF(ABS(AK9-'Group - Segment reporting'!BW$35)&lt;0.001,0,AK9-'Group - Segment reporting'!BW$35)</f>
        <v>0</v>
      </c>
      <c r="AL57" s="157">
        <f>IF(ABS(AL9-'Group - Segment reporting'!BX$35)&lt;0.001,0,AL9-'Group - Segment reporting'!BX$35)</f>
        <v>0</v>
      </c>
      <c r="AM57" s="157"/>
      <c r="AN57" s="400"/>
      <c r="AO57" s="400"/>
      <c r="AP57" s="400"/>
      <c r="AQ57" s="400"/>
      <c r="AR57" s="157">
        <f>IF(ABS(AR9-'Group - Segment reporting'!CR$35)&lt;0.001,0,AR9-'Group - Segment reporting'!CR$35)</f>
        <v>0</v>
      </c>
      <c r="AS57" s="157">
        <f>IF(ABS(AS9-'Group - Segment reporting'!CS$35)&lt;0.001,0,AS9-'Group - Segment reporting'!CS$35)</f>
        <v>0</v>
      </c>
      <c r="AT57" s="400"/>
      <c r="AU57" s="400"/>
      <c r="AV57" s="400"/>
      <c r="AW57" s="400"/>
      <c r="AX57" s="400"/>
      <c r="AY57" s="400"/>
      <c r="AZ57" s="157">
        <f>IF(ABS(AZ9-'Group - Segment reporting'!DM$35)&lt;0.001,0,AZ9-'Group - Segment reporting'!DM$35)</f>
        <v>0</v>
      </c>
      <c r="BA57" s="157">
        <f>IF(ABS(BA9-'Group - Segment reporting'!DN$35)&lt;0.001,0,BA9-'Group - Segment reporting'!DN$35)</f>
        <v>0</v>
      </c>
    </row>
    <row r="58" spans="2:53" s="155" customFormat="1" ht="12.75" hidden="1" customHeight="1">
      <c r="B58" s="155" t="s">
        <v>294</v>
      </c>
      <c r="H58" s="172" t="s">
        <v>192</v>
      </c>
      <c r="J58" s="400"/>
      <c r="K58" s="400"/>
      <c r="L58" s="400"/>
      <c r="M58" s="400"/>
      <c r="N58" s="157">
        <f>IF(ABS(N28-'Group - Segment reporting'!L$40)&lt;0.001,0,N28-'Group - Segment reporting'!L$40)</f>
        <v>0</v>
      </c>
      <c r="O58" s="157">
        <f>IF(ABS(O28-'Group - Segment reporting'!M$40)&lt;0.001,0,O28-'Group - Segment reporting'!M$40)</f>
        <v>0</v>
      </c>
      <c r="P58" s="400"/>
      <c r="Q58" s="400"/>
      <c r="R58" s="400"/>
      <c r="S58" s="400"/>
      <c r="T58" s="400"/>
      <c r="U58" s="400"/>
      <c r="V58" s="157">
        <f>IF(ABS(V28-'Group - Segment reporting'!AG$40)&lt;0.001,0,V28-'Group - Segment reporting'!AG$40)</f>
        <v>0</v>
      </c>
      <c r="W58" s="157">
        <f>IF(ABS(W28-'Group - Segment reporting'!AH$40)&lt;0.001,0,W28-'Group - Segment reporting'!AH$40)</f>
        <v>0</v>
      </c>
      <c r="X58" s="157"/>
      <c r="Y58" s="400"/>
      <c r="Z58" s="400"/>
      <c r="AA58" s="400"/>
      <c r="AB58" s="400"/>
      <c r="AC58" s="157">
        <f>IF(ABS(AC28-'Group - Segment reporting'!BB$40)&lt;0.001,0,AC28-'Group - Segment reporting'!BB$40)</f>
        <v>0</v>
      </c>
      <c r="AD58" s="157">
        <f>IF(ABS(AD28-'Group - Segment reporting'!BC$40)&lt;0.001,0,AD28-'Group - Segment reporting'!BC$40)</f>
        <v>0</v>
      </c>
      <c r="AE58" s="400"/>
      <c r="AF58" s="400"/>
      <c r="AG58" s="400"/>
      <c r="AH58" s="400"/>
      <c r="AI58" s="400"/>
      <c r="AJ58" s="400"/>
      <c r="AK58" s="157">
        <f>IF(ABS(AK28-'Group - Segment reporting'!BW$40)&lt;0.001,0,AK28-'Group - Segment reporting'!BW$40)</f>
        <v>0</v>
      </c>
      <c r="AL58" s="157">
        <f>IF(ABS(AL28-'Group - Segment reporting'!BX$40)&lt;0.001,0,AL28-'Group - Segment reporting'!BX$40)</f>
        <v>0</v>
      </c>
      <c r="AM58" s="157"/>
      <c r="AN58" s="400"/>
      <c r="AO58" s="400"/>
      <c r="AP58" s="400"/>
      <c r="AQ58" s="400"/>
      <c r="AR58" s="157">
        <f>IF(ABS(AR28-'Group - Segment reporting'!CR$40)&lt;0.001,0,AR28-'Group - Segment reporting'!CR$40)</f>
        <v>0</v>
      </c>
      <c r="AS58" s="157">
        <f>IF(ABS(AS28-'Group - Segment reporting'!CS$40)&lt;0.001,0,AS28-'Group - Segment reporting'!CS$40)</f>
        <v>0</v>
      </c>
      <c r="AT58" s="400"/>
      <c r="AU58" s="400"/>
      <c r="AV58" s="400"/>
      <c r="AW58" s="400"/>
      <c r="AX58" s="400"/>
      <c r="AY58" s="400"/>
      <c r="AZ58" s="157">
        <f>IF(ABS(AZ28-'Group - Segment reporting'!DM$40)&lt;0.001,0,AZ28-'Group - Segment reporting'!DM$40)</f>
        <v>0</v>
      </c>
      <c r="BA58" s="157">
        <f>IF(ABS(BA28-'Group - Segment reporting'!DN$40)&lt;0.001,0,BA28-'Group - Segment reporting'!DN$40)</f>
        <v>0</v>
      </c>
    </row>
    <row r="59" spans="2:53" s="211" customFormat="1" ht="12.75" hidden="1" customHeight="1">
      <c r="H59" s="13"/>
    </row>
    <row r="60" spans="2:53" s="211" customFormat="1" ht="12.75" hidden="1" customHeight="1">
      <c r="B60" s="369"/>
      <c r="C60" s="369"/>
      <c r="D60" s="369"/>
      <c r="E60" s="369"/>
      <c r="F60" s="369"/>
      <c r="H60" s="370"/>
      <c r="J60" s="369"/>
      <c r="K60" s="369"/>
      <c r="L60" s="369"/>
      <c r="M60" s="369"/>
      <c r="N60" s="369"/>
      <c r="O60" s="369"/>
      <c r="P60" s="369"/>
      <c r="Q60" s="369"/>
      <c r="R60" s="369"/>
      <c r="S60" s="369"/>
      <c r="T60" s="369"/>
      <c r="U60" s="369"/>
      <c r="V60" s="369"/>
      <c r="W60" s="369"/>
      <c r="Y60" s="369"/>
      <c r="Z60" s="369"/>
      <c r="AA60" s="369"/>
      <c r="AB60" s="369"/>
      <c r="AC60" s="369"/>
      <c r="AD60" s="369"/>
      <c r="AE60" s="369"/>
      <c r="AF60" s="369"/>
      <c r="AG60" s="369"/>
      <c r="AH60" s="369"/>
      <c r="AI60" s="369"/>
      <c r="AJ60" s="369"/>
      <c r="AK60" s="369"/>
      <c r="AL60" s="369"/>
      <c r="AN60" s="369"/>
      <c r="AO60" s="369"/>
      <c r="AP60" s="369"/>
      <c r="AQ60" s="369"/>
      <c r="AR60" s="369"/>
      <c r="AS60" s="369"/>
      <c r="AT60" s="369"/>
      <c r="AU60" s="369"/>
      <c r="AV60" s="369"/>
      <c r="AW60" s="369"/>
      <c r="AX60" s="369"/>
      <c r="AY60" s="369"/>
      <c r="AZ60" s="369"/>
      <c r="BA60" s="369"/>
    </row>
    <row r="61" spans="2:53" s="386" customFormat="1" ht="12.75" hidden="1" customHeight="1">
      <c r="B61" s="401" t="s">
        <v>327</v>
      </c>
      <c r="C61" s="401"/>
      <c r="D61" s="401"/>
      <c r="E61" s="401"/>
      <c r="F61" s="401"/>
      <c r="G61" s="401"/>
      <c r="H61" s="402" t="s">
        <v>192</v>
      </c>
      <c r="J61" s="403"/>
      <c r="K61" s="404">
        <f>IF(ABS(K10-'Telecoms - Financial KPIs'!K18)&lt;0.001,0,K10-'Telecoms - Financial KPIs'!K18)</f>
        <v>0</v>
      </c>
      <c r="L61" s="403"/>
      <c r="M61" s="404">
        <f>IF(ABS(M10-'Telecoms - Financial KPIs'!M18)&lt;0.001,0,M10-'Telecoms - Financial KPIs'!M18)</f>
        <v>0</v>
      </c>
      <c r="N61" s="403"/>
      <c r="O61" s="404">
        <f>IF(ABS(O10-'Telecoms - Financial KPIs'!O18)&lt;0.001,0,O10-'Telecoms - Financial KPIs'!O18)</f>
        <v>0</v>
      </c>
      <c r="P61" s="403"/>
      <c r="Q61" s="404">
        <f>IF(ABS(Q10-'Telecoms - Financial KPIs'!Q18)&lt;0.001,0,Q10-'Telecoms - Financial KPIs'!Q18)</f>
        <v>0</v>
      </c>
      <c r="R61" s="403"/>
      <c r="S61" s="404">
        <f>IF(ABS(S10-'Telecoms - Financial KPIs'!S18)&lt;0.001,0,S10-'Telecoms - Financial KPIs'!S18)</f>
        <v>0</v>
      </c>
      <c r="T61" s="403"/>
      <c r="U61" s="404">
        <f>IF(ABS(U10-'Telecoms - Financial KPIs'!U18)&lt;0.001,0,U10-'Telecoms - Financial KPIs'!U18)</f>
        <v>0</v>
      </c>
      <c r="V61" s="403"/>
      <c r="W61" s="404">
        <f>IF(ABS(W10-'Telecoms - Financial KPIs'!W18)&lt;0.001,0,W10-'Telecoms - Financial KPIs'!W18)</f>
        <v>0</v>
      </c>
      <c r="X61" s="388"/>
      <c r="Y61" s="403"/>
      <c r="Z61" s="404">
        <f>IF(ABS(Z10-'Telecoms - Financial KPIs'!Z18)&lt;0.001,0,Z10-'Telecoms - Financial KPIs'!Z18)</f>
        <v>0</v>
      </c>
      <c r="AA61" s="403"/>
      <c r="AB61" s="404">
        <f>IF(ABS(AB10-'Telecoms - Financial KPIs'!AB18)&lt;0.001,0,AB10-'Telecoms - Financial KPIs'!AB18)</f>
        <v>0</v>
      </c>
      <c r="AC61" s="403"/>
      <c r="AD61" s="404">
        <f>IF(ABS(AD10-'Telecoms - Financial KPIs'!AD18)&lt;0.001,0,AD10-'Telecoms - Financial KPIs'!AD18)</f>
        <v>0</v>
      </c>
      <c r="AE61" s="403"/>
      <c r="AF61" s="404">
        <f>IF(ABS(AF10-'Telecoms - Financial KPIs'!AF18)&lt;0.001,0,AF10-'Telecoms - Financial KPIs'!AF18)</f>
        <v>0</v>
      </c>
      <c r="AG61" s="403"/>
      <c r="AH61" s="404">
        <f>IF(ABS(AH10-'Telecoms - Financial KPIs'!AH18)&lt;0.001,0,AH10-'Telecoms - Financial KPIs'!AH18)</f>
        <v>0</v>
      </c>
      <c r="AI61" s="403"/>
      <c r="AJ61" s="404">
        <f>IF(ABS(AJ10-'Telecoms - Financial KPIs'!AJ18)&lt;0.001,0,AJ10-'Telecoms - Financial KPIs'!AJ18)</f>
        <v>0</v>
      </c>
      <c r="AK61" s="403"/>
      <c r="AL61" s="404">
        <f>IF(ABS(AL10-'Telecoms - Financial KPIs'!AL18)&lt;0.001,0,AL10-'Telecoms - Financial KPIs'!AL18)</f>
        <v>0</v>
      </c>
      <c r="AM61" s="388"/>
      <c r="AN61" s="403"/>
      <c r="AO61" s="404">
        <f>IF(ABS(AO10-'Telecoms - Financial KPIs'!AO18)&lt;0.001,0,AO10-'Telecoms - Financial KPIs'!AO18)</f>
        <v>0</v>
      </c>
      <c r="AP61" s="403"/>
      <c r="AQ61" s="404">
        <f>IF(ABS(AQ10-'Telecoms - Financial KPIs'!AQ18)&lt;0.001,0,AQ10-'Telecoms - Financial KPIs'!AQ18)</f>
        <v>0</v>
      </c>
      <c r="AR61" s="403"/>
      <c r="AS61" s="404">
        <f>IF(ABS(AS10-'Telecoms - Financial KPIs'!AS18)&lt;0.001,0,AS10-'Telecoms - Financial KPIs'!AS18)</f>
        <v>0</v>
      </c>
      <c r="AT61" s="403"/>
      <c r="AU61" s="404">
        <f>IF(ABS(AU10-'Telecoms - Financial KPIs'!AU18)&lt;0.001,0,AU10-'Telecoms - Financial KPIs'!AU18)</f>
        <v>0</v>
      </c>
      <c r="AV61" s="403"/>
      <c r="AW61" s="404">
        <f>IF(ABS(AW10-'Telecoms - Financial KPIs'!AW18)&lt;0.001,0,AW10-'Telecoms - Financial KPIs'!AW18)</f>
        <v>0</v>
      </c>
      <c r="AX61" s="403"/>
      <c r="AY61" s="404">
        <f>IF(ABS(AY10-'Telecoms - Financial KPIs'!AY18)&lt;0.001,0,AY10-'Telecoms - Financial KPIs'!AY18)</f>
        <v>0</v>
      </c>
      <c r="AZ61" s="403"/>
      <c r="BA61" s="404">
        <f>IF(ABS(BA10-'Telecoms - Financial KPIs'!BA18)&lt;0.001,0,BA10-'Telecoms - Financial KPIs'!BA18)</f>
        <v>0</v>
      </c>
    </row>
    <row r="62" spans="2:53" s="401" customFormat="1" ht="12.75" hidden="1" customHeight="1">
      <c r="B62" s="401" t="s">
        <v>295</v>
      </c>
      <c r="H62" s="402" t="s">
        <v>192</v>
      </c>
      <c r="J62" s="403"/>
      <c r="K62" s="403"/>
      <c r="L62" s="403"/>
      <c r="M62" s="403"/>
      <c r="N62" s="410">
        <f>IF(ABS(N29-'Group - Segment reporting'!L$41)&lt;0.001,0,N29-'Group - Segment reporting'!L$41)</f>
        <v>0</v>
      </c>
      <c r="O62" s="410">
        <f>IF(ABS(O29-'Group - Segment reporting'!M$41)&lt;0.001,0,O29-'Group - Segment reporting'!M$41)</f>
        <v>0</v>
      </c>
      <c r="P62" s="403"/>
      <c r="Q62" s="403"/>
      <c r="R62" s="403"/>
      <c r="S62" s="403"/>
      <c r="T62" s="403"/>
      <c r="U62" s="403"/>
      <c r="V62" s="410">
        <f>IF(ABS(V29-'Group - Segment reporting'!AG$41)&lt;0.001,0,V29-'Group - Segment reporting'!AG$41)</f>
        <v>0</v>
      </c>
      <c r="W62" s="410">
        <f>IF(ABS(W29-'Group - Segment reporting'!AH$41)&lt;0.001,0,W29-'Group - Segment reporting'!AH$41)</f>
        <v>0</v>
      </c>
      <c r="X62" s="411"/>
      <c r="Y62" s="403"/>
      <c r="Z62" s="403"/>
      <c r="AA62" s="403"/>
      <c r="AB62" s="403"/>
      <c r="AC62" s="410">
        <f>IF(ABS(AC29-'Group - Segment reporting'!BB$41)&lt;0.001,0,AC29-'Group - Segment reporting'!BB$41)</f>
        <v>0</v>
      </c>
      <c r="AD62" s="410">
        <f>IF(ABS(AD29-'Group - Segment reporting'!BC$41)&lt;0.001,0,AD29-'Group - Segment reporting'!BC$41)</f>
        <v>0</v>
      </c>
      <c r="AE62" s="403"/>
      <c r="AF62" s="403"/>
      <c r="AG62" s="403"/>
      <c r="AH62" s="403"/>
      <c r="AI62" s="403"/>
      <c r="AJ62" s="403"/>
      <c r="AK62" s="410">
        <f>IF(ABS(AK29-'Group - Segment reporting'!BW$41)&lt;0.001,0,AK29-'Group - Segment reporting'!BW$41)</f>
        <v>0</v>
      </c>
      <c r="AL62" s="410">
        <f>IF(ABS(AL29-'Group - Segment reporting'!BX$41)&lt;0.001,0,AL29-'Group - Segment reporting'!BX$41)</f>
        <v>0</v>
      </c>
      <c r="AM62" s="411"/>
      <c r="AN62" s="403"/>
      <c r="AO62" s="403"/>
      <c r="AP62" s="403"/>
      <c r="AQ62" s="403"/>
      <c r="AR62" s="410">
        <f>IF(ABS(AR29-'Group - Segment reporting'!CR$41)&lt;0.001,0,AR29-'Group - Segment reporting'!CR$41)</f>
        <v>0</v>
      </c>
      <c r="AS62" s="410">
        <f>IF(ABS(AS29-'Group - Segment reporting'!CS$41)&lt;0.001,0,AS29-'Group - Segment reporting'!CS$41)</f>
        <v>0</v>
      </c>
      <c r="AT62" s="403"/>
      <c r="AU62" s="403"/>
      <c r="AV62" s="403"/>
      <c r="AW62" s="403"/>
      <c r="AX62" s="403"/>
      <c r="AY62" s="403"/>
      <c r="AZ62" s="410">
        <f>IF(ABS(AZ29-'Group - Segment reporting'!DM$41)&lt;0.001,0,AZ29-'Group - Segment reporting'!DM$41)</f>
        <v>0</v>
      </c>
      <c r="BA62" s="410">
        <f>IF(ABS(BA29-'Group - Segment reporting'!DN$41)&lt;0.001,0,BA29-'Group - Segment reporting'!DN$41)</f>
        <v>0</v>
      </c>
    </row>
    <row r="63" spans="2:53" s="211" customFormat="1" ht="12.75" hidden="1" customHeight="1">
      <c r="B63" s="186"/>
      <c r="C63" s="186"/>
      <c r="D63" s="186"/>
      <c r="E63" s="186"/>
      <c r="F63" s="186"/>
      <c r="H63" s="187"/>
      <c r="J63" s="186"/>
      <c r="K63" s="186"/>
      <c r="L63" s="186"/>
      <c r="M63" s="186"/>
      <c r="N63" s="186"/>
      <c r="O63" s="186"/>
      <c r="P63" s="186"/>
      <c r="Q63" s="186"/>
      <c r="R63" s="186"/>
      <c r="S63" s="186"/>
      <c r="T63" s="186"/>
      <c r="U63" s="186"/>
      <c r="V63" s="186"/>
      <c r="W63" s="186"/>
      <c r="Y63" s="186"/>
      <c r="Z63" s="186"/>
      <c r="AA63" s="186"/>
      <c r="AB63" s="186"/>
      <c r="AC63" s="186"/>
      <c r="AD63" s="186"/>
      <c r="AE63" s="186"/>
      <c r="AF63" s="186"/>
      <c r="AG63" s="186"/>
      <c r="AH63" s="186"/>
      <c r="AI63" s="186"/>
      <c r="AJ63" s="186"/>
      <c r="AK63" s="186"/>
      <c r="AL63" s="186"/>
      <c r="AN63" s="186"/>
      <c r="AO63" s="186"/>
      <c r="AP63" s="186"/>
      <c r="AQ63" s="186"/>
      <c r="AR63" s="186"/>
      <c r="AS63" s="186"/>
      <c r="AT63" s="186"/>
      <c r="AU63" s="186"/>
      <c r="AV63" s="186"/>
      <c r="AW63" s="186"/>
      <c r="AX63" s="186"/>
      <c r="AY63" s="186"/>
      <c r="AZ63" s="186"/>
      <c r="BA63" s="186"/>
    </row>
    <row r="64" spans="2:53" hidden="1"/>
    <row r="66" spans="36:36">
      <c r="AJ66" s="1319"/>
    </row>
  </sheetData>
  <customSheetViews>
    <customSheetView guid="{F499C411-D421-49FC-BA0F-3A5BFE024471}" scale="80" showGridLines="0" hiddenRows="1" hiddenColumns="1">
      <pane xSplit="9"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J50:W50 BD10:BK10 BM10:BT10 BV9:CC10 BV13:CC14 BM13:BT14 BD13:BK14 BD17:BK22 BM17:BT22 BV17:CC22 BV25:CC26 BM25:BT26 BD25:BK26 Y50:AL50 BT9 BD9:BH9 AN50:BA50">
    <cfRule type="cellIs" dxfId="216" priority="19" operator="notBetween">
      <formula>-2</formula>
      <formula>2</formula>
    </cfRule>
  </conditionalFormatting>
  <conditionalFormatting sqref="H39:H40">
    <cfRule type="cellIs" dxfId="215" priority="18" operator="notEqual">
      <formula>0</formula>
    </cfRule>
  </conditionalFormatting>
  <conditionalFormatting sqref="J61:W61 Y61:AL61 AN61:BA61">
    <cfRule type="cellIs" dxfId="214" priority="17" operator="notBetween">
      <formula>-0.0009999999</formula>
      <formula>0.0009999999</formula>
    </cfRule>
  </conditionalFormatting>
  <conditionalFormatting sqref="J53:W55 Y53:AL55 AN53:BA55">
    <cfRule type="cellIs" dxfId="213" priority="16" operator="notBetween">
      <formula>-0.9999999999</formula>
      <formula>0.9999999999</formula>
    </cfRule>
  </conditionalFormatting>
  <conditionalFormatting sqref="J57:W58 Y57:AL58 AN57:BA58">
    <cfRule type="cellIs" dxfId="212" priority="14" operator="notBetween">
      <formula>-0.9999999999</formula>
      <formula>0.9999999999</formula>
    </cfRule>
  </conditionalFormatting>
  <conditionalFormatting sqref="J62:W62 Y62:AL62 AN62:BA62">
    <cfRule type="cellIs" dxfId="211" priority="15" operator="notBetween">
      <formula>-0.0009999999</formula>
      <formula>0.0009999999</formula>
    </cfRule>
  </conditionalFormatting>
  <conditionalFormatting sqref="H42">
    <cfRule type="cellIs" dxfId="210" priority="13" operator="notEqual">
      <formula>0</formula>
    </cfRule>
  </conditionalFormatting>
  <conditionalFormatting sqref="H44">
    <cfRule type="cellIs" dxfId="209" priority="12" operator="notEqual">
      <formula>"OK"</formula>
    </cfRule>
  </conditionalFormatting>
  <conditionalFormatting sqref="H43">
    <cfRule type="cellIs" dxfId="208" priority="11" operator="notEqual">
      <formula>0</formula>
    </cfRule>
  </conditionalFormatting>
  <conditionalFormatting sqref="J47:W47">
    <cfRule type="cellIs" dxfId="207" priority="10" operator="greaterThan">
      <formula>0</formula>
    </cfRule>
  </conditionalFormatting>
  <conditionalFormatting sqref="Y47:AL47">
    <cfRule type="cellIs" dxfId="206" priority="9" operator="greaterThan">
      <formula>0</formula>
    </cfRule>
  </conditionalFormatting>
  <conditionalFormatting sqref="AN47:BA47">
    <cfRule type="cellIs" dxfId="205" priority="8" operator="greaterThan">
      <formula>0</formula>
    </cfRule>
  </conditionalFormatting>
  <conditionalFormatting sqref="BV11:CC12 BM11:BT12 BD11:BK12">
    <cfRule type="cellIs" dxfId="204" priority="7" operator="notBetween">
      <formula>-2</formula>
      <formula>2</formula>
    </cfRule>
  </conditionalFormatting>
  <conditionalFormatting sqref="BD15:BK16 BM15:BT16 BV15:CC16">
    <cfRule type="cellIs" dxfId="203" priority="6" operator="notBetween">
      <formula>-2</formula>
      <formula>2</formula>
    </cfRule>
  </conditionalFormatting>
  <conditionalFormatting sqref="BD23:BK24 BM23:BT24 BV23:CC24">
    <cfRule type="cellIs" dxfId="202" priority="5" operator="notBetween">
      <formula>-2</formula>
      <formula>2</formula>
    </cfRule>
  </conditionalFormatting>
  <conditionalFormatting sqref="H41">
    <cfRule type="cellIs" dxfId="201" priority="3" operator="notEqual">
      <formula>0</formula>
    </cfRule>
  </conditionalFormatting>
  <conditionalFormatting sqref="BM9:BS9 BI9:BK9">
    <cfRule type="cellIs" dxfId="200" priority="2" operator="notBetween">
      <formula>-2</formula>
      <formula>2</formula>
    </cfRule>
  </conditionalFormatting>
  <conditionalFormatting sqref="BD28:BK29 BD31:BK32 BM28:BT29 BM31:BT32 BV28:CC29 BV31:CC32">
    <cfRule type="cellIs" dxfId="199"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olBreaks count="1" manualBreakCount="1">
    <brk id="38" max="1048575" man="1"/>
  </colBreaks>
  <drawing r:id="rId4"/>
  <legacyDrawing r:id="rId5"/>
  <controls>
    <mc:AlternateContent xmlns:mc="http://schemas.openxmlformats.org/markup-compatibility/2006">
      <mc:Choice Requires="x14">
        <control shapeId="54273"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54273" r:id="rId6" name="CustomMemberDispatcher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6">
    <tabColor rgb="FFFF6600"/>
    <pageSetUpPr autoPageBreaks="0"/>
  </sheetPr>
  <dimension ref="A1:W86"/>
  <sheetViews>
    <sheetView showGridLines="0" zoomScale="80" zoomScaleNormal="80" zoomScaleSheetLayoutView="7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7" customWidth="1"/>
    <col min="6" max="6" width="52.7109375" style="7" customWidth="1"/>
    <col min="7" max="7" width="1.7109375" style="7" customWidth="1"/>
    <col min="8" max="8" width="10.7109375" style="22" customWidth="1"/>
    <col min="9" max="9" width="2.7109375" style="52" customWidth="1"/>
    <col min="10" max="10" width="12.28515625" style="52" customWidth="1"/>
    <col min="11" max="21" width="12.28515625" style="7" customWidth="1"/>
    <col min="22" max="202" width="11.42578125" style="7" customWidth="1"/>
    <col min="203" max="203" width="11.42578125" style="7"/>
    <col min="204" max="204" width="11.42578125" style="7" customWidth="1"/>
    <col min="205" max="206" width="11.42578125" style="7"/>
    <col min="207" max="219" width="11.42578125" style="7" customWidth="1"/>
    <col min="220" max="221" width="11.42578125" style="7"/>
    <col min="222" max="234" width="11.42578125" style="7" customWidth="1"/>
    <col min="235" max="16384" width="11.42578125" style="7"/>
  </cols>
  <sheetData>
    <row r="1" spans="1:23" ht="12" customHeight="1">
      <c r="F1" s="1350" t="s">
        <v>431</v>
      </c>
    </row>
    <row r="2" spans="1:23" ht="12" customHeight="1">
      <c r="F2" s="1350"/>
    </row>
    <row r="3" spans="1:23" ht="12" customHeight="1">
      <c r="F3" s="1350"/>
    </row>
    <row r="4" spans="1:23" ht="12" customHeight="1">
      <c r="F4" s="1350"/>
    </row>
    <row r="5" spans="1:23" ht="12" customHeight="1">
      <c r="F5" s="1353"/>
    </row>
    <row r="6" spans="1:23" ht="23.25" customHeight="1">
      <c r="B6" s="1405" t="s">
        <v>7</v>
      </c>
      <c r="C6" s="1405"/>
      <c r="D6" s="1405"/>
      <c r="E6" s="1405"/>
      <c r="F6" s="1405"/>
      <c r="G6" s="21"/>
      <c r="H6" s="1405" t="s">
        <v>0</v>
      </c>
      <c r="J6" s="896">
        <v>2016</v>
      </c>
      <c r="K6" s="896"/>
      <c r="L6" s="896"/>
      <c r="M6" s="996"/>
      <c r="N6" s="998">
        <v>2017</v>
      </c>
      <c r="O6" s="896"/>
      <c r="P6" s="896"/>
      <c r="Q6" s="996"/>
      <c r="R6" s="896">
        <v>2018</v>
      </c>
      <c r="S6" s="896"/>
      <c r="T6" s="896"/>
      <c r="U6" s="896"/>
    </row>
    <row r="7" spans="1:23" s="414" customFormat="1" ht="29.25" customHeight="1">
      <c r="B7" s="1362"/>
      <c r="C7" s="1362"/>
      <c r="D7" s="1362"/>
      <c r="E7" s="1362"/>
      <c r="F7" s="1362"/>
      <c r="H7" s="1362"/>
      <c r="I7" s="278"/>
      <c r="J7" s="202" t="s">
        <v>249</v>
      </c>
      <c r="K7" s="202" t="s">
        <v>250</v>
      </c>
      <c r="L7" s="202" t="s">
        <v>252</v>
      </c>
      <c r="M7" s="437" t="s">
        <v>253</v>
      </c>
      <c r="N7" s="783" t="s">
        <v>369</v>
      </c>
      <c r="O7" s="202" t="s">
        <v>370</v>
      </c>
      <c r="P7" s="202" t="s">
        <v>372</v>
      </c>
      <c r="Q7" s="437" t="s">
        <v>373</v>
      </c>
      <c r="R7" s="202" t="s">
        <v>459</v>
      </c>
      <c r="S7" s="202" t="s">
        <v>460</v>
      </c>
      <c r="T7" s="202" t="s">
        <v>462</v>
      </c>
      <c r="U7" s="202" t="s">
        <v>463</v>
      </c>
    </row>
    <row r="8" spans="1:23" s="90" customFormat="1" ht="15" customHeight="1">
      <c r="H8" s="99"/>
      <c r="I8" s="221"/>
      <c r="J8" s="129"/>
      <c r="K8" s="126"/>
      <c r="L8" s="525"/>
      <c r="M8" s="126"/>
      <c r="N8" s="126"/>
      <c r="O8" s="126"/>
      <c r="P8" s="525"/>
      <c r="Q8" s="126"/>
      <c r="R8" s="126"/>
      <c r="S8" s="126"/>
      <c r="T8" s="525"/>
      <c r="U8" s="126"/>
    </row>
    <row r="9" spans="1:23" s="90" customFormat="1" ht="23.25" customHeight="1">
      <c r="A9" s="438"/>
      <c r="B9" s="438" t="s">
        <v>844</v>
      </c>
      <c r="C9" s="438"/>
      <c r="D9" s="438"/>
      <c r="E9" s="438"/>
      <c r="F9" s="438"/>
      <c r="H9" s="99"/>
      <c r="I9" s="221"/>
      <c r="J9" s="221"/>
    </row>
    <row r="10" spans="1:23" s="90" customFormat="1" ht="15" customHeight="1">
      <c r="H10" s="99"/>
      <c r="I10" s="221"/>
      <c r="J10" s="221"/>
    </row>
    <row r="11" spans="1:23" s="90" customFormat="1" ht="15" customHeight="1">
      <c r="B11" s="464" t="s">
        <v>8</v>
      </c>
      <c r="C11" s="465"/>
      <c r="D11" s="465"/>
      <c r="E11" s="465"/>
      <c r="F11" s="465"/>
      <c r="H11" s="466"/>
      <c r="I11" s="221"/>
      <c r="J11" s="523"/>
      <c r="K11" s="523"/>
      <c r="L11" s="523"/>
      <c r="M11" s="523"/>
      <c r="N11" s="523"/>
      <c r="O11" s="523"/>
      <c r="P11" s="523"/>
      <c r="Q11" s="523"/>
      <c r="R11" s="523"/>
      <c r="S11" s="523"/>
      <c r="T11" s="523"/>
      <c r="U11" s="523"/>
      <c r="W11" s="145"/>
    </row>
    <row r="12" spans="1:23" s="208" customFormat="1" ht="15" customHeight="1">
      <c r="B12" s="1163" t="s">
        <v>845</v>
      </c>
      <c r="C12" s="1132"/>
      <c r="D12" s="1133"/>
      <c r="E12" s="855"/>
      <c r="F12" s="854"/>
      <c r="H12" s="853" t="s">
        <v>739</v>
      </c>
      <c r="I12" s="54"/>
      <c r="J12" s="346">
        <v>2884.3029999999999</v>
      </c>
      <c r="K12" s="346">
        <v>2937.605</v>
      </c>
      <c r="L12" s="346">
        <v>2980.578</v>
      </c>
      <c r="M12" s="816">
        <v>3024.3270000000002</v>
      </c>
      <c r="N12" s="1005">
        <v>3071.8319999999999</v>
      </c>
      <c r="O12" s="346">
        <v>3091.2939999999999</v>
      </c>
      <c r="P12" s="346">
        <v>3086.3029999999999</v>
      </c>
      <c r="Q12" s="816">
        <v>3081.5230000000001</v>
      </c>
      <c r="R12" s="346">
        <v>3137.585</v>
      </c>
      <c r="S12" s="346"/>
      <c r="T12" s="346"/>
      <c r="U12" s="346"/>
      <c r="W12" s="96"/>
    </row>
    <row r="13" spans="1:23" s="221" customFormat="1" ht="15" customHeight="1">
      <c r="B13" s="1335" t="s">
        <v>846</v>
      </c>
      <c r="C13" s="175"/>
      <c r="D13" s="113"/>
      <c r="E13" s="113"/>
      <c r="F13" s="176"/>
      <c r="H13" s="177"/>
      <c r="J13" s="519">
        <v>1.78</v>
      </c>
      <c r="K13" s="519">
        <v>1.8</v>
      </c>
      <c r="L13" s="519">
        <v>1.82</v>
      </c>
      <c r="M13" s="545">
        <v>1.84</v>
      </c>
      <c r="N13" s="1000">
        <v>1.84</v>
      </c>
      <c r="O13" s="519">
        <v>1.8</v>
      </c>
      <c r="P13" s="519">
        <v>1.85</v>
      </c>
      <c r="Q13" s="545">
        <v>1.87</v>
      </c>
      <c r="R13" s="519">
        <v>1.86</v>
      </c>
      <c r="S13" s="519"/>
      <c r="T13" s="519"/>
      <c r="U13" s="519"/>
    </row>
    <row r="14" spans="1:23" s="90" customFormat="1" ht="15" customHeight="1">
      <c r="B14" s="258" t="s">
        <v>494</v>
      </c>
      <c r="H14" s="99"/>
      <c r="I14" s="221"/>
      <c r="J14" s="221"/>
      <c r="K14" s="221"/>
      <c r="L14" s="221"/>
      <c r="M14" s="820"/>
      <c r="N14" s="1001"/>
      <c r="O14" s="221"/>
      <c r="P14" s="221"/>
      <c r="Q14" s="820"/>
    </row>
    <row r="15" spans="1:23" s="208" customFormat="1" ht="15" customHeight="1" thickBot="1">
      <c r="B15" s="1336" t="s">
        <v>847</v>
      </c>
      <c r="C15" s="1155"/>
      <c r="D15" s="1099"/>
      <c r="E15" s="1099"/>
      <c r="F15" s="1100"/>
      <c r="H15" s="1302" t="s">
        <v>740</v>
      </c>
      <c r="I15" s="54"/>
      <c r="J15" s="1191" t="s">
        <v>529</v>
      </c>
      <c r="K15" s="1191" t="s">
        <v>529</v>
      </c>
      <c r="L15" s="1191" t="s">
        <v>529</v>
      </c>
      <c r="M15" s="1179" t="s">
        <v>529</v>
      </c>
      <c r="N15" s="1156">
        <v>55</v>
      </c>
      <c r="O15" s="1148">
        <v>57.7</v>
      </c>
      <c r="P15" s="1148">
        <v>58.7</v>
      </c>
      <c r="Q15" s="1149">
        <v>58.3</v>
      </c>
      <c r="R15" s="1148">
        <v>57.1</v>
      </c>
      <c r="S15" s="1150"/>
      <c r="T15" s="1150"/>
      <c r="U15" s="1150"/>
    </row>
    <row r="16" spans="1:23" s="90" customFormat="1" ht="23.25" customHeight="1" thickTop="1">
      <c r="H16" s="99"/>
      <c r="I16" s="221"/>
      <c r="J16" s="129"/>
      <c r="K16" s="126"/>
      <c r="L16" s="126"/>
      <c r="M16" s="126"/>
      <c r="N16" s="126"/>
      <c r="O16" s="126"/>
      <c r="P16" s="126"/>
      <c r="Q16" s="126"/>
      <c r="R16" s="126"/>
      <c r="S16" s="126"/>
      <c r="T16" s="126"/>
      <c r="U16" s="126"/>
      <c r="W16" s="857"/>
    </row>
    <row r="17" spans="2:23" s="90" customFormat="1" ht="23.25" customHeight="1">
      <c r="B17" s="438" t="s">
        <v>51</v>
      </c>
      <c r="H17" s="99"/>
      <c r="I17" s="221"/>
      <c r="J17" s="129"/>
      <c r="K17" s="126"/>
      <c r="L17" s="126"/>
      <c r="M17" s="126"/>
      <c r="N17" s="126"/>
      <c r="O17" s="126"/>
      <c r="P17" s="126"/>
      <c r="Q17" s="126"/>
      <c r="R17" s="126"/>
      <c r="S17" s="126"/>
      <c r="T17" s="126"/>
      <c r="U17" s="126"/>
    </row>
    <row r="18" spans="2:23" s="90" customFormat="1" ht="15" customHeight="1">
      <c r="H18" s="99"/>
      <c r="I18" s="221"/>
      <c r="J18" s="129"/>
      <c r="K18" s="126"/>
      <c r="L18" s="126"/>
      <c r="M18" s="126"/>
      <c r="N18" s="126"/>
      <c r="O18" s="126"/>
      <c r="P18" s="126"/>
      <c r="Q18" s="126"/>
      <c r="R18" s="126"/>
      <c r="S18" s="126"/>
      <c r="T18" s="126"/>
      <c r="U18" s="126"/>
    </row>
    <row r="19" spans="2:23" s="90" customFormat="1" ht="15" customHeight="1">
      <c r="B19" s="258" t="s">
        <v>8</v>
      </c>
      <c r="H19" s="99"/>
      <c r="I19" s="221"/>
      <c r="J19" s="129"/>
      <c r="K19" s="863"/>
      <c r="L19" s="863"/>
      <c r="M19" s="126"/>
      <c r="N19" s="126"/>
      <c r="O19" s="863"/>
      <c r="P19" s="863"/>
      <c r="Q19" s="126"/>
      <c r="R19" s="126"/>
      <c r="S19" s="863"/>
      <c r="T19" s="863"/>
      <c r="U19" s="126"/>
      <c r="W19" s="857"/>
    </row>
    <row r="20" spans="2:23" s="208" customFormat="1" ht="15" customHeight="1">
      <c r="B20" s="856" t="s">
        <v>81</v>
      </c>
      <c r="C20" s="856"/>
      <c r="D20" s="855"/>
      <c r="E20" s="855"/>
      <c r="F20" s="854"/>
      <c r="G20" s="211"/>
      <c r="H20" s="853" t="s">
        <v>741</v>
      </c>
      <c r="I20" s="56"/>
      <c r="J20" s="346">
        <v>15226.844999999999</v>
      </c>
      <c r="K20" s="346">
        <v>15492.464</v>
      </c>
      <c r="L20" s="346">
        <v>15661.566999999999</v>
      </c>
      <c r="M20" s="816">
        <v>15726.698</v>
      </c>
      <c r="N20" s="1005">
        <v>15764.905000000001</v>
      </c>
      <c r="O20" s="346">
        <v>15836.563</v>
      </c>
      <c r="P20" s="346">
        <v>15912.545</v>
      </c>
      <c r="Q20" s="816">
        <v>15892.57</v>
      </c>
      <c r="R20" s="346">
        <v>16079.25</v>
      </c>
      <c r="S20" s="346"/>
      <c r="T20" s="346"/>
      <c r="U20" s="346"/>
      <c r="W20" s="858"/>
    </row>
    <row r="21" spans="2:23" s="90" customFormat="1" ht="15" customHeight="1">
      <c r="C21" s="97" t="s">
        <v>11</v>
      </c>
      <c r="D21" s="94"/>
      <c r="E21" s="94"/>
      <c r="F21" s="98"/>
      <c r="H21" s="184" t="s">
        <v>742</v>
      </c>
      <c r="I21" s="221"/>
      <c r="J21" s="145">
        <v>11995.094999999999</v>
      </c>
      <c r="K21" s="145">
        <v>12225.566999999999</v>
      </c>
      <c r="L21" s="145">
        <v>12360.645</v>
      </c>
      <c r="M21" s="595">
        <v>12531.053</v>
      </c>
      <c r="N21" s="1002">
        <v>12650.337</v>
      </c>
      <c r="O21" s="145">
        <v>12797.623</v>
      </c>
      <c r="P21" s="145">
        <v>12944.439</v>
      </c>
      <c r="Q21" s="595">
        <v>13069.485000000001</v>
      </c>
      <c r="R21" s="145">
        <v>13191.290999999999</v>
      </c>
      <c r="S21" s="88"/>
      <c r="T21" s="88"/>
      <c r="U21" s="88"/>
      <c r="W21" s="858"/>
    </row>
    <row r="22" spans="2:23" s="211" customFormat="1" ht="15" customHeight="1">
      <c r="B22" s="12"/>
      <c r="C22" s="85"/>
      <c r="D22" s="243" t="s">
        <v>83</v>
      </c>
      <c r="E22" s="12"/>
      <c r="F22" s="12"/>
      <c r="H22" s="982" t="s">
        <v>744</v>
      </c>
      <c r="I22" s="56"/>
      <c r="J22" s="279">
        <v>1046.1199999999999</v>
      </c>
      <c r="K22" s="279">
        <v>1150.8820000000001</v>
      </c>
      <c r="L22" s="279">
        <v>1202.2270000000001</v>
      </c>
      <c r="M22" s="596">
        <v>1291.8699999999999</v>
      </c>
      <c r="N22" s="1003">
        <v>1353.586</v>
      </c>
      <c r="O22" s="279">
        <v>1449.7049999999999</v>
      </c>
      <c r="P22" s="279">
        <v>1559.346</v>
      </c>
      <c r="Q22" s="596">
        <v>1623.424</v>
      </c>
      <c r="R22" s="279">
        <v>1703.1949999999999</v>
      </c>
      <c r="S22" s="30"/>
      <c r="T22" s="30"/>
      <c r="U22" s="30"/>
      <c r="W22" s="858"/>
    </row>
    <row r="23" spans="2:23" s="90" customFormat="1" ht="15" customHeight="1">
      <c r="C23" s="97"/>
      <c r="D23" s="97" t="s">
        <v>84</v>
      </c>
      <c r="E23" s="94"/>
      <c r="F23" s="98"/>
      <c r="H23" s="943"/>
      <c r="I23" s="221"/>
      <c r="J23" s="145">
        <v>10948.975</v>
      </c>
      <c r="K23" s="145">
        <v>11074.684999999999</v>
      </c>
      <c r="L23" s="145">
        <v>11158.418</v>
      </c>
      <c r="M23" s="595">
        <v>11239.183000000001</v>
      </c>
      <c r="N23" s="1002">
        <v>11296.751</v>
      </c>
      <c r="O23" s="145">
        <v>11347.918</v>
      </c>
      <c r="P23" s="145">
        <v>11385.093000000001</v>
      </c>
      <c r="Q23" s="595">
        <v>11446.061</v>
      </c>
      <c r="R23" s="145">
        <v>11488.096</v>
      </c>
      <c r="S23" s="88"/>
      <c r="T23" s="88"/>
      <c r="U23" s="88"/>
      <c r="W23" s="858"/>
    </row>
    <row r="24" spans="2:23" s="211" customFormat="1" ht="15" customHeight="1">
      <c r="B24" s="12"/>
      <c r="C24" s="85" t="s">
        <v>12</v>
      </c>
      <c r="D24" s="12"/>
      <c r="E24" s="12"/>
      <c r="F24" s="12"/>
      <c r="H24" s="150" t="s">
        <v>743</v>
      </c>
      <c r="I24" s="56"/>
      <c r="J24" s="279">
        <v>3231.75</v>
      </c>
      <c r="K24" s="279">
        <v>3266.8969999999999</v>
      </c>
      <c r="L24" s="279">
        <v>3300.922</v>
      </c>
      <c r="M24" s="596">
        <v>3195.645</v>
      </c>
      <c r="N24" s="1003">
        <v>3114.5680000000002</v>
      </c>
      <c r="O24" s="279">
        <v>3038.94</v>
      </c>
      <c r="P24" s="279">
        <v>2968.1060000000002</v>
      </c>
      <c r="Q24" s="596">
        <v>2823.085</v>
      </c>
      <c r="R24" s="279">
        <v>2887.9589999999998</v>
      </c>
      <c r="S24" s="30"/>
      <c r="T24" s="30"/>
      <c r="U24" s="30"/>
      <c r="W24" s="858"/>
    </row>
    <row r="25" spans="2:23" s="96" customFormat="1" ht="15" customHeight="1">
      <c r="B25" s="95" t="s">
        <v>81</v>
      </c>
      <c r="C25" s="95"/>
      <c r="D25" s="375"/>
      <c r="E25" s="375"/>
      <c r="F25" s="471"/>
      <c r="G25" s="221"/>
      <c r="H25" s="177" t="s">
        <v>741</v>
      </c>
      <c r="I25" s="221"/>
      <c r="J25" s="319">
        <v>15226.844999999999</v>
      </c>
      <c r="K25" s="319">
        <v>15492.464</v>
      </c>
      <c r="L25" s="319">
        <v>15661.566999999999</v>
      </c>
      <c r="M25" s="458">
        <v>15726.698</v>
      </c>
      <c r="N25" s="1019">
        <v>15764.905000000001</v>
      </c>
      <c r="O25" s="319">
        <v>15836.563</v>
      </c>
      <c r="P25" s="319">
        <v>15912.545</v>
      </c>
      <c r="Q25" s="458">
        <v>15892.57</v>
      </c>
      <c r="R25" s="319">
        <v>16079.25</v>
      </c>
      <c r="S25" s="319"/>
      <c r="T25" s="319"/>
      <c r="U25" s="319"/>
      <c r="W25" s="858"/>
    </row>
    <row r="26" spans="2:23" s="211" customFormat="1" ht="15" customHeight="1">
      <c r="B26" s="12"/>
      <c r="C26" s="85" t="s">
        <v>481</v>
      </c>
      <c r="D26" s="12"/>
      <c r="E26" s="12"/>
      <c r="F26" s="12"/>
      <c r="H26" s="982" t="s">
        <v>745</v>
      </c>
      <c r="I26" s="56"/>
      <c r="J26" s="279">
        <v>5135.03</v>
      </c>
      <c r="K26" s="279">
        <v>5300.08</v>
      </c>
      <c r="L26" s="279">
        <v>5435.1620000000003</v>
      </c>
      <c r="M26" s="596">
        <v>5556.5240000000003</v>
      </c>
      <c r="N26" s="1003">
        <v>5662.7709999999997</v>
      </c>
      <c r="O26" s="279">
        <v>5687.777</v>
      </c>
      <c r="P26" s="279">
        <v>5712.5739999999996</v>
      </c>
      <c r="Q26" s="596">
        <v>5775.625</v>
      </c>
      <c r="R26" s="279">
        <v>5827.0450000000001</v>
      </c>
      <c r="S26" s="30"/>
      <c r="T26" s="30"/>
      <c r="U26" s="30"/>
      <c r="W26" s="858"/>
    </row>
    <row r="27" spans="2:23" s="90" customFormat="1" ht="15" customHeight="1">
      <c r="C27" s="479" t="s">
        <v>482</v>
      </c>
      <c r="H27" s="557" t="s">
        <v>746</v>
      </c>
      <c r="I27" s="221"/>
      <c r="J27" s="145">
        <v>10091.815000000001</v>
      </c>
      <c r="K27" s="145">
        <v>10192.384</v>
      </c>
      <c r="L27" s="145">
        <v>10226.405000000001</v>
      </c>
      <c r="M27" s="595">
        <v>10170.174000000001</v>
      </c>
      <c r="N27" s="1002">
        <v>10102.134</v>
      </c>
      <c r="O27" s="145">
        <v>10148.786</v>
      </c>
      <c r="P27" s="145">
        <v>10199.971</v>
      </c>
      <c r="Q27" s="595">
        <v>10116.945</v>
      </c>
      <c r="R27" s="145">
        <v>10252.205</v>
      </c>
      <c r="S27" s="88"/>
      <c r="T27" s="88"/>
      <c r="U27" s="88"/>
      <c r="W27" s="858"/>
    </row>
    <row r="28" spans="2:23" s="211" customFormat="1" ht="15" customHeight="1">
      <c r="B28" s="12"/>
      <c r="C28" s="85"/>
      <c r="D28" s="243" t="s">
        <v>83</v>
      </c>
      <c r="E28" s="12"/>
      <c r="F28" s="12"/>
      <c r="H28" s="982" t="s">
        <v>744</v>
      </c>
      <c r="I28" s="56"/>
      <c r="J28" s="279">
        <v>1046.1199999999999</v>
      </c>
      <c r="K28" s="279">
        <v>1150.8820000000001</v>
      </c>
      <c r="L28" s="279">
        <v>1202.2270000000001</v>
      </c>
      <c r="M28" s="596">
        <v>1291.8699999999999</v>
      </c>
      <c r="N28" s="1003">
        <v>1353.586</v>
      </c>
      <c r="O28" s="279">
        <v>1449.7049999999999</v>
      </c>
      <c r="P28" s="279">
        <v>1559.346</v>
      </c>
      <c r="Q28" s="596">
        <v>1623.424</v>
      </c>
      <c r="R28" s="279">
        <v>1703.1949999999999</v>
      </c>
      <c r="S28" s="30"/>
      <c r="T28" s="30"/>
      <c r="U28" s="30"/>
      <c r="W28" s="858"/>
    </row>
    <row r="29" spans="2:23" s="90" customFormat="1" ht="15" customHeight="1">
      <c r="C29" s="479"/>
      <c r="D29" s="97" t="s">
        <v>488</v>
      </c>
      <c r="H29" s="557"/>
      <c r="I29" s="221"/>
      <c r="J29" s="145">
        <v>5813.9449999999997</v>
      </c>
      <c r="K29" s="145">
        <v>5774.6049999999996</v>
      </c>
      <c r="L29" s="145">
        <v>5723.2560000000003</v>
      </c>
      <c r="M29" s="595">
        <v>5682.6589999999997</v>
      </c>
      <c r="N29" s="1002">
        <v>5633.98</v>
      </c>
      <c r="O29" s="145">
        <v>5660.1409999999996</v>
      </c>
      <c r="P29" s="145">
        <v>5672.5190000000002</v>
      </c>
      <c r="Q29" s="595">
        <v>5670.4359999999997</v>
      </c>
      <c r="R29" s="145">
        <v>5661.0510000000004</v>
      </c>
      <c r="S29" s="88"/>
      <c r="T29" s="88"/>
      <c r="U29" s="88"/>
      <c r="W29" s="858"/>
    </row>
    <row r="30" spans="2:23" s="211" customFormat="1" ht="15" customHeight="1">
      <c r="B30" s="12"/>
      <c r="C30" s="85"/>
      <c r="D30" s="243" t="s">
        <v>12</v>
      </c>
      <c r="E30" s="12"/>
      <c r="F30" s="12"/>
      <c r="H30" s="982" t="s">
        <v>743</v>
      </c>
      <c r="I30" s="56"/>
      <c r="J30" s="279">
        <v>3231.75</v>
      </c>
      <c r="K30" s="279">
        <v>3266.8969999999999</v>
      </c>
      <c r="L30" s="279">
        <v>3300.922</v>
      </c>
      <c r="M30" s="596">
        <v>3195.645</v>
      </c>
      <c r="N30" s="1003">
        <v>3114.5680000000002</v>
      </c>
      <c r="O30" s="279">
        <v>3038.94</v>
      </c>
      <c r="P30" s="279">
        <v>2968.1060000000002</v>
      </c>
      <c r="Q30" s="596">
        <v>2823.085</v>
      </c>
      <c r="R30" s="279">
        <v>2887.9589999999998</v>
      </c>
      <c r="S30" s="30"/>
      <c r="T30" s="30"/>
      <c r="U30" s="30"/>
      <c r="W30" s="858"/>
    </row>
    <row r="31" spans="2:23" s="90" customFormat="1" ht="15" customHeight="1">
      <c r="B31" s="90" t="s">
        <v>13</v>
      </c>
      <c r="C31" s="97"/>
      <c r="D31" s="94"/>
      <c r="E31" s="94"/>
      <c r="F31" s="98"/>
      <c r="H31" s="184" t="s">
        <v>747</v>
      </c>
      <c r="I31" s="221"/>
      <c r="J31" s="145">
        <v>1629</v>
      </c>
      <c r="K31" s="145">
        <v>1653</v>
      </c>
      <c r="L31" s="145">
        <v>1923</v>
      </c>
      <c r="M31" s="595">
        <v>2403</v>
      </c>
      <c r="N31" s="1002">
        <v>2529</v>
      </c>
      <c r="O31" s="145">
        <v>2633</v>
      </c>
      <c r="P31" s="145">
        <v>2825</v>
      </c>
      <c r="Q31" s="595">
        <v>2970.4940000000001</v>
      </c>
      <c r="R31" s="145">
        <v>3203.4169999999999</v>
      </c>
      <c r="S31" s="88"/>
      <c r="T31" s="88"/>
      <c r="U31" s="88"/>
      <c r="W31" s="858"/>
    </row>
    <row r="32" spans="2:23" s="211" customFormat="1" ht="15" customHeight="1">
      <c r="B32" s="149" t="s">
        <v>264</v>
      </c>
      <c r="C32" s="149"/>
      <c r="D32" s="149"/>
      <c r="E32" s="149"/>
      <c r="F32" s="149"/>
      <c r="H32" s="150" t="s">
        <v>748</v>
      </c>
      <c r="I32" s="56"/>
      <c r="J32" s="1157">
        <v>0.27200000000000002</v>
      </c>
      <c r="K32" s="1158">
        <v>0.27400000000000002</v>
      </c>
      <c r="L32" s="1158">
        <v>0.27400000000000002</v>
      </c>
      <c r="M32" s="1159">
        <v>0.27500000000000002</v>
      </c>
      <c r="N32" s="1160">
        <v>0.27400000000000002</v>
      </c>
      <c r="O32" s="1161">
        <v>0.27200000000000002</v>
      </c>
      <c r="P32" s="1161">
        <v>0.26800000000000002</v>
      </c>
      <c r="Q32" s="1341" t="s">
        <v>529</v>
      </c>
      <c r="R32" s="1340" t="s">
        <v>529</v>
      </c>
      <c r="S32" s="1162"/>
      <c r="T32" s="1162"/>
      <c r="U32" s="1162"/>
      <c r="W32" s="868"/>
    </row>
    <row r="33" spans="1:23" s="90" customFormat="1" ht="15" customHeight="1">
      <c r="B33" s="258" t="s">
        <v>530</v>
      </c>
      <c r="H33" s="99"/>
      <c r="I33" s="221"/>
      <c r="J33" s="129"/>
      <c r="K33" s="129"/>
      <c r="L33" s="129"/>
      <c r="M33" s="599"/>
      <c r="N33" s="1004"/>
      <c r="O33" s="129"/>
      <c r="P33" s="129"/>
      <c r="Q33" s="599"/>
      <c r="R33" s="129"/>
      <c r="S33" s="126"/>
      <c r="T33" s="126"/>
      <c r="U33" s="126"/>
      <c r="W33" s="857"/>
    </row>
    <row r="34" spans="1:23" s="211" customFormat="1" ht="15" customHeight="1">
      <c r="A34" s="90"/>
      <c r="B34" s="985" t="s">
        <v>508</v>
      </c>
      <c r="C34" s="775"/>
      <c r="D34" s="775"/>
      <c r="E34" s="775"/>
      <c r="F34" s="775"/>
      <c r="H34" s="1303" t="s">
        <v>750</v>
      </c>
      <c r="I34" s="56"/>
      <c r="J34" s="778">
        <v>0.1847</v>
      </c>
      <c r="K34" s="778">
        <v>0.17499999999999999</v>
      </c>
      <c r="L34" s="778">
        <v>0.18790000000000001</v>
      </c>
      <c r="M34" s="777">
        <v>0.19259999999999999</v>
      </c>
      <c r="N34" s="1007">
        <v>0.21379999999999999</v>
      </c>
      <c r="O34" s="602">
        <v>0.17349999999999999</v>
      </c>
      <c r="P34" s="602">
        <v>0.2089</v>
      </c>
      <c r="Q34" s="776">
        <v>0.23119999999999999</v>
      </c>
      <c r="R34" s="778">
        <v>0.2175</v>
      </c>
      <c r="S34" s="602"/>
      <c r="T34" s="602"/>
      <c r="U34" s="602"/>
      <c r="W34" s="867"/>
    </row>
    <row r="35" spans="1:23" s="90" customFormat="1" ht="15" customHeight="1">
      <c r="B35" s="258" t="s">
        <v>494</v>
      </c>
      <c r="H35" s="99"/>
      <c r="I35" s="221"/>
      <c r="J35" s="129"/>
      <c r="K35" s="129"/>
      <c r="L35" s="129"/>
      <c r="M35" s="599"/>
      <c r="N35" s="1004"/>
      <c r="O35" s="129"/>
      <c r="P35" s="129"/>
      <c r="Q35" s="599"/>
      <c r="R35" s="129"/>
      <c r="S35" s="126"/>
      <c r="T35" s="126"/>
      <c r="U35" s="126"/>
      <c r="W35" s="857"/>
    </row>
    <row r="36" spans="1:23" s="208" customFormat="1" ht="15" customHeight="1">
      <c r="B36" s="856" t="s">
        <v>495</v>
      </c>
      <c r="C36" s="856"/>
      <c r="D36" s="855"/>
      <c r="E36" s="855"/>
      <c r="F36" s="854"/>
      <c r="G36" s="211"/>
      <c r="H36" s="938" t="s">
        <v>749</v>
      </c>
      <c r="I36" s="56"/>
      <c r="J36" s="903" t="s">
        <v>529</v>
      </c>
      <c r="K36" s="903" t="s">
        <v>529</v>
      </c>
      <c r="L36" s="903" t="s">
        <v>529</v>
      </c>
      <c r="M36" s="931" t="s">
        <v>529</v>
      </c>
      <c r="N36" s="1008">
        <v>12.3</v>
      </c>
      <c r="O36" s="601">
        <v>12.1</v>
      </c>
      <c r="P36" s="601">
        <v>12.6</v>
      </c>
      <c r="Q36" s="817">
        <v>12.4</v>
      </c>
      <c r="R36" s="601">
        <v>12.2</v>
      </c>
      <c r="S36" s="601"/>
      <c r="T36" s="601"/>
      <c r="U36" s="601"/>
      <c r="W36" s="860"/>
    </row>
    <row r="37" spans="1:23" s="90" customFormat="1" ht="15" customHeight="1">
      <c r="C37" s="97" t="s">
        <v>479</v>
      </c>
      <c r="D37" s="94"/>
      <c r="E37" s="94"/>
      <c r="F37" s="98"/>
      <c r="H37" s="943"/>
      <c r="I37" s="221"/>
      <c r="J37" s="784" t="s">
        <v>529</v>
      </c>
      <c r="K37" s="784" t="s">
        <v>529</v>
      </c>
      <c r="L37" s="784" t="s">
        <v>529</v>
      </c>
      <c r="M37" s="824" t="s">
        <v>529</v>
      </c>
      <c r="N37" s="1000">
        <v>16.8</v>
      </c>
      <c r="O37" s="519">
        <v>16.3</v>
      </c>
      <c r="P37" s="519">
        <v>16.8</v>
      </c>
      <c r="Q37" s="545">
        <v>16.399999999999999</v>
      </c>
      <c r="R37" s="519">
        <v>16.3</v>
      </c>
      <c r="S37" s="520"/>
      <c r="T37" s="520"/>
      <c r="U37" s="520"/>
      <c r="W37" s="859"/>
    </row>
    <row r="38" spans="1:23" s="211" customFormat="1" ht="15" customHeight="1">
      <c r="B38" s="12"/>
      <c r="C38" s="243" t="s">
        <v>480</v>
      </c>
      <c r="D38" s="12"/>
      <c r="E38" s="12"/>
      <c r="F38" s="12"/>
      <c r="H38" s="982"/>
      <c r="I38" s="56"/>
      <c r="J38" s="786" t="s">
        <v>529</v>
      </c>
      <c r="K38" s="786" t="s">
        <v>529</v>
      </c>
      <c r="L38" s="786" t="s">
        <v>529</v>
      </c>
      <c r="M38" s="904" t="s">
        <v>529</v>
      </c>
      <c r="N38" s="1009">
        <v>4.0999999999999996</v>
      </c>
      <c r="O38" s="433">
        <v>4.4000000000000004</v>
      </c>
      <c r="P38" s="433">
        <v>4.7</v>
      </c>
      <c r="Q38" s="603">
        <v>4.5</v>
      </c>
      <c r="R38" s="433">
        <v>4</v>
      </c>
      <c r="S38" s="260"/>
      <c r="T38" s="260"/>
      <c r="U38" s="260"/>
      <c r="W38" s="859"/>
    </row>
    <row r="39" spans="1:23" s="90" customFormat="1" ht="15" customHeight="1">
      <c r="B39" s="258" t="s">
        <v>16</v>
      </c>
      <c r="H39" s="99"/>
      <c r="I39" s="221"/>
      <c r="J39" s="129"/>
      <c r="K39" s="129"/>
      <c r="L39" s="129"/>
      <c r="M39" s="599"/>
      <c r="N39" s="1004"/>
      <c r="O39" s="129"/>
      <c r="P39" s="129"/>
      <c r="Q39" s="599"/>
      <c r="R39" s="129"/>
      <c r="S39" s="126"/>
      <c r="T39" s="126"/>
      <c r="U39" s="126"/>
      <c r="W39" s="857"/>
    </row>
    <row r="40" spans="1:23" s="211" customFormat="1" ht="15" customHeight="1" thickBot="1">
      <c r="A40" s="90"/>
      <c r="B40" s="905" t="s">
        <v>87</v>
      </c>
      <c r="C40" s="905"/>
      <c r="D40" s="905"/>
      <c r="E40" s="905"/>
      <c r="F40" s="905"/>
      <c r="H40" s="8"/>
      <c r="I40" s="56"/>
      <c r="J40" s="993">
        <v>0.87</v>
      </c>
      <c r="K40" s="993">
        <v>0.89</v>
      </c>
      <c r="L40" s="993">
        <v>0.89</v>
      </c>
      <c r="M40" s="423">
        <v>0.9</v>
      </c>
      <c r="N40" s="1010">
        <v>0.91</v>
      </c>
      <c r="O40" s="993">
        <v>0.93</v>
      </c>
      <c r="P40" s="993">
        <v>0.95</v>
      </c>
      <c r="Q40" s="423">
        <v>0.96</v>
      </c>
      <c r="R40" s="993">
        <v>0.96</v>
      </c>
      <c r="S40" s="229"/>
      <c r="T40" s="229"/>
      <c r="U40" s="229"/>
      <c r="W40" s="866"/>
    </row>
    <row r="41" spans="1:23" s="90" customFormat="1" ht="23.25" customHeight="1" thickTop="1">
      <c r="H41" s="99"/>
      <c r="I41" s="221"/>
      <c r="J41" s="129"/>
      <c r="K41" s="126"/>
      <c r="L41" s="126"/>
      <c r="M41" s="126"/>
      <c r="N41" s="126"/>
      <c r="O41" s="126"/>
      <c r="P41" s="126"/>
      <c r="Q41" s="126"/>
      <c r="R41" s="126"/>
      <c r="S41" s="126"/>
      <c r="T41" s="126"/>
      <c r="U41" s="126"/>
      <c r="W41" s="857"/>
    </row>
    <row r="42" spans="1:23" s="90" customFormat="1" ht="23.25" customHeight="1">
      <c r="B42" s="438" t="s">
        <v>52</v>
      </c>
      <c r="H42" s="99"/>
      <c r="I42" s="221"/>
      <c r="J42" s="932"/>
      <c r="K42" s="864"/>
      <c r="L42" s="864"/>
      <c r="M42" s="864"/>
      <c r="N42" s="865"/>
      <c r="O42" s="864"/>
      <c r="P42" s="863"/>
      <c r="Q42" s="126"/>
      <c r="R42" s="865"/>
      <c r="S42" s="864"/>
      <c r="T42" s="863"/>
      <c r="U42" s="126"/>
      <c r="W42" s="857"/>
    </row>
    <row r="43" spans="1:23" s="90" customFormat="1" ht="15" customHeight="1">
      <c r="H43" s="99"/>
      <c r="I43" s="221"/>
      <c r="J43" s="434"/>
      <c r="K43" s="434"/>
      <c r="L43" s="434"/>
      <c r="M43" s="434"/>
      <c r="N43" s="126"/>
      <c r="O43" s="863"/>
      <c r="P43" s="863"/>
      <c r="Q43" s="126"/>
      <c r="R43" s="126"/>
      <c r="S43" s="863"/>
      <c r="T43" s="863"/>
      <c r="U43" s="126"/>
      <c r="W43" s="857"/>
    </row>
    <row r="44" spans="1:23" s="90" customFormat="1" ht="15" customHeight="1">
      <c r="B44" s="258" t="s">
        <v>8</v>
      </c>
      <c r="H44" s="99"/>
      <c r="I44" s="221"/>
      <c r="J44" s="129"/>
      <c r="K44" s="863"/>
      <c r="L44" s="863"/>
      <c r="M44" s="126"/>
      <c r="N44" s="126"/>
      <c r="O44" s="863"/>
      <c r="P44" s="863"/>
      <c r="Q44" s="126"/>
      <c r="R44" s="126"/>
      <c r="S44" s="863"/>
      <c r="T44" s="863"/>
      <c r="U44" s="126"/>
      <c r="W44" s="857"/>
    </row>
    <row r="45" spans="1:23" s="208" customFormat="1" ht="15" customHeight="1">
      <c r="B45" s="856" t="s">
        <v>82</v>
      </c>
      <c r="C45" s="856"/>
      <c r="D45" s="855"/>
      <c r="E45" s="855"/>
      <c r="F45" s="854"/>
      <c r="G45" s="211"/>
      <c r="H45" s="853" t="s">
        <v>754</v>
      </c>
      <c r="I45" s="56"/>
      <c r="J45" s="346">
        <v>3958.3620000000001</v>
      </c>
      <c r="K45" s="346">
        <v>4002.944</v>
      </c>
      <c r="L45" s="346">
        <v>4070.3530000000001</v>
      </c>
      <c r="M45" s="816">
        <v>4131.8059999999996</v>
      </c>
      <c r="N45" s="1005">
        <v>4171.3220000000001</v>
      </c>
      <c r="O45" s="346">
        <v>4179.518</v>
      </c>
      <c r="P45" s="346">
        <v>4168.1959999999999</v>
      </c>
      <c r="Q45" s="816">
        <v>4152.232</v>
      </c>
      <c r="R45" s="346">
        <v>4139.1260000000002</v>
      </c>
      <c r="S45" s="346"/>
      <c r="T45" s="346"/>
      <c r="U45" s="346"/>
      <c r="W45" s="862"/>
    </row>
    <row r="46" spans="1:23" s="90" customFormat="1" ht="15" customHeight="1">
      <c r="B46" s="97"/>
      <c r="C46" s="97" t="s">
        <v>547</v>
      </c>
      <c r="D46" s="94"/>
      <c r="E46" s="98"/>
      <c r="G46" s="184"/>
      <c r="H46" s="944"/>
      <c r="I46" s="145"/>
      <c r="J46" s="145">
        <v>1018.276</v>
      </c>
      <c r="K46" s="145">
        <v>1217.097</v>
      </c>
      <c r="L46" s="145">
        <v>1411.2139999999999</v>
      </c>
      <c r="M46" s="595">
        <v>1609.777</v>
      </c>
      <c r="N46" s="1002">
        <v>1806.0450000000001</v>
      </c>
      <c r="O46" s="145">
        <v>1947.14</v>
      </c>
      <c r="P46" s="145">
        <v>2084.2179999999998</v>
      </c>
      <c r="Q46" s="595">
        <v>2259.672</v>
      </c>
      <c r="R46" s="145">
        <v>2428.3539999999998</v>
      </c>
      <c r="S46" s="88"/>
      <c r="T46" s="88"/>
      <c r="U46" s="88"/>
      <c r="W46" s="858"/>
    </row>
    <row r="47" spans="1:23" s="211" customFormat="1" ht="15" customHeight="1">
      <c r="B47" s="12"/>
      <c r="C47" s="933" t="s">
        <v>97</v>
      </c>
      <c r="D47" s="149"/>
      <c r="E47" s="149"/>
      <c r="F47" s="149"/>
      <c r="H47" s="983"/>
      <c r="I47" s="56"/>
      <c r="J47" s="279">
        <v>2778.8620000000001</v>
      </c>
      <c r="K47" s="279">
        <v>2611.5360000000001</v>
      </c>
      <c r="L47" s="279">
        <v>2474.7240000000002</v>
      </c>
      <c r="M47" s="596">
        <v>2330.5630000000001</v>
      </c>
      <c r="N47" s="1003">
        <v>2171.277</v>
      </c>
      <c r="O47" s="279">
        <v>2038.1379999999999</v>
      </c>
      <c r="P47" s="279">
        <v>1893.643</v>
      </c>
      <c r="Q47" s="596">
        <v>1711.2719999999999</v>
      </c>
      <c r="R47" s="279">
        <v>1537.9190000000001</v>
      </c>
      <c r="S47" s="30"/>
      <c r="T47" s="30"/>
      <c r="U47" s="30"/>
      <c r="W47" s="858"/>
    </row>
    <row r="48" spans="1:23" s="90" customFormat="1" ht="15" customHeight="1">
      <c r="B48" s="97"/>
      <c r="C48" s="97" t="s">
        <v>483</v>
      </c>
      <c r="D48" s="94"/>
      <c r="E48" s="98"/>
      <c r="G48" s="184"/>
      <c r="H48" s="944"/>
      <c r="I48" s="145"/>
      <c r="J48" s="145">
        <v>161.22399999999999</v>
      </c>
      <c r="K48" s="145">
        <v>174.31100000000001</v>
      </c>
      <c r="L48" s="145">
        <v>184.41499999999999</v>
      </c>
      <c r="M48" s="595">
        <v>191.46600000000001</v>
      </c>
      <c r="N48" s="1002">
        <v>194</v>
      </c>
      <c r="O48" s="145">
        <v>194.24</v>
      </c>
      <c r="P48" s="145">
        <v>190.33500000000001</v>
      </c>
      <c r="Q48" s="595">
        <v>181.28800000000001</v>
      </c>
      <c r="R48" s="145">
        <v>172.85300000000001</v>
      </c>
      <c r="S48" s="88"/>
      <c r="T48" s="88"/>
      <c r="U48" s="88"/>
      <c r="W48" s="859"/>
    </row>
    <row r="49" spans="2:23" s="54" customFormat="1" ht="15" customHeight="1">
      <c r="B49" s="95" t="s">
        <v>82</v>
      </c>
      <c r="C49" s="95"/>
      <c r="D49" s="375"/>
      <c r="E49" s="375"/>
      <c r="F49" s="471"/>
      <c r="G49" s="221"/>
      <c r="H49" s="177" t="s">
        <v>754</v>
      </c>
      <c r="I49" s="221"/>
      <c r="J49" s="319">
        <v>3958.3620000000001</v>
      </c>
      <c r="K49" s="319">
        <v>4002.944</v>
      </c>
      <c r="L49" s="319">
        <v>4070.3530000000001</v>
      </c>
      <c r="M49" s="458">
        <v>4131.8059999999996</v>
      </c>
      <c r="N49" s="1019">
        <v>4171.3220000000001</v>
      </c>
      <c r="O49" s="319">
        <v>4179.518</v>
      </c>
      <c r="P49" s="319">
        <v>4168.1959999999999</v>
      </c>
      <c r="Q49" s="458">
        <v>4152.232</v>
      </c>
      <c r="R49" s="319">
        <v>4139.1260000000002</v>
      </c>
      <c r="S49" s="319"/>
      <c r="T49" s="319"/>
      <c r="U49" s="319"/>
      <c r="W49" s="862"/>
    </row>
    <row r="50" spans="2:23" s="90" customFormat="1" ht="15" customHeight="1">
      <c r="B50" s="194"/>
      <c r="C50" s="1337" t="s">
        <v>848</v>
      </c>
      <c r="D50" s="194"/>
      <c r="E50" s="196"/>
      <c r="F50" s="149"/>
      <c r="G50" s="184"/>
      <c r="H50" s="984" t="s">
        <v>756</v>
      </c>
      <c r="I50" s="145"/>
      <c r="J50" s="897">
        <v>2884.3029999999999</v>
      </c>
      <c r="K50" s="897">
        <v>2937.605</v>
      </c>
      <c r="L50" s="897">
        <v>2980.578</v>
      </c>
      <c r="M50" s="899">
        <v>3024.3270000000002</v>
      </c>
      <c r="N50" s="1006">
        <v>3071.8319999999999</v>
      </c>
      <c r="O50" s="897">
        <v>3091.2939999999999</v>
      </c>
      <c r="P50" s="897">
        <v>3086.3029999999999</v>
      </c>
      <c r="Q50" s="899">
        <v>3081.5230000000001</v>
      </c>
      <c r="R50" s="897">
        <v>3137.585</v>
      </c>
      <c r="S50" s="898"/>
      <c r="T50" s="898"/>
      <c r="U50" s="898"/>
      <c r="W50" s="858"/>
    </row>
    <row r="51" spans="2:23" s="211" customFormat="1" ht="15" customHeight="1">
      <c r="B51" s="90"/>
      <c r="C51" s="1338" t="s">
        <v>849</v>
      </c>
      <c r="D51" s="90"/>
      <c r="E51" s="90"/>
      <c r="F51" s="90"/>
      <c r="G51" s="90"/>
      <c r="H51" s="557" t="s">
        <v>757</v>
      </c>
      <c r="I51" s="221"/>
      <c r="J51" s="145">
        <v>1074.059</v>
      </c>
      <c r="K51" s="145">
        <v>1065.3389999999999</v>
      </c>
      <c r="L51" s="145">
        <v>1089.7750000000001</v>
      </c>
      <c r="M51" s="595">
        <v>1107.479</v>
      </c>
      <c r="N51" s="1002">
        <v>1099.49</v>
      </c>
      <c r="O51" s="145">
        <v>1088.2239999999999</v>
      </c>
      <c r="P51" s="145">
        <v>1081.893</v>
      </c>
      <c r="Q51" s="595">
        <v>1070.7090000000001</v>
      </c>
      <c r="R51" s="145">
        <v>1001.5410000000001</v>
      </c>
      <c r="S51" s="88"/>
      <c r="T51" s="88"/>
      <c r="U51" s="88"/>
      <c r="W51" s="858"/>
    </row>
    <row r="52" spans="2:23" s="473" customFormat="1" ht="15" hidden="1" customHeight="1">
      <c r="B52" s="737" t="s">
        <v>535</v>
      </c>
      <c r="C52" s="737"/>
      <c r="D52" s="738"/>
      <c r="E52" s="738"/>
      <c r="F52" s="739"/>
      <c r="G52" s="478"/>
      <c r="H52" s="740"/>
      <c r="I52" s="478"/>
      <c r="J52" s="493">
        <v>38</v>
      </c>
      <c r="K52" s="493">
        <v>0</v>
      </c>
      <c r="L52" s="493">
        <v>0</v>
      </c>
      <c r="M52" s="742">
        <v>0</v>
      </c>
      <c r="N52" s="1113">
        <v>0</v>
      </c>
      <c r="O52" s="493">
        <v>0</v>
      </c>
      <c r="P52" s="493">
        <v>0</v>
      </c>
      <c r="Q52" s="742">
        <v>0</v>
      </c>
      <c r="R52" s="493">
        <v>0</v>
      </c>
      <c r="S52" s="493"/>
      <c r="T52" s="493"/>
      <c r="U52" s="493"/>
      <c r="W52" s="861"/>
    </row>
    <row r="53" spans="2:23" s="90" customFormat="1" ht="15" customHeight="1">
      <c r="B53" s="258" t="s">
        <v>494</v>
      </c>
      <c r="H53" s="99"/>
      <c r="I53" s="221"/>
      <c r="J53" s="129"/>
      <c r="K53" s="129"/>
      <c r="L53" s="129"/>
      <c r="M53" s="599"/>
      <c r="N53" s="1004"/>
      <c r="O53" s="129"/>
      <c r="P53" s="129"/>
      <c r="Q53" s="599"/>
      <c r="R53" s="129"/>
      <c r="S53" s="126"/>
      <c r="T53" s="126"/>
      <c r="U53" s="126"/>
      <c r="W53" s="857"/>
    </row>
    <row r="54" spans="2:23" s="208" customFormat="1" ht="15" customHeight="1">
      <c r="B54" s="935" t="s">
        <v>850</v>
      </c>
      <c r="C54" s="856"/>
      <c r="D54" s="855"/>
      <c r="E54" s="855"/>
      <c r="F54" s="854"/>
      <c r="G54" s="211"/>
      <c r="H54" s="938" t="s">
        <v>758</v>
      </c>
      <c r="I54" s="56"/>
      <c r="J54" s="903" t="s">
        <v>529</v>
      </c>
      <c r="K54" s="903" t="s">
        <v>529</v>
      </c>
      <c r="L54" s="903" t="s">
        <v>529</v>
      </c>
      <c r="M54" s="931" t="s">
        <v>529</v>
      </c>
      <c r="N54" s="1008">
        <v>30</v>
      </c>
      <c r="O54" s="601">
        <v>30.2</v>
      </c>
      <c r="P54" s="601">
        <v>31.1</v>
      </c>
      <c r="Q54" s="817">
        <v>31.8</v>
      </c>
      <c r="R54" s="601">
        <v>31.8</v>
      </c>
      <c r="S54" s="601"/>
      <c r="T54" s="601"/>
      <c r="U54" s="601"/>
      <c r="W54" s="860"/>
    </row>
    <row r="55" spans="2:23" s="90" customFormat="1" ht="15" customHeight="1">
      <c r="B55" s="258" t="s">
        <v>18</v>
      </c>
      <c r="H55" s="99"/>
      <c r="I55" s="221"/>
      <c r="J55" s="129"/>
      <c r="K55" s="129"/>
      <c r="L55" s="129"/>
      <c r="M55" s="599"/>
      <c r="N55" s="1004"/>
      <c r="O55" s="129"/>
      <c r="P55" s="129"/>
      <c r="Q55" s="599"/>
      <c r="R55" s="129"/>
      <c r="S55" s="126"/>
      <c r="T55" s="126"/>
      <c r="U55" s="126"/>
      <c r="W55" s="857"/>
    </row>
    <row r="56" spans="2:23" s="221" customFormat="1" ht="15" customHeight="1">
      <c r="B56" s="1119" t="s">
        <v>19</v>
      </c>
      <c r="C56" s="1120"/>
      <c r="D56" s="1121"/>
      <c r="E56" s="1121"/>
      <c r="F56" s="1122"/>
      <c r="H56" s="1130"/>
      <c r="J56" s="1123">
        <v>365</v>
      </c>
      <c r="K56" s="1123">
        <v>380.68</v>
      </c>
      <c r="L56" s="1123">
        <v>457.613</v>
      </c>
      <c r="M56" s="1124">
        <v>506.93200000000002</v>
      </c>
      <c r="N56" s="1125">
        <v>536.553</v>
      </c>
      <c r="O56" s="1123">
        <v>541.35799999999995</v>
      </c>
      <c r="P56" s="1123">
        <v>592.99099999999999</v>
      </c>
      <c r="Q56" s="1124">
        <v>625.61199999999997</v>
      </c>
      <c r="R56" s="1123">
        <v>641.47199999999998</v>
      </c>
      <c r="S56" s="1123"/>
      <c r="T56" s="1123"/>
      <c r="U56" s="1123"/>
      <c r="W56" s="858"/>
    </row>
    <row r="57" spans="2:23" s="90" customFormat="1" ht="15" customHeight="1">
      <c r="B57" s="258" t="s">
        <v>548</v>
      </c>
      <c r="H57" s="99"/>
      <c r="I57" s="221"/>
      <c r="J57" s="129"/>
      <c r="K57" s="129"/>
      <c r="L57" s="129"/>
      <c r="M57" s="599"/>
      <c r="N57" s="1004"/>
      <c r="O57" s="129"/>
      <c r="P57" s="129"/>
      <c r="Q57" s="599"/>
      <c r="R57" s="129"/>
      <c r="S57" s="126"/>
      <c r="T57" s="126"/>
      <c r="U57" s="126"/>
      <c r="W57" s="857"/>
    </row>
    <row r="58" spans="2:23" s="90" customFormat="1" ht="15" customHeight="1" thickBot="1">
      <c r="B58" s="1064" t="s">
        <v>533</v>
      </c>
      <c r="C58" s="1065"/>
      <c r="D58" s="1066"/>
      <c r="E58" s="1066"/>
      <c r="F58" s="1067"/>
      <c r="H58" s="1305" t="s">
        <v>763</v>
      </c>
      <c r="I58" s="221"/>
      <c r="J58" s="1024">
        <v>7410</v>
      </c>
      <c r="K58" s="1024">
        <v>8335.3009999999995</v>
      </c>
      <c r="L58" s="1024">
        <v>9004.9599999999991</v>
      </c>
      <c r="M58" s="802">
        <v>9600.0429999999997</v>
      </c>
      <c r="N58" s="1068">
        <v>10024</v>
      </c>
      <c r="O58" s="1024">
        <v>10707.385</v>
      </c>
      <c r="P58" s="1024">
        <v>11323</v>
      </c>
      <c r="Q58" s="802">
        <v>11955.903</v>
      </c>
      <c r="R58" s="1024">
        <v>12215.341</v>
      </c>
      <c r="S58" s="1024"/>
      <c r="T58" s="1024"/>
      <c r="U58" s="1024"/>
      <c r="W58" s="858"/>
    </row>
    <row r="59" spans="2:23" s="90" customFormat="1" ht="23.25" customHeight="1" thickTop="1">
      <c r="H59" s="99"/>
      <c r="I59" s="221"/>
      <c r="J59" s="129"/>
      <c r="K59" s="126"/>
      <c r="L59" s="126"/>
      <c r="M59" s="126"/>
      <c r="N59" s="126"/>
      <c r="O59" s="126"/>
      <c r="P59" s="126"/>
      <c r="Q59" s="126"/>
      <c r="R59" s="126"/>
      <c r="S59" s="126"/>
      <c r="T59" s="126"/>
      <c r="U59" s="126"/>
      <c r="W59" s="857"/>
    </row>
    <row r="60" spans="2:23" s="90" customFormat="1" ht="15" customHeight="1">
      <c r="B60" s="479" t="s">
        <v>86</v>
      </c>
      <c r="H60" s="99"/>
      <c r="I60" s="221"/>
      <c r="J60" s="221"/>
      <c r="O60" s="108"/>
      <c r="P60" s="108"/>
      <c r="Q60" s="108"/>
      <c r="S60" s="108"/>
      <c r="T60" s="108"/>
      <c r="U60" s="108"/>
    </row>
    <row r="61" spans="2:23" s="90" customFormat="1" ht="15" customHeight="1">
      <c r="B61" s="1339" t="s">
        <v>851</v>
      </c>
      <c r="H61" s="99"/>
      <c r="I61" s="221"/>
      <c r="J61" s="221"/>
      <c r="O61" s="108"/>
      <c r="P61" s="108"/>
      <c r="Q61" s="108"/>
      <c r="S61" s="108"/>
      <c r="T61" s="108"/>
      <c r="U61" s="108"/>
    </row>
    <row r="62" spans="2:23" s="90" customFormat="1" ht="12.75" customHeight="1">
      <c r="H62" s="99"/>
      <c r="I62" s="221"/>
      <c r="J62" s="221"/>
    </row>
    <row r="63" spans="2:23" s="90" customFormat="1" ht="12.75" customHeight="1">
      <c r="H63" s="99"/>
      <c r="I63" s="221"/>
      <c r="J63" s="221"/>
    </row>
    <row r="64" spans="2:23" s="90" customFormat="1" ht="12.75" hidden="1" customHeight="1">
      <c r="H64" s="99"/>
      <c r="I64" s="221"/>
      <c r="J64" s="221"/>
    </row>
    <row r="65" spans="2:21" s="211" customFormat="1" ht="12.75" hidden="1" customHeight="1">
      <c r="B65" s="369"/>
      <c r="C65" s="369"/>
      <c r="D65" s="369"/>
      <c r="E65" s="369"/>
      <c r="F65" s="369"/>
      <c r="H65" s="370"/>
      <c r="I65" s="56"/>
      <c r="J65" s="852"/>
      <c r="K65" s="369"/>
      <c r="L65" s="369"/>
      <c r="M65" s="369"/>
      <c r="N65" s="369"/>
      <c r="O65" s="369"/>
      <c r="P65" s="369"/>
      <c r="Q65" s="369"/>
      <c r="R65" s="369"/>
      <c r="S65" s="369"/>
      <c r="T65" s="369"/>
      <c r="U65" s="369"/>
    </row>
    <row r="66" spans="2:21" s="211" customFormat="1" ht="12.75" hidden="1" customHeight="1">
      <c r="B66" s="405" t="s">
        <v>231</v>
      </c>
      <c r="C66" s="146"/>
      <c r="D66" s="146"/>
      <c r="E66" s="146"/>
      <c r="F66" s="146"/>
      <c r="G66" s="146"/>
      <c r="H66" s="244">
        <f>COUNTIF($72:$85,"&gt;2")+COUNTIF($72:$85,"&lt;-2")</f>
        <v>0</v>
      </c>
      <c r="I66" s="56"/>
      <c r="J66" s="56"/>
    </row>
    <row r="67" spans="2:21" s="211" customFormat="1" ht="12.75" hidden="1" customHeight="1">
      <c r="B67" s="405" t="s">
        <v>269</v>
      </c>
      <c r="C67" s="146"/>
      <c r="D67" s="146"/>
      <c r="E67" s="146"/>
      <c r="F67" s="146"/>
      <c r="G67" s="146"/>
      <c r="H67" s="425" t="str">
        <f>IF(ISERROR(SUM($72:$85)),"# ERREUR !","OK")</f>
        <v>OK</v>
      </c>
      <c r="I67" s="56"/>
      <c r="J67" s="56"/>
    </row>
    <row r="68" spans="2:21" s="211" customFormat="1" ht="12.75" hidden="1">
      <c r="B68" s="186"/>
      <c r="C68" s="186"/>
      <c r="D68" s="186"/>
      <c r="E68" s="186"/>
      <c r="F68" s="186"/>
      <c r="G68" s="186"/>
      <c r="H68" s="187"/>
      <c r="I68" s="56"/>
      <c r="J68" s="56"/>
    </row>
    <row r="69" spans="2:21" s="211" customFormat="1" ht="12.75" hidden="1">
      <c r="B69" s="369"/>
      <c r="C69" s="369"/>
      <c r="D69" s="369"/>
      <c r="E69" s="369"/>
      <c r="F69" s="369"/>
      <c r="H69" s="370"/>
      <c r="I69" s="56"/>
      <c r="J69" s="852"/>
      <c r="K69" s="369"/>
      <c r="L69" s="369"/>
      <c r="M69" s="369"/>
      <c r="N69" s="369"/>
      <c r="O69" s="369"/>
      <c r="P69" s="369"/>
      <c r="Q69" s="369"/>
      <c r="R69" s="369"/>
      <c r="S69" s="369"/>
      <c r="T69" s="369"/>
      <c r="U69" s="369"/>
    </row>
    <row r="70" spans="2:21" s="386" customFormat="1" ht="12.75" hidden="1">
      <c r="B70" s="386" t="s">
        <v>276</v>
      </c>
      <c r="H70" s="387" t="s">
        <v>277</v>
      </c>
      <c r="I70" s="436"/>
      <c r="J70" s="432">
        <f t="shared" ref="J70:U70" si="0">J45+J52</f>
        <v>3996.3620000000001</v>
      </c>
      <c r="K70" s="388">
        <f t="shared" si="0"/>
        <v>4002.944</v>
      </c>
      <c r="L70" s="388">
        <f t="shared" si="0"/>
        <v>4070.3530000000001</v>
      </c>
      <c r="M70" s="388">
        <f t="shared" si="0"/>
        <v>4131.8059999999996</v>
      </c>
      <c r="N70" s="388">
        <f t="shared" si="0"/>
        <v>4171.3220000000001</v>
      </c>
      <c r="O70" s="388">
        <f t="shared" si="0"/>
        <v>4179.518</v>
      </c>
      <c r="P70" s="388">
        <f t="shared" si="0"/>
        <v>4168.1959999999999</v>
      </c>
      <c r="Q70" s="388">
        <f t="shared" si="0"/>
        <v>4152.232</v>
      </c>
      <c r="R70" s="388">
        <f t="shared" si="0"/>
        <v>4139.1260000000002</v>
      </c>
      <c r="S70" s="388">
        <f t="shared" si="0"/>
        <v>0</v>
      </c>
      <c r="T70" s="388">
        <f t="shared" si="0"/>
        <v>0</v>
      </c>
      <c r="U70" s="873">
        <f t="shared" si="0"/>
        <v>0</v>
      </c>
    </row>
    <row r="71" spans="2:21" s="211" customFormat="1" ht="12.75" hidden="1" customHeight="1">
      <c r="B71" s="186"/>
      <c r="C71" s="186"/>
      <c r="D71" s="186"/>
      <c r="E71" s="186"/>
      <c r="F71" s="186"/>
      <c r="G71" s="186"/>
      <c r="H71" s="187"/>
      <c r="I71" s="56"/>
      <c r="J71" s="56"/>
    </row>
    <row r="72" spans="2:21" s="211" customFormat="1" ht="12.75" hidden="1" customHeight="1">
      <c r="B72" s="369"/>
      <c r="C72" s="369"/>
      <c r="D72" s="369"/>
      <c r="E72" s="369"/>
      <c r="F72" s="369"/>
      <c r="H72" s="370"/>
      <c r="I72" s="56"/>
      <c r="J72" s="852"/>
      <c r="K72" s="369"/>
      <c r="L72" s="369"/>
      <c r="M72" s="369"/>
      <c r="N72" s="369"/>
      <c r="O72" s="369"/>
      <c r="P72" s="369"/>
      <c r="Q72" s="369"/>
      <c r="R72" s="369"/>
      <c r="S72" s="369"/>
      <c r="T72" s="369"/>
      <c r="U72" s="369"/>
    </row>
    <row r="73" spans="2:21" s="146" customFormat="1" ht="12.75" hidden="1" customHeight="1">
      <c r="B73" s="146" t="s">
        <v>532</v>
      </c>
      <c r="H73" s="147" t="s">
        <v>191</v>
      </c>
      <c r="I73" s="259"/>
      <c r="J73" s="290">
        <f t="shared" ref="J73:U73" si="1">IF(ABS(J12-J50)&lt;0.001,0,J12-J50)</f>
        <v>0</v>
      </c>
      <c r="K73" s="290">
        <f t="shared" si="1"/>
        <v>0</v>
      </c>
      <c r="L73" s="290">
        <f t="shared" si="1"/>
        <v>0</v>
      </c>
      <c r="M73" s="290">
        <f t="shared" si="1"/>
        <v>0</v>
      </c>
      <c r="N73" s="290">
        <f t="shared" si="1"/>
        <v>0</v>
      </c>
      <c r="O73" s="290">
        <f t="shared" si="1"/>
        <v>0</v>
      </c>
      <c r="P73" s="290">
        <f t="shared" si="1"/>
        <v>0</v>
      </c>
      <c r="Q73" s="290">
        <f t="shared" si="1"/>
        <v>0</v>
      </c>
      <c r="R73" s="290">
        <f t="shared" si="1"/>
        <v>0</v>
      </c>
      <c r="S73" s="290">
        <f t="shared" si="1"/>
        <v>0</v>
      </c>
      <c r="T73" s="290">
        <f t="shared" si="1"/>
        <v>0</v>
      </c>
      <c r="U73" s="290">
        <f t="shared" si="1"/>
        <v>0</v>
      </c>
    </row>
    <row r="74" spans="2:21" s="146" customFormat="1" ht="12.75" hidden="1" customHeight="1">
      <c r="B74" s="146" t="s">
        <v>545</v>
      </c>
      <c r="H74" s="147" t="s">
        <v>191</v>
      </c>
      <c r="I74" s="259"/>
      <c r="J74" s="290">
        <f t="shared" ref="J74:U74" si="2">IF(J12&lt;&gt;"",IF(ABS(J13-(J26/J12)&lt;0.001),0,J13-(J26/J12)),0)</f>
        <v>0</v>
      </c>
      <c r="K74" s="290">
        <f t="shared" si="2"/>
        <v>0</v>
      </c>
      <c r="L74" s="290">
        <f t="shared" si="2"/>
        <v>0</v>
      </c>
      <c r="M74" s="290">
        <f t="shared" si="2"/>
        <v>2.7238059905561052E-3</v>
      </c>
      <c r="N74" s="290">
        <f t="shared" si="2"/>
        <v>0</v>
      </c>
      <c r="O74" s="290">
        <f t="shared" si="2"/>
        <v>0</v>
      </c>
      <c r="P74" s="290">
        <f t="shared" si="2"/>
        <v>0</v>
      </c>
      <c r="Q74" s="290">
        <f t="shared" si="2"/>
        <v>0</v>
      </c>
      <c r="R74" s="290">
        <f t="shared" si="2"/>
        <v>2.8248159014019336E-3</v>
      </c>
      <c r="S74" s="290">
        <f t="shared" si="2"/>
        <v>0</v>
      </c>
      <c r="T74" s="290">
        <f t="shared" si="2"/>
        <v>0</v>
      </c>
      <c r="U74" s="290">
        <f t="shared" si="2"/>
        <v>0</v>
      </c>
    </row>
    <row r="75" spans="2:21" s="146" customFormat="1" ht="12.75" hidden="1" customHeight="1">
      <c r="B75" s="146" t="s">
        <v>132</v>
      </c>
      <c r="H75" s="147" t="s">
        <v>191</v>
      </c>
      <c r="I75" s="259"/>
      <c r="J75" s="290">
        <f t="shared" ref="J75:U75" si="3">IF(ABS(J20-J25)&lt;0.001,0,J20-J25)</f>
        <v>0</v>
      </c>
      <c r="K75" s="290">
        <f t="shared" si="3"/>
        <v>0</v>
      </c>
      <c r="L75" s="290">
        <f t="shared" si="3"/>
        <v>0</v>
      </c>
      <c r="M75" s="290">
        <f t="shared" si="3"/>
        <v>0</v>
      </c>
      <c r="N75" s="290">
        <f t="shared" si="3"/>
        <v>0</v>
      </c>
      <c r="O75" s="290">
        <f t="shared" si="3"/>
        <v>0</v>
      </c>
      <c r="P75" s="290">
        <f t="shared" si="3"/>
        <v>0</v>
      </c>
      <c r="Q75" s="290">
        <f t="shared" si="3"/>
        <v>0</v>
      </c>
      <c r="R75" s="290">
        <f t="shared" si="3"/>
        <v>0</v>
      </c>
      <c r="S75" s="290">
        <f t="shared" si="3"/>
        <v>0</v>
      </c>
      <c r="T75" s="290">
        <f t="shared" si="3"/>
        <v>0</v>
      </c>
      <c r="U75" s="290">
        <f t="shared" si="3"/>
        <v>0</v>
      </c>
    </row>
    <row r="76" spans="2:21" s="146" customFormat="1" ht="12.75" hidden="1" customHeight="1">
      <c r="B76" s="146" t="s">
        <v>132</v>
      </c>
      <c r="H76" s="147" t="s">
        <v>191</v>
      </c>
      <c r="I76" s="259"/>
      <c r="J76" s="290">
        <f t="shared" ref="J76:U76" si="4">IF(ABS(J20-(J21+J24))&lt;0.001,0,J20-(J21+J24))</f>
        <v>0</v>
      </c>
      <c r="K76" s="290">
        <f t="shared" si="4"/>
        <v>0</v>
      </c>
      <c r="L76" s="290">
        <f t="shared" si="4"/>
        <v>0</v>
      </c>
      <c r="M76" s="290">
        <f t="shared" si="4"/>
        <v>0</v>
      </c>
      <c r="N76" s="290">
        <f t="shared" si="4"/>
        <v>0</v>
      </c>
      <c r="O76" s="290">
        <f t="shared" si="4"/>
        <v>0</v>
      </c>
      <c r="P76" s="290">
        <f t="shared" si="4"/>
        <v>0</v>
      </c>
      <c r="Q76" s="290">
        <f t="shared" si="4"/>
        <v>0</v>
      </c>
      <c r="R76" s="290">
        <f t="shared" si="4"/>
        <v>0</v>
      </c>
      <c r="S76" s="290">
        <f t="shared" si="4"/>
        <v>0</v>
      </c>
      <c r="T76" s="290">
        <f t="shared" si="4"/>
        <v>0</v>
      </c>
      <c r="U76" s="290">
        <f t="shared" si="4"/>
        <v>0</v>
      </c>
    </row>
    <row r="77" spans="2:21" s="146" customFormat="1" ht="12.75" hidden="1" customHeight="1">
      <c r="B77" s="146" t="s">
        <v>541</v>
      </c>
      <c r="H77" s="147" t="s">
        <v>191</v>
      </c>
      <c r="I77" s="259"/>
      <c r="J77" s="290">
        <f t="shared" ref="J77:U77" si="5">J21-SUM(J22:J23)</f>
        <v>0</v>
      </c>
      <c r="K77" s="290">
        <f t="shared" si="5"/>
        <v>0</v>
      </c>
      <c r="L77" s="290">
        <f t="shared" si="5"/>
        <v>0</v>
      </c>
      <c r="M77" s="290">
        <f t="shared" si="5"/>
        <v>0</v>
      </c>
      <c r="N77" s="290">
        <f t="shared" si="5"/>
        <v>0</v>
      </c>
      <c r="O77" s="290">
        <f t="shared" si="5"/>
        <v>0</v>
      </c>
      <c r="P77" s="290">
        <f t="shared" si="5"/>
        <v>0</v>
      </c>
      <c r="Q77" s="290">
        <f t="shared" si="5"/>
        <v>0</v>
      </c>
      <c r="R77" s="290">
        <f t="shared" si="5"/>
        <v>0</v>
      </c>
      <c r="S77" s="290">
        <f t="shared" si="5"/>
        <v>0</v>
      </c>
      <c r="T77" s="290">
        <f t="shared" si="5"/>
        <v>0</v>
      </c>
      <c r="U77" s="290">
        <f t="shared" si="5"/>
        <v>0</v>
      </c>
    </row>
    <row r="78" spans="2:21" s="146" customFormat="1" ht="12.75" hidden="1" customHeight="1">
      <c r="B78" s="146" t="s">
        <v>132</v>
      </c>
      <c r="H78" s="147" t="s">
        <v>191</v>
      </c>
      <c r="I78" s="259"/>
      <c r="J78" s="290">
        <f t="shared" ref="J78:U78" si="6">IF(ABS(J25-SUM(J26:J27))&lt;0.001,0,J25-SUM(J26:J27))</f>
        <v>0</v>
      </c>
      <c r="K78" s="290">
        <f t="shared" si="6"/>
        <v>0</v>
      </c>
      <c r="L78" s="290">
        <f t="shared" si="6"/>
        <v>0</v>
      </c>
      <c r="M78" s="290">
        <f t="shared" si="6"/>
        <v>0</v>
      </c>
      <c r="N78" s="290">
        <f t="shared" si="6"/>
        <v>0</v>
      </c>
      <c r="O78" s="290">
        <f t="shared" si="6"/>
        <v>0</v>
      </c>
      <c r="P78" s="290">
        <f t="shared" si="6"/>
        <v>0</v>
      </c>
      <c r="Q78" s="290">
        <f t="shared" si="6"/>
        <v>0</v>
      </c>
      <c r="R78" s="290">
        <f t="shared" si="6"/>
        <v>0</v>
      </c>
      <c r="S78" s="290">
        <f t="shared" si="6"/>
        <v>0</v>
      </c>
      <c r="T78" s="290">
        <f t="shared" si="6"/>
        <v>0</v>
      </c>
      <c r="U78" s="290">
        <f t="shared" si="6"/>
        <v>0</v>
      </c>
    </row>
    <row r="79" spans="2:21" s="146" customFormat="1" ht="12.75" hidden="1" customHeight="1">
      <c r="B79" s="146" t="s">
        <v>487</v>
      </c>
      <c r="H79" s="147" t="s">
        <v>191</v>
      </c>
      <c r="I79" s="259"/>
      <c r="J79" s="290">
        <f t="shared" ref="J79:U79" si="7">IF(ABS(J27-SUM(J28:J30))&lt;0.001,0,J27-SUM(J28:J30))</f>
        <v>0</v>
      </c>
      <c r="K79" s="290">
        <f t="shared" si="7"/>
        <v>0</v>
      </c>
      <c r="L79" s="290">
        <f t="shared" si="7"/>
        <v>0</v>
      </c>
      <c r="M79" s="290">
        <f t="shared" si="7"/>
        <v>0</v>
      </c>
      <c r="N79" s="290">
        <f t="shared" si="7"/>
        <v>0</v>
      </c>
      <c r="O79" s="290">
        <f t="shared" si="7"/>
        <v>0</v>
      </c>
      <c r="P79" s="290">
        <f t="shared" si="7"/>
        <v>0</v>
      </c>
      <c r="Q79" s="290">
        <f t="shared" si="7"/>
        <v>0</v>
      </c>
      <c r="R79" s="290">
        <f t="shared" si="7"/>
        <v>0</v>
      </c>
      <c r="S79" s="290">
        <f t="shared" si="7"/>
        <v>0</v>
      </c>
      <c r="T79" s="290">
        <f t="shared" si="7"/>
        <v>0</v>
      </c>
      <c r="U79" s="290">
        <f t="shared" si="7"/>
        <v>0</v>
      </c>
    </row>
    <row r="80" spans="2:21" s="146" customFormat="1" ht="12.75" hidden="1" customHeight="1">
      <c r="B80" s="146" t="s">
        <v>822</v>
      </c>
      <c r="H80" s="147" t="s">
        <v>191</v>
      </c>
      <c r="I80" s="259"/>
      <c r="J80" s="290">
        <f>IF(ABS(J22-J28)&lt;0.001,0,J22-J28)</f>
        <v>0</v>
      </c>
      <c r="K80" s="290">
        <f t="shared" ref="K80:U80" si="8">IF(ABS(K22-K28)&lt;0.001,0,K22-K28)</f>
        <v>0</v>
      </c>
      <c r="L80" s="290">
        <f t="shared" si="8"/>
        <v>0</v>
      </c>
      <c r="M80" s="290">
        <f t="shared" si="8"/>
        <v>0</v>
      </c>
      <c r="N80" s="290">
        <f t="shared" si="8"/>
        <v>0</v>
      </c>
      <c r="O80" s="290">
        <f t="shared" si="8"/>
        <v>0</v>
      </c>
      <c r="P80" s="290">
        <f t="shared" si="8"/>
        <v>0</v>
      </c>
      <c r="Q80" s="290">
        <f t="shared" si="8"/>
        <v>0</v>
      </c>
      <c r="R80" s="290">
        <f t="shared" si="8"/>
        <v>0</v>
      </c>
      <c r="S80" s="290">
        <f t="shared" si="8"/>
        <v>0</v>
      </c>
      <c r="T80" s="290">
        <f t="shared" si="8"/>
        <v>0</v>
      </c>
      <c r="U80" s="290">
        <f t="shared" si="8"/>
        <v>0</v>
      </c>
    </row>
    <row r="81" spans="2:21" s="146" customFormat="1" ht="12.75" hidden="1" customHeight="1">
      <c r="B81" s="146" t="s">
        <v>823</v>
      </c>
      <c r="H81" s="147" t="s">
        <v>191</v>
      </c>
      <c r="I81" s="259"/>
      <c r="J81" s="290">
        <f>IF(ABS(J24-J30)&lt;0.001,0,J24-J30)</f>
        <v>0</v>
      </c>
      <c r="K81" s="290">
        <f t="shared" ref="K81:U81" si="9">IF(ABS(K24-K30)&lt;0.001,0,K24-K30)</f>
        <v>0</v>
      </c>
      <c r="L81" s="290">
        <f t="shared" si="9"/>
        <v>0</v>
      </c>
      <c r="M81" s="290">
        <f t="shared" si="9"/>
        <v>0</v>
      </c>
      <c r="N81" s="290">
        <f t="shared" si="9"/>
        <v>0</v>
      </c>
      <c r="O81" s="290">
        <f t="shared" si="9"/>
        <v>0</v>
      </c>
      <c r="P81" s="290">
        <f t="shared" si="9"/>
        <v>0</v>
      </c>
      <c r="Q81" s="290">
        <f t="shared" si="9"/>
        <v>0</v>
      </c>
      <c r="R81" s="290">
        <f t="shared" si="9"/>
        <v>0</v>
      </c>
      <c r="S81" s="290">
        <f t="shared" si="9"/>
        <v>0</v>
      </c>
      <c r="T81" s="290">
        <f t="shared" si="9"/>
        <v>0</v>
      </c>
      <c r="U81" s="290">
        <f t="shared" si="9"/>
        <v>0</v>
      </c>
    </row>
    <row r="82" spans="2:21" s="146" customFormat="1" ht="12.75" hidden="1" customHeight="1">
      <c r="B82" s="146" t="s">
        <v>133</v>
      </c>
      <c r="H82" s="147" t="s">
        <v>191</v>
      </c>
      <c r="I82" s="259"/>
      <c r="J82" s="290">
        <f t="shared" ref="J82:U82" si="10">IF(ABS(J45-J49)&lt;0.001,0,J45-J49)</f>
        <v>0</v>
      </c>
      <c r="K82" s="290">
        <f t="shared" si="10"/>
        <v>0</v>
      </c>
      <c r="L82" s="290">
        <f t="shared" si="10"/>
        <v>0</v>
      </c>
      <c r="M82" s="290">
        <f t="shared" si="10"/>
        <v>0</v>
      </c>
      <c r="N82" s="290">
        <f t="shared" si="10"/>
        <v>0</v>
      </c>
      <c r="O82" s="290">
        <f t="shared" si="10"/>
        <v>0</v>
      </c>
      <c r="P82" s="290">
        <f t="shared" si="10"/>
        <v>0</v>
      </c>
      <c r="Q82" s="290">
        <f t="shared" si="10"/>
        <v>0</v>
      </c>
      <c r="R82" s="290">
        <f t="shared" si="10"/>
        <v>0</v>
      </c>
      <c r="S82" s="290">
        <f t="shared" si="10"/>
        <v>0</v>
      </c>
      <c r="T82" s="290">
        <f t="shared" si="10"/>
        <v>0</v>
      </c>
      <c r="U82" s="290">
        <f t="shared" si="10"/>
        <v>0</v>
      </c>
    </row>
    <row r="83" spans="2:21" s="146" customFormat="1" ht="12.75" hidden="1" customHeight="1">
      <c r="B83" s="146" t="s">
        <v>133</v>
      </c>
      <c r="H83" s="147" t="s">
        <v>191</v>
      </c>
      <c r="I83" s="259"/>
      <c r="J83" s="290">
        <f t="shared" ref="J83:U83" si="11">IF(ABS(J45-(J46+J47+J48))&lt;0.001,0,J45-(J46+J47+J48))</f>
        <v>0</v>
      </c>
      <c r="K83" s="290">
        <f t="shared" si="11"/>
        <v>0</v>
      </c>
      <c r="L83" s="290">
        <f t="shared" si="11"/>
        <v>0</v>
      </c>
      <c r="M83" s="290">
        <f t="shared" si="11"/>
        <v>0</v>
      </c>
      <c r="N83" s="290">
        <f t="shared" si="11"/>
        <v>0</v>
      </c>
      <c r="O83" s="290">
        <f t="shared" si="11"/>
        <v>0</v>
      </c>
      <c r="P83" s="290">
        <f t="shared" si="11"/>
        <v>0</v>
      </c>
      <c r="Q83" s="290">
        <f t="shared" si="11"/>
        <v>0</v>
      </c>
      <c r="R83" s="290">
        <f t="shared" si="11"/>
        <v>0</v>
      </c>
      <c r="S83" s="290">
        <f t="shared" si="11"/>
        <v>0</v>
      </c>
      <c r="T83" s="290">
        <f t="shared" si="11"/>
        <v>0</v>
      </c>
      <c r="U83" s="290">
        <f t="shared" si="11"/>
        <v>0</v>
      </c>
    </row>
    <row r="84" spans="2:21" s="146" customFormat="1" ht="12.75" hidden="1" customHeight="1">
      <c r="B84" s="146" t="s">
        <v>133</v>
      </c>
      <c r="H84" s="147" t="s">
        <v>191</v>
      </c>
      <c r="I84" s="259"/>
      <c r="J84" s="290">
        <f>IF(ABS(J49-SUM(J50:J51))&lt;0.001,0,J49-SUM(J50:J51))</f>
        <v>0</v>
      </c>
      <c r="K84" s="290">
        <f t="shared" ref="K84:U84" si="12">IF(ABS(K49-SUM(K50:K51))&lt;0.001,0,K49-SUM(K50:K51))</f>
        <v>0</v>
      </c>
      <c r="L84" s="290">
        <f t="shared" si="12"/>
        <v>0</v>
      </c>
      <c r="M84" s="290">
        <f t="shared" si="12"/>
        <v>0</v>
      </c>
      <c r="N84" s="290">
        <f t="shared" si="12"/>
        <v>0</v>
      </c>
      <c r="O84" s="290">
        <f t="shared" si="12"/>
        <v>0</v>
      </c>
      <c r="P84" s="290">
        <f t="shared" si="12"/>
        <v>0</v>
      </c>
      <c r="Q84" s="290">
        <f t="shared" si="12"/>
        <v>0</v>
      </c>
      <c r="R84" s="290">
        <f t="shared" si="12"/>
        <v>0</v>
      </c>
      <c r="S84" s="290">
        <f t="shared" si="12"/>
        <v>0</v>
      </c>
      <c r="T84" s="290">
        <f t="shared" si="12"/>
        <v>0</v>
      </c>
      <c r="U84" s="290">
        <f t="shared" si="12"/>
        <v>0</v>
      </c>
    </row>
    <row r="85" spans="2:21" s="211" customFormat="1" ht="12.75" hidden="1" customHeight="1">
      <c r="B85" s="186"/>
      <c r="C85" s="186"/>
      <c r="D85" s="186"/>
      <c r="E85" s="186"/>
      <c r="F85" s="186"/>
      <c r="H85" s="187"/>
      <c r="I85" s="56"/>
      <c r="J85" s="186"/>
      <c r="K85" s="186"/>
      <c r="L85" s="186"/>
      <c r="M85" s="186"/>
      <c r="N85" s="186"/>
      <c r="O85" s="186"/>
      <c r="P85" s="186"/>
      <c r="Q85" s="186"/>
      <c r="R85" s="186"/>
      <c r="S85" s="186"/>
      <c r="T85" s="186"/>
      <c r="U85" s="186"/>
    </row>
    <row r="86" spans="2:21" hidden="1"/>
  </sheetData>
  <customSheetViews>
    <customSheetView guid="{F499C411-D421-49FC-BA0F-3A5BFE024471}" scale="70" showGridLines="0" hiddenRows="1">
      <pane xSplit="9" ySplit="7" topLeftCell="J8" activePane="bottomRight" state="frozen"/>
      <selection pane="bottomRight" activeCell="B6" sqref="B6:F7"/>
      <rowBreaks count="1" manualBreakCount="1">
        <brk id="45" max="20" man="1"/>
      </row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23" activePane="bottomRight" state="frozen"/>
      <selection pane="bottomRight" activeCell="M69" sqref="M69"/>
      <rowBreaks count="1" manualBreakCount="1">
        <brk id="45" max="20"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J78:U78">
    <cfRule type="cellIs" dxfId="198" priority="15" operator="notBetween">
      <formula>-2</formula>
      <formula>2</formula>
    </cfRule>
  </conditionalFormatting>
  <conditionalFormatting sqref="H66">
    <cfRule type="cellIs" dxfId="197" priority="14" operator="notEqual">
      <formula>0</formula>
    </cfRule>
  </conditionalFormatting>
  <conditionalFormatting sqref="H67">
    <cfRule type="cellIs" dxfId="196" priority="13" operator="notEqual">
      <formula>"OK"</formula>
    </cfRule>
  </conditionalFormatting>
  <conditionalFormatting sqref="J75:U75">
    <cfRule type="cellIs" dxfId="195" priority="12" operator="notBetween">
      <formula>-2</formula>
      <formula>2</formula>
    </cfRule>
  </conditionalFormatting>
  <conditionalFormatting sqref="J74:U74">
    <cfRule type="cellIs" dxfId="194" priority="11" operator="notBetween">
      <formula>-2</formula>
      <formula>2</formula>
    </cfRule>
  </conditionalFormatting>
  <conditionalFormatting sqref="J77:U77">
    <cfRule type="cellIs" dxfId="193" priority="10" operator="notBetween">
      <formula>-2</formula>
      <formula>2</formula>
    </cfRule>
  </conditionalFormatting>
  <conditionalFormatting sqref="J73:U73">
    <cfRule type="cellIs" dxfId="192" priority="9" operator="notBetween">
      <formula>-2</formula>
      <formula>2</formula>
    </cfRule>
  </conditionalFormatting>
  <conditionalFormatting sqref="J79:U79">
    <cfRule type="cellIs" dxfId="191" priority="8" operator="notBetween">
      <formula>-2</formula>
      <formula>2</formula>
    </cfRule>
  </conditionalFormatting>
  <conditionalFormatting sqref="J82:U82">
    <cfRule type="cellIs" dxfId="190" priority="7" operator="notBetween">
      <formula>-2</formula>
      <formula>2</formula>
    </cfRule>
  </conditionalFormatting>
  <conditionalFormatting sqref="J76:U76">
    <cfRule type="cellIs" dxfId="189" priority="5" operator="notBetween">
      <formula>-2</formula>
      <formula>2</formula>
    </cfRule>
  </conditionalFormatting>
  <conditionalFormatting sqref="J83:U83">
    <cfRule type="cellIs" dxfId="188" priority="4" operator="notBetween">
      <formula>-2</formula>
      <formula>2</formula>
    </cfRule>
  </conditionalFormatting>
  <conditionalFormatting sqref="J84:U84">
    <cfRule type="cellIs" dxfId="187" priority="3" operator="notBetween">
      <formula>-2</formula>
      <formula>2</formula>
    </cfRule>
  </conditionalFormatting>
  <conditionalFormatting sqref="J80:U80">
    <cfRule type="cellIs" dxfId="186" priority="2" operator="notBetween">
      <formula>-2</formula>
      <formula>2</formula>
    </cfRule>
  </conditionalFormatting>
  <conditionalFormatting sqref="J81:U81">
    <cfRule type="cellIs" dxfId="185"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rowBreaks count="1" manualBreakCount="1">
    <brk id="41" max="20" man="1"/>
  </rowBreaks>
  <drawing r:id="rId4"/>
  <legacyDrawing r:id="rId5"/>
  <controls>
    <mc:AlternateContent xmlns:mc="http://schemas.openxmlformats.org/markup-compatibility/2006">
      <mc:Choice Requires="x14">
        <control shapeId="55297"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55297" r:id="rId6" name="CustomMemberDispatcher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7" enableFormatConditionsCalculation="0">
    <tabColor rgb="FFC0C0C0"/>
    <pageSetUpPr autoPageBreaks="0"/>
  </sheetPr>
  <dimension ref="A1:CD68"/>
  <sheetViews>
    <sheetView showGridLines="0" zoomScale="80" zoomScaleNormal="80" zoomScaleSheetLayoutView="70" workbookViewId="0">
      <pane xSplit="22" ySplit="7" topLeftCell="W8" activePane="bottomRight" state="frozen"/>
      <selection pane="topRight"/>
      <selection pane="bottomLeft"/>
      <selection pane="bottomRight"/>
    </sheetView>
  </sheetViews>
  <sheetFormatPr baseColWidth="10" defaultColWidth="11.42578125" defaultRowHeight="14.25"/>
  <cols>
    <col min="1" max="5" width="2.7109375" style="4" customWidth="1"/>
    <col min="6" max="6" width="47.7109375" style="4" customWidth="1"/>
    <col min="7" max="7" width="1.7109375" style="4" customWidth="1"/>
    <col min="8" max="8" width="10.7109375" style="15" customWidth="1"/>
    <col min="9" max="9" width="2.7109375" style="4" customWidth="1"/>
    <col min="10" max="22" width="10.7109375" style="4" hidden="1" customWidth="1"/>
    <col min="23" max="23" width="10.7109375" style="4" customWidth="1"/>
    <col min="24" max="24" width="2.7109375" style="102" customWidth="1"/>
    <col min="25" max="25" width="10.7109375" style="4" hidden="1" customWidth="1"/>
    <col min="26" max="26" width="10.7109375" style="4" customWidth="1"/>
    <col min="27" max="27" width="10.7109375" style="4" hidden="1" customWidth="1"/>
    <col min="28" max="28" width="10.7109375" style="4" customWidth="1"/>
    <col min="29" max="29" width="10.7109375" style="4" hidden="1" customWidth="1"/>
    <col min="30" max="30" width="10.7109375" style="4" customWidth="1"/>
    <col min="31" max="31" width="10.7109375" style="4" hidden="1" customWidth="1"/>
    <col min="32" max="32" width="10.7109375" style="4" customWidth="1"/>
    <col min="33" max="33" width="10.7109375" style="4" hidden="1" customWidth="1"/>
    <col min="34" max="34" width="10.7109375" style="4" customWidth="1"/>
    <col min="35" max="35" width="10.7109375" style="4" hidden="1" customWidth="1"/>
    <col min="36" max="38" width="10.7109375" style="4" customWidth="1"/>
    <col min="39" max="39" width="2.7109375" style="102" customWidth="1"/>
    <col min="40" max="54" width="10.7109375" style="4" customWidth="1"/>
    <col min="55" max="55" width="5.7109375" style="4" hidden="1" customWidth="1"/>
    <col min="56" max="63" width="10.7109375" style="4" hidden="1" customWidth="1"/>
    <col min="64" max="64" width="5.7109375" style="4" hidden="1" customWidth="1"/>
    <col min="65" max="72" width="10.7109375" style="4" hidden="1" customWidth="1"/>
    <col min="73" max="73" width="5.7109375" style="4" hidden="1" customWidth="1"/>
    <col min="74" max="81" width="10.7109375" style="4" hidden="1" customWidth="1"/>
    <col min="82" max="82" width="5.7109375" style="4" hidden="1" customWidth="1"/>
    <col min="83" max="16384" width="11.42578125" style="4"/>
  </cols>
  <sheetData>
    <row r="1" spans="2:82" ht="12" customHeight="1">
      <c r="F1" s="1350" t="s">
        <v>283</v>
      </c>
    </row>
    <row r="2" spans="2:82" ht="12" customHeight="1">
      <c r="F2" s="1351"/>
    </row>
    <row r="3" spans="2:82" ht="12" customHeight="1">
      <c r="F3" s="1351"/>
    </row>
    <row r="4" spans="2:82" ht="12" customHeight="1">
      <c r="F4" s="1351"/>
      <c r="J4" s="19"/>
    </row>
    <row r="5" spans="2:82" ht="12" customHeight="1">
      <c r="F5" s="1394"/>
      <c r="J5" s="19"/>
    </row>
    <row r="6" spans="2:82" ht="23.25" customHeight="1">
      <c r="B6" s="1358" t="s">
        <v>65</v>
      </c>
      <c r="C6" s="1358"/>
      <c r="D6" s="1358"/>
      <c r="E6" s="1358"/>
      <c r="F6" s="1358"/>
      <c r="G6" s="18"/>
      <c r="H6" s="1358" t="s">
        <v>0</v>
      </c>
      <c r="I6" s="18"/>
      <c r="J6" s="892">
        <v>2016</v>
      </c>
      <c r="K6" s="892"/>
      <c r="L6" s="892"/>
      <c r="M6" s="892"/>
      <c r="N6" s="892"/>
      <c r="O6" s="892"/>
      <c r="P6" s="892"/>
      <c r="Q6" s="892"/>
      <c r="R6" s="892"/>
      <c r="S6" s="892"/>
      <c r="T6" s="892"/>
      <c r="U6" s="892"/>
      <c r="V6" s="892"/>
      <c r="W6" s="892">
        <v>2016</v>
      </c>
      <c r="Y6" s="892">
        <v>2017</v>
      </c>
      <c r="Z6" s="892">
        <v>2017</v>
      </c>
      <c r="AA6" s="892"/>
      <c r="AB6" s="892"/>
      <c r="AC6" s="892"/>
      <c r="AD6" s="892"/>
      <c r="AE6" s="892"/>
      <c r="AF6" s="892"/>
      <c r="AG6" s="892"/>
      <c r="AH6" s="892"/>
      <c r="AI6" s="892"/>
      <c r="AJ6" s="892"/>
      <c r="AK6" s="892"/>
      <c r="AL6" s="892"/>
      <c r="AN6" s="892">
        <v>2018</v>
      </c>
      <c r="AO6" s="892"/>
      <c r="AP6" s="892"/>
      <c r="AQ6" s="892"/>
      <c r="AR6" s="892"/>
      <c r="AS6" s="892"/>
      <c r="AT6" s="892"/>
      <c r="AU6" s="892"/>
      <c r="AV6" s="892"/>
      <c r="AW6" s="892"/>
      <c r="AX6" s="892"/>
      <c r="AY6" s="892"/>
      <c r="AZ6" s="892"/>
      <c r="BA6" s="892"/>
      <c r="BI6" s="1141" t="str">
        <f>IF($W$7="FY16","OFF","ON")</f>
        <v>OFF</v>
      </c>
      <c r="BJ6" s="143"/>
      <c r="BK6" s="1141" t="str">
        <f>IF($W$7="FY16","OFF","ON")</f>
        <v>OFF</v>
      </c>
      <c r="BL6" s="7"/>
      <c r="BM6" s="143"/>
      <c r="BN6" s="143"/>
      <c r="BO6" s="143"/>
      <c r="BP6" s="143"/>
      <c r="BQ6" s="1141" t="str">
        <f>IF($AK$7="FY16cb","OFF","ON")</f>
        <v>OFF</v>
      </c>
      <c r="BR6" s="143"/>
      <c r="BS6" s="1141" t="str">
        <f>IF($AK$7="FY16cb","OFF","ON")</f>
        <v>OFF</v>
      </c>
    </row>
    <row r="7" spans="2:82" s="17" customFormat="1" ht="29.25" customHeight="1">
      <c r="B7" s="1360"/>
      <c r="C7" s="1360"/>
      <c r="D7" s="1360"/>
      <c r="E7" s="1360"/>
      <c r="F7" s="1360"/>
      <c r="H7" s="1360"/>
      <c r="J7" s="236" t="s">
        <v>256</v>
      </c>
      <c r="K7" s="237" t="s">
        <v>249</v>
      </c>
      <c r="L7" s="236" t="s">
        <v>257</v>
      </c>
      <c r="M7" s="41" t="s">
        <v>250</v>
      </c>
      <c r="N7" s="236" t="s">
        <v>258</v>
      </c>
      <c r="O7" s="41" t="s">
        <v>251</v>
      </c>
      <c r="P7" s="236" t="s">
        <v>259</v>
      </c>
      <c r="Q7" s="237" t="s">
        <v>252</v>
      </c>
      <c r="R7" s="236" t="s">
        <v>260</v>
      </c>
      <c r="S7" s="41" t="s">
        <v>253</v>
      </c>
      <c r="T7" s="236" t="s">
        <v>261</v>
      </c>
      <c r="U7" s="42" t="s">
        <v>254</v>
      </c>
      <c r="V7" s="236" t="s">
        <v>262</v>
      </c>
      <c r="W7" s="237" t="s">
        <v>255</v>
      </c>
      <c r="X7" s="103"/>
      <c r="Y7" s="236" t="s">
        <v>382</v>
      </c>
      <c r="Z7" s="237" t="s">
        <v>369</v>
      </c>
      <c r="AA7" s="236" t="s">
        <v>381</v>
      </c>
      <c r="AB7" s="41" t="s">
        <v>370</v>
      </c>
      <c r="AC7" s="236" t="s">
        <v>380</v>
      </c>
      <c r="AD7" s="41" t="s">
        <v>371</v>
      </c>
      <c r="AE7" s="236" t="s">
        <v>379</v>
      </c>
      <c r="AF7" s="237" t="s">
        <v>372</v>
      </c>
      <c r="AG7" s="236" t="s">
        <v>378</v>
      </c>
      <c r="AH7" s="41" t="s">
        <v>373</v>
      </c>
      <c r="AI7" s="236" t="s">
        <v>377</v>
      </c>
      <c r="AJ7" s="42" t="s">
        <v>374</v>
      </c>
      <c r="AK7" s="236" t="s">
        <v>376</v>
      </c>
      <c r="AL7" s="237" t="s">
        <v>375</v>
      </c>
      <c r="AM7" s="103"/>
      <c r="AN7" s="236" t="s">
        <v>466</v>
      </c>
      <c r="AO7" s="237" t="s">
        <v>459</v>
      </c>
      <c r="AP7" s="236" t="s">
        <v>467</v>
      </c>
      <c r="AQ7" s="41" t="s">
        <v>460</v>
      </c>
      <c r="AR7" s="236" t="s">
        <v>468</v>
      </c>
      <c r="AS7" s="41" t="s">
        <v>461</v>
      </c>
      <c r="AT7" s="236" t="s">
        <v>469</v>
      </c>
      <c r="AU7" s="237" t="s">
        <v>462</v>
      </c>
      <c r="AV7" s="236" t="s">
        <v>470</v>
      </c>
      <c r="AW7" s="41" t="s">
        <v>463</v>
      </c>
      <c r="AX7" s="236" t="s">
        <v>471</v>
      </c>
      <c r="AY7" s="42" t="s">
        <v>464</v>
      </c>
      <c r="AZ7" s="236" t="s">
        <v>472</v>
      </c>
      <c r="BA7" s="237" t="s">
        <v>465</v>
      </c>
      <c r="BC7" s="582"/>
      <c r="BD7" s="583" t="s">
        <v>155</v>
      </c>
      <c r="BE7" s="583" t="s">
        <v>151</v>
      </c>
      <c r="BF7" s="583" t="s">
        <v>156</v>
      </c>
      <c r="BG7" s="583" t="s">
        <v>152</v>
      </c>
      <c r="BH7" s="583" t="s">
        <v>157</v>
      </c>
      <c r="BI7" s="1131" t="s">
        <v>153</v>
      </c>
      <c r="BJ7" s="583" t="s">
        <v>158</v>
      </c>
      <c r="BK7" s="1131" t="s">
        <v>154</v>
      </c>
      <c r="BL7" s="256"/>
      <c r="BM7" s="583" t="s">
        <v>147</v>
      </c>
      <c r="BN7" s="583" t="s">
        <v>143</v>
      </c>
      <c r="BO7" s="583" t="s">
        <v>148</v>
      </c>
      <c r="BP7" s="583" t="s">
        <v>144</v>
      </c>
      <c r="BQ7" s="1131" t="s">
        <v>149</v>
      </c>
      <c r="BR7" s="583" t="s">
        <v>145</v>
      </c>
      <c r="BS7" s="1131" t="s">
        <v>150</v>
      </c>
      <c r="BT7" s="583" t="s">
        <v>146</v>
      </c>
      <c r="BU7" s="256"/>
      <c r="BV7" s="583" t="s">
        <v>139</v>
      </c>
      <c r="BW7" s="583" t="s">
        <v>135</v>
      </c>
      <c r="BX7" s="583" t="s">
        <v>140</v>
      </c>
      <c r="BY7" s="583" t="s">
        <v>136</v>
      </c>
      <c r="BZ7" s="583" t="s">
        <v>141</v>
      </c>
      <c r="CA7" s="583" t="s">
        <v>137</v>
      </c>
      <c r="CB7" s="583" t="s">
        <v>142</v>
      </c>
      <c r="CC7" s="583" t="s">
        <v>138</v>
      </c>
      <c r="CD7" s="584"/>
    </row>
    <row r="8" spans="2:82" s="87" customFormat="1" ht="15" customHeight="1">
      <c r="H8" s="499"/>
      <c r="J8" s="500"/>
      <c r="K8" s="501"/>
      <c r="L8" s="500"/>
      <c r="N8" s="500"/>
      <c r="P8" s="502"/>
      <c r="R8" s="502"/>
      <c r="T8" s="502"/>
      <c r="V8" s="502"/>
      <c r="W8" s="501"/>
      <c r="Y8" s="500"/>
      <c r="Z8" s="501"/>
      <c r="AA8" s="500"/>
      <c r="AC8" s="500"/>
      <c r="AE8" s="502"/>
      <c r="AG8" s="502"/>
      <c r="AI8" s="502"/>
      <c r="AK8" s="502"/>
      <c r="AL8" s="501"/>
      <c r="AN8" s="500"/>
      <c r="AO8" s="501"/>
      <c r="AP8" s="500"/>
      <c r="AR8" s="500"/>
      <c r="AT8" s="502"/>
      <c r="AV8" s="502"/>
      <c r="AX8" s="502"/>
      <c r="AZ8" s="502"/>
      <c r="BA8" s="501"/>
    </row>
    <row r="9" spans="2:82" s="96" customFormat="1" ht="15" customHeight="1">
      <c r="B9" s="503" t="s">
        <v>3</v>
      </c>
      <c r="C9" s="503"/>
      <c r="D9" s="503"/>
      <c r="E9" s="503"/>
      <c r="F9" s="504"/>
      <c r="G9" s="375"/>
      <c r="H9" s="505"/>
      <c r="I9" s="375"/>
      <c r="J9" s="241"/>
      <c r="K9" s="242"/>
      <c r="L9" s="241"/>
      <c r="M9" s="304"/>
      <c r="N9" s="241"/>
      <c r="O9" s="304"/>
      <c r="P9" s="241"/>
      <c r="Q9" s="242"/>
      <c r="R9" s="241"/>
      <c r="S9" s="304"/>
      <c r="T9" s="241"/>
      <c r="U9" s="305"/>
      <c r="V9" s="241"/>
      <c r="W9" s="242">
        <v>2585</v>
      </c>
      <c r="Y9" s="241"/>
      <c r="Z9" s="242">
        <v>631</v>
      </c>
      <c r="AA9" s="241"/>
      <c r="AB9" s="304">
        <v>644</v>
      </c>
      <c r="AC9" s="241"/>
      <c r="AD9" s="304">
        <v>1275</v>
      </c>
      <c r="AE9" s="241"/>
      <c r="AF9" s="242">
        <v>637</v>
      </c>
      <c r="AG9" s="241"/>
      <c r="AH9" s="304">
        <v>678</v>
      </c>
      <c r="AI9" s="241"/>
      <c r="AJ9" s="305">
        <v>1315</v>
      </c>
      <c r="AK9" s="241">
        <v>2650</v>
      </c>
      <c r="AL9" s="242">
        <v>2590</v>
      </c>
      <c r="AN9" s="241">
        <v>652</v>
      </c>
      <c r="AO9" s="242">
        <v>648</v>
      </c>
      <c r="AP9" s="241"/>
      <c r="AQ9" s="304"/>
      <c r="AR9" s="241"/>
      <c r="AS9" s="304"/>
      <c r="AT9" s="241"/>
      <c r="AU9" s="242"/>
      <c r="AV9" s="241"/>
      <c r="AW9" s="304"/>
      <c r="AX9" s="241"/>
      <c r="AY9" s="305"/>
      <c r="AZ9" s="241"/>
      <c r="BA9" s="242"/>
      <c r="BC9" s="353"/>
      <c r="BD9" s="906">
        <f t="shared" ref="BD9:BE9" si="0">IF(ABS(N9-(J9+L9))&lt;0.001,0,N9-(J9+L9))</f>
        <v>0</v>
      </c>
      <c r="BE9" s="906">
        <f t="shared" si="0"/>
        <v>0</v>
      </c>
      <c r="BF9" s="906">
        <f t="shared" ref="BF9:BG9" si="1">IF(ABS(T9-(P9+R9))&lt;0.001,0,T9-(P9+R9))</f>
        <v>0</v>
      </c>
      <c r="BG9" s="906">
        <f t="shared" si="1"/>
        <v>0</v>
      </c>
      <c r="BH9" s="906">
        <f t="shared" ref="BH9" si="2">IF(ABS(V9-(J9+L9+P9+R9))&lt;0.001,0,V9-(J9+L9+P9+R9))</f>
        <v>0</v>
      </c>
      <c r="BI9" s="906">
        <f>IF(BI$6="OFF",0,IF(ABS(W9-(K9+M9+Q9+S9))&lt;0.001,0,W9-(K9+M9+Q9+S9)))</f>
        <v>0</v>
      </c>
      <c r="BJ9" s="906">
        <f t="shared" ref="BJ9" si="3">IF(ABS(V9-(N9+T9))&lt;0.001,0,V9-(N9+T9))</f>
        <v>0</v>
      </c>
      <c r="BK9" s="906">
        <f>IF(BK$6="OFF",0,IF(BK4=2016,0,IF(ABS(W9-(O9+U9))&lt;0.001,0,W9-(O9+U9))))</f>
        <v>0</v>
      </c>
      <c r="BL9" s="90"/>
      <c r="BM9" s="906">
        <f t="shared" ref="BM9:BN9" si="4">IF(ABS(AC9-(Y9+AA9))&lt;0.001,0,AC9-(Y9+AA9))</f>
        <v>0</v>
      </c>
      <c r="BN9" s="906">
        <f t="shared" si="4"/>
        <v>0</v>
      </c>
      <c r="BO9" s="906">
        <f t="shared" ref="BO9:BP9" si="5">IF(ABS(AI9-(AE9+AG9))&lt;0.001,0,AI9-(AE9+AG9))</f>
        <v>0</v>
      </c>
      <c r="BP9" s="906">
        <f t="shared" si="5"/>
        <v>0</v>
      </c>
      <c r="BQ9" s="906">
        <f>IF(BQ$6="OFF",0,IF(ABS(AK9-(Y9+AA9+AE9+AG9))&lt;0.001,0,AK9-(Y9+AA9+AE9+AG9)))</f>
        <v>0</v>
      </c>
      <c r="BR9" s="906">
        <f t="shared" ref="BR9" si="6">IF(ABS(AL9-(Z9+AB9+AF9+AH9))&lt;0.001,0,AL9-(Z9+AB9+AF9+AH9))</f>
        <v>0</v>
      </c>
      <c r="BS9" s="906">
        <f>IF(BS$6="OFF",0,IF(ABS(AK9-(AC9+AI9))&lt;0.001,0,AK9-(AC9+AI9)))</f>
        <v>0</v>
      </c>
      <c r="BT9" s="906">
        <f t="shared" ref="BT9" si="7">IF(ABS(AL9-(AD9+AJ9))&lt;0.001,0,AL9-(AD9+AJ9))</f>
        <v>0</v>
      </c>
      <c r="BU9" s="90"/>
      <c r="BV9" s="906">
        <f t="shared" ref="BV9:BW9" si="8">IF(ABS(AR9-(AN9+AP9))&lt;0.001,0,AR9-(AN9+AP9))</f>
        <v>-652</v>
      </c>
      <c r="BW9" s="906">
        <f t="shared" si="8"/>
        <v>-648</v>
      </c>
      <c r="BX9" s="906">
        <f t="shared" ref="BX9:BY9" si="9">IF(ABS(AX9-(AT9+AV9))&lt;0.001,0,AX9-(AT9+AV9))</f>
        <v>0</v>
      </c>
      <c r="BY9" s="906">
        <f t="shared" si="9"/>
        <v>0</v>
      </c>
      <c r="BZ9" s="906">
        <f t="shared" ref="BZ9:CA9" si="10">IF(ABS(AZ9-(AN9+AP9+AT9+AV9))&lt;0.001,0,AZ9-(AN9+AP9+AT9+AV9))</f>
        <v>-652</v>
      </c>
      <c r="CA9" s="906">
        <f t="shared" si="10"/>
        <v>-648</v>
      </c>
      <c r="CB9" s="906">
        <f t="shared" ref="CB9:CC9" si="11">IF(ABS(AZ9-(AR9+AX9))&lt;0.001,0,AZ9-(AR9+AX9))</f>
        <v>0</v>
      </c>
      <c r="CC9" s="906">
        <f t="shared" si="11"/>
        <v>0</v>
      </c>
      <c r="CD9" s="355"/>
    </row>
    <row r="10" spans="2:82" s="73" customFormat="1" ht="15" customHeight="1">
      <c r="B10" s="73" t="s">
        <v>47</v>
      </c>
      <c r="H10" s="74"/>
      <c r="J10" s="216"/>
      <c r="L10" s="216"/>
      <c r="M10" s="217"/>
      <c r="N10" s="216"/>
      <c r="O10" s="217"/>
      <c r="P10" s="216"/>
      <c r="R10" s="216"/>
      <c r="S10" s="217"/>
      <c r="T10" s="216"/>
      <c r="U10" s="75"/>
      <c r="V10" s="216"/>
      <c r="Y10" s="216"/>
      <c r="AA10" s="216"/>
      <c r="AB10" s="217"/>
      <c r="AC10" s="216"/>
      <c r="AD10" s="217"/>
      <c r="AE10" s="216"/>
      <c r="AG10" s="216"/>
      <c r="AH10" s="217"/>
      <c r="AI10" s="216"/>
      <c r="AJ10" s="75"/>
      <c r="AK10" s="216"/>
      <c r="AL10" s="73">
        <v>-2.3E-2</v>
      </c>
      <c r="AN10" s="216"/>
      <c r="AO10" s="73">
        <v>-6.0000000000000001E-3</v>
      </c>
      <c r="AP10" s="216"/>
      <c r="AQ10" s="217"/>
      <c r="AR10" s="216"/>
      <c r="AS10" s="217"/>
      <c r="AT10" s="216"/>
      <c r="AV10" s="216"/>
      <c r="AW10" s="217"/>
      <c r="AX10" s="216"/>
      <c r="AY10" s="75"/>
      <c r="AZ10" s="216"/>
      <c r="BC10" s="373"/>
      <c r="BD10" s="606"/>
      <c r="BE10" s="606"/>
      <c r="BF10" s="606"/>
      <c r="BG10" s="606"/>
      <c r="BH10" s="606"/>
      <c r="BI10" s="606"/>
      <c r="BJ10" s="606"/>
      <c r="BK10" s="606"/>
      <c r="BM10" s="606"/>
      <c r="BN10" s="606"/>
      <c r="BO10" s="606"/>
      <c r="BP10" s="606"/>
      <c r="BQ10" s="606"/>
      <c r="BR10" s="606"/>
      <c r="BS10" s="606"/>
      <c r="BT10" s="606"/>
      <c r="BV10" s="606"/>
      <c r="BW10" s="606"/>
      <c r="BX10" s="606"/>
      <c r="BY10" s="606"/>
      <c r="BZ10" s="606"/>
      <c r="CA10" s="606"/>
      <c r="CB10" s="606"/>
      <c r="CC10" s="606"/>
      <c r="CD10" s="75"/>
    </row>
    <row r="11" spans="2:82" s="208" customFormat="1" ht="15" customHeight="1">
      <c r="B11" s="48" t="s">
        <v>475</v>
      </c>
      <c r="C11" s="48"/>
      <c r="D11" s="48"/>
      <c r="E11" s="48"/>
      <c r="F11" s="48"/>
      <c r="H11" s="11" t="s">
        <v>423</v>
      </c>
      <c r="J11" s="232"/>
      <c r="K11" s="49"/>
      <c r="L11" s="232"/>
      <c r="M11" s="215"/>
      <c r="N11" s="232"/>
      <c r="O11" s="215"/>
      <c r="P11" s="232"/>
      <c r="Q11" s="49"/>
      <c r="R11" s="232"/>
      <c r="S11" s="215"/>
      <c r="T11" s="232"/>
      <c r="U11" s="50"/>
      <c r="V11" s="232"/>
      <c r="W11" s="49">
        <v>165</v>
      </c>
      <c r="X11" s="92"/>
      <c r="Y11" s="232"/>
      <c r="Z11" s="49">
        <v>47</v>
      </c>
      <c r="AA11" s="232"/>
      <c r="AB11" s="215">
        <v>53</v>
      </c>
      <c r="AC11" s="232"/>
      <c r="AD11" s="215">
        <v>100</v>
      </c>
      <c r="AE11" s="232"/>
      <c r="AF11" s="49">
        <v>59</v>
      </c>
      <c r="AG11" s="232"/>
      <c r="AH11" s="215">
        <v>65</v>
      </c>
      <c r="AI11" s="232"/>
      <c r="AJ11" s="50">
        <v>124</v>
      </c>
      <c r="AK11" s="232">
        <v>170</v>
      </c>
      <c r="AL11" s="49">
        <v>224</v>
      </c>
      <c r="AM11" s="92"/>
      <c r="AN11" s="232">
        <v>49</v>
      </c>
      <c r="AO11" s="49">
        <v>70</v>
      </c>
      <c r="AP11" s="232"/>
      <c r="AQ11" s="215"/>
      <c r="AR11" s="232"/>
      <c r="AS11" s="215"/>
      <c r="AT11" s="232"/>
      <c r="AU11" s="49"/>
      <c r="AV11" s="232"/>
      <c r="AW11" s="215"/>
      <c r="AX11" s="232"/>
      <c r="AY11" s="50"/>
      <c r="AZ11" s="232"/>
      <c r="BA11" s="49"/>
      <c r="BC11" s="353"/>
      <c r="BD11" s="334">
        <f t="shared" ref="BD11:BE11" si="12">IF(ABS(N11-(J11+L11))&lt;0.001,0,N11-(J11+L11))</f>
        <v>0</v>
      </c>
      <c r="BE11" s="334">
        <f t="shared" si="12"/>
        <v>0</v>
      </c>
      <c r="BF11" s="334">
        <f t="shared" ref="BF11:BG11" si="13">IF(ABS(T11-(P11+R11))&lt;0.001,0,T11-(P11+R11))</f>
        <v>0</v>
      </c>
      <c r="BG11" s="334">
        <f t="shared" si="13"/>
        <v>0</v>
      </c>
      <c r="BH11" s="334">
        <f t="shared" ref="BH11" si="14">IF(ABS(V11-(J11+L11+P11+R11))&lt;0.001,0,V11-(J11+L11+P11+R11))</f>
        <v>0</v>
      </c>
      <c r="BI11" s="334">
        <f>IF(BI$6="OFF",0,IF(ABS(W11-(K11+M11+Q11+S11))&lt;0.001,0,W11-(K11+M11+Q11+S11)))</f>
        <v>0</v>
      </c>
      <c r="BJ11" s="334">
        <f t="shared" ref="BJ11" si="15">IF(ABS(V11-(N11+T11))&lt;0.001,0,V11-(N11+T11))</f>
        <v>0</v>
      </c>
      <c r="BK11" s="334">
        <f>IF(BK$6="OFF",0,IF(BK6=2016,0,IF(ABS(W11-(O11+U11))&lt;0.001,0,W11-(O11+U11))))</f>
        <v>0</v>
      </c>
      <c r="BL11" s="90"/>
      <c r="BM11" s="334">
        <f t="shared" ref="BM11:BN11" si="16">IF(ABS(AC11-(Y11+AA11))&lt;0.001,0,AC11-(Y11+AA11))</f>
        <v>0</v>
      </c>
      <c r="BN11" s="334">
        <f t="shared" si="16"/>
        <v>0</v>
      </c>
      <c r="BO11" s="334">
        <f t="shared" ref="BO11:BP11" si="17">IF(ABS(AI11-(AE11+AG11))&lt;0.001,0,AI11-(AE11+AG11))</f>
        <v>0</v>
      </c>
      <c r="BP11" s="334">
        <f t="shared" si="17"/>
        <v>0</v>
      </c>
      <c r="BQ11" s="334">
        <f>IF(BQ$6="OFF",0,IF(ABS(AK11-(Y11+AA11+AE11+AG11))&lt;0.001,0,AK11-(Y11+AA11+AE11+AG11)))</f>
        <v>0</v>
      </c>
      <c r="BR11" s="334">
        <f t="shared" ref="BR11" si="18">IF(ABS(AL11-(Z11+AB11+AF11+AH11))&lt;0.001,0,AL11-(Z11+AB11+AF11+AH11))</f>
        <v>0</v>
      </c>
      <c r="BS11" s="334">
        <f>IF(BS$6="OFF",0,IF(ABS(AK11-(AC11+AI11))&lt;0.001,0,AK11-(AC11+AI11)))</f>
        <v>0</v>
      </c>
      <c r="BT11" s="334">
        <f t="shared" ref="BT11" si="19">IF(ABS(AL11-(AD11+AJ11))&lt;0.001,0,AL11-(AD11+AJ11))</f>
        <v>0</v>
      </c>
      <c r="BU11" s="90"/>
      <c r="BV11" s="334">
        <f t="shared" ref="BV11:BW11" si="20">IF(ABS(AR11-(AN11+AP11))&lt;0.001,0,AR11-(AN11+AP11))</f>
        <v>-49</v>
      </c>
      <c r="BW11" s="334">
        <f t="shared" si="20"/>
        <v>-70</v>
      </c>
      <c r="BX11" s="334">
        <f t="shared" ref="BX11:BY11" si="21">IF(ABS(AX11-(AT11+AV11))&lt;0.001,0,AX11-(AT11+AV11))</f>
        <v>0</v>
      </c>
      <c r="BY11" s="334">
        <f t="shared" si="21"/>
        <v>0</v>
      </c>
      <c r="BZ11" s="334">
        <f t="shared" ref="BZ11:CA11" si="22">IF(ABS(AZ11-(AN11+AP11+AT11+AV11))&lt;0.001,0,AZ11-(AN11+AP11+AT11+AV11))</f>
        <v>-49</v>
      </c>
      <c r="CA11" s="334">
        <f t="shared" si="22"/>
        <v>-70</v>
      </c>
      <c r="CB11" s="334">
        <f t="shared" ref="CB11:CC11" si="23">IF(ABS(AZ11-(AR11+AX11))&lt;0.001,0,AZ11-(AR11+AX11))</f>
        <v>0</v>
      </c>
      <c r="CC11" s="334">
        <f t="shared" si="23"/>
        <v>0</v>
      </c>
      <c r="CD11" s="355"/>
    </row>
    <row r="12" spans="2:82" s="73" customFormat="1" ht="15" customHeight="1">
      <c r="B12" s="73" t="s">
        <v>47</v>
      </c>
      <c r="H12" s="74"/>
      <c r="J12" s="216"/>
      <c r="L12" s="216"/>
      <c r="M12" s="217"/>
      <c r="N12" s="216"/>
      <c r="O12" s="217"/>
      <c r="P12" s="216"/>
      <c r="R12" s="216"/>
      <c r="S12" s="217"/>
      <c r="T12" s="216"/>
      <c r="U12" s="75"/>
      <c r="V12" s="216"/>
      <c r="Y12" s="216"/>
      <c r="AA12" s="216"/>
      <c r="AB12" s="217"/>
      <c r="AC12" s="216"/>
      <c r="AD12" s="217"/>
      <c r="AE12" s="216"/>
      <c r="AG12" s="216"/>
      <c r="AH12" s="217"/>
      <c r="AI12" s="216"/>
      <c r="AJ12" s="75"/>
      <c r="AK12" s="216"/>
      <c r="AL12" s="73">
        <v>0.32100000000000001</v>
      </c>
      <c r="AN12" s="216"/>
      <c r="AO12" s="73">
        <v>0.42899999999999999</v>
      </c>
      <c r="AP12" s="216"/>
      <c r="AQ12" s="217"/>
      <c r="AR12" s="216"/>
      <c r="AS12" s="217"/>
      <c r="AT12" s="216"/>
      <c r="AV12" s="216"/>
      <c r="AW12" s="217"/>
      <c r="AX12" s="216"/>
      <c r="AY12" s="75"/>
      <c r="AZ12" s="216"/>
      <c r="BC12" s="373"/>
      <c r="BD12" s="606"/>
      <c r="BE12" s="606"/>
      <c r="BF12" s="606"/>
      <c r="BG12" s="606"/>
      <c r="BH12" s="606"/>
      <c r="BI12" s="606"/>
      <c r="BJ12" s="606"/>
      <c r="BK12" s="606"/>
      <c r="BM12" s="606"/>
      <c r="BN12" s="606"/>
      <c r="BO12" s="606"/>
      <c r="BP12" s="606"/>
      <c r="BQ12" s="606"/>
      <c r="BR12" s="606"/>
      <c r="BS12" s="606"/>
      <c r="BT12" s="606"/>
      <c r="BV12" s="606"/>
      <c r="BW12" s="606"/>
      <c r="BX12" s="606"/>
      <c r="BY12" s="606"/>
      <c r="BZ12" s="606"/>
      <c r="CA12" s="606"/>
      <c r="CB12" s="606"/>
      <c r="CC12" s="606"/>
      <c r="CD12" s="75"/>
    </row>
    <row r="13" spans="2:82" s="208" customFormat="1" ht="15" customHeight="1">
      <c r="B13" s="48" t="s">
        <v>490</v>
      </c>
      <c r="C13" s="48"/>
      <c r="D13" s="48"/>
      <c r="E13" s="48"/>
      <c r="F13" s="48"/>
      <c r="H13" s="11" t="s">
        <v>424</v>
      </c>
      <c r="J13" s="232"/>
      <c r="K13" s="49"/>
      <c r="L13" s="232"/>
      <c r="M13" s="215"/>
      <c r="N13" s="232"/>
      <c r="O13" s="215"/>
      <c r="P13" s="232"/>
      <c r="Q13" s="49"/>
      <c r="R13" s="232"/>
      <c r="S13" s="215"/>
      <c r="T13" s="232"/>
      <c r="U13" s="50"/>
      <c r="V13" s="232"/>
      <c r="W13" s="49">
        <v>736</v>
      </c>
      <c r="X13" s="92"/>
      <c r="Y13" s="232"/>
      <c r="Z13" s="49">
        <v>169</v>
      </c>
      <c r="AA13" s="232"/>
      <c r="AB13" s="215">
        <v>178</v>
      </c>
      <c r="AC13" s="232"/>
      <c r="AD13" s="215">
        <v>347</v>
      </c>
      <c r="AE13" s="232"/>
      <c r="AF13" s="49">
        <v>169</v>
      </c>
      <c r="AG13" s="232"/>
      <c r="AH13" s="215">
        <v>168</v>
      </c>
      <c r="AI13" s="232"/>
      <c r="AJ13" s="50">
        <v>337</v>
      </c>
      <c r="AK13" s="232">
        <v>754</v>
      </c>
      <c r="AL13" s="49">
        <v>684</v>
      </c>
      <c r="AM13" s="92"/>
      <c r="AN13" s="232">
        <v>175</v>
      </c>
      <c r="AO13" s="49">
        <v>165</v>
      </c>
      <c r="AP13" s="232"/>
      <c r="AQ13" s="215"/>
      <c r="AR13" s="232"/>
      <c r="AS13" s="215"/>
      <c r="AT13" s="232"/>
      <c r="AU13" s="49"/>
      <c r="AV13" s="232"/>
      <c r="AW13" s="215"/>
      <c r="AX13" s="232"/>
      <c r="AY13" s="50"/>
      <c r="AZ13" s="232"/>
      <c r="BA13" s="49"/>
      <c r="BC13" s="353"/>
      <c r="BD13" s="334">
        <f t="shared" ref="BD13:BE13" si="24">IF(ABS(N13-(J13+L13))&lt;0.001,0,N13-(J13+L13))</f>
        <v>0</v>
      </c>
      <c r="BE13" s="334">
        <f t="shared" si="24"/>
        <v>0</v>
      </c>
      <c r="BF13" s="334">
        <f t="shared" ref="BF13:BG13" si="25">IF(ABS(T13-(P13+R13))&lt;0.001,0,T13-(P13+R13))</f>
        <v>0</v>
      </c>
      <c r="BG13" s="334">
        <f t="shared" si="25"/>
        <v>0</v>
      </c>
      <c r="BH13" s="334">
        <f t="shared" ref="BH13" si="26">IF(ABS(V13-(J13+L13+P13+R13))&lt;0.001,0,V13-(J13+L13+P13+R13))</f>
        <v>0</v>
      </c>
      <c r="BI13" s="334">
        <f>IF(BI$6="OFF",0,IF(ABS(W13-(K13+M13+Q13+S13))&lt;0.001,0,W13-(K13+M13+Q13+S13)))</f>
        <v>0</v>
      </c>
      <c r="BJ13" s="334">
        <f t="shared" ref="BJ13" si="27">IF(ABS(V13-(N13+T13))&lt;0.001,0,V13-(N13+T13))</f>
        <v>0</v>
      </c>
      <c r="BK13" s="334">
        <f>IF(BK$6="OFF",0,IF(BK8=2016,0,IF(ABS(W13-(O13+U13))&lt;0.001,0,W13-(O13+U13))))</f>
        <v>0</v>
      </c>
      <c r="BL13" s="90"/>
      <c r="BM13" s="334">
        <f t="shared" ref="BM13:BN13" si="28">IF(ABS(AC13-(Y13+AA13))&lt;0.001,0,AC13-(Y13+AA13))</f>
        <v>0</v>
      </c>
      <c r="BN13" s="334">
        <f t="shared" si="28"/>
        <v>0</v>
      </c>
      <c r="BO13" s="334">
        <f t="shared" ref="BO13:BP13" si="29">IF(ABS(AI13-(AE13+AG13))&lt;0.001,0,AI13-(AE13+AG13))</f>
        <v>0</v>
      </c>
      <c r="BP13" s="334">
        <f t="shared" si="29"/>
        <v>0</v>
      </c>
      <c r="BQ13" s="334">
        <f>IF(BQ$6="OFF",0,IF(ABS(AK13-(Y13+AA13+AE13+AG13))&lt;0.001,0,AK13-(Y13+AA13+AE13+AG13)))</f>
        <v>0</v>
      </c>
      <c r="BR13" s="334">
        <f t="shared" ref="BR13" si="30">IF(ABS(AL13-(Z13+AB13+AF13+AH13))&lt;0.001,0,AL13-(Z13+AB13+AF13+AH13))</f>
        <v>0</v>
      </c>
      <c r="BS13" s="334">
        <f>IF(BS$6="OFF",0,IF(ABS(AK13-(AC13+AI13))&lt;0.001,0,AK13-(AC13+AI13)))</f>
        <v>0</v>
      </c>
      <c r="BT13" s="334">
        <f t="shared" ref="BT13" si="31">IF(ABS(AL13-(AD13+AJ13))&lt;0.001,0,AL13-(AD13+AJ13))</f>
        <v>0</v>
      </c>
      <c r="BU13" s="90"/>
      <c r="BV13" s="334">
        <f t="shared" ref="BV13:BW13" si="32">IF(ABS(AR13-(AN13+AP13))&lt;0.001,0,AR13-(AN13+AP13))</f>
        <v>-175</v>
      </c>
      <c r="BW13" s="334">
        <f t="shared" si="32"/>
        <v>-165</v>
      </c>
      <c r="BX13" s="334">
        <f t="shared" ref="BX13:BY13" si="33">IF(ABS(AX13-(AT13+AV13))&lt;0.001,0,AX13-(AT13+AV13))</f>
        <v>0</v>
      </c>
      <c r="BY13" s="334">
        <f t="shared" si="33"/>
        <v>0</v>
      </c>
      <c r="BZ13" s="334">
        <f t="shared" ref="BZ13:CA13" si="34">IF(ABS(AZ13-(AN13+AP13+AT13+AV13))&lt;0.001,0,AZ13-(AN13+AP13+AT13+AV13))</f>
        <v>-175</v>
      </c>
      <c r="CA13" s="334">
        <f t="shared" si="34"/>
        <v>-165</v>
      </c>
      <c r="CB13" s="334">
        <f t="shared" ref="CB13:CC13" si="35">IF(ABS(AZ13-(AR13+AX13))&lt;0.001,0,AZ13-(AR13+AX13))</f>
        <v>0</v>
      </c>
      <c r="CC13" s="334">
        <f t="shared" si="35"/>
        <v>0</v>
      </c>
      <c r="CD13" s="355"/>
    </row>
    <row r="14" spans="2:82" s="73" customFormat="1" ht="15" customHeight="1">
      <c r="B14" s="73" t="s">
        <v>47</v>
      </c>
      <c r="H14" s="74"/>
      <c r="J14" s="216"/>
      <c r="L14" s="216"/>
      <c r="M14" s="217"/>
      <c r="N14" s="216"/>
      <c r="O14" s="217"/>
      <c r="P14" s="216"/>
      <c r="R14" s="216"/>
      <c r="S14" s="217"/>
      <c r="T14" s="216"/>
      <c r="U14" s="75"/>
      <c r="V14" s="216"/>
      <c r="Y14" s="216"/>
      <c r="AA14" s="216"/>
      <c r="AB14" s="217"/>
      <c r="AC14" s="216"/>
      <c r="AD14" s="217"/>
      <c r="AE14" s="216"/>
      <c r="AG14" s="216"/>
      <c r="AH14" s="217"/>
      <c r="AI14" s="216"/>
      <c r="AJ14" s="75"/>
      <c r="AK14" s="216"/>
      <c r="AL14" s="73">
        <v>-9.2999999999999999E-2</v>
      </c>
      <c r="AN14" s="216"/>
      <c r="AO14" s="73">
        <v>-0.06</v>
      </c>
      <c r="AP14" s="216"/>
      <c r="AQ14" s="217"/>
      <c r="AR14" s="216"/>
      <c r="AS14" s="217"/>
      <c r="AT14" s="216"/>
      <c r="AV14" s="216"/>
      <c r="AW14" s="217"/>
      <c r="AX14" s="216"/>
      <c r="AY14" s="75"/>
      <c r="AZ14" s="216"/>
      <c r="BC14" s="373"/>
      <c r="BD14" s="606"/>
      <c r="BE14" s="606"/>
      <c r="BF14" s="606"/>
      <c r="BG14" s="606"/>
      <c r="BH14" s="606"/>
      <c r="BI14" s="606"/>
      <c r="BJ14" s="606"/>
      <c r="BK14" s="606"/>
      <c r="BM14" s="606"/>
      <c r="BN14" s="606"/>
      <c r="BO14" s="606"/>
      <c r="BP14" s="606"/>
      <c r="BQ14" s="606"/>
      <c r="BR14" s="606"/>
      <c r="BS14" s="606"/>
      <c r="BT14" s="606"/>
      <c r="BV14" s="606"/>
      <c r="BW14" s="606"/>
      <c r="BX14" s="606"/>
      <c r="BY14" s="606"/>
      <c r="BZ14" s="606"/>
      <c r="CA14" s="606"/>
      <c r="CB14" s="606"/>
      <c r="CC14" s="606"/>
      <c r="CD14" s="75"/>
    </row>
    <row r="15" spans="2:82" s="208" customFormat="1" ht="15" customHeight="1">
      <c r="B15" s="48" t="s">
        <v>491</v>
      </c>
      <c r="C15" s="48"/>
      <c r="D15" s="48"/>
      <c r="E15" s="48"/>
      <c r="F15" s="48"/>
      <c r="H15" s="11" t="s">
        <v>425</v>
      </c>
      <c r="J15" s="232"/>
      <c r="K15" s="49"/>
      <c r="L15" s="232"/>
      <c r="M15" s="215"/>
      <c r="N15" s="232"/>
      <c r="O15" s="215"/>
      <c r="P15" s="232"/>
      <c r="Q15" s="49"/>
      <c r="R15" s="232"/>
      <c r="S15" s="215"/>
      <c r="T15" s="232"/>
      <c r="U15" s="50"/>
      <c r="V15" s="232"/>
      <c r="W15" s="49">
        <v>689</v>
      </c>
      <c r="X15" s="92"/>
      <c r="Y15" s="232"/>
      <c r="Z15" s="49">
        <v>164</v>
      </c>
      <c r="AA15" s="232"/>
      <c r="AB15" s="215">
        <v>160</v>
      </c>
      <c r="AC15" s="232"/>
      <c r="AD15" s="215">
        <v>324</v>
      </c>
      <c r="AE15" s="232"/>
      <c r="AF15" s="49">
        <v>157</v>
      </c>
      <c r="AG15" s="232"/>
      <c r="AH15" s="215">
        <v>153</v>
      </c>
      <c r="AI15" s="232"/>
      <c r="AJ15" s="50">
        <v>311</v>
      </c>
      <c r="AK15" s="232">
        <v>707</v>
      </c>
      <c r="AL15" s="49">
        <v>634</v>
      </c>
      <c r="AM15" s="92"/>
      <c r="AN15" s="232">
        <v>169</v>
      </c>
      <c r="AO15" s="49">
        <v>150</v>
      </c>
      <c r="AP15" s="232"/>
      <c r="AQ15" s="215"/>
      <c r="AR15" s="232"/>
      <c r="AS15" s="215"/>
      <c r="AT15" s="232"/>
      <c r="AU15" s="49"/>
      <c r="AV15" s="232"/>
      <c r="AW15" s="215"/>
      <c r="AX15" s="232"/>
      <c r="AY15" s="50"/>
      <c r="AZ15" s="232"/>
      <c r="BA15" s="49"/>
      <c r="BC15" s="353"/>
      <c r="BD15" s="334">
        <f t="shared" ref="BD15" si="36">IF(ABS(N15-(J15+L15))&lt;0.001,0,N15-(J15+L15))</f>
        <v>0</v>
      </c>
      <c r="BE15" s="334">
        <f t="shared" ref="BE15" si="37">IF(ABS(O15-(K15+M15))&lt;0.001,0,O15-(K15+M15))</f>
        <v>0</v>
      </c>
      <c r="BF15" s="334">
        <f t="shared" ref="BF15" si="38">IF(ABS(T15-(P15+R15))&lt;0.001,0,T15-(P15+R15))</f>
        <v>0</v>
      </c>
      <c r="BG15" s="334">
        <f t="shared" ref="BG15" si="39">IF(ABS(U15-(Q15+S15))&lt;0.001,0,U15-(Q15+S15))</f>
        <v>0</v>
      </c>
      <c r="BH15" s="334">
        <f t="shared" ref="BH15" si="40">IF(ABS(V15-(J15+L15+P15+R15))&lt;0.001,0,V15-(J15+L15+P15+R15))</f>
        <v>0</v>
      </c>
      <c r="BI15" s="334">
        <f>IF(BI$6="OFF",0,IF(ABS(W15-(K15+M15+Q15+S15))&lt;0.001,0,W15-(K15+M15+Q15+S15)))</f>
        <v>0</v>
      </c>
      <c r="BJ15" s="334">
        <f t="shared" ref="BJ15" si="41">IF(ABS(V15-(N15+T15))&lt;0.001,0,V15-(N15+T15))</f>
        <v>0</v>
      </c>
      <c r="BK15" s="334">
        <f>IF(BK$6="OFF",0,IF(BK10=2016,0,IF(ABS(W15-(O15+U15))&lt;0.001,0,W15-(O15+U15))))</f>
        <v>0</v>
      </c>
      <c r="BL15" s="90"/>
      <c r="BM15" s="334">
        <f t="shared" ref="BM15" si="42">IF(ABS(AC15-(Y15+AA15))&lt;0.001,0,AC15-(Y15+AA15))</f>
        <v>0</v>
      </c>
      <c r="BN15" s="334">
        <f t="shared" ref="BN15" si="43">IF(ABS(AD15-(Z15+AB15))&lt;0.001,0,AD15-(Z15+AB15))</f>
        <v>0</v>
      </c>
      <c r="BO15" s="334">
        <f t="shared" ref="BO15" si="44">IF(ABS(AI15-(AE15+AG15))&lt;0.001,0,AI15-(AE15+AG15))</f>
        <v>0</v>
      </c>
      <c r="BP15" s="334">
        <f t="shared" ref="BP15" si="45">IF(ABS(AJ15-(AF15+AH15))&lt;0.001,0,AJ15-(AF15+AH15))</f>
        <v>1</v>
      </c>
      <c r="BQ15" s="334">
        <f>IF(BQ$6="OFF",0,IF(ABS(AK15-(Y15+AA15+AE15+AG15))&lt;0.001,0,AK15-(Y15+AA15+AE15+AG15)))</f>
        <v>0</v>
      </c>
      <c r="BR15" s="334">
        <f t="shared" ref="BR15" si="46">IF(ABS(AL15-(Z15+AB15+AF15+AH15))&lt;0.001,0,AL15-(Z15+AB15+AF15+AH15))</f>
        <v>0</v>
      </c>
      <c r="BS15" s="334">
        <f>IF(BS$6="OFF",0,IF(ABS(AK15-(AC15+AI15))&lt;0.001,0,AK15-(AC15+AI15)))</f>
        <v>0</v>
      </c>
      <c r="BT15" s="334">
        <f t="shared" ref="BT15" si="47">IF(ABS(AL15-(AD15+AJ15))&lt;0.001,0,AL15-(AD15+AJ15))</f>
        <v>-1</v>
      </c>
      <c r="BU15" s="90"/>
      <c r="BV15" s="334">
        <f t="shared" ref="BV15" si="48">IF(ABS(AR15-(AN15+AP15))&lt;0.001,0,AR15-(AN15+AP15))</f>
        <v>-169</v>
      </c>
      <c r="BW15" s="334">
        <f t="shared" ref="BW15" si="49">IF(ABS(AS15-(AO15+AQ15))&lt;0.001,0,AS15-(AO15+AQ15))</f>
        <v>-150</v>
      </c>
      <c r="BX15" s="334">
        <f t="shared" ref="BX15" si="50">IF(ABS(AX15-(AT15+AV15))&lt;0.001,0,AX15-(AT15+AV15))</f>
        <v>0</v>
      </c>
      <c r="BY15" s="334">
        <f t="shared" ref="BY15" si="51">IF(ABS(AY15-(AU15+AW15))&lt;0.001,0,AY15-(AU15+AW15))</f>
        <v>0</v>
      </c>
      <c r="BZ15" s="334">
        <f t="shared" ref="BZ15" si="52">IF(ABS(AZ15-(AN15+AP15+AT15+AV15))&lt;0.001,0,AZ15-(AN15+AP15+AT15+AV15))</f>
        <v>-169</v>
      </c>
      <c r="CA15" s="334">
        <f t="shared" ref="CA15" si="53">IF(ABS(BA15-(AO15+AQ15+AU15+AW15))&lt;0.001,0,BA15-(AO15+AQ15+AU15+AW15))</f>
        <v>-150</v>
      </c>
      <c r="CB15" s="334">
        <f t="shared" ref="CB15" si="54">IF(ABS(AZ15-(AR15+AX15))&lt;0.001,0,AZ15-(AR15+AX15))</f>
        <v>0</v>
      </c>
      <c r="CC15" s="334">
        <f t="shared" ref="CC15" si="55">IF(ABS(BA15-(AS15+AY15))&lt;0.001,0,BA15-(AS15+AY15))</f>
        <v>0</v>
      </c>
      <c r="CD15" s="355"/>
    </row>
    <row r="16" spans="2:82" s="73" customFormat="1" ht="15" customHeight="1">
      <c r="B16" s="73" t="s">
        <v>47</v>
      </c>
      <c r="H16" s="74"/>
      <c r="J16" s="216"/>
      <c r="L16" s="216"/>
      <c r="M16" s="217"/>
      <c r="N16" s="216"/>
      <c r="O16" s="217"/>
      <c r="P16" s="216"/>
      <c r="R16" s="216"/>
      <c r="S16" s="217"/>
      <c r="T16" s="216"/>
      <c r="U16" s="75"/>
      <c r="V16" s="216"/>
      <c r="Y16" s="216"/>
      <c r="AA16" s="216"/>
      <c r="AB16" s="217"/>
      <c r="AC16" s="216"/>
      <c r="AD16" s="217"/>
      <c r="AE16" s="216"/>
      <c r="AG16" s="216"/>
      <c r="AH16" s="217"/>
      <c r="AI16" s="216"/>
      <c r="AJ16" s="75"/>
      <c r="AK16" s="216"/>
      <c r="AL16" s="73">
        <v>-0.10199999999999999</v>
      </c>
      <c r="AN16" s="216"/>
      <c r="AO16" s="73">
        <v>-0.114</v>
      </c>
      <c r="AP16" s="216"/>
      <c r="AQ16" s="217"/>
      <c r="AR16" s="216"/>
      <c r="AS16" s="217"/>
      <c r="AT16" s="216"/>
      <c r="AV16" s="216"/>
      <c r="AW16" s="217"/>
      <c r="AX16" s="216"/>
      <c r="AY16" s="75"/>
      <c r="AZ16" s="216"/>
      <c r="BC16" s="373"/>
      <c r="BD16" s="606"/>
      <c r="BE16" s="606"/>
      <c r="BF16" s="606"/>
      <c r="BG16" s="606"/>
      <c r="BH16" s="606"/>
      <c r="BI16" s="606"/>
      <c r="BJ16" s="606"/>
      <c r="BK16" s="606"/>
      <c r="BM16" s="606"/>
      <c r="BN16" s="606"/>
      <c r="BO16" s="606"/>
      <c r="BP16" s="606"/>
      <c r="BQ16" s="606"/>
      <c r="BR16" s="606"/>
      <c r="BS16" s="606"/>
      <c r="BT16" s="606"/>
      <c r="BV16" s="606"/>
      <c r="BW16" s="606"/>
      <c r="BX16" s="606"/>
      <c r="BY16" s="606"/>
      <c r="BZ16" s="606"/>
      <c r="CA16" s="606"/>
      <c r="CB16" s="606"/>
      <c r="CC16" s="606"/>
      <c r="CD16" s="75"/>
    </row>
    <row r="17" spans="1:82" s="211" customFormat="1" ht="15" customHeight="1">
      <c r="A17" s="90"/>
      <c r="B17" s="12"/>
      <c r="C17" s="12" t="s">
        <v>837</v>
      </c>
      <c r="D17" s="12"/>
      <c r="E17" s="12"/>
      <c r="F17" s="12"/>
      <c r="H17" s="11"/>
      <c r="J17" s="233"/>
      <c r="K17" s="213"/>
      <c r="L17" s="233"/>
      <c r="M17" s="214"/>
      <c r="N17" s="233"/>
      <c r="O17" s="214"/>
      <c r="P17" s="233"/>
      <c r="Q17" s="213"/>
      <c r="R17" s="233"/>
      <c r="S17" s="214"/>
      <c r="T17" s="233"/>
      <c r="U17" s="45"/>
      <c r="V17" s="233"/>
      <c r="W17" s="213">
        <v>248</v>
      </c>
      <c r="X17" s="89"/>
      <c r="Y17" s="233"/>
      <c r="Z17" s="213">
        <v>60</v>
      </c>
      <c r="AA17" s="233"/>
      <c r="AB17" s="214">
        <v>59</v>
      </c>
      <c r="AC17" s="233"/>
      <c r="AD17" s="214">
        <v>119</v>
      </c>
      <c r="AE17" s="233"/>
      <c r="AF17" s="213">
        <v>58</v>
      </c>
      <c r="AG17" s="233"/>
      <c r="AH17" s="214">
        <v>57</v>
      </c>
      <c r="AI17" s="233"/>
      <c r="AJ17" s="45">
        <v>115</v>
      </c>
      <c r="AK17" s="233">
        <v>254</v>
      </c>
      <c r="AL17" s="213">
        <v>234</v>
      </c>
      <c r="AM17" s="89"/>
      <c r="AN17" s="233">
        <v>62</v>
      </c>
      <c r="AO17" s="213">
        <v>56</v>
      </c>
      <c r="AP17" s="233"/>
      <c r="AQ17" s="214"/>
      <c r="AR17" s="233"/>
      <c r="AS17" s="214"/>
      <c r="AT17" s="233"/>
      <c r="AU17" s="213"/>
      <c r="AV17" s="233"/>
      <c r="AW17" s="214"/>
      <c r="AX17" s="233"/>
      <c r="AY17" s="45"/>
      <c r="AZ17" s="233"/>
      <c r="BA17" s="213"/>
      <c r="BC17" s="352"/>
      <c r="BD17" s="334">
        <f t="shared" ref="BD17" si="56">IF(ABS(N17-(J17+L17))&lt;0.001,0,N17-(J17+L17))</f>
        <v>0</v>
      </c>
      <c r="BE17" s="334">
        <f t="shared" ref="BE17" si="57">IF(ABS(O17-(K17+M17))&lt;0.001,0,O17-(K17+M17))</f>
        <v>0</v>
      </c>
      <c r="BF17" s="334">
        <f t="shared" ref="BF17" si="58">IF(ABS(T17-(P17+R17))&lt;0.001,0,T17-(P17+R17))</f>
        <v>0</v>
      </c>
      <c r="BG17" s="334">
        <f t="shared" ref="BG17" si="59">IF(ABS(U17-(Q17+S17))&lt;0.001,0,U17-(Q17+S17))</f>
        <v>0</v>
      </c>
      <c r="BH17" s="334">
        <f t="shared" ref="BH17" si="60">IF(ABS(V17-(J17+L17+P17+R17))&lt;0.001,0,V17-(J17+L17+P17+R17))</f>
        <v>0</v>
      </c>
      <c r="BI17" s="334">
        <f>IF(BI$6="OFF",0,IF(ABS(W17-(K17+M17+Q17+S17))&lt;0.001,0,W17-(K17+M17+Q17+S17)))</f>
        <v>0</v>
      </c>
      <c r="BJ17" s="334">
        <f t="shared" ref="BJ17" si="61">IF(ABS(V17-(N17+T17))&lt;0.001,0,V17-(N17+T17))</f>
        <v>0</v>
      </c>
      <c r="BK17" s="334">
        <f>IF(BK$6="OFF",0,IF(BK10=2016,0,IF(ABS(W17-(O17+U17))&lt;0.001,0,W17-(O17+U17))))</f>
        <v>0</v>
      </c>
      <c r="BL17" s="90"/>
      <c r="BM17" s="334">
        <f t="shared" ref="BM17" si="62">IF(ABS(AC17-(Y17+AA17))&lt;0.001,0,AC17-(Y17+AA17))</f>
        <v>0</v>
      </c>
      <c r="BN17" s="334">
        <f t="shared" ref="BN17" si="63">IF(ABS(AD17-(Z17+AB17))&lt;0.001,0,AD17-(Z17+AB17))</f>
        <v>0</v>
      </c>
      <c r="BO17" s="334">
        <f t="shared" ref="BO17" si="64">IF(ABS(AI17-(AE17+AG17))&lt;0.001,0,AI17-(AE17+AG17))</f>
        <v>0</v>
      </c>
      <c r="BP17" s="334">
        <f t="shared" ref="BP17" si="65">IF(ABS(AJ17-(AF17+AH17))&lt;0.001,0,AJ17-(AF17+AH17))</f>
        <v>0</v>
      </c>
      <c r="BQ17" s="334">
        <f>IF(BQ$6="OFF",0,IF(ABS(AK17-(Y17+AA17+AE17+AG17))&lt;0.001,0,AK17-(Y17+AA17+AE17+AG17)))</f>
        <v>0</v>
      </c>
      <c r="BR17" s="334">
        <f t="shared" ref="BR17" si="66">IF(ABS(AL17-(Z17+AB17+AF17+AH17))&lt;0.001,0,AL17-(Z17+AB17+AF17+AH17))</f>
        <v>0</v>
      </c>
      <c r="BS17" s="334">
        <f>IF(BS$6="OFF",0,IF(ABS(AK17-(AC17+AI17))&lt;0.001,0,AK17-(AC17+AI17)))</f>
        <v>0</v>
      </c>
      <c r="BT17" s="334">
        <f t="shared" ref="BT17" si="67">IF(ABS(AL17-(AD17+AJ17))&lt;0.001,0,AL17-(AD17+AJ17))</f>
        <v>0</v>
      </c>
      <c r="BU17" s="90"/>
      <c r="BV17" s="334">
        <f t="shared" ref="BV17" si="68">IF(ABS(AR17-(AN17+AP17))&lt;0.001,0,AR17-(AN17+AP17))</f>
        <v>-62</v>
      </c>
      <c r="BW17" s="334">
        <f t="shared" ref="BW17" si="69">IF(ABS(AS17-(AO17+AQ17))&lt;0.001,0,AS17-(AO17+AQ17))</f>
        <v>-56</v>
      </c>
      <c r="BX17" s="334">
        <f t="shared" ref="BX17" si="70">IF(ABS(AX17-(AT17+AV17))&lt;0.001,0,AX17-(AT17+AV17))</f>
        <v>0</v>
      </c>
      <c r="BY17" s="334">
        <f t="shared" ref="BY17" si="71">IF(ABS(AY17-(AU17+AW17))&lt;0.001,0,AY17-(AU17+AW17))</f>
        <v>0</v>
      </c>
      <c r="BZ17" s="334">
        <f t="shared" ref="BZ17" si="72">IF(ABS(AZ17-(AN17+AP17+AT17+AV17))&lt;0.001,0,AZ17-(AN17+AP17+AT17+AV17))</f>
        <v>-62</v>
      </c>
      <c r="CA17" s="334">
        <f t="shared" ref="CA17" si="73">IF(ABS(BA17-(AO17+AQ17+AU17+AW17))&lt;0.001,0,BA17-(AO17+AQ17+AU17+AW17))</f>
        <v>-56</v>
      </c>
      <c r="CB17" s="334">
        <f t="shared" ref="CB17" si="74">IF(ABS(AZ17-(AR17+AX17))&lt;0.001,0,AZ17-(AR17+AX17))</f>
        <v>0</v>
      </c>
      <c r="CC17" s="334">
        <f t="shared" ref="CC17" si="75">IF(ABS(BA17-(AS17+AY17))&lt;0.001,0,BA17-(AS17+AY17))</f>
        <v>0</v>
      </c>
      <c r="CD17" s="355"/>
    </row>
    <row r="18" spans="1:82" s="73" customFormat="1" ht="15" customHeight="1">
      <c r="C18" s="73" t="s">
        <v>47</v>
      </c>
      <c r="H18" s="74"/>
      <c r="J18" s="216"/>
      <c r="L18" s="216"/>
      <c r="M18" s="217"/>
      <c r="N18" s="216"/>
      <c r="O18" s="217"/>
      <c r="P18" s="216"/>
      <c r="R18" s="216"/>
      <c r="S18" s="217"/>
      <c r="T18" s="216"/>
      <c r="U18" s="75"/>
      <c r="V18" s="216"/>
      <c r="Y18" s="216"/>
      <c r="AA18" s="216"/>
      <c r="AB18" s="217"/>
      <c r="AC18" s="216"/>
      <c r="AD18" s="217"/>
      <c r="AE18" s="216"/>
      <c r="AG18" s="216"/>
      <c r="AH18" s="217"/>
      <c r="AI18" s="216"/>
      <c r="AJ18" s="75"/>
      <c r="AK18" s="216"/>
      <c r="AL18" s="73">
        <v>-7.8E-2</v>
      </c>
      <c r="AN18" s="216"/>
      <c r="AO18" s="73">
        <v>-0.10199999999999999</v>
      </c>
      <c r="AP18" s="216"/>
      <c r="AQ18" s="217"/>
      <c r="AR18" s="216"/>
      <c r="AS18" s="217"/>
      <c r="AT18" s="216"/>
      <c r="AV18" s="216"/>
      <c r="AW18" s="217"/>
      <c r="AX18" s="216"/>
      <c r="AY18" s="75"/>
      <c r="AZ18" s="216"/>
      <c r="BC18" s="373"/>
      <c r="BD18" s="606"/>
      <c r="BE18" s="606"/>
      <c r="BF18" s="606"/>
      <c r="BG18" s="606"/>
      <c r="BH18" s="606"/>
      <c r="BI18" s="606"/>
      <c r="BJ18" s="606"/>
      <c r="BK18" s="606"/>
      <c r="BM18" s="606"/>
      <c r="BN18" s="606"/>
      <c r="BO18" s="606"/>
      <c r="BP18" s="606"/>
      <c r="BQ18" s="606"/>
      <c r="BR18" s="606"/>
      <c r="BS18" s="606"/>
      <c r="BT18" s="606"/>
      <c r="BV18" s="606"/>
      <c r="BW18" s="606"/>
      <c r="BX18" s="606"/>
      <c r="BY18" s="606"/>
      <c r="BZ18" s="606"/>
      <c r="CA18" s="606"/>
      <c r="CB18" s="606"/>
      <c r="CC18" s="606"/>
      <c r="CD18" s="75"/>
    </row>
    <row r="19" spans="1:82" s="211" customFormat="1" ht="15" customHeight="1">
      <c r="A19" s="90"/>
      <c r="B19" s="12"/>
      <c r="C19" s="12" t="s">
        <v>838</v>
      </c>
      <c r="D19" s="12"/>
      <c r="E19" s="12"/>
      <c r="F19" s="12"/>
      <c r="H19" s="11"/>
      <c r="J19" s="233"/>
      <c r="K19" s="213"/>
      <c r="L19" s="233"/>
      <c r="M19" s="214"/>
      <c r="N19" s="233"/>
      <c r="O19" s="214"/>
      <c r="P19" s="233"/>
      <c r="Q19" s="213"/>
      <c r="R19" s="233"/>
      <c r="S19" s="214"/>
      <c r="T19" s="233"/>
      <c r="U19" s="45"/>
      <c r="V19" s="233"/>
      <c r="W19" s="213">
        <v>334</v>
      </c>
      <c r="X19" s="89"/>
      <c r="Y19" s="233"/>
      <c r="Z19" s="213">
        <v>77</v>
      </c>
      <c r="AA19" s="233"/>
      <c r="AB19" s="214">
        <v>75</v>
      </c>
      <c r="AC19" s="233"/>
      <c r="AD19" s="214">
        <v>152</v>
      </c>
      <c r="AE19" s="233"/>
      <c r="AF19" s="213">
        <v>72</v>
      </c>
      <c r="AG19" s="233"/>
      <c r="AH19" s="214">
        <v>71</v>
      </c>
      <c r="AI19" s="233"/>
      <c r="AJ19" s="45">
        <v>143</v>
      </c>
      <c r="AK19" s="233">
        <v>342</v>
      </c>
      <c r="AL19" s="213">
        <v>295</v>
      </c>
      <c r="AM19" s="89"/>
      <c r="AN19" s="233">
        <v>80</v>
      </c>
      <c r="AO19" s="213">
        <v>69</v>
      </c>
      <c r="AP19" s="233"/>
      <c r="AQ19" s="214"/>
      <c r="AR19" s="233"/>
      <c r="AS19" s="214"/>
      <c r="AT19" s="233"/>
      <c r="AU19" s="213"/>
      <c r="AV19" s="233"/>
      <c r="AW19" s="214"/>
      <c r="AX19" s="233"/>
      <c r="AY19" s="45"/>
      <c r="AZ19" s="233"/>
      <c r="BA19" s="213"/>
      <c r="BC19" s="352"/>
      <c r="BD19" s="334">
        <f t="shared" ref="BD19" si="76">IF(ABS(N19-(J19+L19))&lt;0.001,0,N19-(J19+L19))</f>
        <v>0</v>
      </c>
      <c r="BE19" s="334">
        <f t="shared" ref="BE19" si="77">IF(ABS(O19-(K19+M19))&lt;0.001,0,O19-(K19+M19))</f>
        <v>0</v>
      </c>
      <c r="BF19" s="334">
        <f t="shared" ref="BF19" si="78">IF(ABS(T19-(P19+R19))&lt;0.001,0,T19-(P19+R19))</f>
        <v>0</v>
      </c>
      <c r="BG19" s="334">
        <f t="shared" ref="BG19" si="79">IF(ABS(U19-(Q19+S19))&lt;0.001,0,U19-(Q19+S19))</f>
        <v>0</v>
      </c>
      <c r="BH19" s="334">
        <f t="shared" ref="BH19" si="80">IF(ABS(V19-(J19+L19+P19+R19))&lt;0.001,0,V19-(J19+L19+P19+R19))</f>
        <v>0</v>
      </c>
      <c r="BI19" s="334">
        <f>IF(BI$6="OFF",0,IF(ABS(W19-(K19+M19+Q19+S19))&lt;0.001,0,W19-(K19+M19+Q19+S19)))</f>
        <v>0</v>
      </c>
      <c r="BJ19" s="334">
        <f t="shared" ref="BJ19" si="81">IF(ABS(V19-(N19+T19))&lt;0.001,0,V19-(N19+T19))</f>
        <v>0</v>
      </c>
      <c r="BK19" s="334">
        <f>IF(BK$6="OFF",0,IF(BK12=2016,0,IF(ABS(W19-(O19+U19))&lt;0.001,0,W19-(O19+U19))))</f>
        <v>0</v>
      </c>
      <c r="BL19" s="90"/>
      <c r="BM19" s="334">
        <f t="shared" ref="BM19" si="82">IF(ABS(AC19-(Y19+AA19))&lt;0.001,0,AC19-(Y19+AA19))</f>
        <v>0</v>
      </c>
      <c r="BN19" s="334">
        <f t="shared" ref="BN19" si="83">IF(ABS(AD19-(Z19+AB19))&lt;0.001,0,AD19-(Z19+AB19))</f>
        <v>0</v>
      </c>
      <c r="BO19" s="334">
        <f t="shared" ref="BO19" si="84">IF(ABS(AI19-(AE19+AG19))&lt;0.001,0,AI19-(AE19+AG19))</f>
        <v>0</v>
      </c>
      <c r="BP19" s="334">
        <f t="shared" ref="BP19" si="85">IF(ABS(AJ19-(AF19+AH19))&lt;0.001,0,AJ19-(AF19+AH19))</f>
        <v>0</v>
      </c>
      <c r="BQ19" s="334">
        <f>IF(BQ$6="OFF",0,IF(ABS(AK19-(Y19+AA19+AE19+AG19))&lt;0.001,0,AK19-(Y19+AA19+AE19+AG19)))</f>
        <v>0</v>
      </c>
      <c r="BR19" s="334">
        <f t="shared" ref="BR19" si="86">IF(ABS(AL19-(Z19+AB19+AF19+AH19))&lt;0.001,0,AL19-(Z19+AB19+AF19+AH19))</f>
        <v>0</v>
      </c>
      <c r="BS19" s="334">
        <f>IF(BS$6="OFF",0,IF(ABS(AK19-(AC19+AI19))&lt;0.001,0,AK19-(AC19+AI19)))</f>
        <v>0</v>
      </c>
      <c r="BT19" s="334">
        <f t="shared" ref="BT19" si="87">IF(ABS(AL19-(AD19+AJ19))&lt;0.001,0,AL19-(AD19+AJ19))</f>
        <v>0</v>
      </c>
      <c r="BU19" s="90"/>
      <c r="BV19" s="334">
        <f t="shared" ref="BV19" si="88">IF(ABS(AR19-(AN19+AP19))&lt;0.001,0,AR19-(AN19+AP19))</f>
        <v>-80</v>
      </c>
      <c r="BW19" s="334">
        <f t="shared" ref="BW19" si="89">IF(ABS(AS19-(AO19+AQ19))&lt;0.001,0,AS19-(AO19+AQ19))</f>
        <v>-69</v>
      </c>
      <c r="BX19" s="334">
        <f t="shared" ref="BX19" si="90">IF(ABS(AX19-(AT19+AV19))&lt;0.001,0,AX19-(AT19+AV19))</f>
        <v>0</v>
      </c>
      <c r="BY19" s="334">
        <f t="shared" ref="BY19" si="91">IF(ABS(AY19-(AU19+AW19))&lt;0.001,0,AY19-(AU19+AW19))</f>
        <v>0</v>
      </c>
      <c r="BZ19" s="334">
        <f t="shared" ref="BZ19" si="92">IF(ABS(AZ19-(AN19+AP19+AT19+AV19))&lt;0.001,0,AZ19-(AN19+AP19+AT19+AV19))</f>
        <v>-80</v>
      </c>
      <c r="CA19" s="334">
        <f t="shared" ref="CA19" si="93">IF(ABS(BA19-(AO19+AQ19+AU19+AW19))&lt;0.001,0,BA19-(AO19+AQ19+AU19+AW19))</f>
        <v>-69</v>
      </c>
      <c r="CB19" s="334">
        <f t="shared" ref="CB19" si="94">IF(ABS(AZ19-(AR19+AX19))&lt;0.001,0,AZ19-(AR19+AX19))</f>
        <v>0</v>
      </c>
      <c r="CC19" s="334">
        <f t="shared" ref="CC19" si="95">IF(ABS(BA19-(AS19+AY19))&lt;0.001,0,BA19-(AS19+AY19))</f>
        <v>0</v>
      </c>
      <c r="CD19" s="355"/>
    </row>
    <row r="20" spans="1:82" s="73" customFormat="1" ht="15" customHeight="1">
      <c r="C20" s="73" t="s">
        <v>47</v>
      </c>
      <c r="H20" s="74"/>
      <c r="J20" s="216"/>
      <c r="L20" s="216"/>
      <c r="M20" s="217"/>
      <c r="N20" s="216"/>
      <c r="O20" s="217"/>
      <c r="P20" s="216"/>
      <c r="R20" s="216"/>
      <c r="S20" s="217"/>
      <c r="T20" s="216"/>
      <c r="U20" s="75"/>
      <c r="V20" s="216"/>
      <c r="Y20" s="216"/>
      <c r="AA20" s="216"/>
      <c r="AB20" s="217"/>
      <c r="AC20" s="216"/>
      <c r="AD20" s="217"/>
      <c r="AE20" s="216"/>
      <c r="AG20" s="216"/>
      <c r="AH20" s="217"/>
      <c r="AI20" s="216"/>
      <c r="AJ20" s="75"/>
      <c r="AK20" s="216"/>
      <c r="AL20" s="73">
        <v>-0.13600000000000001</v>
      </c>
      <c r="AN20" s="216"/>
      <c r="AO20" s="73">
        <v>-0.13800000000000001</v>
      </c>
      <c r="AP20" s="216"/>
      <c r="AQ20" s="217"/>
      <c r="AR20" s="216"/>
      <c r="AS20" s="217"/>
      <c r="AT20" s="216"/>
      <c r="AV20" s="216"/>
      <c r="AW20" s="217"/>
      <c r="AX20" s="216"/>
      <c r="AY20" s="75"/>
      <c r="AZ20" s="216"/>
      <c r="BC20" s="373"/>
      <c r="BD20" s="606"/>
      <c r="BE20" s="606"/>
      <c r="BF20" s="606"/>
      <c r="BG20" s="606"/>
      <c r="BH20" s="606"/>
      <c r="BI20" s="606"/>
      <c r="BJ20" s="606"/>
      <c r="BK20" s="606"/>
      <c r="BM20" s="606"/>
      <c r="BN20" s="606"/>
      <c r="BO20" s="606"/>
      <c r="BP20" s="606"/>
      <c r="BQ20" s="606"/>
      <c r="BR20" s="606"/>
      <c r="BS20" s="606"/>
      <c r="BT20" s="606"/>
      <c r="BV20" s="606"/>
      <c r="BW20" s="606"/>
      <c r="BX20" s="606"/>
      <c r="BY20" s="606"/>
      <c r="BZ20" s="606"/>
      <c r="CA20" s="606"/>
      <c r="CB20" s="606"/>
      <c r="CC20" s="606"/>
      <c r="CD20" s="75"/>
    </row>
    <row r="21" spans="1:82" s="208" customFormat="1" ht="15" customHeight="1">
      <c r="B21" s="48" t="s">
        <v>478</v>
      </c>
      <c r="C21" s="48"/>
      <c r="D21" s="48"/>
      <c r="E21" s="48"/>
      <c r="F21" s="48"/>
      <c r="H21" s="11" t="s">
        <v>426</v>
      </c>
      <c r="J21" s="232"/>
      <c r="K21" s="49"/>
      <c r="L21" s="232"/>
      <c r="M21" s="215"/>
      <c r="N21" s="232"/>
      <c r="O21" s="215"/>
      <c r="P21" s="232"/>
      <c r="Q21" s="49"/>
      <c r="R21" s="232"/>
      <c r="S21" s="215"/>
      <c r="T21" s="232"/>
      <c r="U21" s="50"/>
      <c r="V21" s="232"/>
      <c r="W21" s="49">
        <v>95</v>
      </c>
      <c r="X21" s="92"/>
      <c r="Y21" s="232"/>
      <c r="Z21" s="49">
        <v>21</v>
      </c>
      <c r="AA21" s="232"/>
      <c r="AB21" s="215">
        <v>24</v>
      </c>
      <c r="AC21" s="232"/>
      <c r="AD21" s="215">
        <v>45</v>
      </c>
      <c r="AE21" s="232"/>
      <c r="AF21" s="49">
        <v>29</v>
      </c>
      <c r="AG21" s="232"/>
      <c r="AH21" s="215">
        <v>42</v>
      </c>
      <c r="AI21" s="232"/>
      <c r="AJ21" s="50">
        <v>71</v>
      </c>
      <c r="AK21" s="232">
        <v>97</v>
      </c>
      <c r="AL21" s="49">
        <v>116</v>
      </c>
      <c r="AM21" s="92"/>
      <c r="AN21" s="232">
        <v>22</v>
      </c>
      <c r="AO21" s="49">
        <v>27</v>
      </c>
      <c r="AP21" s="232"/>
      <c r="AQ21" s="215"/>
      <c r="AR21" s="232"/>
      <c r="AS21" s="215"/>
      <c r="AT21" s="232"/>
      <c r="AU21" s="49"/>
      <c r="AV21" s="232"/>
      <c r="AW21" s="215"/>
      <c r="AX21" s="232"/>
      <c r="AY21" s="50"/>
      <c r="AZ21" s="232"/>
      <c r="BA21" s="49"/>
      <c r="BC21" s="353"/>
      <c r="BD21" s="334">
        <f t="shared" ref="BD21" si="96">IF(ABS(N21-(J21+L21))&lt;0.001,0,N21-(J21+L21))</f>
        <v>0</v>
      </c>
      <c r="BE21" s="334">
        <f t="shared" ref="BE21" si="97">IF(ABS(O21-(K21+M21))&lt;0.001,0,O21-(K21+M21))</f>
        <v>0</v>
      </c>
      <c r="BF21" s="334">
        <f t="shared" ref="BF21" si="98">IF(ABS(T21-(P21+R21))&lt;0.001,0,T21-(P21+R21))</f>
        <v>0</v>
      </c>
      <c r="BG21" s="334">
        <f t="shared" ref="BG21" si="99">IF(ABS(U21-(Q21+S21))&lt;0.001,0,U21-(Q21+S21))</f>
        <v>0</v>
      </c>
      <c r="BH21" s="334">
        <f t="shared" ref="BH21" si="100">IF(ABS(V21-(J21+L21+P21+R21))&lt;0.001,0,V21-(J21+L21+P21+R21))</f>
        <v>0</v>
      </c>
      <c r="BI21" s="334">
        <f>IF(BI$6="OFF",0,IF(ABS(W21-(K21+M21+Q21+S21))&lt;0.001,0,W21-(K21+M21+Q21+S21)))</f>
        <v>0</v>
      </c>
      <c r="BJ21" s="334">
        <f t="shared" ref="BJ21" si="101">IF(ABS(V21-(N21+T21))&lt;0.001,0,V21-(N21+T21))</f>
        <v>0</v>
      </c>
      <c r="BK21" s="334">
        <f>IF(BK$6="OFF",0,IF(BK12=2016,0,IF(ABS(W21-(O21+U21))&lt;0.001,0,W21-(O21+U21))))</f>
        <v>0</v>
      </c>
      <c r="BL21" s="90"/>
      <c r="BM21" s="334">
        <f t="shared" ref="BM21" si="102">IF(ABS(AC21-(Y21+AA21))&lt;0.001,0,AC21-(Y21+AA21))</f>
        <v>0</v>
      </c>
      <c r="BN21" s="334">
        <f t="shared" ref="BN21" si="103">IF(ABS(AD21-(Z21+AB21))&lt;0.001,0,AD21-(Z21+AB21))</f>
        <v>0</v>
      </c>
      <c r="BO21" s="334">
        <f t="shared" ref="BO21" si="104">IF(ABS(AI21-(AE21+AG21))&lt;0.001,0,AI21-(AE21+AG21))</f>
        <v>0</v>
      </c>
      <c r="BP21" s="334">
        <f t="shared" ref="BP21" si="105">IF(ABS(AJ21-(AF21+AH21))&lt;0.001,0,AJ21-(AF21+AH21))</f>
        <v>0</v>
      </c>
      <c r="BQ21" s="334">
        <f>IF(BQ$6="OFF",0,IF(ABS(AK21-(Y21+AA21+AE21+AG21))&lt;0.001,0,AK21-(Y21+AA21+AE21+AG21)))</f>
        <v>0</v>
      </c>
      <c r="BR21" s="334">
        <f t="shared" ref="BR21" si="106">IF(ABS(AL21-(Z21+AB21+AF21+AH21))&lt;0.001,0,AL21-(Z21+AB21+AF21+AH21))</f>
        <v>0</v>
      </c>
      <c r="BS21" s="334">
        <f>IF(BS$6="OFF",0,IF(ABS(AK21-(AC21+AI21))&lt;0.001,0,AK21-(AC21+AI21)))</f>
        <v>0</v>
      </c>
      <c r="BT21" s="334">
        <f t="shared" ref="BT21" si="107">IF(ABS(AL21-(AD21+AJ21))&lt;0.001,0,AL21-(AD21+AJ21))</f>
        <v>0</v>
      </c>
      <c r="BU21" s="90"/>
      <c r="BV21" s="334">
        <f t="shared" ref="BV21" si="108">IF(ABS(AR21-(AN21+AP21))&lt;0.001,0,AR21-(AN21+AP21))</f>
        <v>-22</v>
      </c>
      <c r="BW21" s="334">
        <f t="shared" ref="BW21" si="109">IF(ABS(AS21-(AO21+AQ21))&lt;0.001,0,AS21-(AO21+AQ21))</f>
        <v>-27</v>
      </c>
      <c r="BX21" s="334">
        <f t="shared" ref="BX21" si="110">IF(ABS(AX21-(AT21+AV21))&lt;0.001,0,AX21-(AT21+AV21))</f>
        <v>0</v>
      </c>
      <c r="BY21" s="334">
        <f t="shared" ref="BY21" si="111">IF(ABS(AY21-(AU21+AW21))&lt;0.001,0,AY21-(AU21+AW21))</f>
        <v>0</v>
      </c>
      <c r="BZ21" s="334">
        <f t="shared" ref="BZ21" si="112">IF(ABS(AZ21-(AN21+AP21+AT21+AV21))&lt;0.001,0,AZ21-(AN21+AP21+AT21+AV21))</f>
        <v>-22</v>
      </c>
      <c r="CA21" s="334">
        <f t="shared" ref="CA21" si="113">IF(ABS(BA21-(AO21+AQ21+AU21+AW21))&lt;0.001,0,BA21-(AO21+AQ21+AU21+AW21))</f>
        <v>-27</v>
      </c>
      <c r="CB21" s="334">
        <f t="shared" ref="CB21" si="114">IF(ABS(AZ21-(AR21+AX21))&lt;0.001,0,AZ21-(AR21+AX21))</f>
        <v>0</v>
      </c>
      <c r="CC21" s="334">
        <f t="shared" ref="CC21" si="115">IF(ABS(BA21-(AS21+AY21))&lt;0.001,0,BA21-(AS21+AY21))</f>
        <v>0</v>
      </c>
      <c r="CD21" s="355"/>
    </row>
    <row r="22" spans="1:82" s="73" customFormat="1" ht="15" customHeight="1">
      <c r="B22" s="73" t="s">
        <v>47</v>
      </c>
      <c r="H22" s="74"/>
      <c r="J22" s="216"/>
      <c r="L22" s="216"/>
      <c r="M22" s="217"/>
      <c r="N22" s="216"/>
      <c r="O22" s="217"/>
      <c r="P22" s="216"/>
      <c r="R22" s="216"/>
      <c r="S22" s="217"/>
      <c r="T22" s="216"/>
      <c r="U22" s="75"/>
      <c r="V22" s="216"/>
      <c r="Y22" s="216"/>
      <c r="AA22" s="216"/>
      <c r="AB22" s="217"/>
      <c r="AC22" s="216"/>
      <c r="AD22" s="217"/>
      <c r="AE22" s="216"/>
      <c r="AG22" s="216"/>
      <c r="AH22" s="217"/>
      <c r="AI22" s="216"/>
      <c r="AJ22" s="75"/>
      <c r="AK22" s="216"/>
      <c r="AL22" s="73">
        <v>0.189</v>
      </c>
      <c r="AN22" s="216"/>
      <c r="AO22" s="73">
        <v>0.221</v>
      </c>
      <c r="AP22" s="216"/>
      <c r="AQ22" s="217"/>
      <c r="AR22" s="216"/>
      <c r="AS22" s="217"/>
      <c r="AT22" s="216"/>
      <c r="AV22" s="216"/>
      <c r="AW22" s="217"/>
      <c r="AX22" s="216"/>
      <c r="AY22" s="75"/>
      <c r="AZ22" s="216"/>
      <c r="BC22" s="373"/>
      <c r="BD22" s="606"/>
      <c r="BE22" s="606"/>
      <c r="BF22" s="606"/>
      <c r="BG22" s="606"/>
      <c r="BH22" s="606"/>
      <c r="BI22" s="606"/>
      <c r="BJ22" s="606"/>
      <c r="BK22" s="606"/>
      <c r="BM22" s="606"/>
      <c r="BN22" s="606"/>
      <c r="BO22" s="606"/>
      <c r="BP22" s="606"/>
      <c r="BQ22" s="606"/>
      <c r="BR22" s="606"/>
      <c r="BS22" s="606"/>
      <c r="BT22" s="606"/>
      <c r="BV22" s="606"/>
      <c r="BW22" s="606"/>
      <c r="BX22" s="606"/>
      <c r="BY22" s="606"/>
      <c r="BZ22" s="606"/>
      <c r="CA22" s="606"/>
      <c r="CB22" s="606"/>
      <c r="CC22" s="606"/>
      <c r="CD22" s="75"/>
    </row>
    <row r="23" spans="1:82" s="208" customFormat="1" ht="15" customHeight="1">
      <c r="B23" s="48" t="s">
        <v>477</v>
      </c>
      <c r="C23" s="48"/>
      <c r="D23" s="48"/>
      <c r="E23" s="48"/>
      <c r="F23" s="48"/>
      <c r="H23" s="11" t="s">
        <v>427</v>
      </c>
      <c r="J23" s="232"/>
      <c r="K23" s="49"/>
      <c r="L23" s="232"/>
      <c r="M23" s="215"/>
      <c r="N23" s="232"/>
      <c r="O23" s="215"/>
      <c r="P23" s="232"/>
      <c r="Q23" s="49"/>
      <c r="R23" s="232"/>
      <c r="S23" s="215"/>
      <c r="T23" s="232"/>
      <c r="U23" s="50"/>
      <c r="V23" s="232"/>
      <c r="W23" s="49">
        <v>465</v>
      </c>
      <c r="X23" s="92"/>
      <c r="Y23" s="232"/>
      <c r="Z23" s="49">
        <v>118</v>
      </c>
      <c r="AA23" s="232"/>
      <c r="AB23" s="215">
        <v>124</v>
      </c>
      <c r="AC23" s="232"/>
      <c r="AD23" s="215">
        <v>243</v>
      </c>
      <c r="AE23" s="232"/>
      <c r="AF23" s="49">
        <v>129</v>
      </c>
      <c r="AG23" s="232"/>
      <c r="AH23" s="215">
        <v>132</v>
      </c>
      <c r="AI23" s="232"/>
      <c r="AJ23" s="50">
        <v>260</v>
      </c>
      <c r="AK23" s="232">
        <v>477</v>
      </c>
      <c r="AL23" s="49">
        <v>503</v>
      </c>
      <c r="AM23" s="92"/>
      <c r="AN23" s="232">
        <v>122</v>
      </c>
      <c r="AO23" s="49">
        <v>139</v>
      </c>
      <c r="AP23" s="232"/>
      <c r="AQ23" s="215"/>
      <c r="AR23" s="232"/>
      <c r="AS23" s="215"/>
      <c r="AT23" s="232"/>
      <c r="AU23" s="49"/>
      <c r="AV23" s="232"/>
      <c r="AW23" s="215"/>
      <c r="AX23" s="232"/>
      <c r="AY23" s="50"/>
      <c r="AZ23" s="232"/>
      <c r="BA23" s="49"/>
      <c r="BC23" s="353"/>
      <c r="BD23" s="334">
        <f t="shared" ref="BD23:BE23" si="116">IF(ABS(N23-(J23+L23))&lt;0.001,0,N23-(J23+L23))</f>
        <v>0</v>
      </c>
      <c r="BE23" s="334">
        <f t="shared" si="116"/>
        <v>0</v>
      </c>
      <c r="BF23" s="334">
        <f t="shared" ref="BF23:BG23" si="117">IF(ABS(T23-(P23+R23))&lt;0.001,0,T23-(P23+R23))</f>
        <v>0</v>
      </c>
      <c r="BG23" s="334">
        <f t="shared" si="117"/>
        <v>0</v>
      </c>
      <c r="BH23" s="334">
        <f t="shared" ref="BH23" si="118">IF(ABS(V23-(J23+L23+P23+R23))&lt;0.001,0,V23-(J23+L23+P23+R23))</f>
        <v>0</v>
      </c>
      <c r="BI23" s="334">
        <f>IF(BI$6="OFF",0,IF(ABS(W23-(K23+M23+Q23+S23))&lt;0.001,0,W23-(K23+M23+Q23+S23)))</f>
        <v>0</v>
      </c>
      <c r="BJ23" s="334">
        <f t="shared" ref="BJ23" si="119">IF(ABS(V23-(N23+T23))&lt;0.001,0,V23-(N23+T23))</f>
        <v>0</v>
      </c>
      <c r="BK23" s="334">
        <f>IF(BK$6="OFF",0,IF(BK14=2016,0,IF(ABS(W23-(O23+U23))&lt;0.001,0,W23-(O23+U23))))</f>
        <v>0</v>
      </c>
      <c r="BL23" s="90"/>
      <c r="BM23" s="334">
        <f t="shared" ref="BM23:BN23" si="120">IF(ABS(AC23-(Y23+AA23))&lt;0.001,0,AC23-(Y23+AA23))</f>
        <v>0</v>
      </c>
      <c r="BN23" s="334">
        <f t="shared" si="120"/>
        <v>1</v>
      </c>
      <c r="BO23" s="334">
        <f t="shared" ref="BO23:BP23" si="121">IF(ABS(AI23-(AE23+AG23))&lt;0.001,0,AI23-(AE23+AG23))</f>
        <v>0</v>
      </c>
      <c r="BP23" s="334">
        <f t="shared" si="121"/>
        <v>-1</v>
      </c>
      <c r="BQ23" s="334">
        <f>IF(BQ$6="OFF",0,IF(ABS(AK23-(Y23+AA23+AE23+AG23))&lt;0.001,0,AK23-(Y23+AA23+AE23+AG23)))</f>
        <v>0</v>
      </c>
      <c r="BR23" s="334">
        <f t="shared" ref="BR23" si="122">IF(ABS(AL23-(Z23+AB23+AF23+AH23))&lt;0.001,0,AL23-(Z23+AB23+AF23+AH23))</f>
        <v>0</v>
      </c>
      <c r="BS23" s="334">
        <f>IF(BS$6="OFF",0,IF(ABS(AK23-(AC23+AI23))&lt;0.001,0,AK23-(AC23+AI23)))</f>
        <v>0</v>
      </c>
      <c r="BT23" s="334">
        <f t="shared" ref="BT23" si="123">IF(ABS(AL23-(AD23+AJ23))&lt;0.001,0,AL23-(AD23+AJ23))</f>
        <v>0</v>
      </c>
      <c r="BU23" s="90"/>
      <c r="BV23" s="334">
        <f t="shared" ref="BV23:BW25" si="124">IF(ABS(AR23-(AN23+AP23))&lt;0.001,0,AR23-(AN23+AP23))</f>
        <v>-122</v>
      </c>
      <c r="BW23" s="334">
        <f t="shared" si="124"/>
        <v>-139</v>
      </c>
      <c r="BX23" s="334">
        <f t="shared" ref="BX23:BY23" si="125">IF(ABS(AX23-(AT23+AV23))&lt;0.001,0,AX23-(AT23+AV23))</f>
        <v>0</v>
      </c>
      <c r="BY23" s="334">
        <f t="shared" si="125"/>
        <v>0</v>
      </c>
      <c r="BZ23" s="334">
        <f t="shared" ref="BZ23:CA23" si="126">IF(ABS(AZ23-(AN23+AP23+AT23+AV23))&lt;0.001,0,AZ23-(AN23+AP23+AT23+AV23))</f>
        <v>-122</v>
      </c>
      <c r="CA23" s="334">
        <f t="shared" si="126"/>
        <v>-139</v>
      </c>
      <c r="CB23" s="334">
        <f t="shared" ref="CB23:CC23" si="127">IF(ABS(AZ23-(AR23+AX23))&lt;0.001,0,AZ23-(AR23+AX23))</f>
        <v>0</v>
      </c>
      <c r="CC23" s="334">
        <f t="shared" si="127"/>
        <v>0</v>
      </c>
      <c r="CD23" s="355"/>
    </row>
    <row r="24" spans="1:82" s="73" customFormat="1" ht="15" customHeight="1">
      <c r="B24" s="73" t="s">
        <v>47</v>
      </c>
      <c r="H24" s="74"/>
      <c r="J24" s="216"/>
      <c r="L24" s="216"/>
      <c r="M24" s="217"/>
      <c r="N24" s="216"/>
      <c r="O24" s="217"/>
      <c r="P24" s="216"/>
      <c r="R24" s="216"/>
      <c r="S24" s="217"/>
      <c r="T24" s="216"/>
      <c r="U24" s="75"/>
      <c r="V24" s="216"/>
      <c r="Y24" s="216"/>
      <c r="AA24" s="216"/>
      <c r="AB24" s="217"/>
      <c r="AC24" s="216"/>
      <c r="AD24" s="217"/>
      <c r="AE24" s="216"/>
      <c r="AG24" s="216"/>
      <c r="AH24" s="217"/>
      <c r="AI24" s="216"/>
      <c r="AJ24" s="75"/>
      <c r="AK24" s="216"/>
      <c r="AL24" s="73">
        <v>5.3999999999999999E-2</v>
      </c>
      <c r="AN24" s="216"/>
      <c r="AO24" s="73">
        <v>0.13200000000000001</v>
      </c>
      <c r="AP24" s="216"/>
      <c r="AQ24" s="217"/>
      <c r="AR24" s="216"/>
      <c r="AS24" s="217"/>
      <c r="AT24" s="216"/>
      <c r="AV24" s="216"/>
      <c r="AW24" s="217"/>
      <c r="AX24" s="216"/>
      <c r="AY24" s="75"/>
      <c r="AZ24" s="216"/>
      <c r="BC24" s="373"/>
      <c r="BD24" s="606"/>
      <c r="BE24" s="606"/>
      <c r="BF24" s="606"/>
      <c r="BG24" s="606"/>
      <c r="BH24" s="606"/>
      <c r="BI24" s="606"/>
      <c r="BJ24" s="606"/>
      <c r="BK24" s="606"/>
      <c r="BM24" s="606"/>
      <c r="BN24" s="606"/>
      <c r="BO24" s="606"/>
      <c r="BP24" s="606"/>
      <c r="BQ24" s="606"/>
      <c r="BR24" s="606"/>
      <c r="BS24" s="606"/>
      <c r="BT24" s="606"/>
      <c r="BV24" s="606"/>
      <c r="BW24" s="606"/>
      <c r="BX24" s="606"/>
      <c r="BY24" s="606"/>
      <c r="BZ24" s="606"/>
      <c r="CA24" s="606"/>
      <c r="CB24" s="606"/>
      <c r="CC24" s="606"/>
      <c r="CD24" s="75"/>
    </row>
    <row r="25" spans="1:82" s="211" customFormat="1" ht="15" customHeight="1">
      <c r="B25" s="12"/>
      <c r="C25" s="12" t="s">
        <v>502</v>
      </c>
      <c r="D25" s="12"/>
      <c r="E25" s="12"/>
      <c r="F25" s="12"/>
      <c r="H25" s="11"/>
      <c r="J25" s="233"/>
      <c r="K25" s="213"/>
      <c r="L25" s="233"/>
      <c r="M25" s="214"/>
      <c r="N25" s="233"/>
      <c r="O25" s="214"/>
      <c r="P25" s="233"/>
      <c r="Q25" s="213"/>
      <c r="R25" s="233"/>
      <c r="S25" s="214"/>
      <c r="T25" s="233"/>
      <c r="U25" s="45"/>
      <c r="V25" s="233"/>
      <c r="W25" s="213">
        <v>231</v>
      </c>
      <c r="X25" s="89"/>
      <c r="Y25" s="233"/>
      <c r="Z25" s="213">
        <v>61</v>
      </c>
      <c r="AA25" s="233"/>
      <c r="AB25" s="214">
        <v>66</v>
      </c>
      <c r="AC25" s="233"/>
      <c r="AD25" s="214">
        <v>127</v>
      </c>
      <c r="AE25" s="233"/>
      <c r="AF25" s="213">
        <v>68</v>
      </c>
      <c r="AG25" s="233"/>
      <c r="AH25" s="214">
        <v>72</v>
      </c>
      <c r="AI25" s="233"/>
      <c r="AJ25" s="45">
        <v>140</v>
      </c>
      <c r="AK25" s="233">
        <v>237</v>
      </c>
      <c r="AL25" s="213">
        <v>267</v>
      </c>
      <c r="AM25" s="89"/>
      <c r="AN25" s="233">
        <v>63</v>
      </c>
      <c r="AO25" s="213">
        <v>68</v>
      </c>
      <c r="AP25" s="233"/>
      <c r="AQ25" s="214"/>
      <c r="AR25" s="233"/>
      <c r="AS25" s="214"/>
      <c r="AT25" s="233"/>
      <c r="AU25" s="213"/>
      <c r="AV25" s="233"/>
      <c r="AW25" s="214"/>
      <c r="AX25" s="233"/>
      <c r="AY25" s="45"/>
      <c r="AZ25" s="233"/>
      <c r="BA25" s="213"/>
      <c r="BC25" s="352"/>
      <c r="BD25" s="334">
        <f t="shared" ref="BD25:BE25" si="128">IF(ABS(N25-(J25+L25))&lt;0.001,0,N25-(J25+L25))</f>
        <v>0</v>
      </c>
      <c r="BE25" s="334">
        <f t="shared" si="128"/>
        <v>0</v>
      </c>
      <c r="BF25" s="334">
        <f t="shared" ref="BF25:BG25" si="129">IF(ABS(T25-(P25+R25))&lt;0.001,0,T25-(P25+R25))</f>
        <v>0</v>
      </c>
      <c r="BG25" s="334">
        <f t="shared" si="129"/>
        <v>0</v>
      </c>
      <c r="BH25" s="334">
        <f t="shared" ref="BH25" si="130">IF(ABS(V25-(J25+L25+P25+R25))&lt;0.001,0,V25-(J25+L25+P25+R25))</f>
        <v>0</v>
      </c>
      <c r="BI25" s="334">
        <f>IF(BI$6="OFF",0,IF(ABS(W25-(K25+M25+Q25+S25))&lt;0.001,0,W25-(K25+M25+Q25+S25)))</f>
        <v>0</v>
      </c>
      <c r="BJ25" s="334">
        <f t="shared" ref="BJ25" si="131">IF(ABS(V25-(N25+T25))&lt;0.001,0,V25-(N25+T25))</f>
        <v>0</v>
      </c>
      <c r="BK25" s="334">
        <f>IF(BK$6="OFF",0,IF(BK16=2016,0,IF(ABS(W25-(O25+U25))&lt;0.001,0,W25-(O25+U25))))</f>
        <v>0</v>
      </c>
      <c r="BL25" s="90"/>
      <c r="BM25" s="334">
        <f t="shared" ref="BM25:BN25" si="132">IF(ABS(AC25-(Y25+AA25))&lt;0.001,0,AC25-(Y25+AA25))</f>
        <v>0</v>
      </c>
      <c r="BN25" s="334">
        <f t="shared" si="132"/>
        <v>0</v>
      </c>
      <c r="BO25" s="334">
        <f t="shared" ref="BO25:BP25" si="133">IF(ABS(AI25-(AE25+AG25))&lt;0.001,0,AI25-(AE25+AG25))</f>
        <v>0</v>
      </c>
      <c r="BP25" s="334">
        <f t="shared" si="133"/>
        <v>0</v>
      </c>
      <c r="BQ25" s="334">
        <f>IF(BQ$6="OFF",0,IF(ABS(AK25-(Y25+AA25+AE25+AG25))&lt;0.001,0,AK25-(Y25+AA25+AE25+AG25)))</f>
        <v>0</v>
      </c>
      <c r="BR25" s="334">
        <f t="shared" ref="BR25" si="134">IF(ABS(AL25-(Z25+AB25+AF25+AH25))&lt;0.001,0,AL25-(Z25+AB25+AF25+AH25))</f>
        <v>0</v>
      </c>
      <c r="BS25" s="334">
        <f>IF(BS$6="OFF",0,IF(ABS(AK25-(AC25+AI25))&lt;0.001,0,AK25-(AC25+AI25)))</f>
        <v>0</v>
      </c>
      <c r="BT25" s="334">
        <f t="shared" ref="BT25" si="135">IF(ABS(AL25-(AD25+AJ25))&lt;0.001,0,AL25-(AD25+AJ25))</f>
        <v>0</v>
      </c>
      <c r="BU25" s="90"/>
      <c r="BV25" s="334">
        <f t="shared" si="124"/>
        <v>-63</v>
      </c>
      <c r="BW25" s="334">
        <f t="shared" ref="BW25" si="136">IF(ABS(AS25-(AO25+AQ25))&lt;0.001,0,AS25-(AO25+AQ25))</f>
        <v>-68</v>
      </c>
      <c r="BX25" s="334">
        <f t="shared" ref="BX25:BY25" si="137">IF(ABS(AX25-(AT25+AV25))&lt;0.001,0,AX25-(AT25+AV25))</f>
        <v>0</v>
      </c>
      <c r="BY25" s="334">
        <f t="shared" si="137"/>
        <v>0</v>
      </c>
      <c r="BZ25" s="334">
        <f t="shared" ref="BZ25:CA25" si="138">IF(ABS(AZ25-(AN25+AP25+AT25+AV25))&lt;0.001,0,AZ25-(AN25+AP25+AT25+AV25))</f>
        <v>-63</v>
      </c>
      <c r="CA25" s="334">
        <f t="shared" si="138"/>
        <v>-68</v>
      </c>
      <c r="CB25" s="334">
        <f t="shared" ref="CB25:CC25" si="139">IF(ABS(AZ25-(AR25+AX25))&lt;0.001,0,AZ25-(AR25+AX25))</f>
        <v>0</v>
      </c>
      <c r="CC25" s="334">
        <f t="shared" si="139"/>
        <v>0</v>
      </c>
      <c r="CD25" s="355"/>
    </row>
    <row r="26" spans="1:82" s="73" customFormat="1" ht="15" customHeight="1">
      <c r="C26" s="73" t="s">
        <v>47</v>
      </c>
      <c r="H26" s="74"/>
      <c r="J26" s="216"/>
      <c r="L26" s="216"/>
      <c r="M26" s="217"/>
      <c r="N26" s="216"/>
      <c r="O26" s="217"/>
      <c r="P26" s="216"/>
      <c r="R26" s="216"/>
      <c r="S26" s="217"/>
      <c r="T26" s="216"/>
      <c r="U26" s="75"/>
      <c r="V26" s="216"/>
      <c r="Y26" s="216"/>
      <c r="AA26" s="216"/>
      <c r="AB26" s="217"/>
      <c r="AC26" s="216"/>
      <c r="AD26" s="217"/>
      <c r="AE26" s="216"/>
      <c r="AG26" s="216"/>
      <c r="AH26" s="217"/>
      <c r="AI26" s="216"/>
      <c r="AJ26" s="75"/>
      <c r="AK26" s="216"/>
      <c r="AL26" s="73">
        <v>0.128</v>
      </c>
      <c r="AN26" s="216"/>
      <c r="AO26" s="73">
        <v>7.3999999999999996E-2</v>
      </c>
      <c r="AP26" s="216"/>
      <c r="AQ26" s="217"/>
      <c r="AR26" s="216"/>
      <c r="AS26" s="217"/>
      <c r="AT26" s="216"/>
      <c r="AV26" s="216"/>
      <c r="AW26" s="217"/>
      <c r="AX26" s="216"/>
      <c r="AY26" s="75"/>
      <c r="AZ26" s="216"/>
      <c r="BC26" s="373"/>
      <c r="BD26" s="606"/>
      <c r="BE26" s="606"/>
      <c r="BF26" s="606"/>
      <c r="BG26" s="606"/>
      <c r="BH26" s="606"/>
      <c r="BI26" s="606"/>
      <c r="BJ26" s="606"/>
      <c r="BK26" s="606"/>
      <c r="BM26" s="606"/>
      <c r="BN26" s="606"/>
      <c r="BO26" s="606"/>
      <c r="BP26" s="606"/>
      <c r="BQ26" s="606"/>
      <c r="BR26" s="606"/>
      <c r="BS26" s="606"/>
      <c r="BT26" s="606"/>
      <c r="BV26" s="606"/>
      <c r="BW26" s="606"/>
      <c r="BX26" s="606"/>
      <c r="BY26" s="606"/>
      <c r="BZ26" s="606"/>
      <c r="CA26" s="606"/>
      <c r="CB26" s="606"/>
      <c r="CC26" s="606"/>
      <c r="CD26" s="75"/>
    </row>
    <row r="27" spans="1:82" s="208" customFormat="1" ht="15" customHeight="1">
      <c r="B27" s="48" t="s">
        <v>476</v>
      </c>
      <c r="C27" s="48"/>
      <c r="D27" s="48"/>
      <c r="E27" s="48"/>
      <c r="F27" s="48"/>
      <c r="H27" s="11" t="s">
        <v>428</v>
      </c>
      <c r="J27" s="232"/>
      <c r="K27" s="49"/>
      <c r="L27" s="232"/>
      <c r="M27" s="215"/>
      <c r="N27" s="232"/>
      <c r="O27" s="215"/>
      <c r="P27" s="232"/>
      <c r="Q27" s="49"/>
      <c r="R27" s="232"/>
      <c r="S27" s="215"/>
      <c r="T27" s="232"/>
      <c r="U27" s="50"/>
      <c r="V27" s="232"/>
      <c r="W27" s="49">
        <v>363</v>
      </c>
      <c r="X27" s="92"/>
      <c r="Y27" s="232"/>
      <c r="Z27" s="49">
        <v>92</v>
      </c>
      <c r="AA27" s="232"/>
      <c r="AB27" s="215">
        <v>84</v>
      </c>
      <c r="AC27" s="232"/>
      <c r="AD27" s="215">
        <v>176</v>
      </c>
      <c r="AE27" s="232"/>
      <c r="AF27" s="49">
        <v>80</v>
      </c>
      <c r="AG27" s="232"/>
      <c r="AH27" s="215">
        <v>102</v>
      </c>
      <c r="AI27" s="232"/>
      <c r="AJ27" s="50">
        <v>182</v>
      </c>
      <c r="AK27" s="232">
        <v>372</v>
      </c>
      <c r="AL27" s="49">
        <v>358</v>
      </c>
      <c r="AM27" s="92"/>
      <c r="AN27" s="232">
        <v>96</v>
      </c>
      <c r="AO27" s="49">
        <v>84</v>
      </c>
      <c r="AP27" s="232"/>
      <c r="AQ27" s="215"/>
      <c r="AR27" s="232"/>
      <c r="AS27" s="215"/>
      <c r="AT27" s="232"/>
      <c r="AU27" s="49"/>
      <c r="AV27" s="232"/>
      <c r="AW27" s="215"/>
      <c r="AX27" s="232"/>
      <c r="AY27" s="50"/>
      <c r="AZ27" s="232"/>
      <c r="BA27" s="49"/>
      <c r="BC27" s="353"/>
      <c r="BD27" s="334">
        <f t="shared" ref="BD27" si="140">IF(ABS(N27-(J27+L27))&lt;0.001,0,N27-(J27+L27))</f>
        <v>0</v>
      </c>
      <c r="BE27" s="334">
        <f t="shared" ref="BE27" si="141">IF(ABS(O27-(K27+M27))&lt;0.001,0,O27-(K27+M27))</f>
        <v>0</v>
      </c>
      <c r="BF27" s="334">
        <f t="shared" ref="BF27" si="142">IF(ABS(T27-(P27+R27))&lt;0.001,0,T27-(P27+R27))</f>
        <v>0</v>
      </c>
      <c r="BG27" s="334">
        <f t="shared" ref="BG27" si="143">IF(ABS(U27-(Q27+S27))&lt;0.001,0,U27-(Q27+S27))</f>
        <v>0</v>
      </c>
      <c r="BH27" s="334">
        <f t="shared" ref="BH27" si="144">IF(ABS(V27-(J27+L27+P27+R27))&lt;0.001,0,V27-(J27+L27+P27+R27))</f>
        <v>0</v>
      </c>
      <c r="BI27" s="334">
        <f>IF(BI$6="OFF",0,IF(ABS(W27-(K27+M27+Q27+S27))&lt;0.001,0,W27-(K27+M27+Q27+S27)))</f>
        <v>0</v>
      </c>
      <c r="BJ27" s="334">
        <f t="shared" ref="BJ27" si="145">IF(ABS(V27-(N27+T27))&lt;0.001,0,V27-(N27+T27))</f>
        <v>0</v>
      </c>
      <c r="BK27" s="334">
        <f>IF(BK$6="OFF",0,IF(BK22=2016,0,IF(ABS(W27-(O27+U27))&lt;0.001,0,W27-(O27+U27))))</f>
        <v>0</v>
      </c>
      <c r="BL27" s="90"/>
      <c r="BM27" s="334">
        <f t="shared" ref="BM27" si="146">IF(ABS(AC27-(Y27+AA27))&lt;0.001,0,AC27-(Y27+AA27))</f>
        <v>0</v>
      </c>
      <c r="BN27" s="334">
        <f t="shared" ref="BN27" si="147">IF(ABS(AD27-(Z27+AB27))&lt;0.001,0,AD27-(Z27+AB27))</f>
        <v>0</v>
      </c>
      <c r="BO27" s="334">
        <f t="shared" ref="BO27" si="148">IF(ABS(AI27-(AE27+AG27))&lt;0.001,0,AI27-(AE27+AG27))</f>
        <v>0</v>
      </c>
      <c r="BP27" s="334">
        <f t="shared" ref="BP27" si="149">IF(ABS(AJ27-(AF27+AH27))&lt;0.001,0,AJ27-(AF27+AH27))</f>
        <v>0</v>
      </c>
      <c r="BQ27" s="334">
        <f>IF(BQ$6="OFF",0,IF(ABS(AK27-(Y27+AA27+AE27+AG27))&lt;0.001,0,AK27-(Y27+AA27+AE27+AG27)))</f>
        <v>0</v>
      </c>
      <c r="BR27" s="334">
        <f t="shared" ref="BR27" si="150">IF(ABS(AL27-(Z27+AB27+AF27+AH27))&lt;0.001,0,AL27-(Z27+AB27+AF27+AH27))</f>
        <v>0</v>
      </c>
      <c r="BS27" s="334">
        <f>IF(BS$6="OFF",0,IF(ABS(AK27-(AC27+AI27))&lt;0.001,0,AK27-(AC27+AI27)))</f>
        <v>0</v>
      </c>
      <c r="BT27" s="334">
        <f t="shared" ref="BT27" si="151">IF(ABS(AL27-(AD27+AJ27))&lt;0.001,0,AL27-(AD27+AJ27))</f>
        <v>0</v>
      </c>
      <c r="BU27" s="90"/>
      <c r="BV27" s="334">
        <f t="shared" ref="BV27" si="152">IF(ABS(AR27-(AN27+AP27))&lt;0.001,0,AR27-(AN27+AP27))</f>
        <v>-96</v>
      </c>
      <c r="BW27" s="334">
        <f t="shared" ref="BW27" si="153">IF(ABS(AS27-(AO27+AQ27))&lt;0.001,0,AS27-(AO27+AQ27))</f>
        <v>-84</v>
      </c>
      <c r="BX27" s="334">
        <f t="shared" ref="BX27" si="154">IF(ABS(AX27-(AT27+AV27))&lt;0.001,0,AX27-(AT27+AV27))</f>
        <v>0</v>
      </c>
      <c r="BY27" s="334">
        <f t="shared" ref="BY27" si="155">IF(ABS(AY27-(AU27+AW27))&lt;0.001,0,AY27-(AU27+AW27))</f>
        <v>0</v>
      </c>
      <c r="BZ27" s="334">
        <f t="shared" ref="BZ27" si="156">IF(ABS(AZ27-(AN27+AP27+AT27+AV27))&lt;0.001,0,AZ27-(AN27+AP27+AT27+AV27))</f>
        <v>-96</v>
      </c>
      <c r="CA27" s="334">
        <f t="shared" ref="CA27" si="157">IF(ABS(BA27-(AO27+AQ27+AU27+AW27))&lt;0.001,0,BA27-(AO27+AQ27+AU27+AW27))</f>
        <v>-84</v>
      </c>
      <c r="CB27" s="334">
        <f t="shared" ref="CB27" si="158">IF(ABS(AZ27-(AR27+AX27))&lt;0.001,0,AZ27-(AR27+AX27))</f>
        <v>0</v>
      </c>
      <c r="CC27" s="334">
        <f t="shared" ref="CC27" si="159">IF(ABS(BA27-(AS27+AY27))&lt;0.001,0,BA27-(AS27+AY27))</f>
        <v>0</v>
      </c>
      <c r="CD27" s="355"/>
    </row>
    <row r="28" spans="1:82" s="73" customFormat="1" ht="15" customHeight="1">
      <c r="B28" s="73" t="s">
        <v>47</v>
      </c>
      <c r="H28" s="74"/>
      <c r="J28" s="216"/>
      <c r="L28" s="216"/>
      <c r="M28" s="217"/>
      <c r="N28" s="216"/>
      <c r="O28" s="217"/>
      <c r="P28" s="216"/>
      <c r="R28" s="216"/>
      <c r="S28" s="217"/>
      <c r="T28" s="216"/>
      <c r="U28" s="75"/>
      <c r="V28" s="216"/>
      <c r="Y28" s="216"/>
      <c r="AA28" s="216"/>
      <c r="AB28" s="217"/>
      <c r="AC28" s="216"/>
      <c r="AD28" s="217"/>
      <c r="AE28" s="216"/>
      <c r="AG28" s="216"/>
      <c r="AH28" s="217"/>
      <c r="AI28" s="216"/>
      <c r="AJ28" s="75"/>
      <c r="AK28" s="216"/>
      <c r="AL28" s="73">
        <v>-3.6999999999999998E-2</v>
      </c>
      <c r="AN28" s="216"/>
      <c r="AO28" s="73">
        <v>-0.12</v>
      </c>
      <c r="AP28" s="216"/>
      <c r="AQ28" s="217"/>
      <c r="AR28" s="216"/>
      <c r="AS28" s="217"/>
      <c r="AT28" s="216"/>
      <c r="AV28" s="216"/>
      <c r="AW28" s="217"/>
      <c r="AX28" s="216"/>
      <c r="AY28" s="75"/>
      <c r="AZ28" s="216"/>
      <c r="BC28" s="373"/>
      <c r="BD28" s="606"/>
      <c r="BE28" s="606"/>
      <c r="BF28" s="606"/>
      <c r="BG28" s="606"/>
      <c r="BH28" s="606"/>
      <c r="BI28" s="606"/>
      <c r="BJ28" s="606"/>
      <c r="BK28" s="606"/>
      <c r="BM28" s="606"/>
      <c r="BN28" s="606"/>
      <c r="BO28" s="606"/>
      <c r="BP28" s="606"/>
      <c r="BQ28" s="606"/>
      <c r="BR28" s="606"/>
      <c r="BS28" s="606"/>
      <c r="BT28" s="606"/>
      <c r="BV28" s="606"/>
      <c r="BW28" s="606"/>
      <c r="BX28" s="606"/>
      <c r="BY28" s="606"/>
      <c r="BZ28" s="606"/>
      <c r="CA28" s="606"/>
      <c r="CB28" s="606"/>
      <c r="CC28" s="606"/>
      <c r="CD28" s="75"/>
    </row>
    <row r="29" spans="1:82" s="210" customFormat="1" ht="15" customHeight="1">
      <c r="B29" s="48" t="s">
        <v>46</v>
      </c>
      <c r="C29" s="48"/>
      <c r="D29" s="48"/>
      <c r="E29" s="48"/>
      <c r="F29" s="48"/>
      <c r="G29" s="208"/>
      <c r="H29" s="11" t="s">
        <v>826</v>
      </c>
      <c r="I29" s="16"/>
      <c r="J29" s="233"/>
      <c r="K29" s="49"/>
      <c r="L29" s="233"/>
      <c r="M29" s="215"/>
      <c r="N29" s="233"/>
      <c r="O29" s="215"/>
      <c r="P29" s="233"/>
      <c r="Q29" s="49"/>
      <c r="R29" s="233"/>
      <c r="S29" s="215"/>
      <c r="T29" s="233"/>
      <c r="U29" s="50"/>
      <c r="V29" s="233"/>
      <c r="W29" s="49">
        <v>72</v>
      </c>
      <c r="X29" s="89"/>
      <c r="Y29" s="233"/>
      <c r="Z29" s="49">
        <v>19</v>
      </c>
      <c r="AA29" s="233"/>
      <c r="AB29" s="215">
        <v>21</v>
      </c>
      <c r="AC29" s="233"/>
      <c r="AD29" s="215">
        <v>39</v>
      </c>
      <c r="AE29" s="233"/>
      <c r="AF29" s="49">
        <v>15</v>
      </c>
      <c r="AG29" s="233"/>
      <c r="AH29" s="215">
        <v>17</v>
      </c>
      <c r="AI29" s="233"/>
      <c r="AJ29" s="50">
        <v>32</v>
      </c>
      <c r="AK29" s="233">
        <v>74</v>
      </c>
      <c r="AL29" s="49">
        <v>71</v>
      </c>
      <c r="AM29" s="89"/>
      <c r="AN29" s="233">
        <v>20</v>
      </c>
      <c r="AO29" s="49">
        <v>15</v>
      </c>
      <c r="AP29" s="233"/>
      <c r="AQ29" s="215"/>
      <c r="AR29" s="233"/>
      <c r="AS29" s="215"/>
      <c r="AT29" s="233"/>
      <c r="AU29" s="49"/>
      <c r="AV29" s="233"/>
      <c r="AW29" s="215"/>
      <c r="AX29" s="233"/>
      <c r="AY29" s="50"/>
      <c r="AZ29" s="233"/>
      <c r="BA29" s="49"/>
      <c r="BC29" s="391"/>
      <c r="BD29" s="334">
        <f t="shared" ref="BD29:BE29" si="160">IF(ABS(N29-(J29+L29))&lt;0.001,0,N29-(J29+L29))</f>
        <v>0</v>
      </c>
      <c r="BE29" s="334">
        <f t="shared" si="160"/>
        <v>0</v>
      </c>
      <c r="BF29" s="334">
        <f t="shared" ref="BF29:BG29" si="161">IF(ABS(T29-(P29+R29))&lt;0.001,0,T29-(P29+R29))</f>
        <v>0</v>
      </c>
      <c r="BG29" s="334">
        <f t="shared" si="161"/>
        <v>0</v>
      </c>
      <c r="BH29" s="334">
        <f t="shared" ref="BH29" si="162">IF(ABS(V29-(J29+L29+P29+R29))&lt;0.001,0,V29-(J29+L29+P29+R29))</f>
        <v>0</v>
      </c>
      <c r="BI29" s="334">
        <f>IF(BI$6="OFF",0,IF(ABS(W29-(K29+M29+Q29+S29))&lt;0.001,0,W29-(K29+M29+Q29+S29)))</f>
        <v>0</v>
      </c>
      <c r="BJ29" s="334">
        <f t="shared" ref="BJ29" si="163">IF(ABS(V29-(N29+T29))&lt;0.001,0,V29-(N29+T29))</f>
        <v>0</v>
      </c>
      <c r="BK29" s="334">
        <f>IF(BK$6="OFF",0,IF(BK24=2016,0,IF(ABS(W29-(O29+U29))&lt;0.001,0,W29-(O29+U29))))</f>
        <v>0</v>
      </c>
      <c r="BL29" s="90"/>
      <c r="BM29" s="334">
        <f t="shared" ref="BM29:BN29" si="164">IF(ABS(AC29-(Y29+AA29))&lt;0.001,0,AC29-(Y29+AA29))</f>
        <v>0</v>
      </c>
      <c r="BN29" s="334">
        <f t="shared" si="164"/>
        <v>-1</v>
      </c>
      <c r="BO29" s="334">
        <f t="shared" ref="BO29:BP29" si="165">IF(ABS(AI29-(AE29+AG29))&lt;0.001,0,AI29-(AE29+AG29))</f>
        <v>0</v>
      </c>
      <c r="BP29" s="334">
        <f t="shared" si="165"/>
        <v>0</v>
      </c>
      <c r="BQ29" s="334">
        <f>IF(BQ$6="OFF",0,IF(ABS(AK29-(Y29+AA29+AE29+AG29))&lt;0.001,0,AK29-(Y29+AA29+AE29+AG29)))</f>
        <v>0</v>
      </c>
      <c r="BR29" s="334">
        <f t="shared" ref="BR29" si="166">IF(ABS(AL29-(Z29+AB29+AF29+AH29))&lt;0.001,0,AL29-(Z29+AB29+AF29+AH29))</f>
        <v>-1</v>
      </c>
      <c r="BS29" s="334">
        <f>IF(BS$6="OFF",0,IF(ABS(AK29-(AC29+AI29))&lt;0.001,0,AK29-(AC29+AI29)))</f>
        <v>0</v>
      </c>
      <c r="BT29" s="334">
        <f t="shared" ref="BT29" si="167">IF(ABS(AL29-(AD29+AJ29))&lt;0.001,0,AL29-(AD29+AJ29))</f>
        <v>0</v>
      </c>
      <c r="BU29" s="90"/>
      <c r="BV29" s="334">
        <f t="shared" ref="BV29:BW29" si="168">IF(ABS(AR29-(AN29+AP29))&lt;0.001,0,AR29-(AN29+AP29))</f>
        <v>-20</v>
      </c>
      <c r="BW29" s="334">
        <f t="shared" si="168"/>
        <v>-15</v>
      </c>
      <c r="BX29" s="334">
        <f t="shared" ref="BX29:BY29" si="169">IF(ABS(AX29-(AT29+AV29))&lt;0.001,0,AX29-(AT29+AV29))</f>
        <v>0</v>
      </c>
      <c r="BY29" s="334">
        <f t="shared" si="169"/>
        <v>0</v>
      </c>
      <c r="BZ29" s="334">
        <f t="shared" ref="BZ29:CA29" si="170">IF(ABS(AZ29-(AN29+AP29+AT29+AV29))&lt;0.001,0,AZ29-(AN29+AP29+AT29+AV29))</f>
        <v>-20</v>
      </c>
      <c r="CA29" s="334">
        <f t="shared" si="170"/>
        <v>-15</v>
      </c>
      <c r="CB29" s="334">
        <f t="shared" ref="CB29:CC29" si="171">IF(ABS(AZ29-(AR29+AX29))&lt;0.001,0,AZ29-(AR29+AX29))</f>
        <v>0</v>
      </c>
      <c r="CC29" s="334">
        <f t="shared" si="171"/>
        <v>0</v>
      </c>
      <c r="CD29" s="392"/>
    </row>
    <row r="30" spans="1:82" s="105" customFormat="1" ht="15" customHeight="1" thickBot="1">
      <c r="B30" s="307" t="s">
        <v>47</v>
      </c>
      <c r="C30" s="307"/>
      <c r="D30" s="307"/>
      <c r="E30" s="307"/>
      <c r="F30" s="308"/>
      <c r="G30" s="292"/>
      <c r="H30" s="574"/>
      <c r="I30" s="293"/>
      <c r="J30" s="312"/>
      <c r="K30" s="313"/>
      <c r="L30" s="312"/>
      <c r="M30" s="310"/>
      <c r="N30" s="312"/>
      <c r="O30" s="310"/>
      <c r="P30" s="312"/>
      <c r="Q30" s="313"/>
      <c r="R30" s="312"/>
      <c r="S30" s="310"/>
      <c r="T30" s="312"/>
      <c r="U30" s="311"/>
      <c r="V30" s="312"/>
      <c r="W30" s="313"/>
      <c r="X30" s="306"/>
      <c r="Y30" s="312"/>
      <c r="Z30" s="313"/>
      <c r="AA30" s="312"/>
      <c r="AB30" s="310"/>
      <c r="AC30" s="312"/>
      <c r="AD30" s="310"/>
      <c r="AE30" s="312"/>
      <c r="AF30" s="313"/>
      <c r="AG30" s="312"/>
      <c r="AH30" s="310"/>
      <c r="AI30" s="312"/>
      <c r="AJ30" s="311"/>
      <c r="AK30" s="312"/>
      <c r="AL30" s="313">
        <v>-3.5000000000000003E-2</v>
      </c>
      <c r="AM30" s="306"/>
      <c r="AN30" s="312"/>
      <c r="AO30" s="313">
        <v>-0.23799999999999999</v>
      </c>
      <c r="AP30" s="312"/>
      <c r="AQ30" s="310"/>
      <c r="AR30" s="312"/>
      <c r="AS30" s="310"/>
      <c r="AT30" s="312"/>
      <c r="AU30" s="313"/>
      <c r="AV30" s="312"/>
      <c r="AW30" s="310"/>
      <c r="AX30" s="312"/>
      <c r="AY30" s="311"/>
      <c r="AZ30" s="312"/>
      <c r="BA30" s="313"/>
      <c r="BC30" s="382"/>
      <c r="BD30" s="607"/>
      <c r="BE30" s="607"/>
      <c r="BF30" s="607"/>
      <c r="BG30" s="607"/>
      <c r="BH30" s="607"/>
      <c r="BI30" s="607"/>
      <c r="BJ30" s="607"/>
      <c r="BK30" s="607"/>
      <c r="BL30" s="73"/>
      <c r="BM30" s="607"/>
      <c r="BN30" s="607"/>
      <c r="BO30" s="607"/>
      <c r="BP30" s="607"/>
      <c r="BQ30" s="607"/>
      <c r="BR30" s="607"/>
      <c r="BS30" s="607"/>
      <c r="BT30" s="607"/>
      <c r="BU30" s="73"/>
      <c r="BV30" s="607"/>
      <c r="BW30" s="607"/>
      <c r="BX30" s="607"/>
      <c r="BY30" s="607"/>
      <c r="BZ30" s="607"/>
      <c r="CA30" s="607"/>
      <c r="CB30" s="607"/>
      <c r="CC30" s="607"/>
      <c r="CD30" s="384"/>
    </row>
    <row r="31" spans="1:82" s="105" customFormat="1" ht="15" customHeight="1" thickTop="1">
      <c r="B31" s="508"/>
      <c r="C31" s="325"/>
      <c r="D31" s="325"/>
      <c r="E31" s="325"/>
      <c r="F31" s="326"/>
      <c r="G31" s="509"/>
      <c r="H31" s="320"/>
      <c r="I31" s="528"/>
      <c r="J31" s="347"/>
      <c r="K31" s="531"/>
      <c r="L31" s="347"/>
      <c r="M31" s="533"/>
      <c r="N31" s="347"/>
      <c r="O31" s="533"/>
      <c r="P31" s="532"/>
      <c r="Q31" s="533"/>
      <c r="R31" s="532"/>
      <c r="S31" s="533"/>
      <c r="T31" s="532"/>
      <c r="U31" s="533"/>
      <c r="V31" s="532"/>
      <c r="W31" s="531"/>
      <c r="X31" s="529"/>
      <c r="Y31" s="347"/>
      <c r="Z31" s="531"/>
      <c r="AA31" s="347"/>
      <c r="AB31" s="533"/>
      <c r="AC31" s="347"/>
      <c r="AD31" s="533"/>
      <c r="AE31" s="532"/>
      <c r="AF31" s="533"/>
      <c r="AG31" s="532"/>
      <c r="AH31" s="533"/>
      <c r="AI31" s="532"/>
      <c r="AJ31" s="533"/>
      <c r="AK31" s="532"/>
      <c r="AL31" s="531"/>
      <c r="AM31" s="529"/>
      <c r="AN31" s="347"/>
      <c r="AO31" s="531"/>
      <c r="AP31" s="347"/>
      <c r="AQ31" s="533"/>
      <c r="AR31" s="347"/>
      <c r="AS31" s="533"/>
      <c r="AT31" s="532"/>
      <c r="AU31" s="533"/>
      <c r="AV31" s="532"/>
      <c r="AW31" s="533"/>
      <c r="AX31" s="532"/>
      <c r="AY31" s="533"/>
      <c r="AZ31" s="532"/>
      <c r="BA31" s="531"/>
      <c r="BD31" s="87"/>
      <c r="BE31" s="87"/>
      <c r="BF31" s="87"/>
      <c r="BG31" s="87"/>
      <c r="BH31" s="87"/>
      <c r="BI31" s="87"/>
      <c r="BJ31" s="87"/>
      <c r="BK31" s="87"/>
      <c r="BL31" s="87"/>
      <c r="BM31" s="87"/>
      <c r="BN31" s="87"/>
      <c r="BO31" s="87"/>
      <c r="BP31" s="87"/>
      <c r="BQ31" s="87"/>
      <c r="BR31" s="87"/>
      <c r="BS31" s="87"/>
      <c r="BT31" s="87"/>
      <c r="BU31" s="87"/>
      <c r="BV31" s="87"/>
      <c r="BW31" s="87"/>
      <c r="BX31" s="87"/>
      <c r="BY31" s="87"/>
      <c r="BZ31" s="87"/>
      <c r="CA31" s="87"/>
      <c r="CB31" s="87"/>
      <c r="CC31" s="87"/>
    </row>
    <row r="32" spans="1:82" s="106" customFormat="1" ht="15" customHeight="1">
      <c r="B32" s="298" t="s">
        <v>268</v>
      </c>
      <c r="C32" s="298"/>
      <c r="D32" s="295"/>
      <c r="E32" s="295"/>
      <c r="F32" s="299"/>
      <c r="G32" s="512"/>
      <c r="H32" s="101" t="s">
        <v>15</v>
      </c>
      <c r="I32" s="293"/>
      <c r="J32" s="241"/>
      <c r="K32" s="242"/>
      <c r="L32" s="241"/>
      <c r="M32" s="304"/>
      <c r="N32" s="241"/>
      <c r="O32" s="304"/>
      <c r="P32" s="241"/>
      <c r="Q32" s="242"/>
      <c r="R32" s="241"/>
      <c r="S32" s="304"/>
      <c r="T32" s="241"/>
      <c r="U32" s="305"/>
      <c r="V32" s="241"/>
      <c r="W32" s="242">
        <v>674</v>
      </c>
      <c r="X32" s="108"/>
      <c r="Y32" s="241"/>
      <c r="Z32" s="242"/>
      <c r="AA32" s="241"/>
      <c r="AB32" s="304"/>
      <c r="AC32" s="241"/>
      <c r="AD32" s="304">
        <v>311</v>
      </c>
      <c r="AE32" s="241"/>
      <c r="AF32" s="242"/>
      <c r="AG32" s="241"/>
      <c r="AH32" s="304"/>
      <c r="AI32" s="241"/>
      <c r="AJ32" s="305">
        <v>299</v>
      </c>
      <c r="AK32" s="241">
        <v>691</v>
      </c>
      <c r="AL32" s="242">
        <v>610</v>
      </c>
      <c r="AM32" s="108"/>
      <c r="AN32" s="241"/>
      <c r="AO32" s="242"/>
      <c r="AP32" s="241"/>
      <c r="AQ32" s="304"/>
      <c r="AR32" s="241"/>
      <c r="AS32" s="304"/>
      <c r="AT32" s="241"/>
      <c r="AU32" s="242"/>
      <c r="AV32" s="241"/>
      <c r="AW32" s="304"/>
      <c r="AX32" s="241"/>
      <c r="AY32" s="305"/>
      <c r="AZ32" s="241"/>
      <c r="BA32" s="242"/>
      <c r="BC32" s="513"/>
      <c r="BD32" s="912"/>
      <c r="BE32" s="912"/>
      <c r="BF32" s="912"/>
      <c r="BG32" s="912"/>
      <c r="BH32" s="912"/>
      <c r="BI32" s="912"/>
      <c r="BJ32" s="906">
        <f t="shared" ref="BJ32" si="172">IF(ABS(V32-(N32+T32))&lt;0.001,0,V32-(N32+T32))</f>
        <v>0</v>
      </c>
      <c r="BK32" s="906">
        <f>IF(BK$6="OFF",0,IF(BK27=2016,0,IF(ABS(W32-(O32+U32))&lt;0.001,0,W32-(O32+U32))))</f>
        <v>0</v>
      </c>
      <c r="BL32" s="90"/>
      <c r="BM32" s="912"/>
      <c r="BN32" s="912"/>
      <c r="BO32" s="912"/>
      <c r="BP32" s="912"/>
      <c r="BQ32" s="912"/>
      <c r="BR32" s="912"/>
      <c r="BS32" s="906">
        <f>IF(BS$6="OFF",0,IF(ABS(AK32-(AC32+AI32))&lt;0.001,0,AK32-(AC32+AI32)))</f>
        <v>0</v>
      </c>
      <c r="BT32" s="906">
        <f t="shared" ref="BT32" si="173">IF(ABS(AL32-(AD32+AJ32))&lt;0.001,0,AL32-(AD32+AJ32))</f>
        <v>0</v>
      </c>
      <c r="BU32" s="90"/>
      <c r="BV32" s="912"/>
      <c r="BW32" s="912"/>
      <c r="BX32" s="912"/>
      <c r="BY32" s="912"/>
      <c r="BZ32" s="912"/>
      <c r="CA32" s="912"/>
      <c r="CB32" s="906">
        <f t="shared" ref="CB32:CC32" si="174">IF(ABS(AZ32-(AR32+AX32))&lt;0.001,0,AZ32-(AR32+AX32))</f>
        <v>0</v>
      </c>
      <c r="CC32" s="906">
        <f t="shared" si="174"/>
        <v>0</v>
      </c>
      <c r="CD32" s="392"/>
    </row>
    <row r="33" spans="2:82" s="105" customFormat="1" ht="15" customHeight="1" thickBot="1">
      <c r="B33" s="307" t="s">
        <v>1</v>
      </c>
      <c r="C33" s="307"/>
      <c r="D33" s="307"/>
      <c r="E33" s="307"/>
      <c r="F33" s="308"/>
      <c r="G33" s="292"/>
      <c r="H33" s="574"/>
      <c r="I33" s="293"/>
      <c r="J33" s="312"/>
      <c r="K33" s="313"/>
      <c r="L33" s="312"/>
      <c r="M33" s="310"/>
      <c r="N33" s="312"/>
      <c r="O33" s="310"/>
      <c r="P33" s="312"/>
      <c r="Q33" s="313"/>
      <c r="R33" s="312"/>
      <c r="S33" s="310"/>
      <c r="T33" s="312"/>
      <c r="U33" s="311"/>
      <c r="V33" s="312"/>
      <c r="W33" s="313">
        <v>0.26100000000000001</v>
      </c>
      <c r="X33" s="306"/>
      <c r="Y33" s="312"/>
      <c r="Z33" s="313"/>
      <c r="AA33" s="312"/>
      <c r="AB33" s="310"/>
      <c r="AC33" s="312"/>
      <c r="AD33" s="310">
        <v>0.24399999999999999</v>
      </c>
      <c r="AE33" s="312"/>
      <c r="AF33" s="313"/>
      <c r="AG33" s="312"/>
      <c r="AH33" s="310"/>
      <c r="AI33" s="312"/>
      <c r="AJ33" s="311">
        <v>0.22700000000000001</v>
      </c>
      <c r="AK33" s="312">
        <v>0.26100000000000001</v>
      </c>
      <c r="AL33" s="313">
        <v>0.23599999999999999</v>
      </c>
      <c r="AM33" s="306"/>
      <c r="AN33" s="312"/>
      <c r="AO33" s="313"/>
      <c r="AP33" s="312"/>
      <c r="AQ33" s="310"/>
      <c r="AR33" s="312"/>
      <c r="AS33" s="310"/>
      <c r="AT33" s="312"/>
      <c r="AU33" s="313"/>
      <c r="AV33" s="312"/>
      <c r="AW33" s="310"/>
      <c r="AX33" s="312"/>
      <c r="AY33" s="311"/>
      <c r="AZ33" s="312"/>
      <c r="BA33" s="313"/>
      <c r="BC33" s="382"/>
      <c r="BD33" s="607"/>
      <c r="BE33" s="607"/>
      <c r="BF33" s="607"/>
      <c r="BG33" s="607"/>
      <c r="BH33" s="607"/>
      <c r="BI33" s="607"/>
      <c r="BJ33" s="607"/>
      <c r="BK33" s="607"/>
      <c r="BL33" s="73"/>
      <c r="BM33" s="607"/>
      <c r="BN33" s="607"/>
      <c r="BO33" s="607"/>
      <c r="BP33" s="607"/>
      <c r="BQ33" s="607"/>
      <c r="BR33" s="607"/>
      <c r="BS33" s="607"/>
      <c r="BT33" s="607"/>
      <c r="BU33" s="73"/>
      <c r="BV33" s="607"/>
      <c r="BW33" s="607"/>
      <c r="BX33" s="607"/>
      <c r="BY33" s="607"/>
      <c r="BZ33" s="607"/>
      <c r="CA33" s="607"/>
      <c r="CB33" s="607"/>
      <c r="CC33" s="607"/>
      <c r="CD33" s="384"/>
    </row>
    <row r="34" spans="2:82" s="105" customFormat="1" ht="15" customHeight="1" thickTop="1">
      <c r="B34" s="87"/>
      <c r="C34" s="514"/>
      <c r="D34" s="292"/>
      <c r="E34" s="292"/>
      <c r="F34" s="515"/>
      <c r="G34" s="292"/>
      <c r="H34" s="516"/>
      <c r="I34" s="528"/>
      <c r="J34" s="347"/>
      <c r="K34" s="531"/>
      <c r="L34" s="347"/>
      <c r="M34" s="533"/>
      <c r="N34" s="347"/>
      <c r="O34" s="533"/>
      <c r="P34" s="532"/>
      <c r="Q34" s="533"/>
      <c r="R34" s="532"/>
      <c r="S34" s="533"/>
      <c r="T34" s="532"/>
      <c r="U34" s="533"/>
      <c r="V34" s="532"/>
      <c r="W34" s="531"/>
      <c r="X34" s="529"/>
      <c r="Y34" s="347"/>
      <c r="Z34" s="531"/>
      <c r="AA34" s="347"/>
      <c r="AB34" s="533"/>
      <c r="AC34" s="347"/>
      <c r="AD34" s="533"/>
      <c r="AE34" s="532"/>
      <c r="AF34" s="533"/>
      <c r="AG34" s="532"/>
      <c r="AH34" s="533"/>
      <c r="AI34" s="532"/>
      <c r="AJ34" s="533"/>
      <c r="AK34" s="532"/>
      <c r="AL34" s="531"/>
      <c r="AM34" s="529"/>
      <c r="AN34" s="347"/>
      <c r="AO34" s="531"/>
      <c r="AP34" s="347"/>
      <c r="AQ34" s="533"/>
      <c r="AR34" s="347"/>
      <c r="AS34" s="533"/>
      <c r="AT34" s="532"/>
      <c r="AU34" s="533"/>
      <c r="AV34" s="532"/>
      <c r="AW34" s="533"/>
      <c r="AX34" s="532"/>
      <c r="AY34" s="533"/>
      <c r="AZ34" s="532"/>
      <c r="BA34" s="531"/>
      <c r="BD34" s="87"/>
      <c r="BE34" s="87"/>
      <c r="BF34" s="87"/>
      <c r="BG34" s="87"/>
      <c r="BH34" s="87"/>
      <c r="BI34" s="87"/>
      <c r="BJ34" s="87"/>
      <c r="BK34" s="87"/>
      <c r="BL34" s="87"/>
      <c r="BM34" s="87"/>
      <c r="BN34" s="87"/>
      <c r="BO34" s="87"/>
      <c r="BP34" s="87"/>
      <c r="BQ34" s="87"/>
      <c r="BR34" s="87"/>
      <c r="BS34" s="87"/>
      <c r="BT34" s="87"/>
      <c r="BU34" s="87"/>
      <c r="BV34" s="87"/>
      <c r="BW34" s="87"/>
      <c r="BX34" s="87"/>
      <c r="BY34" s="87"/>
      <c r="BZ34" s="87"/>
      <c r="CA34" s="87"/>
      <c r="CB34" s="87"/>
      <c r="CC34" s="87"/>
    </row>
    <row r="35" spans="2:82" s="106" customFormat="1" ht="15" customHeight="1">
      <c r="B35" s="298" t="s">
        <v>2</v>
      </c>
      <c r="C35" s="298"/>
      <c r="D35" s="295"/>
      <c r="E35" s="295"/>
      <c r="F35" s="299"/>
      <c r="G35" s="512"/>
      <c r="H35" s="101" t="s">
        <v>17</v>
      </c>
      <c r="I35" s="293"/>
      <c r="J35" s="241"/>
      <c r="K35" s="242"/>
      <c r="L35" s="241"/>
      <c r="M35" s="304"/>
      <c r="N35" s="241"/>
      <c r="O35" s="304"/>
      <c r="P35" s="241"/>
      <c r="Q35" s="242"/>
      <c r="R35" s="241"/>
      <c r="S35" s="304"/>
      <c r="T35" s="241"/>
      <c r="U35" s="305"/>
      <c r="V35" s="241"/>
      <c r="W35" s="242">
        <v>455</v>
      </c>
      <c r="X35" s="108"/>
      <c r="Y35" s="241"/>
      <c r="Z35" s="242"/>
      <c r="AA35" s="241"/>
      <c r="AB35" s="304"/>
      <c r="AC35" s="241"/>
      <c r="AD35" s="304">
        <v>192</v>
      </c>
      <c r="AE35" s="241"/>
      <c r="AF35" s="242"/>
      <c r="AG35" s="241"/>
      <c r="AH35" s="304"/>
      <c r="AI35" s="241"/>
      <c r="AJ35" s="305">
        <v>251</v>
      </c>
      <c r="AK35" s="241">
        <v>466</v>
      </c>
      <c r="AL35" s="242">
        <v>443</v>
      </c>
      <c r="AM35" s="108"/>
      <c r="AN35" s="241"/>
      <c r="AO35" s="242"/>
      <c r="AP35" s="241"/>
      <c r="AQ35" s="304"/>
      <c r="AR35" s="241"/>
      <c r="AS35" s="304"/>
      <c r="AT35" s="241"/>
      <c r="AU35" s="242"/>
      <c r="AV35" s="241"/>
      <c r="AW35" s="304"/>
      <c r="AX35" s="241"/>
      <c r="AY35" s="305"/>
      <c r="AZ35" s="241"/>
      <c r="BA35" s="242"/>
      <c r="BC35" s="513"/>
      <c r="BD35" s="912"/>
      <c r="BE35" s="912"/>
      <c r="BF35" s="912"/>
      <c r="BG35" s="912"/>
      <c r="BH35" s="912"/>
      <c r="BI35" s="912"/>
      <c r="BJ35" s="906">
        <f t="shared" ref="BJ35" si="175">IF(ABS(V35-(N35+T35))&lt;0.001,0,V35-(N35+T35))</f>
        <v>0</v>
      </c>
      <c r="BK35" s="906">
        <f>IF(BK$6="OFF",0,IF(BK30=2016,0,IF(ABS(W35-(O35+U35))&lt;0.001,0,W35-(O35+U35))))</f>
        <v>0</v>
      </c>
      <c r="BL35" s="90"/>
      <c r="BM35" s="912"/>
      <c r="BN35" s="912"/>
      <c r="BO35" s="912"/>
      <c r="BP35" s="912"/>
      <c r="BQ35" s="912"/>
      <c r="BR35" s="912"/>
      <c r="BS35" s="906">
        <f>IF(BS$6="OFF",0,IF(ABS(AK35-(AC35+AI35))&lt;0.001,0,AK35-(AC35+AI35)))</f>
        <v>0</v>
      </c>
      <c r="BT35" s="906">
        <f t="shared" ref="BT35" si="176">IF(ABS(AL35-(AD35+AJ35))&lt;0.001,0,AL35-(AD35+AJ35))</f>
        <v>0</v>
      </c>
      <c r="BU35" s="90"/>
      <c r="BV35" s="912"/>
      <c r="BW35" s="912"/>
      <c r="BX35" s="912"/>
      <c r="BY35" s="912"/>
      <c r="BZ35" s="912"/>
      <c r="CA35" s="912"/>
      <c r="CB35" s="906">
        <f t="shared" ref="CB35:CC35" si="177">IF(ABS(AZ35-(AR35+AX35))&lt;0.001,0,AZ35-(AR35+AX35))</f>
        <v>0</v>
      </c>
      <c r="CC35" s="906">
        <f t="shared" si="177"/>
        <v>0</v>
      </c>
      <c r="CD35" s="392"/>
    </row>
    <row r="36" spans="2:82" s="105" customFormat="1" ht="15" customHeight="1" thickBot="1">
      <c r="B36" s="307" t="s">
        <v>1</v>
      </c>
      <c r="C36" s="307"/>
      <c r="D36" s="307"/>
      <c r="E36" s="307"/>
      <c r="F36" s="308"/>
      <c r="G36" s="292"/>
      <c r="H36" s="574"/>
      <c r="I36" s="293"/>
      <c r="J36" s="312"/>
      <c r="K36" s="313"/>
      <c r="L36" s="312"/>
      <c r="M36" s="310"/>
      <c r="N36" s="312"/>
      <c r="O36" s="310"/>
      <c r="P36" s="312"/>
      <c r="Q36" s="313"/>
      <c r="R36" s="312"/>
      <c r="S36" s="310"/>
      <c r="T36" s="312"/>
      <c r="U36" s="311"/>
      <c r="V36" s="312"/>
      <c r="W36" s="313">
        <v>0.17599999999999999</v>
      </c>
      <c r="X36" s="306"/>
      <c r="Y36" s="312"/>
      <c r="Z36" s="313"/>
      <c r="AA36" s="312"/>
      <c r="AB36" s="310"/>
      <c r="AC36" s="312"/>
      <c r="AD36" s="310">
        <v>0.15</v>
      </c>
      <c r="AE36" s="312"/>
      <c r="AF36" s="313"/>
      <c r="AG36" s="312"/>
      <c r="AH36" s="310"/>
      <c r="AI36" s="312"/>
      <c r="AJ36" s="311">
        <v>0.191</v>
      </c>
      <c r="AK36" s="312">
        <v>0.17599999999999999</v>
      </c>
      <c r="AL36" s="313">
        <v>0.17100000000000001</v>
      </c>
      <c r="AM36" s="306"/>
      <c r="AN36" s="312"/>
      <c r="AO36" s="313"/>
      <c r="AP36" s="312"/>
      <c r="AQ36" s="310"/>
      <c r="AR36" s="312"/>
      <c r="AS36" s="310"/>
      <c r="AT36" s="312"/>
      <c r="AU36" s="313"/>
      <c r="AV36" s="312"/>
      <c r="AW36" s="310"/>
      <c r="AX36" s="312"/>
      <c r="AY36" s="311"/>
      <c r="AZ36" s="312"/>
      <c r="BA36" s="313"/>
      <c r="BC36" s="382"/>
      <c r="BD36" s="607"/>
      <c r="BE36" s="607"/>
      <c r="BF36" s="607"/>
      <c r="BG36" s="607"/>
      <c r="BH36" s="607"/>
      <c r="BI36" s="607"/>
      <c r="BJ36" s="607"/>
      <c r="BK36" s="607"/>
      <c r="BL36" s="73"/>
      <c r="BM36" s="607"/>
      <c r="BN36" s="607"/>
      <c r="BO36" s="607"/>
      <c r="BP36" s="607"/>
      <c r="BQ36" s="607"/>
      <c r="BR36" s="607"/>
      <c r="BS36" s="607"/>
      <c r="BT36" s="607"/>
      <c r="BU36" s="73"/>
      <c r="BV36" s="607"/>
      <c r="BW36" s="607"/>
      <c r="BX36" s="607"/>
      <c r="BY36" s="607"/>
      <c r="BZ36" s="607"/>
      <c r="CA36" s="607"/>
      <c r="CB36" s="607"/>
      <c r="CC36" s="607"/>
      <c r="CD36" s="384"/>
    </row>
    <row r="37" spans="2:82" s="105" customFormat="1" ht="15" customHeight="1" thickTop="1">
      <c r="B37" s="529"/>
      <c r="C37" s="529"/>
      <c r="D37" s="529"/>
      <c r="E37" s="529"/>
      <c r="F37" s="528"/>
      <c r="G37" s="528"/>
      <c r="H37" s="530"/>
      <c r="I37" s="293"/>
      <c r="J37" s="347"/>
      <c r="K37" s="531"/>
      <c r="L37" s="347"/>
      <c r="M37" s="533"/>
      <c r="N37" s="347"/>
      <c r="O37" s="533"/>
      <c r="P37" s="532"/>
      <c r="Q37" s="533"/>
      <c r="R37" s="532"/>
      <c r="S37" s="533"/>
      <c r="T37" s="532"/>
      <c r="U37" s="533"/>
      <c r="V37" s="532"/>
      <c r="W37" s="531"/>
      <c r="Y37" s="347"/>
      <c r="Z37" s="531"/>
      <c r="AA37" s="347"/>
      <c r="AB37" s="533"/>
      <c r="AC37" s="347"/>
      <c r="AD37" s="533"/>
      <c r="AE37" s="532"/>
      <c r="AF37" s="533"/>
      <c r="AG37" s="532"/>
      <c r="AH37" s="533"/>
      <c r="AI37" s="532"/>
      <c r="AJ37" s="533"/>
      <c r="AK37" s="532"/>
      <c r="AL37" s="531"/>
      <c r="AN37" s="347"/>
      <c r="AO37" s="531"/>
      <c r="AP37" s="347"/>
      <c r="AQ37" s="533"/>
      <c r="AR37" s="347"/>
      <c r="AS37" s="533"/>
      <c r="AT37" s="532"/>
      <c r="AU37" s="533"/>
      <c r="AV37" s="532"/>
      <c r="AW37" s="533"/>
      <c r="AX37" s="532"/>
      <c r="AY37" s="533"/>
      <c r="AZ37" s="532"/>
      <c r="BA37" s="531"/>
      <c r="BD37" s="87"/>
      <c r="BE37" s="87"/>
      <c r="BF37" s="87"/>
      <c r="BG37" s="87"/>
      <c r="BH37" s="87"/>
      <c r="BI37" s="87"/>
      <c r="BJ37" s="87"/>
      <c r="BK37" s="87"/>
      <c r="BL37" s="87"/>
      <c r="BM37" s="87"/>
      <c r="BN37" s="87"/>
      <c r="BO37" s="87"/>
      <c r="BP37" s="87"/>
      <c r="BQ37" s="87"/>
      <c r="BR37" s="87"/>
      <c r="BS37" s="87"/>
      <c r="BT37" s="87"/>
      <c r="BU37" s="87"/>
      <c r="BV37" s="87"/>
      <c r="BW37" s="87"/>
      <c r="BX37" s="87"/>
      <c r="BY37" s="87"/>
      <c r="BZ37" s="87"/>
      <c r="CA37" s="87"/>
      <c r="CB37" s="87"/>
      <c r="CC37" s="87"/>
    </row>
    <row r="38" spans="2:82" s="122" customFormat="1" ht="15" customHeight="1">
      <c r="F38" s="534"/>
      <c r="G38" s="534"/>
      <c r="H38" s="535"/>
      <c r="I38" s="536"/>
      <c r="J38" s="537"/>
      <c r="K38" s="537"/>
      <c r="L38" s="537"/>
      <c r="M38" s="538"/>
      <c r="N38" s="537"/>
      <c r="O38" s="538"/>
      <c r="P38" s="538"/>
      <c r="Q38" s="538"/>
      <c r="R38" s="538"/>
      <c r="S38" s="538"/>
      <c r="T38" s="538"/>
      <c r="U38" s="538"/>
      <c r="V38" s="538"/>
      <c r="W38" s="537"/>
      <c r="Y38" s="537"/>
      <c r="AN38" s="537"/>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A38" s="115"/>
      <c r="CB38" s="115"/>
      <c r="CC38" s="115"/>
    </row>
    <row r="39" spans="2:82" s="122" customFormat="1" ht="15" customHeight="1">
      <c r="F39" s="534"/>
      <c r="G39" s="534"/>
      <c r="H39" s="535"/>
      <c r="I39" s="536"/>
      <c r="J39" s="537"/>
      <c r="K39" s="537"/>
      <c r="L39" s="537"/>
      <c r="M39" s="538"/>
      <c r="N39" s="537"/>
      <c r="O39" s="538"/>
      <c r="P39" s="538"/>
      <c r="Q39" s="538"/>
      <c r="R39" s="538"/>
      <c r="S39" s="538"/>
      <c r="T39" s="538"/>
      <c r="U39" s="538"/>
      <c r="V39" s="538"/>
      <c r="W39" s="537"/>
      <c r="Y39" s="537"/>
      <c r="AN39" s="537"/>
      <c r="BD39" s="953"/>
      <c r="BE39" s="953"/>
      <c r="BF39" s="953"/>
      <c r="BG39" s="953"/>
      <c r="BH39" s="953"/>
      <c r="BI39" s="953"/>
      <c r="BJ39" s="953"/>
      <c r="BK39" s="953"/>
      <c r="BL39" s="953"/>
      <c r="BM39" s="953"/>
      <c r="BN39" s="953"/>
      <c r="BO39" s="953"/>
      <c r="BP39" s="953"/>
      <c r="BQ39" s="953"/>
      <c r="BR39" s="953"/>
      <c r="BS39" s="953"/>
      <c r="BT39" s="953"/>
      <c r="BU39" s="953"/>
      <c r="BV39" s="953"/>
      <c r="BW39" s="953"/>
      <c r="BX39" s="953"/>
      <c r="BY39" s="953"/>
      <c r="BZ39" s="953"/>
      <c r="CA39" s="953"/>
      <c r="CB39" s="953"/>
      <c r="CC39" s="953"/>
    </row>
    <row r="40" spans="2:82" s="104" customFormat="1" ht="12.75" customHeight="1">
      <c r="F40" s="314"/>
      <c r="G40" s="314"/>
      <c r="H40" s="320"/>
      <c r="I40" s="528"/>
      <c r="J40" s="322"/>
      <c r="K40" s="323"/>
      <c r="L40" s="322"/>
      <c r="M40" s="539"/>
      <c r="N40" s="322"/>
      <c r="O40" s="539"/>
      <c r="P40" s="324"/>
      <c r="Q40" s="539"/>
      <c r="R40" s="324"/>
      <c r="S40" s="539"/>
      <c r="T40" s="324"/>
      <c r="U40" s="539"/>
      <c r="V40" s="324"/>
      <c r="W40" s="323"/>
      <c r="BD40" s="87"/>
      <c r="BE40" s="87"/>
      <c r="BF40" s="87"/>
      <c r="BG40" s="87"/>
      <c r="BH40" s="87"/>
      <c r="BI40" s="87"/>
      <c r="BJ40" s="87"/>
      <c r="BK40" s="87"/>
      <c r="BL40" s="87"/>
      <c r="BM40" s="87"/>
      <c r="BN40" s="87"/>
      <c r="BO40" s="87"/>
      <c r="BP40" s="87"/>
      <c r="BQ40" s="87"/>
      <c r="BR40" s="87"/>
      <c r="BS40" s="87"/>
      <c r="BT40" s="87"/>
      <c r="BU40" s="87"/>
      <c r="BV40" s="87"/>
      <c r="BW40" s="87"/>
      <c r="BX40" s="87"/>
      <c r="BY40" s="87"/>
      <c r="BZ40" s="87"/>
      <c r="CA40" s="87"/>
      <c r="CB40" s="87"/>
      <c r="CC40" s="87"/>
    </row>
    <row r="41" spans="2:82" s="104" customFormat="1" ht="12.75" hidden="1" customHeight="1">
      <c r="F41" s="314"/>
      <c r="G41" s="314"/>
      <c r="H41" s="320"/>
      <c r="I41" s="528"/>
      <c r="J41" s="322"/>
      <c r="K41" s="323"/>
      <c r="L41" s="322"/>
      <c r="M41" s="539"/>
      <c r="N41" s="322"/>
      <c r="O41" s="539"/>
      <c r="P41" s="324"/>
      <c r="Q41" s="539"/>
      <c r="R41" s="324"/>
      <c r="S41" s="539"/>
      <c r="T41" s="324"/>
      <c r="U41" s="539"/>
      <c r="V41" s="324"/>
      <c r="W41" s="323"/>
      <c r="Y41" s="322"/>
      <c r="Z41" s="323"/>
      <c r="AA41" s="322"/>
      <c r="AB41" s="539"/>
      <c r="AC41" s="322"/>
      <c r="AD41" s="539"/>
      <c r="AE41" s="324"/>
      <c r="AF41" s="539"/>
      <c r="AG41" s="324"/>
      <c r="AH41" s="539"/>
      <c r="AI41" s="324"/>
      <c r="AJ41" s="539"/>
      <c r="AK41" s="324"/>
      <c r="AL41" s="323"/>
      <c r="BD41" s="87"/>
      <c r="BE41" s="87"/>
      <c r="BF41" s="87"/>
      <c r="BG41" s="87"/>
      <c r="BH41" s="87"/>
      <c r="BI41" s="87"/>
      <c r="BJ41" s="87"/>
      <c r="BK41" s="87"/>
      <c r="BL41" s="87"/>
      <c r="BM41" s="87"/>
      <c r="BN41" s="87"/>
      <c r="BO41" s="87"/>
      <c r="BP41" s="87"/>
      <c r="BQ41" s="87"/>
      <c r="BR41" s="87"/>
      <c r="BS41" s="87"/>
      <c r="BT41" s="87"/>
      <c r="BU41" s="87"/>
      <c r="BV41" s="87"/>
      <c r="BW41" s="87"/>
      <c r="BX41" s="87"/>
      <c r="BY41" s="87"/>
      <c r="BZ41" s="87"/>
      <c r="CA41" s="87"/>
      <c r="CB41" s="87"/>
      <c r="CC41" s="87"/>
    </row>
    <row r="42" spans="2:82" s="211" customFormat="1" ht="12.75" hidden="1" customHeight="1">
      <c r="B42" s="369"/>
      <c r="C42" s="369"/>
      <c r="D42" s="369"/>
      <c r="E42" s="369"/>
      <c r="F42" s="369"/>
      <c r="H42" s="370"/>
      <c r="J42" s="369"/>
      <c r="K42" s="369"/>
      <c r="L42" s="369"/>
      <c r="M42" s="369"/>
      <c r="N42" s="369"/>
      <c r="O42" s="369"/>
      <c r="P42" s="369"/>
      <c r="Q42" s="369"/>
      <c r="R42" s="369"/>
      <c r="S42" s="369"/>
      <c r="T42" s="369"/>
      <c r="U42" s="369"/>
      <c r="V42" s="369"/>
      <c r="W42" s="369"/>
      <c r="Y42" s="369"/>
      <c r="Z42" s="369"/>
      <c r="AA42" s="369"/>
      <c r="AB42" s="369"/>
      <c r="AC42" s="369"/>
      <c r="AD42" s="369"/>
      <c r="AE42" s="369"/>
      <c r="AF42" s="369"/>
      <c r="AG42" s="369"/>
      <c r="AH42" s="369"/>
      <c r="AI42" s="369"/>
      <c r="AJ42" s="369"/>
      <c r="AK42" s="369"/>
      <c r="AL42" s="369"/>
      <c r="AN42" s="369"/>
      <c r="AO42" s="369"/>
      <c r="AP42" s="369"/>
      <c r="AQ42" s="369"/>
      <c r="AR42" s="369"/>
      <c r="AS42" s="369"/>
      <c r="AT42" s="369"/>
      <c r="AU42" s="369"/>
      <c r="AV42" s="369"/>
      <c r="AW42" s="369"/>
      <c r="AX42" s="369"/>
      <c r="AY42" s="369"/>
      <c r="AZ42" s="369"/>
      <c r="BA42" s="369"/>
    </row>
    <row r="43" spans="2:82" s="210" customFormat="1" ht="12.75" hidden="1" customHeight="1">
      <c r="B43" s="405" t="s">
        <v>194</v>
      </c>
      <c r="C43" s="146"/>
      <c r="D43" s="146"/>
      <c r="E43" s="146"/>
      <c r="F43" s="146"/>
      <c r="G43" s="146"/>
      <c r="H43" s="244">
        <f>COUNTIF($53:$55,"&gt;2")+COUNTIF($53:$55,"&lt;-2")</f>
        <v>0</v>
      </c>
      <c r="X43" s="87"/>
      <c r="AM43" s="87"/>
    </row>
    <row r="44" spans="2:82" s="210" customFormat="1" ht="12.75" hidden="1" customHeight="1">
      <c r="B44" s="405" t="s">
        <v>195</v>
      </c>
      <c r="C44" s="146"/>
      <c r="D44" s="146"/>
      <c r="E44" s="146"/>
      <c r="F44" s="146"/>
      <c r="G44" s="146"/>
      <c r="H44" s="244">
        <f>IF(TRIMESTRE=1,COUNTIF($BC:$BT,"&gt;2")+COUNTIF($BC:$BT,"&lt;-2"),IF(OR(TRIMESTRE=2,TRIMESTRE=3),COUNTIF($BC:$BW,"&gt;2")+COUNTIF($BC:$BW,"&lt;-2"),IF(TRIMESTRE=4,COUNTIF($BC:$CD,"&gt;2")+COUNTIF($BC:$CD,"&lt;-2"),"Trim. ?")))</f>
        <v>0</v>
      </c>
      <c r="X44" s="87"/>
      <c r="AM44" s="87"/>
    </row>
    <row r="45" spans="2:82" s="211" customFormat="1" ht="12.75" hidden="1" customHeight="1">
      <c r="B45" s="961" t="s">
        <v>244</v>
      </c>
      <c r="C45" s="261"/>
      <c r="D45" s="261"/>
      <c r="E45" s="261"/>
      <c r="F45" s="261"/>
      <c r="G45" s="261"/>
      <c r="H45" s="960"/>
    </row>
    <row r="46" spans="2:82" s="210" customFormat="1" ht="12.75" hidden="1" customHeight="1">
      <c r="B46" s="405" t="s">
        <v>196</v>
      </c>
      <c r="C46" s="146"/>
      <c r="D46" s="146"/>
      <c r="E46" s="146"/>
      <c r="F46" s="146"/>
      <c r="G46" s="146"/>
      <c r="H46" s="244">
        <f>COUNTIF($56:$63,"&gt;=1")+COUNTIF($56:$63,"&lt;=-1")+COUNTIF($64:$67,"&gt;=0,1%")+COUNTIF($64:$67,"&lt;=-0,1%")</f>
        <v>0</v>
      </c>
      <c r="X46" s="87"/>
      <c r="AM46" s="87"/>
    </row>
    <row r="47" spans="2:82" s="146" customFormat="1" ht="12.75" hidden="1" customHeight="1">
      <c r="B47" s="405" t="s">
        <v>414</v>
      </c>
      <c r="H47" s="244">
        <f>COUNTIF($51:$51,"&gt;0")</f>
        <v>0</v>
      </c>
      <c r="U47" s="262"/>
    </row>
    <row r="48" spans="2:82" s="210" customFormat="1" ht="12.75" hidden="1" customHeight="1">
      <c r="B48" s="405" t="s">
        <v>269</v>
      </c>
      <c r="C48" s="146"/>
      <c r="D48" s="146"/>
      <c r="E48" s="146"/>
      <c r="F48" s="146"/>
      <c r="G48" s="146"/>
      <c r="H48" s="425" t="str">
        <f>IF(ISERROR(SUM($53:$67)+SUM($BC:$CD)),"# ERREUR !","OK")</f>
        <v>OK</v>
      </c>
      <c r="X48" s="87"/>
      <c r="AM48" s="87"/>
    </row>
    <row r="49" spans="2:81" s="211" customFormat="1" ht="12.75" hidden="1" customHeight="1">
      <c r="B49" s="186"/>
      <c r="C49" s="186"/>
      <c r="D49" s="186"/>
      <c r="E49" s="186"/>
      <c r="F49" s="186"/>
      <c r="G49" s="186"/>
      <c r="H49" s="187"/>
      <c r="U49" s="208"/>
      <c r="BD49" s="146"/>
      <c r="BE49" s="146"/>
      <c r="BF49" s="146"/>
      <c r="BG49" s="146"/>
      <c r="BH49" s="146"/>
      <c r="BI49" s="146"/>
      <c r="BJ49" s="146"/>
      <c r="BK49" s="146"/>
      <c r="BM49" s="146"/>
      <c r="BN49" s="146"/>
      <c r="BO49" s="146"/>
      <c r="BP49" s="146"/>
      <c r="BQ49" s="146"/>
      <c r="BR49" s="146"/>
      <c r="BS49" s="146"/>
      <c r="BT49" s="146"/>
      <c r="BV49" s="146"/>
      <c r="BW49" s="146"/>
      <c r="BX49" s="146"/>
      <c r="BY49" s="146"/>
      <c r="BZ49" s="146"/>
      <c r="CA49" s="146"/>
      <c r="CB49" s="146"/>
      <c r="CC49" s="146"/>
    </row>
    <row r="50" spans="2:81" s="211" customFormat="1" ht="12.75" hidden="1" customHeight="1">
      <c r="B50" s="369"/>
      <c r="C50" s="369"/>
      <c r="D50" s="369"/>
      <c r="E50" s="369"/>
      <c r="F50" s="369"/>
      <c r="H50" s="370"/>
      <c r="J50" s="369"/>
      <c r="K50" s="369"/>
      <c r="L50" s="369"/>
      <c r="M50" s="369"/>
      <c r="N50" s="369"/>
      <c r="O50" s="369"/>
      <c r="P50" s="369"/>
      <c r="Q50" s="369"/>
      <c r="R50" s="369"/>
      <c r="S50" s="369"/>
      <c r="T50" s="369"/>
      <c r="U50" s="416"/>
      <c r="V50" s="369"/>
      <c r="W50" s="369"/>
      <c r="Y50" s="369"/>
      <c r="Z50" s="369"/>
      <c r="AA50" s="369"/>
      <c r="AB50" s="369"/>
      <c r="AC50" s="369"/>
      <c r="AD50" s="369"/>
      <c r="AE50" s="369"/>
      <c r="AF50" s="369"/>
      <c r="AG50" s="369"/>
      <c r="AH50" s="369"/>
      <c r="AI50" s="369"/>
      <c r="AJ50" s="369"/>
      <c r="AK50" s="369"/>
      <c r="AL50" s="369"/>
      <c r="AN50" s="369"/>
      <c r="AO50" s="369"/>
      <c r="AP50" s="369"/>
      <c r="AQ50" s="369"/>
      <c r="AR50" s="369"/>
      <c r="AS50" s="369"/>
      <c r="AT50" s="369"/>
      <c r="AU50" s="369"/>
      <c r="AV50" s="369"/>
      <c r="AW50" s="369"/>
      <c r="AX50" s="369"/>
      <c r="AY50" s="369"/>
      <c r="AZ50" s="369"/>
      <c r="BA50" s="369"/>
      <c r="BD50" s="146"/>
      <c r="BE50" s="146"/>
      <c r="BF50" s="146"/>
      <c r="BG50" s="146"/>
      <c r="BH50" s="146"/>
      <c r="BI50" s="146"/>
      <c r="BJ50" s="146"/>
      <c r="BK50" s="146"/>
      <c r="BM50" s="146"/>
      <c r="BN50" s="146"/>
      <c r="BO50" s="146"/>
      <c r="BP50" s="146"/>
      <c r="BQ50" s="146"/>
      <c r="BR50" s="146"/>
      <c r="BS50" s="146"/>
      <c r="BT50" s="146"/>
      <c r="BV50" s="146"/>
      <c r="BW50" s="146"/>
      <c r="BX50" s="146"/>
      <c r="BY50" s="146"/>
      <c r="BZ50" s="146"/>
      <c r="CA50" s="146"/>
      <c r="CB50" s="146"/>
      <c r="CC50" s="146"/>
    </row>
    <row r="51" spans="2:81" s="386" customFormat="1" ht="12.75" hidden="1" customHeight="1">
      <c r="B51" s="386" t="s">
        <v>416</v>
      </c>
      <c r="H51" s="387" t="s">
        <v>191</v>
      </c>
      <c r="J51" s="388">
        <f>IF(COUNT(J32:J33,J35:J36)=0,0,COUNT(J32:J33,J35:J36))</f>
        <v>0</v>
      </c>
      <c r="K51" s="388">
        <f t="shared" ref="K51:M51" si="178">IF(COUNT(K32:K33,K35:K36)=0,0,COUNT(K32:K33,K35:K36))</f>
        <v>0</v>
      </c>
      <c r="L51" s="388">
        <f t="shared" si="178"/>
        <v>0</v>
      </c>
      <c r="M51" s="388">
        <f t="shared" si="178"/>
        <v>0</v>
      </c>
      <c r="N51" s="829"/>
      <c r="O51" s="829"/>
      <c r="P51" s="388">
        <f t="shared" ref="P51:S51" si="179">IF(COUNT(P32:P33,P35:P36)=0,0,COUNT(P32:P33,P35:P36))</f>
        <v>0</v>
      </c>
      <c r="Q51" s="388">
        <f t="shared" si="179"/>
        <v>0</v>
      </c>
      <c r="R51" s="388">
        <f t="shared" si="179"/>
        <v>0</v>
      </c>
      <c r="S51" s="388">
        <f t="shared" si="179"/>
        <v>0</v>
      </c>
      <c r="T51" s="829"/>
      <c r="U51" s="829"/>
      <c r="V51" s="829"/>
      <c r="W51" s="829"/>
      <c r="X51" s="388"/>
      <c r="Y51" s="388">
        <f t="shared" ref="Y51:AB51" si="180">IF(COUNT(Y32:Y33,Y35:Y36)=0,0,COUNT(Y32:Y33,Y35:Y36))</f>
        <v>0</v>
      </c>
      <c r="Z51" s="388">
        <f t="shared" si="180"/>
        <v>0</v>
      </c>
      <c r="AA51" s="388">
        <f t="shared" si="180"/>
        <v>0</v>
      </c>
      <c r="AB51" s="388">
        <f t="shared" si="180"/>
        <v>0</v>
      </c>
      <c r="AC51" s="829"/>
      <c r="AD51" s="829"/>
      <c r="AE51" s="388">
        <f t="shared" ref="AE51:AH51" si="181">IF(COUNT(AE32:AE33,AE35:AE36)=0,0,COUNT(AE32:AE33,AE35:AE36))</f>
        <v>0</v>
      </c>
      <c r="AF51" s="388">
        <f t="shared" si="181"/>
        <v>0</v>
      </c>
      <c r="AG51" s="388">
        <f t="shared" si="181"/>
        <v>0</v>
      </c>
      <c r="AH51" s="388">
        <f t="shared" si="181"/>
        <v>0</v>
      </c>
      <c r="AI51" s="829"/>
      <c r="AJ51" s="829"/>
      <c r="AK51" s="829"/>
      <c r="AL51" s="829"/>
      <c r="AM51" s="388"/>
      <c r="AN51" s="388">
        <f>IF(COUNT(AN32:AN33,AN35:AN36)=0,0,COUNT(AN32:AN33,AN35:AN36))</f>
        <v>0</v>
      </c>
      <c r="AO51" s="388">
        <f t="shared" ref="AO51:AQ51" si="182">IF(COUNT(AO32:AO33,AO35:AO36)=0,0,COUNT(AO32:AO33,AO35:AO36))</f>
        <v>0</v>
      </c>
      <c r="AP51" s="388">
        <f t="shared" si="182"/>
        <v>0</v>
      </c>
      <c r="AQ51" s="388">
        <f t="shared" si="182"/>
        <v>0</v>
      </c>
      <c r="AR51" s="829"/>
      <c r="AS51" s="829"/>
      <c r="AT51" s="388">
        <f t="shared" ref="AT51:AW51" si="183">IF(COUNT(AT32:AT33,AT35:AT36)=0,0,COUNT(AT32:AT33,AT35:AT36))</f>
        <v>0</v>
      </c>
      <c r="AU51" s="388">
        <f t="shared" si="183"/>
        <v>0</v>
      </c>
      <c r="AV51" s="388">
        <f t="shared" si="183"/>
        <v>0</v>
      </c>
      <c r="AW51" s="388">
        <f t="shared" si="183"/>
        <v>0</v>
      </c>
      <c r="AX51" s="829"/>
      <c r="AY51" s="829"/>
      <c r="AZ51" s="829"/>
      <c r="BA51" s="829"/>
    </row>
    <row r="52" spans="2:81" s="210" customFormat="1" ht="12.75" hidden="1" customHeight="1">
      <c r="B52" s="186"/>
      <c r="C52" s="186"/>
      <c r="D52" s="186"/>
      <c r="E52" s="186"/>
      <c r="F52" s="186"/>
      <c r="G52" s="186"/>
      <c r="H52" s="187"/>
      <c r="X52" s="87"/>
      <c r="AM52" s="87"/>
    </row>
    <row r="53" spans="2:81" s="211" customFormat="1" ht="12.75" hidden="1" customHeight="1">
      <c r="B53" s="369"/>
      <c r="C53" s="369"/>
      <c r="D53" s="369"/>
      <c r="E53" s="369"/>
      <c r="F53" s="369"/>
      <c r="H53" s="370"/>
      <c r="J53" s="369"/>
      <c r="K53" s="369"/>
      <c r="L53" s="369"/>
      <c r="M53" s="369"/>
      <c r="N53" s="369"/>
      <c r="O53" s="369"/>
      <c r="P53" s="369"/>
      <c r="Q53" s="369"/>
      <c r="R53" s="369"/>
      <c r="S53" s="369"/>
      <c r="T53" s="369"/>
      <c r="U53" s="369"/>
      <c r="V53" s="369"/>
      <c r="W53" s="369"/>
      <c r="Y53" s="369"/>
      <c r="Z53" s="369"/>
      <c r="AA53" s="369"/>
      <c r="AB53" s="369"/>
      <c r="AC53" s="369"/>
      <c r="AD53" s="369"/>
      <c r="AE53" s="369"/>
      <c r="AF53" s="369"/>
      <c r="AG53" s="369"/>
      <c r="AH53" s="369"/>
      <c r="AI53" s="369"/>
      <c r="AJ53" s="369"/>
      <c r="AK53" s="369"/>
      <c r="AL53" s="369"/>
      <c r="AN53" s="369"/>
      <c r="AO53" s="369"/>
      <c r="AP53" s="369"/>
      <c r="AQ53" s="369"/>
      <c r="AR53" s="369"/>
      <c r="AS53" s="369"/>
      <c r="AT53" s="369"/>
      <c r="AU53" s="369"/>
      <c r="AV53" s="369"/>
      <c r="AW53" s="369"/>
      <c r="AX53" s="369"/>
      <c r="AY53" s="369"/>
      <c r="AZ53" s="369"/>
      <c r="BA53" s="369"/>
    </row>
    <row r="54" spans="2:81" s="155" customFormat="1" ht="12.75" hidden="1" customHeight="1">
      <c r="B54" s="155" t="s">
        <v>62</v>
      </c>
      <c r="H54" s="156" t="s">
        <v>191</v>
      </c>
      <c r="J54" s="157">
        <f t="shared" ref="J54:V54" si="184">IF(ABS(J9-(J11+J13+J15+J21+J23+J27+J29))&lt;0.001,0,J9-(J11+J13+J15+J21+J23+J27+J29))</f>
        <v>0</v>
      </c>
      <c r="K54" s="157">
        <f t="shared" si="184"/>
        <v>0</v>
      </c>
      <c r="L54" s="157">
        <f t="shared" si="184"/>
        <v>0</v>
      </c>
      <c r="M54" s="157">
        <f t="shared" si="184"/>
        <v>0</v>
      </c>
      <c r="N54" s="157">
        <f t="shared" si="184"/>
        <v>0</v>
      </c>
      <c r="O54" s="157">
        <f t="shared" si="184"/>
        <v>0</v>
      </c>
      <c r="P54" s="157">
        <f t="shared" si="184"/>
        <v>0</v>
      </c>
      <c r="Q54" s="157">
        <f t="shared" si="184"/>
        <v>0</v>
      </c>
      <c r="R54" s="157">
        <f t="shared" si="184"/>
        <v>0</v>
      </c>
      <c r="S54" s="157">
        <f t="shared" si="184"/>
        <v>0</v>
      </c>
      <c r="T54" s="157">
        <f t="shared" si="184"/>
        <v>0</v>
      </c>
      <c r="U54" s="157">
        <f t="shared" si="184"/>
        <v>0</v>
      </c>
      <c r="V54" s="157">
        <f t="shared" si="184"/>
        <v>0</v>
      </c>
      <c r="W54" s="157">
        <f>IF(ABS(W9-(W11+W13+W15+W21+W23+W27+W29))&lt;0.001,0,W9-(W11+W13+W15+W21+W23+W27+W29))</f>
        <v>0</v>
      </c>
      <c r="X54" s="174"/>
      <c r="Y54" s="157">
        <f t="shared" ref="Y54:AL54" si="185">IF(ABS(Y9-(Y11+Y13+Y15+Y21+Y23+Y27+Y29))&lt;0.001,0,Y9-(Y11+Y13+Y15+Y21+Y23+Y27+Y29))</f>
        <v>0</v>
      </c>
      <c r="Z54" s="157">
        <f t="shared" si="185"/>
        <v>1</v>
      </c>
      <c r="AA54" s="157">
        <f t="shared" si="185"/>
        <v>0</v>
      </c>
      <c r="AB54" s="157">
        <f t="shared" si="185"/>
        <v>0</v>
      </c>
      <c r="AC54" s="157">
        <f t="shared" si="185"/>
        <v>0</v>
      </c>
      <c r="AD54" s="157">
        <f t="shared" si="185"/>
        <v>1</v>
      </c>
      <c r="AE54" s="157">
        <f t="shared" si="185"/>
        <v>0</v>
      </c>
      <c r="AF54" s="157">
        <f t="shared" si="185"/>
        <v>-1</v>
      </c>
      <c r="AG54" s="157">
        <f t="shared" si="185"/>
        <v>0</v>
      </c>
      <c r="AH54" s="157">
        <f t="shared" si="185"/>
        <v>-1</v>
      </c>
      <c r="AI54" s="157">
        <f t="shared" si="185"/>
        <v>0</v>
      </c>
      <c r="AJ54" s="157">
        <f t="shared" si="185"/>
        <v>-2</v>
      </c>
      <c r="AK54" s="157">
        <f t="shared" si="185"/>
        <v>-1</v>
      </c>
      <c r="AL54" s="157">
        <f t="shared" si="185"/>
        <v>0</v>
      </c>
      <c r="AM54" s="174"/>
      <c r="AN54" s="157">
        <f t="shared" ref="AN54:BA54" si="186">IF(ABS(AN9-(AN11+AN13+AN15+AN21+AN23+AN27+AN29))&lt;0.001,0,AN9-(AN11+AN13+AN15+AN21+AN23+AN27+AN29))</f>
        <v>-1</v>
      </c>
      <c r="AO54" s="157">
        <f t="shared" si="186"/>
        <v>-2</v>
      </c>
      <c r="AP54" s="157">
        <f t="shared" si="186"/>
        <v>0</v>
      </c>
      <c r="AQ54" s="157">
        <f t="shared" si="186"/>
        <v>0</v>
      </c>
      <c r="AR54" s="157">
        <f t="shared" si="186"/>
        <v>0</v>
      </c>
      <c r="AS54" s="157">
        <f t="shared" si="186"/>
        <v>0</v>
      </c>
      <c r="AT54" s="157">
        <f t="shared" si="186"/>
        <v>0</v>
      </c>
      <c r="AU54" s="157">
        <f t="shared" si="186"/>
        <v>0</v>
      </c>
      <c r="AV54" s="157">
        <f t="shared" si="186"/>
        <v>0</v>
      </c>
      <c r="AW54" s="157">
        <f t="shared" si="186"/>
        <v>0</v>
      </c>
      <c r="AX54" s="157">
        <f t="shared" si="186"/>
        <v>0</v>
      </c>
      <c r="AY54" s="157">
        <f t="shared" si="186"/>
        <v>0</v>
      </c>
      <c r="AZ54" s="157">
        <f t="shared" si="186"/>
        <v>0</v>
      </c>
      <c r="BA54" s="157">
        <f t="shared" si="186"/>
        <v>0</v>
      </c>
    </row>
    <row r="55" spans="2:81" s="211" customFormat="1" ht="12.75" hidden="1" customHeight="1">
      <c r="B55" s="186"/>
      <c r="C55" s="186"/>
      <c r="D55" s="186"/>
      <c r="E55" s="186"/>
      <c r="F55" s="186"/>
      <c r="H55" s="187"/>
      <c r="J55" s="186"/>
      <c r="K55" s="186"/>
      <c r="L55" s="186"/>
      <c r="M55" s="186"/>
      <c r="N55" s="186"/>
      <c r="O55" s="186"/>
      <c r="P55" s="186"/>
      <c r="Q55" s="186"/>
      <c r="R55" s="186"/>
      <c r="S55" s="186"/>
      <c r="T55" s="186"/>
      <c r="U55" s="186"/>
      <c r="V55" s="186"/>
      <c r="W55" s="186"/>
      <c r="Y55" s="186"/>
      <c r="Z55" s="186"/>
      <c r="AA55" s="186"/>
      <c r="AB55" s="186"/>
      <c r="AC55" s="186"/>
      <c r="AD55" s="186"/>
      <c r="AE55" s="186"/>
      <c r="AF55" s="186"/>
      <c r="AG55" s="186"/>
      <c r="AH55" s="186"/>
      <c r="AI55" s="186"/>
      <c r="AJ55" s="186"/>
      <c r="AK55" s="186"/>
      <c r="AL55" s="186"/>
      <c r="AN55" s="186"/>
      <c r="AO55" s="186"/>
      <c r="AP55" s="186"/>
      <c r="AQ55" s="186"/>
      <c r="AR55" s="186"/>
      <c r="AS55" s="186"/>
      <c r="AT55" s="186"/>
      <c r="AU55" s="186"/>
      <c r="AV55" s="186"/>
      <c r="AW55" s="186"/>
      <c r="AX55" s="186"/>
      <c r="AY55" s="186"/>
      <c r="AZ55" s="186"/>
      <c r="BA55" s="186"/>
    </row>
    <row r="56" spans="2:81" s="211" customFormat="1" ht="12.75" hidden="1" customHeight="1">
      <c r="H56" s="13"/>
      <c r="BD56" s="210"/>
      <c r="BE56" s="210"/>
      <c r="BF56" s="210"/>
      <c r="BG56" s="210"/>
      <c r="BH56" s="210"/>
      <c r="BI56" s="210"/>
      <c r="BJ56" s="210"/>
      <c r="BK56" s="210"/>
      <c r="BL56" s="210"/>
      <c r="BM56" s="210"/>
      <c r="BN56" s="210"/>
      <c r="BO56" s="210"/>
      <c r="BP56" s="210"/>
      <c r="BQ56" s="210"/>
      <c r="BR56" s="210"/>
      <c r="BS56" s="210"/>
      <c r="BT56" s="210"/>
      <c r="BU56" s="210"/>
      <c r="BV56" s="210"/>
      <c r="BW56" s="210"/>
      <c r="BX56" s="210"/>
      <c r="BY56" s="210"/>
      <c r="BZ56" s="210"/>
      <c r="CA56" s="210"/>
      <c r="CB56" s="210"/>
      <c r="CC56" s="210"/>
    </row>
    <row r="57" spans="2:81" s="155" customFormat="1" ht="12.75" hidden="1" customHeight="1">
      <c r="B57" s="155" t="s">
        <v>324</v>
      </c>
      <c r="H57" s="156" t="s">
        <v>192</v>
      </c>
      <c r="J57" s="157">
        <f>IF(ABS(J9-'Telecoms - Financial KPIs'!J19)&lt;0.001,0,J9-'Telecoms - Financial KPIs'!J19)</f>
        <v>0</v>
      </c>
      <c r="K57" s="157">
        <f>IF(ABS(K9-'Telecoms - Financial KPIs'!K19)&lt;0.001,0,K9-'Telecoms - Financial KPIs'!K19)</f>
        <v>0</v>
      </c>
      <c r="L57" s="157">
        <f>IF(ABS(L9-'Telecoms - Financial KPIs'!L19)&lt;0.001,0,L9-'Telecoms - Financial KPIs'!L19)</f>
        <v>0</v>
      </c>
      <c r="M57" s="157">
        <f>IF(ABS(M9-'Telecoms - Financial KPIs'!M19)&lt;0.001,0,M9-'Telecoms - Financial KPIs'!M19)</f>
        <v>0</v>
      </c>
      <c r="N57" s="157">
        <f>IF(ABS(N9-'Telecoms - Financial KPIs'!N19)&lt;0.001,0,N9-'Telecoms - Financial KPIs'!N19)</f>
        <v>0</v>
      </c>
      <c r="O57" s="157">
        <f>IF(ABS(O9-'Telecoms - Financial KPIs'!O19)&lt;0.001,0,O9-'Telecoms - Financial KPIs'!O19)</f>
        <v>0</v>
      </c>
      <c r="P57" s="157">
        <f>IF(ABS(P9-'Telecoms - Financial KPIs'!P19)&lt;0.001,0,P9-'Telecoms - Financial KPIs'!P19)</f>
        <v>0</v>
      </c>
      <c r="Q57" s="157">
        <f>IF(ABS(Q9-'Telecoms - Financial KPIs'!Q19)&lt;0.001,0,Q9-'Telecoms - Financial KPIs'!Q19)</f>
        <v>0</v>
      </c>
      <c r="R57" s="157">
        <f>IF(ABS(R9-'Telecoms - Financial KPIs'!R19)&lt;0.001,0,R9-'Telecoms - Financial KPIs'!R19)</f>
        <v>0</v>
      </c>
      <c r="S57" s="157">
        <f>IF(ABS(S9-'Telecoms - Financial KPIs'!S19)&lt;0.001,0,S9-'Telecoms - Financial KPIs'!S19)</f>
        <v>0</v>
      </c>
      <c r="T57" s="157">
        <f>IF(ABS(T9-'Telecoms - Financial KPIs'!T19)&lt;0.001,0,T9-'Telecoms - Financial KPIs'!T19)</f>
        <v>0</v>
      </c>
      <c r="U57" s="157">
        <f>IF(ABS(U9-'Telecoms - Financial KPIs'!U19)&lt;0.001,0,U9-'Telecoms - Financial KPIs'!U19)</f>
        <v>0</v>
      </c>
      <c r="V57" s="157">
        <f>IF(ABS(V9-'Telecoms - Financial KPIs'!V19)&lt;0.001,0,V9-'Telecoms - Financial KPIs'!V19)</f>
        <v>0</v>
      </c>
      <c r="W57" s="157">
        <f>IF(ABS(W9-'Telecoms - Financial KPIs'!W19)&lt;0.001,0,W9-'Telecoms - Financial KPIs'!W19)</f>
        <v>0</v>
      </c>
      <c r="X57" s="157"/>
      <c r="Y57" s="157">
        <f>IF(ABS(Y9-'Telecoms - Financial KPIs'!Y19)&lt;0.001,0,Y9-'Telecoms - Financial KPIs'!Y19)</f>
        <v>0</v>
      </c>
      <c r="Z57" s="157">
        <f>IF(ABS(Z9-'Telecoms - Financial KPIs'!Z19)&lt;0.001,0,Z9-'Telecoms - Financial KPIs'!Z19)</f>
        <v>0</v>
      </c>
      <c r="AA57" s="157">
        <f>IF(ABS(AA9-'Telecoms - Financial KPIs'!AA19)&lt;0.001,0,AA9-'Telecoms - Financial KPIs'!AA19)</f>
        <v>0</v>
      </c>
      <c r="AB57" s="157">
        <f>IF(ABS(AB9-'Telecoms - Financial KPIs'!AB19)&lt;0.001,0,AB9-'Telecoms - Financial KPIs'!AB19)</f>
        <v>0</v>
      </c>
      <c r="AC57" s="157">
        <f>IF(ABS(AC9-'Telecoms - Financial KPIs'!AC19)&lt;0.001,0,AC9-'Telecoms - Financial KPIs'!AC19)</f>
        <v>0</v>
      </c>
      <c r="AD57" s="157">
        <f>IF(ABS(AD9-'Telecoms - Financial KPIs'!AD19)&lt;0.001,0,AD9-'Telecoms - Financial KPIs'!AD19)</f>
        <v>0</v>
      </c>
      <c r="AE57" s="157">
        <f>IF(ABS(AE9-'Telecoms - Financial KPIs'!AE19)&lt;0.001,0,AE9-'Telecoms - Financial KPIs'!AE19)</f>
        <v>0</v>
      </c>
      <c r="AF57" s="157">
        <f>IF(ABS(AF9-'Telecoms - Financial KPIs'!AF19)&lt;0.001,0,AF9-'Telecoms - Financial KPIs'!AF19)</f>
        <v>0</v>
      </c>
      <c r="AG57" s="157">
        <f>IF(ABS(AG9-'Telecoms - Financial KPIs'!AG19)&lt;0.001,0,AG9-'Telecoms - Financial KPIs'!AG19)</f>
        <v>0</v>
      </c>
      <c r="AH57" s="157">
        <f>IF(ABS(AH9-'Telecoms - Financial KPIs'!AH19)&lt;0.001,0,AH9-'Telecoms - Financial KPIs'!AH19)</f>
        <v>0</v>
      </c>
      <c r="AI57" s="157">
        <f>IF(ABS(AI9-'Telecoms - Financial KPIs'!AI19)&lt;0.001,0,AI9-'Telecoms - Financial KPIs'!AI19)</f>
        <v>0</v>
      </c>
      <c r="AJ57" s="157">
        <f>IF(ABS(AJ9-'Telecoms - Financial KPIs'!AJ19)&lt;0.001,0,AJ9-'Telecoms - Financial KPIs'!AJ19)</f>
        <v>0</v>
      </c>
      <c r="AK57" s="157">
        <f>IF(ABS(AK9-'Telecoms - Financial KPIs'!AK19)&lt;0.001,0,AK9-'Telecoms - Financial KPIs'!AK19)</f>
        <v>0</v>
      </c>
      <c r="AL57" s="157">
        <f>IF(ABS(AL9-'Telecoms - Financial KPIs'!AL19)&lt;0.001,0,AL9-'Telecoms - Financial KPIs'!AL19)</f>
        <v>0</v>
      </c>
      <c r="AM57" s="157"/>
      <c r="AN57" s="157">
        <f>IF(ABS(AN9-'Telecoms - Financial KPIs'!AN19)&lt;0.001,0,AN9-'Telecoms - Financial KPIs'!AN19)</f>
        <v>0</v>
      </c>
      <c r="AO57" s="157">
        <f>IF(ABS(AO9-'Telecoms - Financial KPIs'!AO19)&lt;0.001,0,AO9-'Telecoms - Financial KPIs'!AO19)</f>
        <v>0</v>
      </c>
      <c r="AP57" s="157">
        <f>IF(ABS(AP9-'Telecoms - Financial KPIs'!AP19)&lt;0.001,0,AP9-'Telecoms - Financial KPIs'!AP19)</f>
        <v>0</v>
      </c>
      <c r="AQ57" s="157">
        <f>IF(ABS(AQ9-'Telecoms - Financial KPIs'!AQ19)&lt;0.001,0,AQ9-'Telecoms - Financial KPIs'!AQ19)</f>
        <v>0</v>
      </c>
      <c r="AR57" s="157">
        <f>IF(ABS(AR9-'Telecoms - Financial KPIs'!AR19)&lt;0.001,0,AR9-'Telecoms - Financial KPIs'!AR19)</f>
        <v>0</v>
      </c>
      <c r="AS57" s="157">
        <f>IF(ABS(AS9-'Telecoms - Financial KPIs'!AS19)&lt;0.001,0,AS9-'Telecoms - Financial KPIs'!AS19)</f>
        <v>0</v>
      </c>
      <c r="AT57" s="157">
        <f>IF(ABS(AT9-'Telecoms - Financial KPIs'!AT19)&lt;0.001,0,AT9-'Telecoms - Financial KPIs'!AT19)</f>
        <v>0</v>
      </c>
      <c r="AU57" s="157">
        <f>IF(ABS(AU9-'Telecoms - Financial KPIs'!AU19)&lt;0.001,0,AU9-'Telecoms - Financial KPIs'!AU19)</f>
        <v>0</v>
      </c>
      <c r="AV57" s="157">
        <f>IF(ABS(AV9-'Telecoms - Financial KPIs'!AV19)&lt;0.001,0,AV9-'Telecoms - Financial KPIs'!AV19)</f>
        <v>0</v>
      </c>
      <c r="AW57" s="157">
        <f>IF(ABS(AW9-'Telecoms - Financial KPIs'!AW19)&lt;0.001,0,AW9-'Telecoms - Financial KPIs'!AW19)</f>
        <v>0</v>
      </c>
      <c r="AX57" s="157">
        <f>IF(ABS(AX9-'Telecoms - Financial KPIs'!AX19)&lt;0.001,0,AX9-'Telecoms - Financial KPIs'!AX19)</f>
        <v>0</v>
      </c>
      <c r="AY57" s="157">
        <f>IF(ABS(AY9-'Telecoms - Financial KPIs'!AY19)&lt;0.001,0,AY9-'Telecoms - Financial KPIs'!AY19)</f>
        <v>0</v>
      </c>
      <c r="AZ57" s="157">
        <f>IF(ABS(AZ9-'Telecoms - Financial KPIs'!AZ19)&lt;0.001,0,AZ9-'Telecoms - Financial KPIs'!AZ19)</f>
        <v>0</v>
      </c>
      <c r="BA57" s="157">
        <f>IF(ABS(BA9-'Telecoms - Financial KPIs'!BA19)&lt;0.001,0,BA9-'Telecoms - Financial KPIs'!BA19)</f>
        <v>0</v>
      </c>
    </row>
    <row r="58" spans="2:81" s="155" customFormat="1" ht="12.75" hidden="1" customHeight="1">
      <c r="B58" s="155" t="s">
        <v>325</v>
      </c>
      <c r="H58" s="156" t="s">
        <v>192</v>
      </c>
      <c r="J58" s="400"/>
      <c r="K58" s="400"/>
      <c r="L58" s="400"/>
      <c r="M58" s="400"/>
      <c r="N58" s="157">
        <f>IF(ABS(N32-'Telecoms - Financial KPIs'!N67)&lt;0.001,0,N32-'Telecoms - Financial KPIs'!N67)</f>
        <v>0</v>
      </c>
      <c r="O58" s="157">
        <f>IF(ABS(O32-'Telecoms - Financial KPIs'!O67)&lt;0.001,0,O32-'Telecoms - Financial KPIs'!O67)</f>
        <v>0</v>
      </c>
      <c r="P58" s="400"/>
      <c r="Q58" s="400"/>
      <c r="R58" s="400"/>
      <c r="S58" s="400"/>
      <c r="T58" s="157">
        <f>IF(ABS(T32-'Telecoms - Financial KPIs'!T67)&lt;0.001,0,T32-'Telecoms - Financial KPIs'!T67)</f>
        <v>0</v>
      </c>
      <c r="U58" s="157">
        <f>IF(ABS(U32-'Telecoms - Financial KPIs'!U67)&lt;0.001,0,U32-'Telecoms - Financial KPIs'!U67)</f>
        <v>0</v>
      </c>
      <c r="V58" s="157">
        <f>IF(ABS(V32-'Telecoms - Financial KPIs'!V67)&lt;0.001,0,V32-'Telecoms - Financial KPIs'!V67)</f>
        <v>0</v>
      </c>
      <c r="W58" s="157">
        <f>IF(ABS(W32-'Telecoms - Financial KPIs'!W67)&lt;0.001,0,W32-'Telecoms - Financial KPIs'!W67)</f>
        <v>0</v>
      </c>
      <c r="X58" s="157"/>
      <c r="Y58" s="400"/>
      <c r="Z58" s="400"/>
      <c r="AA58" s="400"/>
      <c r="AB58" s="400"/>
      <c r="AC58" s="157">
        <f>IF(ABS(AC32-'Telecoms - Financial KPIs'!AC67)&lt;0.001,0,AC32-'Telecoms - Financial KPIs'!AC67)</f>
        <v>0</v>
      </c>
      <c r="AD58" s="157">
        <f>IF(ABS(AD32-'Telecoms - Financial KPIs'!AD67)&lt;0.001,0,AD32-'Telecoms - Financial KPIs'!AD67)</f>
        <v>0</v>
      </c>
      <c r="AE58" s="400"/>
      <c r="AF58" s="400"/>
      <c r="AG58" s="400"/>
      <c r="AH58" s="400"/>
      <c r="AI58" s="157">
        <f>IF(ABS(AI32-'Telecoms - Financial KPIs'!AI67)&lt;0.001,0,AI32-'Telecoms - Financial KPIs'!AI67)</f>
        <v>0</v>
      </c>
      <c r="AJ58" s="157">
        <f>IF(ABS(AJ32-'Telecoms - Financial KPIs'!AJ67)&lt;0.001,0,AJ32-'Telecoms - Financial KPIs'!AJ67)</f>
        <v>0</v>
      </c>
      <c r="AK58" s="157">
        <f>IF(ABS(AK32-'Telecoms - Financial KPIs'!AK67)&lt;0.001,0,AK32-'Telecoms - Financial KPIs'!AK67)</f>
        <v>0</v>
      </c>
      <c r="AL58" s="157">
        <f>IF(ABS(AL32-'Telecoms - Financial KPIs'!AL67)&lt;0.001,0,AL32-'Telecoms - Financial KPIs'!AL67)</f>
        <v>0</v>
      </c>
      <c r="AM58" s="157"/>
      <c r="AN58" s="400"/>
      <c r="AO58" s="400"/>
      <c r="AP58" s="400"/>
      <c r="AQ58" s="400"/>
      <c r="AR58" s="157">
        <f>IF(ABS(AR32-'Telecoms - Financial KPIs'!AR67)&lt;0.001,0,AR32-'Telecoms - Financial KPIs'!AR67)</f>
        <v>0</v>
      </c>
      <c r="AS58" s="157">
        <f>IF(ABS(AS32-'Telecoms - Financial KPIs'!AS67)&lt;0.001,0,AS32-'Telecoms - Financial KPIs'!AS67)</f>
        <v>0</v>
      </c>
      <c r="AT58" s="400"/>
      <c r="AU58" s="400"/>
      <c r="AV58" s="400"/>
      <c r="AW58" s="400"/>
      <c r="AX58" s="157">
        <f>IF(ABS(AX32-'Telecoms - Financial KPIs'!AX67)&lt;0.001,0,AX32-'Telecoms - Financial KPIs'!AX67)</f>
        <v>0</v>
      </c>
      <c r="AY58" s="157">
        <f>IF(ABS(AY32-'Telecoms - Financial KPIs'!AY67)&lt;0.001,0,AY32-'Telecoms - Financial KPIs'!AY67)</f>
        <v>0</v>
      </c>
      <c r="AZ58" s="157">
        <f>IF(ABS(AZ32-'Telecoms - Financial KPIs'!AZ67)&lt;0.001,0,AZ32-'Telecoms - Financial KPIs'!AZ67)</f>
        <v>0</v>
      </c>
      <c r="BA58" s="157">
        <f>IF(ABS(BA32-'Telecoms - Financial KPIs'!BA67)&lt;0.001,0,BA32-'Telecoms - Financial KPIs'!BA67)</f>
        <v>0</v>
      </c>
    </row>
    <row r="59" spans="2:81" s="155" customFormat="1" ht="12.75" hidden="1" customHeight="1">
      <c r="B59" s="155" t="s">
        <v>326</v>
      </c>
      <c r="H59" s="156" t="s">
        <v>192</v>
      </c>
      <c r="J59" s="400"/>
      <c r="K59" s="400"/>
      <c r="L59" s="400"/>
      <c r="M59" s="400"/>
      <c r="N59" s="157">
        <f>IF(ABS(N35-'Telecoms - Financial KPIs'!N92)&lt;0.001,0,N35-'Telecoms - Financial KPIs'!N92)</f>
        <v>0</v>
      </c>
      <c r="O59" s="157">
        <f>IF(ABS(O35-'Telecoms - Financial KPIs'!O92)&lt;0.001,0,O35-'Telecoms - Financial KPIs'!O92)</f>
        <v>0</v>
      </c>
      <c r="P59" s="400"/>
      <c r="Q59" s="400"/>
      <c r="R59" s="400"/>
      <c r="S59" s="400"/>
      <c r="T59" s="157">
        <f>IF(ABS(T35-'Telecoms - Financial KPIs'!T92)&lt;0.001,0,T35-'Telecoms - Financial KPIs'!T92)</f>
        <v>0</v>
      </c>
      <c r="U59" s="157">
        <f>IF(ABS(U35-'Telecoms - Financial KPIs'!U92)&lt;0.001,0,U35-'Telecoms - Financial KPIs'!U92)</f>
        <v>0</v>
      </c>
      <c r="V59" s="157">
        <f>IF(ABS(V35-'Telecoms - Financial KPIs'!V92)&lt;0.001,0,V35-'Telecoms - Financial KPIs'!V92)</f>
        <v>0</v>
      </c>
      <c r="W59" s="157">
        <f>IF(ABS(W35-'Telecoms - Financial KPIs'!W92)&lt;0.001,0,W35-'Telecoms - Financial KPIs'!W92)</f>
        <v>0</v>
      </c>
      <c r="X59" s="157"/>
      <c r="Y59" s="400"/>
      <c r="Z59" s="400"/>
      <c r="AA59" s="400"/>
      <c r="AB59" s="400"/>
      <c r="AC59" s="157">
        <f>IF(ABS(AC35-'Telecoms - Financial KPIs'!AC92)&lt;0.001,0,AC35-'Telecoms - Financial KPIs'!AC92)</f>
        <v>0</v>
      </c>
      <c r="AD59" s="157">
        <f>IF(ABS(AD35-'Telecoms - Financial KPIs'!AD92)&lt;0.001,0,AD35-'Telecoms - Financial KPIs'!AD92)</f>
        <v>0</v>
      </c>
      <c r="AE59" s="400"/>
      <c r="AF59" s="400"/>
      <c r="AG59" s="400"/>
      <c r="AH59" s="400"/>
      <c r="AI59" s="157">
        <f>IF(ABS(AI35-'Telecoms - Financial KPIs'!AI92)&lt;0.001,0,AI35-'Telecoms - Financial KPIs'!AI92)</f>
        <v>0</v>
      </c>
      <c r="AJ59" s="157">
        <f>IF(ABS(AJ35-'Telecoms - Financial KPIs'!AJ92)&lt;0.001,0,AJ35-'Telecoms - Financial KPIs'!AJ92)</f>
        <v>0</v>
      </c>
      <c r="AK59" s="157">
        <f>IF(ABS(AK35-'Telecoms - Financial KPIs'!AK92)&lt;0.001,0,AK35-'Telecoms - Financial KPIs'!AK92)</f>
        <v>0</v>
      </c>
      <c r="AL59" s="157">
        <f>IF(ABS(AL35-'Telecoms - Financial KPIs'!AL92)&lt;0.001,0,AL35-'Telecoms - Financial KPIs'!AL92)</f>
        <v>0</v>
      </c>
      <c r="AM59" s="157"/>
      <c r="AN59" s="400"/>
      <c r="AO59" s="400"/>
      <c r="AP59" s="400"/>
      <c r="AQ59" s="400"/>
      <c r="AR59" s="157">
        <f>IF(ABS(AR35-'Telecoms - Financial KPIs'!AR92)&lt;0.001,0,AR35-'Telecoms - Financial KPIs'!AR92)</f>
        <v>0</v>
      </c>
      <c r="AS59" s="157">
        <f>IF(ABS(AS35-'Telecoms - Financial KPIs'!AS92)&lt;0.001,0,AS35-'Telecoms - Financial KPIs'!AS92)</f>
        <v>0</v>
      </c>
      <c r="AT59" s="400"/>
      <c r="AU59" s="400"/>
      <c r="AV59" s="400"/>
      <c r="AW59" s="400"/>
      <c r="AX59" s="157">
        <f>IF(ABS(AX35-'Telecoms - Financial KPIs'!AX92)&lt;0.001,0,AX35-'Telecoms - Financial KPIs'!AX92)</f>
        <v>0</v>
      </c>
      <c r="AY59" s="157">
        <f>IF(ABS(AY35-'Telecoms - Financial KPIs'!AY92)&lt;0.001,0,AY35-'Telecoms - Financial KPIs'!AY92)</f>
        <v>0</v>
      </c>
      <c r="AZ59" s="157">
        <f>IF(ABS(AZ35-'Telecoms - Financial KPIs'!AZ92)&lt;0.001,0,AZ35-'Telecoms - Financial KPIs'!AZ92)</f>
        <v>0</v>
      </c>
      <c r="BA59" s="157">
        <f>IF(ABS(BA35-'Telecoms - Financial KPIs'!BA92)&lt;0.001,0,BA35-'Telecoms - Financial KPIs'!BA92)</f>
        <v>0</v>
      </c>
    </row>
    <row r="60" spans="2:81" s="211" customFormat="1" ht="12.75" hidden="1" customHeight="1">
      <c r="H60" s="13"/>
      <c r="BD60" s="210"/>
      <c r="BE60" s="210"/>
      <c r="BF60" s="210"/>
      <c r="BG60" s="210"/>
      <c r="BH60" s="210"/>
      <c r="BI60" s="210"/>
      <c r="BJ60" s="210"/>
      <c r="BK60" s="210"/>
      <c r="BL60" s="210"/>
      <c r="BM60" s="210"/>
      <c r="BN60" s="210"/>
      <c r="BO60" s="210"/>
      <c r="BP60" s="210"/>
      <c r="BQ60" s="210"/>
      <c r="BR60" s="210"/>
      <c r="BS60" s="210"/>
      <c r="BT60" s="210"/>
      <c r="BU60" s="210"/>
      <c r="BV60" s="210"/>
      <c r="BW60" s="210"/>
      <c r="BX60" s="210"/>
      <c r="BY60" s="210"/>
      <c r="BZ60" s="210"/>
      <c r="CA60" s="210"/>
      <c r="CB60" s="210"/>
      <c r="CC60" s="210"/>
    </row>
    <row r="61" spans="2:81" s="155" customFormat="1" ht="12.75" hidden="1" customHeight="1">
      <c r="B61" s="155" t="s">
        <v>185</v>
      </c>
      <c r="H61" s="156" t="s">
        <v>191</v>
      </c>
      <c r="J61" s="400"/>
      <c r="K61" s="400"/>
      <c r="L61" s="400"/>
      <c r="M61" s="400"/>
      <c r="N61" s="157">
        <f>IF(ABS(N9-'Group - Segment reporting'!N$35)&lt;0.001,0,N9-'Group - Segment reporting'!N$35)</f>
        <v>0</v>
      </c>
      <c r="O61" s="157">
        <f>IF(ABS(O9-'Group - Segment reporting'!O$35)&lt;0.001,0,O9-'Group - Segment reporting'!O$35)</f>
        <v>0</v>
      </c>
      <c r="P61" s="400"/>
      <c r="Q61" s="400"/>
      <c r="R61" s="400"/>
      <c r="S61" s="400"/>
      <c r="T61" s="400"/>
      <c r="U61" s="400"/>
      <c r="V61" s="157">
        <f>IF(ABS(V9-'Group - Segment reporting'!AI$35)&lt;0.001,0,V9-'Group - Segment reporting'!AI$35)</f>
        <v>0</v>
      </c>
      <c r="W61" s="157">
        <f>IF(ABS(W9-'Group - Segment reporting'!AJ$35)&lt;0.001,0,W9-'Group - Segment reporting'!AJ$35)</f>
        <v>0</v>
      </c>
      <c r="X61" s="157"/>
      <c r="Y61" s="400"/>
      <c r="Z61" s="400"/>
      <c r="AA61" s="400"/>
      <c r="AB61" s="400"/>
      <c r="AC61" s="157">
        <f>IF(ABS(AC9-'Group - Segment reporting'!BD$35)&lt;0.001,0,AC9-'Group - Segment reporting'!BD$35)</f>
        <v>0</v>
      </c>
      <c r="AD61" s="157">
        <f>IF(ABS(AD9-'Group - Segment reporting'!BE$35)&lt;0.001,0,AD9-'Group - Segment reporting'!BE$35)</f>
        <v>0</v>
      </c>
      <c r="AE61" s="400"/>
      <c r="AF61" s="400"/>
      <c r="AG61" s="400"/>
      <c r="AH61" s="400"/>
      <c r="AI61" s="400"/>
      <c r="AJ61" s="400"/>
      <c r="AK61" s="157">
        <f>IF(ABS(AK9-'Group - Segment reporting'!BY$35)&lt;0.001,0,AK9-'Group - Segment reporting'!BY$35)</f>
        <v>0</v>
      </c>
      <c r="AL61" s="157">
        <f>IF(ABS(AL9-'Group - Segment reporting'!BZ$35)&lt;0.001,0,AL9-'Group - Segment reporting'!BZ$35)</f>
        <v>0</v>
      </c>
      <c r="AM61" s="157"/>
      <c r="AN61" s="400"/>
      <c r="AO61" s="400"/>
      <c r="AP61" s="400"/>
      <c r="AQ61" s="400"/>
      <c r="AR61" s="157">
        <f>IF(ABS(AR9-'Group - Segment reporting'!CT$35)&lt;0.001,0,AR9-'Group - Segment reporting'!CT$35)</f>
        <v>0</v>
      </c>
      <c r="AS61" s="157">
        <f>IF(ABS(AS9-'Group - Segment reporting'!CU$35)&lt;0.001,0,AS9-'Group - Segment reporting'!CU$35)</f>
        <v>0</v>
      </c>
      <c r="AT61" s="400"/>
      <c r="AU61" s="400"/>
      <c r="AV61" s="400"/>
      <c r="AW61" s="400"/>
      <c r="AX61" s="400"/>
      <c r="AY61" s="400"/>
      <c r="AZ61" s="157">
        <f>IF(ABS(AZ9-'Group - Segment reporting'!DO$35)&lt;0.001,0,AZ9-'Group - Segment reporting'!DO$35)</f>
        <v>0</v>
      </c>
      <c r="BA61" s="157">
        <f>IF(ABS(BA9-'Group - Segment reporting'!DP$35)&lt;0.001,0,BA9-'Group - Segment reporting'!DP$35)</f>
        <v>0</v>
      </c>
    </row>
    <row r="62" spans="2:81" s="155" customFormat="1" ht="12.75" hidden="1" customHeight="1">
      <c r="B62" s="155" t="s">
        <v>294</v>
      </c>
      <c r="H62" s="156" t="s">
        <v>191</v>
      </c>
      <c r="J62" s="400"/>
      <c r="K62" s="400"/>
      <c r="L62" s="400"/>
      <c r="M62" s="400"/>
      <c r="N62" s="157">
        <f>IF(ABS(N32-'Group - Segment reporting'!N$40)&lt;0.001,0,N32-'Group - Segment reporting'!N$40)</f>
        <v>0</v>
      </c>
      <c r="O62" s="157">
        <f>IF(ABS(O32-'Group - Segment reporting'!O$40)&lt;0.001,0,O32-'Group - Segment reporting'!O$40)</f>
        <v>0</v>
      </c>
      <c r="P62" s="400"/>
      <c r="Q62" s="400"/>
      <c r="R62" s="400"/>
      <c r="S62" s="400"/>
      <c r="T62" s="400"/>
      <c r="U62" s="400"/>
      <c r="V62" s="157">
        <f>IF(ABS(V32-'Group - Segment reporting'!AI$40)&lt;0.001,0,V32-'Group - Segment reporting'!AI$40)</f>
        <v>0</v>
      </c>
      <c r="W62" s="157">
        <f>IF(ABS(W32-'Group - Segment reporting'!AJ$40)&lt;0.001,0,W32-'Group - Segment reporting'!AJ$40)</f>
        <v>0</v>
      </c>
      <c r="X62" s="157"/>
      <c r="Y62" s="400"/>
      <c r="Z62" s="400"/>
      <c r="AA62" s="400"/>
      <c r="AB62" s="400"/>
      <c r="AC62" s="157">
        <f>IF(ABS(AC32-'Group - Segment reporting'!BD$40)&lt;0.001,0,AC32-'Group - Segment reporting'!BD$40)</f>
        <v>0</v>
      </c>
      <c r="AD62" s="157">
        <f>IF(ABS(AD32-'Group - Segment reporting'!BE$40)&lt;0.001,0,AD32-'Group - Segment reporting'!BE$40)</f>
        <v>0</v>
      </c>
      <c r="AE62" s="400"/>
      <c r="AF62" s="400"/>
      <c r="AG62" s="400"/>
      <c r="AH62" s="400"/>
      <c r="AI62" s="400"/>
      <c r="AJ62" s="400"/>
      <c r="AK62" s="157">
        <f>IF(ABS(AK32-'Group - Segment reporting'!BY$40)&lt;0.001,0,AK32-'Group - Segment reporting'!BY$40)</f>
        <v>0</v>
      </c>
      <c r="AL62" s="157">
        <f>IF(ABS(AL32-'Group - Segment reporting'!BZ$40)&lt;0.001,0,AL32-'Group - Segment reporting'!BZ$40)</f>
        <v>0</v>
      </c>
      <c r="AM62" s="157"/>
      <c r="AN62" s="400"/>
      <c r="AO62" s="400"/>
      <c r="AP62" s="400"/>
      <c r="AQ62" s="400"/>
      <c r="AR62" s="157">
        <f>IF(ABS(AR32-'Group - Segment reporting'!CT$40)&lt;0.001,0,AR32-'Group - Segment reporting'!CT$40)</f>
        <v>0</v>
      </c>
      <c r="AS62" s="157">
        <f>IF(ABS(AS32-'Group - Segment reporting'!CU$40)&lt;0.001,0,AS32-'Group - Segment reporting'!CU$40)</f>
        <v>0</v>
      </c>
      <c r="AT62" s="400"/>
      <c r="AU62" s="400"/>
      <c r="AV62" s="400"/>
      <c r="AW62" s="400"/>
      <c r="AX62" s="400"/>
      <c r="AY62" s="400"/>
      <c r="AZ62" s="157">
        <f>IF(ABS(AZ32-'Group - Segment reporting'!DO$40)&lt;0.001,0,AZ32-'Group - Segment reporting'!DO$40)</f>
        <v>0</v>
      </c>
      <c r="BA62" s="157">
        <f>IF(ABS(BA32-'Group - Segment reporting'!DP$40)&lt;0.001,0,BA32-'Group - Segment reporting'!DP$40)</f>
        <v>0</v>
      </c>
    </row>
    <row r="63" spans="2:81" s="211" customFormat="1" ht="12.75" hidden="1" customHeight="1">
      <c r="H63" s="13"/>
      <c r="BD63" s="210"/>
      <c r="BE63" s="210"/>
      <c r="BF63" s="210"/>
      <c r="BG63" s="210"/>
      <c r="BH63" s="210"/>
      <c r="BI63" s="210"/>
      <c r="BJ63" s="210"/>
      <c r="BK63" s="210"/>
      <c r="BL63" s="210"/>
      <c r="BM63" s="210"/>
      <c r="BN63" s="210"/>
      <c r="BO63" s="210"/>
      <c r="BP63" s="210"/>
      <c r="BQ63" s="210"/>
      <c r="BR63" s="210"/>
      <c r="BS63" s="210"/>
      <c r="BT63" s="210"/>
      <c r="BU63" s="210"/>
      <c r="BV63" s="210"/>
      <c r="BW63" s="210"/>
      <c r="BX63" s="210"/>
      <c r="BY63" s="210"/>
      <c r="BZ63" s="210"/>
      <c r="CA63" s="210"/>
      <c r="CB63" s="210"/>
      <c r="CC63" s="210"/>
    </row>
    <row r="64" spans="2:81" s="211" customFormat="1" ht="12.75" hidden="1" customHeight="1">
      <c r="B64" s="389"/>
      <c r="C64" s="389"/>
      <c r="D64" s="389"/>
      <c r="E64" s="389"/>
      <c r="F64" s="389"/>
      <c r="H64" s="390"/>
      <c r="J64" s="389"/>
      <c r="K64" s="389"/>
      <c r="L64" s="389"/>
      <c r="M64" s="389"/>
      <c r="N64" s="389"/>
      <c r="O64" s="389"/>
      <c r="P64" s="389"/>
      <c r="Q64" s="389"/>
      <c r="R64" s="389"/>
      <c r="S64" s="389"/>
      <c r="T64" s="389"/>
      <c r="U64" s="389"/>
      <c r="V64" s="389"/>
      <c r="W64" s="389"/>
      <c r="Y64" s="389"/>
      <c r="Z64" s="389"/>
      <c r="AA64" s="389"/>
      <c r="AB64" s="389"/>
      <c r="AC64" s="389"/>
      <c r="AD64" s="389"/>
      <c r="AE64" s="389"/>
      <c r="AF64" s="389"/>
      <c r="AG64" s="389"/>
      <c r="AH64" s="389"/>
      <c r="AI64" s="389"/>
      <c r="AJ64" s="389"/>
      <c r="AK64" s="389"/>
      <c r="AL64" s="389"/>
      <c r="AN64" s="389"/>
      <c r="AO64" s="389"/>
      <c r="AP64" s="389"/>
      <c r="AQ64" s="389"/>
      <c r="AR64" s="389"/>
      <c r="AS64" s="389"/>
      <c r="AT64" s="389"/>
      <c r="AU64" s="389"/>
      <c r="AV64" s="389"/>
      <c r="AW64" s="389"/>
      <c r="AX64" s="389"/>
      <c r="AY64" s="389"/>
      <c r="AZ64" s="389"/>
      <c r="BA64" s="389"/>
    </row>
    <row r="65" spans="2:53" s="386" customFormat="1" ht="12.75" hidden="1" customHeight="1">
      <c r="B65" s="401" t="s">
        <v>327</v>
      </c>
      <c r="C65" s="401"/>
      <c r="D65" s="401"/>
      <c r="E65" s="401"/>
      <c r="F65" s="401"/>
      <c r="G65" s="401"/>
      <c r="H65" s="402" t="s">
        <v>192</v>
      </c>
      <c r="J65" s="403"/>
      <c r="K65" s="404">
        <f>IF(ABS(K10-'Telecoms - Financial KPIs'!K20)&lt;0.001,0,K10-'Telecoms - Financial KPIs'!K20)</f>
        <v>0</v>
      </c>
      <c r="L65" s="403"/>
      <c r="M65" s="404">
        <f>IF(ABS(M10-'Telecoms - Financial KPIs'!M20)&lt;0.001,0,M10-'Telecoms - Financial KPIs'!M20)</f>
        <v>0</v>
      </c>
      <c r="N65" s="403"/>
      <c r="O65" s="404">
        <f>IF(ABS(O10-'Telecoms - Financial KPIs'!O20)&lt;0.001,0,O10-'Telecoms - Financial KPIs'!O20)</f>
        <v>0</v>
      </c>
      <c r="P65" s="403"/>
      <c r="Q65" s="404">
        <f>IF(ABS(Q10-'Telecoms - Financial KPIs'!Q20)&lt;0.001,0,Q10-'Telecoms - Financial KPIs'!Q20)</f>
        <v>0</v>
      </c>
      <c r="R65" s="403"/>
      <c r="S65" s="404">
        <f>IF(ABS(S10-'Telecoms - Financial KPIs'!S20)&lt;0.001,0,S10-'Telecoms - Financial KPIs'!S20)</f>
        <v>0</v>
      </c>
      <c r="T65" s="403"/>
      <c r="U65" s="404">
        <f>IF(ABS(U10-'Telecoms - Financial KPIs'!U20)&lt;0.001,0,U10-'Telecoms - Financial KPIs'!U20)</f>
        <v>0</v>
      </c>
      <c r="V65" s="403"/>
      <c r="W65" s="404">
        <f>IF(ABS(W10-'Telecoms - Financial KPIs'!W20)&lt;0.001,0,W10-'Telecoms - Financial KPIs'!W20)</f>
        <v>0</v>
      </c>
      <c r="X65" s="388"/>
      <c r="Y65" s="403"/>
      <c r="Z65" s="404">
        <f>IF(ABS(Z10-'Telecoms - Financial KPIs'!Z20)&lt;0.001,0,Z10-'Telecoms - Financial KPIs'!Z20)</f>
        <v>0</v>
      </c>
      <c r="AA65" s="403"/>
      <c r="AB65" s="404">
        <f>IF(ABS(AB10-'Telecoms - Financial KPIs'!AB20)&lt;0.001,0,AB10-'Telecoms - Financial KPIs'!AB20)</f>
        <v>0</v>
      </c>
      <c r="AC65" s="403"/>
      <c r="AD65" s="404">
        <f>IF(ABS(AD10-'Telecoms - Financial KPIs'!AD20)&lt;0.001,0,AD10-'Telecoms - Financial KPIs'!AD20)</f>
        <v>0</v>
      </c>
      <c r="AE65" s="403"/>
      <c r="AF65" s="404">
        <f>IF(ABS(AF10-'Telecoms - Financial KPIs'!AF20)&lt;0.001,0,AF10-'Telecoms - Financial KPIs'!AF20)</f>
        <v>0</v>
      </c>
      <c r="AG65" s="403"/>
      <c r="AH65" s="404">
        <f>IF(ABS(AH10-'Telecoms - Financial KPIs'!AH20)&lt;0.001,0,AH10-'Telecoms - Financial KPIs'!AH20)</f>
        <v>0</v>
      </c>
      <c r="AI65" s="403"/>
      <c r="AJ65" s="404">
        <f>IF(ABS(AJ10-'Telecoms - Financial KPIs'!AJ20)&lt;0.001,0,AJ10-'Telecoms - Financial KPIs'!AJ20)</f>
        <v>0</v>
      </c>
      <c r="AK65" s="403"/>
      <c r="AL65" s="404">
        <f>IF(ABS(AL10-'Telecoms - Financial KPIs'!AL20)&lt;0.001,0,AL10-'Telecoms - Financial KPIs'!AL20)</f>
        <v>0</v>
      </c>
      <c r="AM65" s="388"/>
      <c r="AN65" s="403"/>
      <c r="AO65" s="404">
        <f>IF(ABS(AO10-'Telecoms - Financial KPIs'!AO20)&lt;0.001,0,AO10-'Telecoms - Financial KPIs'!AO20)</f>
        <v>0</v>
      </c>
      <c r="AP65" s="403"/>
      <c r="AQ65" s="404">
        <f>IF(ABS(AQ10-'Telecoms - Financial KPIs'!AQ20)&lt;0.001,0,AQ10-'Telecoms - Financial KPIs'!AQ20)</f>
        <v>0</v>
      </c>
      <c r="AR65" s="403"/>
      <c r="AS65" s="404">
        <f>IF(ABS(AS10-'Telecoms - Financial KPIs'!AS20)&lt;0.001,0,AS10-'Telecoms - Financial KPIs'!AS20)</f>
        <v>0</v>
      </c>
      <c r="AT65" s="403"/>
      <c r="AU65" s="404">
        <f>IF(ABS(AU10-'Telecoms - Financial KPIs'!AU20)&lt;0.001,0,AU10-'Telecoms - Financial KPIs'!AU20)</f>
        <v>0</v>
      </c>
      <c r="AV65" s="403"/>
      <c r="AW65" s="404">
        <f>IF(ABS(AW10-'Telecoms - Financial KPIs'!AW20)&lt;0.001,0,AW10-'Telecoms - Financial KPIs'!AW20)</f>
        <v>0</v>
      </c>
      <c r="AX65" s="403"/>
      <c r="AY65" s="404">
        <f>IF(ABS(AY10-'Telecoms - Financial KPIs'!AY20)&lt;0.001,0,AY10-'Telecoms - Financial KPIs'!AY20)</f>
        <v>0</v>
      </c>
      <c r="AZ65" s="403"/>
      <c r="BA65" s="404">
        <f>IF(ABS(BA10-'Telecoms - Financial KPIs'!BA20)&lt;0.001,0,BA10-'Telecoms - Financial KPIs'!BA20)</f>
        <v>0</v>
      </c>
    </row>
    <row r="66" spans="2:53" s="401" customFormat="1" ht="12.75" hidden="1" customHeight="1">
      <c r="B66" s="401" t="s">
        <v>295</v>
      </c>
      <c r="H66" s="402" t="s">
        <v>192</v>
      </c>
      <c r="J66" s="403"/>
      <c r="K66" s="403"/>
      <c r="L66" s="403"/>
      <c r="M66" s="403"/>
      <c r="N66" s="410">
        <f>IF(ABS(N33-'Group - Segment reporting'!N$41)&lt;0.001,0,N33-'Group - Segment reporting'!N$41)</f>
        <v>0</v>
      </c>
      <c r="O66" s="410">
        <f>IF(ABS(O33-'Group - Segment reporting'!O$41)&lt;0.001,0,O33-'Group - Segment reporting'!O$41)</f>
        <v>0</v>
      </c>
      <c r="P66" s="403"/>
      <c r="Q66" s="403"/>
      <c r="R66" s="403"/>
      <c r="S66" s="403"/>
      <c r="T66" s="403"/>
      <c r="U66" s="403"/>
      <c r="V66" s="410">
        <f>IF(ABS(V33-'Group - Segment reporting'!AI$41)&lt;0.001,0,V33-'Group - Segment reporting'!AI$41)</f>
        <v>0</v>
      </c>
      <c r="W66" s="410">
        <f>IF(ABS(W33-'Group - Segment reporting'!AJ$41)&lt;0.001,0,W33-'Group - Segment reporting'!AJ$41)</f>
        <v>0</v>
      </c>
      <c r="X66" s="411"/>
      <c r="Y66" s="403"/>
      <c r="Z66" s="403"/>
      <c r="AA66" s="403"/>
      <c r="AB66" s="403"/>
      <c r="AC66" s="410">
        <f>IF(ABS(AC33-'Group - Segment reporting'!BD$41)&lt;0.001,0,AC33-'Group - Segment reporting'!BD$41)</f>
        <v>0</v>
      </c>
      <c r="AD66" s="410">
        <f>IF(ABS(AD33-'Group - Segment reporting'!BE$41)&lt;0.001,0,AD33-'Group - Segment reporting'!BE$41)</f>
        <v>0</v>
      </c>
      <c r="AE66" s="403"/>
      <c r="AF66" s="403"/>
      <c r="AG66" s="403"/>
      <c r="AH66" s="403"/>
      <c r="AI66" s="403"/>
      <c r="AJ66" s="403"/>
      <c r="AK66" s="410">
        <f>IF(ABS(AK33-'Group - Segment reporting'!BY$41)&lt;0.001,0,AK33-'Group - Segment reporting'!BY$41)</f>
        <v>0</v>
      </c>
      <c r="AL66" s="410">
        <f>IF(ABS(AL33-'Group - Segment reporting'!BZ$41)&lt;0.001,0,AL33-'Group - Segment reporting'!BZ$41)</f>
        <v>0</v>
      </c>
      <c r="AM66" s="411"/>
      <c r="AN66" s="403"/>
      <c r="AO66" s="403"/>
      <c r="AP66" s="403"/>
      <c r="AQ66" s="403"/>
      <c r="AR66" s="410">
        <f>IF(ABS(AR33-'Group - Segment reporting'!CT$41)&lt;0.001,0,AR33-'Group - Segment reporting'!CT$41)</f>
        <v>0</v>
      </c>
      <c r="AS66" s="410">
        <f>IF(ABS(AS33-'Group - Segment reporting'!CU$41)&lt;0.001,0,AS33-'Group - Segment reporting'!CU$41)</f>
        <v>0</v>
      </c>
      <c r="AT66" s="403"/>
      <c r="AU66" s="403"/>
      <c r="AV66" s="403"/>
      <c r="AW66" s="403"/>
      <c r="AX66" s="403"/>
      <c r="AY66" s="403"/>
      <c r="AZ66" s="410">
        <f>IF(ABS(AZ33-'Group - Segment reporting'!DO$41)&lt;0.001,0,AZ33-'Group - Segment reporting'!DO$41)</f>
        <v>0</v>
      </c>
      <c r="BA66" s="410">
        <f>IF(ABS(BA33-'Group - Segment reporting'!DP$41)&lt;0.001,0,BA33-'Group - Segment reporting'!DP$41)</f>
        <v>0</v>
      </c>
    </row>
    <row r="67" spans="2:53" s="211" customFormat="1" ht="12.75" hidden="1" customHeight="1">
      <c r="B67" s="186"/>
      <c r="C67" s="186"/>
      <c r="D67" s="186"/>
      <c r="E67" s="186"/>
      <c r="F67" s="186"/>
      <c r="H67" s="187"/>
      <c r="J67" s="186"/>
      <c r="K67" s="186"/>
      <c r="L67" s="186"/>
      <c r="M67" s="186"/>
      <c r="N67" s="186"/>
      <c r="O67" s="186"/>
      <c r="P67" s="186"/>
      <c r="Q67" s="186"/>
      <c r="R67" s="186"/>
      <c r="S67" s="186"/>
      <c r="T67" s="186"/>
      <c r="U67" s="186"/>
      <c r="V67" s="186"/>
      <c r="W67" s="186"/>
      <c r="Y67" s="186"/>
      <c r="Z67" s="186"/>
      <c r="AA67" s="186"/>
      <c r="AB67" s="186"/>
      <c r="AC67" s="186"/>
      <c r="AD67" s="186"/>
      <c r="AE67" s="186"/>
      <c r="AF67" s="186"/>
      <c r="AG67" s="186"/>
      <c r="AH67" s="186"/>
      <c r="AI67" s="186"/>
      <c r="AJ67" s="186"/>
      <c r="AK67" s="186"/>
      <c r="AL67" s="186"/>
      <c r="AN67" s="186"/>
      <c r="AO67" s="186"/>
      <c r="AP67" s="186"/>
      <c r="AQ67" s="186"/>
      <c r="AR67" s="186"/>
      <c r="AS67" s="186"/>
      <c r="AT67" s="186"/>
      <c r="AU67" s="186"/>
      <c r="AV67" s="186"/>
      <c r="AW67" s="186"/>
      <c r="AX67" s="186"/>
      <c r="AY67" s="186"/>
      <c r="AZ67" s="186"/>
      <c r="BA67" s="186"/>
    </row>
    <row r="68" spans="2:53" hidden="1"/>
  </sheetData>
  <customSheetViews>
    <customSheetView guid="{F499C411-D421-49FC-BA0F-3A5BFE024471}" scale="80" showGridLines="0" printArea="1">
      <pane xSplit="9" ySplit="7" topLeftCell="J8" activePane="bottomRight" state="frozen"/>
      <selection pane="bottomRight" activeCell="B6" sqref="B6:F7"/>
      <colBreaks count="2" manualBreakCount="2">
        <brk id="23" max="31" man="1"/>
        <brk id="38"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hiddenColumns="1">
      <pane xSplit="9" ySplit="7" topLeftCell="AN8" activePane="bottomRight" state="frozen"/>
      <selection pane="bottomRight" activeCell="B6" sqref="B6:F7"/>
      <colBreaks count="2" manualBreakCount="2">
        <brk id="23" max="31" man="1"/>
        <brk id="38" max="1048575" man="1"/>
      </col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activeCell="B6" sqref="B6:F7"/>
      <colBreaks count="2" manualBreakCount="2">
        <brk id="23" max="1048575" man="1"/>
        <brk id="38" max="42"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xSplit="9" ySplit="7" topLeftCell="AI8" activePane="bottomRight" state="frozenSplit"/>
      <selection pane="bottomRight" activeCell="AO9" sqref="AO9"/>
      <colBreaks count="2" manualBreakCount="2">
        <brk id="23" max="1048575" man="1"/>
        <brk id="38" max="56" man="1"/>
      </colBreaks>
      <pageMargins left="0.39370078740157483" right="0.39370078740157483" top="0.59055118110236227" bottom="0.39370078740157483" header="0.51181102362204722" footer="0.27559055118110237"/>
      <pageSetup paperSize="9" scale="57"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J54:W54 Y54:AL54 AN54:BA54 BD32:BK33 BD35:BK36 BM32:BT33 BM35:BT36 BV32:CC33 BV35:CC36 BD10:BK14 BM10:BT14 BV9:CC14 BV23:CC26 BM23:BT26 BD23:BK26 BD29:BK30 BM29:BT30 BV29:CC30 BT9 BD9:BH9">
    <cfRule type="cellIs" dxfId="184" priority="39" operator="notBetween">
      <formula>-2</formula>
      <formula>2</formula>
    </cfRule>
  </conditionalFormatting>
  <conditionalFormatting sqref="H43:H44">
    <cfRule type="cellIs" dxfId="183" priority="37" operator="notEqual">
      <formula>0</formula>
    </cfRule>
    <cfRule type="cellIs" dxfId="182" priority="38" operator="notEqual">
      <formula>0</formula>
    </cfRule>
  </conditionalFormatting>
  <conditionalFormatting sqref="J57:W59 J61:W62 Y57:AL59 Y61:AL62 AN57:BA59 AN61:BA62">
    <cfRule type="cellIs" dxfId="181" priority="19" operator="notBetween">
      <formula>-0.9999999999</formula>
      <formula>0.9999999999</formula>
    </cfRule>
  </conditionalFormatting>
  <conditionalFormatting sqref="J65:W66 Y65:AL66 AN65:BA66">
    <cfRule type="cellIs" dxfId="180" priority="18" operator="notBetween">
      <formula>-0.0009999999</formula>
      <formula>0.0009999999</formula>
    </cfRule>
  </conditionalFormatting>
  <conditionalFormatting sqref="H46">
    <cfRule type="cellIs" dxfId="179" priority="15" operator="notEqual">
      <formula>0</formula>
    </cfRule>
  </conditionalFormatting>
  <conditionalFormatting sqref="H48">
    <cfRule type="cellIs" dxfId="178" priority="14" operator="notEqual">
      <formula>"OK"</formula>
    </cfRule>
  </conditionalFormatting>
  <conditionalFormatting sqref="H47">
    <cfRule type="cellIs" dxfId="177" priority="13" operator="notEqual">
      <formula>0</formula>
    </cfRule>
  </conditionalFormatting>
  <conditionalFormatting sqref="J51:W51">
    <cfRule type="cellIs" dxfId="176" priority="12" operator="greaterThan">
      <formula>0</formula>
    </cfRule>
  </conditionalFormatting>
  <conditionalFormatting sqref="Y51:AL51">
    <cfRule type="cellIs" dxfId="175" priority="10" operator="greaterThan">
      <formula>0</formula>
    </cfRule>
  </conditionalFormatting>
  <conditionalFormatting sqref="AN51:BA51">
    <cfRule type="cellIs" dxfId="174" priority="9" operator="greaterThan">
      <formula>0</formula>
    </cfRule>
  </conditionalFormatting>
  <conditionalFormatting sqref="BV21:CC22 BM21:BT22 BD21:BK22">
    <cfRule type="cellIs" dxfId="173" priority="7" operator="notBetween">
      <formula>-2</formula>
      <formula>2</formula>
    </cfRule>
  </conditionalFormatting>
  <conditionalFormatting sqref="BV15:CC16 BM15:BT16 BD15:BK16">
    <cfRule type="cellIs" dxfId="172" priority="6" operator="notBetween">
      <formula>-2</formula>
      <formula>2</formula>
    </cfRule>
  </conditionalFormatting>
  <conditionalFormatting sqref="BV27:CC28 BM27:BT28 BD27:BK28">
    <cfRule type="cellIs" dxfId="171" priority="5" operator="notBetween">
      <formula>-2</formula>
      <formula>2</formula>
    </cfRule>
  </conditionalFormatting>
  <conditionalFormatting sqref="H45">
    <cfRule type="cellIs" dxfId="170" priority="4" operator="notEqual">
      <formula>0</formula>
    </cfRule>
  </conditionalFormatting>
  <conditionalFormatting sqref="BM9:BS9 BI9:BK9">
    <cfRule type="cellIs" dxfId="169" priority="3" operator="notBetween">
      <formula>-2</formula>
      <formula>2</formula>
    </cfRule>
  </conditionalFormatting>
  <conditionalFormatting sqref="BV17:CC18 BM17:BT18 BD17:BK18">
    <cfRule type="cellIs" dxfId="168" priority="2" operator="notBetween">
      <formula>-2</formula>
      <formula>2</formula>
    </cfRule>
  </conditionalFormatting>
  <conditionalFormatting sqref="BV19:CC20 BM19:BT20 BD19:BK20">
    <cfRule type="cellIs" dxfId="167"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colBreaks count="1" manualBreakCount="1">
    <brk id="38" max="1048575" man="1"/>
  </colBreaks>
  <drawing r:id="rId7"/>
  <legacyDrawing r:id="rId8"/>
  <controls>
    <mc:AlternateContent xmlns:mc="http://schemas.openxmlformats.org/markup-compatibility/2006">
      <mc:Choice Requires="x14">
        <control shapeId="1638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6385" r:id="rId9" name="CustomMemberDispatcher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8" enableFormatConditionsCalculation="0">
    <tabColor rgb="FFC0C0C0"/>
    <pageSetUpPr autoPageBreaks="0"/>
  </sheetPr>
  <dimension ref="A1:W87"/>
  <sheetViews>
    <sheetView showGridLines="0" zoomScale="80" zoomScaleNormal="80" zoomScaleSheetLayoutView="7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7" customWidth="1"/>
    <col min="6" max="6" width="52.7109375" style="7" customWidth="1"/>
    <col min="7" max="7" width="1.7109375" style="7" customWidth="1"/>
    <col min="8" max="8" width="10.7109375" style="22" customWidth="1"/>
    <col min="9" max="9" width="2.7109375" style="52" customWidth="1"/>
    <col min="10" max="10" width="12.28515625" style="52" customWidth="1"/>
    <col min="11" max="21" width="12.28515625" style="7" customWidth="1"/>
    <col min="22" max="201" width="11.42578125" style="7" customWidth="1"/>
    <col min="202" max="202" width="11.42578125" style="7"/>
    <col min="203" max="203" width="11.42578125" style="7" customWidth="1"/>
    <col min="204" max="205" width="11.42578125" style="7"/>
    <col min="206" max="218" width="11.42578125" style="7" customWidth="1"/>
    <col min="219" max="220" width="11.42578125" style="7"/>
    <col min="221" max="233" width="11.42578125" style="7" customWidth="1"/>
    <col min="234" max="16384" width="11.42578125" style="7"/>
  </cols>
  <sheetData>
    <row r="1" spans="1:23" ht="12" customHeight="1">
      <c r="F1" s="1350" t="s">
        <v>284</v>
      </c>
    </row>
    <row r="2" spans="1:23" ht="12" customHeight="1">
      <c r="F2" s="1351"/>
    </row>
    <row r="3" spans="1:23" ht="12" customHeight="1">
      <c r="F3" s="1351"/>
    </row>
    <row r="4" spans="1:23" ht="12" customHeight="1">
      <c r="F4" s="1351"/>
    </row>
    <row r="5" spans="1:23" ht="12" customHeight="1">
      <c r="F5" s="1394"/>
    </row>
    <row r="6" spans="1:23" ht="23.25" customHeight="1">
      <c r="B6" s="1361" t="s">
        <v>7</v>
      </c>
      <c r="C6" s="1361"/>
      <c r="D6" s="1361"/>
      <c r="E6" s="1361"/>
      <c r="F6" s="1361"/>
      <c r="G6" s="21"/>
      <c r="H6" s="1361" t="s">
        <v>0</v>
      </c>
      <c r="J6" s="896">
        <v>2016</v>
      </c>
      <c r="K6" s="896"/>
      <c r="L6" s="896"/>
      <c r="M6" s="1036"/>
      <c r="N6" s="1047">
        <v>2017</v>
      </c>
      <c r="O6" s="896"/>
      <c r="P6" s="896"/>
      <c r="Q6" s="1036"/>
      <c r="R6" s="896">
        <v>2018</v>
      </c>
      <c r="S6" s="892"/>
      <c r="T6" s="892"/>
      <c r="U6" s="892"/>
    </row>
    <row r="7" spans="1:23" s="246" customFormat="1" ht="29.25" customHeight="1">
      <c r="B7" s="1406"/>
      <c r="C7" s="1406"/>
      <c r="D7" s="1406"/>
      <c r="E7" s="1406"/>
      <c r="F7" s="1406"/>
      <c r="H7" s="1406"/>
      <c r="I7" s="52"/>
      <c r="J7" s="202" t="s">
        <v>249</v>
      </c>
      <c r="K7" s="202" t="s">
        <v>250</v>
      </c>
      <c r="L7" s="202" t="s">
        <v>252</v>
      </c>
      <c r="M7" s="1037" t="s">
        <v>253</v>
      </c>
      <c r="N7" s="1048" t="s">
        <v>369</v>
      </c>
      <c r="O7" s="202" t="s">
        <v>370</v>
      </c>
      <c r="P7" s="202" t="s">
        <v>372</v>
      </c>
      <c r="Q7" s="1037" t="s">
        <v>373</v>
      </c>
      <c r="R7" s="202" t="s">
        <v>459</v>
      </c>
      <c r="S7" s="202" t="s">
        <v>460</v>
      </c>
      <c r="T7" s="202" t="s">
        <v>462</v>
      </c>
      <c r="U7" s="202" t="s">
        <v>463</v>
      </c>
    </row>
    <row r="8" spans="1:23" s="90" customFormat="1" ht="15" customHeight="1">
      <c r="H8" s="99"/>
      <c r="I8" s="221"/>
      <c r="J8" s="129"/>
      <c r="K8" s="126"/>
      <c r="L8" s="126"/>
      <c r="M8" s="126"/>
      <c r="N8" s="126"/>
      <c r="O8" s="126"/>
      <c r="P8" s="126"/>
      <c r="Q8" s="126"/>
      <c r="R8" s="126"/>
      <c r="S8" s="126"/>
      <c r="T8" s="126"/>
      <c r="U8" s="126"/>
    </row>
    <row r="9" spans="1:23" s="90" customFormat="1" ht="23.25" customHeight="1">
      <c r="A9" s="438"/>
      <c r="B9" s="438" t="s">
        <v>485</v>
      </c>
      <c r="C9" s="438"/>
      <c r="D9" s="438"/>
      <c r="E9" s="438"/>
      <c r="F9" s="438"/>
      <c r="H9" s="99"/>
      <c r="I9" s="221"/>
      <c r="J9" s="221"/>
    </row>
    <row r="10" spans="1:23" s="90" customFormat="1" ht="15" customHeight="1">
      <c r="H10" s="99"/>
      <c r="I10" s="221"/>
      <c r="J10" s="221"/>
    </row>
    <row r="11" spans="1:23" s="90" customFormat="1" ht="15" customHeight="1">
      <c r="B11" s="464" t="s">
        <v>8</v>
      </c>
      <c r="C11" s="465"/>
      <c r="D11" s="465"/>
      <c r="E11" s="465"/>
      <c r="F11" s="465"/>
      <c r="H11" s="466"/>
      <c r="I11" s="221"/>
      <c r="J11" s="934"/>
      <c r="K11" s="934"/>
      <c r="L11" s="934"/>
      <c r="M11" s="934"/>
      <c r="N11" s="934"/>
      <c r="O11" s="934"/>
      <c r="P11" s="934"/>
      <c r="Q11" s="934"/>
      <c r="R11" s="523"/>
      <c r="S11" s="523"/>
      <c r="T11" s="523"/>
      <c r="U11" s="523"/>
      <c r="W11" s="145"/>
    </row>
    <row r="12" spans="1:23" s="208" customFormat="1" ht="15" customHeight="1">
      <c r="B12" s="1132" t="s">
        <v>484</v>
      </c>
      <c r="C12" s="1132"/>
      <c r="D12" s="1133"/>
      <c r="E12" s="855"/>
      <c r="F12" s="854"/>
      <c r="H12" s="853" t="s">
        <v>739</v>
      </c>
      <c r="I12" s="54"/>
      <c r="J12" s="1164">
        <v>531.61800000000005</v>
      </c>
      <c r="K12" s="1164">
        <v>567.577</v>
      </c>
      <c r="L12" s="1164">
        <v>603.44100000000003</v>
      </c>
      <c r="M12" s="1165">
        <v>666.27700000000004</v>
      </c>
      <c r="N12" s="1054">
        <v>738.09100000000001</v>
      </c>
      <c r="O12" s="346">
        <v>857.60400000000004</v>
      </c>
      <c r="P12" s="346">
        <v>945.20899999999995</v>
      </c>
      <c r="Q12" s="945">
        <v>1034.72</v>
      </c>
      <c r="R12" s="346">
        <v>1089.6669999999999</v>
      </c>
      <c r="S12" s="346"/>
      <c r="T12" s="346"/>
      <c r="U12" s="346"/>
      <c r="W12" s="96"/>
    </row>
    <row r="13" spans="1:23" s="221" customFormat="1" ht="15" customHeight="1">
      <c r="B13" s="175" t="s">
        <v>493</v>
      </c>
      <c r="C13" s="175"/>
      <c r="D13" s="113"/>
      <c r="E13" s="113"/>
      <c r="F13" s="176"/>
      <c r="H13" s="177"/>
      <c r="J13" s="784">
        <v>1.65</v>
      </c>
      <c r="K13" s="784">
        <v>1.67</v>
      </c>
      <c r="L13" s="784">
        <v>1.73</v>
      </c>
      <c r="M13" s="1038">
        <v>1.8</v>
      </c>
      <c r="N13" s="1049">
        <v>1.85</v>
      </c>
      <c r="O13" s="519">
        <v>1.86</v>
      </c>
      <c r="P13" s="519">
        <v>1.86</v>
      </c>
      <c r="Q13" s="1050">
        <v>1.89</v>
      </c>
      <c r="R13" s="519">
        <v>1.91</v>
      </c>
      <c r="S13" s="519"/>
      <c r="T13" s="519"/>
      <c r="U13" s="519"/>
    </row>
    <row r="14" spans="1:23" s="90" customFormat="1" ht="15" customHeight="1">
      <c r="B14" s="258" t="s">
        <v>500</v>
      </c>
      <c r="H14" s="99"/>
      <c r="I14" s="221"/>
      <c r="J14" s="221"/>
      <c r="K14" s="221"/>
      <c r="L14" s="221"/>
      <c r="M14" s="1039"/>
      <c r="N14" s="1051"/>
      <c r="O14" s="221"/>
      <c r="P14" s="221"/>
      <c r="Q14" s="1039"/>
    </row>
    <row r="15" spans="1:23" s="208" customFormat="1" ht="15" customHeight="1" thickBot="1">
      <c r="B15" s="1155" t="s">
        <v>496</v>
      </c>
      <c r="C15" s="1155"/>
      <c r="D15" s="1099"/>
      <c r="E15" s="1099"/>
      <c r="F15" s="1100"/>
      <c r="H15" s="1302" t="s">
        <v>740</v>
      </c>
      <c r="I15" s="54"/>
      <c r="J15" s="1191" t="s">
        <v>529</v>
      </c>
      <c r="K15" s="1191" t="s">
        <v>529</v>
      </c>
      <c r="L15" s="1191" t="s">
        <v>529</v>
      </c>
      <c r="M15" s="1192" t="s">
        <v>529</v>
      </c>
      <c r="N15" s="1166">
        <v>112.5</v>
      </c>
      <c r="O15" s="1150">
        <v>105</v>
      </c>
      <c r="P15" s="1150">
        <v>102.8</v>
      </c>
      <c r="Q15" s="1167">
        <v>103.1</v>
      </c>
      <c r="R15" s="1150">
        <v>100.8</v>
      </c>
      <c r="S15" s="1150"/>
      <c r="T15" s="1150"/>
      <c r="U15" s="1150"/>
    </row>
    <row r="16" spans="1:23" s="90" customFormat="1" ht="23.25" customHeight="1" thickTop="1">
      <c r="H16" s="99"/>
      <c r="I16" s="221"/>
      <c r="J16" s="129"/>
      <c r="K16" s="126"/>
      <c r="L16" s="126"/>
      <c r="M16" s="126"/>
      <c r="N16" s="126"/>
      <c r="O16" s="126"/>
      <c r="P16" s="126"/>
      <c r="Q16" s="126"/>
      <c r="R16" s="126"/>
      <c r="S16" s="126"/>
      <c r="T16" s="126"/>
      <c r="U16" s="126"/>
    </row>
    <row r="17" spans="1:23" s="90" customFormat="1" ht="23.25" customHeight="1">
      <c r="B17" s="438" t="s">
        <v>51</v>
      </c>
      <c r="H17" s="99"/>
      <c r="I17" s="540"/>
      <c r="J17" s="129"/>
      <c r="K17" s="126"/>
      <c r="L17" s="126"/>
      <c r="M17" s="126"/>
      <c r="N17" s="126"/>
      <c r="O17" s="126"/>
      <c r="P17" s="126"/>
      <c r="Q17" s="126"/>
      <c r="R17" s="126"/>
      <c r="S17" s="126"/>
      <c r="T17" s="126"/>
      <c r="U17" s="126"/>
    </row>
    <row r="18" spans="1:23" s="90" customFormat="1" ht="15" customHeight="1">
      <c r="H18" s="99"/>
      <c r="I18" s="221"/>
      <c r="J18" s="145"/>
      <c r="K18" s="88"/>
      <c r="L18" s="88"/>
      <c r="M18" s="88"/>
      <c r="N18" s="88"/>
      <c r="O18" s="88"/>
      <c r="P18" s="88"/>
      <c r="Q18" s="88"/>
      <c r="R18" s="88"/>
      <c r="S18" s="88"/>
      <c r="T18" s="88"/>
      <c r="U18" s="88"/>
    </row>
    <row r="19" spans="1:23" s="90" customFormat="1" ht="15" customHeight="1">
      <c r="B19" s="258" t="s">
        <v>8</v>
      </c>
      <c r="H19" s="99"/>
      <c r="I19" s="221"/>
      <c r="J19" s="129"/>
      <c r="K19" s="126"/>
      <c r="L19" s="126"/>
      <c r="M19" s="126"/>
      <c r="N19" s="126"/>
      <c r="O19" s="126"/>
      <c r="P19" s="126"/>
      <c r="Q19" s="126"/>
      <c r="R19" s="126"/>
      <c r="S19" s="126"/>
      <c r="T19" s="126"/>
      <c r="U19" s="126"/>
    </row>
    <row r="20" spans="1:23" s="208" customFormat="1" ht="15" customHeight="1">
      <c r="B20" s="856" t="s">
        <v>571</v>
      </c>
      <c r="C20" s="856"/>
      <c r="D20" s="855"/>
      <c r="E20" s="855"/>
      <c r="F20" s="854"/>
      <c r="G20" s="211"/>
      <c r="H20" s="853" t="s">
        <v>741</v>
      </c>
      <c r="I20" s="56"/>
      <c r="J20" s="346">
        <v>16213.724</v>
      </c>
      <c r="K20" s="346">
        <v>16613.981</v>
      </c>
      <c r="L20" s="346">
        <v>16266.683000000001</v>
      </c>
      <c r="M20" s="945">
        <v>15799.234</v>
      </c>
      <c r="N20" s="1054">
        <v>15271.603999999999</v>
      </c>
      <c r="O20" s="346">
        <v>14555.25</v>
      </c>
      <c r="P20" s="346">
        <v>14358.177</v>
      </c>
      <c r="Q20" s="945">
        <v>14423.875</v>
      </c>
      <c r="R20" s="346">
        <v>14367.72</v>
      </c>
      <c r="S20" s="346"/>
      <c r="T20" s="346"/>
      <c r="U20" s="346"/>
      <c r="W20" s="858"/>
    </row>
    <row r="21" spans="1:23" s="90" customFormat="1" ht="15" customHeight="1">
      <c r="C21" s="97" t="s">
        <v>11</v>
      </c>
      <c r="D21" s="94"/>
      <c r="E21" s="94"/>
      <c r="F21" s="98"/>
      <c r="H21" s="184" t="s">
        <v>742</v>
      </c>
      <c r="I21" s="221"/>
      <c r="J21" s="145">
        <v>8524.81</v>
      </c>
      <c r="K21" s="145">
        <v>8715.9279999999999</v>
      </c>
      <c r="L21" s="145">
        <v>8957.3189999999995</v>
      </c>
      <c r="M21" s="946">
        <v>9262.0380000000005</v>
      </c>
      <c r="N21" s="1052">
        <v>9451.8809999999994</v>
      </c>
      <c r="O21" s="145">
        <v>9572.7289999999994</v>
      </c>
      <c r="P21" s="145">
        <v>9661.7309999999998</v>
      </c>
      <c r="Q21" s="946">
        <v>9726.1790000000001</v>
      </c>
      <c r="R21" s="145">
        <v>9746.8289999999997</v>
      </c>
      <c r="S21" s="88"/>
      <c r="T21" s="88"/>
      <c r="U21" s="88"/>
      <c r="W21" s="858"/>
    </row>
    <row r="22" spans="1:23" s="211" customFormat="1" ht="15" customHeight="1">
      <c r="A22" s="90"/>
      <c r="B22" s="12"/>
      <c r="C22" s="85"/>
      <c r="D22" s="243" t="s">
        <v>83</v>
      </c>
      <c r="E22" s="12"/>
      <c r="F22" s="12"/>
      <c r="H22" s="982" t="s">
        <v>744</v>
      </c>
      <c r="I22" s="56"/>
      <c r="J22" s="279">
        <v>857.75</v>
      </c>
      <c r="K22" s="279">
        <v>898.07299999999998</v>
      </c>
      <c r="L22" s="279">
        <v>962.66700000000003</v>
      </c>
      <c r="M22" s="947">
        <v>1033.3510000000001</v>
      </c>
      <c r="N22" s="1053">
        <v>1078.9079999999999</v>
      </c>
      <c r="O22" s="279">
        <v>1125.8430000000001</v>
      </c>
      <c r="P22" s="279">
        <v>1174.798</v>
      </c>
      <c r="Q22" s="947">
        <v>1224.6780000000001</v>
      </c>
      <c r="R22" s="279">
        <v>1272.8699999999999</v>
      </c>
      <c r="S22" s="30"/>
      <c r="T22" s="30"/>
      <c r="U22" s="30"/>
      <c r="W22" s="858"/>
    </row>
    <row r="23" spans="1:23" s="90" customFormat="1" ht="15" customHeight="1">
      <c r="C23" s="97"/>
      <c r="D23" s="97" t="s">
        <v>84</v>
      </c>
      <c r="E23" s="94"/>
      <c r="F23" s="98"/>
      <c r="H23" s="943"/>
      <c r="I23" s="221"/>
      <c r="J23" s="145">
        <v>7667.06</v>
      </c>
      <c r="K23" s="145">
        <v>7817.8549999999996</v>
      </c>
      <c r="L23" s="145">
        <v>7994.652</v>
      </c>
      <c r="M23" s="946">
        <v>8228.6869999999999</v>
      </c>
      <c r="N23" s="1052">
        <v>8372.973</v>
      </c>
      <c r="O23" s="145">
        <v>8446.8860000000004</v>
      </c>
      <c r="P23" s="145">
        <v>8486.9330000000009</v>
      </c>
      <c r="Q23" s="946">
        <v>8501.5010000000002</v>
      </c>
      <c r="R23" s="145">
        <v>8473.9590000000007</v>
      </c>
      <c r="S23" s="88"/>
      <c r="T23" s="88"/>
      <c r="U23" s="88"/>
      <c r="W23" s="858"/>
    </row>
    <row r="24" spans="1:23" s="211" customFormat="1" ht="15" customHeight="1">
      <c r="B24" s="12"/>
      <c r="C24" s="85" t="s">
        <v>12</v>
      </c>
      <c r="D24" s="12"/>
      <c r="E24" s="12"/>
      <c r="F24" s="12"/>
      <c r="H24" s="150" t="s">
        <v>743</v>
      </c>
      <c r="I24" s="56"/>
      <c r="J24" s="279">
        <v>7688.9139999999998</v>
      </c>
      <c r="K24" s="279">
        <v>7898.0529999999999</v>
      </c>
      <c r="L24" s="279">
        <v>7309.3639999999996</v>
      </c>
      <c r="M24" s="947">
        <v>6537.1959999999999</v>
      </c>
      <c r="N24" s="1053">
        <v>5819.723</v>
      </c>
      <c r="O24" s="279">
        <v>4982.5209999999997</v>
      </c>
      <c r="P24" s="279">
        <v>4696.4459999999999</v>
      </c>
      <c r="Q24" s="947">
        <v>4697.6959999999999</v>
      </c>
      <c r="R24" s="279">
        <v>4620.8909999999996</v>
      </c>
      <c r="S24" s="30"/>
      <c r="T24" s="30"/>
      <c r="U24" s="30"/>
      <c r="W24" s="858"/>
    </row>
    <row r="25" spans="1:23" s="96" customFormat="1" ht="15" customHeight="1">
      <c r="B25" s="95" t="s">
        <v>571</v>
      </c>
      <c r="C25" s="95"/>
      <c r="D25" s="375"/>
      <c r="E25" s="375"/>
      <c r="F25" s="471"/>
      <c r="G25" s="221"/>
      <c r="H25" s="177" t="s">
        <v>741</v>
      </c>
      <c r="I25" s="221"/>
      <c r="J25" s="319">
        <v>16213.724</v>
      </c>
      <c r="K25" s="319">
        <v>16613.981</v>
      </c>
      <c r="L25" s="319">
        <v>16266.683000000001</v>
      </c>
      <c r="M25" s="1226">
        <v>15799.234</v>
      </c>
      <c r="N25" s="1078">
        <v>15271.603999999999</v>
      </c>
      <c r="O25" s="319">
        <v>14555.25</v>
      </c>
      <c r="P25" s="319">
        <v>14358.177</v>
      </c>
      <c r="Q25" s="1226">
        <v>14423.875</v>
      </c>
      <c r="R25" s="319">
        <v>14367.72</v>
      </c>
      <c r="S25" s="319"/>
      <c r="T25" s="319"/>
      <c r="U25" s="319"/>
      <c r="W25" s="858"/>
    </row>
    <row r="26" spans="1:23" s="211" customFormat="1" ht="15" customHeight="1">
      <c r="B26" s="12"/>
      <c r="C26" s="85" t="s">
        <v>481</v>
      </c>
      <c r="D26" s="12"/>
      <c r="E26" s="12"/>
      <c r="F26" s="12"/>
      <c r="H26" s="982" t="s">
        <v>745</v>
      </c>
      <c r="I26" s="56"/>
      <c r="J26" s="279">
        <v>876.02700000000004</v>
      </c>
      <c r="K26" s="279">
        <v>949.32899999999995</v>
      </c>
      <c r="L26" s="279">
        <v>1042.106</v>
      </c>
      <c r="M26" s="947">
        <v>1198.364</v>
      </c>
      <c r="N26" s="1053">
        <v>1366.028</v>
      </c>
      <c r="O26" s="279">
        <v>1601.4939999999999</v>
      </c>
      <c r="P26" s="279">
        <v>1760.1780000000001</v>
      </c>
      <c r="Q26" s="947">
        <v>1958.933</v>
      </c>
      <c r="R26" s="279">
        <v>2085.2550000000001</v>
      </c>
      <c r="S26" s="30"/>
      <c r="T26" s="30"/>
      <c r="U26" s="30"/>
      <c r="W26" s="858"/>
    </row>
    <row r="27" spans="1:23" s="90" customFormat="1" ht="15" customHeight="1">
      <c r="C27" s="479" t="s">
        <v>482</v>
      </c>
      <c r="H27" s="557" t="s">
        <v>746</v>
      </c>
      <c r="I27" s="221"/>
      <c r="J27" s="145">
        <v>15337.697</v>
      </c>
      <c r="K27" s="145">
        <v>15664.652</v>
      </c>
      <c r="L27" s="145">
        <v>15224.576999999999</v>
      </c>
      <c r="M27" s="946">
        <v>14600.87</v>
      </c>
      <c r="N27" s="1052">
        <v>13905.575999999999</v>
      </c>
      <c r="O27" s="145">
        <v>12953.755999999999</v>
      </c>
      <c r="P27" s="145">
        <v>12597.999</v>
      </c>
      <c r="Q27" s="946">
        <v>12464.941999999999</v>
      </c>
      <c r="R27" s="145">
        <v>12282.465</v>
      </c>
      <c r="S27" s="88"/>
      <c r="T27" s="88"/>
      <c r="U27" s="88"/>
      <c r="W27" s="858"/>
    </row>
    <row r="28" spans="1:23" s="211" customFormat="1" ht="15" customHeight="1">
      <c r="A28" s="90"/>
      <c r="B28" s="12"/>
      <c r="C28" s="85"/>
      <c r="D28" s="243" t="s">
        <v>83</v>
      </c>
      <c r="E28" s="12"/>
      <c r="F28" s="12"/>
      <c r="H28" s="982" t="s">
        <v>744</v>
      </c>
      <c r="I28" s="56"/>
      <c r="J28" s="279">
        <v>857.75</v>
      </c>
      <c r="K28" s="279">
        <v>898.07299999999998</v>
      </c>
      <c r="L28" s="279">
        <v>962.66700000000003</v>
      </c>
      <c r="M28" s="947">
        <v>1033.3510000000001</v>
      </c>
      <c r="N28" s="1053">
        <v>1078.9079999999999</v>
      </c>
      <c r="O28" s="279">
        <v>1125.8430000000001</v>
      </c>
      <c r="P28" s="279">
        <v>1174.798</v>
      </c>
      <c r="Q28" s="947">
        <v>1224.6780000000001</v>
      </c>
      <c r="R28" s="279">
        <v>1272.8699999999999</v>
      </c>
      <c r="S28" s="30"/>
      <c r="T28" s="30"/>
      <c r="U28" s="30"/>
      <c r="W28" s="858"/>
    </row>
    <row r="29" spans="1:23" s="90" customFormat="1" ht="15" customHeight="1">
      <c r="C29" s="479"/>
      <c r="D29" s="97" t="s">
        <v>488</v>
      </c>
      <c r="H29" s="557"/>
      <c r="I29" s="221"/>
      <c r="J29" s="145">
        <v>6791.0330000000004</v>
      </c>
      <c r="K29" s="145">
        <v>6868.5259999999998</v>
      </c>
      <c r="L29" s="145">
        <v>6952.5460000000003</v>
      </c>
      <c r="M29" s="946">
        <v>7030.3230000000003</v>
      </c>
      <c r="N29" s="1052">
        <v>7006.9449999999997</v>
      </c>
      <c r="O29" s="145">
        <v>6845.3919999999998</v>
      </c>
      <c r="P29" s="145">
        <v>6726.7550000000001</v>
      </c>
      <c r="Q29" s="946">
        <v>6542.5680000000002</v>
      </c>
      <c r="R29" s="145">
        <v>6388.7039999999997</v>
      </c>
      <c r="S29" s="88"/>
      <c r="T29" s="88"/>
      <c r="U29" s="88"/>
      <c r="W29" s="858"/>
    </row>
    <row r="30" spans="1:23" s="211" customFormat="1" ht="15" customHeight="1">
      <c r="A30" s="90"/>
      <c r="B30" s="12"/>
      <c r="C30" s="85"/>
      <c r="D30" s="243" t="s">
        <v>12</v>
      </c>
      <c r="E30" s="12"/>
      <c r="F30" s="12"/>
      <c r="H30" s="982" t="s">
        <v>743</v>
      </c>
      <c r="I30" s="56"/>
      <c r="J30" s="279">
        <v>7688.77</v>
      </c>
      <c r="K30" s="279">
        <v>7897.9160000000002</v>
      </c>
      <c r="L30" s="279">
        <v>7309.2380000000003</v>
      </c>
      <c r="M30" s="947">
        <v>6537.0820000000003</v>
      </c>
      <c r="N30" s="1053">
        <v>5819.6719999999996</v>
      </c>
      <c r="O30" s="279">
        <v>4982.4719999999998</v>
      </c>
      <c r="P30" s="279">
        <v>4696.3980000000001</v>
      </c>
      <c r="Q30" s="947">
        <v>4697.6480000000001</v>
      </c>
      <c r="R30" s="279">
        <v>4620.8429999999998</v>
      </c>
      <c r="S30" s="30"/>
      <c r="T30" s="30"/>
      <c r="U30" s="30"/>
      <c r="W30" s="858"/>
    </row>
    <row r="31" spans="1:23" s="90" customFormat="1" ht="15" customHeight="1">
      <c r="B31" s="90" t="s">
        <v>13</v>
      </c>
      <c r="H31" s="99" t="s">
        <v>747</v>
      </c>
      <c r="I31" s="541"/>
      <c r="J31" s="145">
        <v>6.633</v>
      </c>
      <c r="K31" s="145">
        <v>6.2130000000000001</v>
      </c>
      <c r="L31" s="145">
        <v>5.835</v>
      </c>
      <c r="M31" s="946">
        <v>5.3940000000000001</v>
      </c>
      <c r="N31" s="1052">
        <v>5.0170000000000003</v>
      </c>
      <c r="O31" s="145">
        <v>4.7469999999999999</v>
      </c>
      <c r="P31" s="145">
        <v>4.5049999999999999</v>
      </c>
      <c r="Q31" s="946">
        <v>2.4870000000000001</v>
      </c>
      <c r="R31" s="1052">
        <v>2.4</v>
      </c>
      <c r="S31" s="521"/>
      <c r="T31" s="521"/>
      <c r="U31" s="736"/>
    </row>
    <row r="32" spans="1:23" s="90" customFormat="1" ht="15" customHeight="1">
      <c r="B32" s="149" t="s">
        <v>264</v>
      </c>
      <c r="C32" s="149"/>
      <c r="D32" s="149"/>
      <c r="E32" s="149"/>
      <c r="F32" s="149"/>
      <c r="H32" s="150" t="s">
        <v>748</v>
      </c>
      <c r="I32" s="541"/>
      <c r="J32" s="1157">
        <v>0.28999999999999998</v>
      </c>
      <c r="K32" s="1157">
        <v>0.29399999999999998</v>
      </c>
      <c r="L32" s="1157">
        <v>0.29399999999999998</v>
      </c>
      <c r="M32" s="1168">
        <v>0.29399999999999998</v>
      </c>
      <c r="N32" s="1169">
        <v>0.29899999999999999</v>
      </c>
      <c r="O32" s="1157">
        <v>0.28699999999999998</v>
      </c>
      <c r="P32" s="1157">
        <v>0.28100000000000003</v>
      </c>
      <c r="Q32" s="1168">
        <v>0.27900000000000003</v>
      </c>
      <c r="R32" s="1321" t="s">
        <v>835</v>
      </c>
      <c r="S32" s="1170"/>
      <c r="T32" s="1170"/>
      <c r="U32" s="1171"/>
    </row>
    <row r="33" spans="1:23" s="90" customFormat="1" ht="15" customHeight="1">
      <c r="B33" s="258" t="s">
        <v>530</v>
      </c>
      <c r="H33" s="99"/>
      <c r="I33" s="221"/>
      <c r="J33" s="129"/>
      <c r="K33" s="129"/>
      <c r="L33" s="129"/>
      <c r="M33" s="1041"/>
      <c r="N33" s="1055"/>
      <c r="O33" s="129"/>
      <c r="P33" s="129"/>
      <c r="Q33" s="1041"/>
      <c r="R33" s="129"/>
      <c r="S33" s="126"/>
      <c r="T33" s="126"/>
      <c r="U33" s="126"/>
    </row>
    <row r="34" spans="1:23" s="211" customFormat="1" ht="15" customHeight="1">
      <c r="A34" s="90"/>
      <c r="B34" s="987" t="s">
        <v>508</v>
      </c>
      <c r="C34" s="775"/>
      <c r="D34" s="775"/>
      <c r="E34" s="775"/>
      <c r="F34" s="775"/>
      <c r="H34" s="1303" t="s">
        <v>750</v>
      </c>
      <c r="I34" s="248"/>
      <c r="J34" s="778">
        <v>0.1263</v>
      </c>
      <c r="K34" s="778">
        <v>0.1195</v>
      </c>
      <c r="L34" s="778">
        <v>0.1168</v>
      </c>
      <c r="M34" s="1042">
        <v>0.1225</v>
      </c>
      <c r="N34" s="1056">
        <v>0.1358</v>
      </c>
      <c r="O34" s="778">
        <v>0.12230000000000001</v>
      </c>
      <c r="P34" s="602">
        <v>0.13059999999999999</v>
      </c>
      <c r="Q34" s="1042">
        <v>0.14399999999999999</v>
      </c>
      <c r="R34" s="778">
        <v>0.123</v>
      </c>
      <c r="S34" s="778"/>
      <c r="T34" s="602"/>
      <c r="U34" s="602"/>
    </row>
    <row r="35" spans="1:23" s="90" customFormat="1" ht="15" customHeight="1">
      <c r="B35" s="258" t="s">
        <v>500</v>
      </c>
      <c r="H35" s="99"/>
      <c r="I35" s="221"/>
      <c r="J35" s="129"/>
      <c r="K35" s="467"/>
      <c r="L35" s="129"/>
      <c r="M35" s="1041"/>
      <c r="N35" s="1055"/>
      <c r="O35" s="467"/>
      <c r="P35" s="129"/>
      <c r="Q35" s="1041"/>
      <c r="R35" s="129"/>
      <c r="S35" s="467"/>
      <c r="T35" s="126"/>
      <c r="U35" s="126"/>
    </row>
    <row r="36" spans="1:23" s="208" customFormat="1" ht="15" customHeight="1">
      <c r="B36" s="203" t="s">
        <v>495</v>
      </c>
      <c r="C36" s="203"/>
      <c r="D36" s="204"/>
      <c r="E36" s="204"/>
      <c r="F36" s="205"/>
      <c r="G36" s="211"/>
      <c r="H36" s="938" t="s">
        <v>749</v>
      </c>
      <c r="I36" s="56"/>
      <c r="J36" s="903" t="s">
        <v>529</v>
      </c>
      <c r="K36" s="903" t="s">
        <v>529</v>
      </c>
      <c r="L36" s="903" t="s">
        <v>529</v>
      </c>
      <c r="M36" s="1043" t="s">
        <v>529</v>
      </c>
      <c r="N36" s="1057">
        <v>21.8</v>
      </c>
      <c r="O36" s="601">
        <v>23.5</v>
      </c>
      <c r="P36" s="601">
        <v>23.5</v>
      </c>
      <c r="Q36" s="1043">
        <v>23</v>
      </c>
      <c r="R36" s="601">
        <v>21.9</v>
      </c>
      <c r="S36" s="257"/>
      <c r="T36" s="257"/>
      <c r="U36" s="257"/>
    </row>
    <row r="37" spans="1:23" s="90" customFormat="1" ht="15" customHeight="1">
      <c r="C37" s="97" t="s">
        <v>479</v>
      </c>
      <c r="D37" s="94"/>
      <c r="E37" s="94"/>
      <c r="F37" s="98"/>
      <c r="H37" s="943"/>
      <c r="I37" s="221"/>
      <c r="J37" s="784" t="s">
        <v>529</v>
      </c>
      <c r="K37" s="784" t="s">
        <v>529</v>
      </c>
      <c r="L37" s="784" t="s">
        <v>529</v>
      </c>
      <c r="M37" s="1038" t="s">
        <v>529</v>
      </c>
      <c r="N37" s="1049">
        <v>32.799999999999997</v>
      </c>
      <c r="O37" s="519">
        <v>32.9</v>
      </c>
      <c r="P37" s="519">
        <v>30.9</v>
      </c>
      <c r="Q37" s="1038">
        <v>30.3</v>
      </c>
      <c r="R37" s="519">
        <v>29.2</v>
      </c>
      <c r="S37" s="520"/>
      <c r="T37" s="520"/>
      <c r="U37" s="520"/>
    </row>
    <row r="38" spans="1:23" s="211" customFormat="1" ht="15" customHeight="1">
      <c r="B38" s="12"/>
      <c r="C38" s="243" t="s">
        <v>480</v>
      </c>
      <c r="D38" s="12"/>
      <c r="E38" s="12"/>
      <c r="F38" s="12"/>
      <c r="H38" s="982"/>
      <c r="I38" s="56"/>
      <c r="J38" s="786" t="s">
        <v>529</v>
      </c>
      <c r="K38" s="786" t="s">
        <v>529</v>
      </c>
      <c r="L38" s="786" t="s">
        <v>529</v>
      </c>
      <c r="M38" s="1044" t="s">
        <v>529</v>
      </c>
      <c r="N38" s="1058">
        <v>9.1999999999999993</v>
      </c>
      <c r="O38" s="433">
        <v>11.3</v>
      </c>
      <c r="P38" s="433">
        <v>13</v>
      </c>
      <c r="Q38" s="1044">
        <v>12.6</v>
      </c>
      <c r="R38" s="433">
        <v>11.9</v>
      </c>
      <c r="S38" s="260"/>
      <c r="T38" s="260"/>
      <c r="U38" s="260"/>
    </row>
    <row r="39" spans="1:23" s="90" customFormat="1" ht="15" customHeight="1">
      <c r="B39" s="464" t="s">
        <v>16</v>
      </c>
      <c r="C39" s="465"/>
      <c r="D39" s="465"/>
      <c r="E39" s="465"/>
      <c r="F39" s="465"/>
      <c r="H39" s="466"/>
      <c r="I39" s="221"/>
      <c r="J39" s="467"/>
      <c r="K39" s="467"/>
      <c r="L39" s="467"/>
      <c r="M39" s="1045"/>
      <c r="N39" s="1059"/>
      <c r="O39" s="467"/>
      <c r="P39" s="467"/>
      <c r="Q39" s="1045"/>
      <c r="R39" s="467"/>
      <c r="S39" s="467"/>
      <c r="T39" s="467"/>
      <c r="U39" s="467"/>
    </row>
    <row r="40" spans="1:23" s="211" customFormat="1" ht="15" customHeight="1" thickBot="1">
      <c r="B40" s="253" t="s">
        <v>411</v>
      </c>
      <c r="C40" s="253"/>
      <c r="D40" s="253"/>
      <c r="E40" s="253"/>
      <c r="F40" s="253"/>
      <c r="H40" s="14"/>
      <c r="I40" s="254"/>
      <c r="J40" s="1034">
        <v>0.89</v>
      </c>
      <c r="K40" s="1034">
        <v>0.95</v>
      </c>
      <c r="L40" s="1034">
        <v>0.97</v>
      </c>
      <c r="M40" s="1046">
        <v>0.99</v>
      </c>
      <c r="N40" s="1060">
        <v>0.99</v>
      </c>
      <c r="O40" s="1034">
        <v>1</v>
      </c>
      <c r="P40" s="1034">
        <v>1</v>
      </c>
      <c r="Q40" s="1046">
        <v>1</v>
      </c>
      <c r="R40" s="1034">
        <v>1</v>
      </c>
      <c r="S40" s="255"/>
      <c r="T40" s="255"/>
      <c r="U40" s="255"/>
    </row>
    <row r="41" spans="1:23" s="90" customFormat="1" ht="23.25" customHeight="1" thickTop="1">
      <c r="H41" s="99"/>
      <c r="I41" s="221"/>
      <c r="J41" s="129"/>
      <c r="K41" s="126"/>
      <c r="L41" s="126"/>
      <c r="M41" s="126"/>
      <c r="N41" s="126"/>
      <c r="O41" s="126"/>
      <c r="P41" s="126"/>
      <c r="Q41" s="126"/>
      <c r="R41" s="126"/>
      <c r="S41" s="126"/>
      <c r="T41" s="126"/>
      <c r="U41" s="126"/>
    </row>
    <row r="42" spans="1:23" s="90" customFormat="1" ht="23.25" customHeight="1">
      <c r="B42" s="438" t="s">
        <v>52</v>
      </c>
      <c r="H42" s="99"/>
      <c r="I42" s="540"/>
      <c r="J42" s="1035"/>
      <c r="K42" s="543"/>
      <c r="L42" s="844"/>
      <c r="M42" s="844"/>
      <c r="N42" s="126"/>
      <c r="O42" s="543"/>
      <c r="P42" s="126"/>
      <c r="Q42" s="126"/>
      <c r="R42" s="126"/>
      <c r="S42" s="543"/>
      <c r="T42" s="126"/>
      <c r="U42" s="126"/>
    </row>
    <row r="43" spans="1:23" s="90" customFormat="1" ht="15" customHeight="1">
      <c r="B43" s="258"/>
      <c r="H43" s="99"/>
      <c r="I43" s="221"/>
      <c r="J43" s="1035"/>
      <c r="K43" s="544"/>
      <c r="L43" s="844"/>
      <c r="M43" s="844"/>
      <c r="N43" s="126"/>
      <c r="O43" s="544"/>
      <c r="P43" s="126"/>
      <c r="Q43" s="126"/>
      <c r="R43" s="126"/>
      <c r="S43" s="544"/>
      <c r="T43" s="126"/>
      <c r="U43" s="126"/>
    </row>
    <row r="44" spans="1:23" s="90" customFormat="1" ht="15" customHeight="1">
      <c r="B44" s="258" t="s">
        <v>8</v>
      </c>
      <c r="H44" s="99"/>
      <c r="I44" s="221"/>
      <c r="J44" s="129"/>
      <c r="K44" s="863"/>
      <c r="L44" s="863"/>
      <c r="M44" s="126"/>
      <c r="N44" s="126"/>
      <c r="O44" s="863"/>
      <c r="P44" s="863"/>
      <c r="Q44" s="126"/>
      <c r="R44" s="126"/>
      <c r="S44" s="863"/>
      <c r="T44" s="863"/>
      <c r="U44" s="126"/>
      <c r="W44" s="857"/>
    </row>
    <row r="45" spans="1:23" s="62" customFormat="1" ht="15" customHeight="1">
      <c r="A45" s="498"/>
      <c r="B45" s="1163" t="s">
        <v>572</v>
      </c>
      <c r="C45" s="935"/>
      <c r="D45" s="936"/>
      <c r="E45" s="936"/>
      <c r="F45" s="937"/>
      <c r="G45" s="20"/>
      <c r="H45" s="938" t="s">
        <v>751</v>
      </c>
      <c r="I45" s="939"/>
      <c r="J45" s="346">
        <v>5025</v>
      </c>
      <c r="K45" s="346">
        <v>4909</v>
      </c>
      <c r="L45" s="346">
        <v>4797</v>
      </c>
      <c r="M45" s="945">
        <v>4695</v>
      </c>
      <c r="N45" s="1054">
        <v>4579</v>
      </c>
      <c r="O45" s="346">
        <v>4496</v>
      </c>
      <c r="P45" s="346">
        <v>4403</v>
      </c>
      <c r="Q45" s="945">
        <v>4306.2430000000004</v>
      </c>
      <c r="R45" s="1054">
        <v>4206.7250000000004</v>
      </c>
      <c r="S45" s="346"/>
      <c r="T45" s="346"/>
      <c r="U45" s="346"/>
      <c r="W45" s="862"/>
    </row>
    <row r="46" spans="1:23" s="126" customFormat="1" ht="15" customHeight="1">
      <c r="B46" s="940"/>
      <c r="C46" s="940" t="s">
        <v>66</v>
      </c>
      <c r="D46" s="941"/>
      <c r="E46" s="942"/>
      <c r="G46" s="943"/>
      <c r="H46" s="944" t="s">
        <v>752</v>
      </c>
      <c r="I46" s="145"/>
      <c r="J46" s="145">
        <v>4120</v>
      </c>
      <c r="K46" s="145">
        <v>4058</v>
      </c>
      <c r="L46" s="145">
        <v>3988</v>
      </c>
      <c r="M46" s="946">
        <v>3933</v>
      </c>
      <c r="N46" s="1052">
        <v>3860</v>
      </c>
      <c r="O46" s="145">
        <v>3809</v>
      </c>
      <c r="P46" s="145">
        <v>3744</v>
      </c>
      <c r="Q46" s="946">
        <v>3684.0590000000002</v>
      </c>
      <c r="R46" s="1052">
        <v>3612.5230000000001</v>
      </c>
      <c r="S46" s="88"/>
      <c r="T46" s="88"/>
      <c r="U46" s="88"/>
      <c r="W46" s="858"/>
    </row>
    <row r="47" spans="1:23" s="126" customFormat="1" ht="15" customHeight="1">
      <c r="B47" s="1172"/>
      <c r="C47" s="1172" t="s">
        <v>160</v>
      </c>
      <c r="D47" s="1173"/>
      <c r="E47" s="1174"/>
      <c r="F47" s="1175"/>
      <c r="G47" s="943"/>
      <c r="H47" s="984"/>
      <c r="I47" s="145"/>
      <c r="J47" s="897">
        <v>905</v>
      </c>
      <c r="K47" s="897">
        <v>850</v>
      </c>
      <c r="L47" s="897">
        <v>809</v>
      </c>
      <c r="M47" s="949">
        <v>762</v>
      </c>
      <c r="N47" s="1063">
        <v>719</v>
      </c>
      <c r="O47" s="897">
        <v>687</v>
      </c>
      <c r="P47" s="897">
        <v>660</v>
      </c>
      <c r="Q47" s="949">
        <v>622.18399999999997</v>
      </c>
      <c r="R47" s="1063">
        <v>594.202</v>
      </c>
      <c r="S47" s="898"/>
      <c r="T47" s="898"/>
      <c r="U47" s="898"/>
      <c r="W47" s="858"/>
    </row>
    <row r="48" spans="1:23" s="96" customFormat="1" ht="15" customHeight="1">
      <c r="B48" s="95" t="s">
        <v>573</v>
      </c>
      <c r="C48" s="95"/>
      <c r="D48" s="375"/>
      <c r="E48" s="375"/>
      <c r="F48" s="471"/>
      <c r="G48" s="221"/>
      <c r="H48" s="177" t="s">
        <v>754</v>
      </c>
      <c r="I48" s="221"/>
      <c r="J48" s="319">
        <v>2129.69</v>
      </c>
      <c r="K48" s="319">
        <v>2139.2199999999998</v>
      </c>
      <c r="L48" s="319">
        <v>2152.6019999999999</v>
      </c>
      <c r="M48" s="1226">
        <v>2205.7959999999998</v>
      </c>
      <c r="N48" s="1078">
        <v>2267.806</v>
      </c>
      <c r="O48" s="319">
        <v>2323.0770000000002</v>
      </c>
      <c r="P48" s="319">
        <v>2377.1129999999998</v>
      </c>
      <c r="Q48" s="1226">
        <v>2437.6060000000002</v>
      </c>
      <c r="R48" s="319">
        <v>2477.48</v>
      </c>
      <c r="S48" s="319"/>
      <c r="T48" s="319"/>
      <c r="U48" s="319"/>
      <c r="W48" s="862"/>
    </row>
    <row r="49" spans="2:23" s="211" customFormat="1" ht="15" customHeight="1">
      <c r="B49" s="12"/>
      <c r="C49" s="933" t="s">
        <v>534</v>
      </c>
      <c r="D49" s="149"/>
      <c r="E49" s="149"/>
      <c r="F49" s="149"/>
      <c r="H49" s="983"/>
      <c r="I49" s="56"/>
      <c r="J49" s="279">
        <v>27.082999999999998</v>
      </c>
      <c r="K49" s="279">
        <v>38.613999999999997</v>
      </c>
      <c r="L49" s="279">
        <v>57.423999999999999</v>
      </c>
      <c r="M49" s="947">
        <v>87.971000000000004</v>
      </c>
      <c r="N49" s="1053">
        <v>116.598</v>
      </c>
      <c r="O49" s="279">
        <v>145.142</v>
      </c>
      <c r="P49" s="279">
        <v>176.25899999999999</v>
      </c>
      <c r="Q49" s="947">
        <v>213.75200000000001</v>
      </c>
      <c r="R49" s="279">
        <v>247.5</v>
      </c>
      <c r="S49" s="30"/>
      <c r="T49" s="30"/>
      <c r="U49" s="30"/>
      <c r="W49" s="858"/>
    </row>
    <row r="50" spans="2:23" s="90" customFormat="1" ht="15" customHeight="1">
      <c r="C50" s="479" t="s">
        <v>97</v>
      </c>
      <c r="H50" s="557"/>
      <c r="I50" s="221"/>
      <c r="J50" s="145">
        <v>2008.326</v>
      </c>
      <c r="K50" s="145">
        <v>1983.8910000000001</v>
      </c>
      <c r="L50" s="145">
        <v>1940.6679999999999</v>
      </c>
      <c r="M50" s="946">
        <v>1906.9269999999999</v>
      </c>
      <c r="N50" s="1052">
        <v>1877.895</v>
      </c>
      <c r="O50" s="145">
        <v>1850.07</v>
      </c>
      <c r="P50" s="145">
        <v>1823.549</v>
      </c>
      <c r="Q50" s="946">
        <v>1790.7049999999999</v>
      </c>
      <c r="R50" s="145">
        <v>1754.655</v>
      </c>
      <c r="S50" s="88"/>
      <c r="T50" s="88"/>
      <c r="U50" s="88"/>
      <c r="W50" s="858"/>
    </row>
    <row r="51" spans="2:23" s="90" customFormat="1" ht="15" customHeight="1">
      <c r="B51" s="194"/>
      <c r="C51" s="194" t="s">
        <v>483</v>
      </c>
      <c r="D51" s="195"/>
      <c r="E51" s="196"/>
      <c r="F51" s="149"/>
      <c r="G51" s="184"/>
      <c r="H51" s="984"/>
      <c r="I51" s="145"/>
      <c r="J51" s="897">
        <v>94.281000000000006</v>
      </c>
      <c r="K51" s="897">
        <v>116.715</v>
      </c>
      <c r="L51" s="897">
        <v>154.51</v>
      </c>
      <c r="M51" s="949">
        <v>210.898</v>
      </c>
      <c r="N51" s="1063">
        <v>273.31299999999999</v>
      </c>
      <c r="O51" s="897">
        <v>327.86500000000001</v>
      </c>
      <c r="P51" s="897">
        <v>377.30500000000001</v>
      </c>
      <c r="Q51" s="949">
        <v>433.149</v>
      </c>
      <c r="R51" s="897">
        <v>475.32499999999999</v>
      </c>
      <c r="S51" s="898"/>
      <c r="T51" s="898"/>
      <c r="U51" s="898"/>
      <c r="W51" s="859"/>
    </row>
    <row r="52" spans="2:23" s="96" customFormat="1" ht="15" customHeight="1" collapsed="1">
      <c r="B52" s="95" t="s">
        <v>573</v>
      </c>
      <c r="C52" s="95"/>
      <c r="D52" s="375"/>
      <c r="E52" s="375"/>
      <c r="F52" s="471"/>
      <c r="G52" s="221"/>
      <c r="H52" s="177" t="s">
        <v>754</v>
      </c>
      <c r="I52" s="221"/>
      <c r="J52" s="319">
        <v>2129.69</v>
      </c>
      <c r="K52" s="319">
        <v>2139.2199999999998</v>
      </c>
      <c r="L52" s="319">
        <v>2152.6019999999999</v>
      </c>
      <c r="M52" s="1226">
        <v>2205.7959999999998</v>
      </c>
      <c r="N52" s="1078">
        <v>2267.806</v>
      </c>
      <c r="O52" s="319">
        <v>2323.0770000000002</v>
      </c>
      <c r="P52" s="319">
        <v>2377.1129999999998</v>
      </c>
      <c r="Q52" s="1226">
        <v>2437.6060000000002</v>
      </c>
      <c r="R52" s="319">
        <v>2477.48</v>
      </c>
      <c r="S52" s="319"/>
      <c r="T52" s="319"/>
      <c r="U52" s="319"/>
      <c r="W52" s="862"/>
    </row>
    <row r="53" spans="2:23" s="90" customFormat="1" ht="15" customHeight="1">
      <c r="B53" s="194"/>
      <c r="C53" s="194" t="s">
        <v>481</v>
      </c>
      <c r="D53" s="194"/>
      <c r="E53" s="196"/>
      <c r="F53" s="149"/>
      <c r="G53" s="184"/>
      <c r="H53" s="984" t="s">
        <v>756</v>
      </c>
      <c r="I53" s="145"/>
      <c r="J53" s="897">
        <v>531.61800000000005</v>
      </c>
      <c r="K53" s="897">
        <v>567.577</v>
      </c>
      <c r="L53" s="897">
        <v>603.44100000000003</v>
      </c>
      <c r="M53" s="949">
        <v>666.27700000000004</v>
      </c>
      <c r="N53" s="1063">
        <v>738.09100000000001</v>
      </c>
      <c r="O53" s="897">
        <v>857.60400000000004</v>
      </c>
      <c r="P53" s="897">
        <v>945.20899999999995</v>
      </c>
      <c r="Q53" s="949">
        <v>1034.72</v>
      </c>
      <c r="R53" s="897">
        <v>1089.6669999999999</v>
      </c>
      <c r="S53" s="898"/>
      <c r="T53" s="898"/>
      <c r="U53" s="898"/>
      <c r="W53" s="858"/>
    </row>
    <row r="54" spans="2:23" s="90" customFormat="1" ht="15" customHeight="1">
      <c r="B54" s="97"/>
      <c r="C54" s="97" t="s">
        <v>812</v>
      </c>
      <c r="D54" s="97"/>
      <c r="E54" s="98"/>
      <c r="G54" s="184"/>
      <c r="H54" s="944" t="s">
        <v>757</v>
      </c>
      <c r="I54" s="145"/>
      <c r="J54" s="145">
        <v>1598.0719999999999</v>
      </c>
      <c r="K54" s="145">
        <v>1571.643</v>
      </c>
      <c r="L54" s="145">
        <v>1549.1610000000001</v>
      </c>
      <c r="M54" s="946">
        <v>1539.519</v>
      </c>
      <c r="N54" s="1052">
        <v>1529.7149999999999</v>
      </c>
      <c r="O54" s="145">
        <v>1465.473</v>
      </c>
      <c r="P54" s="145">
        <v>1431.904</v>
      </c>
      <c r="Q54" s="946">
        <v>1402.886</v>
      </c>
      <c r="R54" s="145">
        <v>1387.8130000000001</v>
      </c>
      <c r="S54" s="88"/>
      <c r="T54" s="88"/>
      <c r="U54" s="88"/>
      <c r="W54" s="858"/>
    </row>
    <row r="55" spans="2:23" s="1310" customFormat="1" ht="15" customHeight="1">
      <c r="B55" s="1306" t="s">
        <v>780</v>
      </c>
      <c r="C55" s="1306"/>
      <c r="D55" s="1306"/>
      <c r="E55" s="1306"/>
      <c r="F55" s="1306"/>
      <c r="G55" s="790"/>
      <c r="H55" s="1307" t="s">
        <v>759</v>
      </c>
      <c r="I55" s="1308"/>
      <c r="J55" s="1157">
        <v>0.28000000000000003</v>
      </c>
      <c r="K55" s="1176">
        <v>0.27800000000000002</v>
      </c>
      <c r="L55" s="1176">
        <v>0.27400000000000002</v>
      </c>
      <c r="M55" s="1177">
        <v>0.27400000000000002</v>
      </c>
      <c r="N55" s="1169">
        <v>0.27700000000000002</v>
      </c>
      <c r="O55" s="1176">
        <v>0.28000000000000003</v>
      </c>
      <c r="P55" s="1176">
        <v>0.28299999999999997</v>
      </c>
      <c r="Q55" s="1177">
        <v>0.28499999999999998</v>
      </c>
      <c r="R55" s="1320" t="s">
        <v>835</v>
      </c>
      <c r="S55" s="1309"/>
      <c r="T55" s="1309"/>
      <c r="U55" s="1309"/>
    </row>
    <row r="56" spans="2:23" s="90" customFormat="1" ht="15" customHeight="1">
      <c r="B56" s="258" t="s">
        <v>500</v>
      </c>
      <c r="H56" s="99"/>
      <c r="I56" s="221"/>
      <c r="J56" s="129"/>
      <c r="K56" s="129"/>
      <c r="L56" s="129"/>
      <c r="M56" s="1041"/>
      <c r="N56" s="1055"/>
      <c r="O56" s="129"/>
      <c r="P56" s="129"/>
      <c r="Q56" s="1041"/>
      <c r="R56" s="129"/>
      <c r="S56" s="126"/>
      <c r="T56" s="126"/>
      <c r="U56" s="126"/>
      <c r="W56" s="89"/>
    </row>
    <row r="57" spans="2:23" s="208" customFormat="1" ht="15" customHeight="1">
      <c r="B57" s="203" t="s">
        <v>499</v>
      </c>
      <c r="C57" s="203"/>
      <c r="D57" s="204"/>
      <c r="E57" s="204"/>
      <c r="F57" s="205"/>
      <c r="G57" s="211"/>
      <c r="H57" s="843" t="s">
        <v>758</v>
      </c>
      <c r="I57" s="56"/>
      <c r="J57" s="903" t="s">
        <v>529</v>
      </c>
      <c r="K57" s="903" t="s">
        <v>529</v>
      </c>
      <c r="L57" s="903" t="s">
        <v>529</v>
      </c>
      <c r="M57" s="1043" t="s">
        <v>529</v>
      </c>
      <c r="N57" s="1057">
        <v>58</v>
      </c>
      <c r="O57" s="601">
        <v>57.3</v>
      </c>
      <c r="P57" s="601">
        <v>58.8</v>
      </c>
      <c r="Q57" s="1043">
        <v>56.6</v>
      </c>
      <c r="R57" s="601">
        <v>56.6</v>
      </c>
      <c r="S57" s="257"/>
      <c r="T57" s="257"/>
      <c r="U57" s="257"/>
      <c r="W57" s="89"/>
    </row>
    <row r="58" spans="2:23" s="90" customFormat="1" ht="15" customHeight="1">
      <c r="B58" s="258" t="s">
        <v>18</v>
      </c>
      <c r="H58" s="99"/>
      <c r="I58" s="221"/>
      <c r="J58" s="129"/>
      <c r="K58" s="129"/>
      <c r="L58" s="129"/>
      <c r="M58" s="1041"/>
      <c r="N58" s="1055"/>
      <c r="O58" s="129"/>
      <c r="P58" s="129"/>
      <c r="Q58" s="1041"/>
      <c r="R58" s="129"/>
      <c r="S58" s="126"/>
      <c r="T58" s="126"/>
      <c r="U58" s="126"/>
      <c r="W58" s="89"/>
    </row>
    <row r="59" spans="2:23" s="211" customFormat="1" ht="15" customHeight="1">
      <c r="B59" s="249" t="s">
        <v>412</v>
      </c>
      <c r="C59" s="249"/>
      <c r="D59" s="250"/>
      <c r="E59" s="250"/>
      <c r="F59" s="251"/>
      <c r="H59" s="206"/>
      <c r="I59" s="56"/>
      <c r="J59" s="600">
        <v>798</v>
      </c>
      <c r="K59" s="600">
        <v>803</v>
      </c>
      <c r="L59" s="600">
        <v>761</v>
      </c>
      <c r="M59" s="1040">
        <v>766</v>
      </c>
      <c r="N59" s="1255">
        <v>775</v>
      </c>
      <c r="O59" s="600">
        <v>792</v>
      </c>
      <c r="P59" s="600">
        <v>814</v>
      </c>
      <c r="Q59" s="1040">
        <v>848.08600000000001</v>
      </c>
      <c r="R59" s="600">
        <v>874.54399999999998</v>
      </c>
      <c r="S59" s="252"/>
      <c r="T59" s="252"/>
      <c r="U59" s="252"/>
      <c r="W59" s="89"/>
    </row>
    <row r="60" spans="2:23" s="90" customFormat="1" ht="15" customHeight="1">
      <c r="B60" s="258" t="s">
        <v>537</v>
      </c>
      <c r="H60" s="99"/>
      <c r="I60" s="221"/>
      <c r="J60" s="129"/>
      <c r="K60" s="129"/>
      <c r="L60" s="129"/>
      <c r="M60" s="1041"/>
      <c r="N60" s="1055"/>
      <c r="O60" s="129"/>
      <c r="P60" s="129"/>
      <c r="Q60" s="1041"/>
      <c r="R60" s="129"/>
      <c r="S60" s="126"/>
      <c r="T60" s="126"/>
      <c r="U60" s="126"/>
      <c r="W60" s="857"/>
    </row>
    <row r="61" spans="2:23" s="90" customFormat="1" ht="15" customHeight="1" thickBot="1">
      <c r="B61" s="1064" t="s">
        <v>533</v>
      </c>
      <c r="C61" s="1065"/>
      <c r="D61" s="1066"/>
      <c r="E61" s="1066"/>
      <c r="F61" s="1067"/>
      <c r="H61" s="1305" t="s">
        <v>763</v>
      </c>
      <c r="I61" s="221"/>
      <c r="J61" s="1024">
        <v>818</v>
      </c>
      <c r="K61" s="1024">
        <v>1010.713</v>
      </c>
      <c r="L61" s="1024">
        <v>1227.1869999999999</v>
      </c>
      <c r="M61" s="802">
        <v>1470.7739999999999</v>
      </c>
      <c r="N61" s="1266">
        <v>1687.0360000000001</v>
      </c>
      <c r="O61" s="1199">
        <v>1953.2170000000001</v>
      </c>
      <c r="P61" s="1024">
        <v>2199.8850000000002</v>
      </c>
      <c r="Q61" s="802">
        <v>2472.8220000000001</v>
      </c>
      <c r="R61" s="1266">
        <v>2691.1529999999998</v>
      </c>
      <c r="S61" s="1024"/>
      <c r="T61" s="1024"/>
      <c r="U61" s="1024"/>
      <c r="W61" s="858"/>
    </row>
    <row r="62" spans="2:23" s="90" customFormat="1" ht="15" customHeight="1" thickTop="1">
      <c r="H62" s="99"/>
      <c r="I62" s="221"/>
      <c r="J62" s="221"/>
      <c r="K62" s="480"/>
      <c r="L62" s="480"/>
      <c r="M62" s="480"/>
      <c r="O62" s="480"/>
      <c r="P62" s="480"/>
      <c r="Q62" s="480"/>
      <c r="S62" s="480"/>
      <c r="T62" s="480"/>
      <c r="U62" s="480"/>
    </row>
    <row r="63" spans="2:23" s="90" customFormat="1" ht="15" customHeight="1">
      <c r="B63" s="821" t="s">
        <v>86</v>
      </c>
      <c r="H63" s="99"/>
      <c r="I63" s="221"/>
      <c r="J63" s="129"/>
      <c r="K63" s="542"/>
      <c r="L63" s="126"/>
      <c r="M63" s="126"/>
      <c r="N63" s="126"/>
      <c r="O63" s="542"/>
      <c r="P63" s="126"/>
      <c r="Q63" s="126"/>
      <c r="R63" s="126"/>
      <c r="S63" s="542"/>
      <c r="T63" s="126"/>
      <c r="U63" s="126"/>
    </row>
    <row r="64" spans="2:23" s="90" customFormat="1" ht="15" customHeight="1">
      <c r="B64" s="823" t="s">
        <v>410</v>
      </c>
      <c r="H64" s="99"/>
      <c r="I64" s="221"/>
      <c r="J64" s="129"/>
      <c r="K64" s="542"/>
      <c r="L64" s="126"/>
      <c r="M64" s="126"/>
      <c r="N64" s="126"/>
      <c r="O64" s="542"/>
      <c r="P64" s="126"/>
      <c r="Q64" s="126"/>
      <c r="R64" s="126"/>
      <c r="S64" s="542"/>
      <c r="T64" s="126"/>
      <c r="U64" s="126"/>
    </row>
    <row r="65" spans="2:21" s="90" customFormat="1" ht="15" customHeight="1">
      <c r="B65" s="90" t="s">
        <v>413</v>
      </c>
      <c r="H65" s="99"/>
      <c r="I65" s="221"/>
      <c r="J65" s="221"/>
      <c r="K65" s="480"/>
      <c r="L65" s="480"/>
      <c r="M65" s="480"/>
      <c r="O65" s="480"/>
      <c r="P65" s="480"/>
      <c r="Q65" s="480"/>
      <c r="S65" s="480"/>
      <c r="T65" s="480"/>
      <c r="U65" s="480"/>
    </row>
    <row r="66" spans="2:21" s="90" customFormat="1" ht="15" customHeight="1">
      <c r="H66" s="99"/>
      <c r="I66" s="221"/>
      <c r="J66" s="221"/>
      <c r="K66" s="480"/>
      <c r="L66" s="480"/>
      <c r="M66" s="480"/>
      <c r="O66" s="480"/>
      <c r="P66" s="480"/>
      <c r="Q66" s="480"/>
      <c r="S66" s="480"/>
      <c r="T66" s="480"/>
      <c r="U66" s="480"/>
    </row>
    <row r="67" spans="2:21" s="90" customFormat="1" ht="12.75" hidden="1" customHeight="1">
      <c r="H67" s="99"/>
      <c r="I67" s="221"/>
      <c r="J67" s="221"/>
    </row>
    <row r="68" spans="2:21" s="211" customFormat="1" ht="12.75" hidden="1" customHeight="1">
      <c r="B68" s="369"/>
      <c r="C68" s="369"/>
      <c r="D68" s="369"/>
      <c r="E68" s="369"/>
      <c r="F68" s="369"/>
      <c r="H68" s="370"/>
      <c r="I68" s="56"/>
      <c r="J68" s="852"/>
      <c r="K68" s="369"/>
      <c r="L68" s="369"/>
      <c r="M68" s="369"/>
      <c r="N68" s="369"/>
      <c r="O68" s="369"/>
      <c r="P68" s="369"/>
      <c r="Q68" s="369"/>
      <c r="R68" s="369"/>
      <c r="S68" s="369"/>
      <c r="T68" s="369"/>
      <c r="U68" s="369"/>
    </row>
    <row r="69" spans="2:21" s="211" customFormat="1" ht="12.75" hidden="1" customHeight="1">
      <c r="B69" s="405" t="s">
        <v>231</v>
      </c>
      <c r="C69" s="146"/>
      <c r="D69" s="146"/>
      <c r="E69" s="146"/>
      <c r="F69" s="146"/>
      <c r="G69" s="146"/>
      <c r="H69" s="244">
        <f>COUNTIF($72:$86,"&gt;2")+COUNTIF($72:$86,"&lt;-2")</f>
        <v>0</v>
      </c>
      <c r="I69" s="56"/>
      <c r="J69" s="56"/>
    </row>
    <row r="70" spans="2:21" s="211" customFormat="1" ht="12.75" hidden="1" customHeight="1">
      <c r="B70" s="405" t="s">
        <v>269</v>
      </c>
      <c r="C70" s="146"/>
      <c r="D70" s="146"/>
      <c r="E70" s="146"/>
      <c r="F70" s="146"/>
      <c r="G70" s="146"/>
      <c r="H70" s="425" t="str">
        <f>IF(ISERROR(SUM($72:$86)),"# ERREUR !","OK")</f>
        <v>OK</v>
      </c>
      <c r="I70" s="56"/>
      <c r="J70" s="56"/>
    </row>
    <row r="71" spans="2:21" s="211" customFormat="1" ht="12.75" hidden="1">
      <c r="B71" s="186"/>
      <c r="C71" s="186"/>
      <c r="D71" s="186"/>
      <c r="E71" s="186"/>
      <c r="F71" s="186"/>
      <c r="G71" s="186"/>
      <c r="H71" s="187"/>
      <c r="I71" s="56"/>
      <c r="J71" s="56"/>
    </row>
    <row r="72" spans="2:21" s="211" customFormat="1" ht="12.75" hidden="1" customHeight="1">
      <c r="B72" s="369"/>
      <c r="C72" s="369"/>
      <c r="D72" s="369"/>
      <c r="E72" s="369"/>
      <c r="F72" s="369"/>
      <c r="H72" s="370"/>
      <c r="I72" s="56"/>
      <c r="J72" s="852"/>
      <c r="K72" s="369"/>
      <c r="L72" s="369"/>
      <c r="M72" s="369"/>
      <c r="N72" s="369"/>
      <c r="O72" s="369"/>
      <c r="P72" s="369"/>
      <c r="Q72" s="369"/>
      <c r="R72" s="369"/>
      <c r="S72" s="369"/>
      <c r="T72" s="369"/>
      <c r="U72" s="369"/>
    </row>
    <row r="73" spans="2:21" s="146" customFormat="1" ht="12.75" hidden="1" customHeight="1">
      <c r="B73" s="146" t="s">
        <v>532</v>
      </c>
      <c r="H73" s="147" t="s">
        <v>191</v>
      </c>
      <c r="I73" s="259"/>
      <c r="J73" s="290">
        <f t="shared" ref="J73:U73" si="0">IF(ABS(J12-J53)&lt;0.001,0,J12-J53)</f>
        <v>0</v>
      </c>
      <c r="K73" s="290">
        <f t="shared" si="0"/>
        <v>0</v>
      </c>
      <c r="L73" s="290">
        <f t="shared" si="0"/>
        <v>0</v>
      </c>
      <c r="M73" s="290">
        <f t="shared" si="0"/>
        <v>0</v>
      </c>
      <c r="N73" s="290">
        <f t="shared" si="0"/>
        <v>0</v>
      </c>
      <c r="O73" s="290">
        <f t="shared" si="0"/>
        <v>0</v>
      </c>
      <c r="P73" s="290">
        <f t="shared" si="0"/>
        <v>0</v>
      </c>
      <c r="Q73" s="290">
        <f t="shared" si="0"/>
        <v>0</v>
      </c>
      <c r="R73" s="290">
        <f t="shared" si="0"/>
        <v>0</v>
      </c>
      <c r="S73" s="290">
        <f t="shared" si="0"/>
        <v>0</v>
      </c>
      <c r="T73" s="290">
        <f t="shared" si="0"/>
        <v>0</v>
      </c>
      <c r="U73" s="290">
        <f t="shared" si="0"/>
        <v>0</v>
      </c>
    </row>
    <row r="74" spans="2:21" s="146" customFormat="1" ht="12.75" hidden="1" customHeight="1">
      <c r="B74" s="146" t="s">
        <v>545</v>
      </c>
      <c r="H74" s="147" t="s">
        <v>191</v>
      </c>
      <c r="I74" s="259"/>
      <c r="J74" s="290">
        <f t="shared" ref="J74:U74" si="1">IF(J12&lt;&gt;"",IF(ABS(J13-(J26/J12)&lt;0.001),0,J13-(J26/J12)),0)</f>
        <v>2.1494757513853546E-3</v>
      </c>
      <c r="K74" s="290">
        <f t="shared" si="1"/>
        <v>0</v>
      </c>
      <c r="L74" s="290">
        <f t="shared" si="1"/>
        <v>3.060663760003024E-3</v>
      </c>
      <c r="M74" s="290">
        <f t="shared" si="1"/>
        <v>1.4027198897756943E-3</v>
      </c>
      <c r="N74" s="290">
        <f t="shared" si="1"/>
        <v>0</v>
      </c>
      <c r="O74" s="290">
        <f t="shared" si="1"/>
        <v>0</v>
      </c>
      <c r="P74" s="290">
        <f t="shared" si="1"/>
        <v>0</v>
      </c>
      <c r="Q74" s="290">
        <f t="shared" si="1"/>
        <v>0</v>
      </c>
      <c r="R74" s="290">
        <f t="shared" si="1"/>
        <v>0</v>
      </c>
      <c r="S74" s="290">
        <f t="shared" si="1"/>
        <v>0</v>
      </c>
      <c r="T74" s="290">
        <f t="shared" si="1"/>
        <v>0</v>
      </c>
      <c r="U74" s="290">
        <f t="shared" si="1"/>
        <v>0</v>
      </c>
    </row>
    <row r="75" spans="2:21" s="146" customFormat="1" ht="12.75" hidden="1" customHeight="1">
      <c r="B75" s="146" t="s">
        <v>132</v>
      </c>
      <c r="H75" s="147" t="s">
        <v>191</v>
      </c>
      <c r="I75" s="259"/>
      <c r="J75" s="290">
        <f t="shared" ref="J75:U75" si="2">IF(ABS(J20-J25)&lt;0.001,0,J20-J25)</f>
        <v>0</v>
      </c>
      <c r="K75" s="290">
        <f t="shared" si="2"/>
        <v>0</v>
      </c>
      <c r="L75" s="290">
        <f t="shared" si="2"/>
        <v>0</v>
      </c>
      <c r="M75" s="290">
        <f t="shared" si="2"/>
        <v>0</v>
      </c>
      <c r="N75" s="290">
        <f t="shared" si="2"/>
        <v>0</v>
      </c>
      <c r="O75" s="290">
        <f t="shared" si="2"/>
        <v>0</v>
      </c>
      <c r="P75" s="290">
        <f t="shared" si="2"/>
        <v>0</v>
      </c>
      <c r="Q75" s="290">
        <f t="shared" si="2"/>
        <v>0</v>
      </c>
      <c r="R75" s="290">
        <f t="shared" si="2"/>
        <v>0</v>
      </c>
      <c r="S75" s="290">
        <f t="shared" si="2"/>
        <v>0</v>
      </c>
      <c r="T75" s="290">
        <f t="shared" si="2"/>
        <v>0</v>
      </c>
      <c r="U75" s="290">
        <f t="shared" si="2"/>
        <v>0</v>
      </c>
    </row>
    <row r="76" spans="2:21" s="146" customFormat="1" ht="12.75" hidden="1" customHeight="1">
      <c r="B76" s="146" t="s">
        <v>132</v>
      </c>
      <c r="H76" s="147" t="s">
        <v>191</v>
      </c>
      <c r="I76" s="259"/>
      <c r="J76" s="290">
        <f t="shared" ref="J76:U76" si="3">IF(ABS(J20-(J21+J24))&lt;0.001,0,J20-(J21+J24))</f>
        <v>0</v>
      </c>
      <c r="K76" s="290">
        <f t="shared" si="3"/>
        <v>0</v>
      </c>
      <c r="L76" s="290">
        <f t="shared" si="3"/>
        <v>0</v>
      </c>
      <c r="M76" s="290">
        <f t="shared" si="3"/>
        <v>0</v>
      </c>
      <c r="N76" s="290">
        <f t="shared" si="3"/>
        <v>0</v>
      </c>
      <c r="O76" s="290">
        <f t="shared" si="3"/>
        <v>0</v>
      </c>
      <c r="P76" s="290">
        <f t="shared" si="3"/>
        <v>0</v>
      </c>
      <c r="Q76" s="290">
        <f t="shared" si="3"/>
        <v>0</v>
      </c>
      <c r="R76" s="290">
        <f t="shared" si="3"/>
        <v>0</v>
      </c>
      <c r="S76" s="290">
        <f t="shared" si="3"/>
        <v>0</v>
      </c>
      <c r="T76" s="290">
        <f t="shared" si="3"/>
        <v>0</v>
      </c>
      <c r="U76" s="290">
        <f t="shared" si="3"/>
        <v>0</v>
      </c>
    </row>
    <row r="77" spans="2:21" s="146" customFormat="1" ht="12.75" hidden="1" customHeight="1">
      <c r="B77" s="146" t="s">
        <v>541</v>
      </c>
      <c r="H77" s="147" t="s">
        <v>191</v>
      </c>
      <c r="I77" s="259"/>
      <c r="J77" s="290">
        <f t="shared" ref="J77:U77" si="4">J21-SUM(J22:J23)</f>
        <v>0</v>
      </c>
      <c r="K77" s="290">
        <f t="shared" si="4"/>
        <v>0</v>
      </c>
      <c r="L77" s="290">
        <f t="shared" si="4"/>
        <v>0</v>
      </c>
      <c r="M77" s="290">
        <f t="shared" si="4"/>
        <v>0</v>
      </c>
      <c r="N77" s="290">
        <f t="shared" si="4"/>
        <v>0</v>
      </c>
      <c r="O77" s="290">
        <f t="shared" si="4"/>
        <v>0</v>
      </c>
      <c r="P77" s="290">
        <f t="shared" si="4"/>
        <v>0</v>
      </c>
      <c r="Q77" s="290">
        <f t="shared" si="4"/>
        <v>0</v>
      </c>
      <c r="R77" s="290">
        <f t="shared" si="4"/>
        <v>0</v>
      </c>
      <c r="S77" s="290">
        <f t="shared" si="4"/>
        <v>0</v>
      </c>
      <c r="T77" s="290">
        <f t="shared" si="4"/>
        <v>0</v>
      </c>
      <c r="U77" s="290">
        <f t="shared" si="4"/>
        <v>0</v>
      </c>
    </row>
    <row r="78" spans="2:21" s="146" customFormat="1" ht="12.75" hidden="1" customHeight="1">
      <c r="B78" s="146" t="s">
        <v>132</v>
      </c>
      <c r="H78" s="147" t="s">
        <v>191</v>
      </c>
      <c r="I78" s="259"/>
      <c r="J78" s="290">
        <f t="shared" ref="J78:U78" si="5">IF(ABS(J25-SUM(J26:J27))&lt;0.001,0,J25-SUM(J26:J27))</f>
        <v>0</v>
      </c>
      <c r="K78" s="290">
        <f t="shared" si="5"/>
        <v>0</v>
      </c>
      <c r="L78" s="290">
        <f t="shared" si="5"/>
        <v>0</v>
      </c>
      <c r="M78" s="290">
        <f t="shared" si="5"/>
        <v>0</v>
      </c>
      <c r="N78" s="290">
        <f t="shared" si="5"/>
        <v>0</v>
      </c>
      <c r="O78" s="290">
        <f t="shared" si="5"/>
        <v>0</v>
      </c>
      <c r="P78" s="290">
        <f t="shared" si="5"/>
        <v>0</v>
      </c>
      <c r="Q78" s="290">
        <f t="shared" si="5"/>
        <v>0</v>
      </c>
      <c r="R78" s="290">
        <f t="shared" si="5"/>
        <v>0</v>
      </c>
      <c r="S78" s="290">
        <f t="shared" si="5"/>
        <v>0</v>
      </c>
      <c r="T78" s="290">
        <f t="shared" si="5"/>
        <v>0</v>
      </c>
      <c r="U78" s="290">
        <f t="shared" si="5"/>
        <v>0</v>
      </c>
    </row>
    <row r="79" spans="2:21" s="146" customFormat="1" ht="12.75" hidden="1" customHeight="1">
      <c r="B79" s="146" t="s">
        <v>487</v>
      </c>
      <c r="H79" s="147" t="s">
        <v>191</v>
      </c>
      <c r="I79" s="259"/>
      <c r="J79" s="290">
        <f t="shared" ref="J79:U79" si="6">IF(ABS(J27-SUM(J28:J30))&lt;0.001,0,J27-SUM(J28:J30))</f>
        <v>0.14400000000023283</v>
      </c>
      <c r="K79" s="290">
        <f t="shared" si="6"/>
        <v>0.13700000000062573</v>
      </c>
      <c r="L79" s="290">
        <f t="shared" si="6"/>
        <v>0.12599999999838474</v>
      </c>
      <c r="M79" s="290">
        <f t="shared" si="6"/>
        <v>0.11399999999957799</v>
      </c>
      <c r="N79" s="290">
        <f t="shared" si="6"/>
        <v>5.100000000129512E-2</v>
      </c>
      <c r="O79" s="290">
        <f t="shared" si="6"/>
        <v>4.9000000000887667E-2</v>
      </c>
      <c r="P79" s="290">
        <f t="shared" si="6"/>
        <v>4.7999999998864951E-2</v>
      </c>
      <c r="Q79" s="290">
        <f t="shared" si="6"/>
        <v>4.7999999998864951E-2</v>
      </c>
      <c r="R79" s="290">
        <f t="shared" si="6"/>
        <v>4.800000000068394E-2</v>
      </c>
      <c r="S79" s="290">
        <f t="shared" si="6"/>
        <v>0</v>
      </c>
      <c r="T79" s="290">
        <f t="shared" si="6"/>
        <v>0</v>
      </c>
      <c r="U79" s="290">
        <f t="shared" si="6"/>
        <v>0</v>
      </c>
    </row>
    <row r="80" spans="2:21" s="146" customFormat="1" ht="12.75" hidden="1" customHeight="1">
      <c r="B80" s="146" t="s">
        <v>822</v>
      </c>
      <c r="H80" s="147" t="s">
        <v>191</v>
      </c>
      <c r="I80" s="259"/>
      <c r="J80" s="290">
        <f>IF(ABS(J22-J28)&lt;0.001,0,J22-J28)</f>
        <v>0</v>
      </c>
      <c r="K80" s="290">
        <f t="shared" ref="K80:U80" si="7">IF(ABS(K22-K28)&lt;0.001,0,K22-K28)</f>
        <v>0</v>
      </c>
      <c r="L80" s="290">
        <f t="shared" si="7"/>
        <v>0</v>
      </c>
      <c r="M80" s="290">
        <f t="shared" si="7"/>
        <v>0</v>
      </c>
      <c r="N80" s="290">
        <f t="shared" si="7"/>
        <v>0</v>
      </c>
      <c r="O80" s="290">
        <f t="shared" si="7"/>
        <v>0</v>
      </c>
      <c r="P80" s="290">
        <f t="shared" si="7"/>
        <v>0</v>
      </c>
      <c r="Q80" s="290">
        <f t="shared" si="7"/>
        <v>0</v>
      </c>
      <c r="R80" s="290">
        <f t="shared" si="7"/>
        <v>0</v>
      </c>
      <c r="S80" s="290">
        <f t="shared" si="7"/>
        <v>0</v>
      </c>
      <c r="T80" s="290">
        <f t="shared" si="7"/>
        <v>0</v>
      </c>
      <c r="U80" s="290">
        <f t="shared" si="7"/>
        <v>0</v>
      </c>
    </row>
    <row r="81" spans="2:21" s="146" customFormat="1" ht="12.75" hidden="1" customHeight="1">
      <c r="B81" s="146" t="s">
        <v>823</v>
      </c>
      <c r="H81" s="147" t="s">
        <v>191</v>
      </c>
      <c r="I81" s="259"/>
      <c r="J81" s="290">
        <f>IF(ABS(J24-J30)&lt;0.001,0,J24-J30)</f>
        <v>0.14399999999932334</v>
      </c>
      <c r="K81" s="290">
        <f t="shared" ref="K81:U81" si="8">IF(ABS(K24-K30)&lt;0.001,0,K24-K30)</f>
        <v>0.13699999999971624</v>
      </c>
      <c r="L81" s="290">
        <f t="shared" si="8"/>
        <v>0.12599999999929423</v>
      </c>
      <c r="M81" s="290">
        <f t="shared" si="8"/>
        <v>0.11399999999957799</v>
      </c>
      <c r="N81" s="290">
        <f t="shared" si="8"/>
        <v>5.1000000000385626E-2</v>
      </c>
      <c r="O81" s="290">
        <f t="shared" si="8"/>
        <v>4.8999999999978172E-2</v>
      </c>
      <c r="P81" s="290">
        <f t="shared" si="8"/>
        <v>4.7999999999774445E-2</v>
      </c>
      <c r="Q81" s="290">
        <f t="shared" si="8"/>
        <v>4.7999999999774445E-2</v>
      </c>
      <c r="R81" s="290">
        <f t="shared" si="8"/>
        <v>4.7999999999774445E-2</v>
      </c>
      <c r="S81" s="290">
        <f t="shared" si="8"/>
        <v>0</v>
      </c>
      <c r="T81" s="290">
        <f t="shared" si="8"/>
        <v>0</v>
      </c>
      <c r="U81" s="290">
        <f t="shared" si="8"/>
        <v>0</v>
      </c>
    </row>
    <row r="82" spans="2:21" s="146" customFormat="1" ht="12.75" hidden="1" customHeight="1">
      <c r="B82" s="146" t="s">
        <v>73</v>
      </c>
      <c r="H82" s="147" t="s">
        <v>191</v>
      </c>
      <c r="I82" s="259"/>
      <c r="J82" s="290">
        <f>IF(ABS(J45-SUM(J46:J47))&lt;0.001,0,J45-SUM(J46:J47))</f>
        <v>0</v>
      </c>
      <c r="K82" s="290">
        <f t="shared" ref="K82:U82" si="9">IF(ABS(K45-SUM(K46:K47))&lt;0.001,0,K45-SUM(K46:K47))</f>
        <v>1</v>
      </c>
      <c r="L82" s="290">
        <f t="shared" si="9"/>
        <v>0</v>
      </c>
      <c r="M82" s="290">
        <f t="shared" si="9"/>
        <v>0</v>
      </c>
      <c r="N82" s="290">
        <f t="shared" si="9"/>
        <v>0</v>
      </c>
      <c r="O82" s="290">
        <f t="shared" si="9"/>
        <v>0</v>
      </c>
      <c r="P82" s="290">
        <f t="shared" si="9"/>
        <v>-1</v>
      </c>
      <c r="Q82" s="290">
        <f t="shared" si="9"/>
        <v>0</v>
      </c>
      <c r="R82" s="290">
        <f t="shared" si="9"/>
        <v>0</v>
      </c>
      <c r="S82" s="290">
        <f t="shared" si="9"/>
        <v>0</v>
      </c>
      <c r="T82" s="290">
        <f t="shared" si="9"/>
        <v>0</v>
      </c>
      <c r="U82" s="290">
        <f t="shared" si="9"/>
        <v>0</v>
      </c>
    </row>
    <row r="83" spans="2:21" s="146" customFormat="1" ht="12.75" hidden="1" customHeight="1">
      <c r="B83" s="146" t="s">
        <v>133</v>
      </c>
      <c r="H83" s="147" t="s">
        <v>191</v>
      </c>
      <c r="I83" s="259"/>
      <c r="J83" s="290">
        <f t="shared" ref="J83:U83" si="10">IF(ABS(J48-J52)&lt;0.001,0,J48-J52)</f>
        <v>0</v>
      </c>
      <c r="K83" s="290">
        <f t="shared" si="10"/>
        <v>0</v>
      </c>
      <c r="L83" s="290">
        <f t="shared" si="10"/>
        <v>0</v>
      </c>
      <c r="M83" s="290">
        <f t="shared" si="10"/>
        <v>0</v>
      </c>
      <c r="N83" s="290">
        <f t="shared" si="10"/>
        <v>0</v>
      </c>
      <c r="O83" s="290">
        <f t="shared" si="10"/>
        <v>0</v>
      </c>
      <c r="P83" s="290">
        <f t="shared" si="10"/>
        <v>0</v>
      </c>
      <c r="Q83" s="290">
        <f t="shared" si="10"/>
        <v>0</v>
      </c>
      <c r="R83" s="290">
        <f t="shared" si="10"/>
        <v>0</v>
      </c>
      <c r="S83" s="290">
        <f t="shared" si="10"/>
        <v>0</v>
      </c>
      <c r="T83" s="290">
        <f t="shared" si="10"/>
        <v>0</v>
      </c>
      <c r="U83" s="290">
        <f t="shared" si="10"/>
        <v>0</v>
      </c>
    </row>
    <row r="84" spans="2:21" s="146" customFormat="1" ht="12.75" hidden="1" customHeight="1">
      <c r="B84" s="146" t="s">
        <v>133</v>
      </c>
      <c r="H84" s="147" t="s">
        <v>191</v>
      </c>
      <c r="I84" s="259"/>
      <c r="J84" s="290">
        <f t="shared" ref="J84:U84" si="11">IF(ABS(J48-(J49+J50+J51))&lt;0.001,0,J48-(J49+J50+J51))</f>
        <v>0</v>
      </c>
      <c r="K84" s="290">
        <f t="shared" si="11"/>
        <v>0</v>
      </c>
      <c r="L84" s="290">
        <f t="shared" si="11"/>
        <v>0</v>
      </c>
      <c r="M84" s="290">
        <f t="shared" si="11"/>
        <v>0</v>
      </c>
      <c r="N84" s="290">
        <f t="shared" si="11"/>
        <v>0</v>
      </c>
      <c r="O84" s="290">
        <f t="shared" si="11"/>
        <v>0</v>
      </c>
      <c r="P84" s="290">
        <f t="shared" si="11"/>
        <v>0</v>
      </c>
      <c r="Q84" s="290">
        <f t="shared" si="11"/>
        <v>0</v>
      </c>
      <c r="R84" s="290">
        <f t="shared" si="11"/>
        <v>0</v>
      </c>
      <c r="S84" s="290">
        <f t="shared" si="11"/>
        <v>0</v>
      </c>
      <c r="T84" s="290">
        <f t="shared" si="11"/>
        <v>0</v>
      </c>
      <c r="U84" s="290">
        <f t="shared" si="11"/>
        <v>0</v>
      </c>
    </row>
    <row r="85" spans="2:21" s="146" customFormat="1" ht="12.75" hidden="1" customHeight="1">
      <c r="B85" s="146" t="s">
        <v>133</v>
      </c>
      <c r="H85" s="147" t="s">
        <v>191</v>
      </c>
      <c r="I85" s="259"/>
      <c r="J85" s="290">
        <f>IF(ABS(J52-SUM(J53:J54))&lt;0.001,0,J52-SUM(J53:J54))</f>
        <v>0</v>
      </c>
      <c r="K85" s="290">
        <f t="shared" ref="K85:U85" si="12">IF(ABS(K52-SUM(K53:K54))&lt;0.001,0,K52-SUM(K53:K54))</f>
        <v>0</v>
      </c>
      <c r="L85" s="290">
        <f t="shared" si="12"/>
        <v>0</v>
      </c>
      <c r="M85" s="290">
        <f t="shared" si="12"/>
        <v>0</v>
      </c>
      <c r="N85" s="290">
        <f t="shared" si="12"/>
        <v>0</v>
      </c>
      <c r="O85" s="290">
        <f t="shared" si="12"/>
        <v>0</v>
      </c>
      <c r="P85" s="290">
        <f t="shared" si="12"/>
        <v>0</v>
      </c>
      <c r="Q85" s="290">
        <f t="shared" si="12"/>
        <v>0</v>
      </c>
      <c r="R85" s="290">
        <f t="shared" si="12"/>
        <v>0</v>
      </c>
      <c r="S85" s="290">
        <f t="shared" si="12"/>
        <v>0</v>
      </c>
      <c r="T85" s="290">
        <f t="shared" si="12"/>
        <v>0</v>
      </c>
      <c r="U85" s="290">
        <f t="shared" si="12"/>
        <v>0</v>
      </c>
    </row>
    <row r="86" spans="2:21" s="211" customFormat="1" ht="12.75" hidden="1" customHeight="1">
      <c r="B86" s="186"/>
      <c r="C86" s="186"/>
      <c r="D86" s="186"/>
      <c r="E86" s="186"/>
      <c r="F86" s="186"/>
      <c r="H86" s="187"/>
      <c r="I86" s="56"/>
      <c r="J86" s="186"/>
      <c r="K86" s="186"/>
      <c r="L86" s="186"/>
      <c r="M86" s="186"/>
      <c r="N86" s="186"/>
      <c r="O86" s="186"/>
      <c r="P86" s="186"/>
      <c r="Q86" s="186"/>
      <c r="R86" s="186"/>
      <c r="S86" s="186"/>
      <c r="T86" s="186"/>
      <c r="U86" s="186"/>
    </row>
    <row r="87" spans="2:21" hidden="1"/>
  </sheetData>
  <customSheetViews>
    <customSheetView guid="{F499C411-D421-49FC-BA0F-3A5BFE024471}" scale="80" showGridLines="0" printArea="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38" activePane="bottomRight" state="frozen"/>
      <selection pane="bottomRight" activeCell="N77" sqref="N77"/>
      <rowBreaks count="1" manualBreakCount="1">
        <brk id="45" max="16383"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P32" activePane="bottomRight" state="frozen"/>
      <selection pane="bottomRight" activeCell="D52" sqref="D52"/>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xSplit="8" ySplit="8" topLeftCell="I9" activePane="bottomRight" state="frozenSplit"/>
      <selection pane="bottomRight" activeCell="R31" sqref="R31"/>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J78:U78">
    <cfRule type="cellIs" dxfId="166" priority="15" operator="notBetween">
      <formula>-2</formula>
      <formula>2</formula>
    </cfRule>
  </conditionalFormatting>
  <conditionalFormatting sqref="H69">
    <cfRule type="cellIs" dxfId="165" priority="14" operator="notEqual">
      <formula>0</formula>
    </cfRule>
  </conditionalFormatting>
  <conditionalFormatting sqref="H70">
    <cfRule type="cellIs" dxfId="164" priority="13" operator="notEqual">
      <formula>"OK"</formula>
    </cfRule>
  </conditionalFormatting>
  <conditionalFormatting sqref="J75:U75">
    <cfRule type="cellIs" dxfId="163" priority="12" operator="notBetween">
      <formula>-2</formula>
      <formula>2</formula>
    </cfRule>
  </conditionalFormatting>
  <conditionalFormatting sqref="J74:U74">
    <cfRule type="cellIs" dxfId="162" priority="11" operator="notBetween">
      <formula>-2</formula>
      <formula>2</formula>
    </cfRule>
  </conditionalFormatting>
  <conditionalFormatting sqref="J77:U77">
    <cfRule type="cellIs" dxfId="161" priority="10" operator="notBetween">
      <formula>-2</formula>
      <formula>2</formula>
    </cfRule>
  </conditionalFormatting>
  <conditionalFormatting sqref="J73:U73">
    <cfRule type="cellIs" dxfId="160" priority="9" operator="notBetween">
      <formula>-2</formula>
      <formula>2</formula>
    </cfRule>
  </conditionalFormatting>
  <conditionalFormatting sqref="J79:U79">
    <cfRule type="cellIs" dxfId="159" priority="8" operator="notBetween">
      <formula>-2</formula>
      <formula>2</formula>
    </cfRule>
  </conditionalFormatting>
  <conditionalFormatting sqref="J83:U83">
    <cfRule type="cellIs" dxfId="158" priority="7" operator="notBetween">
      <formula>-2</formula>
      <formula>2</formula>
    </cfRule>
  </conditionalFormatting>
  <conditionalFormatting sqref="J82:U82">
    <cfRule type="cellIs" dxfId="157" priority="6" operator="notBetween">
      <formula>-2</formula>
      <formula>2</formula>
    </cfRule>
  </conditionalFormatting>
  <conditionalFormatting sqref="J76:U76">
    <cfRule type="cellIs" dxfId="156" priority="5" operator="notBetween">
      <formula>-2</formula>
      <formula>2</formula>
    </cfRule>
  </conditionalFormatting>
  <conditionalFormatting sqref="J85:U85">
    <cfRule type="cellIs" dxfId="155" priority="4" operator="notBetween">
      <formula>-2</formula>
      <formula>2</formula>
    </cfRule>
  </conditionalFormatting>
  <conditionalFormatting sqref="J84:U84">
    <cfRule type="cellIs" dxfId="154" priority="3" operator="notBetween">
      <formula>-2</formula>
      <formula>2</formula>
    </cfRule>
  </conditionalFormatting>
  <conditionalFormatting sqref="J80:U80">
    <cfRule type="cellIs" dxfId="153" priority="2" operator="notBetween">
      <formula>-2</formula>
      <formula>2</formula>
    </cfRule>
  </conditionalFormatting>
  <conditionalFormatting sqref="J81:U81">
    <cfRule type="cellIs" dxfId="152"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rowBreaks count="1" manualBreakCount="1">
    <brk id="41" max="16383" man="1"/>
  </rowBreaks>
  <drawing r:id="rId7"/>
  <legacyDrawing r:id="rId8"/>
  <controls>
    <mc:AlternateContent xmlns:mc="http://schemas.openxmlformats.org/markup-compatibility/2006">
      <mc:Choice Requires="x14">
        <control shapeId="17409"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7409" r:id="rId9" name="CustomMemberDispatcher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9">
    <tabColor rgb="FFFF6600"/>
  </sheetPr>
  <dimension ref="B1:CD64"/>
  <sheetViews>
    <sheetView showGridLines="0" zoomScale="80" zoomScaleNormal="80" zoomScaleSheetLayoutView="70" workbookViewId="0">
      <pane xSplit="22" ySplit="7" topLeftCell="W8" activePane="bottomRight" state="frozen"/>
      <selection pane="topRight"/>
      <selection pane="bottomLeft"/>
      <selection pane="bottomRight"/>
    </sheetView>
  </sheetViews>
  <sheetFormatPr baseColWidth="10" defaultColWidth="11.42578125" defaultRowHeight="14.25"/>
  <cols>
    <col min="1" max="5" width="2.7109375" style="7" customWidth="1"/>
    <col min="6" max="6" width="47.7109375" style="7" customWidth="1"/>
    <col min="7" max="7" width="1.7109375" style="7" customWidth="1"/>
    <col min="8" max="8" width="10.7109375" style="22" customWidth="1"/>
    <col min="9" max="9" width="2.7109375" style="7" customWidth="1"/>
    <col min="10" max="22" width="10.7109375" style="7" hidden="1" customWidth="1"/>
    <col min="23" max="23" width="10.7109375" style="7" customWidth="1"/>
    <col min="24" max="24" width="2.7109375" style="7" customWidth="1"/>
    <col min="25" max="25" width="10.7109375" style="7" hidden="1" customWidth="1"/>
    <col min="26" max="26" width="10.7109375" style="7" customWidth="1"/>
    <col min="27" max="27" width="10.7109375" style="7" hidden="1" customWidth="1"/>
    <col min="28" max="28" width="10.7109375" style="7" customWidth="1"/>
    <col min="29" max="29" width="10.7109375" style="7" hidden="1" customWidth="1"/>
    <col min="30" max="30" width="10.7109375" style="7" customWidth="1"/>
    <col min="31" max="31" width="10.7109375" style="7" hidden="1" customWidth="1"/>
    <col min="32" max="32" width="10.7109375" style="7" customWidth="1"/>
    <col min="33" max="33" width="10.7109375" style="7" hidden="1" customWidth="1"/>
    <col min="34" max="34" width="10.7109375" style="7" customWidth="1"/>
    <col min="35" max="35" width="10.7109375" style="7" hidden="1" customWidth="1"/>
    <col min="36" max="38" width="10.7109375" style="7" customWidth="1"/>
    <col min="39" max="39" width="2.7109375" style="7" customWidth="1"/>
    <col min="40" max="54" width="10.7109375" style="7" customWidth="1"/>
    <col min="55" max="55" width="5.7109375" style="7" hidden="1" customWidth="1"/>
    <col min="56" max="63" width="10.7109375" style="4" hidden="1" customWidth="1"/>
    <col min="64" max="64" width="5.7109375" style="4" hidden="1" customWidth="1"/>
    <col min="65" max="72" width="10.7109375" style="4" hidden="1" customWidth="1"/>
    <col min="73" max="73" width="5.7109375" style="4" hidden="1" customWidth="1"/>
    <col min="74" max="81" width="10.7109375" style="4" hidden="1" customWidth="1"/>
    <col min="82" max="82" width="5.7109375" style="7" hidden="1" customWidth="1"/>
    <col min="83" max="16384" width="11.42578125" style="7"/>
  </cols>
  <sheetData>
    <row r="1" spans="2:82" s="4" customFormat="1" ht="12" customHeight="1">
      <c r="F1" s="1350" t="s">
        <v>285</v>
      </c>
      <c r="H1" s="15"/>
      <c r="X1" s="102"/>
      <c r="AM1" s="102"/>
    </row>
    <row r="2" spans="2:82" s="4" customFormat="1" ht="12" customHeight="1">
      <c r="F2" s="1351"/>
      <c r="H2" s="15"/>
      <c r="X2" s="102"/>
      <c r="AM2" s="102"/>
    </row>
    <row r="3" spans="2:82" s="4" customFormat="1" ht="12" customHeight="1">
      <c r="F3" s="1351"/>
      <c r="H3" s="15"/>
      <c r="X3" s="102"/>
      <c r="AM3" s="102"/>
    </row>
    <row r="4" spans="2:82" s="4" customFormat="1" ht="12" customHeight="1">
      <c r="F4" s="1351"/>
      <c r="H4" s="15"/>
      <c r="J4" s="19"/>
      <c r="X4" s="102"/>
      <c r="AM4" s="102"/>
    </row>
    <row r="5" spans="2:82" s="4" customFormat="1" ht="12" customHeight="1">
      <c r="F5" s="1394"/>
      <c r="H5" s="15"/>
      <c r="J5" s="19"/>
      <c r="X5" s="102"/>
      <c r="AM5" s="102"/>
    </row>
    <row r="6" spans="2:82" ht="23.25" customHeight="1">
      <c r="B6" s="1358" t="s">
        <v>65</v>
      </c>
      <c r="C6" s="1358"/>
      <c r="D6" s="1358"/>
      <c r="E6" s="1358"/>
      <c r="F6" s="1358"/>
      <c r="G6" s="21"/>
      <c r="H6" s="1358" t="s">
        <v>0</v>
      </c>
      <c r="I6" s="21"/>
      <c r="J6" s="892">
        <v>2016</v>
      </c>
      <c r="K6" s="892"/>
      <c r="L6" s="892"/>
      <c r="M6" s="892"/>
      <c r="N6" s="892"/>
      <c r="O6" s="892"/>
      <c r="P6" s="892"/>
      <c r="Q6" s="892"/>
      <c r="R6" s="892"/>
      <c r="S6" s="892"/>
      <c r="T6" s="892"/>
      <c r="U6" s="892"/>
      <c r="V6" s="892"/>
      <c r="W6" s="892">
        <v>2016</v>
      </c>
      <c r="Y6" s="892">
        <v>2017</v>
      </c>
      <c r="Z6" s="892">
        <v>2017</v>
      </c>
      <c r="AA6" s="892"/>
      <c r="AB6" s="892"/>
      <c r="AC6" s="892"/>
      <c r="AD6" s="892"/>
      <c r="AE6" s="892"/>
      <c r="AF6" s="892"/>
      <c r="AG6" s="892"/>
      <c r="AH6" s="892"/>
      <c r="AI6" s="892"/>
      <c r="AJ6" s="892"/>
      <c r="AK6" s="892"/>
      <c r="AL6" s="892"/>
      <c r="AN6" s="892">
        <v>2018</v>
      </c>
      <c r="AO6" s="892"/>
      <c r="AP6" s="892"/>
      <c r="AQ6" s="892"/>
      <c r="AR6" s="892"/>
      <c r="AS6" s="892"/>
      <c r="AT6" s="892"/>
      <c r="AU6" s="892"/>
      <c r="AV6" s="892"/>
      <c r="AW6" s="892"/>
      <c r="AX6" s="892"/>
      <c r="AY6" s="892"/>
      <c r="AZ6" s="892"/>
      <c r="BA6" s="892"/>
      <c r="BI6" s="1141" t="str">
        <f>IF($W$7="FY16","OFF","ON")</f>
        <v>OFF</v>
      </c>
      <c r="BJ6" s="143"/>
      <c r="BK6" s="1141" t="str">
        <f>IF($W$7="FY16","OFF","ON")</f>
        <v>OFF</v>
      </c>
      <c r="BL6" s="7"/>
      <c r="BM6" s="143"/>
      <c r="BN6" s="143"/>
      <c r="BO6" s="143"/>
      <c r="BP6" s="143"/>
      <c r="BQ6" s="1141" t="str">
        <f>IF($AK$7="FY16cb","OFF","ON")</f>
        <v>OFF</v>
      </c>
      <c r="BR6" s="143"/>
      <c r="BS6" s="1141" t="str">
        <f>IF($AK$7="FY16cb","OFF","ON")</f>
        <v>OFF</v>
      </c>
    </row>
    <row r="7" spans="2:82" s="39" customFormat="1" ht="29.25" customHeight="1">
      <c r="B7" s="1360"/>
      <c r="C7" s="1360"/>
      <c r="D7" s="1360"/>
      <c r="E7" s="1360"/>
      <c r="F7" s="1360"/>
      <c r="H7" s="1360"/>
      <c r="J7" s="236" t="s">
        <v>256</v>
      </c>
      <c r="K7" s="237" t="s">
        <v>249</v>
      </c>
      <c r="L7" s="236" t="s">
        <v>257</v>
      </c>
      <c r="M7" s="41" t="s">
        <v>250</v>
      </c>
      <c r="N7" s="236" t="s">
        <v>258</v>
      </c>
      <c r="O7" s="41" t="s">
        <v>251</v>
      </c>
      <c r="P7" s="236" t="s">
        <v>259</v>
      </c>
      <c r="Q7" s="237" t="s">
        <v>252</v>
      </c>
      <c r="R7" s="236" t="s">
        <v>260</v>
      </c>
      <c r="S7" s="41" t="s">
        <v>253</v>
      </c>
      <c r="T7" s="236" t="s">
        <v>261</v>
      </c>
      <c r="U7" s="42" t="s">
        <v>254</v>
      </c>
      <c r="V7" s="236" t="s">
        <v>262</v>
      </c>
      <c r="W7" s="237" t="s">
        <v>255</v>
      </c>
      <c r="Y7" s="236" t="s">
        <v>382</v>
      </c>
      <c r="Z7" s="237" t="s">
        <v>369</v>
      </c>
      <c r="AA7" s="236" t="s">
        <v>381</v>
      </c>
      <c r="AB7" s="41" t="s">
        <v>370</v>
      </c>
      <c r="AC7" s="236" t="s">
        <v>380</v>
      </c>
      <c r="AD7" s="41" t="s">
        <v>371</v>
      </c>
      <c r="AE7" s="236" t="s">
        <v>379</v>
      </c>
      <c r="AF7" s="237" t="s">
        <v>372</v>
      </c>
      <c r="AG7" s="236" t="s">
        <v>378</v>
      </c>
      <c r="AH7" s="41" t="s">
        <v>373</v>
      </c>
      <c r="AI7" s="236" t="s">
        <v>377</v>
      </c>
      <c r="AJ7" s="42" t="s">
        <v>374</v>
      </c>
      <c r="AK7" s="236" t="s">
        <v>376</v>
      </c>
      <c r="AL7" s="237" t="s">
        <v>375</v>
      </c>
      <c r="AN7" s="236" t="s">
        <v>466</v>
      </c>
      <c r="AO7" s="237" t="s">
        <v>459</v>
      </c>
      <c r="AP7" s="236" t="s">
        <v>467</v>
      </c>
      <c r="AQ7" s="41" t="s">
        <v>460</v>
      </c>
      <c r="AR7" s="236" t="s">
        <v>468</v>
      </c>
      <c r="AS7" s="41" t="s">
        <v>461</v>
      </c>
      <c r="AT7" s="236" t="s">
        <v>469</v>
      </c>
      <c r="AU7" s="237" t="s">
        <v>462</v>
      </c>
      <c r="AV7" s="236" t="s">
        <v>470</v>
      </c>
      <c r="AW7" s="41" t="s">
        <v>463</v>
      </c>
      <c r="AX7" s="236" t="s">
        <v>471</v>
      </c>
      <c r="AY7" s="42" t="s">
        <v>464</v>
      </c>
      <c r="AZ7" s="236" t="s">
        <v>472</v>
      </c>
      <c r="BA7" s="237" t="s">
        <v>465</v>
      </c>
      <c r="BC7" s="585"/>
      <c r="BD7" s="583" t="s">
        <v>155</v>
      </c>
      <c r="BE7" s="583" t="s">
        <v>151</v>
      </c>
      <c r="BF7" s="583" t="s">
        <v>156</v>
      </c>
      <c r="BG7" s="583" t="s">
        <v>152</v>
      </c>
      <c r="BH7" s="583" t="s">
        <v>157</v>
      </c>
      <c r="BI7" s="1131" t="s">
        <v>153</v>
      </c>
      <c r="BJ7" s="583" t="s">
        <v>158</v>
      </c>
      <c r="BK7" s="1131" t="s">
        <v>154</v>
      </c>
      <c r="BL7" s="256"/>
      <c r="BM7" s="583" t="s">
        <v>147</v>
      </c>
      <c r="BN7" s="583" t="s">
        <v>143</v>
      </c>
      <c r="BO7" s="583" t="s">
        <v>148</v>
      </c>
      <c r="BP7" s="583" t="s">
        <v>144</v>
      </c>
      <c r="BQ7" s="1131" t="s">
        <v>149</v>
      </c>
      <c r="BR7" s="583" t="s">
        <v>145</v>
      </c>
      <c r="BS7" s="1131" t="s">
        <v>150</v>
      </c>
      <c r="BT7" s="583" t="s">
        <v>146</v>
      </c>
      <c r="BU7" s="256"/>
      <c r="BV7" s="583" t="s">
        <v>139</v>
      </c>
      <c r="BW7" s="583" t="s">
        <v>135</v>
      </c>
      <c r="BX7" s="583" t="s">
        <v>140</v>
      </c>
      <c r="BY7" s="583" t="s">
        <v>136</v>
      </c>
      <c r="BZ7" s="583" t="s">
        <v>141</v>
      </c>
      <c r="CA7" s="583" t="s">
        <v>137</v>
      </c>
      <c r="CB7" s="583" t="s">
        <v>142</v>
      </c>
      <c r="CC7" s="583" t="s">
        <v>138</v>
      </c>
      <c r="CD7" s="586"/>
    </row>
    <row r="8" spans="2:82" s="90" customFormat="1" ht="15" customHeight="1">
      <c r="H8" s="99"/>
      <c r="J8" s="483"/>
      <c r="L8" s="483"/>
      <c r="N8" s="483"/>
      <c r="P8" s="483"/>
      <c r="R8" s="483"/>
      <c r="T8" s="483"/>
      <c r="V8" s="483"/>
      <c r="Y8" s="483"/>
      <c r="AA8" s="483"/>
      <c r="AC8" s="483"/>
      <c r="AE8" s="483"/>
      <c r="AG8" s="483"/>
      <c r="AI8" s="483"/>
      <c r="AK8" s="483"/>
      <c r="AN8" s="483"/>
      <c r="AP8" s="483"/>
      <c r="AR8" s="483"/>
      <c r="AT8" s="483"/>
      <c r="AV8" s="483"/>
      <c r="AX8" s="483"/>
      <c r="AZ8" s="483"/>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row>
    <row r="9" spans="2:82" s="96" customFormat="1" ht="15" customHeight="1">
      <c r="B9" s="503" t="s">
        <v>3</v>
      </c>
      <c r="C9" s="503"/>
      <c r="D9" s="503"/>
      <c r="E9" s="503"/>
      <c r="F9" s="504"/>
      <c r="G9" s="375"/>
      <c r="H9" s="505"/>
      <c r="I9" s="375"/>
      <c r="J9" s="241"/>
      <c r="K9" s="242"/>
      <c r="L9" s="241"/>
      <c r="M9" s="304"/>
      <c r="N9" s="241"/>
      <c r="O9" s="304"/>
      <c r="P9" s="241"/>
      <c r="Q9" s="242"/>
      <c r="R9" s="241"/>
      <c r="S9" s="304"/>
      <c r="T9" s="241"/>
      <c r="U9" s="305"/>
      <c r="V9" s="241"/>
      <c r="W9" s="242">
        <v>1248</v>
      </c>
      <c r="Y9" s="241"/>
      <c r="Z9" s="242">
        <v>304</v>
      </c>
      <c r="AA9" s="241"/>
      <c r="AB9" s="304">
        <v>303</v>
      </c>
      <c r="AC9" s="241"/>
      <c r="AD9" s="304">
        <v>608</v>
      </c>
      <c r="AE9" s="241"/>
      <c r="AF9" s="242">
        <v>313</v>
      </c>
      <c r="AG9" s="241"/>
      <c r="AH9" s="304">
        <v>325</v>
      </c>
      <c r="AI9" s="241"/>
      <c r="AJ9" s="305">
        <v>638</v>
      </c>
      <c r="AK9" s="241">
        <v>1248</v>
      </c>
      <c r="AL9" s="242">
        <v>1245</v>
      </c>
      <c r="AN9" s="241">
        <v>304</v>
      </c>
      <c r="AO9" s="242">
        <v>307</v>
      </c>
      <c r="AP9" s="241"/>
      <c r="AQ9" s="304"/>
      <c r="AR9" s="241"/>
      <c r="AS9" s="304"/>
      <c r="AT9" s="241"/>
      <c r="AU9" s="242"/>
      <c r="AV9" s="241"/>
      <c r="AW9" s="304"/>
      <c r="AX9" s="241"/>
      <c r="AY9" s="305"/>
      <c r="AZ9" s="241"/>
      <c r="BA9" s="242"/>
      <c r="BC9" s="352"/>
      <c r="BD9" s="906">
        <f t="shared" ref="BD9:BE9" si="0">IF(ABS(N9-(J9+L9))&lt;0.001,0,N9-(J9+L9))</f>
        <v>0</v>
      </c>
      <c r="BE9" s="906">
        <f t="shared" si="0"/>
        <v>0</v>
      </c>
      <c r="BF9" s="906">
        <f t="shared" ref="BF9:BG9" si="1">IF(ABS(T9-(P9+R9))&lt;0.001,0,T9-(P9+R9))</f>
        <v>0</v>
      </c>
      <c r="BG9" s="906">
        <f t="shared" si="1"/>
        <v>0</v>
      </c>
      <c r="BH9" s="906">
        <f t="shared" ref="BH9" si="2">IF(ABS(V9-(J9+L9+P9+R9))&lt;0.001,0,V9-(J9+L9+P9+R9))</f>
        <v>0</v>
      </c>
      <c r="BI9" s="906">
        <f>IF(BI$6="OFF",0,IF(ABS(W9-(K9+M9+Q9+S9))&lt;0.001,0,W9-(K9+M9+Q9+S9)))</f>
        <v>0</v>
      </c>
      <c r="BJ9" s="906">
        <f t="shared" ref="BJ9" si="3">IF(ABS(V9-(N9+T9))&lt;0.001,0,V9-(N9+T9))</f>
        <v>0</v>
      </c>
      <c r="BK9" s="906">
        <f>IF(BK$6="OFF",0,IF(BK4=2016,0,IF(ABS(W9-(O9+U9))&lt;0.001,0,W9-(O9+U9))))</f>
        <v>0</v>
      </c>
      <c r="BL9" s="90"/>
      <c r="BM9" s="906">
        <f t="shared" ref="BM9:BN9" si="4">IF(ABS(AC9-(Y9+AA9))&lt;0.001,0,AC9-(Y9+AA9))</f>
        <v>0</v>
      </c>
      <c r="BN9" s="906">
        <f t="shared" si="4"/>
        <v>1</v>
      </c>
      <c r="BO9" s="906">
        <f t="shared" ref="BO9:BP9" si="5">IF(ABS(AI9-(AE9+AG9))&lt;0.001,0,AI9-(AE9+AG9))</f>
        <v>0</v>
      </c>
      <c r="BP9" s="906">
        <f t="shared" si="5"/>
        <v>0</v>
      </c>
      <c r="BQ9" s="906">
        <f>IF(BQ$6="OFF",0,IF(ABS(AK9-(Y9+AA9+AE9+AG9))&lt;0.001,0,AK9-(Y9+AA9+AE9+AG9)))</f>
        <v>0</v>
      </c>
      <c r="BR9" s="906">
        <f t="shared" ref="BR9" si="6">IF(ABS(AL9-(Z9+AB9+AF9+AH9))&lt;0.001,0,AL9-(Z9+AB9+AF9+AH9))</f>
        <v>0</v>
      </c>
      <c r="BS9" s="906">
        <f>IF(BS$6="OFF",0,IF(ABS(AK9-(AC9+AI9))&lt;0.001,0,AK9-(AC9+AI9)))</f>
        <v>0</v>
      </c>
      <c r="BT9" s="906">
        <f t="shared" ref="BT9" si="7">IF(ABS(AL9-(AD9+AJ9))&lt;0.001,0,AL9-(AD9+AJ9))</f>
        <v>-1</v>
      </c>
      <c r="BU9" s="90"/>
      <c r="BV9" s="906">
        <f t="shared" ref="BV9:BW9" si="8">IF(ABS(AR9-(AN9+AP9))&lt;0.001,0,AR9-(AN9+AP9))</f>
        <v>-304</v>
      </c>
      <c r="BW9" s="906">
        <f t="shared" si="8"/>
        <v>-307</v>
      </c>
      <c r="BX9" s="906">
        <f t="shared" ref="BX9:BY9" si="9">IF(ABS(AX9-(AT9+AV9))&lt;0.001,0,AX9-(AT9+AV9))</f>
        <v>0</v>
      </c>
      <c r="BY9" s="906">
        <f t="shared" si="9"/>
        <v>0</v>
      </c>
      <c r="BZ9" s="906">
        <f t="shared" ref="BZ9:CA9" si="10">IF(ABS(AZ9-(AN9+AP9+AT9+AV9))&lt;0.001,0,AZ9-(AN9+AP9+AT9+AV9))</f>
        <v>-304</v>
      </c>
      <c r="CA9" s="906">
        <f t="shared" si="10"/>
        <v>-307</v>
      </c>
      <c r="CB9" s="906">
        <f t="shared" ref="CB9:CC9" si="11">IF(ABS(AZ9-(AR9+AX9))&lt;0.001,0,AZ9-(AR9+AX9))</f>
        <v>0</v>
      </c>
      <c r="CC9" s="906">
        <f t="shared" si="11"/>
        <v>0</v>
      </c>
      <c r="CD9" s="355"/>
    </row>
    <row r="10" spans="2:82" s="73" customFormat="1" ht="15" customHeight="1">
      <c r="B10" s="73" t="s">
        <v>47</v>
      </c>
      <c r="H10" s="74"/>
      <c r="J10" s="216"/>
      <c r="L10" s="216"/>
      <c r="M10" s="217"/>
      <c r="N10" s="216"/>
      <c r="O10" s="217"/>
      <c r="P10" s="216"/>
      <c r="R10" s="216"/>
      <c r="S10" s="217"/>
      <c r="T10" s="216"/>
      <c r="U10" s="75"/>
      <c r="V10" s="216"/>
      <c r="Y10" s="216"/>
      <c r="AA10" s="216"/>
      <c r="AB10" s="217"/>
      <c r="AC10" s="216"/>
      <c r="AD10" s="217"/>
      <c r="AE10" s="216"/>
      <c r="AG10" s="216"/>
      <c r="AH10" s="217"/>
      <c r="AI10" s="216"/>
      <c r="AJ10" s="75"/>
      <c r="AK10" s="216"/>
      <c r="AL10" s="73">
        <v>-2E-3</v>
      </c>
      <c r="AN10" s="216"/>
      <c r="AO10" s="73">
        <v>8.9999999999999993E-3</v>
      </c>
      <c r="AP10" s="216"/>
      <c r="AQ10" s="217"/>
      <c r="AR10" s="216"/>
      <c r="AS10" s="217"/>
      <c r="AT10" s="216"/>
      <c r="AV10" s="216"/>
      <c r="AW10" s="217"/>
      <c r="AX10" s="216"/>
      <c r="AY10" s="75"/>
      <c r="AZ10" s="216"/>
      <c r="BC10" s="373"/>
      <c r="BD10" s="606"/>
      <c r="BE10" s="606"/>
      <c r="BF10" s="606"/>
      <c r="BG10" s="606"/>
      <c r="BH10" s="606"/>
      <c r="BI10" s="606"/>
      <c r="BJ10" s="606"/>
      <c r="BK10" s="606"/>
      <c r="BM10" s="606"/>
      <c r="BN10" s="606"/>
      <c r="BO10" s="606"/>
      <c r="BP10" s="606"/>
      <c r="BQ10" s="606"/>
      <c r="BR10" s="606"/>
      <c r="BS10" s="606"/>
      <c r="BT10" s="606"/>
      <c r="BV10" s="606"/>
      <c r="BW10" s="606"/>
      <c r="BX10" s="606"/>
      <c r="BY10" s="606"/>
      <c r="BZ10" s="606"/>
      <c r="CA10" s="606"/>
      <c r="CB10" s="606"/>
      <c r="CC10" s="606"/>
      <c r="CD10" s="75"/>
    </row>
    <row r="11" spans="2:82" s="208" customFormat="1" ht="15" customHeight="1">
      <c r="B11" s="48" t="s">
        <v>475</v>
      </c>
      <c r="C11" s="48"/>
      <c r="D11" s="48"/>
      <c r="E11" s="48"/>
      <c r="F11" s="48"/>
      <c r="H11" s="11" t="s">
        <v>423</v>
      </c>
      <c r="J11" s="232"/>
      <c r="K11" s="49"/>
      <c r="L11" s="232"/>
      <c r="M11" s="215"/>
      <c r="N11" s="232"/>
      <c r="O11" s="215"/>
      <c r="P11" s="232"/>
      <c r="Q11" s="49"/>
      <c r="R11" s="232"/>
      <c r="S11" s="215"/>
      <c r="T11" s="232"/>
      <c r="U11" s="50"/>
      <c r="V11" s="232"/>
      <c r="W11" s="49">
        <v>7</v>
      </c>
      <c r="Y11" s="232"/>
      <c r="Z11" s="49">
        <v>8</v>
      </c>
      <c r="AA11" s="232"/>
      <c r="AB11" s="215">
        <v>10</v>
      </c>
      <c r="AC11" s="232"/>
      <c r="AD11" s="215">
        <v>19</v>
      </c>
      <c r="AE11" s="232"/>
      <c r="AF11" s="49">
        <v>14</v>
      </c>
      <c r="AG11" s="232"/>
      <c r="AH11" s="215">
        <v>17</v>
      </c>
      <c r="AI11" s="232"/>
      <c r="AJ11" s="50">
        <v>30</v>
      </c>
      <c r="AK11" s="232">
        <v>7</v>
      </c>
      <c r="AL11" s="49">
        <v>49</v>
      </c>
      <c r="AN11" s="232">
        <v>8</v>
      </c>
      <c r="AO11" s="49">
        <v>21</v>
      </c>
      <c r="AP11" s="232"/>
      <c r="AQ11" s="215"/>
      <c r="AR11" s="232"/>
      <c r="AS11" s="215"/>
      <c r="AT11" s="232"/>
      <c r="AU11" s="49"/>
      <c r="AV11" s="232"/>
      <c r="AW11" s="215"/>
      <c r="AX11" s="232"/>
      <c r="AY11" s="50"/>
      <c r="AZ11" s="232"/>
      <c r="BA11" s="49"/>
      <c r="BC11" s="352"/>
      <c r="BD11" s="334">
        <f t="shared" ref="BD11:BE11" si="12">IF(ABS(N11-(J11+L11))&lt;0.001,0,N11-(J11+L11))</f>
        <v>0</v>
      </c>
      <c r="BE11" s="334">
        <f t="shared" si="12"/>
        <v>0</v>
      </c>
      <c r="BF11" s="334">
        <f t="shared" ref="BF11:BG11" si="13">IF(ABS(T11-(P11+R11))&lt;0.001,0,T11-(P11+R11))</f>
        <v>0</v>
      </c>
      <c r="BG11" s="334">
        <f t="shared" si="13"/>
        <v>0</v>
      </c>
      <c r="BH11" s="334">
        <f t="shared" ref="BH11" si="14">IF(ABS(V11-(J11+L11+P11+R11))&lt;0.001,0,V11-(J11+L11+P11+R11))</f>
        <v>0</v>
      </c>
      <c r="BI11" s="334">
        <f>IF(BI$6="OFF",0,IF(ABS(W11-(K11+M11+Q11+S11))&lt;0.001,0,W11-(K11+M11+Q11+S11)))</f>
        <v>0</v>
      </c>
      <c r="BJ11" s="334">
        <f t="shared" ref="BJ11" si="15">IF(ABS(V11-(N11+T11))&lt;0.001,0,V11-(N11+T11))</f>
        <v>0</v>
      </c>
      <c r="BK11" s="334">
        <f>IF(BK$6="OFF",0,IF(BK6=2016,0,IF(ABS(W11-(O11+U11))&lt;0.001,0,W11-(O11+U11))))</f>
        <v>0</v>
      </c>
      <c r="BL11" s="90"/>
      <c r="BM11" s="334">
        <f t="shared" ref="BM11:BN11" si="16">IF(ABS(AC11-(Y11+AA11))&lt;0.001,0,AC11-(Y11+AA11))</f>
        <v>0</v>
      </c>
      <c r="BN11" s="334">
        <f t="shared" si="16"/>
        <v>1</v>
      </c>
      <c r="BO11" s="334">
        <f t="shared" ref="BO11:BP11" si="17">IF(ABS(AI11-(AE11+AG11))&lt;0.001,0,AI11-(AE11+AG11))</f>
        <v>0</v>
      </c>
      <c r="BP11" s="334">
        <f t="shared" si="17"/>
        <v>-1</v>
      </c>
      <c r="BQ11" s="334">
        <f>IF(BQ$6="OFF",0,IF(ABS(AK11-(Y11+AA11+AE11+AG11))&lt;0.001,0,AK11-(Y11+AA11+AE11+AG11)))</f>
        <v>0</v>
      </c>
      <c r="BR11" s="334">
        <f t="shared" ref="BR11" si="18">IF(ABS(AL11-(Z11+AB11+AF11+AH11))&lt;0.001,0,AL11-(Z11+AB11+AF11+AH11))</f>
        <v>0</v>
      </c>
      <c r="BS11" s="334">
        <f>IF(BS$6="OFF",0,IF(ABS(AK11-(AC11+AI11))&lt;0.001,0,AK11-(AC11+AI11)))</f>
        <v>0</v>
      </c>
      <c r="BT11" s="334">
        <f t="shared" ref="BT11" si="19">IF(ABS(AL11-(AD11+AJ11))&lt;0.001,0,AL11-(AD11+AJ11))</f>
        <v>0</v>
      </c>
      <c r="BU11" s="90"/>
      <c r="BV11" s="334">
        <f t="shared" ref="BV11:BW11" si="20">IF(ABS(AR11-(AN11+AP11))&lt;0.001,0,AR11-(AN11+AP11))</f>
        <v>-8</v>
      </c>
      <c r="BW11" s="334">
        <f t="shared" si="20"/>
        <v>-21</v>
      </c>
      <c r="BX11" s="334">
        <f t="shared" ref="BX11:BY11" si="21">IF(ABS(AX11-(AT11+AV11))&lt;0.001,0,AX11-(AT11+AV11))</f>
        <v>0</v>
      </c>
      <c r="BY11" s="334">
        <f t="shared" si="21"/>
        <v>0</v>
      </c>
      <c r="BZ11" s="334">
        <f t="shared" ref="BZ11:CA11" si="22">IF(ABS(AZ11-(AN11+AP11+AT11+AV11))&lt;0.001,0,AZ11-(AN11+AP11+AT11+AV11))</f>
        <v>-8</v>
      </c>
      <c r="CA11" s="334">
        <f t="shared" si="22"/>
        <v>-21</v>
      </c>
      <c r="CB11" s="334">
        <f t="shared" ref="CB11:CC11" si="23">IF(ABS(AZ11-(AR11+AX11))&lt;0.001,0,AZ11-(AR11+AX11))</f>
        <v>0</v>
      </c>
      <c r="CC11" s="334">
        <f t="shared" si="23"/>
        <v>0</v>
      </c>
      <c r="CD11" s="355"/>
    </row>
    <row r="12" spans="2:82" s="73" customFormat="1" ht="15" customHeight="1">
      <c r="B12" s="73" t="s">
        <v>47</v>
      </c>
      <c r="H12" s="74"/>
      <c r="J12" s="216"/>
      <c r="L12" s="216"/>
      <c r="M12" s="217"/>
      <c r="N12" s="216"/>
      <c r="O12" s="217"/>
      <c r="P12" s="216"/>
      <c r="R12" s="216"/>
      <c r="S12" s="217"/>
      <c r="T12" s="216"/>
      <c r="U12" s="75"/>
      <c r="V12" s="216"/>
      <c r="Y12" s="216"/>
      <c r="AA12" s="216"/>
      <c r="AB12" s="217"/>
      <c r="AC12" s="216"/>
      <c r="AD12" s="217"/>
      <c r="AE12" s="216"/>
      <c r="AG12" s="216"/>
      <c r="AH12" s="217"/>
      <c r="AI12" s="216"/>
      <c r="AJ12" s="75"/>
      <c r="AK12" s="216"/>
      <c r="AL12" s="73">
        <v>6.266</v>
      </c>
      <c r="AN12" s="216"/>
      <c r="AO12" s="73">
        <v>1.5840000000000001</v>
      </c>
      <c r="AP12" s="216"/>
      <c r="AQ12" s="217"/>
      <c r="AR12" s="216"/>
      <c r="AS12" s="217"/>
      <c r="AT12" s="216"/>
      <c r="AV12" s="216"/>
      <c r="AW12" s="217"/>
      <c r="AX12" s="216"/>
      <c r="AY12" s="75"/>
      <c r="AZ12" s="216"/>
      <c r="BC12" s="373"/>
      <c r="BD12" s="606"/>
      <c r="BE12" s="606"/>
      <c r="BF12" s="606"/>
      <c r="BG12" s="606"/>
      <c r="BH12" s="606"/>
      <c r="BI12" s="606"/>
      <c r="BJ12" s="606"/>
      <c r="BK12" s="606"/>
      <c r="BM12" s="606"/>
      <c r="BN12" s="606"/>
      <c r="BO12" s="606"/>
      <c r="BP12" s="606"/>
      <c r="BQ12" s="606"/>
      <c r="BR12" s="606"/>
      <c r="BS12" s="606"/>
      <c r="BT12" s="606"/>
      <c r="BV12" s="606"/>
      <c r="BW12" s="606"/>
      <c r="BX12" s="606"/>
      <c r="BY12" s="606"/>
      <c r="BZ12" s="606"/>
      <c r="CA12" s="606"/>
      <c r="CB12" s="606"/>
      <c r="CC12" s="606"/>
      <c r="CD12" s="75"/>
    </row>
    <row r="13" spans="2:82" s="208" customFormat="1" ht="15" customHeight="1">
      <c r="B13" s="48" t="s">
        <v>490</v>
      </c>
      <c r="C13" s="48"/>
      <c r="D13" s="48"/>
      <c r="E13" s="48"/>
      <c r="F13" s="48"/>
      <c r="H13" s="11" t="s">
        <v>424</v>
      </c>
      <c r="J13" s="232"/>
      <c r="K13" s="49"/>
      <c r="L13" s="232"/>
      <c r="M13" s="215"/>
      <c r="N13" s="232"/>
      <c r="O13" s="215"/>
      <c r="P13" s="232"/>
      <c r="Q13" s="49"/>
      <c r="R13" s="232"/>
      <c r="S13" s="215"/>
      <c r="T13" s="232"/>
      <c r="U13" s="50"/>
      <c r="V13" s="232"/>
      <c r="W13" s="49">
        <v>637</v>
      </c>
      <c r="Y13" s="232"/>
      <c r="Z13" s="49">
        <v>153</v>
      </c>
      <c r="AA13" s="232"/>
      <c r="AB13" s="215">
        <v>156</v>
      </c>
      <c r="AC13" s="232"/>
      <c r="AD13" s="215">
        <v>308</v>
      </c>
      <c r="AE13" s="232"/>
      <c r="AF13" s="49">
        <v>158</v>
      </c>
      <c r="AG13" s="232"/>
      <c r="AH13" s="215">
        <v>155</v>
      </c>
      <c r="AI13" s="232"/>
      <c r="AJ13" s="50">
        <v>313</v>
      </c>
      <c r="AK13" s="232">
        <v>637</v>
      </c>
      <c r="AL13" s="49">
        <v>621</v>
      </c>
      <c r="AN13" s="232">
        <v>151</v>
      </c>
      <c r="AO13" s="49">
        <v>150</v>
      </c>
      <c r="AP13" s="232"/>
      <c r="AQ13" s="215"/>
      <c r="AR13" s="232"/>
      <c r="AS13" s="215"/>
      <c r="AT13" s="232"/>
      <c r="AU13" s="49"/>
      <c r="AV13" s="232"/>
      <c r="AW13" s="215"/>
      <c r="AX13" s="232"/>
      <c r="AY13" s="50"/>
      <c r="AZ13" s="232"/>
      <c r="BA13" s="49"/>
      <c r="BC13" s="352"/>
      <c r="BD13" s="334">
        <f t="shared" ref="BD13:BE13" si="24">IF(ABS(N13-(J13+L13))&lt;0.001,0,N13-(J13+L13))</f>
        <v>0</v>
      </c>
      <c r="BE13" s="334">
        <f t="shared" si="24"/>
        <v>0</v>
      </c>
      <c r="BF13" s="334">
        <f t="shared" ref="BF13:BG13" si="25">IF(ABS(T13-(P13+R13))&lt;0.001,0,T13-(P13+R13))</f>
        <v>0</v>
      </c>
      <c r="BG13" s="334">
        <f t="shared" si="25"/>
        <v>0</v>
      </c>
      <c r="BH13" s="334">
        <f t="shared" ref="BH13" si="26">IF(ABS(V13-(J13+L13+P13+R13))&lt;0.001,0,V13-(J13+L13+P13+R13))</f>
        <v>0</v>
      </c>
      <c r="BI13" s="334">
        <f>IF(BI$6="OFF",0,IF(ABS(W13-(K13+M13+Q13+S13))&lt;0.001,0,W13-(K13+M13+Q13+S13)))</f>
        <v>0</v>
      </c>
      <c r="BJ13" s="334">
        <f t="shared" ref="BJ13" si="27">IF(ABS(V13-(N13+T13))&lt;0.001,0,V13-(N13+T13))</f>
        <v>0</v>
      </c>
      <c r="BK13" s="334">
        <f>IF(BK$6="OFF",0,IF(BK8=2016,0,IF(ABS(W13-(O13+U13))&lt;0.001,0,W13-(O13+U13))))</f>
        <v>0</v>
      </c>
      <c r="BL13" s="90"/>
      <c r="BM13" s="334">
        <f t="shared" ref="BM13:BN13" si="28">IF(ABS(AC13-(Y13+AA13))&lt;0.001,0,AC13-(Y13+AA13))</f>
        <v>0</v>
      </c>
      <c r="BN13" s="334">
        <f t="shared" si="28"/>
        <v>-1</v>
      </c>
      <c r="BO13" s="334">
        <f t="shared" ref="BO13:BP13" si="29">IF(ABS(AI13-(AE13+AG13))&lt;0.001,0,AI13-(AE13+AG13))</f>
        <v>0</v>
      </c>
      <c r="BP13" s="334">
        <f t="shared" si="29"/>
        <v>0</v>
      </c>
      <c r="BQ13" s="334">
        <f>IF(BQ$6="OFF",0,IF(ABS(AK13-(Y13+AA13+AE13+AG13))&lt;0.001,0,AK13-(Y13+AA13+AE13+AG13)))</f>
        <v>0</v>
      </c>
      <c r="BR13" s="334">
        <f t="shared" ref="BR13" si="30">IF(ABS(AL13-(Z13+AB13+AF13+AH13))&lt;0.001,0,AL13-(Z13+AB13+AF13+AH13))</f>
        <v>-1</v>
      </c>
      <c r="BS13" s="334">
        <f>IF(BS$6="OFF",0,IF(ABS(AK13-(AC13+AI13))&lt;0.001,0,AK13-(AC13+AI13)))</f>
        <v>0</v>
      </c>
      <c r="BT13" s="334">
        <f t="shared" ref="BT13" si="31">IF(ABS(AL13-(AD13+AJ13))&lt;0.001,0,AL13-(AD13+AJ13))</f>
        <v>0</v>
      </c>
      <c r="BU13" s="90"/>
      <c r="BV13" s="334">
        <f t="shared" ref="BV13:BW13" si="32">IF(ABS(AR13-(AN13+AP13))&lt;0.001,0,AR13-(AN13+AP13))</f>
        <v>-151</v>
      </c>
      <c r="BW13" s="334">
        <f t="shared" si="32"/>
        <v>-150</v>
      </c>
      <c r="BX13" s="334">
        <f t="shared" ref="BX13:BY13" si="33">IF(ABS(AX13-(AT13+AV13))&lt;0.001,0,AX13-(AT13+AV13))</f>
        <v>0</v>
      </c>
      <c r="BY13" s="334">
        <f t="shared" si="33"/>
        <v>0</v>
      </c>
      <c r="BZ13" s="334">
        <f t="shared" ref="BZ13:CA13" si="34">IF(ABS(AZ13-(AN13+AP13+AT13+AV13))&lt;0.001,0,AZ13-(AN13+AP13+AT13+AV13))</f>
        <v>-151</v>
      </c>
      <c r="CA13" s="334">
        <f t="shared" si="34"/>
        <v>-150</v>
      </c>
      <c r="CB13" s="334">
        <f t="shared" ref="CB13:CC13" si="35">IF(ABS(AZ13-(AR13+AX13))&lt;0.001,0,AZ13-(AR13+AX13))</f>
        <v>0</v>
      </c>
      <c r="CC13" s="334">
        <f t="shared" si="35"/>
        <v>0</v>
      </c>
      <c r="CD13" s="355"/>
    </row>
    <row r="14" spans="2:82" s="73" customFormat="1" ht="15" customHeight="1">
      <c r="B14" s="73" t="s">
        <v>47</v>
      </c>
      <c r="H14" s="74"/>
      <c r="J14" s="216"/>
      <c r="L14" s="216"/>
      <c r="M14" s="217"/>
      <c r="N14" s="216"/>
      <c r="O14" s="217"/>
      <c r="P14" s="216"/>
      <c r="R14" s="216"/>
      <c r="S14" s="217"/>
      <c r="T14" s="216"/>
      <c r="U14" s="75"/>
      <c r="V14" s="216"/>
      <c r="Y14" s="216"/>
      <c r="AA14" s="216"/>
      <c r="AB14" s="217"/>
      <c r="AC14" s="216"/>
      <c r="AD14" s="217"/>
      <c r="AE14" s="216"/>
      <c r="AG14" s="216"/>
      <c r="AH14" s="217"/>
      <c r="AI14" s="216"/>
      <c r="AJ14" s="75"/>
      <c r="AK14" s="216"/>
      <c r="AL14" s="73">
        <v>-2.5000000000000001E-2</v>
      </c>
      <c r="AN14" s="216"/>
      <c r="AO14" s="73">
        <v>-0.01</v>
      </c>
      <c r="AP14" s="216"/>
      <c r="AQ14" s="217"/>
      <c r="AR14" s="216"/>
      <c r="AS14" s="217"/>
      <c r="AT14" s="216"/>
      <c r="AV14" s="216"/>
      <c r="AW14" s="217"/>
      <c r="AX14" s="216"/>
      <c r="AY14" s="75"/>
      <c r="AZ14" s="216"/>
      <c r="BC14" s="373"/>
      <c r="BD14" s="606"/>
      <c r="BE14" s="606"/>
      <c r="BF14" s="606"/>
      <c r="BG14" s="606"/>
      <c r="BH14" s="606"/>
      <c r="BI14" s="606"/>
      <c r="BJ14" s="606"/>
      <c r="BK14" s="606"/>
      <c r="BM14" s="606"/>
      <c r="BN14" s="606"/>
      <c r="BO14" s="606"/>
      <c r="BP14" s="606"/>
      <c r="BQ14" s="606"/>
      <c r="BR14" s="606"/>
      <c r="BS14" s="606"/>
      <c r="BT14" s="606"/>
      <c r="BV14" s="606"/>
      <c r="BW14" s="606"/>
      <c r="BX14" s="606"/>
      <c r="BY14" s="606"/>
      <c r="BZ14" s="606"/>
      <c r="CA14" s="606"/>
      <c r="CB14" s="606"/>
      <c r="CC14" s="606"/>
      <c r="CD14" s="75"/>
    </row>
    <row r="15" spans="2:82" s="208" customFormat="1" ht="15" customHeight="1">
      <c r="B15" s="48" t="s">
        <v>491</v>
      </c>
      <c r="C15" s="48"/>
      <c r="D15" s="48"/>
      <c r="E15" s="48"/>
      <c r="F15" s="48"/>
      <c r="H15" s="11" t="s">
        <v>425</v>
      </c>
      <c r="J15" s="232"/>
      <c r="K15" s="49"/>
      <c r="L15" s="232"/>
      <c r="M15" s="215"/>
      <c r="N15" s="232"/>
      <c r="O15" s="215"/>
      <c r="P15" s="232"/>
      <c r="Q15" s="49"/>
      <c r="R15" s="232"/>
      <c r="S15" s="215"/>
      <c r="T15" s="232"/>
      <c r="U15" s="50"/>
      <c r="V15" s="232"/>
      <c r="W15" s="49">
        <v>43</v>
      </c>
      <c r="Y15" s="232"/>
      <c r="Z15" s="49">
        <v>10</v>
      </c>
      <c r="AA15" s="232"/>
      <c r="AB15" s="215">
        <v>10</v>
      </c>
      <c r="AC15" s="232"/>
      <c r="AD15" s="215">
        <v>21</v>
      </c>
      <c r="AE15" s="232"/>
      <c r="AF15" s="49">
        <v>10</v>
      </c>
      <c r="AG15" s="232"/>
      <c r="AH15" s="215">
        <v>10</v>
      </c>
      <c r="AI15" s="232"/>
      <c r="AJ15" s="50">
        <v>20</v>
      </c>
      <c r="AK15" s="232">
        <v>43</v>
      </c>
      <c r="AL15" s="49">
        <v>41</v>
      </c>
      <c r="AN15" s="232">
        <v>10</v>
      </c>
      <c r="AO15" s="49">
        <v>10</v>
      </c>
      <c r="AP15" s="232"/>
      <c r="AQ15" s="215"/>
      <c r="AR15" s="232"/>
      <c r="AS15" s="215"/>
      <c r="AT15" s="232"/>
      <c r="AU15" s="49"/>
      <c r="AV15" s="232"/>
      <c r="AW15" s="215"/>
      <c r="AX15" s="232"/>
      <c r="AY15" s="50"/>
      <c r="AZ15" s="232"/>
      <c r="BA15" s="49"/>
      <c r="BC15" s="352"/>
      <c r="BD15" s="334">
        <f t="shared" ref="BD15" si="36">IF(ABS(N15-(J15+L15))&lt;0.001,0,N15-(J15+L15))</f>
        <v>0</v>
      </c>
      <c r="BE15" s="334">
        <f t="shared" ref="BE15" si="37">IF(ABS(O15-(K15+M15))&lt;0.001,0,O15-(K15+M15))</f>
        <v>0</v>
      </c>
      <c r="BF15" s="334">
        <f t="shared" ref="BF15" si="38">IF(ABS(T15-(P15+R15))&lt;0.001,0,T15-(P15+R15))</f>
        <v>0</v>
      </c>
      <c r="BG15" s="334">
        <f t="shared" ref="BG15" si="39">IF(ABS(U15-(Q15+S15))&lt;0.001,0,U15-(Q15+S15))</f>
        <v>0</v>
      </c>
      <c r="BH15" s="334">
        <f t="shared" ref="BH15" si="40">IF(ABS(V15-(J15+L15+P15+R15))&lt;0.001,0,V15-(J15+L15+P15+R15))</f>
        <v>0</v>
      </c>
      <c r="BI15" s="334">
        <f>IF(BI$6="OFF",0,IF(ABS(W15-(K15+M15+Q15+S15))&lt;0.001,0,W15-(K15+M15+Q15+S15)))</f>
        <v>0</v>
      </c>
      <c r="BJ15" s="334">
        <f t="shared" ref="BJ15" si="41">IF(ABS(V15-(N15+T15))&lt;0.001,0,V15-(N15+T15))</f>
        <v>0</v>
      </c>
      <c r="BK15" s="334">
        <f>IF(BK$6="OFF",0,IF(BK10=2016,0,IF(ABS(W15-(O15+U15))&lt;0.001,0,W15-(O15+U15))))</f>
        <v>0</v>
      </c>
      <c r="BL15" s="90"/>
      <c r="BM15" s="334">
        <f t="shared" ref="BM15" si="42">IF(ABS(AC15-(Y15+AA15))&lt;0.001,0,AC15-(Y15+AA15))</f>
        <v>0</v>
      </c>
      <c r="BN15" s="334">
        <f t="shared" ref="BN15" si="43">IF(ABS(AD15-(Z15+AB15))&lt;0.001,0,AD15-(Z15+AB15))</f>
        <v>1</v>
      </c>
      <c r="BO15" s="334">
        <f t="shared" ref="BO15" si="44">IF(ABS(AI15-(AE15+AG15))&lt;0.001,0,AI15-(AE15+AG15))</f>
        <v>0</v>
      </c>
      <c r="BP15" s="334">
        <f t="shared" ref="BP15" si="45">IF(ABS(AJ15-(AF15+AH15))&lt;0.001,0,AJ15-(AF15+AH15))</f>
        <v>0</v>
      </c>
      <c r="BQ15" s="334">
        <f>IF(BQ$6="OFF",0,IF(ABS(AK15-(Y15+AA15+AE15+AG15))&lt;0.001,0,AK15-(Y15+AA15+AE15+AG15)))</f>
        <v>0</v>
      </c>
      <c r="BR15" s="334">
        <f t="shared" ref="BR15" si="46">IF(ABS(AL15-(Z15+AB15+AF15+AH15))&lt;0.001,0,AL15-(Z15+AB15+AF15+AH15))</f>
        <v>1</v>
      </c>
      <c r="BS15" s="334">
        <f>IF(BS$6="OFF",0,IF(ABS(AK15-(AC15+AI15))&lt;0.001,0,AK15-(AC15+AI15)))</f>
        <v>0</v>
      </c>
      <c r="BT15" s="334">
        <f t="shared" ref="BT15" si="47">IF(ABS(AL15-(AD15+AJ15))&lt;0.001,0,AL15-(AD15+AJ15))</f>
        <v>0</v>
      </c>
      <c r="BU15" s="90"/>
      <c r="BV15" s="334">
        <f t="shared" ref="BV15" si="48">IF(ABS(AR15-(AN15+AP15))&lt;0.001,0,AR15-(AN15+AP15))</f>
        <v>-10</v>
      </c>
      <c r="BW15" s="334">
        <f t="shared" ref="BW15" si="49">IF(ABS(AS15-(AO15+AQ15))&lt;0.001,0,AS15-(AO15+AQ15))</f>
        <v>-10</v>
      </c>
      <c r="BX15" s="334">
        <f t="shared" ref="BX15" si="50">IF(ABS(AX15-(AT15+AV15))&lt;0.001,0,AX15-(AT15+AV15))</f>
        <v>0</v>
      </c>
      <c r="BY15" s="334">
        <f t="shared" ref="BY15" si="51">IF(ABS(AY15-(AU15+AW15))&lt;0.001,0,AY15-(AU15+AW15))</f>
        <v>0</v>
      </c>
      <c r="BZ15" s="334">
        <f t="shared" ref="BZ15" si="52">IF(ABS(AZ15-(AN15+AP15+AT15+AV15))&lt;0.001,0,AZ15-(AN15+AP15+AT15+AV15))</f>
        <v>-10</v>
      </c>
      <c r="CA15" s="334">
        <f t="shared" ref="CA15" si="53">IF(ABS(BA15-(AO15+AQ15+AU15+AW15))&lt;0.001,0,BA15-(AO15+AQ15+AU15+AW15))</f>
        <v>-10</v>
      </c>
      <c r="CB15" s="334">
        <f t="shared" ref="CB15" si="54">IF(ABS(AZ15-(AR15+AX15))&lt;0.001,0,AZ15-(AR15+AX15))</f>
        <v>0</v>
      </c>
      <c r="CC15" s="334">
        <f t="shared" ref="CC15" si="55">IF(ABS(BA15-(AS15+AY15))&lt;0.001,0,BA15-(AS15+AY15))</f>
        <v>0</v>
      </c>
      <c r="CD15" s="355"/>
    </row>
    <row r="16" spans="2:82" s="73" customFormat="1" ht="15" customHeight="1">
      <c r="B16" s="73" t="s">
        <v>47</v>
      </c>
      <c r="H16" s="74"/>
      <c r="J16" s="216"/>
      <c r="L16" s="216"/>
      <c r="M16" s="217"/>
      <c r="N16" s="216"/>
      <c r="O16" s="217"/>
      <c r="P16" s="216"/>
      <c r="R16" s="216"/>
      <c r="S16" s="217"/>
      <c r="T16" s="216"/>
      <c r="U16" s="75"/>
      <c r="V16" s="216"/>
      <c r="Y16" s="216"/>
      <c r="AA16" s="216"/>
      <c r="AB16" s="217"/>
      <c r="AC16" s="216"/>
      <c r="AD16" s="217"/>
      <c r="AE16" s="216"/>
      <c r="AG16" s="216"/>
      <c r="AH16" s="217"/>
      <c r="AI16" s="216"/>
      <c r="AJ16" s="75"/>
      <c r="AK16" s="216"/>
      <c r="AL16" s="73">
        <v>-4.3999999999999997E-2</v>
      </c>
      <c r="AN16" s="216"/>
      <c r="AO16" s="73">
        <v>-6.2E-2</v>
      </c>
      <c r="AP16" s="216"/>
      <c r="AQ16" s="217"/>
      <c r="AR16" s="216"/>
      <c r="AS16" s="217"/>
      <c r="AT16" s="216"/>
      <c r="AV16" s="216"/>
      <c r="AW16" s="217"/>
      <c r="AX16" s="216"/>
      <c r="AY16" s="75"/>
      <c r="AZ16" s="216"/>
      <c r="BC16" s="373"/>
      <c r="BD16" s="606"/>
      <c r="BE16" s="606"/>
      <c r="BF16" s="606"/>
      <c r="BG16" s="606"/>
      <c r="BH16" s="606"/>
      <c r="BI16" s="606"/>
      <c r="BJ16" s="606"/>
      <c r="BK16" s="606"/>
      <c r="BM16" s="606"/>
      <c r="BN16" s="606"/>
      <c r="BO16" s="606"/>
      <c r="BP16" s="606"/>
      <c r="BQ16" s="606"/>
      <c r="BR16" s="606"/>
      <c r="BS16" s="606"/>
      <c r="BT16" s="606"/>
      <c r="BV16" s="606"/>
      <c r="BW16" s="606"/>
      <c r="BX16" s="606"/>
      <c r="BY16" s="606"/>
      <c r="BZ16" s="606"/>
      <c r="CA16" s="606"/>
      <c r="CB16" s="606"/>
      <c r="CC16" s="606"/>
      <c r="CD16" s="75"/>
    </row>
    <row r="17" spans="2:82" s="208" customFormat="1" ht="15" customHeight="1">
      <c r="B17" s="48" t="s">
        <v>478</v>
      </c>
      <c r="C17" s="48"/>
      <c r="D17" s="48"/>
      <c r="E17" s="48"/>
      <c r="F17" s="48"/>
      <c r="H17" s="11" t="s">
        <v>426</v>
      </c>
      <c r="J17" s="232"/>
      <c r="K17" s="49"/>
      <c r="L17" s="232"/>
      <c r="M17" s="215"/>
      <c r="N17" s="232"/>
      <c r="O17" s="215"/>
      <c r="P17" s="232"/>
      <c r="Q17" s="49"/>
      <c r="R17" s="232"/>
      <c r="S17" s="215"/>
      <c r="T17" s="232"/>
      <c r="U17" s="50"/>
      <c r="V17" s="232"/>
      <c r="W17" s="49">
        <v>3</v>
      </c>
      <c r="Y17" s="232"/>
      <c r="Z17" s="49">
        <v>1</v>
      </c>
      <c r="AA17" s="232"/>
      <c r="AB17" s="215">
        <v>1</v>
      </c>
      <c r="AC17" s="232"/>
      <c r="AD17" s="215">
        <v>2</v>
      </c>
      <c r="AE17" s="232"/>
      <c r="AF17" s="49">
        <v>1</v>
      </c>
      <c r="AG17" s="232"/>
      <c r="AH17" s="215">
        <v>1</v>
      </c>
      <c r="AI17" s="232"/>
      <c r="AJ17" s="50">
        <v>2</v>
      </c>
      <c r="AK17" s="232">
        <v>3</v>
      </c>
      <c r="AL17" s="49">
        <v>3</v>
      </c>
      <c r="AN17" s="232">
        <v>1</v>
      </c>
      <c r="AO17" s="49">
        <v>1</v>
      </c>
      <c r="AP17" s="232"/>
      <c r="AQ17" s="215"/>
      <c r="AR17" s="232"/>
      <c r="AS17" s="215"/>
      <c r="AT17" s="232"/>
      <c r="AU17" s="49"/>
      <c r="AV17" s="232"/>
      <c r="AW17" s="215"/>
      <c r="AX17" s="232"/>
      <c r="AY17" s="50"/>
      <c r="AZ17" s="232"/>
      <c r="BA17" s="49"/>
      <c r="BC17" s="352"/>
      <c r="BD17" s="334">
        <f t="shared" ref="BD17" si="56">IF(ABS(N17-(J17+L17))&lt;0.001,0,N17-(J17+L17))</f>
        <v>0</v>
      </c>
      <c r="BE17" s="334">
        <f t="shared" ref="BE17" si="57">IF(ABS(O17-(K17+M17))&lt;0.001,0,O17-(K17+M17))</f>
        <v>0</v>
      </c>
      <c r="BF17" s="334">
        <f t="shared" ref="BF17" si="58">IF(ABS(T17-(P17+R17))&lt;0.001,0,T17-(P17+R17))</f>
        <v>0</v>
      </c>
      <c r="BG17" s="334">
        <f t="shared" ref="BG17" si="59">IF(ABS(U17-(Q17+S17))&lt;0.001,0,U17-(Q17+S17))</f>
        <v>0</v>
      </c>
      <c r="BH17" s="334">
        <f t="shared" ref="BH17" si="60">IF(ABS(V17-(J17+L17+P17+R17))&lt;0.001,0,V17-(J17+L17+P17+R17))</f>
        <v>0</v>
      </c>
      <c r="BI17" s="334">
        <f>IF(BI$6="OFF",0,IF(ABS(W17-(K17+M17+Q17+S17))&lt;0.001,0,W17-(K17+M17+Q17+S17)))</f>
        <v>0</v>
      </c>
      <c r="BJ17" s="334">
        <f t="shared" ref="BJ17" si="61">IF(ABS(V17-(N17+T17))&lt;0.001,0,V17-(N17+T17))</f>
        <v>0</v>
      </c>
      <c r="BK17" s="334">
        <f>IF(BK$6="OFF",0,IF(BK12=2016,0,IF(ABS(W17-(O17+U17))&lt;0.001,0,W17-(O17+U17))))</f>
        <v>0</v>
      </c>
      <c r="BL17" s="90"/>
      <c r="BM17" s="334">
        <f t="shared" ref="BM17" si="62">IF(ABS(AC17-(Y17+AA17))&lt;0.001,0,AC17-(Y17+AA17))</f>
        <v>0</v>
      </c>
      <c r="BN17" s="334">
        <f t="shared" ref="BN17" si="63">IF(ABS(AD17-(Z17+AB17))&lt;0.001,0,AD17-(Z17+AB17))</f>
        <v>0</v>
      </c>
      <c r="BO17" s="334">
        <f t="shared" ref="BO17" si="64">IF(ABS(AI17-(AE17+AG17))&lt;0.001,0,AI17-(AE17+AG17))</f>
        <v>0</v>
      </c>
      <c r="BP17" s="334">
        <f t="shared" ref="BP17" si="65">IF(ABS(AJ17-(AF17+AH17))&lt;0.001,0,AJ17-(AF17+AH17))</f>
        <v>0</v>
      </c>
      <c r="BQ17" s="334">
        <f>IF(BQ$6="OFF",0,IF(ABS(AK17-(Y17+AA17+AE17+AG17))&lt;0.001,0,AK17-(Y17+AA17+AE17+AG17)))</f>
        <v>0</v>
      </c>
      <c r="BR17" s="334">
        <f t="shared" ref="BR17" si="66">IF(ABS(AL17-(Z17+AB17+AF17+AH17))&lt;0.001,0,AL17-(Z17+AB17+AF17+AH17))</f>
        <v>-1</v>
      </c>
      <c r="BS17" s="334">
        <f>IF(BS$6="OFF",0,IF(ABS(AK17-(AC17+AI17))&lt;0.001,0,AK17-(AC17+AI17)))</f>
        <v>0</v>
      </c>
      <c r="BT17" s="334">
        <f t="shared" ref="BT17" si="67">IF(ABS(AL17-(AD17+AJ17))&lt;0.001,0,AL17-(AD17+AJ17))</f>
        <v>-1</v>
      </c>
      <c r="BU17" s="90"/>
      <c r="BV17" s="334">
        <f t="shared" ref="BV17" si="68">IF(ABS(AR17-(AN17+AP17))&lt;0.001,0,AR17-(AN17+AP17))</f>
        <v>-1</v>
      </c>
      <c r="BW17" s="334">
        <f t="shared" ref="BW17" si="69">IF(ABS(AS17-(AO17+AQ17))&lt;0.001,0,AS17-(AO17+AQ17))</f>
        <v>-1</v>
      </c>
      <c r="BX17" s="334">
        <f t="shared" ref="BX17" si="70">IF(ABS(AX17-(AT17+AV17))&lt;0.001,0,AX17-(AT17+AV17))</f>
        <v>0</v>
      </c>
      <c r="BY17" s="334">
        <f t="shared" ref="BY17" si="71">IF(ABS(AY17-(AU17+AW17))&lt;0.001,0,AY17-(AU17+AW17))</f>
        <v>0</v>
      </c>
      <c r="BZ17" s="334">
        <f t="shared" ref="BZ17" si="72">IF(ABS(AZ17-(AN17+AP17+AT17+AV17))&lt;0.001,0,AZ17-(AN17+AP17+AT17+AV17))</f>
        <v>-1</v>
      </c>
      <c r="CA17" s="334">
        <f t="shared" ref="CA17" si="73">IF(ABS(BA17-(AO17+AQ17+AU17+AW17))&lt;0.001,0,BA17-(AO17+AQ17+AU17+AW17))</f>
        <v>-1</v>
      </c>
      <c r="CB17" s="334">
        <f t="shared" ref="CB17" si="74">IF(ABS(AZ17-(AR17+AX17))&lt;0.001,0,AZ17-(AR17+AX17))</f>
        <v>0</v>
      </c>
      <c r="CC17" s="334">
        <f t="shared" ref="CC17" si="75">IF(ABS(BA17-(AS17+AY17))&lt;0.001,0,BA17-(AS17+AY17))</f>
        <v>0</v>
      </c>
      <c r="CD17" s="355"/>
    </row>
    <row r="18" spans="2:82" s="73" customFormat="1" ht="15" customHeight="1">
      <c r="B18" s="73" t="s">
        <v>47</v>
      </c>
      <c r="H18" s="74"/>
      <c r="J18" s="216"/>
      <c r="L18" s="216"/>
      <c r="M18" s="217"/>
      <c r="N18" s="216"/>
      <c r="O18" s="217"/>
      <c r="P18" s="216"/>
      <c r="R18" s="216"/>
      <c r="S18" s="217"/>
      <c r="T18" s="216"/>
      <c r="U18" s="75"/>
      <c r="V18" s="216"/>
      <c r="Y18" s="216"/>
      <c r="AA18" s="216"/>
      <c r="AB18" s="217"/>
      <c r="AC18" s="216"/>
      <c r="AD18" s="217"/>
      <c r="AE18" s="216"/>
      <c r="AG18" s="216"/>
      <c r="AH18" s="217"/>
      <c r="AI18" s="216"/>
      <c r="AJ18" s="75"/>
      <c r="AK18" s="216"/>
      <c r="AL18" s="73">
        <v>2.4E-2</v>
      </c>
      <c r="AN18" s="216"/>
      <c r="AO18" s="73">
        <v>5.3999999999999999E-2</v>
      </c>
      <c r="AP18" s="216"/>
      <c r="AQ18" s="217"/>
      <c r="AR18" s="216"/>
      <c r="AS18" s="217"/>
      <c r="AT18" s="216"/>
      <c r="AV18" s="216"/>
      <c r="AW18" s="217"/>
      <c r="AX18" s="216"/>
      <c r="AY18" s="75"/>
      <c r="AZ18" s="216"/>
      <c r="BC18" s="373"/>
      <c r="BD18" s="606"/>
      <c r="BE18" s="606"/>
      <c r="BF18" s="606"/>
      <c r="BG18" s="606"/>
      <c r="BH18" s="606"/>
      <c r="BI18" s="606"/>
      <c r="BJ18" s="606"/>
      <c r="BK18" s="606"/>
      <c r="BM18" s="606"/>
      <c r="BN18" s="606"/>
      <c r="BO18" s="606"/>
      <c r="BP18" s="606"/>
      <c r="BQ18" s="606"/>
      <c r="BR18" s="606"/>
      <c r="BS18" s="606"/>
      <c r="BT18" s="606"/>
      <c r="BV18" s="606"/>
      <c r="BW18" s="606"/>
      <c r="BX18" s="606"/>
      <c r="BY18" s="606"/>
      <c r="BZ18" s="606"/>
      <c r="CA18" s="606"/>
      <c r="CB18" s="606"/>
      <c r="CC18" s="606"/>
      <c r="CD18" s="75"/>
    </row>
    <row r="19" spans="2:82" s="208" customFormat="1" ht="15" customHeight="1">
      <c r="B19" s="48" t="s">
        <v>477</v>
      </c>
      <c r="C19" s="48"/>
      <c r="D19" s="48"/>
      <c r="E19" s="48"/>
      <c r="F19" s="48"/>
      <c r="H19" s="11" t="s">
        <v>427</v>
      </c>
      <c r="J19" s="232"/>
      <c r="K19" s="49"/>
      <c r="L19" s="232"/>
      <c r="M19" s="215"/>
      <c r="N19" s="232"/>
      <c r="O19" s="215"/>
      <c r="P19" s="232"/>
      <c r="Q19" s="49"/>
      <c r="R19" s="232"/>
      <c r="S19" s="215"/>
      <c r="T19" s="232"/>
      <c r="U19" s="50"/>
      <c r="V19" s="232"/>
      <c r="W19" s="49">
        <v>361</v>
      </c>
      <c r="Y19" s="232"/>
      <c r="Z19" s="49">
        <v>90</v>
      </c>
      <c r="AA19" s="232"/>
      <c r="AB19" s="215">
        <v>90</v>
      </c>
      <c r="AC19" s="232"/>
      <c r="AD19" s="215">
        <v>180</v>
      </c>
      <c r="AE19" s="232"/>
      <c r="AF19" s="49">
        <v>88</v>
      </c>
      <c r="AG19" s="232"/>
      <c r="AH19" s="215">
        <v>83</v>
      </c>
      <c r="AI19" s="232"/>
      <c r="AJ19" s="50">
        <v>171</v>
      </c>
      <c r="AK19" s="232">
        <v>361</v>
      </c>
      <c r="AL19" s="49">
        <v>351</v>
      </c>
      <c r="AN19" s="232">
        <v>90</v>
      </c>
      <c r="AO19" s="49">
        <v>77</v>
      </c>
      <c r="AP19" s="232"/>
      <c r="AQ19" s="215"/>
      <c r="AR19" s="232"/>
      <c r="AS19" s="215"/>
      <c r="AT19" s="232"/>
      <c r="AU19" s="49"/>
      <c r="AV19" s="232"/>
      <c r="AW19" s="215"/>
      <c r="AX19" s="232"/>
      <c r="AY19" s="50"/>
      <c r="AZ19" s="232"/>
      <c r="BA19" s="49"/>
      <c r="BC19" s="352"/>
      <c r="BD19" s="334">
        <f t="shared" ref="BD19:BE19" si="76">IF(ABS(N19-(J19+L19))&lt;0.001,0,N19-(J19+L19))</f>
        <v>0</v>
      </c>
      <c r="BE19" s="334">
        <f t="shared" si="76"/>
        <v>0</v>
      </c>
      <c r="BF19" s="334">
        <f t="shared" ref="BF19:BG19" si="77">IF(ABS(T19-(P19+R19))&lt;0.001,0,T19-(P19+R19))</f>
        <v>0</v>
      </c>
      <c r="BG19" s="334">
        <f t="shared" si="77"/>
        <v>0</v>
      </c>
      <c r="BH19" s="334">
        <f t="shared" ref="BH19" si="78">IF(ABS(V19-(J19+L19+P19+R19))&lt;0.001,0,V19-(J19+L19+P19+R19))</f>
        <v>0</v>
      </c>
      <c r="BI19" s="334">
        <f>IF(BI$6="OFF",0,IF(ABS(W19-(K19+M19+Q19+S19))&lt;0.001,0,W19-(K19+M19+Q19+S19)))</f>
        <v>0</v>
      </c>
      <c r="BJ19" s="334">
        <f t="shared" ref="BJ19" si="79">IF(ABS(V19-(N19+T19))&lt;0.001,0,V19-(N19+T19))</f>
        <v>0</v>
      </c>
      <c r="BK19" s="334">
        <f>IF(BK$6="OFF",0,IF(BK14=2016,0,IF(ABS(W19-(O19+U19))&lt;0.001,0,W19-(O19+U19))))</f>
        <v>0</v>
      </c>
      <c r="BL19" s="90"/>
      <c r="BM19" s="334">
        <f t="shared" ref="BM19:BN19" si="80">IF(ABS(AC19-(Y19+AA19))&lt;0.001,0,AC19-(Y19+AA19))</f>
        <v>0</v>
      </c>
      <c r="BN19" s="334">
        <f t="shared" si="80"/>
        <v>0</v>
      </c>
      <c r="BO19" s="334">
        <f t="shared" ref="BO19:BP19" si="81">IF(ABS(AI19-(AE19+AG19))&lt;0.001,0,AI19-(AE19+AG19))</f>
        <v>0</v>
      </c>
      <c r="BP19" s="334">
        <f t="shared" si="81"/>
        <v>0</v>
      </c>
      <c r="BQ19" s="334">
        <f>IF(BQ$6="OFF",0,IF(ABS(AK19-(Y19+AA19+AE19+AG19))&lt;0.001,0,AK19-(Y19+AA19+AE19+AG19)))</f>
        <v>0</v>
      </c>
      <c r="BR19" s="334">
        <f t="shared" ref="BR19" si="82">IF(ABS(AL19-(Z19+AB19+AF19+AH19))&lt;0.001,0,AL19-(Z19+AB19+AF19+AH19))</f>
        <v>0</v>
      </c>
      <c r="BS19" s="334">
        <f>IF(BS$6="OFF",0,IF(ABS(AK19-(AC19+AI19))&lt;0.001,0,AK19-(AC19+AI19)))</f>
        <v>0</v>
      </c>
      <c r="BT19" s="334">
        <f t="shared" ref="BT19" si="83">IF(ABS(AL19-(AD19+AJ19))&lt;0.001,0,AL19-(AD19+AJ19))</f>
        <v>0</v>
      </c>
      <c r="BU19" s="90"/>
      <c r="BV19" s="334">
        <f t="shared" ref="BV19:BW19" si="84">IF(ABS(AR19-(AN19+AP19))&lt;0.001,0,AR19-(AN19+AP19))</f>
        <v>-90</v>
      </c>
      <c r="BW19" s="334">
        <f t="shared" si="84"/>
        <v>-77</v>
      </c>
      <c r="BX19" s="334">
        <f t="shared" ref="BX19:BY19" si="85">IF(ABS(AX19-(AT19+AV19))&lt;0.001,0,AX19-(AT19+AV19))</f>
        <v>0</v>
      </c>
      <c r="BY19" s="334">
        <f t="shared" si="85"/>
        <v>0</v>
      </c>
      <c r="BZ19" s="334">
        <f t="shared" ref="BZ19:CA19" si="86">IF(ABS(AZ19-(AN19+AP19+AT19+AV19))&lt;0.001,0,AZ19-(AN19+AP19+AT19+AV19))</f>
        <v>-90</v>
      </c>
      <c r="CA19" s="334">
        <f t="shared" si="86"/>
        <v>-77</v>
      </c>
      <c r="CB19" s="334">
        <f t="shared" ref="CB19:CC19" si="87">IF(ABS(AZ19-(AR19+AX19))&lt;0.001,0,AZ19-(AR19+AX19))</f>
        <v>0</v>
      </c>
      <c r="CC19" s="334">
        <f t="shared" si="87"/>
        <v>0</v>
      </c>
      <c r="CD19" s="355"/>
    </row>
    <row r="20" spans="2:82" s="73" customFormat="1" ht="15" customHeight="1">
      <c r="B20" s="73" t="s">
        <v>47</v>
      </c>
      <c r="H20" s="74"/>
      <c r="J20" s="216"/>
      <c r="L20" s="216"/>
      <c r="M20" s="217"/>
      <c r="N20" s="216"/>
      <c r="O20" s="217"/>
      <c r="P20" s="216"/>
      <c r="R20" s="216"/>
      <c r="S20" s="217"/>
      <c r="T20" s="216"/>
      <c r="U20" s="75"/>
      <c r="V20" s="216"/>
      <c r="Y20" s="216"/>
      <c r="AA20" s="216"/>
      <c r="AB20" s="217"/>
      <c r="AC20" s="216"/>
      <c r="AD20" s="217"/>
      <c r="AE20" s="216"/>
      <c r="AG20" s="216"/>
      <c r="AH20" s="217"/>
      <c r="AI20" s="216"/>
      <c r="AJ20" s="75"/>
      <c r="AK20" s="216"/>
      <c r="AL20" s="73">
        <v>-0.03</v>
      </c>
      <c r="AN20" s="216"/>
      <c r="AO20" s="73">
        <v>-0.14199999999999999</v>
      </c>
      <c r="AP20" s="216"/>
      <c r="AQ20" s="217"/>
      <c r="AR20" s="216"/>
      <c r="AS20" s="217"/>
      <c r="AT20" s="216"/>
      <c r="AV20" s="216"/>
      <c r="AW20" s="217"/>
      <c r="AX20" s="216"/>
      <c r="AY20" s="75"/>
      <c r="AZ20" s="216"/>
      <c r="BC20" s="373"/>
      <c r="BD20" s="606"/>
      <c r="BE20" s="606"/>
      <c r="BF20" s="606"/>
      <c r="BG20" s="606"/>
      <c r="BH20" s="606"/>
      <c r="BI20" s="606"/>
      <c r="BJ20" s="606"/>
      <c r="BK20" s="606"/>
      <c r="BM20" s="606"/>
      <c r="BN20" s="606"/>
      <c r="BO20" s="606"/>
      <c r="BP20" s="606"/>
      <c r="BQ20" s="606"/>
      <c r="BR20" s="606"/>
      <c r="BS20" s="606"/>
      <c r="BT20" s="606"/>
      <c r="BV20" s="606"/>
      <c r="BW20" s="606"/>
      <c r="BX20" s="606"/>
      <c r="BY20" s="606"/>
      <c r="BZ20" s="606"/>
      <c r="CA20" s="606"/>
      <c r="CB20" s="606"/>
      <c r="CC20" s="606"/>
      <c r="CD20" s="75"/>
    </row>
    <row r="21" spans="2:82" s="211" customFormat="1" ht="15" customHeight="1">
      <c r="B21" s="12"/>
      <c r="C21" s="12" t="s">
        <v>502</v>
      </c>
      <c r="D21" s="12"/>
      <c r="E21" s="12"/>
      <c r="F21" s="12"/>
      <c r="H21" s="11"/>
      <c r="J21" s="233"/>
      <c r="K21" s="213"/>
      <c r="L21" s="233"/>
      <c r="M21" s="214"/>
      <c r="N21" s="233"/>
      <c r="O21" s="214"/>
      <c r="P21" s="233"/>
      <c r="Q21" s="213"/>
      <c r="R21" s="233"/>
      <c r="S21" s="214"/>
      <c r="T21" s="233"/>
      <c r="U21" s="45"/>
      <c r="V21" s="233"/>
      <c r="W21" s="213">
        <v>254</v>
      </c>
      <c r="Y21" s="233"/>
      <c r="Z21" s="213">
        <v>61</v>
      </c>
      <c r="AA21" s="233"/>
      <c r="AB21" s="214">
        <v>63</v>
      </c>
      <c r="AC21" s="233"/>
      <c r="AD21" s="214">
        <v>124</v>
      </c>
      <c r="AE21" s="233"/>
      <c r="AF21" s="213">
        <v>64</v>
      </c>
      <c r="AG21" s="233"/>
      <c r="AH21" s="214">
        <v>69</v>
      </c>
      <c r="AI21" s="233"/>
      <c r="AJ21" s="45">
        <v>133</v>
      </c>
      <c r="AK21" s="233">
        <v>254</v>
      </c>
      <c r="AL21" s="213">
        <v>257</v>
      </c>
      <c r="AN21" s="233">
        <v>61</v>
      </c>
      <c r="AO21" s="213">
        <v>59</v>
      </c>
      <c r="AP21" s="233"/>
      <c r="AQ21" s="214"/>
      <c r="AR21" s="233"/>
      <c r="AS21" s="214"/>
      <c r="AT21" s="233"/>
      <c r="AU21" s="213"/>
      <c r="AV21" s="233"/>
      <c r="AW21" s="214"/>
      <c r="AX21" s="233"/>
      <c r="AY21" s="45"/>
      <c r="AZ21" s="233"/>
      <c r="BA21" s="213"/>
      <c r="BC21" s="352"/>
      <c r="BD21" s="334">
        <f t="shared" ref="BD21:BE21" si="88">IF(ABS(N21-(J21+L21))&lt;0.001,0,N21-(J21+L21))</f>
        <v>0</v>
      </c>
      <c r="BE21" s="334">
        <f t="shared" si="88"/>
        <v>0</v>
      </c>
      <c r="BF21" s="334">
        <f t="shared" ref="BF21:BG21" si="89">IF(ABS(T21-(P21+R21))&lt;0.001,0,T21-(P21+R21))</f>
        <v>0</v>
      </c>
      <c r="BG21" s="334">
        <f t="shared" si="89"/>
        <v>0</v>
      </c>
      <c r="BH21" s="334">
        <f t="shared" ref="BH21" si="90">IF(ABS(V21-(J21+L21+P21+R21))&lt;0.001,0,V21-(J21+L21+P21+R21))</f>
        <v>0</v>
      </c>
      <c r="BI21" s="334">
        <f>IF(BI$6="OFF",0,IF(ABS(W21-(K21+M21+Q21+S21))&lt;0.001,0,W21-(K21+M21+Q21+S21)))</f>
        <v>0</v>
      </c>
      <c r="BJ21" s="334">
        <f t="shared" ref="BJ21" si="91">IF(ABS(V21-(N21+T21))&lt;0.001,0,V21-(N21+T21))</f>
        <v>0</v>
      </c>
      <c r="BK21" s="334">
        <f>IF(BK$6="OFF",0,IF(BK16=2016,0,IF(ABS(W21-(O21+U21))&lt;0.001,0,W21-(O21+U21))))</f>
        <v>0</v>
      </c>
      <c r="BL21" s="73"/>
      <c r="BM21" s="334">
        <f t="shared" ref="BM21:BN21" si="92">IF(ABS(AC21-(Y21+AA21))&lt;0.001,0,AC21-(Y21+AA21))</f>
        <v>0</v>
      </c>
      <c r="BN21" s="334">
        <f t="shared" si="92"/>
        <v>0</v>
      </c>
      <c r="BO21" s="334">
        <f t="shared" ref="BO21:BP21" si="93">IF(ABS(AI21-(AE21+AG21))&lt;0.001,0,AI21-(AE21+AG21))</f>
        <v>0</v>
      </c>
      <c r="BP21" s="334">
        <f t="shared" si="93"/>
        <v>0</v>
      </c>
      <c r="BQ21" s="334">
        <f>IF(BQ$6="OFF",0,IF(ABS(AK21-(Y21+AA21+AE21+AG21))&lt;0.001,0,AK21-(Y21+AA21+AE21+AG21)))</f>
        <v>0</v>
      </c>
      <c r="BR21" s="334">
        <f t="shared" ref="BR21" si="94">IF(ABS(AL21-(Z21+AB21+AF21+AH21))&lt;0.001,0,AL21-(Z21+AB21+AF21+AH21))</f>
        <v>0</v>
      </c>
      <c r="BS21" s="334">
        <f>IF(BS$6="OFF",0,IF(ABS(AK21-(AC21+AI21))&lt;0.001,0,AK21-(AC21+AI21)))</f>
        <v>0</v>
      </c>
      <c r="BT21" s="334">
        <f t="shared" ref="BT21" si="95">IF(ABS(AL21-(AD21+AJ21))&lt;0.001,0,AL21-(AD21+AJ21))</f>
        <v>0</v>
      </c>
      <c r="BU21" s="73"/>
      <c r="BV21" s="334">
        <f t="shared" ref="BV21:BW21" si="96">IF(ABS(AR21-(AN21+AP21))&lt;0.001,0,AR21-(AN21+AP21))</f>
        <v>-61</v>
      </c>
      <c r="BW21" s="334">
        <f t="shared" si="96"/>
        <v>-59</v>
      </c>
      <c r="BX21" s="334">
        <f t="shared" ref="BX21:BY21" si="97">IF(ABS(AX21-(AT21+AV21))&lt;0.001,0,AX21-(AT21+AV21))</f>
        <v>0</v>
      </c>
      <c r="BY21" s="334">
        <f t="shared" si="97"/>
        <v>0</v>
      </c>
      <c r="BZ21" s="334">
        <f t="shared" ref="BZ21:CA21" si="98">IF(ABS(AZ21-(AN21+AP21+AT21+AV21))&lt;0.001,0,AZ21-(AN21+AP21+AT21+AV21))</f>
        <v>-61</v>
      </c>
      <c r="CA21" s="334">
        <f t="shared" si="98"/>
        <v>-59</v>
      </c>
      <c r="CB21" s="334">
        <f t="shared" ref="CB21:CC21" si="99">IF(ABS(AZ21-(AR21+AX21))&lt;0.001,0,AZ21-(AR21+AX21))</f>
        <v>0</v>
      </c>
      <c r="CC21" s="334">
        <f t="shared" si="99"/>
        <v>0</v>
      </c>
      <c r="CD21" s="355"/>
    </row>
    <row r="22" spans="2:82" s="73" customFormat="1" ht="15" customHeight="1">
      <c r="C22" s="73" t="s">
        <v>47</v>
      </c>
      <c r="H22" s="74"/>
      <c r="J22" s="216"/>
      <c r="L22" s="216"/>
      <c r="M22" s="217"/>
      <c r="N22" s="216"/>
      <c r="O22" s="217"/>
      <c r="P22" s="216"/>
      <c r="R22" s="216"/>
      <c r="S22" s="217"/>
      <c r="T22" s="216"/>
      <c r="U22" s="75"/>
      <c r="V22" s="216"/>
      <c r="Y22" s="216"/>
      <c r="AA22" s="216"/>
      <c r="AB22" s="217"/>
      <c r="AC22" s="216"/>
      <c r="AD22" s="217"/>
      <c r="AE22" s="216"/>
      <c r="AG22" s="216"/>
      <c r="AH22" s="217"/>
      <c r="AI22" s="216"/>
      <c r="AJ22" s="75"/>
      <c r="AK22" s="216"/>
      <c r="AL22" s="73">
        <v>1.0999999999999999E-2</v>
      </c>
      <c r="AN22" s="216"/>
      <c r="AO22" s="73">
        <v>-2.9000000000000001E-2</v>
      </c>
      <c r="AP22" s="216"/>
      <c r="AQ22" s="217"/>
      <c r="AR22" s="216"/>
      <c r="AS22" s="217"/>
      <c r="AT22" s="216"/>
      <c r="AV22" s="216"/>
      <c r="AW22" s="217"/>
      <c r="AX22" s="216"/>
      <c r="AY22" s="75"/>
      <c r="AZ22" s="216"/>
      <c r="BC22" s="373"/>
      <c r="BD22" s="606"/>
      <c r="BE22" s="606"/>
      <c r="BF22" s="606"/>
      <c r="BG22" s="606"/>
      <c r="BH22" s="606"/>
      <c r="BI22" s="606"/>
      <c r="BJ22" s="606"/>
      <c r="BK22" s="606"/>
      <c r="BM22" s="606"/>
      <c r="BN22" s="606"/>
      <c r="BO22" s="606"/>
      <c r="BP22" s="606"/>
      <c r="BQ22" s="606"/>
      <c r="BR22" s="606"/>
      <c r="BS22" s="606"/>
      <c r="BT22" s="606"/>
      <c r="BV22" s="606"/>
      <c r="BW22" s="606"/>
      <c r="BX22" s="606"/>
      <c r="BY22" s="606"/>
      <c r="BZ22" s="606"/>
      <c r="CA22" s="606"/>
      <c r="CB22" s="606"/>
      <c r="CC22" s="606"/>
      <c r="CD22" s="75"/>
    </row>
    <row r="23" spans="2:82" s="208" customFormat="1" ht="15" customHeight="1">
      <c r="B23" s="48" t="s">
        <v>476</v>
      </c>
      <c r="C23" s="48"/>
      <c r="D23" s="48"/>
      <c r="E23" s="48"/>
      <c r="F23" s="48"/>
      <c r="H23" s="11" t="s">
        <v>428</v>
      </c>
      <c r="J23" s="232"/>
      <c r="K23" s="49"/>
      <c r="L23" s="232"/>
      <c r="M23" s="215"/>
      <c r="N23" s="232"/>
      <c r="O23" s="215"/>
      <c r="P23" s="232"/>
      <c r="Q23" s="49"/>
      <c r="R23" s="232"/>
      <c r="S23" s="215"/>
      <c r="T23" s="232"/>
      <c r="U23" s="50"/>
      <c r="V23" s="232"/>
      <c r="W23" s="49">
        <v>113</v>
      </c>
      <c r="Y23" s="232"/>
      <c r="Z23" s="49">
        <v>28</v>
      </c>
      <c r="AA23" s="232"/>
      <c r="AB23" s="215">
        <v>22</v>
      </c>
      <c r="AC23" s="232"/>
      <c r="AD23" s="215">
        <v>50</v>
      </c>
      <c r="AE23" s="232"/>
      <c r="AF23" s="49">
        <v>27</v>
      </c>
      <c r="AG23" s="232"/>
      <c r="AH23" s="215">
        <v>42</v>
      </c>
      <c r="AI23" s="232"/>
      <c r="AJ23" s="50">
        <v>69</v>
      </c>
      <c r="AK23" s="232">
        <v>113</v>
      </c>
      <c r="AL23" s="49">
        <v>119</v>
      </c>
      <c r="AN23" s="232">
        <v>29</v>
      </c>
      <c r="AO23" s="49">
        <v>32</v>
      </c>
      <c r="AP23" s="232"/>
      <c r="AQ23" s="215"/>
      <c r="AR23" s="232"/>
      <c r="AS23" s="215"/>
      <c r="AT23" s="232"/>
      <c r="AU23" s="49"/>
      <c r="AV23" s="232"/>
      <c r="AW23" s="215"/>
      <c r="AX23" s="232"/>
      <c r="AY23" s="50"/>
      <c r="AZ23" s="232"/>
      <c r="BA23" s="49"/>
      <c r="BC23" s="352"/>
      <c r="BD23" s="334">
        <f t="shared" ref="BD23" si="100">IF(ABS(N23-(J23+L23))&lt;0.001,0,N23-(J23+L23))</f>
        <v>0</v>
      </c>
      <c r="BE23" s="334">
        <f t="shared" ref="BE23" si="101">IF(ABS(O23-(K23+M23))&lt;0.001,0,O23-(K23+M23))</f>
        <v>0</v>
      </c>
      <c r="BF23" s="334">
        <f t="shared" ref="BF23" si="102">IF(ABS(T23-(P23+R23))&lt;0.001,0,T23-(P23+R23))</f>
        <v>0</v>
      </c>
      <c r="BG23" s="334">
        <f t="shared" ref="BG23" si="103">IF(ABS(U23-(Q23+S23))&lt;0.001,0,U23-(Q23+S23))</f>
        <v>0</v>
      </c>
      <c r="BH23" s="334">
        <f t="shared" ref="BH23" si="104">IF(ABS(V23-(J23+L23+P23+R23))&lt;0.001,0,V23-(J23+L23+P23+R23))</f>
        <v>0</v>
      </c>
      <c r="BI23" s="334">
        <f>IF(BI$6="OFF",0,IF(ABS(W23-(K23+M23+Q23+S23))&lt;0.001,0,W23-(K23+M23+Q23+S23)))</f>
        <v>0</v>
      </c>
      <c r="BJ23" s="334">
        <f t="shared" ref="BJ23" si="105">IF(ABS(V23-(N23+T23))&lt;0.001,0,V23-(N23+T23))</f>
        <v>0</v>
      </c>
      <c r="BK23" s="334">
        <f>IF(BK$6="OFF",0,IF(BK18=2016,0,IF(ABS(W23-(O23+U23))&lt;0.001,0,W23-(O23+U23))))</f>
        <v>0</v>
      </c>
      <c r="BL23" s="90"/>
      <c r="BM23" s="334">
        <f t="shared" ref="BM23" si="106">IF(ABS(AC23-(Y23+AA23))&lt;0.001,0,AC23-(Y23+AA23))</f>
        <v>0</v>
      </c>
      <c r="BN23" s="334">
        <f t="shared" ref="BN23" si="107">IF(ABS(AD23-(Z23+AB23))&lt;0.001,0,AD23-(Z23+AB23))</f>
        <v>0</v>
      </c>
      <c r="BO23" s="334">
        <f t="shared" ref="BO23" si="108">IF(ABS(AI23-(AE23+AG23))&lt;0.001,0,AI23-(AE23+AG23))</f>
        <v>0</v>
      </c>
      <c r="BP23" s="334">
        <f t="shared" ref="BP23" si="109">IF(ABS(AJ23-(AF23+AH23))&lt;0.001,0,AJ23-(AF23+AH23))</f>
        <v>0</v>
      </c>
      <c r="BQ23" s="334">
        <f>IF(BQ$6="OFF",0,IF(ABS(AK23-(Y23+AA23+AE23+AG23))&lt;0.001,0,AK23-(Y23+AA23+AE23+AG23)))</f>
        <v>0</v>
      </c>
      <c r="BR23" s="334">
        <f t="shared" ref="BR23" si="110">IF(ABS(AL23-(Z23+AB23+AF23+AH23))&lt;0.001,0,AL23-(Z23+AB23+AF23+AH23))</f>
        <v>0</v>
      </c>
      <c r="BS23" s="334">
        <f>IF(BS$6="OFF",0,IF(ABS(AK23-(AC23+AI23))&lt;0.001,0,AK23-(AC23+AI23)))</f>
        <v>0</v>
      </c>
      <c r="BT23" s="334">
        <f t="shared" ref="BT23" si="111">IF(ABS(AL23-(AD23+AJ23))&lt;0.001,0,AL23-(AD23+AJ23))</f>
        <v>0</v>
      </c>
      <c r="BU23" s="90"/>
      <c r="BV23" s="334">
        <f t="shared" ref="BV23" si="112">IF(ABS(AR23-(AN23+AP23))&lt;0.001,0,AR23-(AN23+AP23))</f>
        <v>-29</v>
      </c>
      <c r="BW23" s="334">
        <f t="shared" ref="BW23" si="113">IF(ABS(AS23-(AO23+AQ23))&lt;0.001,0,AS23-(AO23+AQ23))</f>
        <v>-32</v>
      </c>
      <c r="BX23" s="334">
        <f t="shared" ref="BX23" si="114">IF(ABS(AX23-(AT23+AV23))&lt;0.001,0,AX23-(AT23+AV23))</f>
        <v>0</v>
      </c>
      <c r="BY23" s="334">
        <f t="shared" ref="BY23" si="115">IF(ABS(AY23-(AU23+AW23))&lt;0.001,0,AY23-(AU23+AW23))</f>
        <v>0</v>
      </c>
      <c r="BZ23" s="334">
        <f t="shared" ref="BZ23" si="116">IF(ABS(AZ23-(AN23+AP23+AT23+AV23))&lt;0.001,0,AZ23-(AN23+AP23+AT23+AV23))</f>
        <v>-29</v>
      </c>
      <c r="CA23" s="334">
        <f t="shared" ref="CA23" si="117">IF(ABS(BA23-(AO23+AQ23+AU23+AW23))&lt;0.001,0,BA23-(AO23+AQ23+AU23+AW23))</f>
        <v>-32</v>
      </c>
      <c r="CB23" s="334">
        <f t="shared" ref="CB23" si="118">IF(ABS(AZ23-(AR23+AX23))&lt;0.001,0,AZ23-(AR23+AX23))</f>
        <v>0</v>
      </c>
      <c r="CC23" s="334">
        <f t="shared" ref="CC23" si="119">IF(ABS(BA23-(AS23+AY23))&lt;0.001,0,BA23-(AS23+AY23))</f>
        <v>0</v>
      </c>
      <c r="CD23" s="355"/>
    </row>
    <row r="24" spans="2:82" s="73" customFormat="1" ht="15" customHeight="1">
      <c r="B24" s="73" t="s">
        <v>47</v>
      </c>
      <c r="H24" s="74"/>
      <c r="J24" s="216"/>
      <c r="L24" s="216"/>
      <c r="M24" s="217"/>
      <c r="N24" s="216"/>
      <c r="O24" s="217"/>
      <c r="P24" s="216"/>
      <c r="R24" s="216"/>
      <c r="S24" s="217"/>
      <c r="T24" s="216"/>
      <c r="U24" s="75"/>
      <c r="V24" s="216"/>
      <c r="Y24" s="216"/>
      <c r="AA24" s="216"/>
      <c r="AB24" s="217"/>
      <c r="AC24" s="216"/>
      <c r="AD24" s="217"/>
      <c r="AE24" s="216"/>
      <c r="AG24" s="216"/>
      <c r="AH24" s="217"/>
      <c r="AI24" s="216"/>
      <c r="AJ24" s="75"/>
      <c r="AK24" s="216"/>
      <c r="AL24" s="73">
        <v>5.1999999999999998E-2</v>
      </c>
      <c r="AN24" s="216"/>
      <c r="AO24" s="73">
        <v>9.9000000000000005E-2</v>
      </c>
      <c r="AP24" s="216"/>
      <c r="AQ24" s="217"/>
      <c r="AR24" s="216"/>
      <c r="AS24" s="217"/>
      <c r="AT24" s="216"/>
      <c r="AV24" s="216"/>
      <c r="AW24" s="217"/>
      <c r="AX24" s="216"/>
      <c r="AY24" s="75"/>
      <c r="AZ24" s="216"/>
      <c r="BC24" s="373"/>
      <c r="BD24" s="606"/>
      <c r="BE24" s="606"/>
      <c r="BF24" s="606"/>
      <c r="BG24" s="606"/>
      <c r="BH24" s="606"/>
      <c r="BI24" s="606"/>
      <c r="BJ24" s="606"/>
      <c r="BK24" s="606"/>
      <c r="BM24" s="606"/>
      <c r="BN24" s="606"/>
      <c r="BO24" s="606"/>
      <c r="BP24" s="606"/>
      <c r="BQ24" s="606"/>
      <c r="BR24" s="606"/>
      <c r="BS24" s="606"/>
      <c r="BT24" s="606"/>
      <c r="BV24" s="606"/>
      <c r="BW24" s="606"/>
      <c r="BX24" s="606"/>
      <c r="BY24" s="606"/>
      <c r="BZ24" s="606"/>
      <c r="CA24" s="606"/>
      <c r="CB24" s="606"/>
      <c r="CC24" s="606"/>
      <c r="CD24" s="75"/>
    </row>
    <row r="25" spans="2:82" s="210" customFormat="1" ht="15" customHeight="1">
      <c r="B25" s="48" t="s">
        <v>46</v>
      </c>
      <c r="C25" s="48"/>
      <c r="D25" s="48"/>
      <c r="E25" s="48"/>
      <c r="F25" s="48"/>
      <c r="G25" s="208"/>
      <c r="H25" s="11" t="s">
        <v>826</v>
      </c>
      <c r="I25" s="16"/>
      <c r="J25" s="233"/>
      <c r="K25" s="49"/>
      <c r="L25" s="233"/>
      <c r="M25" s="215"/>
      <c r="N25" s="233"/>
      <c r="O25" s="215"/>
      <c r="P25" s="233"/>
      <c r="Q25" s="49"/>
      <c r="R25" s="233"/>
      <c r="S25" s="215"/>
      <c r="T25" s="233"/>
      <c r="U25" s="50"/>
      <c r="V25" s="233"/>
      <c r="W25" s="49">
        <v>83</v>
      </c>
      <c r="X25" s="211"/>
      <c r="Y25" s="233"/>
      <c r="Z25" s="49">
        <v>14</v>
      </c>
      <c r="AA25" s="233"/>
      <c r="AB25" s="215">
        <v>14</v>
      </c>
      <c r="AC25" s="233"/>
      <c r="AD25" s="215">
        <v>28</v>
      </c>
      <c r="AE25" s="233"/>
      <c r="AF25" s="49">
        <v>16</v>
      </c>
      <c r="AG25" s="233"/>
      <c r="AH25" s="215">
        <v>17</v>
      </c>
      <c r="AI25" s="233"/>
      <c r="AJ25" s="50">
        <v>33</v>
      </c>
      <c r="AK25" s="233">
        <v>83</v>
      </c>
      <c r="AL25" s="49">
        <v>61</v>
      </c>
      <c r="AM25" s="211"/>
      <c r="AN25" s="233">
        <v>14</v>
      </c>
      <c r="AO25" s="49">
        <v>16</v>
      </c>
      <c r="AP25" s="233"/>
      <c r="AQ25" s="215"/>
      <c r="AR25" s="233"/>
      <c r="AS25" s="215"/>
      <c r="AT25" s="233"/>
      <c r="AU25" s="49"/>
      <c r="AV25" s="233"/>
      <c r="AW25" s="215"/>
      <c r="AX25" s="233"/>
      <c r="AY25" s="50"/>
      <c r="AZ25" s="233"/>
      <c r="BA25" s="49"/>
      <c r="BC25" s="391"/>
      <c r="BD25" s="334">
        <f t="shared" ref="BD25:BE25" si="120">IF(ABS(N25-(J25+L25))&lt;0.001,0,N25-(J25+L25))</f>
        <v>0</v>
      </c>
      <c r="BE25" s="334">
        <f t="shared" si="120"/>
        <v>0</v>
      </c>
      <c r="BF25" s="334">
        <f t="shared" ref="BF25:BG25" si="121">IF(ABS(T25-(P25+R25))&lt;0.001,0,T25-(P25+R25))</f>
        <v>0</v>
      </c>
      <c r="BG25" s="334">
        <f t="shared" si="121"/>
        <v>0</v>
      </c>
      <c r="BH25" s="334">
        <f t="shared" ref="BH25" si="122">IF(ABS(V25-(J25+L25+P25+R25))&lt;0.001,0,V25-(J25+L25+P25+R25))</f>
        <v>0</v>
      </c>
      <c r="BI25" s="334">
        <f>IF(BI$6="OFF",0,IF(ABS(W25-(K25+M25+Q25+S25))&lt;0.001,0,W25-(K25+M25+Q25+S25)))</f>
        <v>0</v>
      </c>
      <c r="BJ25" s="334">
        <f t="shared" ref="BJ25" si="123">IF(ABS(V25-(N25+T25))&lt;0.001,0,V25-(N25+T25))</f>
        <v>0</v>
      </c>
      <c r="BK25" s="334">
        <f>IF(BK$6="OFF",0,IF(BK20=2016,0,IF(ABS(W25-(O25+U25))&lt;0.001,0,W25-(O25+U25))))</f>
        <v>0</v>
      </c>
      <c r="BL25" s="90"/>
      <c r="BM25" s="334">
        <f t="shared" ref="BM25:BN25" si="124">IF(ABS(AC25-(Y25+AA25))&lt;0.001,0,AC25-(Y25+AA25))</f>
        <v>0</v>
      </c>
      <c r="BN25" s="334">
        <f t="shared" si="124"/>
        <v>0</v>
      </c>
      <c r="BO25" s="334">
        <f t="shared" ref="BO25:BP25" si="125">IF(ABS(AI25-(AE25+AG25))&lt;0.001,0,AI25-(AE25+AG25))</f>
        <v>0</v>
      </c>
      <c r="BP25" s="334">
        <f t="shared" si="125"/>
        <v>0</v>
      </c>
      <c r="BQ25" s="334">
        <f>IF(BQ$6="OFF",0,IF(ABS(AK25-(Y25+AA25+AE25+AG25))&lt;0.001,0,AK25-(Y25+AA25+AE25+AG25)))</f>
        <v>0</v>
      </c>
      <c r="BR25" s="334">
        <f t="shared" ref="BR25" si="126">IF(ABS(AL25-(Z25+AB25+AF25+AH25))&lt;0.001,0,AL25-(Z25+AB25+AF25+AH25))</f>
        <v>0</v>
      </c>
      <c r="BS25" s="334">
        <f>IF(BS$6="OFF",0,IF(ABS(AK25-(AC25+AI25))&lt;0.001,0,AK25-(AC25+AI25)))</f>
        <v>0</v>
      </c>
      <c r="BT25" s="334">
        <f t="shared" ref="BT25" si="127">IF(ABS(AL25-(AD25+AJ25))&lt;0.001,0,AL25-(AD25+AJ25))</f>
        <v>0</v>
      </c>
      <c r="BU25" s="90"/>
      <c r="BV25" s="334">
        <f t="shared" ref="BV25:BW25" si="128">IF(ABS(AR25-(AN25+AP25))&lt;0.001,0,AR25-(AN25+AP25))</f>
        <v>-14</v>
      </c>
      <c r="BW25" s="334">
        <f t="shared" si="128"/>
        <v>-16</v>
      </c>
      <c r="BX25" s="334">
        <f t="shared" ref="BX25:BY25" si="129">IF(ABS(AX25-(AT25+AV25))&lt;0.001,0,AX25-(AT25+AV25))</f>
        <v>0</v>
      </c>
      <c r="BY25" s="334">
        <f t="shared" si="129"/>
        <v>0</v>
      </c>
      <c r="BZ25" s="334">
        <f t="shared" ref="BZ25:CA25" si="130">IF(ABS(AZ25-(AN25+AP25+AT25+AV25))&lt;0.001,0,AZ25-(AN25+AP25+AT25+AV25))</f>
        <v>-14</v>
      </c>
      <c r="CA25" s="334">
        <f t="shared" si="130"/>
        <v>-16</v>
      </c>
      <c r="CB25" s="334">
        <f t="shared" ref="CB25:CC25" si="131">IF(ABS(AZ25-(AR25+AX25))&lt;0.001,0,AZ25-(AR25+AX25))</f>
        <v>0</v>
      </c>
      <c r="CC25" s="334">
        <f t="shared" si="131"/>
        <v>0</v>
      </c>
      <c r="CD25" s="392"/>
    </row>
    <row r="26" spans="2:82" s="105" customFormat="1" ht="15" customHeight="1" thickBot="1">
      <c r="B26" s="307" t="s">
        <v>47</v>
      </c>
      <c r="C26" s="307"/>
      <c r="D26" s="307"/>
      <c r="E26" s="307"/>
      <c r="F26" s="308"/>
      <c r="G26" s="292"/>
      <c r="H26" s="574"/>
      <c r="I26" s="293"/>
      <c r="J26" s="312"/>
      <c r="K26" s="313"/>
      <c r="L26" s="312"/>
      <c r="M26" s="310"/>
      <c r="N26" s="312"/>
      <c r="O26" s="310"/>
      <c r="P26" s="312"/>
      <c r="Q26" s="313"/>
      <c r="R26" s="312"/>
      <c r="S26" s="310"/>
      <c r="T26" s="312"/>
      <c r="U26" s="311"/>
      <c r="V26" s="312"/>
      <c r="W26" s="313"/>
      <c r="X26" s="306"/>
      <c r="Y26" s="312"/>
      <c r="Z26" s="313"/>
      <c r="AA26" s="312"/>
      <c r="AB26" s="310"/>
      <c r="AC26" s="312"/>
      <c r="AD26" s="310"/>
      <c r="AE26" s="312"/>
      <c r="AF26" s="313"/>
      <c r="AG26" s="312"/>
      <c r="AH26" s="310"/>
      <c r="AI26" s="312"/>
      <c r="AJ26" s="311"/>
      <c r="AK26" s="312"/>
      <c r="AL26" s="313">
        <v>-0.26300000000000001</v>
      </c>
      <c r="AM26" s="306"/>
      <c r="AN26" s="312"/>
      <c r="AO26" s="313">
        <v>0.153</v>
      </c>
      <c r="AP26" s="312"/>
      <c r="AQ26" s="310"/>
      <c r="AR26" s="312"/>
      <c r="AS26" s="310"/>
      <c r="AT26" s="312"/>
      <c r="AU26" s="313"/>
      <c r="AV26" s="312"/>
      <c r="AW26" s="310"/>
      <c r="AX26" s="312"/>
      <c r="AY26" s="311"/>
      <c r="AZ26" s="312"/>
      <c r="BA26" s="313"/>
      <c r="BC26" s="382"/>
      <c r="BD26" s="607"/>
      <c r="BE26" s="607"/>
      <c r="BF26" s="607"/>
      <c r="BG26" s="607"/>
      <c r="BH26" s="607"/>
      <c r="BI26" s="607"/>
      <c r="BJ26" s="607"/>
      <c r="BK26" s="607"/>
      <c r="BL26" s="73"/>
      <c r="BM26" s="607"/>
      <c r="BN26" s="607"/>
      <c r="BO26" s="607"/>
      <c r="BP26" s="607"/>
      <c r="BQ26" s="607"/>
      <c r="BR26" s="607"/>
      <c r="BS26" s="607"/>
      <c r="BT26" s="607"/>
      <c r="BU26" s="73"/>
      <c r="BV26" s="607"/>
      <c r="BW26" s="607"/>
      <c r="BX26" s="607"/>
      <c r="BY26" s="607"/>
      <c r="BZ26" s="607"/>
      <c r="CA26" s="607"/>
      <c r="CB26" s="607"/>
      <c r="CC26" s="607"/>
      <c r="CD26" s="384"/>
    </row>
    <row r="27" spans="2:82" s="108" customFormat="1" ht="15" customHeight="1" thickTop="1">
      <c r="B27" s="508"/>
      <c r="C27" s="325"/>
      <c r="D27" s="325"/>
      <c r="E27" s="325"/>
      <c r="F27" s="326"/>
      <c r="G27" s="509"/>
      <c r="H27" s="320"/>
      <c r="I27" s="94"/>
      <c r="J27" s="296"/>
      <c r="K27" s="297"/>
      <c r="L27" s="296"/>
      <c r="M27" s="297"/>
      <c r="N27" s="296"/>
      <c r="O27" s="297"/>
      <c r="P27" s="296"/>
      <c r="Q27" s="297"/>
      <c r="R27" s="296"/>
      <c r="S27" s="297"/>
      <c r="T27" s="296"/>
      <c r="U27" s="297"/>
      <c r="V27" s="296"/>
      <c r="W27" s="297"/>
      <c r="Y27" s="296"/>
      <c r="Z27" s="297"/>
      <c r="AA27" s="296"/>
      <c r="AB27" s="297"/>
      <c r="AC27" s="296"/>
      <c r="AD27" s="297"/>
      <c r="AE27" s="296"/>
      <c r="AF27" s="297"/>
      <c r="AG27" s="296"/>
      <c r="AH27" s="297"/>
      <c r="AI27" s="296"/>
      <c r="AJ27" s="297"/>
      <c r="AK27" s="296"/>
      <c r="AL27" s="297"/>
      <c r="AN27" s="296"/>
      <c r="AO27" s="297"/>
      <c r="AP27" s="296"/>
      <c r="AQ27" s="297"/>
      <c r="AR27" s="296"/>
      <c r="AS27" s="297"/>
      <c r="AT27" s="296"/>
      <c r="AU27" s="297"/>
      <c r="AV27" s="296"/>
      <c r="AW27" s="297"/>
      <c r="AX27" s="296"/>
      <c r="AY27" s="297"/>
      <c r="AZ27" s="296"/>
      <c r="BA27" s="297"/>
      <c r="BC27" s="90"/>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90"/>
    </row>
    <row r="28" spans="2:82" s="108" customFormat="1" ht="15" customHeight="1">
      <c r="B28" s="298" t="s">
        <v>268</v>
      </c>
      <c r="C28" s="298"/>
      <c r="D28" s="295"/>
      <c r="E28" s="295"/>
      <c r="F28" s="299"/>
      <c r="G28" s="512"/>
      <c r="H28" s="101" t="s">
        <v>15</v>
      </c>
      <c r="I28" s="111"/>
      <c r="J28" s="241"/>
      <c r="K28" s="242"/>
      <c r="L28" s="241"/>
      <c r="M28" s="304"/>
      <c r="N28" s="241"/>
      <c r="O28" s="304"/>
      <c r="P28" s="241"/>
      <c r="Q28" s="242"/>
      <c r="R28" s="241"/>
      <c r="S28" s="304"/>
      <c r="T28" s="241"/>
      <c r="U28" s="305"/>
      <c r="V28" s="241"/>
      <c r="W28" s="242">
        <v>322</v>
      </c>
      <c r="Y28" s="241"/>
      <c r="Z28" s="242"/>
      <c r="AA28" s="241"/>
      <c r="AB28" s="304"/>
      <c r="AC28" s="241"/>
      <c r="AD28" s="304">
        <v>147</v>
      </c>
      <c r="AE28" s="241"/>
      <c r="AF28" s="242"/>
      <c r="AG28" s="241"/>
      <c r="AH28" s="304"/>
      <c r="AI28" s="241"/>
      <c r="AJ28" s="305">
        <v>148</v>
      </c>
      <c r="AK28" s="241">
        <v>322</v>
      </c>
      <c r="AL28" s="242">
        <v>295</v>
      </c>
      <c r="AN28" s="241"/>
      <c r="AO28" s="242"/>
      <c r="AP28" s="241"/>
      <c r="AQ28" s="304"/>
      <c r="AR28" s="241"/>
      <c r="AS28" s="304"/>
      <c r="AT28" s="241"/>
      <c r="AU28" s="242"/>
      <c r="AV28" s="241"/>
      <c r="AW28" s="304"/>
      <c r="AX28" s="241"/>
      <c r="AY28" s="305"/>
      <c r="AZ28" s="241"/>
      <c r="BA28" s="242"/>
      <c r="BC28" s="352"/>
      <c r="BD28" s="912"/>
      <c r="BE28" s="912"/>
      <c r="BF28" s="912"/>
      <c r="BG28" s="912"/>
      <c r="BH28" s="912"/>
      <c r="BI28" s="912"/>
      <c r="BJ28" s="906">
        <f t="shared" ref="BJ28" si="132">IF(ABS(V28-(N28+T28))&lt;0.001,0,V28-(N28+T28))</f>
        <v>0</v>
      </c>
      <c r="BK28" s="906">
        <f>IF(BK$6="OFF",0,IF(BK23=2016,0,IF(ABS(W28-(O28+U28))&lt;0.001,0,W28-(O28+U28))))</f>
        <v>0</v>
      </c>
      <c r="BL28" s="90"/>
      <c r="BM28" s="912"/>
      <c r="BN28" s="912"/>
      <c r="BO28" s="912"/>
      <c r="BP28" s="912"/>
      <c r="BQ28" s="912"/>
      <c r="BR28" s="912"/>
      <c r="BS28" s="906">
        <f>IF(BS$6="OFF",0,IF(ABS(AK28-(AC28+AI28))&lt;0.001,0,AK28-(AC28+AI28)))</f>
        <v>0</v>
      </c>
      <c r="BT28" s="906">
        <f t="shared" ref="BT28" si="133">IF(ABS(AL28-(AD28+AJ28))&lt;0.001,0,AL28-(AD28+AJ28))</f>
        <v>0</v>
      </c>
      <c r="BU28" s="90"/>
      <c r="BV28" s="912"/>
      <c r="BW28" s="912"/>
      <c r="BX28" s="912"/>
      <c r="BY28" s="912"/>
      <c r="BZ28" s="912"/>
      <c r="CA28" s="912"/>
      <c r="CB28" s="906">
        <f t="shared" ref="CB28:CC28" si="134">IF(ABS(AZ28-(AR28+AX28))&lt;0.001,0,AZ28-(AR28+AX28))</f>
        <v>0</v>
      </c>
      <c r="CC28" s="906">
        <f t="shared" si="134"/>
        <v>0</v>
      </c>
      <c r="CD28" s="355"/>
    </row>
    <row r="29" spans="2:82" s="306" customFormat="1" ht="15" customHeight="1" thickBot="1">
      <c r="B29" s="307" t="s">
        <v>1</v>
      </c>
      <c r="C29" s="307"/>
      <c r="D29" s="307"/>
      <c r="E29" s="307"/>
      <c r="F29" s="308"/>
      <c r="G29" s="292"/>
      <c r="H29" s="574"/>
      <c r="I29" s="94"/>
      <c r="J29" s="312"/>
      <c r="K29" s="313"/>
      <c r="L29" s="312"/>
      <c r="M29" s="310"/>
      <c r="N29" s="312"/>
      <c r="O29" s="310"/>
      <c r="P29" s="312"/>
      <c r="Q29" s="313"/>
      <c r="R29" s="312"/>
      <c r="S29" s="310"/>
      <c r="T29" s="312"/>
      <c r="U29" s="311"/>
      <c r="V29" s="312"/>
      <c r="W29" s="313">
        <v>0.25800000000000001</v>
      </c>
      <c r="Y29" s="312"/>
      <c r="Z29" s="313"/>
      <c r="AA29" s="312"/>
      <c r="AB29" s="310"/>
      <c r="AC29" s="312"/>
      <c r="AD29" s="310">
        <v>0.24199999999999999</v>
      </c>
      <c r="AE29" s="312"/>
      <c r="AF29" s="313"/>
      <c r="AG29" s="312"/>
      <c r="AH29" s="310"/>
      <c r="AI29" s="312"/>
      <c r="AJ29" s="311">
        <v>0.23200000000000001</v>
      </c>
      <c r="AK29" s="312">
        <v>0.25800000000000001</v>
      </c>
      <c r="AL29" s="313">
        <v>0.23699999999999999</v>
      </c>
      <c r="AN29" s="312"/>
      <c r="AO29" s="313"/>
      <c r="AP29" s="312"/>
      <c r="AQ29" s="310"/>
      <c r="AR29" s="312"/>
      <c r="AS29" s="310"/>
      <c r="AT29" s="312"/>
      <c r="AU29" s="313"/>
      <c r="AV29" s="312"/>
      <c r="AW29" s="310"/>
      <c r="AX29" s="312"/>
      <c r="AY29" s="311"/>
      <c r="AZ29" s="312"/>
      <c r="BA29" s="313"/>
      <c r="BC29" s="383"/>
      <c r="BD29" s="607"/>
      <c r="BE29" s="607"/>
      <c r="BF29" s="607"/>
      <c r="BG29" s="607"/>
      <c r="BH29" s="607"/>
      <c r="BI29" s="607"/>
      <c r="BJ29" s="607"/>
      <c r="BK29" s="607"/>
      <c r="BL29" s="73"/>
      <c r="BM29" s="607"/>
      <c r="BN29" s="607"/>
      <c r="BO29" s="607"/>
      <c r="BP29" s="607"/>
      <c r="BQ29" s="607"/>
      <c r="BR29" s="607"/>
      <c r="BS29" s="607"/>
      <c r="BT29" s="607"/>
      <c r="BU29" s="73"/>
      <c r="BV29" s="607"/>
      <c r="BW29" s="607"/>
      <c r="BX29" s="607"/>
      <c r="BY29" s="607"/>
      <c r="BZ29" s="607"/>
      <c r="CA29" s="607"/>
      <c r="CB29" s="607"/>
      <c r="CC29" s="607"/>
      <c r="CD29" s="385"/>
    </row>
    <row r="30" spans="2:82" s="108" customFormat="1" ht="15" customHeight="1" thickTop="1">
      <c r="B30" s="87"/>
      <c r="C30" s="514"/>
      <c r="D30" s="292"/>
      <c r="E30" s="292"/>
      <c r="F30" s="515"/>
      <c r="G30" s="292"/>
      <c r="H30" s="516"/>
      <c r="I30" s="94"/>
      <c r="J30" s="241"/>
      <c r="K30" s="241"/>
      <c r="L30" s="241"/>
      <c r="M30" s="241"/>
      <c r="N30" s="241"/>
      <c r="O30" s="241"/>
      <c r="P30" s="241"/>
      <c r="Q30" s="241"/>
      <c r="R30" s="241"/>
      <c r="S30" s="241"/>
      <c r="T30" s="241"/>
      <c r="U30" s="241"/>
      <c r="V30" s="241"/>
      <c r="W30" s="241"/>
      <c r="Y30" s="241"/>
      <c r="Z30" s="241"/>
      <c r="AA30" s="241"/>
      <c r="AB30" s="241"/>
      <c r="AC30" s="241"/>
      <c r="AD30" s="241"/>
      <c r="AE30" s="241"/>
      <c r="AF30" s="241"/>
      <c r="AG30" s="241"/>
      <c r="AH30" s="241"/>
      <c r="AI30" s="241"/>
      <c r="AJ30" s="241"/>
      <c r="AK30" s="241"/>
      <c r="AL30" s="241"/>
      <c r="AN30" s="241"/>
      <c r="AO30" s="241"/>
      <c r="AP30" s="241"/>
      <c r="AQ30" s="241"/>
      <c r="AR30" s="241"/>
      <c r="AS30" s="241"/>
      <c r="AT30" s="241"/>
      <c r="AU30" s="241"/>
      <c r="AV30" s="241"/>
      <c r="AW30" s="241"/>
      <c r="AX30" s="241"/>
      <c r="AY30" s="241"/>
      <c r="AZ30" s="241"/>
      <c r="BA30" s="241"/>
      <c r="BC30" s="90"/>
      <c r="BD30" s="87"/>
      <c r="BE30" s="87"/>
      <c r="BF30" s="87"/>
      <c r="BG30" s="87"/>
      <c r="BH30" s="87"/>
      <c r="BI30" s="87"/>
      <c r="BJ30" s="87"/>
      <c r="BK30" s="87"/>
      <c r="BL30" s="87"/>
      <c r="BM30" s="87"/>
      <c r="BN30" s="87"/>
      <c r="BO30" s="87"/>
      <c r="BP30" s="87"/>
      <c r="BQ30" s="87"/>
      <c r="BR30" s="87"/>
      <c r="BS30" s="87"/>
      <c r="BT30" s="87"/>
      <c r="BU30" s="87"/>
      <c r="BV30" s="87"/>
      <c r="BW30" s="87"/>
      <c r="BX30" s="87"/>
      <c r="BY30" s="87"/>
      <c r="BZ30" s="87"/>
      <c r="CA30" s="87"/>
      <c r="CB30" s="87"/>
      <c r="CC30" s="87"/>
      <c r="CD30" s="90"/>
    </row>
    <row r="31" spans="2:82" s="108" customFormat="1" ht="15" customHeight="1">
      <c r="B31" s="298" t="s">
        <v>2</v>
      </c>
      <c r="C31" s="298"/>
      <c r="D31" s="295"/>
      <c r="E31" s="295"/>
      <c r="F31" s="299"/>
      <c r="G31" s="512"/>
      <c r="H31" s="101" t="s">
        <v>17</v>
      </c>
      <c r="I31" s="94"/>
      <c r="J31" s="241"/>
      <c r="K31" s="242"/>
      <c r="L31" s="241"/>
      <c r="M31" s="304"/>
      <c r="N31" s="241"/>
      <c r="O31" s="304"/>
      <c r="P31" s="241"/>
      <c r="Q31" s="242"/>
      <c r="R31" s="241"/>
      <c r="S31" s="304"/>
      <c r="T31" s="241"/>
      <c r="U31" s="305"/>
      <c r="V31" s="241"/>
      <c r="W31" s="242">
        <v>168</v>
      </c>
      <c r="Y31" s="241"/>
      <c r="Z31" s="242"/>
      <c r="AA31" s="241"/>
      <c r="AB31" s="304"/>
      <c r="AC31" s="241"/>
      <c r="AD31" s="304">
        <v>77</v>
      </c>
      <c r="AE31" s="241"/>
      <c r="AF31" s="242"/>
      <c r="AG31" s="241"/>
      <c r="AH31" s="304"/>
      <c r="AI31" s="241"/>
      <c r="AJ31" s="305">
        <v>111</v>
      </c>
      <c r="AK31" s="241">
        <v>168</v>
      </c>
      <c r="AL31" s="242">
        <v>188</v>
      </c>
      <c r="AN31" s="241"/>
      <c r="AO31" s="242"/>
      <c r="AP31" s="241"/>
      <c r="AQ31" s="304"/>
      <c r="AR31" s="241"/>
      <c r="AS31" s="304"/>
      <c r="AT31" s="241"/>
      <c r="AU31" s="242"/>
      <c r="AV31" s="241"/>
      <c r="AW31" s="304"/>
      <c r="AX31" s="241"/>
      <c r="AY31" s="305"/>
      <c r="AZ31" s="241"/>
      <c r="BA31" s="242"/>
      <c r="BC31" s="352"/>
      <c r="BD31" s="912"/>
      <c r="BE31" s="912"/>
      <c r="BF31" s="912"/>
      <c r="BG31" s="912"/>
      <c r="BH31" s="912"/>
      <c r="BI31" s="912"/>
      <c r="BJ31" s="906">
        <f t="shared" ref="BJ31" si="135">IF(ABS(V31-(N31+T31))&lt;0.001,0,V31-(N31+T31))</f>
        <v>0</v>
      </c>
      <c r="BK31" s="906">
        <f>IF(BK$6="OFF",0,IF(BK26=2016,0,IF(ABS(W31-(O31+U31))&lt;0.001,0,W31-(O31+U31))))</f>
        <v>0</v>
      </c>
      <c r="BL31" s="90"/>
      <c r="BM31" s="912"/>
      <c r="BN31" s="912"/>
      <c r="BO31" s="912"/>
      <c r="BP31" s="912"/>
      <c r="BQ31" s="912"/>
      <c r="BR31" s="912"/>
      <c r="BS31" s="906">
        <f>IF(BS$6="OFF",0,IF(ABS(AK31-(AC31+AI31))&lt;0.001,0,AK31-(AC31+AI31)))</f>
        <v>0</v>
      </c>
      <c r="BT31" s="906">
        <f t="shared" ref="BT31" si="136">IF(ABS(AL31-(AD31+AJ31))&lt;0.001,0,AL31-(AD31+AJ31))</f>
        <v>0</v>
      </c>
      <c r="BU31" s="90"/>
      <c r="BV31" s="912"/>
      <c r="BW31" s="912"/>
      <c r="BX31" s="912"/>
      <c r="BY31" s="912"/>
      <c r="BZ31" s="912"/>
      <c r="CA31" s="912"/>
      <c r="CB31" s="906">
        <f t="shared" ref="CB31:CC31" si="137">IF(ABS(AZ31-(AR31+AX31))&lt;0.001,0,AZ31-(AR31+AX31))</f>
        <v>0</v>
      </c>
      <c r="CC31" s="906">
        <f t="shared" si="137"/>
        <v>0</v>
      </c>
      <c r="CD31" s="355"/>
    </row>
    <row r="32" spans="2:82" s="306" customFormat="1" ht="15" customHeight="1" thickBot="1">
      <c r="B32" s="307" t="s">
        <v>1</v>
      </c>
      <c r="C32" s="307"/>
      <c r="D32" s="307"/>
      <c r="E32" s="307"/>
      <c r="F32" s="308"/>
      <c r="G32" s="292"/>
      <c r="H32" s="574"/>
      <c r="I32" s="94"/>
      <c r="J32" s="312"/>
      <c r="K32" s="313"/>
      <c r="L32" s="312"/>
      <c r="M32" s="310"/>
      <c r="N32" s="312"/>
      <c r="O32" s="310"/>
      <c r="P32" s="312"/>
      <c r="Q32" s="313"/>
      <c r="R32" s="312"/>
      <c r="S32" s="310"/>
      <c r="T32" s="312"/>
      <c r="U32" s="311"/>
      <c r="V32" s="312"/>
      <c r="W32" s="313">
        <v>0.13400000000000001</v>
      </c>
      <c r="Y32" s="312"/>
      <c r="Z32" s="313"/>
      <c r="AA32" s="312"/>
      <c r="AB32" s="310"/>
      <c r="AC32" s="312"/>
      <c r="AD32" s="310">
        <v>0.127</v>
      </c>
      <c r="AE32" s="312"/>
      <c r="AF32" s="313"/>
      <c r="AG32" s="312"/>
      <c r="AH32" s="310"/>
      <c r="AI32" s="312"/>
      <c r="AJ32" s="311">
        <v>0.17399999999999999</v>
      </c>
      <c r="AK32" s="312">
        <v>0.13400000000000001</v>
      </c>
      <c r="AL32" s="313">
        <v>0.151</v>
      </c>
      <c r="AN32" s="312"/>
      <c r="AO32" s="313"/>
      <c r="AP32" s="312"/>
      <c r="AQ32" s="310"/>
      <c r="AR32" s="312"/>
      <c r="AS32" s="310"/>
      <c r="AT32" s="312"/>
      <c r="AU32" s="313"/>
      <c r="AV32" s="312"/>
      <c r="AW32" s="310"/>
      <c r="AX32" s="312"/>
      <c r="AY32" s="311"/>
      <c r="AZ32" s="312"/>
      <c r="BA32" s="313"/>
      <c r="BC32" s="383"/>
      <c r="BD32" s="607"/>
      <c r="BE32" s="607"/>
      <c r="BF32" s="607"/>
      <c r="BG32" s="607"/>
      <c r="BH32" s="607"/>
      <c r="BI32" s="607"/>
      <c r="BJ32" s="607"/>
      <c r="BK32" s="607"/>
      <c r="BL32" s="73"/>
      <c r="BM32" s="607"/>
      <c r="BN32" s="607"/>
      <c r="BO32" s="607"/>
      <c r="BP32" s="607"/>
      <c r="BQ32" s="607"/>
      <c r="BR32" s="607"/>
      <c r="BS32" s="607"/>
      <c r="BT32" s="607"/>
      <c r="BU32" s="73"/>
      <c r="BV32" s="607"/>
      <c r="BW32" s="607"/>
      <c r="BX32" s="607"/>
      <c r="BY32" s="607"/>
      <c r="BZ32" s="607"/>
      <c r="CA32" s="607"/>
      <c r="CB32" s="607"/>
      <c r="CC32" s="607"/>
      <c r="CD32" s="385"/>
    </row>
    <row r="33" spans="2:81" s="306" customFormat="1" ht="15" customHeight="1" thickTop="1">
      <c r="B33" s="344"/>
      <c r="C33" s="344"/>
      <c r="D33" s="344"/>
      <c r="E33" s="344"/>
      <c r="F33" s="345"/>
      <c r="G33" s="94"/>
      <c r="H33" s="345"/>
      <c r="I33" s="94"/>
      <c r="J33" s="317"/>
      <c r="K33" s="318"/>
      <c r="L33" s="317"/>
      <c r="M33" s="318"/>
      <c r="N33" s="317"/>
      <c r="O33" s="318"/>
      <c r="P33" s="317"/>
      <c r="Q33" s="318"/>
      <c r="R33" s="317"/>
      <c r="S33" s="318"/>
      <c r="T33" s="317"/>
      <c r="U33" s="318"/>
      <c r="V33" s="317"/>
      <c r="W33" s="318"/>
      <c r="Y33" s="317"/>
      <c r="Z33" s="318"/>
      <c r="AA33" s="317"/>
      <c r="AB33" s="318"/>
      <c r="AC33" s="317"/>
      <c r="AD33" s="318"/>
      <c r="AE33" s="317"/>
      <c r="AF33" s="318"/>
      <c r="AG33" s="317"/>
      <c r="AH33" s="318"/>
      <c r="AI33" s="317"/>
      <c r="AJ33" s="318"/>
      <c r="AK33" s="317"/>
      <c r="AL33" s="318"/>
      <c r="AN33" s="317"/>
      <c r="AO33" s="318"/>
      <c r="AP33" s="317"/>
      <c r="AQ33" s="318"/>
      <c r="AR33" s="317"/>
      <c r="AS33" s="318"/>
      <c r="AT33" s="317"/>
      <c r="AU33" s="318"/>
      <c r="AV33" s="317"/>
      <c r="AW33" s="318"/>
      <c r="AX33" s="317"/>
      <c r="AY33" s="318"/>
      <c r="AZ33" s="317"/>
      <c r="BA33" s="318"/>
      <c r="BD33" s="87"/>
      <c r="BE33" s="87"/>
      <c r="BF33" s="87"/>
      <c r="BG33" s="87"/>
      <c r="BH33" s="87"/>
      <c r="BI33" s="87"/>
      <c r="BJ33" s="87"/>
      <c r="BK33" s="87"/>
      <c r="BL33" s="87"/>
      <c r="BM33" s="87"/>
      <c r="BN33" s="87"/>
      <c r="BO33" s="87"/>
      <c r="BP33" s="87"/>
      <c r="BQ33" s="87"/>
      <c r="BR33" s="87"/>
      <c r="BS33" s="87"/>
      <c r="BT33" s="87"/>
      <c r="BU33" s="87"/>
      <c r="BV33" s="87"/>
      <c r="BW33" s="87"/>
      <c r="BX33" s="87"/>
      <c r="BY33" s="87"/>
      <c r="BZ33" s="87"/>
      <c r="CA33" s="87"/>
      <c r="CB33" s="87"/>
      <c r="CC33" s="87"/>
    </row>
    <row r="34" spans="2:81" s="306" customFormat="1" ht="15" customHeight="1">
      <c r="F34" s="315"/>
      <c r="G34" s="94"/>
      <c r="H34" s="316"/>
      <c r="I34" s="94"/>
      <c r="J34" s="419"/>
      <c r="Y34" s="419"/>
      <c r="AN34" s="419"/>
      <c r="BD34" s="87"/>
      <c r="BE34" s="87"/>
      <c r="BF34" s="87"/>
      <c r="BG34" s="87"/>
      <c r="BH34" s="87"/>
      <c r="BI34" s="87"/>
      <c r="BJ34" s="87"/>
      <c r="BK34" s="87"/>
      <c r="BL34" s="87"/>
      <c r="BM34" s="87"/>
      <c r="BN34" s="87"/>
      <c r="BO34" s="87"/>
      <c r="BP34" s="87"/>
      <c r="BQ34" s="87"/>
      <c r="BR34" s="87"/>
      <c r="BS34" s="87"/>
      <c r="BT34" s="87"/>
      <c r="BU34" s="87"/>
      <c r="BV34" s="87"/>
      <c r="BW34" s="87"/>
      <c r="BX34" s="87"/>
      <c r="BY34" s="87"/>
      <c r="BZ34" s="87"/>
      <c r="CA34" s="87"/>
      <c r="CB34" s="87"/>
      <c r="CC34" s="87"/>
    </row>
    <row r="35" spans="2:81" s="306" customFormat="1" ht="15" customHeight="1">
      <c r="F35" s="315"/>
      <c r="G35" s="94"/>
      <c r="H35" s="316"/>
      <c r="I35" s="94"/>
      <c r="J35" s="419"/>
      <c r="Y35" s="419"/>
      <c r="AN35" s="419"/>
      <c r="BD35" s="87"/>
      <c r="BE35" s="87"/>
      <c r="BF35" s="87"/>
      <c r="BG35" s="87"/>
      <c r="BH35" s="87"/>
      <c r="BI35" s="87"/>
      <c r="BJ35" s="87"/>
      <c r="BK35" s="87"/>
      <c r="BL35" s="87"/>
      <c r="BM35" s="87"/>
      <c r="BN35" s="87"/>
      <c r="BO35" s="87"/>
      <c r="BP35" s="87"/>
      <c r="BQ35" s="87"/>
      <c r="BR35" s="87"/>
      <c r="BS35" s="87"/>
      <c r="BT35" s="87"/>
      <c r="BU35" s="87"/>
      <c r="BV35" s="87"/>
      <c r="BW35" s="87"/>
      <c r="BX35" s="87"/>
      <c r="BY35" s="87"/>
      <c r="BZ35" s="87"/>
      <c r="CA35" s="87"/>
      <c r="CB35" s="87"/>
      <c r="CC35" s="87"/>
    </row>
    <row r="36" spans="2:81" s="221" customFormat="1" ht="12.75" customHeight="1">
      <c r="H36" s="100"/>
      <c r="BD36" s="87"/>
      <c r="BE36" s="87"/>
      <c r="BF36" s="87"/>
      <c r="BG36" s="87"/>
      <c r="BH36" s="87"/>
      <c r="BI36" s="87"/>
      <c r="BJ36" s="87"/>
      <c r="BK36" s="87"/>
      <c r="BL36" s="87"/>
      <c r="BM36" s="87"/>
      <c r="BN36" s="87"/>
      <c r="BO36" s="87"/>
      <c r="BP36" s="87"/>
      <c r="BQ36" s="87"/>
      <c r="BR36" s="87"/>
      <c r="BS36" s="87"/>
      <c r="BT36" s="87"/>
      <c r="BU36" s="87"/>
      <c r="BV36" s="87"/>
      <c r="BW36" s="87"/>
      <c r="BX36" s="87"/>
      <c r="BY36" s="87"/>
      <c r="BZ36" s="87"/>
      <c r="CA36" s="87"/>
      <c r="CB36" s="87"/>
      <c r="CC36" s="87"/>
    </row>
    <row r="37" spans="2:81" s="90" customFormat="1" ht="12.75" hidden="1" customHeight="1">
      <c r="H37" s="99"/>
      <c r="BD37" s="87"/>
      <c r="BE37" s="87"/>
      <c r="BF37" s="87"/>
      <c r="BG37" s="87"/>
      <c r="BH37" s="87"/>
      <c r="BI37" s="87"/>
      <c r="BJ37" s="87"/>
      <c r="BK37" s="87"/>
      <c r="BL37" s="87"/>
      <c r="BM37" s="87"/>
      <c r="BN37" s="87"/>
      <c r="BO37" s="87"/>
      <c r="BP37" s="87"/>
      <c r="BQ37" s="87"/>
      <c r="BR37" s="87"/>
      <c r="BS37" s="87"/>
      <c r="BT37" s="87"/>
      <c r="BU37" s="87"/>
      <c r="BV37" s="87"/>
      <c r="BW37" s="87"/>
      <c r="BX37" s="87"/>
      <c r="BY37" s="87"/>
      <c r="BZ37" s="87"/>
      <c r="CA37" s="87"/>
      <c r="CB37" s="87"/>
      <c r="CC37" s="87"/>
    </row>
    <row r="38" spans="2:81" s="211" customFormat="1" ht="12.75" hidden="1" customHeight="1">
      <c r="B38" s="389"/>
      <c r="C38" s="389"/>
      <c r="D38" s="389"/>
      <c r="E38" s="389"/>
      <c r="F38" s="389"/>
      <c r="H38" s="390"/>
      <c r="J38" s="389"/>
      <c r="K38" s="389"/>
      <c r="L38" s="389"/>
      <c r="M38" s="389"/>
      <c r="N38" s="389"/>
      <c r="O38" s="389"/>
      <c r="P38" s="389"/>
      <c r="Q38" s="389"/>
      <c r="R38" s="389"/>
      <c r="S38" s="389"/>
      <c r="T38" s="389"/>
      <c r="U38" s="389"/>
      <c r="V38" s="389"/>
      <c r="W38" s="389"/>
      <c r="Y38" s="389"/>
      <c r="Z38" s="389"/>
      <c r="AA38" s="389"/>
      <c r="AB38" s="389"/>
      <c r="AC38" s="389"/>
      <c r="AD38" s="389"/>
      <c r="AE38" s="389"/>
      <c r="AF38" s="389"/>
      <c r="AG38" s="389"/>
      <c r="AH38" s="389"/>
      <c r="AI38" s="389"/>
      <c r="AJ38" s="389"/>
      <c r="AK38" s="389"/>
      <c r="AL38" s="389"/>
      <c r="AN38" s="389"/>
      <c r="AO38" s="389"/>
      <c r="AP38" s="389"/>
      <c r="AQ38" s="389"/>
      <c r="AR38" s="389"/>
      <c r="AS38" s="389"/>
      <c r="AT38" s="389"/>
      <c r="AU38" s="389"/>
      <c r="AV38" s="389"/>
      <c r="AW38" s="389"/>
      <c r="AX38" s="389"/>
      <c r="AY38" s="389"/>
      <c r="AZ38" s="389"/>
      <c r="BA38" s="389"/>
    </row>
    <row r="39" spans="2:81" s="46" customFormat="1" ht="12.75" hidden="1" customHeight="1">
      <c r="B39" s="405" t="s">
        <v>194</v>
      </c>
      <c r="C39" s="146"/>
      <c r="D39" s="146"/>
      <c r="E39" s="146"/>
      <c r="F39" s="146"/>
      <c r="G39" s="146"/>
      <c r="H39" s="244">
        <f>COUNTIF($49:$51,"&gt;2")+COUNTIF($49:$51,"&lt;-2")</f>
        <v>0</v>
      </c>
      <c r="BD39" s="210"/>
      <c r="BE39" s="210"/>
      <c r="BF39" s="210"/>
      <c r="BG39" s="210"/>
      <c r="BH39" s="210"/>
      <c r="BI39" s="210"/>
      <c r="BJ39" s="210"/>
      <c r="BK39" s="210"/>
      <c r="BL39" s="210"/>
      <c r="BM39" s="210"/>
      <c r="BN39" s="210"/>
      <c r="BO39" s="210"/>
      <c r="BP39" s="210"/>
      <c r="BQ39" s="210"/>
      <c r="BR39" s="210"/>
      <c r="BS39" s="210"/>
      <c r="BT39" s="210"/>
      <c r="BU39" s="210"/>
      <c r="BV39" s="210"/>
      <c r="BW39" s="210"/>
      <c r="BX39" s="210"/>
      <c r="BY39" s="210"/>
      <c r="BZ39" s="210"/>
      <c r="CA39" s="210"/>
      <c r="CB39" s="210"/>
      <c r="CC39" s="210"/>
    </row>
    <row r="40" spans="2:81" s="46" customFormat="1" ht="12.75" hidden="1" customHeight="1">
      <c r="B40" s="405" t="s">
        <v>195</v>
      </c>
      <c r="C40" s="146"/>
      <c r="D40" s="146"/>
      <c r="E40" s="146"/>
      <c r="F40" s="146"/>
      <c r="G40" s="146"/>
      <c r="H40" s="244">
        <f>IF(TRIMESTRE=1,COUNTIF($BC:$BT,"&gt;2")+COUNTIF($BC:$BT,"&lt;-2"),IF(OR(TRIMESTRE=2,TRIMESTRE=3),COUNTIF($BC:$BW,"&gt;2")+COUNTIF($BC:$BW,"&lt;-2"),IF(TRIMESTRE=4,COUNTIF($BC:$CD,"&gt;2")+COUNTIF($BC:$CD,"&lt;-2"),"Trim. ?")))</f>
        <v>0</v>
      </c>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0"/>
      <c r="CA40" s="210"/>
      <c r="CB40" s="210"/>
      <c r="CC40" s="210"/>
    </row>
    <row r="41" spans="2:81" s="211" customFormat="1" ht="12.75" hidden="1" customHeight="1">
      <c r="B41" s="961" t="s">
        <v>244</v>
      </c>
      <c r="C41" s="261"/>
      <c r="D41" s="261"/>
      <c r="E41" s="261"/>
      <c r="F41" s="261"/>
      <c r="G41" s="261"/>
      <c r="H41" s="960"/>
    </row>
    <row r="42" spans="2:81" s="46" customFormat="1" ht="12.75" hidden="1" customHeight="1">
      <c r="B42" s="405" t="s">
        <v>196</v>
      </c>
      <c r="C42" s="146"/>
      <c r="D42" s="146"/>
      <c r="E42" s="146"/>
      <c r="F42" s="146"/>
      <c r="G42" s="146"/>
      <c r="H42" s="244">
        <f>COUNTIF($52:$59,"&gt;=1")+COUNTIF($52:$59,"&lt;=-1")+COUNTIF($60:$63,"&gt;=0,1%")+COUNTIF($60:$63,"&lt;=-0,1%")</f>
        <v>0</v>
      </c>
      <c r="BD42" s="210"/>
      <c r="BE42" s="210"/>
      <c r="BF42" s="210"/>
      <c r="BG42" s="210"/>
      <c r="BH42" s="210"/>
      <c r="BI42" s="210"/>
      <c r="BJ42" s="210"/>
      <c r="BK42" s="210"/>
      <c r="BL42" s="210"/>
      <c r="BM42" s="210"/>
      <c r="BN42" s="210"/>
      <c r="BO42" s="210"/>
      <c r="BP42" s="210"/>
      <c r="BQ42" s="210"/>
      <c r="BR42" s="210"/>
      <c r="BS42" s="210"/>
      <c r="BT42" s="210"/>
      <c r="BU42" s="210"/>
      <c r="BV42" s="210"/>
      <c r="BW42" s="210"/>
      <c r="BX42" s="210"/>
      <c r="BY42" s="210"/>
      <c r="BZ42" s="210"/>
      <c r="CA42" s="210"/>
      <c r="CB42" s="210"/>
      <c r="CC42" s="210"/>
    </row>
    <row r="43" spans="2:81" s="146" customFormat="1" ht="12.75" hidden="1" customHeight="1">
      <c r="B43" s="405" t="s">
        <v>414</v>
      </c>
      <c r="H43" s="244">
        <f>COUNTIF($47:$47,"&gt;0")</f>
        <v>0</v>
      </c>
      <c r="U43" s="262"/>
    </row>
    <row r="44" spans="2:81" s="46" customFormat="1" ht="12.75" hidden="1" customHeight="1">
      <c r="B44" s="405" t="s">
        <v>269</v>
      </c>
      <c r="C44" s="146"/>
      <c r="D44" s="146"/>
      <c r="E44" s="146"/>
      <c r="F44" s="146"/>
      <c r="G44" s="146"/>
      <c r="H44" s="425" t="str">
        <f>IF(ISERROR(SUM($49:$63)+SUM($BC:$CD)),"# ERREUR !","OK")</f>
        <v>OK</v>
      </c>
      <c r="BD44" s="210"/>
      <c r="BE44" s="210"/>
      <c r="BF44" s="210"/>
      <c r="BG44" s="210"/>
      <c r="BH44" s="210"/>
      <c r="BI44" s="210"/>
      <c r="BJ44" s="210"/>
      <c r="BK44" s="210"/>
      <c r="BL44" s="210"/>
      <c r="BM44" s="210"/>
      <c r="BN44" s="210"/>
      <c r="BO44" s="210"/>
      <c r="BP44" s="210"/>
      <c r="BQ44" s="210"/>
      <c r="BR44" s="210"/>
      <c r="BS44" s="210"/>
      <c r="BT44" s="210"/>
      <c r="BU44" s="210"/>
      <c r="BV44" s="210"/>
      <c r="BW44" s="210"/>
      <c r="BX44" s="210"/>
      <c r="BY44" s="210"/>
      <c r="BZ44" s="210"/>
      <c r="CA44" s="210"/>
      <c r="CB44" s="210"/>
      <c r="CC44" s="210"/>
    </row>
    <row r="45" spans="2:81" s="211" customFormat="1" ht="12.75" hidden="1" customHeight="1">
      <c r="B45" s="186"/>
      <c r="C45" s="186"/>
      <c r="D45" s="186"/>
      <c r="E45" s="186"/>
      <c r="F45" s="186"/>
      <c r="G45" s="186"/>
      <c r="H45" s="187"/>
      <c r="U45" s="208"/>
      <c r="BD45" s="146"/>
      <c r="BE45" s="146"/>
      <c r="BF45" s="146"/>
      <c r="BG45" s="146"/>
      <c r="BH45" s="146"/>
      <c r="BI45" s="146"/>
      <c r="BJ45" s="146"/>
      <c r="BK45" s="146"/>
      <c r="BM45" s="146"/>
      <c r="BN45" s="146"/>
      <c r="BO45" s="146"/>
      <c r="BP45" s="146"/>
      <c r="BQ45" s="146"/>
      <c r="BR45" s="146"/>
      <c r="BS45" s="146"/>
      <c r="BT45" s="146"/>
      <c r="BV45" s="146"/>
      <c r="BW45" s="146"/>
      <c r="BX45" s="146"/>
      <c r="BY45" s="146"/>
      <c r="BZ45" s="146"/>
      <c r="CA45" s="146"/>
      <c r="CB45" s="146"/>
      <c r="CC45" s="146"/>
    </row>
    <row r="46" spans="2:81" s="211" customFormat="1" ht="12.75" hidden="1" customHeight="1">
      <c r="B46" s="369"/>
      <c r="C46" s="369"/>
      <c r="D46" s="369"/>
      <c r="E46" s="369"/>
      <c r="F46" s="369"/>
      <c r="H46" s="370"/>
      <c r="J46" s="369"/>
      <c r="K46" s="369"/>
      <c r="L46" s="369"/>
      <c r="M46" s="369"/>
      <c r="N46" s="369"/>
      <c r="O46" s="369"/>
      <c r="P46" s="369"/>
      <c r="Q46" s="369"/>
      <c r="R46" s="369"/>
      <c r="S46" s="369"/>
      <c r="T46" s="369"/>
      <c r="U46" s="416"/>
      <c r="V46" s="369"/>
      <c r="W46" s="369"/>
      <c r="Y46" s="369"/>
      <c r="Z46" s="369"/>
      <c r="AA46" s="369"/>
      <c r="AB46" s="369"/>
      <c r="AC46" s="369"/>
      <c r="AD46" s="369"/>
      <c r="AE46" s="369"/>
      <c r="AF46" s="369"/>
      <c r="AG46" s="369"/>
      <c r="AH46" s="369"/>
      <c r="AI46" s="369"/>
      <c r="AJ46" s="369"/>
      <c r="AK46" s="369"/>
      <c r="AL46" s="369"/>
      <c r="AN46" s="369"/>
      <c r="AO46" s="369"/>
      <c r="AP46" s="369"/>
      <c r="AQ46" s="369"/>
      <c r="AR46" s="369"/>
      <c r="AS46" s="369"/>
      <c r="AT46" s="369"/>
      <c r="AU46" s="369"/>
      <c r="AV46" s="369"/>
      <c r="AW46" s="369"/>
      <c r="AX46" s="369"/>
      <c r="AY46" s="369"/>
      <c r="AZ46" s="369"/>
      <c r="BA46" s="369"/>
      <c r="BD46" s="146"/>
      <c r="BE46" s="146"/>
      <c r="BF46" s="146"/>
      <c r="BG46" s="146"/>
      <c r="BH46" s="146"/>
      <c r="BI46" s="146"/>
      <c r="BJ46" s="146"/>
      <c r="BK46" s="146"/>
      <c r="BM46" s="146"/>
      <c r="BN46" s="146"/>
      <c r="BO46" s="146"/>
      <c r="BP46" s="146"/>
      <c r="BQ46" s="146"/>
      <c r="BR46" s="146"/>
      <c r="BS46" s="146"/>
      <c r="BT46" s="146"/>
      <c r="BV46" s="146"/>
      <c r="BW46" s="146"/>
      <c r="BX46" s="146"/>
      <c r="BY46" s="146"/>
      <c r="BZ46" s="146"/>
      <c r="CA46" s="146"/>
      <c r="CB46" s="146"/>
      <c r="CC46" s="146"/>
    </row>
    <row r="47" spans="2:81" s="386" customFormat="1" ht="12.75" hidden="1" customHeight="1">
      <c r="B47" s="386" t="s">
        <v>416</v>
      </c>
      <c r="H47" s="387" t="s">
        <v>191</v>
      </c>
      <c r="J47" s="388">
        <f t="shared" ref="J47:M47" si="138">IF(COUNT(J28:J29,J31:J32)=0,0,COUNT(J28:J29,J31:J32))</f>
        <v>0</v>
      </c>
      <c r="K47" s="388">
        <f t="shared" si="138"/>
        <v>0</v>
      </c>
      <c r="L47" s="388">
        <f t="shared" si="138"/>
        <v>0</v>
      </c>
      <c r="M47" s="388">
        <f t="shared" si="138"/>
        <v>0</v>
      </c>
      <c r="N47" s="829"/>
      <c r="O47" s="829"/>
      <c r="P47" s="388">
        <f t="shared" ref="P47:S47" si="139">IF(COUNT(P28:P29,P31:P32)=0,0,COUNT(P28:P29,P31:P32))</f>
        <v>0</v>
      </c>
      <c r="Q47" s="388">
        <f t="shared" si="139"/>
        <v>0</v>
      </c>
      <c r="R47" s="388">
        <f t="shared" si="139"/>
        <v>0</v>
      </c>
      <c r="S47" s="388">
        <f t="shared" si="139"/>
        <v>0</v>
      </c>
      <c r="T47" s="829"/>
      <c r="U47" s="829"/>
      <c r="V47" s="829"/>
      <c r="W47" s="829"/>
      <c r="X47" s="388"/>
      <c r="Y47" s="388">
        <f t="shared" ref="Y47:AB47" si="140">IF(COUNT(Y28:Y29,Y31:Y32)=0,0,COUNT(Y28:Y29,Y31:Y32))</f>
        <v>0</v>
      </c>
      <c r="Z47" s="388">
        <f t="shared" si="140"/>
        <v>0</v>
      </c>
      <c r="AA47" s="388">
        <f t="shared" si="140"/>
        <v>0</v>
      </c>
      <c r="AB47" s="388">
        <f t="shared" si="140"/>
        <v>0</v>
      </c>
      <c r="AC47" s="829"/>
      <c r="AD47" s="829"/>
      <c r="AE47" s="388">
        <f t="shared" ref="AE47:AH47" si="141">IF(COUNT(AE28:AE29,AE31:AE32)=0,0,COUNT(AE28:AE29,AE31:AE32))</f>
        <v>0</v>
      </c>
      <c r="AF47" s="388">
        <f t="shared" si="141"/>
        <v>0</v>
      </c>
      <c r="AG47" s="388">
        <f t="shared" si="141"/>
        <v>0</v>
      </c>
      <c r="AH47" s="388">
        <f t="shared" si="141"/>
        <v>0</v>
      </c>
      <c r="AI47" s="829"/>
      <c r="AJ47" s="829"/>
      <c r="AK47" s="829"/>
      <c r="AL47" s="829"/>
      <c r="AM47" s="388"/>
      <c r="AN47" s="388">
        <f>IF(COUNT(AN28:AN29,AN31:AN32)=0,0,COUNT(AN28:AN29,AN31:AN32))</f>
        <v>0</v>
      </c>
      <c r="AO47" s="388">
        <f t="shared" ref="AO47:AQ47" si="142">IF(COUNT(AO28:AO29,AO31:AO32)=0,0,COUNT(AO28:AO29,AO31:AO32))</f>
        <v>0</v>
      </c>
      <c r="AP47" s="388">
        <f t="shared" si="142"/>
        <v>0</v>
      </c>
      <c r="AQ47" s="388">
        <f t="shared" si="142"/>
        <v>0</v>
      </c>
      <c r="AR47" s="829"/>
      <c r="AS47" s="829"/>
      <c r="AT47" s="388">
        <f t="shared" ref="AT47:AW47" si="143">IF(COUNT(AT28:AT29,AT31:AT32)=0,0,COUNT(AT28:AT29,AT31:AT32))</f>
        <v>0</v>
      </c>
      <c r="AU47" s="388">
        <f t="shared" si="143"/>
        <v>0</v>
      </c>
      <c r="AV47" s="388">
        <f t="shared" si="143"/>
        <v>0</v>
      </c>
      <c r="AW47" s="388">
        <f t="shared" si="143"/>
        <v>0</v>
      </c>
      <c r="AX47" s="829"/>
      <c r="AY47" s="829"/>
      <c r="AZ47" s="829"/>
      <c r="BA47" s="829"/>
    </row>
    <row r="48" spans="2:81" s="46" customFormat="1" ht="12.75" hidden="1" customHeight="1">
      <c r="B48" s="186"/>
      <c r="C48" s="186"/>
      <c r="D48" s="186"/>
      <c r="E48" s="186"/>
      <c r="F48" s="186"/>
      <c r="G48" s="186"/>
      <c r="H48" s="187"/>
      <c r="BD48" s="210"/>
      <c r="BE48" s="210"/>
      <c r="BF48" s="210"/>
      <c r="BG48" s="210"/>
      <c r="BH48" s="210"/>
      <c r="BI48" s="210"/>
      <c r="BJ48" s="210"/>
      <c r="BK48" s="210"/>
      <c r="BL48" s="210"/>
      <c r="BM48" s="210"/>
      <c r="BN48" s="210"/>
      <c r="BO48" s="210"/>
      <c r="BP48" s="210"/>
      <c r="BQ48" s="210"/>
      <c r="BR48" s="210"/>
      <c r="BS48" s="210"/>
      <c r="BT48" s="210"/>
      <c r="BU48" s="210"/>
      <c r="BV48" s="210"/>
      <c r="BW48" s="210"/>
      <c r="BX48" s="210"/>
      <c r="BY48" s="210"/>
      <c r="BZ48" s="210"/>
      <c r="CA48" s="210"/>
      <c r="CB48" s="210"/>
      <c r="CC48" s="210"/>
    </row>
    <row r="49" spans="2:81" s="211" customFormat="1" ht="12.75" hidden="1" customHeight="1">
      <c r="B49" s="389"/>
      <c r="C49" s="389"/>
      <c r="D49" s="389"/>
      <c r="E49" s="389"/>
      <c r="F49" s="389"/>
      <c r="H49" s="390"/>
      <c r="J49" s="389"/>
      <c r="K49" s="389"/>
      <c r="L49" s="389"/>
      <c r="M49" s="389"/>
      <c r="N49" s="389"/>
      <c r="O49" s="389"/>
      <c r="P49" s="389"/>
      <c r="Q49" s="389"/>
      <c r="R49" s="389"/>
      <c r="S49" s="389"/>
      <c r="T49" s="389"/>
      <c r="U49" s="389"/>
      <c r="V49" s="389"/>
      <c r="W49" s="389"/>
      <c r="Y49" s="389"/>
      <c r="Z49" s="389"/>
      <c r="AA49" s="389"/>
      <c r="AB49" s="389"/>
      <c r="AC49" s="389"/>
      <c r="AD49" s="389"/>
      <c r="AE49" s="389"/>
      <c r="AF49" s="389"/>
      <c r="AG49" s="389"/>
      <c r="AH49" s="389"/>
      <c r="AI49" s="389"/>
      <c r="AJ49" s="389"/>
      <c r="AK49" s="389"/>
      <c r="AL49" s="389"/>
      <c r="AN49" s="389"/>
      <c r="AO49" s="389"/>
      <c r="AP49" s="389"/>
      <c r="AQ49" s="389"/>
      <c r="AR49" s="389"/>
      <c r="AS49" s="389"/>
      <c r="AT49" s="389"/>
      <c r="AU49" s="389"/>
      <c r="AV49" s="389"/>
      <c r="AW49" s="389"/>
      <c r="AX49" s="389"/>
      <c r="AY49" s="389"/>
      <c r="AZ49" s="389"/>
      <c r="BA49" s="389"/>
    </row>
    <row r="50" spans="2:81" s="170" customFormat="1" ht="12.75" hidden="1" customHeight="1">
      <c r="B50" s="155" t="s">
        <v>62</v>
      </c>
      <c r="F50" s="171"/>
      <c r="G50" s="171"/>
      <c r="H50" s="172" t="s">
        <v>191</v>
      </c>
      <c r="I50" s="171"/>
      <c r="J50" s="173">
        <f t="shared" ref="J50:V50" si="144">IF(ABS(J9-(J11+J13+J15+J17+J19+J23+J25))&lt;0.001,0,J9-(J11+J13+J15+J17+J19+J23+J25))</f>
        <v>0</v>
      </c>
      <c r="K50" s="173">
        <f t="shared" si="144"/>
        <v>0</v>
      </c>
      <c r="L50" s="173">
        <f t="shared" si="144"/>
        <v>0</v>
      </c>
      <c r="M50" s="173">
        <f t="shared" si="144"/>
        <v>0</v>
      </c>
      <c r="N50" s="173">
        <f t="shared" si="144"/>
        <v>0</v>
      </c>
      <c r="O50" s="173">
        <f t="shared" si="144"/>
        <v>0</v>
      </c>
      <c r="P50" s="173">
        <f t="shared" si="144"/>
        <v>0</v>
      </c>
      <c r="Q50" s="173">
        <f t="shared" si="144"/>
        <v>0</v>
      </c>
      <c r="R50" s="173">
        <f t="shared" si="144"/>
        <v>0</v>
      </c>
      <c r="S50" s="173">
        <f t="shared" si="144"/>
        <v>0</v>
      </c>
      <c r="T50" s="173">
        <f t="shared" si="144"/>
        <v>0</v>
      </c>
      <c r="U50" s="173">
        <f t="shared" si="144"/>
        <v>0</v>
      </c>
      <c r="V50" s="173">
        <f t="shared" si="144"/>
        <v>0</v>
      </c>
      <c r="W50" s="173">
        <f>IF(ABS(W9-(W11+W13+W15+W17+W19+W23+W25))&lt;0.001,0,W9-(W11+W13+W15+W17+W19+W23+W25))</f>
        <v>1</v>
      </c>
      <c r="X50" s="173"/>
      <c r="Y50" s="173">
        <f t="shared" ref="Y50:AL50" si="145">IF(ABS(Y9-(Y11+Y13+Y15+Y17+Y19+Y23+Y25))&lt;0.001,0,Y9-(Y11+Y13+Y15+Y17+Y19+Y23+Y25))</f>
        <v>0</v>
      </c>
      <c r="Z50" s="173">
        <f t="shared" si="145"/>
        <v>0</v>
      </c>
      <c r="AA50" s="173">
        <f t="shared" si="145"/>
        <v>0</v>
      </c>
      <c r="AB50" s="173">
        <f t="shared" si="145"/>
        <v>0</v>
      </c>
      <c r="AC50" s="173">
        <f t="shared" si="145"/>
        <v>0</v>
      </c>
      <c r="AD50" s="173">
        <f t="shared" si="145"/>
        <v>0</v>
      </c>
      <c r="AE50" s="173">
        <f t="shared" si="145"/>
        <v>0</v>
      </c>
      <c r="AF50" s="173">
        <f t="shared" si="145"/>
        <v>-1</v>
      </c>
      <c r="AG50" s="173">
        <f t="shared" si="145"/>
        <v>0</v>
      </c>
      <c r="AH50" s="173">
        <f t="shared" si="145"/>
        <v>0</v>
      </c>
      <c r="AI50" s="173">
        <f t="shared" si="145"/>
        <v>0</v>
      </c>
      <c r="AJ50" s="173">
        <f t="shared" si="145"/>
        <v>0</v>
      </c>
      <c r="AK50" s="173">
        <f t="shared" si="145"/>
        <v>1</v>
      </c>
      <c r="AL50" s="173">
        <f t="shared" si="145"/>
        <v>0</v>
      </c>
      <c r="AM50" s="173"/>
      <c r="AN50" s="173">
        <f t="shared" ref="AN50:BA50" si="146">IF(ABS(AN9-(AN11+AN13+AN15+AN17+AN19+AN23+AN25))&lt;0.001,0,AN9-(AN11+AN13+AN15+AN17+AN19+AN23+AN25))</f>
        <v>1</v>
      </c>
      <c r="AO50" s="173">
        <f t="shared" si="146"/>
        <v>0</v>
      </c>
      <c r="AP50" s="173">
        <f t="shared" si="146"/>
        <v>0</v>
      </c>
      <c r="AQ50" s="173">
        <f t="shared" si="146"/>
        <v>0</v>
      </c>
      <c r="AR50" s="173">
        <f t="shared" si="146"/>
        <v>0</v>
      </c>
      <c r="AS50" s="173">
        <f t="shared" si="146"/>
        <v>0</v>
      </c>
      <c r="AT50" s="173">
        <f t="shared" si="146"/>
        <v>0</v>
      </c>
      <c r="AU50" s="173">
        <f t="shared" si="146"/>
        <v>0</v>
      </c>
      <c r="AV50" s="173">
        <f t="shared" si="146"/>
        <v>0</v>
      </c>
      <c r="AW50" s="173">
        <f t="shared" si="146"/>
        <v>0</v>
      </c>
      <c r="AX50" s="173">
        <f t="shared" si="146"/>
        <v>0</v>
      </c>
      <c r="AY50" s="173">
        <f t="shared" si="146"/>
        <v>0</v>
      </c>
      <c r="AZ50" s="173">
        <f t="shared" si="146"/>
        <v>0</v>
      </c>
      <c r="BA50" s="173">
        <f t="shared" si="146"/>
        <v>0</v>
      </c>
      <c r="BD50" s="155"/>
      <c r="BE50" s="155"/>
      <c r="BF50" s="155"/>
      <c r="BG50" s="155"/>
      <c r="BH50" s="155"/>
      <c r="BI50" s="155"/>
      <c r="BJ50" s="155"/>
      <c r="BK50" s="155"/>
      <c r="BL50" s="155"/>
      <c r="BM50" s="155"/>
      <c r="BN50" s="155"/>
      <c r="BO50" s="155"/>
      <c r="BP50" s="155"/>
      <c r="BQ50" s="155"/>
      <c r="BR50" s="155"/>
      <c r="BS50" s="155"/>
      <c r="BT50" s="155"/>
      <c r="BU50" s="155"/>
      <c r="BV50" s="155"/>
      <c r="BW50" s="155"/>
      <c r="BX50" s="155"/>
      <c r="BY50" s="155"/>
      <c r="BZ50" s="155"/>
      <c r="CA50" s="155"/>
      <c r="CB50" s="155"/>
      <c r="CC50" s="155"/>
    </row>
    <row r="51" spans="2:81" s="211" customFormat="1" ht="12.75" hidden="1" customHeight="1">
      <c r="B51" s="186"/>
      <c r="C51" s="186"/>
      <c r="D51" s="186"/>
      <c r="E51" s="186"/>
      <c r="F51" s="186"/>
      <c r="H51" s="187"/>
      <c r="J51" s="186"/>
      <c r="K51" s="186"/>
      <c r="L51" s="186"/>
      <c r="M51" s="186"/>
      <c r="N51" s="186"/>
      <c r="O51" s="186"/>
      <c r="P51" s="186"/>
      <c r="Q51" s="186"/>
      <c r="R51" s="186"/>
      <c r="S51" s="186"/>
      <c r="T51" s="186"/>
      <c r="U51" s="186"/>
      <c r="V51" s="186"/>
      <c r="W51" s="186"/>
      <c r="Y51" s="186"/>
      <c r="Z51" s="186"/>
      <c r="AA51" s="186"/>
      <c r="AB51" s="186"/>
      <c r="AC51" s="186"/>
      <c r="AD51" s="186"/>
      <c r="AE51" s="186"/>
      <c r="AF51" s="186"/>
      <c r="AG51" s="186"/>
      <c r="AH51" s="186"/>
      <c r="AI51" s="186"/>
      <c r="AJ51" s="186"/>
      <c r="AK51" s="186"/>
      <c r="AL51" s="186"/>
      <c r="AN51" s="186"/>
      <c r="AO51" s="186"/>
      <c r="AP51" s="186"/>
      <c r="AQ51" s="186"/>
      <c r="AR51" s="186"/>
      <c r="AS51" s="186"/>
      <c r="AT51" s="186"/>
      <c r="AU51" s="186"/>
      <c r="AV51" s="186"/>
      <c r="AW51" s="186"/>
      <c r="AX51" s="186"/>
      <c r="AY51" s="186"/>
      <c r="AZ51" s="186"/>
      <c r="BA51" s="186"/>
    </row>
    <row r="52" spans="2:81" s="211" customFormat="1" ht="12.75" hidden="1" customHeight="1">
      <c r="H52" s="13"/>
      <c r="BD52" s="210"/>
      <c r="BE52" s="210"/>
      <c r="BF52" s="210"/>
      <c r="BG52" s="210"/>
      <c r="BH52" s="210"/>
      <c r="BI52" s="210"/>
      <c r="BJ52" s="210"/>
      <c r="BK52" s="210"/>
      <c r="BL52" s="210"/>
      <c r="BM52" s="210"/>
      <c r="BN52" s="210"/>
      <c r="BO52" s="210"/>
      <c r="BP52" s="210"/>
      <c r="BQ52" s="210"/>
      <c r="BR52" s="210"/>
      <c r="BS52" s="210"/>
      <c r="BT52" s="210"/>
      <c r="BU52" s="210"/>
      <c r="BV52" s="210"/>
      <c r="BW52" s="210"/>
      <c r="BX52" s="210"/>
      <c r="BY52" s="210"/>
      <c r="BZ52" s="210"/>
      <c r="CA52" s="210"/>
      <c r="CB52" s="210"/>
      <c r="CC52" s="210"/>
    </row>
    <row r="53" spans="2:81" s="155" customFormat="1" ht="12.75" hidden="1" customHeight="1">
      <c r="B53" s="155" t="s">
        <v>324</v>
      </c>
      <c r="H53" s="156" t="s">
        <v>192</v>
      </c>
      <c r="J53" s="157">
        <f>IF(ABS(J9-'Telecoms - Financial KPIs'!J21)&lt;0.001,0,J9-'Telecoms - Financial KPIs'!J21)</f>
        <v>0</v>
      </c>
      <c r="K53" s="157">
        <f>IF(ABS(K9-'Telecoms - Financial KPIs'!K21)&lt;0.001,0,K9-'Telecoms - Financial KPIs'!K21)</f>
        <v>0</v>
      </c>
      <c r="L53" s="157">
        <f>IF(ABS(L9-'Telecoms - Financial KPIs'!L21)&lt;0.001,0,L9-'Telecoms - Financial KPIs'!L21)</f>
        <v>0</v>
      </c>
      <c r="M53" s="157">
        <f>IF(ABS(M9-'Telecoms - Financial KPIs'!M21)&lt;0.001,0,M9-'Telecoms - Financial KPIs'!M21)</f>
        <v>0</v>
      </c>
      <c r="N53" s="157">
        <f>IF(ABS(N9-'Telecoms - Financial KPIs'!N21)&lt;0.001,0,N9-'Telecoms - Financial KPIs'!N21)</f>
        <v>0</v>
      </c>
      <c r="O53" s="157">
        <f>IF(ABS(O9-'Telecoms - Financial KPIs'!O21)&lt;0.001,0,O9-'Telecoms - Financial KPIs'!O21)</f>
        <v>0</v>
      </c>
      <c r="P53" s="157">
        <f>IF(ABS(P9-'Telecoms - Financial KPIs'!P21)&lt;0.001,0,P9-'Telecoms - Financial KPIs'!P21)</f>
        <v>0</v>
      </c>
      <c r="Q53" s="157">
        <f>IF(ABS(Q9-'Telecoms - Financial KPIs'!Q21)&lt;0.001,0,Q9-'Telecoms - Financial KPIs'!Q21)</f>
        <v>0</v>
      </c>
      <c r="R53" s="157">
        <f>IF(ABS(R9-'Telecoms - Financial KPIs'!R21)&lt;0.001,0,R9-'Telecoms - Financial KPIs'!R21)</f>
        <v>0</v>
      </c>
      <c r="S53" s="157">
        <f>IF(ABS(S9-'Telecoms - Financial KPIs'!S21)&lt;0.001,0,S9-'Telecoms - Financial KPIs'!S21)</f>
        <v>0</v>
      </c>
      <c r="T53" s="157">
        <f>IF(ABS(T9-'Telecoms - Financial KPIs'!T21)&lt;0.001,0,T9-'Telecoms - Financial KPIs'!T21)</f>
        <v>0</v>
      </c>
      <c r="U53" s="157">
        <f>IF(ABS(U9-'Telecoms - Financial KPIs'!U21)&lt;0.001,0,U9-'Telecoms - Financial KPIs'!U21)</f>
        <v>0</v>
      </c>
      <c r="V53" s="157">
        <f>IF(ABS(V9-'Telecoms - Financial KPIs'!V21)&lt;0.001,0,V9-'Telecoms - Financial KPIs'!V21)</f>
        <v>0</v>
      </c>
      <c r="W53" s="157">
        <f>IF(ABS(W9-'Telecoms - Financial KPIs'!W21)&lt;0.001,0,W9-'Telecoms - Financial KPIs'!W21)</f>
        <v>0</v>
      </c>
      <c r="X53" s="157"/>
      <c r="Y53" s="157">
        <f>IF(ABS(Y9-'Telecoms - Financial KPIs'!Y21)&lt;0.001,0,Y9-'Telecoms - Financial KPIs'!Y21)</f>
        <v>0</v>
      </c>
      <c r="Z53" s="157">
        <f>IF(ABS(Z9-'Telecoms - Financial KPIs'!Z21)&lt;0.001,0,Z9-'Telecoms - Financial KPIs'!Z21)</f>
        <v>0</v>
      </c>
      <c r="AA53" s="157">
        <f>IF(ABS(AA9-'Telecoms - Financial KPIs'!AA21)&lt;0.001,0,AA9-'Telecoms - Financial KPIs'!AA21)</f>
        <v>0</v>
      </c>
      <c r="AB53" s="157">
        <f>IF(ABS(AB9-'Telecoms - Financial KPIs'!AB21)&lt;0.001,0,AB9-'Telecoms - Financial KPIs'!AB21)</f>
        <v>0</v>
      </c>
      <c r="AC53" s="157">
        <f>IF(ABS(AC9-'Telecoms - Financial KPIs'!AC21)&lt;0.001,0,AC9-'Telecoms - Financial KPIs'!AC21)</f>
        <v>0</v>
      </c>
      <c r="AD53" s="157">
        <f>IF(ABS(AD9-'Telecoms - Financial KPIs'!AD21)&lt;0.001,0,AD9-'Telecoms - Financial KPIs'!AD21)</f>
        <v>0</v>
      </c>
      <c r="AE53" s="157">
        <f>IF(ABS(AE9-'Telecoms - Financial KPIs'!AE21)&lt;0.001,0,AE9-'Telecoms - Financial KPIs'!AE21)</f>
        <v>0</v>
      </c>
      <c r="AF53" s="157">
        <f>IF(ABS(AF9-'Telecoms - Financial KPIs'!AF21)&lt;0.001,0,AF9-'Telecoms - Financial KPIs'!AF21)</f>
        <v>0</v>
      </c>
      <c r="AG53" s="157">
        <f>IF(ABS(AG9-'Telecoms - Financial KPIs'!AG21)&lt;0.001,0,AG9-'Telecoms - Financial KPIs'!AG21)</f>
        <v>0</v>
      </c>
      <c r="AH53" s="157">
        <f>IF(ABS(AH9-'Telecoms - Financial KPIs'!AH21)&lt;0.001,0,AH9-'Telecoms - Financial KPIs'!AH21)</f>
        <v>0</v>
      </c>
      <c r="AI53" s="157">
        <f>IF(ABS(AI9-'Telecoms - Financial KPIs'!AI21)&lt;0.001,0,AI9-'Telecoms - Financial KPIs'!AI21)</f>
        <v>0</v>
      </c>
      <c r="AJ53" s="157">
        <f>IF(ABS(AJ9-'Telecoms - Financial KPIs'!AJ21)&lt;0.001,0,AJ9-'Telecoms - Financial KPIs'!AJ21)</f>
        <v>0</v>
      </c>
      <c r="AK53" s="157">
        <f>IF(ABS(AK9-'Telecoms - Financial KPIs'!AK21)&lt;0.001,0,AK9-'Telecoms - Financial KPIs'!AK21)</f>
        <v>0</v>
      </c>
      <c r="AL53" s="157">
        <f>IF(ABS(AL9-'Telecoms - Financial KPIs'!AL21)&lt;0.001,0,AL9-'Telecoms - Financial KPIs'!AL21)</f>
        <v>0</v>
      </c>
      <c r="AM53" s="157"/>
      <c r="AN53" s="157">
        <f>IF(ABS(AN9-'Telecoms - Financial KPIs'!AN21)&lt;0.001,0,AN9-'Telecoms - Financial KPIs'!AN21)</f>
        <v>0</v>
      </c>
      <c r="AO53" s="157">
        <f>IF(ABS(AO9-'Telecoms - Financial KPIs'!AO21)&lt;0.001,0,AO9-'Telecoms - Financial KPIs'!AO21)</f>
        <v>0</v>
      </c>
      <c r="AP53" s="157">
        <f>IF(ABS(AP9-'Telecoms - Financial KPIs'!AP21)&lt;0.001,0,AP9-'Telecoms - Financial KPIs'!AP21)</f>
        <v>0</v>
      </c>
      <c r="AQ53" s="157">
        <f>IF(ABS(AQ9-'Telecoms - Financial KPIs'!AQ21)&lt;0.001,0,AQ9-'Telecoms - Financial KPIs'!AQ21)</f>
        <v>0</v>
      </c>
      <c r="AR53" s="157">
        <f>IF(ABS(AR9-'Telecoms - Financial KPIs'!AR21)&lt;0.001,0,AR9-'Telecoms - Financial KPIs'!AR21)</f>
        <v>0</v>
      </c>
      <c r="AS53" s="157">
        <f>IF(ABS(AS9-'Telecoms - Financial KPIs'!AS21)&lt;0.001,0,AS9-'Telecoms - Financial KPIs'!AS21)</f>
        <v>0</v>
      </c>
      <c r="AT53" s="157">
        <f>IF(ABS(AT9-'Telecoms - Financial KPIs'!AT21)&lt;0.001,0,AT9-'Telecoms - Financial KPIs'!AT21)</f>
        <v>0</v>
      </c>
      <c r="AU53" s="157">
        <f>IF(ABS(AU9-'Telecoms - Financial KPIs'!AU21)&lt;0.001,0,AU9-'Telecoms - Financial KPIs'!AU21)</f>
        <v>0</v>
      </c>
      <c r="AV53" s="157">
        <f>IF(ABS(AV9-'Telecoms - Financial KPIs'!AV21)&lt;0.001,0,AV9-'Telecoms - Financial KPIs'!AV21)</f>
        <v>0</v>
      </c>
      <c r="AW53" s="157">
        <f>IF(ABS(AW9-'Telecoms - Financial KPIs'!AW21)&lt;0.001,0,AW9-'Telecoms - Financial KPIs'!AW21)</f>
        <v>0</v>
      </c>
      <c r="AX53" s="157">
        <f>IF(ABS(AX9-'Telecoms - Financial KPIs'!AX21)&lt;0.001,0,AX9-'Telecoms - Financial KPIs'!AX21)</f>
        <v>0</v>
      </c>
      <c r="AY53" s="157">
        <f>IF(ABS(AY9-'Telecoms - Financial KPIs'!AY21)&lt;0.001,0,AY9-'Telecoms - Financial KPIs'!AY21)</f>
        <v>0</v>
      </c>
      <c r="AZ53" s="157">
        <f>IF(ABS(AZ9-'Telecoms - Financial KPIs'!AZ21)&lt;0.001,0,AZ9-'Telecoms - Financial KPIs'!AZ21)</f>
        <v>0</v>
      </c>
      <c r="BA53" s="157">
        <f>IF(ABS(BA9-'Telecoms - Financial KPIs'!BA21)&lt;0.001,0,BA9-'Telecoms - Financial KPIs'!BA21)</f>
        <v>0</v>
      </c>
    </row>
    <row r="54" spans="2:81" s="155" customFormat="1" ht="12.75" hidden="1" customHeight="1">
      <c r="B54" s="155" t="s">
        <v>325</v>
      </c>
      <c r="H54" s="156" t="s">
        <v>192</v>
      </c>
      <c r="J54" s="400"/>
      <c r="K54" s="400"/>
      <c r="L54" s="400"/>
      <c r="M54" s="400"/>
      <c r="N54" s="157">
        <f>IF(ABS(N28-'Telecoms - Financial KPIs'!N69)&lt;0.001,0,N28-'Telecoms - Financial KPIs'!N69)</f>
        <v>0</v>
      </c>
      <c r="O54" s="157">
        <f>IF(ABS(O28-'Telecoms - Financial KPIs'!O69)&lt;0.001,0,O28-'Telecoms - Financial KPIs'!O69)</f>
        <v>0</v>
      </c>
      <c r="P54" s="400"/>
      <c r="Q54" s="400"/>
      <c r="R54" s="400"/>
      <c r="S54" s="400"/>
      <c r="T54" s="157">
        <f>IF(ABS(T28-'Telecoms - Financial KPIs'!T69)&lt;0.001,0,T28-'Telecoms - Financial KPIs'!T69)</f>
        <v>0</v>
      </c>
      <c r="U54" s="157">
        <f>IF(ABS(U28-'Telecoms - Financial KPIs'!U69)&lt;0.001,0,U28-'Telecoms - Financial KPIs'!U69)</f>
        <v>0</v>
      </c>
      <c r="V54" s="157">
        <f>IF(ABS(V28-'Telecoms - Financial KPIs'!V69)&lt;0.001,0,V28-'Telecoms - Financial KPIs'!V69)</f>
        <v>0</v>
      </c>
      <c r="W54" s="157">
        <f>IF(ABS(W28-'Telecoms - Financial KPIs'!W69)&lt;0.001,0,W28-'Telecoms - Financial KPIs'!W69)</f>
        <v>0</v>
      </c>
      <c r="X54" s="157"/>
      <c r="Y54" s="400"/>
      <c r="Z54" s="400"/>
      <c r="AA54" s="400"/>
      <c r="AB54" s="400"/>
      <c r="AC54" s="157">
        <f>IF(ABS(AC28-'Telecoms - Financial KPIs'!AC69)&lt;0.001,0,AC28-'Telecoms - Financial KPIs'!AC69)</f>
        <v>0</v>
      </c>
      <c r="AD54" s="157">
        <f>IF(ABS(AD28-'Telecoms - Financial KPIs'!AD69)&lt;0.001,0,AD28-'Telecoms - Financial KPIs'!AD69)</f>
        <v>0</v>
      </c>
      <c r="AE54" s="400"/>
      <c r="AF54" s="400"/>
      <c r="AG54" s="400"/>
      <c r="AH54" s="400"/>
      <c r="AI54" s="157">
        <f>IF(ABS(AI28-'Telecoms - Financial KPIs'!AI69)&lt;0.001,0,AI28-'Telecoms - Financial KPIs'!AI69)</f>
        <v>0</v>
      </c>
      <c r="AJ54" s="157">
        <f>IF(ABS(AJ28-'Telecoms - Financial KPIs'!AJ69)&lt;0.001,0,AJ28-'Telecoms - Financial KPIs'!AJ69)</f>
        <v>0</v>
      </c>
      <c r="AK54" s="157">
        <f>IF(ABS(AK28-'Telecoms - Financial KPIs'!AK69)&lt;0.001,0,AK28-'Telecoms - Financial KPIs'!AK69)</f>
        <v>0</v>
      </c>
      <c r="AL54" s="157">
        <f>IF(ABS(AL28-'Telecoms - Financial KPIs'!AL69)&lt;0.001,0,AL28-'Telecoms - Financial KPIs'!AL69)</f>
        <v>0</v>
      </c>
      <c r="AM54" s="157"/>
      <c r="AN54" s="400"/>
      <c r="AO54" s="400"/>
      <c r="AP54" s="400"/>
      <c r="AQ54" s="400"/>
      <c r="AR54" s="157">
        <f>IF(ABS(AR28-'Telecoms - Financial KPIs'!AR69)&lt;0.001,0,AR28-'Telecoms - Financial KPIs'!AR69)</f>
        <v>0</v>
      </c>
      <c r="AS54" s="157">
        <f>IF(ABS(AS28-'Telecoms - Financial KPIs'!AS69)&lt;0.001,0,AS28-'Telecoms - Financial KPIs'!AS69)</f>
        <v>0</v>
      </c>
      <c r="AT54" s="400"/>
      <c r="AU54" s="400"/>
      <c r="AV54" s="400"/>
      <c r="AW54" s="400"/>
      <c r="AX54" s="157">
        <f>IF(ABS(AX28-'Telecoms - Financial KPIs'!AX69)&lt;0.001,0,AX28-'Telecoms - Financial KPIs'!AX69)</f>
        <v>0</v>
      </c>
      <c r="AY54" s="157">
        <f>IF(ABS(AY28-'Telecoms - Financial KPIs'!AY69)&lt;0.001,0,AY28-'Telecoms - Financial KPIs'!AY69)</f>
        <v>0</v>
      </c>
      <c r="AZ54" s="157">
        <f>IF(ABS(AZ28-'Telecoms - Financial KPIs'!AZ69)&lt;0.001,0,AZ28-'Telecoms - Financial KPIs'!AZ69)</f>
        <v>0</v>
      </c>
      <c r="BA54" s="157">
        <f>IF(ABS(BA28-'Telecoms - Financial KPIs'!BA69)&lt;0.001,0,BA28-'Telecoms - Financial KPIs'!BA69)</f>
        <v>0</v>
      </c>
    </row>
    <row r="55" spans="2:81" s="155" customFormat="1" ht="12.75" hidden="1" customHeight="1">
      <c r="B55" s="155" t="s">
        <v>326</v>
      </c>
      <c r="H55" s="156" t="s">
        <v>192</v>
      </c>
      <c r="J55" s="400"/>
      <c r="K55" s="400"/>
      <c r="L55" s="400"/>
      <c r="M55" s="400"/>
      <c r="N55" s="157">
        <f>IF(ABS(N31-'Telecoms - Financial KPIs'!N94)&lt;0.001,0,N31-'Telecoms - Financial KPIs'!N94)</f>
        <v>0</v>
      </c>
      <c r="O55" s="157">
        <f>IF(ABS(O31-'Telecoms - Financial KPIs'!O94)&lt;0.001,0,O31-'Telecoms - Financial KPIs'!O94)</f>
        <v>0</v>
      </c>
      <c r="P55" s="400"/>
      <c r="Q55" s="400"/>
      <c r="R55" s="400"/>
      <c r="S55" s="400"/>
      <c r="T55" s="157">
        <f>IF(ABS(T31-'Telecoms - Financial KPIs'!T94)&lt;0.001,0,T31-'Telecoms - Financial KPIs'!T94)</f>
        <v>0</v>
      </c>
      <c r="U55" s="157">
        <f>IF(ABS(U31-'Telecoms - Financial KPIs'!U94)&lt;0.001,0,U31-'Telecoms - Financial KPIs'!U94)</f>
        <v>0</v>
      </c>
      <c r="V55" s="157">
        <f>IF(ABS(V31-'Telecoms - Financial KPIs'!V94)&lt;0.001,0,V31-'Telecoms - Financial KPIs'!V94)</f>
        <v>0</v>
      </c>
      <c r="W55" s="157">
        <f>IF(ABS(W31-'Telecoms - Financial KPIs'!W94)&lt;0.001,0,W31-'Telecoms - Financial KPIs'!W94)</f>
        <v>0</v>
      </c>
      <c r="X55" s="157"/>
      <c r="Y55" s="400"/>
      <c r="Z55" s="400"/>
      <c r="AA55" s="400"/>
      <c r="AB55" s="400"/>
      <c r="AC55" s="157">
        <f>IF(ABS(AC31-'Telecoms - Financial KPIs'!AC94)&lt;0.001,0,AC31-'Telecoms - Financial KPIs'!AC94)</f>
        <v>0</v>
      </c>
      <c r="AD55" s="157">
        <f>IF(ABS(AD31-'Telecoms - Financial KPIs'!AD94)&lt;0.001,0,AD31-'Telecoms - Financial KPIs'!AD94)</f>
        <v>0</v>
      </c>
      <c r="AE55" s="400"/>
      <c r="AF55" s="400"/>
      <c r="AG55" s="400"/>
      <c r="AH55" s="400"/>
      <c r="AI55" s="157">
        <f>IF(ABS(AI31-'Telecoms - Financial KPIs'!AI94)&lt;0.001,0,AI31-'Telecoms - Financial KPIs'!AI94)</f>
        <v>0</v>
      </c>
      <c r="AJ55" s="157">
        <f>IF(ABS(AJ31-'Telecoms - Financial KPIs'!AJ94)&lt;0.001,0,AJ31-'Telecoms - Financial KPIs'!AJ94)</f>
        <v>0</v>
      </c>
      <c r="AK55" s="157">
        <f>IF(ABS(AK31-'Telecoms - Financial KPIs'!AK94)&lt;0.001,0,AK31-'Telecoms - Financial KPIs'!AK94)</f>
        <v>0</v>
      </c>
      <c r="AL55" s="157">
        <f>IF(ABS(AL31-'Telecoms - Financial KPIs'!AL94)&lt;0.001,0,AL31-'Telecoms - Financial KPIs'!AL94)</f>
        <v>0</v>
      </c>
      <c r="AM55" s="157"/>
      <c r="AN55" s="400"/>
      <c r="AO55" s="400"/>
      <c r="AP55" s="400"/>
      <c r="AQ55" s="400"/>
      <c r="AR55" s="157">
        <f>IF(ABS(AR31-'Telecoms - Financial KPIs'!AR94)&lt;0.001,0,AR31-'Telecoms - Financial KPIs'!AR94)</f>
        <v>0</v>
      </c>
      <c r="AS55" s="157">
        <f>IF(ABS(AS31-'Telecoms - Financial KPIs'!AS94)&lt;0.001,0,AS31-'Telecoms - Financial KPIs'!AS94)</f>
        <v>0</v>
      </c>
      <c r="AT55" s="400"/>
      <c r="AU55" s="400"/>
      <c r="AV55" s="400"/>
      <c r="AW55" s="400"/>
      <c r="AX55" s="157">
        <f>IF(ABS(AX31-'Telecoms - Financial KPIs'!AX94)&lt;0.001,0,AX31-'Telecoms - Financial KPIs'!AX94)</f>
        <v>0</v>
      </c>
      <c r="AY55" s="157">
        <f>IF(ABS(AY31-'Telecoms - Financial KPIs'!AY94)&lt;0.001,0,AY31-'Telecoms - Financial KPIs'!AY94)</f>
        <v>0</v>
      </c>
      <c r="AZ55" s="157">
        <f>IF(ABS(AZ31-'Telecoms - Financial KPIs'!AZ94)&lt;0.001,0,AZ31-'Telecoms - Financial KPIs'!AZ94)</f>
        <v>0</v>
      </c>
      <c r="BA55" s="157">
        <f>IF(ABS(BA31-'Telecoms - Financial KPIs'!BA94)&lt;0.001,0,BA31-'Telecoms - Financial KPIs'!BA94)</f>
        <v>0</v>
      </c>
    </row>
    <row r="56" spans="2:81" s="211" customFormat="1" ht="12.75" hidden="1" customHeight="1">
      <c r="H56" s="13"/>
      <c r="BD56" s="210"/>
      <c r="BE56" s="210"/>
      <c r="BF56" s="210"/>
      <c r="BG56" s="210"/>
      <c r="BH56" s="210"/>
      <c r="BI56" s="210"/>
      <c r="BJ56" s="210"/>
      <c r="BK56" s="210"/>
      <c r="BL56" s="210"/>
      <c r="BM56" s="210"/>
      <c r="BN56" s="210"/>
      <c r="BO56" s="210"/>
      <c r="BP56" s="210"/>
      <c r="BQ56" s="210"/>
      <c r="BR56" s="210"/>
      <c r="BS56" s="210"/>
      <c r="BT56" s="210"/>
      <c r="BU56" s="210"/>
      <c r="BV56" s="210"/>
      <c r="BW56" s="210"/>
      <c r="BX56" s="210"/>
      <c r="BY56" s="210"/>
      <c r="BZ56" s="210"/>
      <c r="CA56" s="210"/>
      <c r="CB56" s="210"/>
      <c r="CC56" s="210"/>
    </row>
    <row r="57" spans="2:81" s="155" customFormat="1" ht="12.75" hidden="1" customHeight="1">
      <c r="B57" s="155" t="s">
        <v>185</v>
      </c>
      <c r="H57" s="156" t="s">
        <v>192</v>
      </c>
      <c r="J57" s="400"/>
      <c r="K57" s="400"/>
      <c r="L57" s="400"/>
      <c r="M57" s="400"/>
      <c r="N57" s="157">
        <f>IF(ABS(N9-'Group - Segment reporting'!P$35)&lt;0.001,0,N9-'Group - Segment reporting'!P$35)</f>
        <v>0</v>
      </c>
      <c r="O57" s="157">
        <f>IF(ABS(O9-'Group - Segment reporting'!Q$35)&lt;0.001,0,O9-'Group - Segment reporting'!Q$35)</f>
        <v>0</v>
      </c>
      <c r="P57" s="400"/>
      <c r="Q57" s="400"/>
      <c r="R57" s="400"/>
      <c r="S57" s="400"/>
      <c r="T57" s="400"/>
      <c r="U57" s="400"/>
      <c r="V57" s="157">
        <f>IF(ABS(V9-'Group - Segment reporting'!AK$35)&lt;0.001,0,V9-'Group - Segment reporting'!AK$35)</f>
        <v>0</v>
      </c>
      <c r="W57" s="157">
        <f>IF(ABS(W9-'Group - Segment reporting'!AL$35)&lt;0.001,0,W9-'Group - Segment reporting'!AL$35)</f>
        <v>0</v>
      </c>
      <c r="X57" s="157"/>
      <c r="Y57" s="400"/>
      <c r="Z57" s="400"/>
      <c r="AA57" s="400"/>
      <c r="AB57" s="400"/>
      <c r="AC57" s="157">
        <f>IF(ABS(AC9-'Group - Segment reporting'!BF$35)&lt;0.001,0,AC9-'Group - Segment reporting'!BF$35)</f>
        <v>0</v>
      </c>
      <c r="AD57" s="157">
        <f>IF(ABS(AD9-'Group - Segment reporting'!BG$35)&lt;0.001,0,AD9-'Group - Segment reporting'!BG$35)</f>
        <v>0</v>
      </c>
      <c r="AE57" s="400"/>
      <c r="AF57" s="400"/>
      <c r="AG57" s="400"/>
      <c r="AH57" s="400"/>
      <c r="AI57" s="400"/>
      <c r="AJ57" s="400"/>
      <c r="AK57" s="157">
        <f>IF(ABS(AK9-'Group - Segment reporting'!CA$35)&lt;0.001,0,AK9-'Group - Segment reporting'!CA$35)</f>
        <v>0</v>
      </c>
      <c r="AL57" s="157">
        <f>IF(ABS(AL9-'Group - Segment reporting'!CB$35)&lt;0.001,0,AL9-'Group - Segment reporting'!CB$35)</f>
        <v>0</v>
      </c>
      <c r="AM57" s="157"/>
      <c r="AN57" s="400"/>
      <c r="AO57" s="400"/>
      <c r="AP57" s="400"/>
      <c r="AQ57" s="400"/>
      <c r="AR57" s="157">
        <f>IF(ABS(AR9-'Group - Segment reporting'!CV$35)&lt;0.001,0,AR9-'Group - Segment reporting'!CV$35)</f>
        <v>0</v>
      </c>
      <c r="AS57" s="157">
        <f>IF(ABS(AS9-'Group - Segment reporting'!CW$35)&lt;0.001,0,AS9-'Group - Segment reporting'!CW$35)</f>
        <v>0</v>
      </c>
      <c r="AT57" s="400"/>
      <c r="AU57" s="400"/>
      <c r="AV57" s="400"/>
      <c r="AW57" s="400"/>
      <c r="AX57" s="400"/>
      <c r="AY57" s="400"/>
      <c r="AZ57" s="157">
        <f>IF(ABS(AZ9-'Group - Segment reporting'!DQ$35)&lt;0.001,0,AZ9-'Group - Segment reporting'!DQ$35)</f>
        <v>0</v>
      </c>
      <c r="BA57" s="157">
        <f>IF(ABS(BA9-'Group - Segment reporting'!DR$35)&lt;0.001,0,BA9-'Group - Segment reporting'!DR$35)</f>
        <v>0</v>
      </c>
    </row>
    <row r="58" spans="2:81" s="155" customFormat="1" ht="12.75" hidden="1" customHeight="1">
      <c r="B58" s="155" t="s">
        <v>294</v>
      </c>
      <c r="H58" s="156" t="s">
        <v>192</v>
      </c>
      <c r="J58" s="400"/>
      <c r="K58" s="400"/>
      <c r="L58" s="400"/>
      <c r="M58" s="400"/>
      <c r="N58" s="157">
        <f>IF(ABS(N28-'Group - Segment reporting'!P$40)&lt;0.001,0,N28-'Group - Segment reporting'!P$40)</f>
        <v>0</v>
      </c>
      <c r="O58" s="157">
        <f>IF(ABS(O28-'Group - Segment reporting'!Q$40)&lt;0.001,0,O28-'Group - Segment reporting'!Q$40)</f>
        <v>0</v>
      </c>
      <c r="P58" s="400"/>
      <c r="Q58" s="400"/>
      <c r="R58" s="400"/>
      <c r="S58" s="400"/>
      <c r="T58" s="400"/>
      <c r="U58" s="400"/>
      <c r="V58" s="157">
        <f>IF(ABS(V28-'Group - Segment reporting'!AK$40)&lt;0.001,0,V28-'Group - Segment reporting'!AK$40)</f>
        <v>0</v>
      </c>
      <c r="W58" s="157">
        <f>IF(ABS(W28-'Group - Segment reporting'!AL$40)&lt;0.001,0,W28-'Group - Segment reporting'!AL$40)</f>
        <v>0</v>
      </c>
      <c r="X58" s="157"/>
      <c r="Y58" s="400"/>
      <c r="Z58" s="400"/>
      <c r="AA58" s="400"/>
      <c r="AB58" s="400"/>
      <c r="AC58" s="157">
        <f>IF(ABS(AC28-'Group - Segment reporting'!BF$40)&lt;0.001,0,AC28-'Group - Segment reporting'!BF$40)</f>
        <v>0</v>
      </c>
      <c r="AD58" s="157">
        <f>IF(ABS(AD28-'Group - Segment reporting'!BG$40)&lt;0.001,0,AD28-'Group - Segment reporting'!BG$40)</f>
        <v>0</v>
      </c>
      <c r="AE58" s="400"/>
      <c r="AF58" s="400"/>
      <c r="AG58" s="400"/>
      <c r="AH58" s="400"/>
      <c r="AI58" s="400"/>
      <c r="AJ58" s="400"/>
      <c r="AK58" s="157">
        <f>IF(ABS(AK28-'Group - Segment reporting'!CA$40)&lt;0.001,0,AK28-'Group - Segment reporting'!CA$40)</f>
        <v>0</v>
      </c>
      <c r="AL58" s="157">
        <f>IF(ABS(AL28-'Group - Segment reporting'!CB$40)&lt;0.001,0,AL28-'Group - Segment reporting'!CB$40)</f>
        <v>0</v>
      </c>
      <c r="AM58" s="157"/>
      <c r="AN58" s="400"/>
      <c r="AO58" s="400"/>
      <c r="AP58" s="400"/>
      <c r="AQ58" s="400"/>
      <c r="AR58" s="157">
        <f>IF(ABS(AR28-'Group - Segment reporting'!CV$40)&lt;0.001,0,AR28-'Group - Segment reporting'!CV$40)</f>
        <v>0</v>
      </c>
      <c r="AS58" s="157">
        <f>IF(ABS(AS28-'Group - Segment reporting'!CW$40)&lt;0.001,0,AS28-'Group - Segment reporting'!CW$40)</f>
        <v>0</v>
      </c>
      <c r="AT58" s="400"/>
      <c r="AU58" s="400"/>
      <c r="AV58" s="400"/>
      <c r="AW58" s="400"/>
      <c r="AX58" s="400"/>
      <c r="AY58" s="400"/>
      <c r="AZ58" s="157">
        <f>IF(ABS(AZ28-'Group - Segment reporting'!DQ$40)&lt;0.001,0,AZ28-'Group - Segment reporting'!DQ$40)</f>
        <v>0</v>
      </c>
      <c r="BA58" s="157">
        <f>IF(ABS(BA28-'Group - Segment reporting'!DR$40)&lt;0.001,0,BA28-'Group - Segment reporting'!DR$40)</f>
        <v>0</v>
      </c>
    </row>
    <row r="59" spans="2:81" s="211" customFormat="1" ht="12.75" hidden="1" customHeight="1">
      <c r="H59" s="13"/>
      <c r="BD59" s="210"/>
      <c r="BE59" s="210"/>
      <c r="BF59" s="210"/>
      <c r="BG59" s="210"/>
      <c r="BH59" s="210"/>
      <c r="BI59" s="210"/>
      <c r="BJ59" s="210"/>
      <c r="BK59" s="210"/>
      <c r="BL59" s="210"/>
      <c r="BM59" s="210"/>
      <c r="BN59" s="210"/>
      <c r="BO59" s="210"/>
      <c r="BP59" s="210"/>
      <c r="BQ59" s="210"/>
      <c r="BR59" s="210"/>
      <c r="BS59" s="210"/>
      <c r="BT59" s="210"/>
      <c r="BU59" s="210"/>
      <c r="BV59" s="210"/>
      <c r="BW59" s="210"/>
      <c r="BX59" s="210"/>
      <c r="BY59" s="210"/>
      <c r="BZ59" s="210"/>
      <c r="CA59" s="210"/>
      <c r="CB59" s="210"/>
      <c r="CC59" s="210"/>
    </row>
    <row r="60" spans="2:81" s="211" customFormat="1" ht="12.75" hidden="1" customHeight="1">
      <c r="B60" s="389"/>
      <c r="C60" s="389"/>
      <c r="D60" s="389"/>
      <c r="E60" s="389"/>
      <c r="F60" s="389"/>
      <c r="H60" s="390"/>
      <c r="J60" s="389"/>
      <c r="K60" s="389"/>
      <c r="L60" s="389"/>
      <c r="M60" s="389"/>
      <c r="N60" s="389"/>
      <c r="O60" s="389"/>
      <c r="P60" s="389"/>
      <c r="Q60" s="389"/>
      <c r="R60" s="389"/>
      <c r="S60" s="389"/>
      <c r="T60" s="389"/>
      <c r="U60" s="389"/>
      <c r="V60" s="389"/>
      <c r="W60" s="389"/>
      <c r="Y60" s="389"/>
      <c r="Z60" s="389"/>
      <c r="AA60" s="389"/>
      <c r="AB60" s="389"/>
      <c r="AC60" s="389"/>
      <c r="AD60" s="389"/>
      <c r="AE60" s="389"/>
      <c r="AF60" s="389"/>
      <c r="AG60" s="389"/>
      <c r="AH60" s="389"/>
      <c r="AI60" s="389"/>
      <c r="AJ60" s="389"/>
      <c r="AK60" s="389"/>
      <c r="AL60" s="389"/>
      <c r="AN60" s="389"/>
      <c r="AO60" s="389"/>
      <c r="AP60" s="389"/>
      <c r="AQ60" s="389"/>
      <c r="AR60" s="389"/>
      <c r="AS60" s="389"/>
      <c r="AT60" s="389"/>
      <c r="AU60" s="389"/>
      <c r="AV60" s="389"/>
      <c r="AW60" s="389"/>
      <c r="AX60" s="389"/>
      <c r="AY60" s="389"/>
      <c r="AZ60" s="389"/>
      <c r="BA60" s="389"/>
    </row>
    <row r="61" spans="2:81" s="386" customFormat="1" ht="12.75" hidden="1" customHeight="1">
      <c r="B61" s="401" t="s">
        <v>327</v>
      </c>
      <c r="C61" s="401"/>
      <c r="D61" s="401"/>
      <c r="E61" s="401"/>
      <c r="F61" s="401"/>
      <c r="G61" s="401"/>
      <c r="H61" s="402" t="s">
        <v>192</v>
      </c>
      <c r="J61" s="403"/>
      <c r="K61" s="404">
        <f>IF(ABS(K10-'Telecoms - Financial KPIs'!K22)&lt;0.001,0,K10-'Telecoms - Financial KPIs'!K22)</f>
        <v>0</v>
      </c>
      <c r="L61" s="403"/>
      <c r="M61" s="404">
        <f>IF(ABS(M10-'Telecoms - Financial KPIs'!M22)&lt;0.001,0,M10-'Telecoms - Financial KPIs'!M22)</f>
        <v>0</v>
      </c>
      <c r="N61" s="403"/>
      <c r="O61" s="404">
        <f>IF(ABS(O10-'Telecoms - Financial KPIs'!O22)&lt;0.001,0,O10-'Telecoms - Financial KPIs'!O22)</f>
        <v>0</v>
      </c>
      <c r="P61" s="403"/>
      <c r="Q61" s="404">
        <f>IF(ABS(Q10-'Telecoms - Financial KPIs'!Q22)&lt;0.001,0,Q10-'Telecoms - Financial KPIs'!Q22)</f>
        <v>0</v>
      </c>
      <c r="R61" s="403"/>
      <c r="S61" s="404">
        <f>IF(ABS(S10-'Telecoms - Financial KPIs'!S22)&lt;0.001,0,S10-'Telecoms - Financial KPIs'!S22)</f>
        <v>0</v>
      </c>
      <c r="T61" s="403"/>
      <c r="U61" s="404">
        <f>IF(ABS(U10-'Telecoms - Financial KPIs'!U22)&lt;0.001,0,U10-'Telecoms - Financial KPIs'!U22)</f>
        <v>0</v>
      </c>
      <c r="V61" s="403"/>
      <c r="W61" s="404">
        <f>IF(ABS(W10-'Telecoms - Financial KPIs'!W22)&lt;0.001,0,W10-'Telecoms - Financial KPIs'!W22)</f>
        <v>0</v>
      </c>
      <c r="X61" s="388"/>
      <c r="Y61" s="403"/>
      <c r="Z61" s="404">
        <f>IF(ABS(Z10-'Telecoms - Financial KPIs'!Z22)&lt;0.001,0,Z10-'Telecoms - Financial KPIs'!Z22)</f>
        <v>0</v>
      </c>
      <c r="AA61" s="403"/>
      <c r="AB61" s="404">
        <f>IF(ABS(AB10-'Telecoms - Financial KPIs'!AB22)&lt;0.001,0,AB10-'Telecoms - Financial KPIs'!AB22)</f>
        <v>0</v>
      </c>
      <c r="AC61" s="403"/>
      <c r="AD61" s="404">
        <f>IF(ABS(AD10-'Telecoms - Financial KPIs'!AD22)&lt;0.001,0,AD10-'Telecoms - Financial KPIs'!AD22)</f>
        <v>0</v>
      </c>
      <c r="AE61" s="403"/>
      <c r="AF61" s="404">
        <f>IF(ABS(AF10-'Telecoms - Financial KPIs'!AF22)&lt;0.001,0,AF10-'Telecoms - Financial KPIs'!AF22)</f>
        <v>0</v>
      </c>
      <c r="AG61" s="403"/>
      <c r="AH61" s="404">
        <f>IF(ABS(AH10-'Telecoms - Financial KPIs'!AH22)&lt;0.001,0,AH10-'Telecoms - Financial KPIs'!AH22)</f>
        <v>0</v>
      </c>
      <c r="AI61" s="403"/>
      <c r="AJ61" s="404">
        <f>IF(ABS(AJ10-'Telecoms - Financial KPIs'!AJ22)&lt;0.001,0,AJ10-'Telecoms - Financial KPIs'!AJ22)</f>
        <v>0</v>
      </c>
      <c r="AK61" s="403"/>
      <c r="AL61" s="404">
        <f>IF(ABS(AL10-'Telecoms - Financial KPIs'!AL22)&lt;0.001,0,AL10-'Telecoms - Financial KPIs'!AL22)</f>
        <v>0</v>
      </c>
      <c r="AM61" s="388"/>
      <c r="AN61" s="403"/>
      <c r="AO61" s="404">
        <f>IF(ABS(AO10-'Telecoms - Financial KPIs'!AO22)&lt;0.001,0,AO10-'Telecoms - Financial KPIs'!AO22)</f>
        <v>0</v>
      </c>
      <c r="AP61" s="403"/>
      <c r="AQ61" s="404">
        <f>IF(ABS(AQ10-'Telecoms - Financial KPIs'!AQ22)&lt;0.001,0,AQ10-'Telecoms - Financial KPIs'!AQ22)</f>
        <v>0</v>
      </c>
      <c r="AR61" s="403"/>
      <c r="AS61" s="404">
        <f>IF(ABS(AS10-'Telecoms - Financial KPIs'!AS22)&lt;0.001,0,AS10-'Telecoms - Financial KPIs'!AS22)</f>
        <v>0</v>
      </c>
      <c r="AT61" s="403"/>
      <c r="AU61" s="404">
        <f>IF(ABS(AU10-'Telecoms - Financial KPIs'!AU22)&lt;0.001,0,AU10-'Telecoms - Financial KPIs'!AU22)</f>
        <v>0</v>
      </c>
      <c r="AV61" s="403"/>
      <c r="AW61" s="404">
        <f>IF(ABS(AW10-'Telecoms - Financial KPIs'!AW22)&lt;0.001,0,AW10-'Telecoms - Financial KPIs'!AW22)</f>
        <v>0</v>
      </c>
      <c r="AX61" s="403"/>
      <c r="AY61" s="404">
        <f>IF(ABS(AY10-'Telecoms - Financial KPIs'!AY22)&lt;0.001,0,AY10-'Telecoms - Financial KPIs'!AY22)</f>
        <v>0</v>
      </c>
      <c r="AZ61" s="403"/>
      <c r="BA61" s="404">
        <f>IF(ABS(BA10-'Telecoms - Financial KPIs'!BA22)&lt;0.001,0,BA10-'Telecoms - Financial KPIs'!BA22)</f>
        <v>0</v>
      </c>
    </row>
    <row r="62" spans="2:81" s="401" customFormat="1" ht="12.75" hidden="1" customHeight="1">
      <c r="B62" s="401" t="s">
        <v>295</v>
      </c>
      <c r="H62" s="402" t="s">
        <v>192</v>
      </c>
      <c r="J62" s="403"/>
      <c r="K62" s="403"/>
      <c r="L62" s="403"/>
      <c r="M62" s="403"/>
      <c r="N62" s="410">
        <f>IF(ABS(N29-'Group - Segment reporting'!P$41)&lt;0.001,0,N29-'Group - Segment reporting'!P$41)</f>
        <v>0</v>
      </c>
      <c r="O62" s="410">
        <f>IF(ABS(O29-'Group - Segment reporting'!Q$41)&lt;0.001,0,O29-'Group - Segment reporting'!Q$41)</f>
        <v>0</v>
      </c>
      <c r="P62" s="403"/>
      <c r="Q62" s="403"/>
      <c r="R62" s="403"/>
      <c r="S62" s="403"/>
      <c r="T62" s="403"/>
      <c r="U62" s="403"/>
      <c r="V62" s="410">
        <f>IF(ABS(V29-'Group - Segment reporting'!AK$41)&lt;0.001,0,V29-'Group - Segment reporting'!AK$41)</f>
        <v>0</v>
      </c>
      <c r="W62" s="410">
        <f>IF(ABS(W29-'Group - Segment reporting'!AL$41)&lt;0.001,0,W29-'Group - Segment reporting'!AL$41)</f>
        <v>0</v>
      </c>
      <c r="X62" s="411"/>
      <c r="Y62" s="403"/>
      <c r="Z62" s="403"/>
      <c r="AA62" s="403"/>
      <c r="AB62" s="403"/>
      <c r="AC62" s="410">
        <f>IF(ABS(AC29-'Group - Segment reporting'!BF$41)&lt;0.001,0,AC29-'Group - Segment reporting'!BF$41)</f>
        <v>0</v>
      </c>
      <c r="AD62" s="410">
        <f>IF(ABS(AD29-'Group - Segment reporting'!BG$41)&lt;0.001,0,AD29-'Group - Segment reporting'!BG$41)</f>
        <v>0</v>
      </c>
      <c r="AE62" s="403"/>
      <c r="AF62" s="403"/>
      <c r="AG62" s="403"/>
      <c r="AH62" s="403"/>
      <c r="AI62" s="403"/>
      <c r="AJ62" s="403"/>
      <c r="AK62" s="410">
        <f>IF(ABS(AK29-'Group - Segment reporting'!CA$41)&lt;0.001,0,AK29-'Group - Segment reporting'!CA$41)</f>
        <v>0</v>
      </c>
      <c r="AL62" s="410">
        <f>IF(ABS(AL29-'Group - Segment reporting'!CB$41)&lt;0.001,0,AL29-'Group - Segment reporting'!CB$41)</f>
        <v>0</v>
      </c>
      <c r="AM62" s="411"/>
      <c r="AN62" s="403"/>
      <c r="AO62" s="403"/>
      <c r="AP62" s="403"/>
      <c r="AQ62" s="403"/>
      <c r="AR62" s="410">
        <f>IF(ABS(AR29-'Group - Segment reporting'!CV$41)&lt;0.001,0,AR29-'Group - Segment reporting'!CV$41)</f>
        <v>0</v>
      </c>
      <c r="AS62" s="410">
        <f>IF(ABS(AS29-'Group - Segment reporting'!CW$41)&lt;0.001,0,AS29-'Group - Segment reporting'!CW$41)</f>
        <v>0</v>
      </c>
      <c r="AT62" s="403"/>
      <c r="AU62" s="403"/>
      <c r="AV62" s="403"/>
      <c r="AW62" s="403"/>
      <c r="AX62" s="403"/>
      <c r="AY62" s="403"/>
      <c r="AZ62" s="410">
        <f>IF(ABS(AZ29-'Group - Segment reporting'!DQ$41)&lt;0.001,0,AZ29-'Group - Segment reporting'!DQ$41)</f>
        <v>0</v>
      </c>
      <c r="BA62" s="410">
        <f>IF(ABS(BA29-'Group - Segment reporting'!DR$41)&lt;0.001,0,BA29-'Group - Segment reporting'!DR$41)</f>
        <v>0</v>
      </c>
    </row>
    <row r="63" spans="2:81" s="211" customFormat="1" ht="12.75" hidden="1" customHeight="1">
      <c r="B63" s="186"/>
      <c r="C63" s="186"/>
      <c r="D63" s="186"/>
      <c r="E63" s="186"/>
      <c r="F63" s="186"/>
      <c r="H63" s="187"/>
      <c r="J63" s="186"/>
      <c r="K63" s="186"/>
      <c r="L63" s="186"/>
      <c r="M63" s="186"/>
      <c r="N63" s="186"/>
      <c r="O63" s="186"/>
      <c r="P63" s="186"/>
      <c r="Q63" s="186"/>
      <c r="R63" s="186"/>
      <c r="S63" s="186"/>
      <c r="T63" s="186"/>
      <c r="U63" s="186"/>
      <c r="V63" s="186"/>
      <c r="W63" s="186"/>
      <c r="Y63" s="186"/>
      <c r="Z63" s="186"/>
      <c r="AA63" s="186"/>
      <c r="AB63" s="186"/>
      <c r="AC63" s="186"/>
      <c r="AD63" s="186"/>
      <c r="AE63" s="186"/>
      <c r="AF63" s="186"/>
      <c r="AG63" s="186"/>
      <c r="AH63" s="186"/>
      <c r="AI63" s="186"/>
      <c r="AJ63" s="186"/>
      <c r="AK63" s="186"/>
      <c r="AL63" s="186"/>
      <c r="AN63" s="186"/>
      <c r="AO63" s="186"/>
      <c r="AP63" s="186"/>
      <c r="AQ63" s="186"/>
      <c r="AR63" s="186"/>
      <c r="AS63" s="186"/>
      <c r="AT63" s="186"/>
      <c r="AU63" s="186"/>
      <c r="AV63" s="186"/>
      <c r="AW63" s="186"/>
      <c r="AX63" s="186"/>
      <c r="AY63" s="186"/>
      <c r="AZ63" s="186"/>
      <c r="BA63" s="186"/>
    </row>
    <row r="64" spans="2:81" hidden="1"/>
  </sheetData>
  <customSheetViews>
    <customSheetView guid="{F499C411-D421-49FC-BA0F-3A5BFE024471}" scale="80" showPageBreaks="1" showGridLines="0" printArea="1">
      <pane xSplit="9" ySplit="7" topLeftCell="J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&amp;LOrange - investor relations department&amp;C&amp;F - &amp;A&amp;R&amp;P / &amp;N</oddFooter>
      </headerFooter>
    </customSheetView>
    <customSheetView guid="{6DF9C658-BC68-4C4C-9148-875EC5A4DDB0}" scale="80" showPageBreaks="1"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PageBreaks="1" showGridLines="0" printArea="1" hiddenRows="1">
      <pane xSplit="9" ySplit="7" topLeftCell="AN8" activePane="bottomRight" state="frozen"/>
      <selection pane="bottomRight"/>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3"/>
      <headerFooter alignWithMargins="0">
        <oddFooter>&amp;LOrange - investor relations department&amp;C&amp;F - &amp;A&amp;R&amp;P / &amp;N</oddFooter>
      </headerFooter>
    </customSheetView>
  </customSheetViews>
  <mergeCells count="3">
    <mergeCell ref="F1:F5"/>
    <mergeCell ref="B6:F7"/>
    <mergeCell ref="H6:H7"/>
  </mergeCells>
  <conditionalFormatting sqref="J50:W50 Y50:AL50 AN50:BA50 BD10:BK14 BD28:BK29 BD31:BK32 BM10:BT14 BM28:BT29 BM31:BT32 BV9:CC14 BV28:CC29 BV31:CC32 BV19:CC22 BM19:BT22 BD19:BK22 BD25:BK26 BM25:BT26 BV25:CC26 BT9 BD9:BH9">
    <cfRule type="cellIs" dxfId="151" priority="29" operator="notBetween">
      <formula>-2</formula>
      <formula>2</formula>
    </cfRule>
  </conditionalFormatting>
  <conditionalFormatting sqref="H39:H40">
    <cfRule type="cellIs" dxfId="150" priority="28" operator="notEqual">
      <formula>0</formula>
    </cfRule>
  </conditionalFormatting>
  <conditionalFormatting sqref="J53:W53 Y53:AL53 AN53:BA53">
    <cfRule type="cellIs" dxfId="149" priority="26" operator="notBetween">
      <formula>-0.9999999999</formula>
      <formula>0.9999999999</formula>
    </cfRule>
  </conditionalFormatting>
  <conditionalFormatting sqref="J54:W54 Y54:AL54 AN54:BA54">
    <cfRule type="cellIs" dxfId="148" priority="25" operator="notBetween">
      <formula>-0.9999999999</formula>
      <formula>0.9999999999</formula>
    </cfRule>
  </conditionalFormatting>
  <conditionalFormatting sqref="J55:W55 Y55:AL55 AN55:BA55">
    <cfRule type="cellIs" dxfId="147" priority="24" operator="notBetween">
      <formula>-0.9999999999</formula>
      <formula>0.9999999999</formula>
    </cfRule>
  </conditionalFormatting>
  <conditionalFormatting sqref="J57:W57 Y57:AL57 AN57:BA57">
    <cfRule type="cellIs" dxfId="146" priority="17" operator="notBetween">
      <formula>-0.9999999999</formula>
      <formula>0.9999999999</formula>
    </cfRule>
  </conditionalFormatting>
  <conditionalFormatting sqref="J61:W61 Y61:AL61 AN61:BA61">
    <cfRule type="cellIs" dxfId="145" priority="16" operator="notBetween">
      <formula>-0.0009999999</formula>
      <formula>0.0009999999</formula>
    </cfRule>
  </conditionalFormatting>
  <conditionalFormatting sqref="J58:W58 Y58:AL58 AN58:BA58">
    <cfRule type="cellIs" dxfId="144" priority="15" operator="notBetween">
      <formula>-0.9999999999</formula>
      <formula>0.9999999999</formula>
    </cfRule>
  </conditionalFormatting>
  <conditionalFormatting sqref="J62:W62 Y62:AL62 AN62:BA62">
    <cfRule type="cellIs" dxfId="143" priority="14" operator="notBetween">
      <formula>-0.0009999999</formula>
      <formula>0.0009999999</formula>
    </cfRule>
  </conditionalFormatting>
  <conditionalFormatting sqref="H42">
    <cfRule type="cellIs" dxfId="142" priority="12" operator="notEqual">
      <formula>0</formula>
    </cfRule>
  </conditionalFormatting>
  <conditionalFormatting sqref="H44">
    <cfRule type="cellIs" dxfId="141" priority="11" operator="notEqual">
      <formula>"OK"</formula>
    </cfRule>
  </conditionalFormatting>
  <conditionalFormatting sqref="H43">
    <cfRule type="cellIs" dxfId="140" priority="10" operator="notEqual">
      <formula>0</formula>
    </cfRule>
  </conditionalFormatting>
  <conditionalFormatting sqref="J47:W47">
    <cfRule type="cellIs" dxfId="139" priority="9" operator="greaterThan">
      <formula>0</formula>
    </cfRule>
  </conditionalFormatting>
  <conditionalFormatting sqref="Y47:AL47">
    <cfRule type="cellIs" dxfId="138" priority="7" operator="greaterThan">
      <formula>0</formula>
    </cfRule>
  </conditionalFormatting>
  <conditionalFormatting sqref="AN47:BA47">
    <cfRule type="cellIs" dxfId="137" priority="6" operator="greaterThan">
      <formula>0</formula>
    </cfRule>
  </conditionalFormatting>
  <conditionalFormatting sqref="BV15:CC16 BM15:BT16 BD15:BK16">
    <cfRule type="cellIs" dxfId="136" priority="5" operator="notBetween">
      <formula>-2</formula>
      <formula>2</formula>
    </cfRule>
  </conditionalFormatting>
  <conditionalFormatting sqref="BV17:CC18 BM17:BT18 BD17:BK18">
    <cfRule type="cellIs" dxfId="135" priority="4" operator="notBetween">
      <formula>-2</formula>
      <formula>2</formula>
    </cfRule>
  </conditionalFormatting>
  <conditionalFormatting sqref="BV23:CC24 BM23:BT24 BD23:BK24">
    <cfRule type="cellIs" dxfId="134" priority="3" operator="notBetween">
      <formula>-2</formula>
      <formula>2</formula>
    </cfRule>
  </conditionalFormatting>
  <conditionalFormatting sqref="H41">
    <cfRule type="cellIs" dxfId="133" priority="2" operator="notEqual">
      <formula>0</formula>
    </cfRule>
  </conditionalFormatting>
  <conditionalFormatting sqref="BM9:BS9 BI9:BK9">
    <cfRule type="cellIs" dxfId="132"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olBreaks count="1" manualBreakCount="1">
    <brk id="38" max="1048575" man="1"/>
  </colBreaks>
  <drawing r:id="rId5"/>
  <legacyDrawing r:id="rId6"/>
  <controls>
    <mc:AlternateContent xmlns:mc="http://schemas.openxmlformats.org/markup-compatibility/2006">
      <mc:Choice Requires="x14">
        <control shapeId="18433" r:id="rId7" name="CustomMemberDispatchertb1">
          <controlPr defaultSize="0" autoLine="0" r:id="rId8">
            <anchor moveWithCells="1" sizeWithCells="1">
              <from>
                <xdr:col>0</xdr:col>
                <xdr:colOff>0</xdr:colOff>
                <xdr:row>0</xdr:row>
                <xdr:rowOff>0</xdr:rowOff>
              </from>
              <to>
                <xdr:col>0</xdr:col>
                <xdr:colOff>0</xdr:colOff>
                <xdr:row>0</xdr:row>
                <xdr:rowOff>0</xdr:rowOff>
              </to>
            </anchor>
          </controlPr>
        </control>
      </mc:Choice>
      <mc:Fallback>
        <control shapeId="18433" r:id="rId7" name="CustomMemberDispatcher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tabColor rgb="FF0000FF"/>
    <pageSetUpPr fitToPage="1"/>
  </sheetPr>
  <dimension ref="A1:C127"/>
  <sheetViews>
    <sheetView showGridLines="0" zoomScale="80" zoomScaleNormal="80" workbookViewId="0">
      <selection activeCell="C1" sqref="C1"/>
    </sheetView>
  </sheetViews>
  <sheetFormatPr baseColWidth="10" defaultRowHeight="12.75"/>
  <cols>
    <col min="1" max="1" width="32.7109375" style="332" customWidth="1"/>
    <col min="2" max="2" width="40.7109375" style="210" customWidth="1"/>
    <col min="3" max="3" width="10.7109375" style="210" customWidth="1"/>
    <col min="4" max="16384" width="11.42578125" style="210"/>
  </cols>
  <sheetData>
    <row r="1" spans="1:3" ht="20.100000000000001" customHeight="1">
      <c r="B1" s="420" t="s">
        <v>267</v>
      </c>
      <c r="C1" s="406">
        <v>1</v>
      </c>
    </row>
    <row r="3" spans="1:3">
      <c r="B3" s="420" t="s">
        <v>272</v>
      </c>
      <c r="C3" s="29">
        <f>SUM($C$7:$C$128)</f>
        <v>4</v>
      </c>
    </row>
    <row r="4" spans="1:3">
      <c r="B4" s="420" t="s">
        <v>273</v>
      </c>
      <c r="C4" s="29">
        <f>COUNTIF($C$7:$C$128,"# ERREUR !")</f>
        <v>0</v>
      </c>
    </row>
    <row r="6" spans="1:3" ht="25.5">
      <c r="A6" s="397" t="s">
        <v>183</v>
      </c>
      <c r="B6" s="397" t="s">
        <v>184</v>
      </c>
      <c r="C6" s="429" t="s">
        <v>271</v>
      </c>
    </row>
    <row r="8" spans="1:3">
      <c r="A8" s="393" t="s">
        <v>164</v>
      </c>
      <c r="B8" s="332" t="s">
        <v>228</v>
      </c>
      <c r="C8" s="29">
        <f>'Group - Conso accounts (1)'!$H$66</f>
        <v>0</v>
      </c>
    </row>
    <row r="9" spans="1:3">
      <c r="B9" s="332" t="s">
        <v>229</v>
      </c>
      <c r="C9" s="29">
        <f>'Group - Conso accounts (1)'!$H$67</f>
        <v>0</v>
      </c>
    </row>
    <row r="10" spans="1:3">
      <c r="B10" s="332" t="s">
        <v>227</v>
      </c>
      <c r="C10" s="29">
        <f>'Group - Conso accounts (1)'!$H$68</f>
        <v>0</v>
      </c>
    </row>
    <row r="11" spans="1:3">
      <c r="B11" s="332" t="s">
        <v>415</v>
      </c>
      <c r="C11" s="29">
        <f>'Group - Conso accounts (1)'!$H$69</f>
        <v>0</v>
      </c>
    </row>
    <row r="12" spans="1:3">
      <c r="B12" s="332" t="s">
        <v>270</v>
      </c>
      <c r="C12" s="428" t="str">
        <f>'Group - Conso accounts (1)'!$H$70</f>
        <v>OK</v>
      </c>
    </row>
    <row r="14" spans="1:3">
      <c r="A14" s="393" t="s">
        <v>165</v>
      </c>
      <c r="B14" s="332" t="s">
        <v>228</v>
      </c>
      <c r="C14" s="29">
        <f>'Group - Conso accounts (2)'!$H$35</f>
        <v>0</v>
      </c>
    </row>
    <row r="15" spans="1:3">
      <c r="B15" s="332" t="s">
        <v>229</v>
      </c>
      <c r="C15" s="29">
        <f>'Group - Conso accounts (2)'!$H$36</f>
        <v>0</v>
      </c>
    </row>
    <row r="16" spans="1:3">
      <c r="B16" s="332" t="s">
        <v>227</v>
      </c>
      <c r="C16" s="29">
        <f>'Group - Conso accounts (2)'!$H$37</f>
        <v>0</v>
      </c>
    </row>
    <row r="17" spans="1:3">
      <c r="B17" s="332" t="s">
        <v>270</v>
      </c>
      <c r="C17" s="428" t="str">
        <f>'Group - Conso accounts (2)'!$H$38</f>
        <v>OK</v>
      </c>
    </row>
    <row r="19" spans="1:3">
      <c r="A19" s="393" t="s">
        <v>166</v>
      </c>
      <c r="B19" s="332" t="s">
        <v>415</v>
      </c>
      <c r="C19" s="29">
        <f>'Group - Comparable basis'!$H$83</f>
        <v>0</v>
      </c>
    </row>
    <row r="20" spans="1:3">
      <c r="B20" s="395"/>
      <c r="C20" s="396"/>
    </row>
    <row r="22" spans="1:3">
      <c r="A22" s="393" t="s">
        <v>167</v>
      </c>
      <c r="B22" s="332" t="s">
        <v>228</v>
      </c>
      <c r="C22" s="29">
        <f>'Group - Segment reporting'!$H$56</f>
        <v>0</v>
      </c>
    </row>
    <row r="23" spans="1:3">
      <c r="B23" s="332" t="s">
        <v>229</v>
      </c>
      <c r="C23" s="29">
        <f>'Group - Segment reporting'!$H$57</f>
        <v>0</v>
      </c>
    </row>
    <row r="24" spans="1:3">
      <c r="B24" s="332" t="s">
        <v>234</v>
      </c>
      <c r="C24" s="29">
        <f>'Group - Segment reporting'!$H$58</f>
        <v>0</v>
      </c>
    </row>
    <row r="25" spans="1:3">
      <c r="B25" s="332" t="s">
        <v>415</v>
      </c>
      <c r="C25" s="29">
        <f>'Group - Segment reporting'!$H$59</f>
        <v>0</v>
      </c>
    </row>
    <row r="26" spans="1:3">
      <c r="B26" s="332" t="s">
        <v>270</v>
      </c>
      <c r="C26" s="428" t="str">
        <f>'Group - Segment reporting'!$H$60</f>
        <v>OK</v>
      </c>
    </row>
    <row r="28" spans="1:3">
      <c r="A28" s="393" t="s">
        <v>321</v>
      </c>
      <c r="B28" s="332" t="s">
        <v>228</v>
      </c>
      <c r="C28" s="29">
        <f>'Telecoms - Financial KPIs'!$H$110</f>
        <v>0</v>
      </c>
    </row>
    <row r="29" spans="1:3">
      <c r="B29" s="332" t="s">
        <v>229</v>
      </c>
      <c r="C29" s="29">
        <f>'Telecoms - Financial KPIs'!$H$111</f>
        <v>0</v>
      </c>
    </row>
    <row r="30" spans="1:3">
      <c r="B30" s="332" t="s">
        <v>227</v>
      </c>
      <c r="C30" s="29">
        <f>'Telecoms - Financial KPIs'!$H$112</f>
        <v>0</v>
      </c>
    </row>
    <row r="31" spans="1:3">
      <c r="B31" s="332" t="s">
        <v>415</v>
      </c>
      <c r="C31" s="29">
        <f>'Telecoms - Financial KPIs'!$H$113</f>
        <v>0</v>
      </c>
    </row>
    <row r="32" spans="1:3">
      <c r="B32" s="332" t="s">
        <v>270</v>
      </c>
      <c r="C32" s="428" t="str">
        <f>'Telecoms - Financial KPIs'!$H$114</f>
        <v>OK</v>
      </c>
    </row>
    <row r="34" spans="1:3">
      <c r="A34" s="393" t="s">
        <v>322</v>
      </c>
      <c r="B34" s="332" t="s">
        <v>233</v>
      </c>
      <c r="C34" s="29">
        <f>'Telecoms - Operational KPIs'!$H$88</f>
        <v>0</v>
      </c>
    </row>
    <row r="35" spans="1:3">
      <c r="B35" s="332" t="s">
        <v>234</v>
      </c>
      <c r="C35" s="29">
        <f>'Telecoms - Operational KPIs'!$H$89</f>
        <v>0</v>
      </c>
    </row>
    <row r="36" spans="1:3">
      <c r="B36" s="332" t="s">
        <v>270</v>
      </c>
      <c r="C36" s="428" t="str">
        <f>'Telecoms - Operational KPIs'!$H$90</f>
        <v>OK</v>
      </c>
    </row>
    <row r="38" spans="1:3">
      <c r="A38" s="393" t="s">
        <v>404</v>
      </c>
      <c r="B38" s="332" t="s">
        <v>233</v>
      </c>
      <c r="C38" s="29">
        <f>'Orange - Market France KPIs'!$H$46</f>
        <v>0</v>
      </c>
    </row>
    <row r="39" spans="1:3">
      <c r="B39" s="332" t="s">
        <v>234</v>
      </c>
      <c r="C39" s="29">
        <f>'Orange - Market France KPIs'!$H$47</f>
        <v>0</v>
      </c>
    </row>
    <row r="40" spans="1:3">
      <c r="B40" s="332" t="s">
        <v>270</v>
      </c>
      <c r="C40" s="428" t="str">
        <f>'Orange - Market France KPIs'!$H$48</f>
        <v>OK</v>
      </c>
    </row>
    <row r="42" spans="1:3">
      <c r="A42" s="393" t="s">
        <v>168</v>
      </c>
      <c r="B42" s="332" t="s">
        <v>228</v>
      </c>
      <c r="C42" s="29">
        <f>'France Financials'!$H$43</f>
        <v>0</v>
      </c>
    </row>
    <row r="43" spans="1:3">
      <c r="B43" s="332" t="s">
        <v>229</v>
      </c>
      <c r="C43" s="29">
        <f>'France Financials'!$H$44</f>
        <v>0</v>
      </c>
    </row>
    <row r="44" spans="1:3">
      <c r="B44" s="332" t="s">
        <v>227</v>
      </c>
      <c r="C44" s="29">
        <f>'France Financials'!$H$46</f>
        <v>0</v>
      </c>
    </row>
    <row r="45" spans="1:3">
      <c r="B45" s="332" t="s">
        <v>415</v>
      </c>
      <c r="C45" s="29">
        <f>'France Financials'!$H$47</f>
        <v>0</v>
      </c>
    </row>
    <row r="46" spans="1:3">
      <c r="B46" s="332" t="s">
        <v>270</v>
      </c>
      <c r="C46" s="428" t="str">
        <f>'France Financials'!$H$48</f>
        <v>OK</v>
      </c>
    </row>
    <row r="48" spans="1:3">
      <c r="A48" s="393" t="s">
        <v>169</v>
      </c>
      <c r="B48" s="332" t="s">
        <v>233</v>
      </c>
      <c r="C48" s="29">
        <f>'France KPIs'!$H$76</f>
        <v>0</v>
      </c>
    </row>
    <row r="49" spans="1:3">
      <c r="B49" s="332" t="s">
        <v>270</v>
      </c>
      <c r="C49" s="428" t="str">
        <f>'France KPIs'!$H$77</f>
        <v>OK</v>
      </c>
    </row>
    <row r="50" spans="1:3">
      <c r="B50" s="396"/>
      <c r="C50" s="396"/>
    </row>
    <row r="52" spans="1:3">
      <c r="A52" s="393" t="s">
        <v>170</v>
      </c>
      <c r="B52" s="332" t="s">
        <v>228</v>
      </c>
      <c r="C52" s="29">
        <f>'Europe Financials'!$H$39</f>
        <v>0</v>
      </c>
    </row>
    <row r="53" spans="1:3">
      <c r="B53" s="332" t="s">
        <v>229</v>
      </c>
      <c r="C53" s="29">
        <f>'Europe Financials'!$H$40</f>
        <v>0</v>
      </c>
    </row>
    <row r="54" spans="1:3">
      <c r="B54" s="332" t="s">
        <v>245</v>
      </c>
      <c r="C54" s="29">
        <f>'Europe Financials'!$H$41</f>
        <v>0</v>
      </c>
    </row>
    <row r="55" spans="1:3">
      <c r="B55" s="332" t="s">
        <v>227</v>
      </c>
      <c r="C55" s="29">
        <f>'Europe Financials'!$H$42</f>
        <v>0</v>
      </c>
    </row>
    <row r="56" spans="1:3">
      <c r="B56" s="332" t="s">
        <v>415</v>
      </c>
      <c r="C56" s="29">
        <f>'Europe Financials'!$H$43</f>
        <v>0</v>
      </c>
    </row>
    <row r="57" spans="1:3">
      <c r="B57" s="332" t="s">
        <v>270</v>
      </c>
      <c r="C57" s="428" t="str">
        <f>'Europe Financials'!$H$44</f>
        <v>OK</v>
      </c>
    </row>
    <row r="59" spans="1:3">
      <c r="A59" s="393" t="s">
        <v>171</v>
      </c>
      <c r="B59" s="332" t="s">
        <v>233</v>
      </c>
      <c r="C59" s="29">
        <f>'Europe KPIs'!$H$52</f>
        <v>0</v>
      </c>
    </row>
    <row r="60" spans="1:3">
      <c r="B60" s="332" t="s">
        <v>234</v>
      </c>
      <c r="C60" s="29">
        <f>'Europe KPIs'!$H$53</f>
        <v>0</v>
      </c>
    </row>
    <row r="61" spans="1:3">
      <c r="B61" s="332" t="s">
        <v>270</v>
      </c>
      <c r="C61" s="428" t="str">
        <f>'Europe KPIs'!$H$54</f>
        <v>OK</v>
      </c>
    </row>
    <row r="63" spans="1:3">
      <c r="A63" s="393" t="s">
        <v>172</v>
      </c>
      <c r="B63" s="332" t="s">
        <v>228</v>
      </c>
      <c r="C63" s="29">
        <f>'Spain Financials'!$H$39</f>
        <v>0</v>
      </c>
    </row>
    <row r="64" spans="1:3">
      <c r="B64" s="332" t="s">
        <v>229</v>
      </c>
      <c r="C64" s="29">
        <f>'Spain Financials'!$H$40</f>
        <v>0</v>
      </c>
    </row>
    <row r="65" spans="1:3">
      <c r="B65" s="332" t="s">
        <v>227</v>
      </c>
      <c r="C65" s="29">
        <f>'Spain Financials'!$H$42</f>
        <v>0</v>
      </c>
    </row>
    <row r="66" spans="1:3">
      <c r="B66" s="332" t="s">
        <v>415</v>
      </c>
      <c r="C66" s="29">
        <f>'Spain Financials'!$H$43</f>
        <v>0</v>
      </c>
    </row>
    <row r="67" spans="1:3">
      <c r="B67" s="332" t="s">
        <v>270</v>
      </c>
      <c r="C67" s="428" t="str">
        <f>'Spain Financials'!$H$44</f>
        <v>OK</v>
      </c>
    </row>
    <row r="69" spans="1:3">
      <c r="A69" s="393" t="s">
        <v>173</v>
      </c>
      <c r="B69" s="332" t="s">
        <v>233</v>
      </c>
      <c r="C69" s="29">
        <f>'Spain KPIs'!$H$66</f>
        <v>0</v>
      </c>
    </row>
    <row r="70" spans="1:3">
      <c r="B70" s="332" t="s">
        <v>270</v>
      </c>
      <c r="C70" s="428" t="str">
        <f>'Spain KPIs'!$H$67</f>
        <v>OK</v>
      </c>
    </row>
    <row r="71" spans="1:3">
      <c r="B71" s="396"/>
      <c r="C71" s="396"/>
    </row>
    <row r="73" spans="1:3">
      <c r="A73" s="393" t="s">
        <v>174</v>
      </c>
      <c r="B73" s="332" t="s">
        <v>228</v>
      </c>
      <c r="C73" s="29">
        <f>'Poland Financials'!$H$43</f>
        <v>0</v>
      </c>
    </row>
    <row r="74" spans="1:3">
      <c r="B74" s="332" t="s">
        <v>229</v>
      </c>
      <c r="C74" s="29">
        <f>'Poland Financials'!$H$44</f>
        <v>0</v>
      </c>
    </row>
    <row r="75" spans="1:3">
      <c r="B75" s="332" t="s">
        <v>227</v>
      </c>
      <c r="C75" s="29">
        <f>'Poland Financials'!$H$46</f>
        <v>0</v>
      </c>
    </row>
    <row r="76" spans="1:3">
      <c r="B76" s="332" t="s">
        <v>415</v>
      </c>
      <c r="C76" s="29">
        <f>'Poland Financials'!$H$47</f>
        <v>0</v>
      </c>
    </row>
    <row r="77" spans="1:3">
      <c r="B77" s="332" t="s">
        <v>270</v>
      </c>
      <c r="C77" s="428" t="str">
        <f>'Poland Financials'!$H$48</f>
        <v>OK</v>
      </c>
    </row>
    <row r="79" spans="1:3">
      <c r="A79" s="393" t="s">
        <v>175</v>
      </c>
      <c r="B79" s="332" t="s">
        <v>233</v>
      </c>
      <c r="C79" s="29">
        <f>'Poland KPIs'!$H$69</f>
        <v>0</v>
      </c>
    </row>
    <row r="80" spans="1:3">
      <c r="B80" s="332" t="s">
        <v>270</v>
      </c>
      <c r="C80" s="428" t="str">
        <f>'Poland KPIs'!$H$70</f>
        <v>OK</v>
      </c>
    </row>
    <row r="81" spans="1:3">
      <c r="B81" s="396"/>
      <c r="C81" s="396"/>
    </row>
    <row r="83" spans="1:3">
      <c r="A83" s="393" t="s">
        <v>176</v>
      </c>
      <c r="B83" s="332" t="s">
        <v>228</v>
      </c>
      <c r="C83" s="29">
        <f>'Belgium &amp; Luxembourg Financials'!$H$39</f>
        <v>0</v>
      </c>
    </row>
    <row r="84" spans="1:3">
      <c r="B84" s="332" t="s">
        <v>229</v>
      </c>
      <c r="C84" s="29">
        <f>'Belgium &amp; Luxembourg Financials'!$H$40</f>
        <v>0</v>
      </c>
    </row>
    <row r="85" spans="1:3">
      <c r="B85" s="332" t="s">
        <v>227</v>
      </c>
      <c r="C85" s="29">
        <f>'Belgium &amp; Luxembourg Financials'!$H$42</f>
        <v>0</v>
      </c>
    </row>
    <row r="86" spans="1:3">
      <c r="B86" s="332" t="s">
        <v>415</v>
      </c>
      <c r="C86" s="29">
        <f>'Belgium &amp; Luxembourg Financials'!$H$43</f>
        <v>0</v>
      </c>
    </row>
    <row r="87" spans="1:3">
      <c r="B87" s="332" t="s">
        <v>270</v>
      </c>
      <c r="C87" s="428" t="str">
        <f>'Belgium &amp; Luxembourg Financials'!$H$44</f>
        <v>OK</v>
      </c>
    </row>
    <row r="89" spans="1:3">
      <c r="A89" s="393" t="s">
        <v>177</v>
      </c>
      <c r="B89" s="332" t="s">
        <v>233</v>
      </c>
      <c r="C89" s="29">
        <f>'Belgium &amp; Luxembourg KPIs'!$H$60</f>
        <v>0</v>
      </c>
    </row>
    <row r="90" spans="1:3">
      <c r="B90" s="332" t="s">
        <v>270</v>
      </c>
      <c r="C90" s="428" t="str">
        <f>'Belgium &amp; Luxembourg KPIs'!$H$61</f>
        <v>OK</v>
      </c>
    </row>
    <row r="91" spans="1:3">
      <c r="B91" s="396"/>
      <c r="C91" s="396"/>
    </row>
    <row r="93" spans="1:3">
      <c r="A93" s="393" t="s">
        <v>178</v>
      </c>
      <c r="B93" s="332" t="s">
        <v>228</v>
      </c>
      <c r="C93" s="29">
        <f>'Central Europe Financials'!$H$47</f>
        <v>0</v>
      </c>
    </row>
    <row r="94" spans="1:3">
      <c r="B94" s="332" t="s">
        <v>229</v>
      </c>
      <c r="C94" s="29">
        <f>'Central Europe Financials'!$H$48</f>
        <v>0</v>
      </c>
    </row>
    <row r="95" spans="1:3">
      <c r="B95" s="332" t="s">
        <v>227</v>
      </c>
      <c r="C95" s="29">
        <f>'Central Europe Financials'!$H$50</f>
        <v>0</v>
      </c>
    </row>
    <row r="96" spans="1:3">
      <c r="B96" s="332" t="s">
        <v>415</v>
      </c>
      <c r="C96" s="29">
        <f>'Central Europe Financials'!$H$51</f>
        <v>0</v>
      </c>
    </row>
    <row r="97" spans="1:3">
      <c r="B97" s="332" t="s">
        <v>270</v>
      </c>
      <c r="C97" s="428" t="str">
        <f>'Central Europe Financials'!$H$52</f>
        <v>OK</v>
      </c>
    </row>
    <row r="99" spans="1:3">
      <c r="A99" s="393" t="s">
        <v>179</v>
      </c>
      <c r="B99" s="332" t="s">
        <v>233</v>
      </c>
      <c r="C99" s="29">
        <f>'Central Europe KPIs '!$H$62</f>
        <v>0</v>
      </c>
    </row>
    <row r="100" spans="1:3">
      <c r="B100" s="332" t="s">
        <v>270</v>
      </c>
      <c r="C100" s="428" t="str">
        <f>'Central Europe KPIs '!$H$63</f>
        <v>OK</v>
      </c>
    </row>
    <row r="101" spans="1:3">
      <c r="B101" s="396"/>
      <c r="C101" s="396"/>
    </row>
    <row r="103" spans="1:3">
      <c r="A103" s="393" t="s">
        <v>180</v>
      </c>
      <c r="B103" s="332" t="s">
        <v>228</v>
      </c>
      <c r="C103" s="29">
        <f>'A&amp;ME Financials'!$H$60</f>
        <v>1</v>
      </c>
    </row>
    <row r="104" spans="1:3">
      <c r="B104" s="332" t="s">
        <v>229</v>
      </c>
      <c r="C104" s="29">
        <f>'A&amp;ME Financials'!$H$61</f>
        <v>0</v>
      </c>
    </row>
    <row r="105" spans="1:3">
      <c r="B105" s="332" t="s">
        <v>227</v>
      </c>
      <c r="C105" s="29">
        <f>'A&amp;ME Financials'!$H$63</f>
        <v>0</v>
      </c>
    </row>
    <row r="106" spans="1:3">
      <c r="B106" s="332" t="s">
        <v>415</v>
      </c>
      <c r="C106" s="29">
        <f>'A&amp;ME Financials'!$H$64</f>
        <v>0</v>
      </c>
    </row>
    <row r="107" spans="1:3">
      <c r="B107" s="332" t="s">
        <v>270</v>
      </c>
      <c r="C107" s="428" t="str">
        <f>'A&amp;ME Financials'!$H$65</f>
        <v>OK</v>
      </c>
    </row>
    <row r="109" spans="1:3">
      <c r="A109" s="393" t="s">
        <v>181</v>
      </c>
      <c r="B109" s="332" t="s">
        <v>233</v>
      </c>
      <c r="C109" s="29">
        <f>'A&amp;ME KPIs'!$H$68</f>
        <v>3</v>
      </c>
    </row>
    <row r="110" spans="1:3">
      <c r="B110" s="332" t="s">
        <v>270</v>
      </c>
      <c r="C110" s="428" t="str">
        <f>'A&amp;ME KPIs'!$H$69</f>
        <v>OK</v>
      </c>
    </row>
    <row r="111" spans="1:3">
      <c r="B111" s="396"/>
      <c r="C111" s="396"/>
    </row>
    <row r="113" spans="1:3">
      <c r="A113" s="394" t="s">
        <v>388</v>
      </c>
      <c r="B113" s="409" t="s">
        <v>228</v>
      </c>
      <c r="C113" s="29">
        <f>'Enterprise Financials'!$H$39</f>
        <v>0</v>
      </c>
    </row>
    <row r="114" spans="1:3">
      <c r="B114" s="409" t="s">
        <v>229</v>
      </c>
      <c r="C114" s="29">
        <f>'Enterprise Financials'!$H$40</f>
        <v>0</v>
      </c>
    </row>
    <row r="115" spans="1:3">
      <c r="B115" s="332" t="s">
        <v>227</v>
      </c>
      <c r="C115" s="29">
        <f>'Enterprise Financials'!$H$42</f>
        <v>0</v>
      </c>
    </row>
    <row r="116" spans="1:3">
      <c r="B116" s="332" t="s">
        <v>415</v>
      </c>
      <c r="C116" s="29">
        <f>'Enterprise Financials'!$H$43</f>
        <v>0</v>
      </c>
    </row>
    <row r="117" spans="1:3">
      <c r="B117" s="332" t="s">
        <v>270</v>
      </c>
      <c r="C117" s="428" t="str">
        <f>'Enterprise Financials'!$H$44</f>
        <v>OK</v>
      </c>
    </row>
    <row r="119" spans="1:3">
      <c r="A119" s="393" t="s">
        <v>389</v>
      </c>
      <c r="B119" s="332" t="s">
        <v>233</v>
      </c>
      <c r="C119" s="29">
        <f>'Enterprise KPIs'!$H$34</f>
        <v>0</v>
      </c>
    </row>
    <row r="120" spans="1:3">
      <c r="B120" s="332" t="s">
        <v>270</v>
      </c>
      <c r="C120" s="428" t="str">
        <f>'Enterprise KPIs'!$H$35</f>
        <v>OK</v>
      </c>
    </row>
    <row r="121" spans="1:3">
      <c r="B121" s="396"/>
      <c r="C121" s="396"/>
    </row>
    <row r="122" spans="1:3">
      <c r="B122" s="87"/>
    </row>
    <row r="123" spans="1:3">
      <c r="A123" s="393" t="s">
        <v>182</v>
      </c>
      <c r="B123" s="409" t="s">
        <v>228</v>
      </c>
      <c r="C123" s="29">
        <f>'IC&amp;SS'!$H$39</f>
        <v>0</v>
      </c>
    </row>
    <row r="124" spans="1:3">
      <c r="B124" s="409" t="s">
        <v>229</v>
      </c>
      <c r="C124" s="29">
        <f>'IC&amp;SS'!$H$40</f>
        <v>0</v>
      </c>
    </row>
    <row r="125" spans="1:3">
      <c r="B125" s="332" t="s">
        <v>227</v>
      </c>
      <c r="C125" s="29">
        <f>'IC&amp;SS'!$H$42</f>
        <v>0</v>
      </c>
    </row>
    <row r="126" spans="1:3">
      <c r="B126" s="332" t="s">
        <v>415</v>
      </c>
      <c r="C126" s="29">
        <f>'IC&amp;SS'!$H$43</f>
        <v>0</v>
      </c>
    </row>
    <row r="127" spans="1:3">
      <c r="B127" s="332" t="s">
        <v>270</v>
      </c>
      <c r="C127" s="428" t="str">
        <f>'IC&amp;SS'!$H$44</f>
        <v>OK</v>
      </c>
    </row>
  </sheetData>
  <customSheetViews>
    <customSheetView guid="{F499C411-D421-49FC-BA0F-3A5BFE024471}" scale="80" showPageBreaks="1" showGridLines="0">
      <selection activeCell="B1" sqref="B1"/>
      <pageMargins left="0.7" right="0.7" top="0.75" bottom="0.75" header="0.3" footer="0.3"/>
      <pageSetup paperSize="9" orientation="portrait" r:id="rId1"/>
    </customSheetView>
    <customSheetView guid="{6DF9C658-BC68-4C4C-9148-875EC5A4DDB0}" scale="80" showPageBreaks="1" showGridLines="0" fitToPage="1" printArea="1">
      <selection activeCell="C1" sqref="C1"/>
      <pageMargins left="0.19685039370078741" right="0.19685039370078741" top="0.19685039370078741" bottom="0.19685039370078741" header="0" footer="0"/>
      <printOptions horizontalCentered="1" verticalCentered="1"/>
      <pageSetup paperSize="9" scale="51" orientation="portrait" r:id="rId2"/>
    </customSheetView>
    <customSheetView guid="{D079B40A-677C-4B4A-9CB7-C61F22CB4049}" scale="80">
      <selection activeCell="A5" sqref="A5"/>
      <pageMargins left="0.7" right="0.7" top="0.75" bottom="0.75" header="0.3" footer="0.3"/>
    </customSheetView>
  </customSheetViews>
  <conditionalFormatting sqref="C8:C9 C28:C29 C22:C23 C52:C53 C63:C64 C73:C74 C83:C84 C93:C94 C103:C104 C113:C114 C14:C15 C34 C42:C43 C48 C59 C69 C79 C89 C99 C109 C123:C124">
    <cfRule type="cellIs" dxfId="2220" priority="66" operator="notEqual">
      <formula>0</formula>
    </cfRule>
  </conditionalFormatting>
  <conditionalFormatting sqref="C12">
    <cfRule type="cellIs" dxfId="2219" priority="65" operator="notEqual">
      <formula>"OK"</formula>
    </cfRule>
  </conditionalFormatting>
  <conditionalFormatting sqref="C16">
    <cfRule type="cellIs" dxfId="2218" priority="64" operator="notEqual">
      <formula>0</formula>
    </cfRule>
  </conditionalFormatting>
  <conditionalFormatting sqref="C30">
    <cfRule type="cellIs" dxfId="2217" priority="63" operator="notEqual">
      <formula>0</formula>
    </cfRule>
  </conditionalFormatting>
  <conditionalFormatting sqref="C35">
    <cfRule type="cellIs" dxfId="2216" priority="62" operator="notEqual">
      <formula>0</formula>
    </cfRule>
  </conditionalFormatting>
  <conditionalFormatting sqref="C24">
    <cfRule type="cellIs" dxfId="2215" priority="61" operator="notEqual">
      <formula>0</formula>
    </cfRule>
  </conditionalFormatting>
  <conditionalFormatting sqref="C54">
    <cfRule type="cellIs" dxfId="2214" priority="59" operator="notEqual">
      <formula>0</formula>
    </cfRule>
  </conditionalFormatting>
  <conditionalFormatting sqref="C60">
    <cfRule type="cellIs" dxfId="2213" priority="58" operator="notEqual">
      <formula>0</formula>
    </cfRule>
  </conditionalFormatting>
  <conditionalFormatting sqref="C44">
    <cfRule type="cellIs" dxfId="2212" priority="57" operator="notEqual">
      <formula>0</formula>
    </cfRule>
  </conditionalFormatting>
  <conditionalFormatting sqref="C55">
    <cfRule type="cellIs" dxfId="2211" priority="56" operator="notEqual">
      <formula>0</formula>
    </cfRule>
  </conditionalFormatting>
  <conditionalFormatting sqref="C65">
    <cfRule type="cellIs" dxfId="2210" priority="55" operator="notEqual">
      <formula>0</formula>
    </cfRule>
  </conditionalFormatting>
  <conditionalFormatting sqref="C75">
    <cfRule type="cellIs" dxfId="2209" priority="54" operator="notEqual">
      <formula>0</formula>
    </cfRule>
  </conditionalFormatting>
  <conditionalFormatting sqref="C85">
    <cfRule type="cellIs" dxfId="2208" priority="53" operator="notEqual">
      <formula>0</formula>
    </cfRule>
  </conditionalFormatting>
  <conditionalFormatting sqref="C95">
    <cfRule type="cellIs" dxfId="2207" priority="52" operator="notEqual">
      <formula>0</formula>
    </cfRule>
  </conditionalFormatting>
  <conditionalFormatting sqref="C105">
    <cfRule type="cellIs" dxfId="2206" priority="51" operator="notEqual">
      <formula>0</formula>
    </cfRule>
  </conditionalFormatting>
  <conditionalFormatting sqref="C115">
    <cfRule type="cellIs" dxfId="2205" priority="50" operator="notEqual">
      <formula>0</formula>
    </cfRule>
  </conditionalFormatting>
  <conditionalFormatting sqref="C125">
    <cfRule type="cellIs" dxfId="2204" priority="49" operator="notEqual">
      <formula>0</formula>
    </cfRule>
  </conditionalFormatting>
  <conditionalFormatting sqref="C3">
    <cfRule type="cellIs" dxfId="2203" priority="47" operator="notEqual">
      <formula>0</formula>
    </cfRule>
  </conditionalFormatting>
  <conditionalFormatting sqref="C10">
    <cfRule type="cellIs" dxfId="2202" priority="44" operator="notEqual">
      <formula>0</formula>
    </cfRule>
  </conditionalFormatting>
  <conditionalFormatting sqref="C17">
    <cfRule type="cellIs" dxfId="2201" priority="43" operator="notEqual">
      <formula>"OK"</formula>
    </cfRule>
  </conditionalFormatting>
  <conditionalFormatting sqref="C32">
    <cfRule type="cellIs" dxfId="2200" priority="42" operator="notEqual">
      <formula>"OK"</formula>
    </cfRule>
  </conditionalFormatting>
  <conditionalFormatting sqref="C36">
    <cfRule type="cellIs" dxfId="2199" priority="41" operator="notEqual">
      <formula>"OK"</formula>
    </cfRule>
  </conditionalFormatting>
  <conditionalFormatting sqref="C26">
    <cfRule type="cellIs" dxfId="2198" priority="40" operator="notEqual">
      <formula>"OK"</formula>
    </cfRule>
  </conditionalFormatting>
  <conditionalFormatting sqref="C46">
    <cfRule type="cellIs" dxfId="2197" priority="39" operator="notEqual">
      <formula>"OK"</formula>
    </cfRule>
  </conditionalFormatting>
  <conditionalFormatting sqref="C49">
    <cfRule type="cellIs" dxfId="2196" priority="38" operator="notEqual">
      <formula>"OK"</formula>
    </cfRule>
  </conditionalFormatting>
  <conditionalFormatting sqref="C57">
    <cfRule type="cellIs" dxfId="2195" priority="37" operator="notEqual">
      <formula>"OK"</formula>
    </cfRule>
  </conditionalFormatting>
  <conditionalFormatting sqref="C61">
    <cfRule type="cellIs" dxfId="2194" priority="36" operator="notEqual">
      <formula>"OK"</formula>
    </cfRule>
  </conditionalFormatting>
  <conditionalFormatting sqref="C67">
    <cfRule type="cellIs" dxfId="2193" priority="35" operator="notEqual">
      <formula>"OK"</formula>
    </cfRule>
  </conditionalFormatting>
  <conditionalFormatting sqref="C70">
    <cfRule type="cellIs" dxfId="2192" priority="34" operator="notEqual">
      <formula>"OK"</formula>
    </cfRule>
  </conditionalFormatting>
  <conditionalFormatting sqref="C77">
    <cfRule type="cellIs" dxfId="2191" priority="33" operator="notEqual">
      <formula>"OK"</formula>
    </cfRule>
  </conditionalFormatting>
  <conditionalFormatting sqref="C80">
    <cfRule type="cellIs" dxfId="2190" priority="32" operator="notEqual">
      <formula>"OK"</formula>
    </cfRule>
  </conditionalFormatting>
  <conditionalFormatting sqref="C87">
    <cfRule type="cellIs" dxfId="2189" priority="31" operator="notEqual">
      <formula>"OK"</formula>
    </cfRule>
  </conditionalFormatting>
  <conditionalFormatting sqref="C90">
    <cfRule type="cellIs" dxfId="2188" priority="30" operator="notEqual">
      <formula>"OK"</formula>
    </cfRule>
  </conditionalFormatting>
  <conditionalFormatting sqref="C97">
    <cfRule type="cellIs" dxfId="2187" priority="29" operator="notEqual">
      <formula>"OK"</formula>
    </cfRule>
  </conditionalFormatting>
  <conditionalFormatting sqref="C100">
    <cfRule type="cellIs" dxfId="2186" priority="28" operator="notEqual">
      <formula>"OK"</formula>
    </cfRule>
  </conditionalFormatting>
  <conditionalFormatting sqref="C107">
    <cfRule type="cellIs" dxfId="2185" priority="27" operator="notEqual">
      <formula>"OK"</formula>
    </cfRule>
  </conditionalFormatting>
  <conditionalFormatting sqref="C110">
    <cfRule type="cellIs" dxfId="2184" priority="26" operator="notEqual">
      <formula>"OK"</formula>
    </cfRule>
  </conditionalFormatting>
  <conditionalFormatting sqref="C117">
    <cfRule type="cellIs" dxfId="2183" priority="25" operator="notEqual">
      <formula>"OK"</formula>
    </cfRule>
  </conditionalFormatting>
  <conditionalFormatting sqref="C127">
    <cfRule type="cellIs" dxfId="2182" priority="24" operator="notEqual">
      <formula>"OK"</formula>
    </cfRule>
  </conditionalFormatting>
  <conditionalFormatting sqref="C4">
    <cfRule type="cellIs" dxfId="2181" priority="22" operator="notEqual">
      <formula>0</formula>
    </cfRule>
  </conditionalFormatting>
  <conditionalFormatting sqref="C119">
    <cfRule type="cellIs" dxfId="2180" priority="18" operator="notEqual">
      <formula>0</formula>
    </cfRule>
  </conditionalFormatting>
  <conditionalFormatting sqref="C120">
    <cfRule type="cellIs" dxfId="2179" priority="17" operator="notEqual">
      <formula>"OK"</formula>
    </cfRule>
  </conditionalFormatting>
  <conditionalFormatting sqref="C38">
    <cfRule type="cellIs" dxfId="2178" priority="16" operator="notEqual">
      <formula>0</formula>
    </cfRule>
  </conditionalFormatting>
  <conditionalFormatting sqref="C39">
    <cfRule type="cellIs" dxfId="2177" priority="15" operator="notEqual">
      <formula>0</formula>
    </cfRule>
  </conditionalFormatting>
  <conditionalFormatting sqref="C40">
    <cfRule type="cellIs" dxfId="2176" priority="14" operator="notEqual">
      <formula>"OK"</formula>
    </cfRule>
  </conditionalFormatting>
  <conditionalFormatting sqref="C11">
    <cfRule type="cellIs" dxfId="2175" priority="13" operator="notEqual">
      <formula>0</formula>
    </cfRule>
  </conditionalFormatting>
  <conditionalFormatting sqref="C25">
    <cfRule type="cellIs" dxfId="2174" priority="12" operator="notEqual">
      <formula>0</formula>
    </cfRule>
  </conditionalFormatting>
  <conditionalFormatting sqref="C31">
    <cfRule type="cellIs" dxfId="2173" priority="11" operator="notEqual">
      <formula>0</formula>
    </cfRule>
  </conditionalFormatting>
  <conditionalFormatting sqref="C45">
    <cfRule type="cellIs" dxfId="2172" priority="10" operator="notEqual">
      <formula>0</formula>
    </cfRule>
  </conditionalFormatting>
  <conditionalFormatting sqref="C56">
    <cfRule type="cellIs" dxfId="2171" priority="9" operator="notEqual">
      <formula>0</formula>
    </cfRule>
  </conditionalFormatting>
  <conditionalFormatting sqref="C66">
    <cfRule type="cellIs" dxfId="2170" priority="8" operator="notEqual">
      <formula>0</formula>
    </cfRule>
  </conditionalFormatting>
  <conditionalFormatting sqref="C76">
    <cfRule type="cellIs" dxfId="2169" priority="7" operator="notEqual">
      <formula>0</formula>
    </cfRule>
  </conditionalFormatting>
  <conditionalFormatting sqref="C86">
    <cfRule type="cellIs" dxfId="2168" priority="6" operator="notEqual">
      <formula>0</formula>
    </cfRule>
  </conditionalFormatting>
  <conditionalFormatting sqref="C96">
    <cfRule type="cellIs" dxfId="2167" priority="5" operator="notEqual">
      <formula>0</formula>
    </cfRule>
  </conditionalFormatting>
  <conditionalFormatting sqref="C106">
    <cfRule type="cellIs" dxfId="2166" priority="4" operator="notEqual">
      <formula>0</formula>
    </cfRule>
  </conditionalFormatting>
  <conditionalFormatting sqref="C116">
    <cfRule type="cellIs" dxfId="2165" priority="3" operator="notEqual">
      <formula>0</formula>
    </cfRule>
  </conditionalFormatting>
  <conditionalFormatting sqref="C126">
    <cfRule type="cellIs" dxfId="2164" priority="2" operator="notEqual">
      <formula>0</formula>
    </cfRule>
  </conditionalFormatting>
  <conditionalFormatting sqref="C19">
    <cfRule type="cellIs" dxfId="2163" priority="1" operator="notEqual">
      <formula>0</formula>
    </cfRule>
  </conditionalFormatting>
  <dataValidations count="1">
    <dataValidation type="list" showInputMessage="1" showErrorMessage="1" sqref="C1">
      <formula1>"1,2,3,4"</formula1>
    </dataValidation>
  </dataValidations>
  <hyperlinks>
    <hyperlink ref="A8" location="'Group - conso accounts (1)'!A1" display="'Group - conso accounts (1)'!A1"/>
    <hyperlink ref="A14" location="'Group - conso accounts (2)'!A1" display="'Group - conso accounts (2)'!A1"/>
    <hyperlink ref="A19" location="'Group - comparable basis'!A1" display="'Group - comparable basis'!A1"/>
    <hyperlink ref="A28" location="'Telecoms - financial KPIs'!A1" display="Telecoms - financial KPIs"/>
    <hyperlink ref="A34" location="'Telecoms - operational KPIs'!A1" display="Telecoms - operational KPIs"/>
    <hyperlink ref="A22" location="'Group - segment reporting'!A1" display="'Group - segment reporting'!A1"/>
    <hyperlink ref="A42" location="'France financials'!A1" display="'France financials'!A1"/>
    <hyperlink ref="A48" location="'France KPIs'!A1" display="'France KPIs'!A1"/>
    <hyperlink ref="A59" location="'Europe KPIs'!A1" display="'Europe KPIs'!A1"/>
    <hyperlink ref="A52" location="'Europe financials'!A1" display="'Europe financials'!A1"/>
    <hyperlink ref="A63" location="'Spain financials'!A1" display="'Spain financials'!A1"/>
    <hyperlink ref="A69" location="'Spain KPIs'!A1" display="'Spain KPIs'!A1"/>
    <hyperlink ref="A73" location="'Poland financials'!A1" display="'Poland financials'!A1"/>
    <hyperlink ref="A79" location="'Poland KPIs'!A1" display="'Poland KPIs'!A1"/>
    <hyperlink ref="A83" location="'Belgium &amp; Luxembourg financials'!A1" display="'Belgium &amp; Luxembourg financials'!A1"/>
    <hyperlink ref="A89" location="'Belgium &amp; Luxembourg KPIs'!A1" display="'Belgium &amp; Luxembourg KPIs'!A1"/>
    <hyperlink ref="A93" location="'Central Europe financials'!A1" display="'Central Europe financials'!A1"/>
    <hyperlink ref="A99" location="'Central Europe KPIs '!A1" display="'Central Europe KPIs '!A1"/>
    <hyperlink ref="A103" location="'A&amp;ME financials'!A1" display="'A&amp;ME financials'!A1"/>
    <hyperlink ref="A109" location="'A&amp;ME KPIs'!A1" display="'A&amp;ME KPIs'!A1"/>
    <hyperlink ref="A113" location="'Enterprise financials'!A1" display="Enterprise"/>
    <hyperlink ref="A123" location="'IC&amp;SS'!A1" display="'IC&amp;SS'!A1"/>
    <hyperlink ref="A119" location="'Entreprise KPIs'!A1" display="Enterprise KPIs"/>
    <hyperlink ref="A38" location="'Europe KPIs'!A1" display="'Europe KPIs'!A1"/>
  </hyperlinks>
  <printOptions horizontalCentered="1" verticalCentered="1"/>
  <pageMargins left="0.19685039370078741" right="0.19685039370078741" top="0.19685039370078741" bottom="0.19685039370078741" header="0" footer="0"/>
  <pageSetup paperSize="9" scale="51" orientation="portrait" r:id="rId3"/>
  <drawing r:id="rId4"/>
  <legacyDrawing r:id="rId5"/>
  <controls>
    <mc:AlternateContent xmlns:mc="http://schemas.openxmlformats.org/markup-compatibility/2006">
      <mc:Choice Requires="x14">
        <control shapeId="28674"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8674" r:id="rId6" name="CustomMemberDispatchertb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0">
    <tabColor rgb="FFFF6600"/>
  </sheetPr>
  <dimension ref="A1:W77"/>
  <sheetViews>
    <sheetView showGridLines="0" zoomScale="80" zoomScaleNormal="80" zoomScaleSheetLayoutView="7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7" customWidth="1"/>
    <col min="6" max="6" width="52.7109375" style="7" customWidth="1"/>
    <col min="7" max="7" width="1.7109375" style="7" customWidth="1"/>
    <col min="8" max="8" width="10.7109375" style="22" customWidth="1"/>
    <col min="9" max="9" width="2.7109375" style="52" customWidth="1"/>
    <col min="10" max="10" width="12.28515625" style="52" customWidth="1"/>
    <col min="11" max="21" width="12.28515625" style="7" customWidth="1"/>
    <col min="22" max="202" width="11.42578125" style="7" customWidth="1"/>
    <col min="203" max="203" width="11.42578125" style="7"/>
    <col min="204" max="204" width="11.42578125" style="7" customWidth="1"/>
    <col min="205" max="206" width="11.42578125" style="7"/>
    <col min="207" max="219" width="11.42578125" style="7" customWidth="1"/>
    <col min="220" max="221" width="11.42578125" style="7"/>
    <col min="222" max="234" width="11.42578125" style="7" customWidth="1"/>
    <col min="235" max="16384" width="11.42578125" style="7"/>
  </cols>
  <sheetData>
    <row r="1" spans="1:23" ht="12" customHeight="1">
      <c r="A1" s="4"/>
      <c r="B1" s="4"/>
      <c r="C1" s="4"/>
      <c r="D1" s="4"/>
      <c r="E1" s="4"/>
      <c r="F1" s="1350" t="s">
        <v>286</v>
      </c>
    </row>
    <row r="2" spans="1:23" ht="12" customHeight="1">
      <c r="A2" s="4"/>
      <c r="B2" s="4"/>
      <c r="C2" s="4"/>
      <c r="D2" s="4"/>
      <c r="E2" s="4"/>
      <c r="F2" s="1351"/>
    </row>
    <row r="3" spans="1:23" ht="12" customHeight="1">
      <c r="A3" s="4"/>
      <c r="B3" s="4"/>
      <c r="C3" s="4"/>
      <c r="D3" s="4"/>
      <c r="E3" s="4"/>
      <c r="F3" s="1351"/>
    </row>
    <row r="4" spans="1:23" ht="12" customHeight="1">
      <c r="A4" s="4"/>
      <c r="B4" s="4"/>
      <c r="C4" s="4"/>
      <c r="D4" s="4"/>
      <c r="E4" s="4"/>
      <c r="F4" s="1351"/>
    </row>
    <row r="5" spans="1:23" ht="12" customHeight="1">
      <c r="A5" s="4"/>
      <c r="B5" s="4"/>
      <c r="C5" s="4"/>
      <c r="D5" s="4"/>
      <c r="E5" s="4"/>
      <c r="F5" s="1394"/>
    </row>
    <row r="6" spans="1:23" ht="23.25" customHeight="1">
      <c r="B6" s="1361" t="s">
        <v>7</v>
      </c>
      <c r="C6" s="1361"/>
      <c r="D6" s="1361"/>
      <c r="E6" s="1361"/>
      <c r="F6" s="1361"/>
      <c r="G6" s="21"/>
      <c r="H6" s="1358" t="s">
        <v>0</v>
      </c>
      <c r="I6" s="291"/>
      <c r="J6" s="896">
        <v>2016</v>
      </c>
      <c r="K6" s="892"/>
      <c r="L6" s="892"/>
      <c r="M6" s="895"/>
      <c r="N6" s="998">
        <v>2017</v>
      </c>
      <c r="O6" s="896"/>
      <c r="P6" s="896"/>
      <c r="Q6" s="1036"/>
      <c r="R6" s="896">
        <v>2018</v>
      </c>
      <c r="S6" s="892"/>
      <c r="T6" s="892"/>
      <c r="U6" s="892"/>
    </row>
    <row r="7" spans="1:23" s="368" customFormat="1" ht="29.25" customHeight="1">
      <c r="B7" s="1362"/>
      <c r="C7" s="1362"/>
      <c r="D7" s="1362"/>
      <c r="E7" s="1362"/>
      <c r="F7" s="1362"/>
      <c r="H7" s="1402"/>
      <c r="I7" s="83"/>
      <c r="J7" s="202" t="s">
        <v>249</v>
      </c>
      <c r="K7" s="202" t="s">
        <v>250</v>
      </c>
      <c r="L7" s="202" t="s">
        <v>252</v>
      </c>
      <c r="M7" s="437" t="s">
        <v>253</v>
      </c>
      <c r="N7" s="783" t="s">
        <v>369</v>
      </c>
      <c r="O7" s="202" t="s">
        <v>370</v>
      </c>
      <c r="P7" s="202" t="s">
        <v>372</v>
      </c>
      <c r="Q7" s="1037" t="s">
        <v>373</v>
      </c>
      <c r="R7" s="202" t="s">
        <v>459</v>
      </c>
      <c r="S7" s="202" t="s">
        <v>460</v>
      </c>
      <c r="T7" s="202" t="s">
        <v>462</v>
      </c>
      <c r="U7" s="202" t="s">
        <v>463</v>
      </c>
    </row>
    <row r="8" spans="1:23" s="90" customFormat="1" ht="15" customHeight="1">
      <c r="H8" s="99"/>
      <c r="I8" s="221"/>
      <c r="J8" s="129"/>
      <c r="K8" s="126"/>
      <c r="L8" s="126"/>
      <c r="M8" s="126"/>
      <c r="N8" s="126"/>
      <c r="O8" s="126"/>
      <c r="P8" s="126"/>
      <c r="Q8" s="126"/>
      <c r="R8" s="126"/>
      <c r="S8" s="126"/>
      <c r="T8" s="126"/>
      <c r="U8" s="126"/>
    </row>
    <row r="9" spans="1:23" s="90" customFormat="1" ht="23.25" customHeight="1">
      <c r="A9" s="438"/>
      <c r="B9" s="438" t="s">
        <v>485</v>
      </c>
      <c r="C9" s="438"/>
      <c r="D9" s="438"/>
      <c r="E9" s="438"/>
      <c r="F9" s="438"/>
      <c r="H9" s="99"/>
      <c r="I9" s="221"/>
      <c r="J9" s="221"/>
    </row>
    <row r="10" spans="1:23" s="90" customFormat="1" ht="15" customHeight="1">
      <c r="H10" s="99"/>
      <c r="I10" s="221"/>
      <c r="J10" s="221"/>
    </row>
    <row r="11" spans="1:23" s="90" customFormat="1" ht="15" customHeight="1">
      <c r="B11" s="464" t="s">
        <v>497</v>
      </c>
      <c r="C11" s="465"/>
      <c r="D11" s="465"/>
      <c r="E11" s="465"/>
      <c r="F11" s="465"/>
      <c r="H11" s="466"/>
      <c r="I11" s="221"/>
      <c r="J11" s="523"/>
      <c r="K11" s="523"/>
      <c r="L11" s="523"/>
      <c r="M11" s="523"/>
      <c r="N11" s="523"/>
      <c r="O11" s="523"/>
      <c r="P11" s="523"/>
      <c r="Q11" s="523"/>
      <c r="R11" s="523"/>
      <c r="S11" s="523"/>
      <c r="T11" s="523"/>
      <c r="U11" s="523"/>
      <c r="W11" s="145"/>
    </row>
    <row r="12" spans="1:23" s="208" customFormat="1" ht="15" customHeight="1">
      <c r="B12" s="1132" t="s">
        <v>550</v>
      </c>
      <c r="C12" s="1132"/>
      <c r="D12" s="1133"/>
      <c r="E12" s="855"/>
      <c r="F12" s="854"/>
      <c r="H12" s="853" t="s">
        <v>739</v>
      </c>
      <c r="I12" s="54"/>
      <c r="J12" s="346">
        <v>5.4139999999999997</v>
      </c>
      <c r="K12" s="346">
        <v>10.413</v>
      </c>
      <c r="L12" s="346">
        <v>17.713000000000001</v>
      </c>
      <c r="M12" s="816">
        <v>30.84</v>
      </c>
      <c r="N12" s="1005">
        <v>45.622999999999998</v>
      </c>
      <c r="O12" s="346">
        <v>58.755000000000003</v>
      </c>
      <c r="P12" s="346">
        <v>74.927999999999997</v>
      </c>
      <c r="Q12" s="945">
        <v>97.414000000000001</v>
      </c>
      <c r="R12" s="346">
        <v>114.16200000000001</v>
      </c>
      <c r="S12" s="346"/>
      <c r="T12" s="346"/>
      <c r="U12" s="346"/>
      <c r="W12" s="96"/>
    </row>
    <row r="13" spans="1:23" s="90" customFormat="1" ht="15" customHeight="1">
      <c r="B13" s="258" t="s">
        <v>501</v>
      </c>
      <c r="H13" s="99"/>
      <c r="I13" s="221"/>
      <c r="J13" s="221"/>
      <c r="M13" s="820"/>
      <c r="N13" s="1001"/>
      <c r="O13" s="221"/>
      <c r="P13" s="221"/>
      <c r="Q13" s="1039"/>
    </row>
    <row r="14" spans="1:23" s="208" customFormat="1" ht="15" customHeight="1" thickBot="1">
      <c r="A14" s="108"/>
      <c r="B14" s="1155" t="s">
        <v>551</v>
      </c>
      <c r="C14" s="1155"/>
      <c r="D14" s="1099"/>
      <c r="E14" s="1099"/>
      <c r="F14" s="1100"/>
      <c r="H14" s="1311" t="s">
        <v>740</v>
      </c>
      <c r="I14" s="54"/>
      <c r="J14" s="1178" t="s">
        <v>529</v>
      </c>
      <c r="K14" s="1178" t="s">
        <v>529</v>
      </c>
      <c r="L14" s="1178" t="s">
        <v>529</v>
      </c>
      <c r="M14" s="1179" t="s">
        <v>529</v>
      </c>
      <c r="N14" s="1195" t="s">
        <v>529</v>
      </c>
      <c r="O14" s="1246" t="s">
        <v>529</v>
      </c>
      <c r="P14" s="1246" t="s">
        <v>529</v>
      </c>
      <c r="Q14" s="1247" t="s">
        <v>529</v>
      </c>
      <c r="R14" s="1195">
        <v>71.900000000000006</v>
      </c>
      <c r="S14" s="1150"/>
      <c r="T14" s="1150"/>
      <c r="U14" s="1150"/>
    </row>
    <row r="15" spans="1:23" s="90" customFormat="1" ht="23.25" customHeight="1" thickTop="1">
      <c r="H15" s="99"/>
      <c r="I15" s="221"/>
      <c r="J15" s="129"/>
      <c r="K15" s="126"/>
      <c r="L15" s="126"/>
      <c r="M15" s="126"/>
      <c r="N15" s="126"/>
      <c r="O15" s="126"/>
      <c r="P15" s="126"/>
      <c r="Q15" s="126"/>
      <c r="R15" s="126"/>
      <c r="S15" s="126"/>
      <c r="T15" s="126"/>
      <c r="U15" s="126"/>
      <c r="W15" s="857"/>
    </row>
    <row r="16" spans="1:23" s="90" customFormat="1" ht="23.25" customHeight="1">
      <c r="B16" s="438" t="s">
        <v>51</v>
      </c>
      <c r="H16" s="99"/>
      <c r="I16" s="221"/>
      <c r="J16" s="129"/>
      <c r="K16" s="126"/>
      <c r="L16" s="126"/>
      <c r="M16" s="126"/>
      <c r="N16" s="126"/>
      <c r="O16" s="126"/>
      <c r="P16" s="126"/>
      <c r="Q16" s="126"/>
      <c r="R16" s="126"/>
      <c r="S16" s="126"/>
      <c r="T16" s="126"/>
      <c r="U16" s="126"/>
    </row>
    <row r="17" spans="2:23" s="90" customFormat="1" ht="15" customHeight="1">
      <c r="H17" s="99"/>
      <c r="I17" s="221"/>
      <c r="J17" s="129"/>
      <c r="K17" s="126"/>
      <c r="L17" s="126"/>
      <c r="M17" s="126"/>
      <c r="N17" s="126"/>
      <c r="O17" s="126"/>
      <c r="P17" s="126"/>
      <c r="Q17" s="126"/>
      <c r="R17" s="126"/>
      <c r="S17" s="126"/>
      <c r="T17" s="126"/>
      <c r="U17" s="126"/>
    </row>
    <row r="18" spans="2:23" s="90" customFormat="1" ht="15" customHeight="1">
      <c r="B18" s="258" t="s">
        <v>8</v>
      </c>
      <c r="H18" s="99"/>
      <c r="I18" s="221"/>
      <c r="J18" s="129"/>
      <c r="K18" s="126"/>
      <c r="L18" s="126"/>
      <c r="M18" s="126"/>
      <c r="N18" s="126"/>
      <c r="O18" s="126"/>
      <c r="P18" s="126"/>
      <c r="Q18" s="126"/>
      <c r="R18" s="126"/>
      <c r="S18" s="126"/>
      <c r="T18" s="126"/>
      <c r="U18" s="126"/>
    </row>
    <row r="19" spans="2:23" s="208" customFormat="1" ht="15" customHeight="1">
      <c r="B19" s="856" t="s">
        <v>81</v>
      </c>
      <c r="C19" s="856"/>
      <c r="D19" s="855"/>
      <c r="E19" s="855"/>
      <c r="F19" s="854"/>
      <c r="G19" s="211"/>
      <c r="H19" s="853" t="s">
        <v>741</v>
      </c>
      <c r="I19" s="56"/>
      <c r="J19" s="346">
        <v>3909.06</v>
      </c>
      <c r="K19" s="346">
        <v>3927.8470000000002</v>
      </c>
      <c r="L19" s="346">
        <v>3925.076</v>
      </c>
      <c r="M19" s="816">
        <v>3955.7779999999998</v>
      </c>
      <c r="N19" s="1005">
        <v>3924.0059999999999</v>
      </c>
      <c r="O19" s="346">
        <v>3957.317</v>
      </c>
      <c r="P19" s="346">
        <v>3971.172</v>
      </c>
      <c r="Q19" s="945">
        <v>4037.8510000000001</v>
      </c>
      <c r="R19" s="346">
        <v>4050.393</v>
      </c>
      <c r="S19" s="346"/>
      <c r="T19" s="346"/>
      <c r="U19" s="346"/>
      <c r="W19" s="858"/>
    </row>
    <row r="20" spans="2:23" s="90" customFormat="1" ht="15" customHeight="1">
      <c r="C20" s="97" t="s">
        <v>11</v>
      </c>
      <c r="D20" s="94"/>
      <c r="E20" s="94"/>
      <c r="F20" s="98"/>
      <c r="H20" s="184" t="s">
        <v>742</v>
      </c>
      <c r="I20" s="221"/>
      <c r="J20" s="145">
        <v>3088.3580000000002</v>
      </c>
      <c r="K20" s="88">
        <v>3131.7460000000001</v>
      </c>
      <c r="L20" s="88">
        <v>3164.0149999999999</v>
      </c>
      <c r="M20" s="595">
        <v>3224.5990000000002</v>
      </c>
      <c r="N20" s="1002">
        <v>3239.4169999999999</v>
      </c>
      <c r="O20" s="145">
        <v>3298.8139999999999</v>
      </c>
      <c r="P20" s="145">
        <v>3353.2559999999999</v>
      </c>
      <c r="Q20" s="946">
        <v>3437.8090000000002</v>
      </c>
      <c r="R20" s="145">
        <v>3457.9969999999998</v>
      </c>
      <c r="S20" s="88"/>
      <c r="T20" s="88"/>
      <c r="U20" s="88"/>
      <c r="W20" s="858"/>
    </row>
    <row r="21" spans="2:23" s="211" customFormat="1" ht="15" customHeight="1">
      <c r="B21" s="12"/>
      <c r="C21" s="85"/>
      <c r="D21" s="243" t="s">
        <v>83</v>
      </c>
      <c r="E21" s="12"/>
      <c r="F21" s="12"/>
      <c r="H21" s="982" t="s">
        <v>744</v>
      </c>
      <c r="I21" s="56"/>
      <c r="J21" s="279">
        <v>777.279</v>
      </c>
      <c r="K21" s="30">
        <v>801.77300000000002</v>
      </c>
      <c r="L21" s="30">
        <v>829.14400000000001</v>
      </c>
      <c r="M21" s="596">
        <v>879.63599999999997</v>
      </c>
      <c r="N21" s="1003">
        <v>890.93799999999999</v>
      </c>
      <c r="O21" s="279">
        <v>927.26400000000001</v>
      </c>
      <c r="P21" s="279">
        <v>964.18600000000004</v>
      </c>
      <c r="Q21" s="947">
        <v>1014.85</v>
      </c>
      <c r="R21" s="279">
        <v>1019.333</v>
      </c>
      <c r="S21" s="30"/>
      <c r="T21" s="30"/>
      <c r="U21" s="30"/>
      <c r="W21" s="858"/>
    </row>
    <row r="22" spans="2:23" s="90" customFormat="1" ht="15" customHeight="1">
      <c r="C22" s="97"/>
      <c r="D22" s="97" t="s">
        <v>84</v>
      </c>
      <c r="E22" s="94"/>
      <c r="F22" s="98"/>
      <c r="H22" s="943"/>
      <c r="I22" s="221"/>
      <c r="J22" s="145">
        <v>2311.0790000000002</v>
      </c>
      <c r="K22" s="88">
        <v>2329.973</v>
      </c>
      <c r="L22" s="88">
        <v>2334.8710000000001</v>
      </c>
      <c r="M22" s="595">
        <v>2344.9630000000002</v>
      </c>
      <c r="N22" s="1002">
        <v>2348.4789999999998</v>
      </c>
      <c r="O22" s="145">
        <v>2371.5500000000002</v>
      </c>
      <c r="P22" s="145">
        <v>2389.0700000000002</v>
      </c>
      <c r="Q22" s="946">
        <v>2422.9589999999998</v>
      </c>
      <c r="R22" s="145">
        <v>2438.6640000000002</v>
      </c>
      <c r="S22" s="88"/>
      <c r="T22" s="88"/>
      <c r="U22" s="88"/>
      <c r="W22" s="858"/>
    </row>
    <row r="23" spans="2:23" s="211" customFormat="1" ht="15" customHeight="1">
      <c r="B23" s="12"/>
      <c r="C23" s="85" t="s">
        <v>12</v>
      </c>
      <c r="D23" s="12"/>
      <c r="E23" s="12"/>
      <c r="F23" s="12"/>
      <c r="H23" s="150" t="s">
        <v>743</v>
      </c>
      <c r="I23" s="56"/>
      <c r="J23" s="279">
        <v>820.702</v>
      </c>
      <c r="K23" s="30">
        <v>796.101</v>
      </c>
      <c r="L23" s="30">
        <v>761.06100000000004</v>
      </c>
      <c r="M23" s="596">
        <v>731.17899999999997</v>
      </c>
      <c r="N23" s="1003">
        <v>684.58900000000006</v>
      </c>
      <c r="O23" s="279">
        <v>658.50300000000004</v>
      </c>
      <c r="P23" s="279">
        <v>617.91600000000005</v>
      </c>
      <c r="Q23" s="947">
        <v>600.04200000000003</v>
      </c>
      <c r="R23" s="279">
        <v>592.39599999999996</v>
      </c>
      <c r="S23" s="30"/>
      <c r="T23" s="30"/>
      <c r="U23" s="30"/>
      <c r="W23" s="858"/>
    </row>
    <row r="24" spans="2:23" s="96" customFormat="1" ht="15" customHeight="1">
      <c r="B24" s="95" t="s">
        <v>81</v>
      </c>
      <c r="C24" s="95"/>
      <c r="D24" s="375"/>
      <c r="E24" s="375"/>
      <c r="F24" s="471"/>
      <c r="G24" s="221"/>
      <c r="H24" s="177" t="s">
        <v>741</v>
      </c>
      <c r="I24" s="221"/>
      <c r="J24" s="319">
        <v>3909.06</v>
      </c>
      <c r="K24" s="319">
        <v>3927.8470000000002</v>
      </c>
      <c r="L24" s="319">
        <v>3925.076</v>
      </c>
      <c r="M24" s="458">
        <v>3955.7779999999998</v>
      </c>
      <c r="N24" s="1019">
        <v>3924.0059999999999</v>
      </c>
      <c r="O24" s="319">
        <v>3957.317</v>
      </c>
      <c r="P24" s="319">
        <v>3971.172</v>
      </c>
      <c r="Q24" s="1226">
        <v>4037.8510000000001</v>
      </c>
      <c r="R24" s="319">
        <v>4050.393</v>
      </c>
      <c r="S24" s="319"/>
      <c r="T24" s="319"/>
      <c r="U24" s="319"/>
      <c r="W24" s="858"/>
    </row>
    <row r="25" spans="2:23" s="211" customFormat="1" ht="15" customHeight="1">
      <c r="B25" s="12"/>
      <c r="C25" s="85" t="s">
        <v>552</v>
      </c>
      <c r="D25" s="12"/>
      <c r="E25" s="12"/>
      <c r="F25" s="12"/>
      <c r="H25" s="982" t="s">
        <v>745</v>
      </c>
      <c r="I25" s="56"/>
      <c r="J25" s="279">
        <v>7.9569999999999999</v>
      </c>
      <c r="K25" s="30">
        <v>15.004</v>
      </c>
      <c r="L25" s="30">
        <v>24.663</v>
      </c>
      <c r="M25" s="596">
        <v>48.08</v>
      </c>
      <c r="N25" s="1003">
        <v>65.373000000000005</v>
      </c>
      <c r="O25" s="279">
        <v>89.364999999999995</v>
      </c>
      <c r="P25" s="279">
        <v>108.548</v>
      </c>
      <c r="Q25" s="947">
        <v>140.703</v>
      </c>
      <c r="R25" s="279">
        <v>166.65799999999999</v>
      </c>
      <c r="S25" s="30"/>
      <c r="T25" s="30"/>
      <c r="U25" s="30"/>
      <c r="W25" s="858"/>
    </row>
    <row r="26" spans="2:23" s="90" customFormat="1" ht="15" customHeight="1">
      <c r="C26" s="479" t="s">
        <v>482</v>
      </c>
      <c r="H26" s="557" t="s">
        <v>746</v>
      </c>
      <c r="I26" s="221"/>
      <c r="J26" s="145">
        <v>3901.1030000000001</v>
      </c>
      <c r="K26" s="88">
        <v>3912.8429999999998</v>
      </c>
      <c r="L26" s="88">
        <v>3900.413</v>
      </c>
      <c r="M26" s="595">
        <v>3907.6979999999999</v>
      </c>
      <c r="N26" s="1002">
        <v>3858.6329999999998</v>
      </c>
      <c r="O26" s="145">
        <v>3867.9520000000002</v>
      </c>
      <c r="P26" s="145">
        <v>3862.6239999999998</v>
      </c>
      <c r="Q26" s="946">
        <v>3897.1480000000001</v>
      </c>
      <c r="R26" s="145">
        <v>3883.7350000000001</v>
      </c>
      <c r="S26" s="88"/>
      <c r="T26" s="88"/>
      <c r="U26" s="88"/>
      <c r="W26" s="858"/>
    </row>
    <row r="27" spans="2:23" s="211" customFormat="1" ht="15" customHeight="1">
      <c r="B27" s="12"/>
      <c r="C27" s="85"/>
      <c r="D27" s="243" t="s">
        <v>83</v>
      </c>
      <c r="E27" s="12"/>
      <c r="F27" s="12"/>
      <c r="H27" s="982" t="s">
        <v>744</v>
      </c>
      <c r="I27" s="56"/>
      <c r="J27" s="279">
        <v>777.279</v>
      </c>
      <c r="K27" s="30">
        <v>801.77300000000002</v>
      </c>
      <c r="L27" s="30">
        <v>829.14400000000001</v>
      </c>
      <c r="M27" s="596">
        <v>879.63599999999997</v>
      </c>
      <c r="N27" s="1003">
        <v>890.93799999999999</v>
      </c>
      <c r="O27" s="279">
        <v>927.26400000000001</v>
      </c>
      <c r="P27" s="279">
        <v>964.18600000000004</v>
      </c>
      <c r="Q27" s="947">
        <v>1014.85</v>
      </c>
      <c r="R27" s="279">
        <v>1019.333</v>
      </c>
      <c r="S27" s="30"/>
      <c r="T27" s="30"/>
      <c r="U27" s="30"/>
      <c r="W27" s="858"/>
    </row>
    <row r="28" spans="2:23" s="90" customFormat="1" ht="15" customHeight="1">
      <c r="C28" s="479"/>
      <c r="D28" s="97" t="s">
        <v>488</v>
      </c>
      <c r="H28" s="557"/>
      <c r="I28" s="221"/>
      <c r="J28" s="145">
        <v>2303.1219999999998</v>
      </c>
      <c r="K28" s="88">
        <v>2314.9690000000001</v>
      </c>
      <c r="L28" s="88">
        <v>2310.2080000000001</v>
      </c>
      <c r="M28" s="595">
        <v>2296.8829999999998</v>
      </c>
      <c r="N28" s="1002">
        <v>2283.1060000000002</v>
      </c>
      <c r="O28" s="145">
        <v>2282.1849999999999</v>
      </c>
      <c r="P28" s="145">
        <v>2280.5219999999999</v>
      </c>
      <c r="Q28" s="946">
        <v>2282.2559999999999</v>
      </c>
      <c r="R28" s="145">
        <v>2272.0059999999999</v>
      </c>
      <c r="S28" s="88"/>
      <c r="T28" s="88"/>
      <c r="U28" s="88"/>
      <c r="W28" s="858"/>
    </row>
    <row r="29" spans="2:23" s="211" customFormat="1" ht="15" customHeight="1">
      <c r="B29" s="12"/>
      <c r="C29" s="85"/>
      <c r="D29" s="243" t="s">
        <v>12</v>
      </c>
      <c r="E29" s="12"/>
      <c r="F29" s="12"/>
      <c r="H29" s="982" t="s">
        <v>743</v>
      </c>
      <c r="I29" s="56"/>
      <c r="J29" s="279">
        <v>820.702</v>
      </c>
      <c r="K29" s="30">
        <v>796.101</v>
      </c>
      <c r="L29" s="30">
        <v>761.06100000000004</v>
      </c>
      <c r="M29" s="596">
        <v>731.17899999999997</v>
      </c>
      <c r="N29" s="1003">
        <v>684.58900000000006</v>
      </c>
      <c r="O29" s="279">
        <v>658.50300000000004</v>
      </c>
      <c r="P29" s="279">
        <v>617.91600000000005</v>
      </c>
      <c r="Q29" s="947">
        <v>600.04200000000003</v>
      </c>
      <c r="R29" s="279">
        <v>592.39599999999996</v>
      </c>
      <c r="S29" s="30"/>
      <c r="T29" s="30"/>
      <c r="U29" s="30"/>
      <c r="W29" s="858"/>
    </row>
    <row r="30" spans="2:23" s="90" customFormat="1" ht="15" customHeight="1">
      <c r="B30" s="90" t="s">
        <v>13</v>
      </c>
      <c r="C30" s="97"/>
      <c r="D30" s="94"/>
      <c r="E30" s="94"/>
      <c r="F30" s="98"/>
      <c r="H30" s="184" t="s">
        <v>747</v>
      </c>
      <c r="I30" s="221"/>
      <c r="J30" s="145">
        <v>1818.6610000000001</v>
      </c>
      <c r="K30" s="88">
        <v>1909.319</v>
      </c>
      <c r="L30" s="88">
        <v>1992.1120000000001</v>
      </c>
      <c r="M30" s="595">
        <v>2042.924</v>
      </c>
      <c r="N30" s="1002">
        <v>1998.865</v>
      </c>
      <c r="O30" s="145">
        <v>1932.6130000000001</v>
      </c>
      <c r="P30" s="145">
        <v>1068.9090000000001</v>
      </c>
      <c r="Q30" s="946">
        <v>524.55799999999999</v>
      </c>
      <c r="R30" s="145">
        <v>210.19399999999999</v>
      </c>
      <c r="S30" s="88"/>
      <c r="T30" s="88"/>
      <c r="U30" s="88"/>
      <c r="W30" s="858"/>
    </row>
    <row r="31" spans="2:23" s="90" customFormat="1" ht="15" customHeight="1">
      <c r="B31" s="258" t="s">
        <v>501</v>
      </c>
      <c r="H31" s="99"/>
      <c r="I31" s="221"/>
      <c r="J31" s="129"/>
      <c r="K31" s="126"/>
      <c r="L31" s="126"/>
      <c r="M31" s="599"/>
      <c r="N31" s="1004"/>
      <c r="O31" s="129"/>
      <c r="P31" s="129"/>
      <c r="Q31" s="1041"/>
      <c r="R31" s="129"/>
      <c r="S31" s="126"/>
      <c r="T31" s="126"/>
      <c r="U31" s="126"/>
      <c r="W31" s="857"/>
    </row>
    <row r="32" spans="2:23" s="208" customFormat="1" ht="15" customHeight="1">
      <c r="B32" s="856" t="s">
        <v>495</v>
      </c>
      <c r="C32" s="856"/>
      <c r="D32" s="855"/>
      <c r="E32" s="855"/>
      <c r="F32" s="854"/>
      <c r="G32" s="211"/>
      <c r="H32" s="938" t="s">
        <v>749</v>
      </c>
      <c r="I32" s="56"/>
      <c r="J32" s="903" t="s">
        <v>529</v>
      </c>
      <c r="K32" s="903" t="s">
        <v>529</v>
      </c>
      <c r="L32" s="903" t="s">
        <v>529</v>
      </c>
      <c r="M32" s="931" t="s">
        <v>529</v>
      </c>
      <c r="N32" s="1008">
        <v>17.600000000000001</v>
      </c>
      <c r="O32" s="601">
        <v>18.100000000000001</v>
      </c>
      <c r="P32" s="601">
        <v>18.600000000000001</v>
      </c>
      <c r="Q32" s="1069">
        <v>18.2</v>
      </c>
      <c r="R32" s="601">
        <v>18.100000000000001</v>
      </c>
      <c r="S32" s="601"/>
      <c r="T32" s="601"/>
      <c r="U32" s="601"/>
      <c r="W32" s="860"/>
    </row>
    <row r="33" spans="1:23" s="90" customFormat="1" ht="15" customHeight="1">
      <c r="C33" s="97" t="s">
        <v>509</v>
      </c>
      <c r="D33" s="94"/>
      <c r="E33" s="94"/>
      <c r="F33" s="98"/>
      <c r="H33" s="943"/>
      <c r="I33" s="221"/>
      <c r="J33" s="784" t="s">
        <v>529</v>
      </c>
      <c r="K33" s="785" t="s">
        <v>529</v>
      </c>
      <c r="L33" s="785" t="s">
        <v>529</v>
      </c>
      <c r="M33" s="824" t="s">
        <v>529</v>
      </c>
      <c r="N33" s="1000">
        <v>21</v>
      </c>
      <c r="O33" s="519">
        <v>21.5</v>
      </c>
      <c r="P33" s="519">
        <v>21.9</v>
      </c>
      <c r="Q33" s="1050">
        <v>21.2</v>
      </c>
      <c r="R33" s="519">
        <v>21.1</v>
      </c>
      <c r="S33" s="520"/>
      <c r="T33" s="520"/>
      <c r="U33" s="520"/>
      <c r="W33" s="859"/>
    </row>
    <row r="34" spans="1:23" s="211" customFormat="1" ht="15" customHeight="1">
      <c r="B34" s="12"/>
      <c r="C34" s="243" t="s">
        <v>510</v>
      </c>
      <c r="D34" s="12"/>
      <c r="E34" s="12"/>
      <c r="F34" s="12"/>
      <c r="H34" s="982"/>
      <c r="I34" s="56"/>
      <c r="J34" s="786" t="s">
        <v>529</v>
      </c>
      <c r="K34" s="787" t="s">
        <v>529</v>
      </c>
      <c r="L34" s="787" t="s">
        <v>529</v>
      </c>
      <c r="M34" s="904" t="s">
        <v>529</v>
      </c>
      <c r="N34" s="1009">
        <v>6.8</v>
      </c>
      <c r="O34" s="433">
        <v>7</v>
      </c>
      <c r="P34" s="433">
        <v>7.2</v>
      </c>
      <c r="Q34" s="1070">
        <v>7.7</v>
      </c>
      <c r="R34" s="433">
        <v>7</v>
      </c>
      <c r="S34" s="260"/>
      <c r="T34" s="260"/>
      <c r="U34" s="260"/>
      <c r="W34" s="859"/>
    </row>
    <row r="35" spans="1:23" s="90" customFormat="1" ht="15" customHeight="1">
      <c r="B35" s="258" t="s">
        <v>127</v>
      </c>
      <c r="H35" s="99"/>
      <c r="I35" s="221"/>
      <c r="J35" s="129"/>
      <c r="K35" s="126"/>
      <c r="L35" s="126"/>
      <c r="M35" s="599"/>
      <c r="N35" s="1004"/>
      <c r="O35" s="129"/>
      <c r="P35" s="129"/>
      <c r="Q35" s="1041"/>
      <c r="R35" s="129"/>
      <c r="S35" s="126"/>
      <c r="T35" s="126"/>
      <c r="U35" s="126"/>
      <c r="W35" s="857"/>
    </row>
    <row r="36" spans="1:23" s="211" customFormat="1" ht="15" customHeight="1" thickBot="1">
      <c r="B36" s="905" t="s">
        <v>87</v>
      </c>
      <c r="C36" s="905"/>
      <c r="D36" s="905"/>
      <c r="E36" s="905"/>
      <c r="F36" s="905"/>
      <c r="H36" s="8"/>
      <c r="I36" s="56"/>
      <c r="J36" s="229">
        <v>0.99</v>
      </c>
      <c r="K36" s="229">
        <v>0.99</v>
      </c>
      <c r="L36" s="229">
        <v>0.99</v>
      </c>
      <c r="M36" s="423">
        <v>1</v>
      </c>
      <c r="N36" s="1010">
        <v>1</v>
      </c>
      <c r="O36" s="229">
        <v>1</v>
      </c>
      <c r="P36" s="229">
        <v>1</v>
      </c>
      <c r="Q36" s="1071">
        <v>1</v>
      </c>
      <c r="R36" s="229">
        <v>1</v>
      </c>
      <c r="S36" s="229"/>
      <c r="T36" s="229"/>
      <c r="U36" s="229"/>
      <c r="W36" s="866"/>
    </row>
    <row r="37" spans="1:23" s="90" customFormat="1" ht="23.25" customHeight="1" thickTop="1">
      <c r="H37" s="99"/>
      <c r="I37" s="221"/>
      <c r="J37" s="129"/>
      <c r="K37" s="126"/>
      <c r="L37" s="126"/>
      <c r="M37" s="126"/>
      <c r="N37" s="126"/>
      <c r="O37" s="126"/>
      <c r="P37" s="126"/>
      <c r="Q37" s="126"/>
      <c r="R37" s="126"/>
      <c r="S37" s="126"/>
      <c r="T37" s="126"/>
      <c r="U37" s="126"/>
    </row>
    <row r="38" spans="1:23" s="90" customFormat="1" ht="23.25" customHeight="1">
      <c r="B38" s="438" t="s">
        <v>52</v>
      </c>
      <c r="H38" s="99"/>
      <c r="I38" s="221"/>
      <c r="J38" s="519"/>
      <c r="K38" s="526"/>
      <c r="L38" s="526"/>
      <c r="M38" s="126"/>
      <c r="N38" s="519"/>
      <c r="O38" s="526"/>
      <c r="P38" s="526"/>
      <c r="Q38" s="526"/>
      <c r="R38" s="519"/>
      <c r="S38" s="526"/>
      <c r="T38" s="526"/>
      <c r="U38" s="526"/>
    </row>
    <row r="39" spans="1:23" s="90" customFormat="1" ht="15" customHeight="1">
      <c r="B39" s="258"/>
      <c r="H39" s="99"/>
      <c r="I39" s="221"/>
      <c r="J39" s="129"/>
      <c r="K39" s="544"/>
      <c r="L39" s="126"/>
      <c r="M39" s="126"/>
      <c r="N39" s="126"/>
      <c r="O39" s="544"/>
      <c r="P39" s="126"/>
      <c r="Q39" s="126"/>
      <c r="R39" s="126"/>
      <c r="S39" s="544"/>
      <c r="T39" s="126"/>
      <c r="U39" s="126"/>
    </row>
    <row r="40" spans="1:23" s="90" customFormat="1" ht="15" customHeight="1">
      <c r="B40" s="258" t="s">
        <v>8</v>
      </c>
      <c r="H40" s="99"/>
      <c r="I40" s="221"/>
      <c r="J40" s="129"/>
      <c r="K40" s="863"/>
      <c r="L40" s="863"/>
      <c r="M40" s="126"/>
      <c r="N40" s="126"/>
      <c r="O40" s="863"/>
      <c r="P40" s="863"/>
      <c r="Q40" s="126"/>
      <c r="R40" s="126"/>
      <c r="S40" s="863"/>
      <c r="T40" s="863"/>
      <c r="U40" s="126"/>
      <c r="W40" s="857"/>
    </row>
    <row r="41" spans="1:23" s="208" customFormat="1" ht="15" customHeight="1">
      <c r="A41" s="108"/>
      <c r="B41" s="986" t="s">
        <v>818</v>
      </c>
      <c r="C41" s="23"/>
      <c r="D41" s="24"/>
      <c r="E41" s="24"/>
      <c r="F41" s="25"/>
      <c r="G41" s="211"/>
      <c r="H41" s="26" t="s">
        <v>751</v>
      </c>
      <c r="I41" s="56"/>
      <c r="J41" s="346">
        <v>171</v>
      </c>
      <c r="K41" s="247">
        <v>166</v>
      </c>
      <c r="L41" s="247">
        <v>159</v>
      </c>
      <c r="M41" s="594">
        <v>159</v>
      </c>
      <c r="N41" s="1005">
        <v>158</v>
      </c>
      <c r="O41" s="346">
        <v>151</v>
      </c>
      <c r="P41" s="346">
        <v>143</v>
      </c>
      <c r="Q41" s="945">
        <v>136.011</v>
      </c>
      <c r="R41" s="346">
        <v>127.056</v>
      </c>
      <c r="S41" s="247"/>
      <c r="T41" s="247"/>
      <c r="U41" s="247"/>
    </row>
    <row r="42" spans="1:23" s="96" customFormat="1" ht="15" customHeight="1">
      <c r="B42" s="95" t="s">
        <v>82</v>
      </c>
      <c r="C42" s="95"/>
      <c r="D42" s="375"/>
      <c r="E42" s="375"/>
      <c r="F42" s="471"/>
      <c r="G42" s="221"/>
      <c r="H42" s="177" t="s">
        <v>754</v>
      </c>
      <c r="I42" s="221"/>
      <c r="J42" s="319">
        <v>34.087000000000003</v>
      </c>
      <c r="K42" s="319">
        <v>36.692</v>
      </c>
      <c r="L42" s="319">
        <v>43.386000000000003</v>
      </c>
      <c r="M42" s="458">
        <v>59.865000000000002</v>
      </c>
      <c r="N42" s="1019">
        <v>76.322999999999993</v>
      </c>
      <c r="O42" s="319">
        <v>87.738</v>
      </c>
      <c r="P42" s="319">
        <v>103.486</v>
      </c>
      <c r="Q42" s="1226">
        <v>120.28700000000001</v>
      </c>
      <c r="R42" s="319">
        <v>139.221</v>
      </c>
      <c r="S42" s="319"/>
      <c r="T42" s="319"/>
      <c r="U42" s="319"/>
      <c r="W42" s="862"/>
    </row>
    <row r="43" spans="1:23" s="211" customFormat="1" ht="15" customHeight="1">
      <c r="B43" s="12"/>
      <c r="C43" s="933" t="s">
        <v>547</v>
      </c>
      <c r="D43" s="149"/>
      <c r="E43" s="149"/>
      <c r="F43" s="149"/>
      <c r="H43" s="983"/>
      <c r="I43" s="56"/>
      <c r="J43" s="279">
        <v>5.4569999999999999</v>
      </c>
      <c r="K43" s="30">
        <v>10.541</v>
      </c>
      <c r="L43" s="30">
        <v>17.736999999999998</v>
      </c>
      <c r="M43" s="596">
        <v>33.384</v>
      </c>
      <c r="N43" s="1003">
        <v>49.783000000000001</v>
      </c>
      <c r="O43" s="279">
        <v>64.307000000000002</v>
      </c>
      <c r="P43" s="279">
        <v>81.840999999999994</v>
      </c>
      <c r="Q43" s="947">
        <v>108.265</v>
      </c>
      <c r="R43" s="279">
        <v>127.84699999999999</v>
      </c>
      <c r="S43" s="30"/>
      <c r="T43" s="30"/>
      <c r="U43" s="30"/>
      <c r="W43" s="858"/>
    </row>
    <row r="44" spans="1:23" s="90" customFormat="1" ht="15" customHeight="1">
      <c r="C44" s="479" t="s">
        <v>97</v>
      </c>
      <c r="H44" s="557"/>
      <c r="I44" s="221"/>
      <c r="J44" s="145">
        <v>26.722000000000001</v>
      </c>
      <c r="K44" s="88">
        <v>23.98</v>
      </c>
      <c r="L44" s="88">
        <v>23.23</v>
      </c>
      <c r="M44" s="595">
        <v>23.899000000000001</v>
      </c>
      <c r="N44" s="1002">
        <v>23.814</v>
      </c>
      <c r="O44" s="145">
        <v>20.846</v>
      </c>
      <c r="P44" s="145">
        <v>19.292000000000002</v>
      </c>
      <c r="Q44" s="946">
        <v>12.022</v>
      </c>
      <c r="R44" s="145">
        <v>11.374000000000001</v>
      </c>
      <c r="S44" s="88"/>
      <c r="T44" s="88"/>
      <c r="U44" s="88"/>
      <c r="W44" s="858"/>
    </row>
    <row r="45" spans="1:23" s="90" customFormat="1" ht="15" customHeight="1">
      <c r="B45" s="194"/>
      <c r="C45" s="194" t="s">
        <v>483</v>
      </c>
      <c r="D45" s="195"/>
      <c r="E45" s="196"/>
      <c r="F45" s="149"/>
      <c r="G45" s="184"/>
      <c r="H45" s="984"/>
      <c r="I45" s="145"/>
      <c r="J45" s="897">
        <v>1.9079999999999999</v>
      </c>
      <c r="K45" s="898">
        <v>2.1709999999999998</v>
      </c>
      <c r="L45" s="898">
        <v>2.419</v>
      </c>
      <c r="M45" s="899">
        <v>2.5819999999999999</v>
      </c>
      <c r="N45" s="1006">
        <v>2.726</v>
      </c>
      <c r="O45" s="897">
        <v>2.585</v>
      </c>
      <c r="P45" s="897">
        <v>2.3530000000000002</v>
      </c>
      <c r="Q45" s="949">
        <v>0</v>
      </c>
      <c r="R45" s="897">
        <v>0</v>
      </c>
      <c r="S45" s="898"/>
      <c r="T45" s="898"/>
      <c r="U45" s="898"/>
      <c r="W45" s="859"/>
    </row>
    <row r="46" spans="1:23" s="54" customFormat="1" ht="15" customHeight="1">
      <c r="B46" s="95" t="s">
        <v>82</v>
      </c>
      <c r="C46" s="95"/>
      <c r="D46" s="375"/>
      <c r="E46" s="375"/>
      <c r="F46" s="471"/>
      <c r="G46" s="221"/>
      <c r="H46" s="177" t="s">
        <v>754</v>
      </c>
      <c r="I46" s="221"/>
      <c r="J46" s="319">
        <v>34.087000000000003</v>
      </c>
      <c r="K46" s="319">
        <v>36.692</v>
      </c>
      <c r="L46" s="319">
        <v>43.386000000000003</v>
      </c>
      <c r="M46" s="458">
        <v>59.865000000000002</v>
      </c>
      <c r="N46" s="1019">
        <v>76.322999999999993</v>
      </c>
      <c r="O46" s="319">
        <v>87.738</v>
      </c>
      <c r="P46" s="319">
        <v>103.486</v>
      </c>
      <c r="Q46" s="1226">
        <v>120.28700000000001</v>
      </c>
      <c r="R46" s="319">
        <v>139.221</v>
      </c>
      <c r="S46" s="319"/>
      <c r="T46" s="319"/>
      <c r="U46" s="319"/>
      <c r="W46" s="862"/>
    </row>
    <row r="47" spans="1:23" s="90" customFormat="1" ht="15" customHeight="1">
      <c r="B47" s="194"/>
      <c r="C47" s="194" t="s">
        <v>552</v>
      </c>
      <c r="D47" s="194"/>
      <c r="E47" s="196"/>
      <c r="F47" s="149"/>
      <c r="G47" s="184"/>
      <c r="H47" s="984" t="s">
        <v>756</v>
      </c>
      <c r="I47" s="145"/>
      <c r="J47" s="897">
        <v>5.4139999999999997</v>
      </c>
      <c r="K47" s="898">
        <v>10.413</v>
      </c>
      <c r="L47" s="898">
        <v>17.713000000000001</v>
      </c>
      <c r="M47" s="899">
        <v>30.84</v>
      </c>
      <c r="N47" s="1006">
        <v>45.622999999999998</v>
      </c>
      <c r="O47" s="897">
        <v>58.755000000000003</v>
      </c>
      <c r="P47" s="897">
        <v>74.927999999999997</v>
      </c>
      <c r="Q47" s="949">
        <v>97.414000000000001</v>
      </c>
      <c r="R47" s="897">
        <v>114.16200000000001</v>
      </c>
      <c r="S47" s="898"/>
      <c r="T47" s="898"/>
      <c r="U47" s="898"/>
      <c r="W47" s="858"/>
    </row>
    <row r="48" spans="1:23" s="211" customFormat="1" ht="15" customHeight="1">
      <c r="B48" s="90"/>
      <c r="C48" s="97" t="s">
        <v>812</v>
      </c>
      <c r="D48" s="90"/>
      <c r="E48" s="90"/>
      <c r="F48" s="90"/>
      <c r="G48" s="90"/>
      <c r="H48" s="557" t="s">
        <v>757</v>
      </c>
      <c r="I48" s="221"/>
      <c r="J48" s="145">
        <v>28.672999999999998</v>
      </c>
      <c r="K48" s="88">
        <v>26.279</v>
      </c>
      <c r="L48" s="88">
        <v>25.672999999999998</v>
      </c>
      <c r="M48" s="595">
        <v>29.024999999999999</v>
      </c>
      <c r="N48" s="1002">
        <v>30.7</v>
      </c>
      <c r="O48" s="145">
        <v>28.983000000000001</v>
      </c>
      <c r="P48" s="145">
        <v>28.558</v>
      </c>
      <c r="Q48" s="946">
        <v>22.873000000000001</v>
      </c>
      <c r="R48" s="145">
        <v>25.059000000000001</v>
      </c>
      <c r="S48" s="88"/>
      <c r="T48" s="88"/>
      <c r="U48" s="88"/>
      <c r="W48" s="858"/>
    </row>
    <row r="49" spans="1:23" s="90" customFormat="1" ht="15" customHeight="1">
      <c r="B49" s="258" t="s">
        <v>18</v>
      </c>
      <c r="H49" s="99"/>
      <c r="I49" s="221"/>
      <c r="J49" s="129"/>
      <c r="K49" s="126"/>
      <c r="L49" s="126"/>
      <c r="M49" s="599"/>
      <c r="N49" s="1004"/>
      <c r="O49" s="129"/>
      <c r="P49" s="129"/>
      <c r="Q49" s="1041"/>
      <c r="R49" s="129"/>
      <c r="S49" s="126"/>
      <c r="T49" s="126"/>
      <c r="U49" s="126"/>
      <c r="W49" s="857"/>
    </row>
    <row r="50" spans="1:23" s="90" customFormat="1" ht="15" customHeight="1" thickBot="1">
      <c r="B50" s="1064" t="s">
        <v>19</v>
      </c>
      <c r="C50" s="1065"/>
      <c r="D50" s="1066"/>
      <c r="E50" s="1066"/>
      <c r="F50" s="1067"/>
      <c r="H50" s="1305"/>
      <c r="I50" s="221"/>
      <c r="J50" s="801">
        <v>7.2779999999999996</v>
      </c>
      <c r="K50" s="1024">
        <v>13.37</v>
      </c>
      <c r="L50" s="1024">
        <v>22.08</v>
      </c>
      <c r="M50" s="802">
        <v>39.901000000000003</v>
      </c>
      <c r="N50" s="1068">
        <v>58.408000000000001</v>
      </c>
      <c r="O50" s="801">
        <v>67.513999999999996</v>
      </c>
      <c r="P50" s="801">
        <v>85.352000000000004</v>
      </c>
      <c r="Q50" s="1073">
        <v>106.807</v>
      </c>
      <c r="R50" s="801">
        <v>125.593</v>
      </c>
      <c r="S50" s="1024"/>
      <c r="T50" s="1024"/>
      <c r="U50" s="1024"/>
      <c r="W50" s="858"/>
    </row>
    <row r="51" spans="1:23" s="261" customFormat="1" ht="15" hidden="1" customHeight="1" thickTop="1">
      <c r="B51" s="492" t="s">
        <v>548</v>
      </c>
      <c r="H51" s="924"/>
      <c r="I51" s="478"/>
      <c r="J51" s="478"/>
      <c r="M51" s="929"/>
      <c r="N51" s="1013"/>
      <c r="O51" s="478"/>
      <c r="P51" s="478"/>
      <c r="Q51" s="1072"/>
      <c r="R51" s="478"/>
      <c r="W51" s="927"/>
    </row>
    <row r="52" spans="1:23" s="261" customFormat="1" ht="15" hidden="1" customHeight="1" thickBot="1">
      <c r="B52" s="1227" t="s">
        <v>533</v>
      </c>
      <c r="C52" s="1228"/>
      <c r="D52" s="1229"/>
      <c r="E52" s="1229"/>
      <c r="F52" s="1230"/>
      <c r="H52" s="1075" t="s">
        <v>763</v>
      </c>
      <c r="I52" s="478"/>
      <c r="J52" s="1231">
        <v>0</v>
      </c>
      <c r="K52" s="1232">
        <v>0</v>
      </c>
      <c r="L52" s="1232">
        <v>0</v>
      </c>
      <c r="M52" s="1233">
        <v>0</v>
      </c>
      <c r="N52" s="1234">
        <v>0</v>
      </c>
      <c r="O52" s="1231">
        <v>0</v>
      </c>
      <c r="P52" s="1231">
        <v>0</v>
      </c>
      <c r="Q52" s="1235">
        <v>0</v>
      </c>
      <c r="R52" s="1231">
        <v>0</v>
      </c>
      <c r="S52" s="1232"/>
      <c r="T52" s="1232"/>
      <c r="U52" s="1232"/>
      <c r="W52" s="926"/>
    </row>
    <row r="53" spans="1:23" s="90" customFormat="1" ht="15" customHeight="1" thickTop="1">
      <c r="B53" s="96"/>
      <c r="C53" s="95"/>
      <c r="D53" s="375"/>
      <c r="E53" s="375"/>
      <c r="F53" s="471"/>
      <c r="H53" s="177"/>
      <c r="I53" s="221"/>
      <c r="J53" s="319"/>
      <c r="K53" s="319"/>
      <c r="L53" s="319"/>
      <c r="M53" s="319"/>
      <c r="N53" s="319"/>
      <c r="O53" s="319"/>
      <c r="P53" s="319"/>
      <c r="Q53" s="319"/>
      <c r="R53" s="319"/>
      <c r="S53" s="319"/>
      <c r="T53" s="319"/>
      <c r="U53" s="319"/>
      <c r="W53" s="858"/>
    </row>
    <row r="54" spans="1:23" s="108" customFormat="1" ht="15" customHeight="1">
      <c r="H54" s="256"/>
      <c r="I54" s="96"/>
      <c r="J54" s="319"/>
      <c r="K54" s="319"/>
      <c r="L54" s="109"/>
      <c r="M54" s="109"/>
    </row>
    <row r="55" spans="1:23" s="90" customFormat="1" ht="15" customHeight="1">
      <c r="H55" s="99"/>
      <c r="I55" s="221"/>
      <c r="J55" s="221"/>
      <c r="K55" s="399"/>
      <c r="R55" s="108"/>
      <c r="S55" s="108"/>
      <c r="T55" s="108"/>
      <c r="U55" s="108"/>
    </row>
    <row r="56" spans="1:23" s="90" customFormat="1" ht="12.75">
      <c r="H56" s="99"/>
      <c r="I56" s="221"/>
      <c r="J56" s="221"/>
    </row>
    <row r="57" spans="1:23" s="90" customFormat="1" ht="12.75">
      <c r="H57" s="99"/>
      <c r="I57" s="221"/>
      <c r="J57" s="221"/>
    </row>
    <row r="58" spans="1:23" s="90" customFormat="1" ht="12.75" hidden="1" customHeight="1">
      <c r="H58" s="99"/>
      <c r="I58" s="221"/>
      <c r="J58" s="221"/>
    </row>
    <row r="59" spans="1:23" s="211" customFormat="1" ht="12.75" hidden="1" customHeight="1">
      <c r="B59" s="369"/>
      <c r="C59" s="369"/>
      <c r="D59" s="369"/>
      <c r="E59" s="369"/>
      <c r="F59" s="369"/>
      <c r="H59" s="370"/>
      <c r="I59" s="56"/>
      <c r="J59" s="852"/>
      <c r="K59" s="369"/>
      <c r="L59" s="369"/>
      <c r="M59" s="369"/>
      <c r="N59" s="369"/>
      <c r="O59" s="369"/>
      <c r="P59" s="369"/>
      <c r="Q59" s="369"/>
      <c r="R59" s="369"/>
      <c r="S59" s="369"/>
      <c r="T59" s="369"/>
      <c r="U59" s="369"/>
    </row>
    <row r="60" spans="1:23" s="211" customFormat="1" ht="12.75" hidden="1" customHeight="1">
      <c r="B60" s="405" t="s">
        <v>231</v>
      </c>
      <c r="C60" s="146"/>
      <c r="D60" s="146"/>
      <c r="E60" s="146"/>
      <c r="F60" s="146"/>
      <c r="G60" s="146"/>
      <c r="H60" s="244">
        <f>COUNTIF($63:$75,"&gt;2")+COUNTIF($63:$75,"&lt;-2")</f>
        <v>0</v>
      </c>
      <c r="I60" s="56"/>
      <c r="J60" s="56"/>
    </row>
    <row r="61" spans="1:23" s="211" customFormat="1" ht="12.75" hidden="1" customHeight="1">
      <c r="B61" s="405" t="s">
        <v>269</v>
      </c>
      <c r="C61" s="146"/>
      <c r="D61" s="146"/>
      <c r="E61" s="146"/>
      <c r="F61" s="146"/>
      <c r="G61" s="146"/>
      <c r="H61" s="425" t="str">
        <f>IF(ISERROR(SUM($63:$75)),"# ERREUR !","OK")</f>
        <v>OK</v>
      </c>
      <c r="I61" s="56"/>
      <c r="J61" s="56"/>
    </row>
    <row r="62" spans="1:23" s="211" customFormat="1" ht="12.75" hidden="1">
      <c r="B62" s="186"/>
      <c r="C62" s="186"/>
      <c r="D62" s="186"/>
      <c r="E62" s="186"/>
      <c r="F62" s="186"/>
      <c r="G62" s="186"/>
      <c r="H62" s="187"/>
      <c r="I62" s="56"/>
      <c r="J62" s="56"/>
    </row>
    <row r="63" spans="1:23" s="211" customFormat="1" ht="12.75" hidden="1" customHeight="1">
      <c r="A63" s="90"/>
      <c r="B63" s="369"/>
      <c r="C63" s="369"/>
      <c r="D63" s="369"/>
      <c r="E63" s="369"/>
      <c r="F63" s="369"/>
      <c r="H63" s="370"/>
      <c r="I63" s="56"/>
      <c r="J63" s="852"/>
      <c r="K63" s="369"/>
      <c r="L63" s="369"/>
      <c r="M63" s="369"/>
      <c r="N63" s="369"/>
      <c r="O63" s="369"/>
      <c r="P63" s="369"/>
      <c r="Q63" s="369"/>
      <c r="R63" s="369"/>
      <c r="S63" s="369"/>
      <c r="T63" s="369"/>
      <c r="U63" s="369"/>
    </row>
    <row r="64" spans="1:23" s="146" customFormat="1" ht="12.75" hidden="1" customHeight="1">
      <c r="A64" s="261"/>
      <c r="B64" s="146" t="s">
        <v>532</v>
      </c>
      <c r="H64" s="147" t="s">
        <v>191</v>
      </c>
      <c r="I64" s="259"/>
      <c r="J64" s="173">
        <f t="shared" ref="J64:U64" si="0">IF(ABS(J12-J47)&lt;0.001,0,J12-J47)</f>
        <v>0</v>
      </c>
      <c r="K64" s="173">
        <f t="shared" si="0"/>
        <v>0</v>
      </c>
      <c r="L64" s="173">
        <f t="shared" si="0"/>
        <v>0</v>
      </c>
      <c r="M64" s="173">
        <f t="shared" si="0"/>
        <v>0</v>
      </c>
      <c r="N64" s="173">
        <f t="shared" si="0"/>
        <v>0</v>
      </c>
      <c r="O64" s="173">
        <f t="shared" si="0"/>
        <v>0</v>
      </c>
      <c r="P64" s="173">
        <f t="shared" si="0"/>
        <v>0</v>
      </c>
      <c r="Q64" s="173">
        <f t="shared" si="0"/>
        <v>0</v>
      </c>
      <c r="R64" s="173">
        <f t="shared" si="0"/>
        <v>0</v>
      </c>
      <c r="S64" s="173">
        <f t="shared" si="0"/>
        <v>0</v>
      </c>
      <c r="T64" s="173">
        <f t="shared" si="0"/>
        <v>0</v>
      </c>
      <c r="U64" s="173">
        <f t="shared" si="0"/>
        <v>0</v>
      </c>
    </row>
    <row r="65" spans="1:21" s="146" customFormat="1" ht="12.75" hidden="1" customHeight="1">
      <c r="A65" s="261"/>
      <c r="B65" s="146" t="s">
        <v>132</v>
      </c>
      <c r="H65" s="147" t="s">
        <v>191</v>
      </c>
      <c r="I65" s="259"/>
      <c r="J65" s="173">
        <f t="shared" ref="J65:U65" si="1">IF(ABS(J19-J24)&lt;0.001,0,J19-J24)</f>
        <v>0</v>
      </c>
      <c r="K65" s="173">
        <f t="shared" si="1"/>
        <v>0</v>
      </c>
      <c r="L65" s="173">
        <f t="shared" si="1"/>
        <v>0</v>
      </c>
      <c r="M65" s="173">
        <f t="shared" si="1"/>
        <v>0</v>
      </c>
      <c r="N65" s="173">
        <f t="shared" si="1"/>
        <v>0</v>
      </c>
      <c r="O65" s="173">
        <f t="shared" si="1"/>
        <v>0</v>
      </c>
      <c r="P65" s="173">
        <f t="shared" si="1"/>
        <v>0</v>
      </c>
      <c r="Q65" s="173">
        <f t="shared" si="1"/>
        <v>0</v>
      </c>
      <c r="R65" s="173">
        <f t="shared" si="1"/>
        <v>0</v>
      </c>
      <c r="S65" s="173">
        <f t="shared" si="1"/>
        <v>0</v>
      </c>
      <c r="T65" s="173">
        <f t="shared" si="1"/>
        <v>0</v>
      </c>
      <c r="U65" s="173">
        <f t="shared" si="1"/>
        <v>0</v>
      </c>
    </row>
    <row r="66" spans="1:21" s="146" customFormat="1" ht="12.75" hidden="1" customHeight="1">
      <c r="A66" s="261"/>
      <c r="B66" s="146" t="s">
        <v>132</v>
      </c>
      <c r="H66" s="147" t="s">
        <v>191</v>
      </c>
      <c r="I66" s="259"/>
      <c r="J66" s="173">
        <f t="shared" ref="J66:U66" si="2">IF(ABS(J19-(J20+J23))&lt;0.001,0,J19-(J20+J23))</f>
        <v>0</v>
      </c>
      <c r="K66" s="173">
        <f t="shared" si="2"/>
        <v>0</v>
      </c>
      <c r="L66" s="173">
        <f t="shared" si="2"/>
        <v>0</v>
      </c>
      <c r="M66" s="173">
        <f t="shared" si="2"/>
        <v>0</v>
      </c>
      <c r="N66" s="173">
        <f t="shared" si="2"/>
        <v>0</v>
      </c>
      <c r="O66" s="173">
        <f t="shared" si="2"/>
        <v>0</v>
      </c>
      <c r="P66" s="173">
        <f t="shared" si="2"/>
        <v>0</v>
      </c>
      <c r="Q66" s="173">
        <f t="shared" si="2"/>
        <v>0</v>
      </c>
      <c r="R66" s="173">
        <f t="shared" si="2"/>
        <v>0</v>
      </c>
      <c r="S66" s="173">
        <f t="shared" si="2"/>
        <v>0</v>
      </c>
      <c r="T66" s="173">
        <f t="shared" si="2"/>
        <v>0</v>
      </c>
      <c r="U66" s="173">
        <f t="shared" si="2"/>
        <v>0</v>
      </c>
    </row>
    <row r="67" spans="1:21" s="146" customFormat="1" ht="12.75" hidden="1" customHeight="1">
      <c r="A67" s="261"/>
      <c r="B67" s="146" t="s">
        <v>541</v>
      </c>
      <c r="H67" s="147" t="s">
        <v>191</v>
      </c>
      <c r="I67" s="259"/>
      <c r="J67" s="173">
        <f t="shared" ref="J67:U67" si="3">J20-SUM(J21:J22)</f>
        <v>0</v>
      </c>
      <c r="K67" s="173">
        <f t="shared" si="3"/>
        <v>0</v>
      </c>
      <c r="L67" s="173">
        <f t="shared" si="3"/>
        <v>0</v>
      </c>
      <c r="M67" s="173">
        <f t="shared" si="3"/>
        <v>0</v>
      </c>
      <c r="N67" s="173">
        <f t="shared" si="3"/>
        <v>0</v>
      </c>
      <c r="O67" s="173">
        <f t="shared" si="3"/>
        <v>0</v>
      </c>
      <c r="P67" s="173">
        <f t="shared" si="3"/>
        <v>0</v>
      </c>
      <c r="Q67" s="173">
        <f t="shared" si="3"/>
        <v>0</v>
      </c>
      <c r="R67" s="173">
        <f t="shared" si="3"/>
        <v>0</v>
      </c>
      <c r="S67" s="173">
        <f t="shared" si="3"/>
        <v>0</v>
      </c>
      <c r="T67" s="173">
        <f t="shared" si="3"/>
        <v>0</v>
      </c>
      <c r="U67" s="173">
        <f t="shared" si="3"/>
        <v>0</v>
      </c>
    </row>
    <row r="68" spans="1:21" s="146" customFormat="1" ht="12.75" hidden="1" customHeight="1">
      <c r="A68" s="261"/>
      <c r="B68" s="146" t="s">
        <v>132</v>
      </c>
      <c r="H68" s="147" t="s">
        <v>191</v>
      </c>
      <c r="I68" s="259"/>
      <c r="J68" s="290">
        <f t="shared" ref="J68:U68" si="4">IF(ABS(J24-SUM(J25:J26))&lt;0.001,0,J24-SUM(J25:J26))</f>
        <v>0</v>
      </c>
      <c r="K68" s="290">
        <f t="shared" si="4"/>
        <v>0</v>
      </c>
      <c r="L68" s="290">
        <f t="shared" si="4"/>
        <v>0</v>
      </c>
      <c r="M68" s="290">
        <f t="shared" si="4"/>
        <v>0</v>
      </c>
      <c r="N68" s="290">
        <f t="shared" si="4"/>
        <v>0</v>
      </c>
      <c r="O68" s="290">
        <f t="shared" si="4"/>
        <v>0</v>
      </c>
      <c r="P68" s="290">
        <f t="shared" si="4"/>
        <v>0</v>
      </c>
      <c r="Q68" s="290">
        <f t="shared" si="4"/>
        <v>0</v>
      </c>
      <c r="R68" s="290">
        <f t="shared" si="4"/>
        <v>0</v>
      </c>
      <c r="S68" s="290">
        <f t="shared" si="4"/>
        <v>0</v>
      </c>
      <c r="T68" s="290">
        <f t="shared" si="4"/>
        <v>0</v>
      </c>
      <c r="U68" s="290">
        <f t="shared" si="4"/>
        <v>0</v>
      </c>
    </row>
    <row r="69" spans="1:21" s="146" customFormat="1" ht="12.75" hidden="1" customHeight="1">
      <c r="A69" s="261"/>
      <c r="B69" s="146" t="s">
        <v>487</v>
      </c>
      <c r="H69" s="147" t="s">
        <v>191</v>
      </c>
      <c r="I69" s="259"/>
      <c r="J69" s="290">
        <f t="shared" ref="J69:U69" si="5">IF(ABS(J26-SUM(J27:J29))&lt;0.001,0,J26-SUM(J27:J29))</f>
        <v>0</v>
      </c>
      <c r="K69" s="290">
        <f t="shared" si="5"/>
        <v>0</v>
      </c>
      <c r="L69" s="290">
        <f t="shared" si="5"/>
        <v>0</v>
      </c>
      <c r="M69" s="290">
        <f t="shared" si="5"/>
        <v>0</v>
      </c>
      <c r="N69" s="290">
        <f t="shared" si="5"/>
        <v>0</v>
      </c>
      <c r="O69" s="290">
        <f t="shared" si="5"/>
        <v>0</v>
      </c>
      <c r="P69" s="290">
        <f t="shared" si="5"/>
        <v>0</v>
      </c>
      <c r="Q69" s="290">
        <f t="shared" si="5"/>
        <v>0</v>
      </c>
      <c r="R69" s="290">
        <f t="shared" si="5"/>
        <v>0</v>
      </c>
      <c r="S69" s="290">
        <f t="shared" si="5"/>
        <v>0</v>
      </c>
      <c r="T69" s="290">
        <f t="shared" si="5"/>
        <v>0</v>
      </c>
      <c r="U69" s="290">
        <f t="shared" si="5"/>
        <v>0</v>
      </c>
    </row>
    <row r="70" spans="1:21" s="146" customFormat="1" ht="12.75" hidden="1" customHeight="1">
      <c r="A70" s="261"/>
      <c r="B70" s="146" t="s">
        <v>822</v>
      </c>
      <c r="H70" s="147" t="s">
        <v>191</v>
      </c>
      <c r="I70" s="259"/>
      <c r="J70" s="290">
        <f>IF(ABS(J21-J27)&lt;0.001,0,J21-J27)</f>
        <v>0</v>
      </c>
      <c r="K70" s="290">
        <f t="shared" ref="K70:U70" si="6">IF(ABS(K21-K27)&lt;0.001,0,K21-K27)</f>
        <v>0</v>
      </c>
      <c r="L70" s="290">
        <f t="shared" si="6"/>
        <v>0</v>
      </c>
      <c r="M70" s="290">
        <f t="shared" si="6"/>
        <v>0</v>
      </c>
      <c r="N70" s="290">
        <f t="shared" si="6"/>
        <v>0</v>
      </c>
      <c r="O70" s="290">
        <f t="shared" si="6"/>
        <v>0</v>
      </c>
      <c r="P70" s="290">
        <f t="shared" si="6"/>
        <v>0</v>
      </c>
      <c r="Q70" s="290">
        <f t="shared" si="6"/>
        <v>0</v>
      </c>
      <c r="R70" s="290">
        <f t="shared" si="6"/>
        <v>0</v>
      </c>
      <c r="S70" s="290">
        <f t="shared" si="6"/>
        <v>0</v>
      </c>
      <c r="T70" s="290">
        <f t="shared" si="6"/>
        <v>0</v>
      </c>
      <c r="U70" s="290">
        <f t="shared" si="6"/>
        <v>0</v>
      </c>
    </row>
    <row r="71" spans="1:21" s="146" customFormat="1" ht="12.75" hidden="1" customHeight="1">
      <c r="A71" s="261"/>
      <c r="B71" s="146" t="s">
        <v>823</v>
      </c>
      <c r="H71" s="147" t="s">
        <v>191</v>
      </c>
      <c r="I71" s="259"/>
      <c r="J71" s="290">
        <f>IF(ABS(J23-J29)&lt;0.001,0,J23-J29)</f>
        <v>0</v>
      </c>
      <c r="K71" s="290">
        <f t="shared" ref="K71:U71" si="7">IF(ABS(K23-K29)&lt;0.001,0,K23-K29)</f>
        <v>0</v>
      </c>
      <c r="L71" s="290">
        <f t="shared" si="7"/>
        <v>0</v>
      </c>
      <c r="M71" s="290">
        <f t="shared" si="7"/>
        <v>0</v>
      </c>
      <c r="N71" s="290">
        <f t="shared" si="7"/>
        <v>0</v>
      </c>
      <c r="O71" s="290">
        <f t="shared" si="7"/>
        <v>0</v>
      </c>
      <c r="P71" s="290">
        <f t="shared" si="7"/>
        <v>0</v>
      </c>
      <c r="Q71" s="290">
        <f t="shared" si="7"/>
        <v>0</v>
      </c>
      <c r="R71" s="290">
        <f t="shared" si="7"/>
        <v>0</v>
      </c>
      <c r="S71" s="290">
        <f t="shared" si="7"/>
        <v>0</v>
      </c>
      <c r="T71" s="290">
        <f t="shared" si="7"/>
        <v>0</v>
      </c>
      <c r="U71" s="290">
        <f t="shared" si="7"/>
        <v>0</v>
      </c>
    </row>
    <row r="72" spans="1:21" s="146" customFormat="1" ht="12.75" hidden="1" customHeight="1">
      <c r="A72" s="261"/>
      <c r="B72" s="146" t="s">
        <v>133</v>
      </c>
      <c r="H72" s="147" t="s">
        <v>191</v>
      </c>
      <c r="I72" s="259"/>
      <c r="J72" s="290">
        <f t="shared" ref="J72:U72" si="8">IF(ABS(J42-J46)&lt;0.001,0,J42-J46)</f>
        <v>0</v>
      </c>
      <c r="K72" s="290">
        <f t="shared" si="8"/>
        <v>0</v>
      </c>
      <c r="L72" s="290">
        <f t="shared" si="8"/>
        <v>0</v>
      </c>
      <c r="M72" s="290">
        <f t="shared" si="8"/>
        <v>0</v>
      </c>
      <c r="N72" s="290">
        <f t="shared" si="8"/>
        <v>0</v>
      </c>
      <c r="O72" s="290">
        <f t="shared" si="8"/>
        <v>0</v>
      </c>
      <c r="P72" s="290">
        <f t="shared" si="8"/>
        <v>0</v>
      </c>
      <c r="Q72" s="290">
        <f t="shared" si="8"/>
        <v>0</v>
      </c>
      <c r="R72" s="290">
        <f t="shared" si="8"/>
        <v>0</v>
      </c>
      <c r="S72" s="290">
        <f t="shared" si="8"/>
        <v>0</v>
      </c>
      <c r="T72" s="290">
        <f t="shared" si="8"/>
        <v>0</v>
      </c>
      <c r="U72" s="290">
        <f t="shared" si="8"/>
        <v>0</v>
      </c>
    </row>
    <row r="73" spans="1:21" s="146" customFormat="1" ht="12.75" hidden="1" customHeight="1">
      <c r="A73" s="261"/>
      <c r="B73" s="146" t="s">
        <v>133</v>
      </c>
      <c r="H73" s="147" t="s">
        <v>191</v>
      </c>
      <c r="I73" s="259"/>
      <c r="J73" s="290">
        <f t="shared" ref="J73:U73" si="9">IF(ABS(J42-(J43+J44+J45))&lt;0.001,0,J42-(J43+J44+J45))</f>
        <v>0</v>
      </c>
      <c r="K73" s="290">
        <f t="shared" si="9"/>
        <v>0</v>
      </c>
      <c r="L73" s="290">
        <f t="shared" si="9"/>
        <v>0</v>
      </c>
      <c r="M73" s="290">
        <f t="shared" si="9"/>
        <v>0</v>
      </c>
      <c r="N73" s="290">
        <f t="shared" si="9"/>
        <v>0</v>
      </c>
      <c r="O73" s="290">
        <f t="shared" si="9"/>
        <v>0</v>
      </c>
      <c r="P73" s="290">
        <f t="shared" si="9"/>
        <v>0</v>
      </c>
      <c r="Q73" s="290">
        <f t="shared" si="9"/>
        <v>0</v>
      </c>
      <c r="R73" s="290">
        <f t="shared" si="9"/>
        <v>0</v>
      </c>
      <c r="S73" s="290">
        <f t="shared" si="9"/>
        <v>0</v>
      </c>
      <c r="T73" s="290">
        <f t="shared" si="9"/>
        <v>0</v>
      </c>
      <c r="U73" s="290">
        <f t="shared" si="9"/>
        <v>0</v>
      </c>
    </row>
    <row r="74" spans="1:21" s="146" customFormat="1" ht="12.75" hidden="1" customHeight="1">
      <c r="A74" s="261"/>
      <c r="B74" s="146" t="s">
        <v>133</v>
      </c>
      <c r="H74" s="147" t="s">
        <v>191</v>
      </c>
      <c r="I74" s="259"/>
      <c r="J74" s="290">
        <f>IF(ABS(J46-SUM(J47:J48))&lt;0.001,0,J46-SUM(J47:J48))</f>
        <v>0</v>
      </c>
      <c r="K74" s="290">
        <f t="shared" ref="K74:U74" si="10">IF(ABS(K46-SUM(K47:K48))&lt;0.001,0,K46-SUM(K47:K48))</f>
        <v>0</v>
      </c>
      <c r="L74" s="290">
        <f t="shared" si="10"/>
        <v>0</v>
      </c>
      <c r="M74" s="290">
        <f t="shared" si="10"/>
        <v>0</v>
      </c>
      <c r="N74" s="290">
        <f t="shared" si="10"/>
        <v>0</v>
      </c>
      <c r="O74" s="290">
        <f t="shared" si="10"/>
        <v>0</v>
      </c>
      <c r="P74" s="290">
        <f t="shared" si="10"/>
        <v>0</v>
      </c>
      <c r="Q74" s="290">
        <f t="shared" si="10"/>
        <v>0</v>
      </c>
      <c r="R74" s="290">
        <f t="shared" si="10"/>
        <v>0</v>
      </c>
      <c r="S74" s="290">
        <f t="shared" si="10"/>
        <v>0</v>
      </c>
      <c r="T74" s="290">
        <f t="shared" si="10"/>
        <v>0</v>
      </c>
      <c r="U74" s="290">
        <f t="shared" si="10"/>
        <v>0</v>
      </c>
    </row>
    <row r="75" spans="1:21" s="211" customFormat="1" ht="12.75" hidden="1" customHeight="1">
      <c r="A75" s="90"/>
      <c r="B75" s="186"/>
      <c r="C75" s="186"/>
      <c r="D75" s="186"/>
      <c r="E75" s="186"/>
      <c r="F75" s="186"/>
      <c r="H75" s="187"/>
      <c r="I75" s="56"/>
      <c r="J75" s="186"/>
      <c r="K75" s="186"/>
      <c r="L75" s="186"/>
      <c r="M75" s="186"/>
      <c r="N75" s="186"/>
      <c r="O75" s="186"/>
      <c r="P75" s="186"/>
      <c r="Q75" s="186"/>
      <c r="R75" s="186"/>
      <c r="S75" s="186"/>
      <c r="T75" s="186"/>
      <c r="U75" s="186"/>
    </row>
    <row r="76" spans="1:21" hidden="1"/>
    <row r="77" spans="1:21" s="90" customFormat="1" ht="15" customHeight="1">
      <c r="H77" s="99"/>
      <c r="I77" s="221"/>
      <c r="J77" s="221"/>
    </row>
  </sheetData>
  <customSheetViews>
    <customSheetView guid="{F499C411-D421-49FC-BA0F-3A5BFE024471}" scale="80" showPageBreaks="1" showGridLines="0" printArea="1">
      <pane xSplit="9" ySplit="7" topLeftCell="J8" activePane="bottomRight" state="frozen"/>
      <selection pane="bottomRight" activeCell="B6" sqref="B6:F7"/>
      <pageMargins left="0.39370078740157483" right="0.39370078740157483" top="0.59055118110236227" bottom="0.39370078740157483" header="0.51181102362204722" footer="0.31496062992125984"/>
      <pageSetup paperSize="9" scale="60" orientation="landscape" r:id="rId1"/>
      <headerFooter alignWithMargins="0">
        <oddFooter>&amp;LOrange - investor relations department&amp;C&amp;F - &amp;A&amp;R&amp;P / &amp;N</oddFooter>
      </headerFooter>
    </customSheetView>
    <customSheetView guid="{6DF9C658-BC68-4C4C-9148-875EC5A4DDB0}" scale="70" showPageBreaks="1" showGridLines="0" printArea="1" hiddenRows="1">
      <pane xSplit="9" ySplit="7" topLeftCell="J8" activePane="bottomRight" state="frozen"/>
      <selection pane="bottomRight" activeCell="F46" sqref="F46"/>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PageBreaks="1" showGridLines="0" printArea="1" hiddenRows="1">
      <pane xSplit="9" ySplit="7" topLeftCell="J8" activePane="bottomRight" state="frozen"/>
      <selection pane="bottomRight"/>
      <pageMargins left="0.39370078740157483" right="0.39370078740157483" top="0.59055118110236227" bottom="0.39370078740157483" header="0.51181102362204722" footer="0.31496062992125984"/>
      <pageSetup paperSize="9" scale="60" orientation="landscape" r:id="rId3"/>
      <headerFooter alignWithMargins="0">
        <oddFooter>&amp;LOrange - investor relations department&amp;C&amp;F - &amp;A&amp;R&amp;P / &amp;N</oddFooter>
      </headerFooter>
    </customSheetView>
  </customSheetViews>
  <mergeCells count="3">
    <mergeCell ref="F1:F5"/>
    <mergeCell ref="B6:F7"/>
    <mergeCell ref="H6:H7"/>
  </mergeCells>
  <conditionalFormatting sqref="H60">
    <cfRule type="cellIs" dxfId="131" priority="25" operator="notEqual">
      <formula>0</formula>
    </cfRule>
  </conditionalFormatting>
  <conditionalFormatting sqref="H61">
    <cfRule type="cellIs" dxfId="130" priority="24" operator="notEqual">
      <formula>"OK"</formula>
    </cfRule>
  </conditionalFormatting>
  <conditionalFormatting sqref="J68:U68">
    <cfRule type="cellIs" dxfId="129" priority="12" operator="notBetween">
      <formula>-2</formula>
      <formula>2</formula>
    </cfRule>
  </conditionalFormatting>
  <conditionalFormatting sqref="J66:U66">
    <cfRule type="cellIs" dxfId="128" priority="11" operator="notBetween">
      <formula>-2</formula>
      <formula>2</formula>
    </cfRule>
  </conditionalFormatting>
  <conditionalFormatting sqref="J69:U69">
    <cfRule type="cellIs" dxfId="127" priority="10" operator="notBetween">
      <formula>-2</formula>
      <formula>2</formula>
    </cfRule>
  </conditionalFormatting>
  <conditionalFormatting sqref="J65:U65">
    <cfRule type="cellIs" dxfId="126" priority="9" operator="notBetween">
      <formula>-2</formula>
      <formula>2</formula>
    </cfRule>
  </conditionalFormatting>
  <conditionalFormatting sqref="J72:U72">
    <cfRule type="cellIs" dxfId="125" priority="8" operator="notBetween">
      <formula>-2</formula>
      <formula>2</formula>
    </cfRule>
  </conditionalFormatting>
  <conditionalFormatting sqref="J74:U74">
    <cfRule type="cellIs" dxfId="124" priority="7" operator="notBetween">
      <formula>-2</formula>
      <formula>2</formula>
    </cfRule>
  </conditionalFormatting>
  <conditionalFormatting sqref="J73:U73">
    <cfRule type="cellIs" dxfId="123" priority="6" operator="notBetween">
      <formula>-2</formula>
      <formula>2</formula>
    </cfRule>
  </conditionalFormatting>
  <conditionalFormatting sqref="J64:U64">
    <cfRule type="cellIs" dxfId="122" priority="4" operator="notBetween">
      <formula>-2</formula>
      <formula>2</formula>
    </cfRule>
  </conditionalFormatting>
  <conditionalFormatting sqref="J67:U67">
    <cfRule type="cellIs" dxfId="121" priority="3" operator="notBetween">
      <formula>-2</formula>
      <formula>2</formula>
    </cfRule>
  </conditionalFormatting>
  <conditionalFormatting sqref="J70:U70">
    <cfRule type="cellIs" dxfId="120" priority="2" operator="notBetween">
      <formula>-2</formula>
      <formula>2</formula>
    </cfRule>
  </conditionalFormatting>
  <conditionalFormatting sqref="J71:U71">
    <cfRule type="cellIs" dxfId="119"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drawing r:id="rId5"/>
  <legacyDrawing r:id="rId6"/>
  <controls>
    <mc:AlternateContent xmlns:mc="http://schemas.openxmlformats.org/markup-compatibility/2006">
      <mc:Choice Requires="x14">
        <control shapeId="19457" r:id="rId7" name="CustomMemberDispatchertb1">
          <controlPr defaultSize="0" autoLine="0" r:id="rId8">
            <anchor moveWithCells="1" sizeWithCells="1">
              <from>
                <xdr:col>0</xdr:col>
                <xdr:colOff>0</xdr:colOff>
                <xdr:row>0</xdr:row>
                <xdr:rowOff>0</xdr:rowOff>
              </from>
              <to>
                <xdr:col>0</xdr:col>
                <xdr:colOff>0</xdr:colOff>
                <xdr:row>0</xdr:row>
                <xdr:rowOff>0</xdr:rowOff>
              </to>
            </anchor>
          </controlPr>
        </control>
      </mc:Choice>
      <mc:Fallback>
        <control shapeId="19457" r:id="rId7" name="CustomMemberDispatchertb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1">
    <tabColor rgb="FFC0C0C0"/>
    <pageSetUpPr autoPageBreaks="0"/>
  </sheetPr>
  <dimension ref="A1:CD74"/>
  <sheetViews>
    <sheetView showGridLines="0" zoomScale="80" zoomScaleNormal="80" zoomScaleSheetLayoutView="70" workbookViewId="0">
      <pane xSplit="22" ySplit="7" topLeftCell="W8" activePane="bottomRight" state="frozen"/>
      <selection pane="topRight"/>
      <selection pane="bottomLeft"/>
      <selection pane="bottomRight"/>
    </sheetView>
  </sheetViews>
  <sheetFormatPr baseColWidth="10" defaultColWidth="11.42578125" defaultRowHeight="14.25"/>
  <cols>
    <col min="1" max="5" width="2.7109375" style="4" customWidth="1"/>
    <col min="6" max="6" width="47.7109375" style="4" customWidth="1"/>
    <col min="7" max="7" width="1.7109375" style="4" customWidth="1"/>
    <col min="8" max="8" width="10.7109375" style="15" customWidth="1"/>
    <col min="9" max="9" width="2.7109375" style="4" customWidth="1"/>
    <col min="10" max="22" width="10.7109375" style="4" hidden="1" customWidth="1"/>
    <col min="23" max="23" width="10.7109375" style="4" customWidth="1"/>
    <col min="24" max="24" width="2.7109375" style="4" customWidth="1"/>
    <col min="25" max="25" width="10.7109375" style="4" hidden="1" customWidth="1"/>
    <col min="26" max="26" width="10.7109375" style="4" customWidth="1"/>
    <col min="27" max="27" width="10.7109375" style="4" hidden="1" customWidth="1"/>
    <col min="28" max="28" width="10.7109375" style="4" customWidth="1"/>
    <col min="29" max="29" width="10.7109375" style="4" hidden="1" customWidth="1"/>
    <col min="30" max="30" width="10.7109375" style="4" customWidth="1"/>
    <col min="31" max="31" width="10.7109375" style="4" hidden="1" customWidth="1"/>
    <col min="32" max="32" width="10.7109375" style="4" customWidth="1"/>
    <col min="33" max="33" width="10.7109375" style="4" hidden="1" customWidth="1"/>
    <col min="34" max="34" width="10.7109375" style="4" customWidth="1"/>
    <col min="35" max="35" width="10.7109375" style="4" hidden="1" customWidth="1"/>
    <col min="36" max="38" width="10.7109375" style="4" customWidth="1"/>
    <col min="39" max="39" width="2.7109375" style="4" customWidth="1"/>
    <col min="40" max="54" width="10.7109375" style="4" customWidth="1"/>
    <col min="55" max="55" width="5.7109375" style="4" hidden="1" customWidth="1"/>
    <col min="56" max="63" width="10.7109375" style="4" hidden="1" customWidth="1"/>
    <col min="64" max="64" width="5.7109375" style="4" hidden="1" customWidth="1"/>
    <col min="65" max="72" width="10.7109375" style="4" hidden="1" customWidth="1"/>
    <col min="73" max="73" width="5.7109375" style="4" hidden="1" customWidth="1"/>
    <col min="74" max="81" width="10.7109375" style="4" hidden="1" customWidth="1"/>
    <col min="82" max="82" width="5.7109375" style="4" hidden="1" customWidth="1"/>
    <col min="83" max="16384" width="11.42578125" style="4"/>
  </cols>
  <sheetData>
    <row r="1" spans="2:82" ht="12" customHeight="1">
      <c r="F1" s="1350" t="s">
        <v>290</v>
      </c>
    </row>
    <row r="2" spans="2:82" ht="12" customHeight="1">
      <c r="F2" s="1351"/>
    </row>
    <row r="3" spans="2:82" ht="12" customHeight="1">
      <c r="F3" s="1351"/>
    </row>
    <row r="4" spans="2:82" ht="12" customHeight="1">
      <c r="F4" s="1351"/>
      <c r="J4" s="19"/>
    </row>
    <row r="5" spans="2:82" ht="12" customHeight="1">
      <c r="F5" s="1394"/>
      <c r="J5" s="19"/>
    </row>
    <row r="6" spans="2:82" ht="23.25" customHeight="1">
      <c r="B6" s="1361" t="s">
        <v>65</v>
      </c>
      <c r="C6" s="1361"/>
      <c r="D6" s="1361"/>
      <c r="E6" s="1361"/>
      <c r="F6" s="1361"/>
      <c r="G6" s="18"/>
      <c r="H6" s="1361" t="s">
        <v>0</v>
      </c>
      <c r="I6" s="5"/>
      <c r="J6" s="892">
        <v>2016</v>
      </c>
      <c r="K6" s="892"/>
      <c r="L6" s="892"/>
      <c r="M6" s="892"/>
      <c r="N6" s="892"/>
      <c r="O6" s="892"/>
      <c r="P6" s="892"/>
      <c r="Q6" s="892"/>
      <c r="R6" s="892"/>
      <c r="S6" s="892"/>
      <c r="T6" s="892"/>
      <c r="U6" s="892"/>
      <c r="V6" s="892"/>
      <c r="W6" s="892">
        <v>2016</v>
      </c>
      <c r="Y6" s="892">
        <v>2017</v>
      </c>
      <c r="Z6" s="892">
        <v>2017</v>
      </c>
      <c r="AA6" s="892"/>
      <c r="AB6" s="892"/>
      <c r="AC6" s="892"/>
      <c r="AD6" s="892"/>
      <c r="AE6" s="892"/>
      <c r="AF6" s="892"/>
      <c r="AG6" s="892"/>
      <c r="AH6" s="892"/>
      <c r="AI6" s="892"/>
      <c r="AJ6" s="892"/>
      <c r="AK6" s="892"/>
      <c r="AL6" s="892"/>
      <c r="AN6" s="892">
        <v>2018</v>
      </c>
      <c r="AO6" s="892"/>
      <c r="AP6" s="892"/>
      <c r="AQ6" s="892"/>
      <c r="AR6" s="892"/>
      <c r="AS6" s="892"/>
      <c r="AT6" s="892"/>
      <c r="AU6" s="892"/>
      <c r="AV6" s="892"/>
      <c r="AW6" s="892"/>
      <c r="AX6" s="892"/>
      <c r="AY6" s="892"/>
      <c r="AZ6" s="892"/>
      <c r="BA6" s="892"/>
      <c r="BI6" s="1141" t="str">
        <f>IF($W$7="FY16","OFF","ON")</f>
        <v>OFF</v>
      </c>
      <c r="BJ6" s="143"/>
      <c r="BK6" s="1141" t="str">
        <f>IF($W$7="FY16","OFF","ON")</f>
        <v>OFF</v>
      </c>
      <c r="BL6" s="7"/>
      <c r="BM6" s="143"/>
      <c r="BN6" s="143"/>
      <c r="BO6" s="143"/>
      <c r="BP6" s="143"/>
      <c r="BQ6" s="1141" t="str">
        <f>IF($AK$7="FY16cb","OFF","ON")</f>
        <v>OFF</v>
      </c>
      <c r="BR6" s="143"/>
      <c r="BS6" s="1141" t="str">
        <f>IF($AK$7="FY16cb","OFF","ON")</f>
        <v>OFF</v>
      </c>
    </row>
    <row r="7" spans="2:82" s="17" customFormat="1" ht="29.25" customHeight="1">
      <c r="B7" s="1406"/>
      <c r="C7" s="1406"/>
      <c r="D7" s="1406"/>
      <c r="E7" s="1406"/>
      <c r="F7" s="1406"/>
      <c r="H7" s="1406"/>
      <c r="J7" s="236" t="s">
        <v>256</v>
      </c>
      <c r="K7" s="237" t="s">
        <v>249</v>
      </c>
      <c r="L7" s="236" t="s">
        <v>257</v>
      </c>
      <c r="M7" s="41" t="s">
        <v>250</v>
      </c>
      <c r="N7" s="236" t="s">
        <v>258</v>
      </c>
      <c r="O7" s="41" t="s">
        <v>251</v>
      </c>
      <c r="P7" s="236" t="s">
        <v>259</v>
      </c>
      <c r="Q7" s="237" t="s">
        <v>252</v>
      </c>
      <c r="R7" s="236" t="s">
        <v>260</v>
      </c>
      <c r="S7" s="41" t="s">
        <v>253</v>
      </c>
      <c r="T7" s="236" t="s">
        <v>261</v>
      </c>
      <c r="U7" s="42" t="s">
        <v>254</v>
      </c>
      <c r="V7" s="236" t="s">
        <v>262</v>
      </c>
      <c r="W7" s="237" t="s">
        <v>255</v>
      </c>
      <c r="Y7" s="236" t="s">
        <v>382</v>
      </c>
      <c r="Z7" s="237" t="s">
        <v>369</v>
      </c>
      <c r="AA7" s="236" t="s">
        <v>381</v>
      </c>
      <c r="AB7" s="41" t="s">
        <v>370</v>
      </c>
      <c r="AC7" s="236" t="s">
        <v>380</v>
      </c>
      <c r="AD7" s="41" t="s">
        <v>371</v>
      </c>
      <c r="AE7" s="236" t="s">
        <v>379</v>
      </c>
      <c r="AF7" s="237" t="s">
        <v>372</v>
      </c>
      <c r="AG7" s="236" t="s">
        <v>378</v>
      </c>
      <c r="AH7" s="41" t="s">
        <v>373</v>
      </c>
      <c r="AI7" s="236" t="s">
        <v>377</v>
      </c>
      <c r="AJ7" s="42" t="s">
        <v>374</v>
      </c>
      <c r="AK7" s="236" t="s">
        <v>376</v>
      </c>
      <c r="AL7" s="237" t="s">
        <v>375</v>
      </c>
      <c r="AN7" s="236" t="s">
        <v>466</v>
      </c>
      <c r="AO7" s="237" t="s">
        <v>459</v>
      </c>
      <c r="AP7" s="236" t="s">
        <v>467</v>
      </c>
      <c r="AQ7" s="41" t="s">
        <v>460</v>
      </c>
      <c r="AR7" s="236" t="s">
        <v>468</v>
      </c>
      <c r="AS7" s="41" t="s">
        <v>461</v>
      </c>
      <c r="AT7" s="236" t="s">
        <v>469</v>
      </c>
      <c r="AU7" s="237" t="s">
        <v>462</v>
      </c>
      <c r="AV7" s="236" t="s">
        <v>470</v>
      </c>
      <c r="AW7" s="41" t="s">
        <v>463</v>
      </c>
      <c r="AX7" s="236" t="s">
        <v>471</v>
      </c>
      <c r="AY7" s="42" t="s">
        <v>464</v>
      </c>
      <c r="AZ7" s="236" t="s">
        <v>472</v>
      </c>
      <c r="BA7" s="237" t="s">
        <v>465</v>
      </c>
      <c r="BC7" s="582"/>
      <c r="BD7" s="583" t="s">
        <v>155</v>
      </c>
      <c r="BE7" s="583" t="s">
        <v>151</v>
      </c>
      <c r="BF7" s="583" t="s">
        <v>156</v>
      </c>
      <c r="BG7" s="583" t="s">
        <v>152</v>
      </c>
      <c r="BH7" s="583" t="s">
        <v>157</v>
      </c>
      <c r="BI7" s="1131" t="s">
        <v>153</v>
      </c>
      <c r="BJ7" s="583" t="s">
        <v>158</v>
      </c>
      <c r="BK7" s="1131" t="s">
        <v>154</v>
      </c>
      <c r="BL7" s="256"/>
      <c r="BM7" s="583" t="s">
        <v>147</v>
      </c>
      <c r="BN7" s="583" t="s">
        <v>143</v>
      </c>
      <c r="BO7" s="583" t="s">
        <v>148</v>
      </c>
      <c r="BP7" s="583" t="s">
        <v>144</v>
      </c>
      <c r="BQ7" s="1131" t="s">
        <v>149</v>
      </c>
      <c r="BR7" s="583" t="s">
        <v>145</v>
      </c>
      <c r="BS7" s="1131" t="s">
        <v>150</v>
      </c>
      <c r="BT7" s="583" t="s">
        <v>146</v>
      </c>
      <c r="BU7" s="256"/>
      <c r="BV7" s="583" t="s">
        <v>139</v>
      </c>
      <c r="BW7" s="583" t="s">
        <v>135</v>
      </c>
      <c r="BX7" s="583" t="s">
        <v>140</v>
      </c>
      <c r="BY7" s="583" t="s">
        <v>136</v>
      </c>
      <c r="BZ7" s="583" t="s">
        <v>141</v>
      </c>
      <c r="CA7" s="583" t="s">
        <v>137</v>
      </c>
      <c r="CB7" s="583" t="s">
        <v>142</v>
      </c>
      <c r="CC7" s="583" t="s">
        <v>138</v>
      </c>
      <c r="CD7" s="584"/>
    </row>
    <row r="8" spans="2:82" s="87" customFormat="1" ht="15" customHeight="1">
      <c r="B8" s="546"/>
      <c r="H8" s="499"/>
      <c r="I8" s="501"/>
      <c r="J8" s="500"/>
      <c r="K8" s="501"/>
      <c r="L8" s="500"/>
      <c r="N8" s="500"/>
      <c r="P8" s="502"/>
      <c r="R8" s="502"/>
      <c r="T8" s="502"/>
      <c r="V8" s="502"/>
      <c r="W8" s="501"/>
      <c r="Y8" s="500"/>
      <c r="Z8" s="501"/>
      <c r="AA8" s="500"/>
      <c r="AC8" s="500"/>
      <c r="AE8" s="502"/>
      <c r="AG8" s="502"/>
      <c r="AI8" s="502"/>
      <c r="AK8" s="502"/>
      <c r="AL8" s="501"/>
      <c r="AN8" s="500"/>
      <c r="AO8" s="501"/>
      <c r="AP8" s="500"/>
      <c r="AR8" s="500"/>
      <c r="AT8" s="502"/>
      <c r="AV8" s="502"/>
      <c r="AX8" s="502"/>
      <c r="AZ8" s="502"/>
      <c r="BA8" s="501"/>
    </row>
    <row r="9" spans="2:82" s="103" customFormat="1" ht="15" customHeight="1">
      <c r="B9" s="464" t="s">
        <v>34</v>
      </c>
      <c r="C9" s="666"/>
      <c r="D9" s="666"/>
      <c r="E9" s="666"/>
      <c r="F9" s="666"/>
      <c r="G9" s="548"/>
      <c r="H9" s="560"/>
      <c r="J9" s="549"/>
      <c r="K9" s="547"/>
      <c r="L9" s="549"/>
      <c r="M9" s="549"/>
      <c r="N9" s="549"/>
      <c r="O9" s="549"/>
      <c r="P9" s="549"/>
      <c r="Q9" s="549"/>
      <c r="R9" s="549"/>
      <c r="S9" s="549"/>
      <c r="T9" s="549"/>
      <c r="U9" s="549"/>
      <c r="V9" s="549"/>
      <c r="W9" s="547"/>
      <c r="Y9" s="549"/>
      <c r="Z9" s="547"/>
      <c r="AA9" s="549"/>
      <c r="AB9" s="549"/>
      <c r="AC9" s="549"/>
      <c r="AD9" s="549"/>
      <c r="AE9" s="549"/>
      <c r="AF9" s="549"/>
      <c r="AG9" s="549"/>
      <c r="AH9" s="549"/>
      <c r="AI9" s="549"/>
      <c r="AJ9" s="549"/>
      <c r="AK9" s="549"/>
      <c r="AL9" s="547"/>
      <c r="AN9" s="549"/>
      <c r="AO9" s="547"/>
      <c r="AP9" s="549"/>
      <c r="AQ9" s="549"/>
      <c r="AR9" s="549"/>
      <c r="AS9" s="549"/>
      <c r="AT9" s="549"/>
      <c r="AU9" s="549"/>
      <c r="AV9" s="549"/>
      <c r="AW9" s="549"/>
      <c r="AX9" s="549"/>
      <c r="AY9" s="549"/>
      <c r="AZ9" s="549"/>
      <c r="BA9" s="54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row>
    <row r="10" spans="2:82" s="96" customFormat="1" ht="15" customHeight="1">
      <c r="B10" s="503" t="s">
        <v>3</v>
      </c>
      <c r="C10" s="503"/>
      <c r="D10" s="503"/>
      <c r="E10" s="503"/>
      <c r="F10" s="504"/>
      <c r="G10" s="375"/>
      <c r="H10" s="505"/>
      <c r="I10" s="375"/>
      <c r="J10" s="241"/>
      <c r="K10" s="461"/>
      <c r="L10" s="241"/>
      <c r="M10" s="598"/>
      <c r="N10" s="241"/>
      <c r="O10" s="598"/>
      <c r="P10" s="241"/>
      <c r="Q10" s="461"/>
      <c r="R10" s="241"/>
      <c r="S10" s="598"/>
      <c r="T10" s="241"/>
      <c r="U10" s="486"/>
      <c r="V10" s="241"/>
      <c r="W10" s="461">
        <v>1652</v>
      </c>
      <c r="Y10" s="241"/>
      <c r="Z10" s="461">
        <v>404</v>
      </c>
      <c r="AA10" s="241"/>
      <c r="AB10" s="598">
        <v>431</v>
      </c>
      <c r="AC10" s="241"/>
      <c r="AD10" s="598">
        <v>836</v>
      </c>
      <c r="AE10" s="241"/>
      <c r="AF10" s="461">
        <v>445</v>
      </c>
      <c r="AG10" s="241"/>
      <c r="AH10" s="598">
        <v>469</v>
      </c>
      <c r="AI10" s="241"/>
      <c r="AJ10" s="486">
        <v>914</v>
      </c>
      <c r="AK10" s="241">
        <v>1659</v>
      </c>
      <c r="AL10" s="461">
        <v>1750</v>
      </c>
      <c r="AN10" s="241">
        <v>405</v>
      </c>
      <c r="AO10" s="461">
        <v>435</v>
      </c>
      <c r="AP10" s="241"/>
      <c r="AQ10" s="598"/>
      <c r="AR10" s="241"/>
      <c r="AS10" s="598"/>
      <c r="AT10" s="241"/>
      <c r="AU10" s="461"/>
      <c r="AV10" s="241"/>
      <c r="AW10" s="598"/>
      <c r="AX10" s="241"/>
      <c r="AY10" s="486"/>
      <c r="AZ10" s="241"/>
      <c r="BA10" s="461"/>
      <c r="BC10" s="352"/>
      <c r="BD10" s="906">
        <f t="shared" ref="BD10:BE10" si="0">IF(ABS(N10-(J10+L10))&lt;0.001,0,N10-(J10+L10))</f>
        <v>0</v>
      </c>
      <c r="BE10" s="906">
        <f t="shared" si="0"/>
        <v>0</v>
      </c>
      <c r="BF10" s="906">
        <f t="shared" ref="BF10:BG10" si="1">IF(ABS(T10-(P10+R10))&lt;0.001,0,T10-(P10+R10))</f>
        <v>0</v>
      </c>
      <c r="BG10" s="906">
        <f t="shared" si="1"/>
        <v>0</v>
      </c>
      <c r="BH10" s="906">
        <f t="shared" ref="BH10" si="2">IF(ABS(V10-(J10+L10+P10+R10))&lt;0.001,0,V10-(J10+L10+P10+R10))</f>
        <v>0</v>
      </c>
      <c r="BI10" s="906">
        <f>IF(BI$6="OFF",0,IF(ABS(W10-(K10+M10+Q10+S10))&lt;0.001,0,W10-(K10+M10+Q10+S10)))</f>
        <v>0</v>
      </c>
      <c r="BJ10" s="906">
        <f t="shared" ref="BJ10" si="3">IF(ABS(V10-(N10+T10))&lt;0.001,0,V10-(N10+T10))</f>
        <v>0</v>
      </c>
      <c r="BK10" s="906">
        <f>IF(BK$6="OFF",0,IF(BK4=2016,0,IF(ABS(W10-(O10+U10))&lt;0.001,0,W10-(O10+U10))))</f>
        <v>0</v>
      </c>
      <c r="BL10" s="90"/>
      <c r="BM10" s="906">
        <f t="shared" ref="BM10:BN10" si="4">IF(ABS(AC10-(Y10+AA10))&lt;0.001,0,AC10-(Y10+AA10))</f>
        <v>0</v>
      </c>
      <c r="BN10" s="906">
        <f t="shared" si="4"/>
        <v>1</v>
      </c>
      <c r="BO10" s="906">
        <f t="shared" ref="BO10:BP10" si="5">IF(ABS(AI10-(AE10+AG10))&lt;0.001,0,AI10-(AE10+AG10))</f>
        <v>0</v>
      </c>
      <c r="BP10" s="906">
        <f t="shared" si="5"/>
        <v>0</v>
      </c>
      <c r="BQ10" s="906">
        <f>IF(BQ$6="OFF",0,IF(ABS(AK10-(Y10+AA10+AE10+AG10))&lt;0.001,0,AK10-(Y10+AA10+AE10+AG10)))</f>
        <v>0</v>
      </c>
      <c r="BR10" s="906">
        <f t="shared" ref="BR10" si="6">IF(ABS(AL10-(Z10+AB10+AF10+AH10))&lt;0.001,0,AL10-(Z10+AB10+AF10+AH10))</f>
        <v>1</v>
      </c>
      <c r="BS10" s="906">
        <f>IF(BS$6="OFF",0,IF(ABS(AK10-(AC10+AI10))&lt;0.001,0,AK10-(AC10+AI10)))</f>
        <v>0</v>
      </c>
      <c r="BT10" s="906">
        <f t="shared" ref="BT10" si="7">IF(ABS(AL10-(AD10+AJ10))&lt;0.001,0,AL10-(AD10+AJ10))</f>
        <v>0</v>
      </c>
      <c r="BU10" s="90"/>
      <c r="BV10" s="906">
        <f t="shared" ref="BV10:BW10" si="8">IF(ABS(AR10-(AN10+AP10))&lt;0.001,0,AR10-(AN10+AP10))</f>
        <v>-405</v>
      </c>
      <c r="BW10" s="906">
        <f t="shared" si="8"/>
        <v>-435</v>
      </c>
      <c r="BX10" s="906">
        <f t="shared" ref="BX10:BY10" si="9">IF(ABS(AX10-(AT10+AV10))&lt;0.001,0,AX10-(AT10+AV10))</f>
        <v>0</v>
      </c>
      <c r="BY10" s="906">
        <f t="shared" si="9"/>
        <v>0</v>
      </c>
      <c r="BZ10" s="906">
        <f t="shared" ref="BZ10:CA10" si="10">IF(ABS(AZ10-(AN10+AP10+AT10+AV10))&lt;0.001,0,AZ10-(AN10+AP10+AT10+AV10))</f>
        <v>-405</v>
      </c>
      <c r="CA10" s="906">
        <f t="shared" si="10"/>
        <v>-435</v>
      </c>
      <c r="CB10" s="906">
        <f t="shared" ref="CB10:CC10" si="11">IF(ABS(AZ10-(AR10+AX10))&lt;0.001,0,AZ10-(AR10+AX10))</f>
        <v>0</v>
      </c>
      <c r="CC10" s="906">
        <f t="shared" si="11"/>
        <v>0</v>
      </c>
      <c r="CD10" s="355"/>
    </row>
    <row r="11" spans="2:82" s="73" customFormat="1" ht="15" customHeight="1">
      <c r="B11" s="73" t="s">
        <v>47</v>
      </c>
      <c r="H11" s="74"/>
      <c r="J11" s="216"/>
      <c r="K11" s="609"/>
      <c r="L11" s="216"/>
      <c r="M11" s="611"/>
      <c r="N11" s="207"/>
      <c r="O11" s="611"/>
      <c r="P11" s="216"/>
      <c r="Q11" s="609"/>
      <c r="R11" s="216"/>
      <c r="S11" s="611"/>
      <c r="T11" s="216"/>
      <c r="U11" s="613"/>
      <c r="V11" s="216"/>
      <c r="W11" s="609"/>
      <c r="Y11" s="216"/>
      <c r="Z11" s="609"/>
      <c r="AA11" s="216"/>
      <c r="AB11" s="611"/>
      <c r="AC11" s="207"/>
      <c r="AD11" s="611"/>
      <c r="AE11" s="216"/>
      <c r="AF11" s="609"/>
      <c r="AG11" s="216"/>
      <c r="AH11" s="611"/>
      <c r="AI11" s="216"/>
      <c r="AJ11" s="613"/>
      <c r="AK11" s="216"/>
      <c r="AL11" s="609">
        <v>5.5E-2</v>
      </c>
      <c r="AN11" s="216"/>
      <c r="AO11" s="609">
        <v>7.2999999999999995E-2</v>
      </c>
      <c r="AP11" s="216"/>
      <c r="AQ11" s="611"/>
      <c r="AR11" s="207"/>
      <c r="AS11" s="611"/>
      <c r="AT11" s="216"/>
      <c r="AU11" s="609"/>
      <c r="AV11" s="216"/>
      <c r="AW11" s="611"/>
      <c r="AX11" s="216"/>
      <c r="AY11" s="613"/>
      <c r="AZ11" s="216"/>
      <c r="BA11" s="609"/>
      <c r="BC11" s="373"/>
      <c r="BD11" s="606"/>
      <c r="BE11" s="606"/>
      <c r="BF11" s="606"/>
      <c r="BG11" s="606"/>
      <c r="BH11" s="606"/>
      <c r="BI11" s="606"/>
      <c r="BJ11" s="606"/>
      <c r="BK11" s="606"/>
      <c r="BM11" s="606"/>
      <c r="BN11" s="606"/>
      <c r="BO11" s="606"/>
      <c r="BP11" s="606"/>
      <c r="BQ11" s="606"/>
      <c r="BR11" s="606"/>
      <c r="BS11" s="606"/>
      <c r="BT11" s="606"/>
      <c r="BV11" s="606"/>
      <c r="BW11" s="606"/>
      <c r="BX11" s="606"/>
      <c r="BY11" s="606"/>
      <c r="BZ11" s="606"/>
      <c r="CA11" s="606"/>
      <c r="CB11" s="606"/>
      <c r="CC11" s="606"/>
      <c r="CD11" s="75"/>
    </row>
    <row r="12" spans="2:82" s="208" customFormat="1" ht="15" customHeight="1">
      <c r="B12" s="48" t="s">
        <v>475</v>
      </c>
      <c r="C12" s="48"/>
      <c r="D12" s="48"/>
      <c r="E12" s="48"/>
      <c r="F12" s="48"/>
      <c r="H12" s="11" t="s">
        <v>423</v>
      </c>
      <c r="J12" s="232"/>
      <c r="K12" s="610"/>
      <c r="L12" s="232"/>
      <c r="M12" s="612"/>
      <c r="N12" s="232"/>
      <c r="O12" s="612"/>
      <c r="P12" s="232"/>
      <c r="Q12" s="610"/>
      <c r="R12" s="232"/>
      <c r="S12" s="612"/>
      <c r="T12" s="232"/>
      <c r="U12" s="614"/>
      <c r="V12" s="232"/>
      <c r="W12" s="610">
        <v>21</v>
      </c>
      <c r="X12" s="92"/>
      <c r="Y12" s="232"/>
      <c r="Z12" s="610">
        <v>7</v>
      </c>
      <c r="AA12" s="232"/>
      <c r="AB12" s="612">
        <v>8</v>
      </c>
      <c r="AC12" s="232"/>
      <c r="AD12" s="612">
        <v>14</v>
      </c>
      <c r="AE12" s="232"/>
      <c r="AF12" s="610">
        <v>8</v>
      </c>
      <c r="AG12" s="232"/>
      <c r="AH12" s="612">
        <v>10</v>
      </c>
      <c r="AI12" s="232"/>
      <c r="AJ12" s="614">
        <v>18</v>
      </c>
      <c r="AK12" s="232">
        <v>21</v>
      </c>
      <c r="AL12" s="610">
        <v>32</v>
      </c>
      <c r="AM12" s="92"/>
      <c r="AN12" s="232">
        <v>7</v>
      </c>
      <c r="AO12" s="610">
        <v>11</v>
      </c>
      <c r="AP12" s="232"/>
      <c r="AQ12" s="612"/>
      <c r="AR12" s="232"/>
      <c r="AS12" s="612"/>
      <c r="AT12" s="232"/>
      <c r="AU12" s="610"/>
      <c r="AV12" s="232"/>
      <c r="AW12" s="612"/>
      <c r="AX12" s="232"/>
      <c r="AY12" s="614"/>
      <c r="AZ12" s="232"/>
      <c r="BA12" s="610"/>
      <c r="BC12" s="352"/>
      <c r="BD12" s="334">
        <f t="shared" ref="BD12:BE12" si="12">IF(ABS(N12-(J12+L12))&lt;0.001,0,N12-(J12+L12))</f>
        <v>0</v>
      </c>
      <c r="BE12" s="334">
        <f t="shared" si="12"/>
        <v>0</v>
      </c>
      <c r="BF12" s="334">
        <f t="shared" ref="BF12:BG12" si="13">IF(ABS(T12-(P12+R12))&lt;0.001,0,T12-(P12+R12))</f>
        <v>0</v>
      </c>
      <c r="BG12" s="334">
        <f t="shared" si="13"/>
        <v>0</v>
      </c>
      <c r="BH12" s="334">
        <f t="shared" ref="BH12" si="14">IF(ABS(V12-(J12+L12+P12+R12))&lt;0.001,0,V12-(J12+L12+P12+R12))</f>
        <v>0</v>
      </c>
      <c r="BI12" s="334">
        <f>IF(BI$6="OFF",0,IF(ABS(W12-(K12+M12+Q12+S12))&lt;0.001,0,W12-(K12+M12+Q12+S12)))</f>
        <v>0</v>
      </c>
      <c r="BJ12" s="334">
        <f t="shared" ref="BJ12" si="15">IF(ABS(V12-(N12+T12))&lt;0.001,0,V12-(N12+T12))</f>
        <v>0</v>
      </c>
      <c r="BK12" s="334">
        <f>IF(BK$6="OFF",0,IF(BK6=2016,0,IF(ABS(W12-(O12+U12))&lt;0.001,0,W12-(O12+U12))))</f>
        <v>0</v>
      </c>
      <c r="BL12" s="90"/>
      <c r="BM12" s="334">
        <f t="shared" ref="BM12:BN12" si="16">IF(ABS(AC12-(Y12+AA12))&lt;0.001,0,AC12-(Y12+AA12))</f>
        <v>0</v>
      </c>
      <c r="BN12" s="334">
        <f t="shared" si="16"/>
        <v>-1</v>
      </c>
      <c r="BO12" s="334">
        <f t="shared" ref="BO12:BP12" si="17">IF(ABS(AI12-(AE12+AG12))&lt;0.001,0,AI12-(AE12+AG12))</f>
        <v>0</v>
      </c>
      <c r="BP12" s="334">
        <f t="shared" si="17"/>
        <v>0</v>
      </c>
      <c r="BQ12" s="334">
        <f>IF(BQ$6="OFF",0,IF(ABS(AK12-(Y12+AA12+AE12+AG12))&lt;0.001,0,AK12-(Y12+AA12+AE12+AG12)))</f>
        <v>0</v>
      </c>
      <c r="BR12" s="334">
        <f t="shared" ref="BR12" si="18">IF(ABS(AL12-(Z12+AB12+AF12+AH12))&lt;0.001,0,AL12-(Z12+AB12+AF12+AH12))</f>
        <v>-1</v>
      </c>
      <c r="BS12" s="334">
        <f>IF(BS$6="OFF",0,IF(ABS(AK12-(AC12+AI12))&lt;0.001,0,AK12-(AC12+AI12)))</f>
        <v>0</v>
      </c>
      <c r="BT12" s="334">
        <f t="shared" ref="BT12" si="19">IF(ABS(AL12-(AD12+AJ12))&lt;0.001,0,AL12-(AD12+AJ12))</f>
        <v>0</v>
      </c>
      <c r="BU12" s="90"/>
      <c r="BV12" s="334">
        <f t="shared" ref="BV12:BW12" si="20">IF(ABS(AR12-(AN12+AP12))&lt;0.001,0,AR12-(AN12+AP12))</f>
        <v>-7</v>
      </c>
      <c r="BW12" s="334">
        <f t="shared" si="20"/>
        <v>-11</v>
      </c>
      <c r="BX12" s="334">
        <f t="shared" ref="BX12:BY12" si="21">IF(ABS(AX12-(AT12+AV12))&lt;0.001,0,AX12-(AT12+AV12))</f>
        <v>0</v>
      </c>
      <c r="BY12" s="334">
        <f t="shared" si="21"/>
        <v>0</v>
      </c>
      <c r="BZ12" s="334">
        <f t="shared" ref="BZ12:CA12" si="22">IF(ABS(AZ12-(AN12+AP12+AT12+AV12))&lt;0.001,0,AZ12-(AN12+AP12+AT12+AV12))</f>
        <v>-7</v>
      </c>
      <c r="CA12" s="334">
        <f t="shared" si="22"/>
        <v>-11</v>
      </c>
      <c r="CB12" s="334">
        <f t="shared" ref="CB12:CC12" si="23">IF(ABS(AZ12-(AR12+AX12))&lt;0.001,0,AZ12-(AR12+AX12))</f>
        <v>0</v>
      </c>
      <c r="CC12" s="334">
        <f t="shared" si="23"/>
        <v>0</v>
      </c>
      <c r="CD12" s="355"/>
    </row>
    <row r="13" spans="2:82" s="73" customFormat="1" ht="15" customHeight="1">
      <c r="B13" s="73" t="s">
        <v>47</v>
      </c>
      <c r="H13" s="74"/>
      <c r="J13" s="216"/>
      <c r="K13" s="609"/>
      <c r="L13" s="216"/>
      <c r="M13" s="611"/>
      <c r="N13" s="207"/>
      <c r="O13" s="611"/>
      <c r="P13" s="216"/>
      <c r="Q13" s="609"/>
      <c r="R13" s="216"/>
      <c r="S13" s="611"/>
      <c r="T13" s="216"/>
      <c r="U13" s="613"/>
      <c r="V13" s="216"/>
      <c r="W13" s="609"/>
      <c r="Y13" s="216"/>
      <c r="Z13" s="609"/>
      <c r="AA13" s="216"/>
      <c r="AB13" s="611"/>
      <c r="AC13" s="207"/>
      <c r="AD13" s="611"/>
      <c r="AE13" s="216"/>
      <c r="AF13" s="609"/>
      <c r="AG13" s="216"/>
      <c r="AH13" s="611"/>
      <c r="AI13" s="216"/>
      <c r="AJ13" s="613"/>
      <c r="AK13" s="216"/>
      <c r="AL13" s="609">
        <v>0.50600000000000001</v>
      </c>
      <c r="AN13" s="216"/>
      <c r="AO13" s="609">
        <v>0.67600000000000005</v>
      </c>
      <c r="AP13" s="216"/>
      <c r="AQ13" s="611"/>
      <c r="AR13" s="207"/>
      <c r="AS13" s="611"/>
      <c r="AT13" s="216"/>
      <c r="AU13" s="609"/>
      <c r="AV13" s="216"/>
      <c r="AW13" s="611"/>
      <c r="AX13" s="216"/>
      <c r="AY13" s="613"/>
      <c r="AZ13" s="216"/>
      <c r="BA13" s="609"/>
      <c r="BC13" s="373"/>
      <c r="BD13" s="606"/>
      <c r="BE13" s="606"/>
      <c r="BF13" s="606"/>
      <c r="BG13" s="606"/>
      <c r="BH13" s="606"/>
      <c r="BI13" s="606"/>
      <c r="BJ13" s="606"/>
      <c r="BK13" s="606"/>
      <c r="BM13" s="606"/>
      <c r="BN13" s="606"/>
      <c r="BO13" s="606"/>
      <c r="BP13" s="606"/>
      <c r="BQ13" s="606"/>
      <c r="BR13" s="606"/>
      <c r="BS13" s="606"/>
      <c r="BT13" s="606"/>
      <c r="BV13" s="606"/>
      <c r="BW13" s="606"/>
      <c r="BX13" s="606"/>
      <c r="BY13" s="606"/>
      <c r="BZ13" s="606"/>
      <c r="CA13" s="606"/>
      <c r="CB13" s="606"/>
      <c r="CC13" s="606"/>
      <c r="CD13" s="75"/>
    </row>
    <row r="14" spans="2:82" s="208" customFormat="1" ht="15" customHeight="1">
      <c r="B14" s="48" t="s">
        <v>490</v>
      </c>
      <c r="C14" s="48"/>
      <c r="D14" s="48"/>
      <c r="E14" s="48"/>
      <c r="F14" s="48"/>
      <c r="H14" s="11" t="s">
        <v>424</v>
      </c>
      <c r="J14" s="232"/>
      <c r="K14" s="610"/>
      <c r="L14" s="232"/>
      <c r="M14" s="612"/>
      <c r="N14" s="232"/>
      <c r="O14" s="612"/>
      <c r="P14" s="232"/>
      <c r="Q14" s="610"/>
      <c r="R14" s="232"/>
      <c r="S14" s="612"/>
      <c r="T14" s="232"/>
      <c r="U14" s="614"/>
      <c r="V14" s="232"/>
      <c r="W14" s="610">
        <v>959</v>
      </c>
      <c r="X14" s="92"/>
      <c r="Y14" s="232"/>
      <c r="Z14" s="610">
        <v>231</v>
      </c>
      <c r="AA14" s="232"/>
      <c r="AB14" s="612">
        <v>237</v>
      </c>
      <c r="AC14" s="232"/>
      <c r="AD14" s="612">
        <v>469</v>
      </c>
      <c r="AE14" s="232"/>
      <c r="AF14" s="610">
        <v>241</v>
      </c>
      <c r="AG14" s="232"/>
      <c r="AH14" s="612">
        <v>240</v>
      </c>
      <c r="AI14" s="232"/>
      <c r="AJ14" s="614">
        <v>480</v>
      </c>
      <c r="AK14" s="232">
        <v>964</v>
      </c>
      <c r="AL14" s="610">
        <v>949</v>
      </c>
      <c r="AM14" s="92"/>
      <c r="AN14" s="232">
        <v>232</v>
      </c>
      <c r="AO14" s="610">
        <v>229</v>
      </c>
      <c r="AP14" s="232"/>
      <c r="AQ14" s="612"/>
      <c r="AR14" s="232"/>
      <c r="AS14" s="612"/>
      <c r="AT14" s="232"/>
      <c r="AU14" s="610"/>
      <c r="AV14" s="232"/>
      <c r="AW14" s="612"/>
      <c r="AX14" s="232"/>
      <c r="AY14" s="614"/>
      <c r="AZ14" s="232"/>
      <c r="BA14" s="610"/>
      <c r="BC14" s="352"/>
      <c r="BD14" s="334">
        <f t="shared" ref="BD14:BE14" si="24">IF(ABS(N14-(J14+L14))&lt;0.001,0,N14-(J14+L14))</f>
        <v>0</v>
      </c>
      <c r="BE14" s="334">
        <f t="shared" si="24"/>
        <v>0</v>
      </c>
      <c r="BF14" s="334">
        <f t="shared" ref="BF14:BG14" si="25">IF(ABS(T14-(P14+R14))&lt;0.001,0,T14-(P14+R14))</f>
        <v>0</v>
      </c>
      <c r="BG14" s="334">
        <f t="shared" si="25"/>
        <v>0</v>
      </c>
      <c r="BH14" s="334">
        <f t="shared" ref="BH14" si="26">IF(ABS(V14-(J14+L14+P14+R14))&lt;0.001,0,V14-(J14+L14+P14+R14))</f>
        <v>0</v>
      </c>
      <c r="BI14" s="334">
        <f>IF(BI$6="OFF",0,IF(ABS(W14-(K14+M14+Q14+S14))&lt;0.001,0,W14-(K14+M14+Q14+S14)))</f>
        <v>0</v>
      </c>
      <c r="BJ14" s="334">
        <f t="shared" ref="BJ14" si="27">IF(ABS(V14-(N14+T14))&lt;0.001,0,V14-(N14+T14))</f>
        <v>0</v>
      </c>
      <c r="BK14" s="334">
        <f>IF(BK$6="OFF",0,IF(BK8=2016,0,IF(ABS(W14-(O14+U14))&lt;0.001,0,W14-(O14+U14))))</f>
        <v>0</v>
      </c>
      <c r="BL14" s="90"/>
      <c r="BM14" s="334">
        <f t="shared" ref="BM14:BN14" si="28">IF(ABS(AC14-(Y14+AA14))&lt;0.001,0,AC14-(Y14+AA14))</f>
        <v>0</v>
      </c>
      <c r="BN14" s="334">
        <f t="shared" si="28"/>
        <v>1</v>
      </c>
      <c r="BO14" s="334">
        <f t="shared" ref="BO14:BP14" si="29">IF(ABS(AI14-(AE14+AG14))&lt;0.001,0,AI14-(AE14+AG14))</f>
        <v>0</v>
      </c>
      <c r="BP14" s="334">
        <f t="shared" si="29"/>
        <v>-1</v>
      </c>
      <c r="BQ14" s="334">
        <f>IF(BQ$6="OFF",0,IF(ABS(AK14-(Y14+AA14+AE14+AG14))&lt;0.001,0,AK14-(Y14+AA14+AE14+AG14)))</f>
        <v>0</v>
      </c>
      <c r="BR14" s="334">
        <f t="shared" ref="BR14" si="30">IF(ABS(AL14-(Z14+AB14+AF14+AH14))&lt;0.001,0,AL14-(Z14+AB14+AF14+AH14))</f>
        <v>0</v>
      </c>
      <c r="BS14" s="334">
        <f>IF(BS$6="OFF",0,IF(ABS(AK14-(AC14+AI14))&lt;0.001,0,AK14-(AC14+AI14)))</f>
        <v>0</v>
      </c>
      <c r="BT14" s="334">
        <f t="shared" ref="BT14" si="31">IF(ABS(AL14-(AD14+AJ14))&lt;0.001,0,AL14-(AD14+AJ14))</f>
        <v>0</v>
      </c>
      <c r="BU14" s="90"/>
      <c r="BV14" s="334">
        <f t="shared" ref="BV14:BW14" si="32">IF(ABS(AR14-(AN14+AP14))&lt;0.001,0,AR14-(AN14+AP14))</f>
        <v>-232</v>
      </c>
      <c r="BW14" s="334">
        <f t="shared" si="32"/>
        <v>-229</v>
      </c>
      <c r="BX14" s="334">
        <f t="shared" ref="BX14:BY14" si="33">IF(ABS(AX14-(AT14+AV14))&lt;0.001,0,AX14-(AT14+AV14))</f>
        <v>0</v>
      </c>
      <c r="BY14" s="334">
        <f t="shared" si="33"/>
        <v>0</v>
      </c>
      <c r="BZ14" s="334">
        <f t="shared" ref="BZ14:CA14" si="34">IF(ABS(AZ14-(AN14+AP14+AT14+AV14))&lt;0.001,0,AZ14-(AN14+AP14+AT14+AV14))</f>
        <v>-232</v>
      </c>
      <c r="CA14" s="334">
        <f t="shared" si="34"/>
        <v>-229</v>
      </c>
      <c r="CB14" s="334">
        <f t="shared" ref="CB14:CC14" si="35">IF(ABS(AZ14-(AR14+AX14))&lt;0.001,0,AZ14-(AR14+AX14))</f>
        <v>0</v>
      </c>
      <c r="CC14" s="334">
        <f t="shared" si="35"/>
        <v>0</v>
      </c>
      <c r="CD14" s="355"/>
    </row>
    <row r="15" spans="2:82" s="73" customFormat="1" ht="15" customHeight="1">
      <c r="B15" s="73" t="s">
        <v>47</v>
      </c>
      <c r="H15" s="74"/>
      <c r="J15" s="216"/>
      <c r="K15" s="609"/>
      <c r="L15" s="216"/>
      <c r="M15" s="611"/>
      <c r="N15" s="207"/>
      <c r="O15" s="611"/>
      <c r="P15" s="216"/>
      <c r="Q15" s="609"/>
      <c r="R15" s="216"/>
      <c r="S15" s="611"/>
      <c r="T15" s="216"/>
      <c r="U15" s="613"/>
      <c r="V15" s="216"/>
      <c r="W15" s="609"/>
      <c r="Y15" s="216"/>
      <c r="Z15" s="609"/>
      <c r="AA15" s="216"/>
      <c r="AB15" s="611"/>
      <c r="AC15" s="207"/>
      <c r="AD15" s="611"/>
      <c r="AE15" s="216"/>
      <c r="AF15" s="609"/>
      <c r="AG15" s="216"/>
      <c r="AH15" s="611"/>
      <c r="AI15" s="216"/>
      <c r="AJ15" s="613"/>
      <c r="AK15" s="216"/>
      <c r="AL15" s="609">
        <v>-1.4999999999999999E-2</v>
      </c>
      <c r="AN15" s="216"/>
      <c r="AO15" s="609">
        <v>-1.2999999999999999E-2</v>
      </c>
      <c r="AP15" s="216"/>
      <c r="AQ15" s="611"/>
      <c r="AR15" s="207"/>
      <c r="AS15" s="611"/>
      <c r="AT15" s="216"/>
      <c r="AU15" s="609"/>
      <c r="AV15" s="216"/>
      <c r="AW15" s="611"/>
      <c r="AX15" s="216"/>
      <c r="AY15" s="613"/>
      <c r="AZ15" s="216"/>
      <c r="BA15" s="609"/>
      <c r="BC15" s="373"/>
      <c r="BD15" s="606"/>
      <c r="BE15" s="606"/>
      <c r="BF15" s="606"/>
      <c r="BG15" s="606"/>
      <c r="BH15" s="606"/>
      <c r="BI15" s="606"/>
      <c r="BJ15" s="606"/>
      <c r="BK15" s="606"/>
      <c r="BM15" s="606"/>
      <c r="BN15" s="606"/>
      <c r="BO15" s="606"/>
      <c r="BP15" s="606"/>
      <c r="BQ15" s="606"/>
      <c r="BR15" s="606"/>
      <c r="BS15" s="606"/>
      <c r="BT15" s="606"/>
      <c r="BV15" s="606"/>
      <c r="BW15" s="606"/>
      <c r="BX15" s="606"/>
      <c r="BY15" s="606"/>
      <c r="BZ15" s="606"/>
      <c r="CA15" s="606"/>
      <c r="CB15" s="606"/>
      <c r="CC15" s="606"/>
      <c r="CD15" s="75"/>
    </row>
    <row r="16" spans="2:82" s="208" customFormat="1" ht="15" customHeight="1">
      <c r="B16" s="48" t="s">
        <v>491</v>
      </c>
      <c r="C16" s="48"/>
      <c r="D16" s="48"/>
      <c r="E16" s="48"/>
      <c r="F16" s="48"/>
      <c r="H16" s="11" t="s">
        <v>425</v>
      </c>
      <c r="J16" s="232"/>
      <c r="K16" s="610"/>
      <c r="L16" s="232"/>
      <c r="M16" s="612"/>
      <c r="N16" s="232"/>
      <c r="O16" s="612"/>
      <c r="P16" s="232"/>
      <c r="Q16" s="610"/>
      <c r="R16" s="232"/>
      <c r="S16" s="612"/>
      <c r="T16" s="232"/>
      <c r="U16" s="614"/>
      <c r="V16" s="232"/>
      <c r="W16" s="610">
        <v>71</v>
      </c>
      <c r="X16" s="92"/>
      <c r="Y16" s="232"/>
      <c r="Z16" s="610">
        <v>19</v>
      </c>
      <c r="AA16" s="232"/>
      <c r="AB16" s="612">
        <v>21</v>
      </c>
      <c r="AC16" s="232"/>
      <c r="AD16" s="612">
        <v>40</v>
      </c>
      <c r="AE16" s="232"/>
      <c r="AF16" s="610">
        <v>20</v>
      </c>
      <c r="AG16" s="232"/>
      <c r="AH16" s="612">
        <v>21</v>
      </c>
      <c r="AI16" s="232"/>
      <c r="AJ16" s="614">
        <v>41</v>
      </c>
      <c r="AK16" s="232">
        <v>71</v>
      </c>
      <c r="AL16" s="610">
        <v>82</v>
      </c>
      <c r="AM16" s="92"/>
      <c r="AN16" s="232">
        <v>19</v>
      </c>
      <c r="AO16" s="610">
        <v>20</v>
      </c>
      <c r="AP16" s="232"/>
      <c r="AQ16" s="612"/>
      <c r="AR16" s="232"/>
      <c r="AS16" s="612"/>
      <c r="AT16" s="232"/>
      <c r="AU16" s="610"/>
      <c r="AV16" s="232"/>
      <c r="AW16" s="612"/>
      <c r="AX16" s="232"/>
      <c r="AY16" s="614"/>
      <c r="AZ16" s="232"/>
      <c r="BA16" s="610"/>
      <c r="BC16" s="352"/>
      <c r="BD16" s="334">
        <f t="shared" ref="BD16" si="36">IF(ABS(N16-(J16+L16))&lt;0.001,0,N16-(J16+L16))</f>
        <v>0</v>
      </c>
      <c r="BE16" s="334">
        <f t="shared" ref="BE16" si="37">IF(ABS(O16-(K16+M16))&lt;0.001,0,O16-(K16+M16))</f>
        <v>0</v>
      </c>
      <c r="BF16" s="334">
        <f t="shared" ref="BF16" si="38">IF(ABS(T16-(P16+R16))&lt;0.001,0,T16-(P16+R16))</f>
        <v>0</v>
      </c>
      <c r="BG16" s="334">
        <f t="shared" ref="BG16" si="39">IF(ABS(U16-(Q16+S16))&lt;0.001,0,U16-(Q16+S16))</f>
        <v>0</v>
      </c>
      <c r="BH16" s="334">
        <f t="shared" ref="BH16" si="40">IF(ABS(V16-(J16+L16+P16+R16))&lt;0.001,0,V16-(J16+L16+P16+R16))</f>
        <v>0</v>
      </c>
      <c r="BI16" s="334">
        <f>IF(BI$6="OFF",0,IF(ABS(W16-(K16+M16+Q16+S16))&lt;0.001,0,W16-(K16+M16+Q16+S16)))</f>
        <v>0</v>
      </c>
      <c r="BJ16" s="334">
        <f t="shared" ref="BJ16" si="41">IF(ABS(V16-(N16+T16))&lt;0.001,0,V16-(N16+T16))</f>
        <v>0</v>
      </c>
      <c r="BK16" s="334">
        <f>IF(BK$6="OFF",0,IF(BK10=2016,0,IF(ABS(W16-(O16+U16))&lt;0.001,0,W16-(O16+U16))))</f>
        <v>0</v>
      </c>
      <c r="BL16" s="90"/>
      <c r="BM16" s="334">
        <f t="shared" ref="BM16" si="42">IF(ABS(AC16-(Y16+AA16))&lt;0.001,0,AC16-(Y16+AA16))</f>
        <v>0</v>
      </c>
      <c r="BN16" s="334">
        <f t="shared" ref="BN16" si="43">IF(ABS(AD16-(Z16+AB16))&lt;0.001,0,AD16-(Z16+AB16))</f>
        <v>0</v>
      </c>
      <c r="BO16" s="334">
        <f t="shared" ref="BO16" si="44">IF(ABS(AI16-(AE16+AG16))&lt;0.001,0,AI16-(AE16+AG16))</f>
        <v>0</v>
      </c>
      <c r="BP16" s="334">
        <f t="shared" ref="BP16" si="45">IF(ABS(AJ16-(AF16+AH16))&lt;0.001,0,AJ16-(AF16+AH16))</f>
        <v>0</v>
      </c>
      <c r="BQ16" s="334">
        <f>IF(BQ$6="OFF",0,IF(ABS(AK16-(Y16+AA16+AE16+AG16))&lt;0.001,0,AK16-(Y16+AA16+AE16+AG16)))</f>
        <v>0</v>
      </c>
      <c r="BR16" s="334">
        <f t="shared" ref="BR16" si="46">IF(ABS(AL16-(Z16+AB16+AF16+AH16))&lt;0.001,0,AL16-(Z16+AB16+AF16+AH16))</f>
        <v>1</v>
      </c>
      <c r="BS16" s="334">
        <f>IF(BS$6="OFF",0,IF(ABS(AK16-(AC16+AI16))&lt;0.001,0,AK16-(AC16+AI16)))</f>
        <v>0</v>
      </c>
      <c r="BT16" s="334">
        <f t="shared" ref="BT16" si="47">IF(ABS(AL16-(AD16+AJ16))&lt;0.001,0,AL16-(AD16+AJ16))</f>
        <v>1</v>
      </c>
      <c r="BU16" s="90"/>
      <c r="BV16" s="334">
        <f t="shared" ref="BV16" si="48">IF(ABS(AR16-(AN16+AP16))&lt;0.001,0,AR16-(AN16+AP16))</f>
        <v>-19</v>
      </c>
      <c r="BW16" s="334">
        <f t="shared" ref="BW16" si="49">IF(ABS(AS16-(AO16+AQ16))&lt;0.001,0,AS16-(AO16+AQ16))</f>
        <v>-20</v>
      </c>
      <c r="BX16" s="334">
        <f t="shared" ref="BX16" si="50">IF(ABS(AX16-(AT16+AV16))&lt;0.001,0,AX16-(AT16+AV16))</f>
        <v>0</v>
      </c>
      <c r="BY16" s="334">
        <f t="shared" ref="BY16" si="51">IF(ABS(AY16-(AU16+AW16))&lt;0.001,0,AY16-(AU16+AW16))</f>
        <v>0</v>
      </c>
      <c r="BZ16" s="334">
        <f t="shared" ref="BZ16" si="52">IF(ABS(AZ16-(AN16+AP16+AT16+AV16))&lt;0.001,0,AZ16-(AN16+AP16+AT16+AV16))</f>
        <v>-19</v>
      </c>
      <c r="CA16" s="334">
        <f t="shared" ref="CA16" si="53">IF(ABS(BA16-(AO16+AQ16+AU16+AW16))&lt;0.001,0,BA16-(AO16+AQ16+AU16+AW16))</f>
        <v>-20</v>
      </c>
      <c r="CB16" s="334">
        <f t="shared" ref="CB16" si="54">IF(ABS(AZ16-(AR16+AX16))&lt;0.001,0,AZ16-(AR16+AX16))</f>
        <v>0</v>
      </c>
      <c r="CC16" s="334">
        <f t="shared" ref="CC16" si="55">IF(ABS(BA16-(AS16+AY16))&lt;0.001,0,BA16-(AS16+AY16))</f>
        <v>0</v>
      </c>
      <c r="CD16" s="355"/>
    </row>
    <row r="17" spans="1:82" s="73" customFormat="1" ht="15" customHeight="1">
      <c r="B17" s="73" t="s">
        <v>47</v>
      </c>
      <c r="H17" s="74"/>
      <c r="J17" s="216"/>
      <c r="K17" s="609"/>
      <c r="L17" s="216"/>
      <c r="M17" s="611"/>
      <c r="N17" s="207"/>
      <c r="O17" s="611"/>
      <c r="P17" s="216"/>
      <c r="Q17" s="609"/>
      <c r="R17" s="216"/>
      <c r="S17" s="611"/>
      <c r="T17" s="216"/>
      <c r="U17" s="613"/>
      <c r="V17" s="216"/>
      <c r="W17" s="609"/>
      <c r="Y17" s="216"/>
      <c r="Z17" s="609"/>
      <c r="AA17" s="216"/>
      <c r="AB17" s="611"/>
      <c r="AC17" s="207"/>
      <c r="AD17" s="611"/>
      <c r="AE17" s="216"/>
      <c r="AF17" s="609"/>
      <c r="AG17" s="216"/>
      <c r="AH17" s="611"/>
      <c r="AI17" s="216"/>
      <c r="AJ17" s="613"/>
      <c r="AK17" s="216"/>
      <c r="AL17" s="609">
        <v>0.14799999999999999</v>
      </c>
      <c r="AN17" s="216"/>
      <c r="AO17" s="609">
        <v>1.2999999999999999E-2</v>
      </c>
      <c r="AP17" s="216"/>
      <c r="AQ17" s="611"/>
      <c r="AR17" s="207"/>
      <c r="AS17" s="611"/>
      <c r="AT17" s="216"/>
      <c r="AU17" s="609"/>
      <c r="AV17" s="216"/>
      <c r="AW17" s="611"/>
      <c r="AX17" s="216"/>
      <c r="AY17" s="613"/>
      <c r="AZ17" s="216"/>
      <c r="BA17" s="609"/>
      <c r="BC17" s="373"/>
      <c r="BD17" s="606"/>
      <c r="BE17" s="606"/>
      <c r="BF17" s="606"/>
      <c r="BG17" s="606"/>
      <c r="BH17" s="606"/>
      <c r="BI17" s="606"/>
      <c r="BJ17" s="606"/>
      <c r="BK17" s="606"/>
      <c r="BM17" s="606"/>
      <c r="BN17" s="606"/>
      <c r="BO17" s="606"/>
      <c r="BP17" s="606"/>
      <c r="BQ17" s="606"/>
      <c r="BR17" s="606"/>
      <c r="BS17" s="606"/>
      <c r="BT17" s="606"/>
      <c r="BV17" s="606"/>
      <c r="BW17" s="606"/>
      <c r="BX17" s="606"/>
      <c r="BY17" s="606"/>
      <c r="BZ17" s="606"/>
      <c r="CA17" s="606"/>
      <c r="CB17" s="606"/>
      <c r="CC17" s="606"/>
      <c r="CD17" s="75"/>
    </row>
    <row r="18" spans="1:82" s="208" customFormat="1" ht="15" customHeight="1">
      <c r="B18" s="48" t="s">
        <v>478</v>
      </c>
      <c r="C18" s="48"/>
      <c r="D18" s="48"/>
      <c r="E18" s="48"/>
      <c r="F18" s="48"/>
      <c r="H18" s="11" t="s">
        <v>426</v>
      </c>
      <c r="J18" s="232"/>
      <c r="K18" s="610"/>
      <c r="L18" s="232"/>
      <c r="M18" s="612"/>
      <c r="N18" s="232"/>
      <c r="O18" s="612"/>
      <c r="P18" s="232"/>
      <c r="Q18" s="610"/>
      <c r="R18" s="232"/>
      <c r="S18" s="612"/>
      <c r="T18" s="232"/>
      <c r="U18" s="614"/>
      <c r="V18" s="232"/>
      <c r="W18" s="610">
        <v>9</v>
      </c>
      <c r="X18" s="92"/>
      <c r="Y18" s="232"/>
      <c r="Z18" s="610">
        <v>2</v>
      </c>
      <c r="AA18" s="232"/>
      <c r="AB18" s="612">
        <v>2</v>
      </c>
      <c r="AC18" s="232"/>
      <c r="AD18" s="612">
        <v>4</v>
      </c>
      <c r="AE18" s="232"/>
      <c r="AF18" s="610">
        <v>3</v>
      </c>
      <c r="AG18" s="232"/>
      <c r="AH18" s="612">
        <v>3</v>
      </c>
      <c r="AI18" s="232"/>
      <c r="AJ18" s="614">
        <v>5</v>
      </c>
      <c r="AK18" s="232">
        <v>9</v>
      </c>
      <c r="AL18" s="610">
        <v>10</v>
      </c>
      <c r="AM18" s="92"/>
      <c r="AN18" s="232">
        <v>2</v>
      </c>
      <c r="AO18" s="610">
        <v>3</v>
      </c>
      <c r="AP18" s="232"/>
      <c r="AQ18" s="612"/>
      <c r="AR18" s="232"/>
      <c r="AS18" s="612"/>
      <c r="AT18" s="232"/>
      <c r="AU18" s="610"/>
      <c r="AV18" s="232"/>
      <c r="AW18" s="612"/>
      <c r="AX18" s="232"/>
      <c r="AY18" s="614"/>
      <c r="AZ18" s="232"/>
      <c r="BA18" s="610"/>
      <c r="BC18" s="352"/>
      <c r="BD18" s="334">
        <f t="shared" ref="BD18" si="56">IF(ABS(N18-(J18+L18))&lt;0.001,0,N18-(J18+L18))</f>
        <v>0</v>
      </c>
      <c r="BE18" s="334">
        <f t="shared" ref="BE18" si="57">IF(ABS(O18-(K18+M18))&lt;0.001,0,O18-(K18+M18))</f>
        <v>0</v>
      </c>
      <c r="BF18" s="334">
        <f t="shared" ref="BF18" si="58">IF(ABS(T18-(P18+R18))&lt;0.001,0,T18-(P18+R18))</f>
        <v>0</v>
      </c>
      <c r="BG18" s="334">
        <f t="shared" ref="BG18" si="59">IF(ABS(U18-(Q18+S18))&lt;0.001,0,U18-(Q18+S18))</f>
        <v>0</v>
      </c>
      <c r="BH18" s="334">
        <f t="shared" ref="BH18" si="60">IF(ABS(V18-(J18+L18+P18+R18))&lt;0.001,0,V18-(J18+L18+P18+R18))</f>
        <v>0</v>
      </c>
      <c r="BI18" s="334">
        <f>IF(BI$6="OFF",0,IF(ABS(W18-(K18+M18+Q18+S18))&lt;0.001,0,W18-(K18+M18+Q18+S18)))</f>
        <v>0</v>
      </c>
      <c r="BJ18" s="334">
        <f t="shared" ref="BJ18" si="61">IF(ABS(V18-(N18+T18))&lt;0.001,0,V18-(N18+T18))</f>
        <v>0</v>
      </c>
      <c r="BK18" s="334">
        <f>IF(BK$6="OFF",0,IF(BK12=2016,0,IF(ABS(W18-(O18+U18))&lt;0.001,0,W18-(O18+U18))))</f>
        <v>0</v>
      </c>
      <c r="BL18" s="90"/>
      <c r="BM18" s="334">
        <f t="shared" ref="BM18" si="62">IF(ABS(AC18-(Y18+AA18))&lt;0.001,0,AC18-(Y18+AA18))</f>
        <v>0</v>
      </c>
      <c r="BN18" s="334">
        <f t="shared" ref="BN18" si="63">IF(ABS(AD18-(Z18+AB18))&lt;0.001,0,AD18-(Z18+AB18))</f>
        <v>0</v>
      </c>
      <c r="BO18" s="334">
        <f t="shared" ref="BO18" si="64">IF(ABS(AI18-(AE18+AG18))&lt;0.001,0,AI18-(AE18+AG18))</f>
        <v>0</v>
      </c>
      <c r="BP18" s="334">
        <f t="shared" ref="BP18" si="65">IF(ABS(AJ18-(AF18+AH18))&lt;0.001,0,AJ18-(AF18+AH18))</f>
        <v>-1</v>
      </c>
      <c r="BQ18" s="334">
        <f>IF(BQ$6="OFF",0,IF(ABS(AK18-(Y18+AA18+AE18+AG18))&lt;0.001,0,AK18-(Y18+AA18+AE18+AG18)))</f>
        <v>0</v>
      </c>
      <c r="BR18" s="334">
        <f t="shared" ref="BR18" si="66">IF(ABS(AL18-(Z18+AB18+AF18+AH18))&lt;0.001,0,AL18-(Z18+AB18+AF18+AH18))</f>
        <v>0</v>
      </c>
      <c r="BS18" s="334">
        <f>IF(BS$6="OFF",0,IF(ABS(AK18-(AC18+AI18))&lt;0.001,0,AK18-(AC18+AI18)))</f>
        <v>0</v>
      </c>
      <c r="BT18" s="334">
        <f t="shared" ref="BT18" si="67">IF(ABS(AL18-(AD18+AJ18))&lt;0.001,0,AL18-(AD18+AJ18))</f>
        <v>1</v>
      </c>
      <c r="BU18" s="90"/>
      <c r="BV18" s="334">
        <f t="shared" ref="BV18" si="68">IF(ABS(AR18-(AN18+AP18))&lt;0.001,0,AR18-(AN18+AP18))</f>
        <v>-2</v>
      </c>
      <c r="BW18" s="334">
        <f t="shared" ref="BW18" si="69">IF(ABS(AS18-(AO18+AQ18))&lt;0.001,0,AS18-(AO18+AQ18))</f>
        <v>-3</v>
      </c>
      <c r="BX18" s="334">
        <f t="shared" ref="BX18" si="70">IF(ABS(AX18-(AT18+AV18))&lt;0.001,0,AX18-(AT18+AV18))</f>
        <v>0</v>
      </c>
      <c r="BY18" s="334">
        <f t="shared" ref="BY18" si="71">IF(ABS(AY18-(AU18+AW18))&lt;0.001,0,AY18-(AU18+AW18))</f>
        <v>0</v>
      </c>
      <c r="BZ18" s="334">
        <f t="shared" ref="BZ18" si="72">IF(ABS(AZ18-(AN18+AP18+AT18+AV18))&lt;0.001,0,AZ18-(AN18+AP18+AT18+AV18))</f>
        <v>-2</v>
      </c>
      <c r="CA18" s="334">
        <f t="shared" ref="CA18" si="73">IF(ABS(BA18-(AO18+AQ18+AU18+AW18))&lt;0.001,0,BA18-(AO18+AQ18+AU18+AW18))</f>
        <v>-3</v>
      </c>
      <c r="CB18" s="334">
        <f t="shared" ref="CB18" si="74">IF(ABS(AZ18-(AR18+AX18))&lt;0.001,0,AZ18-(AR18+AX18))</f>
        <v>0</v>
      </c>
      <c r="CC18" s="334">
        <f t="shared" ref="CC18" si="75">IF(ABS(BA18-(AS18+AY18))&lt;0.001,0,BA18-(AS18+AY18))</f>
        <v>0</v>
      </c>
      <c r="CD18" s="355"/>
    </row>
    <row r="19" spans="1:82" s="73" customFormat="1" ht="15" customHeight="1">
      <c r="B19" s="73" t="s">
        <v>47</v>
      </c>
      <c r="H19" s="74"/>
      <c r="J19" s="216"/>
      <c r="K19" s="609"/>
      <c r="L19" s="216"/>
      <c r="M19" s="611"/>
      <c r="N19" s="207"/>
      <c r="O19" s="611"/>
      <c r="P19" s="216"/>
      <c r="Q19" s="609"/>
      <c r="R19" s="216"/>
      <c r="S19" s="611"/>
      <c r="T19" s="216"/>
      <c r="U19" s="613"/>
      <c r="V19" s="216"/>
      <c r="W19" s="609"/>
      <c r="Y19" s="216"/>
      <c r="Z19" s="609"/>
      <c r="AA19" s="216"/>
      <c r="AB19" s="611"/>
      <c r="AC19" s="207"/>
      <c r="AD19" s="611"/>
      <c r="AE19" s="216"/>
      <c r="AF19" s="609"/>
      <c r="AG19" s="216"/>
      <c r="AH19" s="611"/>
      <c r="AI19" s="216"/>
      <c r="AJ19" s="613"/>
      <c r="AK19" s="216"/>
      <c r="AL19" s="609">
        <v>0.14299999999999999</v>
      </c>
      <c r="AN19" s="216"/>
      <c r="AO19" s="609">
        <v>0.59099999999999997</v>
      </c>
      <c r="AP19" s="216"/>
      <c r="AQ19" s="611"/>
      <c r="AR19" s="207"/>
      <c r="AS19" s="611"/>
      <c r="AT19" s="216"/>
      <c r="AU19" s="609"/>
      <c r="AV19" s="216"/>
      <c r="AW19" s="611"/>
      <c r="AX19" s="216"/>
      <c r="AY19" s="613"/>
      <c r="AZ19" s="216"/>
      <c r="BA19" s="609"/>
      <c r="BC19" s="373"/>
      <c r="BD19" s="606"/>
      <c r="BE19" s="606"/>
      <c r="BF19" s="606"/>
      <c r="BG19" s="606"/>
      <c r="BH19" s="606"/>
      <c r="BI19" s="606"/>
      <c r="BJ19" s="606"/>
      <c r="BK19" s="606"/>
      <c r="BM19" s="606"/>
      <c r="BN19" s="606"/>
      <c r="BO19" s="606"/>
      <c r="BP19" s="606"/>
      <c r="BQ19" s="606"/>
      <c r="BR19" s="606"/>
      <c r="BS19" s="606"/>
      <c r="BT19" s="606"/>
      <c r="BV19" s="606"/>
      <c r="BW19" s="606"/>
      <c r="BX19" s="606"/>
      <c r="BY19" s="606"/>
      <c r="BZ19" s="606"/>
      <c r="CA19" s="606"/>
      <c r="CB19" s="606"/>
      <c r="CC19" s="606"/>
      <c r="CD19" s="75"/>
    </row>
    <row r="20" spans="1:82" s="208" customFormat="1" ht="15" customHeight="1">
      <c r="B20" s="48" t="s">
        <v>477</v>
      </c>
      <c r="C20" s="48"/>
      <c r="D20" s="48"/>
      <c r="E20" s="48"/>
      <c r="F20" s="48"/>
      <c r="H20" s="11" t="s">
        <v>427</v>
      </c>
      <c r="J20" s="232"/>
      <c r="K20" s="610"/>
      <c r="L20" s="232"/>
      <c r="M20" s="612"/>
      <c r="N20" s="232"/>
      <c r="O20" s="612"/>
      <c r="P20" s="232"/>
      <c r="Q20" s="610"/>
      <c r="R20" s="232"/>
      <c r="S20" s="612"/>
      <c r="T20" s="232"/>
      <c r="U20" s="614"/>
      <c r="V20" s="232"/>
      <c r="W20" s="610">
        <v>256</v>
      </c>
      <c r="X20" s="92"/>
      <c r="Y20" s="232"/>
      <c r="Z20" s="610">
        <v>64</v>
      </c>
      <c r="AA20" s="232"/>
      <c r="AB20" s="612">
        <v>69</v>
      </c>
      <c r="AC20" s="232"/>
      <c r="AD20" s="612">
        <v>134</v>
      </c>
      <c r="AE20" s="232"/>
      <c r="AF20" s="610">
        <v>79</v>
      </c>
      <c r="AG20" s="232"/>
      <c r="AH20" s="612">
        <v>75</v>
      </c>
      <c r="AI20" s="232"/>
      <c r="AJ20" s="614">
        <v>153</v>
      </c>
      <c r="AK20" s="232">
        <v>257</v>
      </c>
      <c r="AL20" s="610">
        <v>287</v>
      </c>
      <c r="AM20" s="92"/>
      <c r="AN20" s="232">
        <v>65</v>
      </c>
      <c r="AO20" s="610">
        <v>73</v>
      </c>
      <c r="AP20" s="232"/>
      <c r="AQ20" s="612"/>
      <c r="AR20" s="232"/>
      <c r="AS20" s="612"/>
      <c r="AT20" s="232"/>
      <c r="AU20" s="610"/>
      <c r="AV20" s="232"/>
      <c r="AW20" s="612"/>
      <c r="AX20" s="232"/>
      <c r="AY20" s="614"/>
      <c r="AZ20" s="232"/>
      <c r="BA20" s="610"/>
      <c r="BC20" s="352"/>
      <c r="BD20" s="334">
        <f t="shared" ref="BD20:BE20" si="76">IF(ABS(N20-(J20+L20))&lt;0.001,0,N20-(J20+L20))</f>
        <v>0</v>
      </c>
      <c r="BE20" s="334">
        <f t="shared" si="76"/>
        <v>0</v>
      </c>
      <c r="BF20" s="334">
        <f t="shared" ref="BF20:BG20" si="77">IF(ABS(T20-(P20+R20))&lt;0.001,0,T20-(P20+R20))</f>
        <v>0</v>
      </c>
      <c r="BG20" s="334">
        <f t="shared" si="77"/>
        <v>0</v>
      </c>
      <c r="BH20" s="334">
        <f t="shared" ref="BH20" si="78">IF(ABS(V20-(J20+L20+P20+R20))&lt;0.001,0,V20-(J20+L20+P20+R20))</f>
        <v>0</v>
      </c>
      <c r="BI20" s="334">
        <f>IF(BI$6="OFF",0,IF(ABS(W20-(K20+M20+Q20+S20))&lt;0.001,0,W20-(K20+M20+Q20+S20)))</f>
        <v>0</v>
      </c>
      <c r="BJ20" s="334">
        <f t="shared" ref="BJ20" si="79">IF(ABS(V20-(N20+T20))&lt;0.001,0,V20-(N20+T20))</f>
        <v>0</v>
      </c>
      <c r="BK20" s="334">
        <f>IF(BK$6="OFF",0,IF(BK14=2016,0,IF(ABS(W20-(O20+U20))&lt;0.001,0,W20-(O20+U20))))</f>
        <v>0</v>
      </c>
      <c r="BL20" s="90"/>
      <c r="BM20" s="334">
        <f t="shared" ref="BM20:BN20" si="80">IF(ABS(AC20-(Y20+AA20))&lt;0.001,0,AC20-(Y20+AA20))</f>
        <v>0</v>
      </c>
      <c r="BN20" s="334">
        <f t="shared" si="80"/>
        <v>1</v>
      </c>
      <c r="BO20" s="334">
        <f t="shared" ref="BO20:BP20" si="81">IF(ABS(AI20-(AE20+AG20))&lt;0.001,0,AI20-(AE20+AG20))</f>
        <v>0</v>
      </c>
      <c r="BP20" s="334">
        <f t="shared" si="81"/>
        <v>-1</v>
      </c>
      <c r="BQ20" s="334">
        <f>IF(BQ$6="OFF",0,IF(ABS(AK20-(Y20+AA20+AE20+AG20))&lt;0.001,0,AK20-(Y20+AA20+AE20+AG20)))</f>
        <v>0</v>
      </c>
      <c r="BR20" s="334">
        <f t="shared" ref="BR20" si="82">IF(ABS(AL20-(Z20+AB20+AF20+AH20))&lt;0.001,0,AL20-(Z20+AB20+AF20+AH20))</f>
        <v>0</v>
      </c>
      <c r="BS20" s="334">
        <f>IF(BS$6="OFF",0,IF(ABS(AK20-(AC20+AI20))&lt;0.001,0,AK20-(AC20+AI20)))</f>
        <v>0</v>
      </c>
      <c r="BT20" s="334">
        <f t="shared" ref="BT20" si="83">IF(ABS(AL20-(AD20+AJ20))&lt;0.001,0,AL20-(AD20+AJ20))</f>
        <v>0</v>
      </c>
      <c r="BU20" s="90"/>
      <c r="BV20" s="334">
        <f t="shared" ref="BV20:BW20" si="84">IF(ABS(AR20-(AN20+AP20))&lt;0.001,0,AR20-(AN20+AP20))</f>
        <v>-65</v>
      </c>
      <c r="BW20" s="334">
        <f t="shared" si="84"/>
        <v>-73</v>
      </c>
      <c r="BX20" s="334">
        <f t="shared" ref="BX20:BY20" si="85">IF(ABS(AX20-(AT20+AV20))&lt;0.001,0,AX20-(AT20+AV20))</f>
        <v>0</v>
      </c>
      <c r="BY20" s="334">
        <f t="shared" si="85"/>
        <v>0</v>
      </c>
      <c r="BZ20" s="334">
        <f t="shared" ref="BZ20:CA20" si="86">IF(ABS(AZ20-(AN20+AP20+AT20+AV20))&lt;0.001,0,AZ20-(AN20+AP20+AT20+AV20))</f>
        <v>-65</v>
      </c>
      <c r="CA20" s="334">
        <f t="shared" si="86"/>
        <v>-73</v>
      </c>
      <c r="CB20" s="334">
        <f t="shared" ref="CB20:CC20" si="87">IF(ABS(AZ20-(AR20+AX20))&lt;0.001,0,AZ20-(AR20+AX20))</f>
        <v>0</v>
      </c>
      <c r="CC20" s="334">
        <f t="shared" si="87"/>
        <v>0</v>
      </c>
      <c r="CD20" s="355"/>
    </row>
    <row r="21" spans="1:82" s="73" customFormat="1" ht="15" customHeight="1">
      <c r="B21" s="73" t="s">
        <v>47</v>
      </c>
      <c r="H21" s="74"/>
      <c r="J21" s="216"/>
      <c r="K21" s="609"/>
      <c r="L21" s="216"/>
      <c r="M21" s="611"/>
      <c r="N21" s="207"/>
      <c r="O21" s="611"/>
      <c r="P21" s="216"/>
      <c r="Q21" s="609"/>
      <c r="R21" s="216"/>
      <c r="S21" s="611"/>
      <c r="T21" s="216"/>
      <c r="U21" s="613"/>
      <c r="V21" s="216"/>
      <c r="W21" s="609"/>
      <c r="Y21" s="216"/>
      <c r="Z21" s="609"/>
      <c r="AA21" s="216"/>
      <c r="AB21" s="611"/>
      <c r="AC21" s="207"/>
      <c r="AD21" s="611"/>
      <c r="AE21" s="216"/>
      <c r="AF21" s="609"/>
      <c r="AG21" s="216"/>
      <c r="AH21" s="611"/>
      <c r="AI21" s="216"/>
      <c r="AJ21" s="613"/>
      <c r="AK21" s="216"/>
      <c r="AL21" s="609">
        <v>0.11799999999999999</v>
      </c>
      <c r="AN21" s="216"/>
      <c r="AO21" s="609">
        <v>0.128</v>
      </c>
      <c r="AP21" s="216"/>
      <c r="AQ21" s="611"/>
      <c r="AR21" s="207"/>
      <c r="AS21" s="611"/>
      <c r="AT21" s="216"/>
      <c r="AU21" s="609"/>
      <c r="AV21" s="216"/>
      <c r="AW21" s="611"/>
      <c r="AX21" s="216"/>
      <c r="AY21" s="613"/>
      <c r="AZ21" s="216"/>
      <c r="BA21" s="609"/>
      <c r="BC21" s="373"/>
      <c r="BD21" s="606"/>
      <c r="BE21" s="606"/>
      <c r="BF21" s="606"/>
      <c r="BG21" s="606"/>
      <c r="BH21" s="606"/>
      <c r="BI21" s="606"/>
      <c r="BJ21" s="606"/>
      <c r="BK21" s="606"/>
      <c r="BM21" s="606"/>
      <c r="BN21" s="606"/>
      <c r="BO21" s="606"/>
      <c r="BP21" s="606"/>
      <c r="BQ21" s="606"/>
      <c r="BR21" s="606"/>
      <c r="BS21" s="606"/>
      <c r="BT21" s="606"/>
      <c r="BV21" s="606"/>
      <c r="BW21" s="606"/>
      <c r="BX21" s="606"/>
      <c r="BY21" s="606"/>
      <c r="BZ21" s="606"/>
      <c r="CA21" s="606"/>
      <c r="CB21" s="606"/>
      <c r="CC21" s="606"/>
      <c r="CD21" s="75"/>
    </row>
    <row r="22" spans="1:82" s="211" customFormat="1" ht="15" customHeight="1">
      <c r="B22" s="12"/>
      <c r="C22" s="12" t="s">
        <v>502</v>
      </c>
      <c r="D22" s="12"/>
      <c r="E22" s="12"/>
      <c r="F22" s="12"/>
      <c r="H22" s="11"/>
      <c r="J22" s="233"/>
      <c r="K22" s="30"/>
      <c r="L22" s="233"/>
      <c r="M22" s="596"/>
      <c r="N22" s="233"/>
      <c r="O22" s="596"/>
      <c r="P22" s="233"/>
      <c r="Q22" s="30"/>
      <c r="R22" s="233"/>
      <c r="S22" s="596"/>
      <c r="T22" s="233"/>
      <c r="U22" s="66"/>
      <c r="V22" s="233"/>
      <c r="W22" s="30">
        <v>196</v>
      </c>
      <c r="X22" s="89"/>
      <c r="Y22" s="233"/>
      <c r="Z22" s="30">
        <v>49</v>
      </c>
      <c r="AA22" s="233"/>
      <c r="AB22" s="596">
        <v>53</v>
      </c>
      <c r="AC22" s="233"/>
      <c r="AD22" s="596">
        <v>102</v>
      </c>
      <c r="AE22" s="233"/>
      <c r="AF22" s="30">
        <v>59</v>
      </c>
      <c r="AG22" s="233"/>
      <c r="AH22" s="596">
        <v>58</v>
      </c>
      <c r="AI22" s="233"/>
      <c r="AJ22" s="66">
        <v>117</v>
      </c>
      <c r="AK22" s="233">
        <v>197</v>
      </c>
      <c r="AL22" s="30">
        <v>218</v>
      </c>
      <c r="AM22" s="89"/>
      <c r="AN22" s="233">
        <v>49</v>
      </c>
      <c r="AO22" s="30">
        <v>53</v>
      </c>
      <c r="AP22" s="233"/>
      <c r="AQ22" s="596"/>
      <c r="AR22" s="233"/>
      <c r="AS22" s="596"/>
      <c r="AT22" s="233"/>
      <c r="AU22" s="30"/>
      <c r="AV22" s="233"/>
      <c r="AW22" s="596"/>
      <c r="AX22" s="233"/>
      <c r="AY22" s="66"/>
      <c r="AZ22" s="233"/>
      <c r="BA22" s="30"/>
      <c r="BC22" s="352"/>
      <c r="BD22" s="334">
        <f t="shared" ref="BD22:BE22" si="88">IF(ABS(N22-(J22+L22))&lt;0.001,0,N22-(J22+L22))</f>
        <v>0</v>
      </c>
      <c r="BE22" s="334">
        <f t="shared" si="88"/>
        <v>0</v>
      </c>
      <c r="BF22" s="334">
        <f t="shared" ref="BF22:BG22" si="89">IF(ABS(T22-(P22+R22))&lt;0.001,0,T22-(P22+R22))</f>
        <v>0</v>
      </c>
      <c r="BG22" s="334">
        <f t="shared" si="89"/>
        <v>0</v>
      </c>
      <c r="BH22" s="334">
        <f t="shared" ref="BH22" si="90">IF(ABS(V22-(J22+L22+P22+R22))&lt;0.001,0,V22-(J22+L22+P22+R22))</f>
        <v>0</v>
      </c>
      <c r="BI22" s="334">
        <f>IF(BI$6="OFF",0,IF(ABS(W22-(K22+M22+Q22+S22))&lt;0.001,0,W22-(K22+M22+Q22+S22)))</f>
        <v>0</v>
      </c>
      <c r="BJ22" s="334">
        <f t="shared" ref="BJ22" si="91">IF(ABS(V22-(N22+T22))&lt;0.001,0,V22-(N22+T22))</f>
        <v>0</v>
      </c>
      <c r="BK22" s="334">
        <f>IF(BK$6="OFF",0,IF(BK16=2016,0,IF(ABS(W22-(O22+U22))&lt;0.001,0,W22-(O22+U22))))</f>
        <v>0</v>
      </c>
      <c r="BL22" s="73"/>
      <c r="BM22" s="334">
        <f t="shared" ref="BM22:BN22" si="92">IF(ABS(AC22-(Y22+AA22))&lt;0.001,0,AC22-(Y22+AA22))</f>
        <v>0</v>
      </c>
      <c r="BN22" s="334">
        <f t="shared" si="92"/>
        <v>0</v>
      </c>
      <c r="BO22" s="334">
        <f t="shared" ref="BO22:BP22" si="93">IF(ABS(AI22-(AE22+AG22))&lt;0.001,0,AI22-(AE22+AG22))</f>
        <v>0</v>
      </c>
      <c r="BP22" s="334">
        <f t="shared" si="93"/>
        <v>0</v>
      </c>
      <c r="BQ22" s="334">
        <f>IF(BQ$6="OFF",0,IF(ABS(AK22-(Y22+AA22+AE22+AG22))&lt;0.001,0,AK22-(Y22+AA22+AE22+AG22)))</f>
        <v>0</v>
      </c>
      <c r="BR22" s="334">
        <f t="shared" ref="BR22" si="94">IF(ABS(AL22-(Z22+AB22+AF22+AH22))&lt;0.001,0,AL22-(Z22+AB22+AF22+AH22))</f>
        <v>-1</v>
      </c>
      <c r="BS22" s="334">
        <f>IF(BS$6="OFF",0,IF(ABS(AK22-(AC22+AI22))&lt;0.001,0,AK22-(AC22+AI22)))</f>
        <v>0</v>
      </c>
      <c r="BT22" s="334">
        <f t="shared" ref="BT22" si="95">IF(ABS(AL22-(AD22+AJ22))&lt;0.001,0,AL22-(AD22+AJ22))</f>
        <v>-1</v>
      </c>
      <c r="BU22" s="73"/>
      <c r="BV22" s="334">
        <f t="shared" ref="BV22:BW22" si="96">IF(ABS(AR22-(AN22+AP22))&lt;0.001,0,AR22-(AN22+AP22))</f>
        <v>-49</v>
      </c>
      <c r="BW22" s="334">
        <f t="shared" si="96"/>
        <v>-53</v>
      </c>
      <c r="BX22" s="334">
        <f t="shared" ref="BX22:BY22" si="97">IF(ABS(AX22-(AT22+AV22))&lt;0.001,0,AX22-(AT22+AV22))</f>
        <v>0</v>
      </c>
      <c r="BY22" s="334">
        <f t="shared" si="97"/>
        <v>0</v>
      </c>
      <c r="BZ22" s="334">
        <f t="shared" ref="BZ22:CA22" si="98">IF(ABS(AZ22-(AN22+AP22+AT22+AV22))&lt;0.001,0,AZ22-(AN22+AP22+AT22+AV22))</f>
        <v>-49</v>
      </c>
      <c r="CA22" s="334">
        <f t="shared" si="98"/>
        <v>-53</v>
      </c>
      <c r="CB22" s="334">
        <f t="shared" ref="CB22:CC22" si="99">IF(ABS(AZ22-(AR22+AX22))&lt;0.001,0,AZ22-(AR22+AX22))</f>
        <v>0</v>
      </c>
      <c r="CC22" s="334">
        <f t="shared" si="99"/>
        <v>0</v>
      </c>
      <c r="CD22" s="355"/>
    </row>
    <row r="23" spans="1:82" s="73" customFormat="1" ht="15" customHeight="1">
      <c r="C23" s="73" t="s">
        <v>47</v>
      </c>
      <c r="H23" s="74"/>
      <c r="J23" s="216"/>
      <c r="K23" s="609"/>
      <c r="L23" s="216"/>
      <c r="M23" s="611"/>
      <c r="N23" s="207"/>
      <c r="O23" s="611"/>
      <c r="P23" s="216"/>
      <c r="Q23" s="609"/>
      <c r="R23" s="216"/>
      <c r="S23" s="611"/>
      <c r="T23" s="216"/>
      <c r="U23" s="613"/>
      <c r="V23" s="216"/>
      <c r="W23" s="609"/>
      <c r="Y23" s="216"/>
      <c r="Z23" s="609"/>
      <c r="AA23" s="216"/>
      <c r="AB23" s="611"/>
      <c r="AC23" s="207"/>
      <c r="AD23" s="611"/>
      <c r="AE23" s="216"/>
      <c r="AF23" s="609"/>
      <c r="AG23" s="216"/>
      <c r="AH23" s="611"/>
      <c r="AI23" s="216"/>
      <c r="AJ23" s="613"/>
      <c r="AK23" s="216"/>
      <c r="AL23" s="609">
        <v>0.109</v>
      </c>
      <c r="AN23" s="216"/>
      <c r="AO23" s="609">
        <v>7.2999999999999995E-2</v>
      </c>
      <c r="AP23" s="216"/>
      <c r="AQ23" s="611"/>
      <c r="AR23" s="207"/>
      <c r="AS23" s="611"/>
      <c r="AT23" s="216"/>
      <c r="AU23" s="609"/>
      <c r="AV23" s="216"/>
      <c r="AW23" s="611"/>
      <c r="AX23" s="216"/>
      <c r="AY23" s="613"/>
      <c r="AZ23" s="216"/>
      <c r="BA23" s="609"/>
      <c r="BC23" s="373"/>
      <c r="BD23" s="606"/>
      <c r="BE23" s="606"/>
      <c r="BF23" s="606"/>
      <c r="BG23" s="606"/>
      <c r="BH23" s="606"/>
      <c r="BI23" s="606"/>
      <c r="BJ23" s="606"/>
      <c r="BK23" s="606"/>
      <c r="BM23" s="606"/>
      <c r="BN23" s="606"/>
      <c r="BO23" s="606"/>
      <c r="BP23" s="606"/>
      <c r="BQ23" s="606"/>
      <c r="BR23" s="606"/>
      <c r="BS23" s="606"/>
      <c r="BT23" s="606"/>
      <c r="BV23" s="606"/>
      <c r="BW23" s="606"/>
      <c r="BX23" s="606"/>
      <c r="BY23" s="606"/>
      <c r="BZ23" s="606"/>
      <c r="CA23" s="606"/>
      <c r="CB23" s="606"/>
      <c r="CC23" s="606"/>
      <c r="CD23" s="75"/>
    </row>
    <row r="24" spans="1:82" s="208" customFormat="1" ht="15" customHeight="1">
      <c r="B24" s="48" t="s">
        <v>476</v>
      </c>
      <c r="C24" s="48"/>
      <c r="D24" s="48"/>
      <c r="E24" s="48"/>
      <c r="F24" s="48"/>
      <c r="H24" s="11" t="s">
        <v>428</v>
      </c>
      <c r="J24" s="232"/>
      <c r="K24" s="610"/>
      <c r="L24" s="232"/>
      <c r="M24" s="612"/>
      <c r="N24" s="232"/>
      <c r="O24" s="612"/>
      <c r="P24" s="232"/>
      <c r="Q24" s="610"/>
      <c r="R24" s="232"/>
      <c r="S24" s="612"/>
      <c r="T24" s="232"/>
      <c r="U24" s="614"/>
      <c r="V24" s="232"/>
      <c r="W24" s="610">
        <v>313</v>
      </c>
      <c r="X24" s="92"/>
      <c r="Y24" s="232"/>
      <c r="Z24" s="610">
        <v>74</v>
      </c>
      <c r="AA24" s="232"/>
      <c r="AB24" s="612">
        <v>84</v>
      </c>
      <c r="AC24" s="232"/>
      <c r="AD24" s="612">
        <v>158</v>
      </c>
      <c r="AE24" s="232"/>
      <c r="AF24" s="610">
        <v>88</v>
      </c>
      <c r="AG24" s="232"/>
      <c r="AH24" s="612">
        <v>117</v>
      </c>
      <c r="AI24" s="232"/>
      <c r="AJ24" s="614">
        <v>205</v>
      </c>
      <c r="AK24" s="232">
        <v>314</v>
      </c>
      <c r="AL24" s="610">
        <v>363</v>
      </c>
      <c r="AM24" s="92"/>
      <c r="AN24" s="232">
        <v>74</v>
      </c>
      <c r="AO24" s="610">
        <v>91</v>
      </c>
      <c r="AP24" s="232"/>
      <c r="AQ24" s="612"/>
      <c r="AR24" s="232"/>
      <c r="AS24" s="612"/>
      <c r="AT24" s="232"/>
      <c r="AU24" s="610"/>
      <c r="AV24" s="232"/>
      <c r="AW24" s="612"/>
      <c r="AX24" s="232"/>
      <c r="AY24" s="614"/>
      <c r="AZ24" s="232"/>
      <c r="BA24" s="610"/>
      <c r="BC24" s="352"/>
      <c r="BD24" s="334">
        <f t="shared" ref="BD24" si="100">IF(ABS(N24-(J24+L24))&lt;0.001,0,N24-(J24+L24))</f>
        <v>0</v>
      </c>
      <c r="BE24" s="334">
        <f t="shared" ref="BE24" si="101">IF(ABS(O24-(K24+M24))&lt;0.001,0,O24-(K24+M24))</f>
        <v>0</v>
      </c>
      <c r="BF24" s="334">
        <f t="shared" ref="BF24" si="102">IF(ABS(T24-(P24+R24))&lt;0.001,0,T24-(P24+R24))</f>
        <v>0</v>
      </c>
      <c r="BG24" s="334">
        <f t="shared" ref="BG24" si="103">IF(ABS(U24-(Q24+S24))&lt;0.001,0,U24-(Q24+S24))</f>
        <v>0</v>
      </c>
      <c r="BH24" s="334">
        <f t="shared" ref="BH24" si="104">IF(ABS(V24-(J24+L24+P24+R24))&lt;0.001,0,V24-(J24+L24+P24+R24))</f>
        <v>0</v>
      </c>
      <c r="BI24" s="334">
        <f>IF(BI$6="OFF",0,IF(ABS(W24-(K24+M24+Q24+S24))&lt;0.001,0,W24-(K24+M24+Q24+S24)))</f>
        <v>0</v>
      </c>
      <c r="BJ24" s="334">
        <f t="shared" ref="BJ24" si="105">IF(ABS(V24-(N24+T24))&lt;0.001,0,V24-(N24+T24))</f>
        <v>0</v>
      </c>
      <c r="BK24" s="334">
        <f>IF(BK$6="OFF",0,IF(BK18=2016,0,IF(ABS(W24-(O24+U24))&lt;0.001,0,W24-(O24+U24))))</f>
        <v>0</v>
      </c>
      <c r="BL24" s="90"/>
      <c r="BM24" s="334">
        <f t="shared" ref="BM24" si="106">IF(ABS(AC24-(Y24+AA24))&lt;0.001,0,AC24-(Y24+AA24))</f>
        <v>0</v>
      </c>
      <c r="BN24" s="334">
        <f t="shared" ref="BN24" si="107">IF(ABS(AD24-(Z24+AB24))&lt;0.001,0,AD24-(Z24+AB24))</f>
        <v>0</v>
      </c>
      <c r="BO24" s="334">
        <f t="shared" ref="BO24" si="108">IF(ABS(AI24-(AE24+AG24))&lt;0.001,0,AI24-(AE24+AG24))</f>
        <v>0</v>
      </c>
      <c r="BP24" s="334">
        <f t="shared" ref="BP24" si="109">IF(ABS(AJ24-(AF24+AH24))&lt;0.001,0,AJ24-(AF24+AH24))</f>
        <v>0</v>
      </c>
      <c r="BQ24" s="334">
        <f>IF(BQ$6="OFF",0,IF(ABS(AK24-(Y24+AA24+AE24+AG24))&lt;0.001,0,AK24-(Y24+AA24+AE24+AG24)))</f>
        <v>0</v>
      </c>
      <c r="BR24" s="334">
        <f t="shared" ref="BR24" si="110">IF(ABS(AL24-(Z24+AB24+AF24+AH24))&lt;0.001,0,AL24-(Z24+AB24+AF24+AH24))</f>
        <v>0</v>
      </c>
      <c r="BS24" s="334">
        <f>IF(BS$6="OFF",0,IF(ABS(AK24-(AC24+AI24))&lt;0.001,0,AK24-(AC24+AI24)))</f>
        <v>0</v>
      </c>
      <c r="BT24" s="334">
        <f t="shared" ref="BT24" si="111">IF(ABS(AL24-(AD24+AJ24))&lt;0.001,0,AL24-(AD24+AJ24))</f>
        <v>0</v>
      </c>
      <c r="BU24" s="90"/>
      <c r="BV24" s="334">
        <f t="shared" ref="BV24" si="112">IF(ABS(AR24-(AN24+AP24))&lt;0.001,0,AR24-(AN24+AP24))</f>
        <v>-74</v>
      </c>
      <c r="BW24" s="334">
        <f t="shared" ref="BW24" si="113">IF(ABS(AS24-(AO24+AQ24))&lt;0.001,0,AS24-(AO24+AQ24))</f>
        <v>-91</v>
      </c>
      <c r="BX24" s="334">
        <f t="shared" ref="BX24" si="114">IF(ABS(AX24-(AT24+AV24))&lt;0.001,0,AX24-(AT24+AV24))</f>
        <v>0</v>
      </c>
      <c r="BY24" s="334">
        <f t="shared" ref="BY24" si="115">IF(ABS(AY24-(AU24+AW24))&lt;0.001,0,AY24-(AU24+AW24))</f>
        <v>0</v>
      </c>
      <c r="BZ24" s="334">
        <f t="shared" ref="BZ24" si="116">IF(ABS(AZ24-(AN24+AP24+AT24+AV24))&lt;0.001,0,AZ24-(AN24+AP24+AT24+AV24))</f>
        <v>-74</v>
      </c>
      <c r="CA24" s="334">
        <f t="shared" ref="CA24" si="117">IF(ABS(BA24-(AO24+AQ24+AU24+AW24))&lt;0.001,0,BA24-(AO24+AQ24+AU24+AW24))</f>
        <v>-91</v>
      </c>
      <c r="CB24" s="334">
        <f t="shared" ref="CB24" si="118">IF(ABS(AZ24-(AR24+AX24))&lt;0.001,0,AZ24-(AR24+AX24))</f>
        <v>0</v>
      </c>
      <c r="CC24" s="334">
        <f t="shared" ref="CC24" si="119">IF(ABS(BA24-(AS24+AY24))&lt;0.001,0,BA24-(AS24+AY24))</f>
        <v>0</v>
      </c>
      <c r="CD24" s="355"/>
    </row>
    <row r="25" spans="1:82" s="73" customFormat="1" ht="15" customHeight="1">
      <c r="B25" s="73" t="s">
        <v>47</v>
      </c>
      <c r="H25" s="74"/>
      <c r="J25" s="216"/>
      <c r="K25" s="609"/>
      <c r="L25" s="216"/>
      <c r="M25" s="611"/>
      <c r="N25" s="207"/>
      <c r="O25" s="611"/>
      <c r="P25" s="216"/>
      <c r="Q25" s="609"/>
      <c r="R25" s="216"/>
      <c r="S25" s="611"/>
      <c r="T25" s="216"/>
      <c r="U25" s="613"/>
      <c r="V25" s="216"/>
      <c r="W25" s="609"/>
      <c r="Y25" s="216"/>
      <c r="Z25" s="609"/>
      <c r="AA25" s="216"/>
      <c r="AB25" s="611"/>
      <c r="AC25" s="207"/>
      <c r="AD25" s="611"/>
      <c r="AE25" s="216"/>
      <c r="AF25" s="609"/>
      <c r="AG25" s="216"/>
      <c r="AH25" s="611"/>
      <c r="AI25" s="216"/>
      <c r="AJ25" s="613"/>
      <c r="AK25" s="216"/>
      <c r="AL25" s="609">
        <v>0.156</v>
      </c>
      <c r="AN25" s="216"/>
      <c r="AO25" s="609">
        <v>0.24</v>
      </c>
      <c r="AP25" s="216"/>
      <c r="AQ25" s="611"/>
      <c r="AR25" s="207"/>
      <c r="AS25" s="611"/>
      <c r="AT25" s="216"/>
      <c r="AU25" s="609"/>
      <c r="AV25" s="216"/>
      <c r="AW25" s="611"/>
      <c r="AX25" s="216"/>
      <c r="AY25" s="613"/>
      <c r="AZ25" s="216"/>
      <c r="BA25" s="609"/>
      <c r="BC25" s="373"/>
      <c r="BD25" s="606"/>
      <c r="BE25" s="606"/>
      <c r="BF25" s="606"/>
      <c r="BG25" s="606"/>
      <c r="BH25" s="606"/>
      <c r="BI25" s="606"/>
      <c r="BJ25" s="606"/>
      <c r="BK25" s="606"/>
      <c r="BM25" s="606"/>
      <c r="BN25" s="606"/>
      <c r="BO25" s="606"/>
      <c r="BP25" s="606"/>
      <c r="BQ25" s="606"/>
      <c r="BR25" s="606"/>
      <c r="BS25" s="606"/>
      <c r="BT25" s="606"/>
      <c r="BV25" s="606"/>
      <c r="BW25" s="606"/>
      <c r="BX25" s="606"/>
      <c r="BY25" s="606"/>
      <c r="BZ25" s="606"/>
      <c r="CA25" s="606"/>
      <c r="CB25" s="606"/>
      <c r="CC25" s="606"/>
      <c r="CD25" s="75"/>
    </row>
    <row r="26" spans="1:82" s="208" customFormat="1" ht="15" customHeight="1">
      <c r="B26" s="48" t="s">
        <v>46</v>
      </c>
      <c r="C26" s="48"/>
      <c r="D26" s="48"/>
      <c r="E26" s="48"/>
      <c r="F26" s="48"/>
      <c r="H26" s="11" t="s">
        <v>826</v>
      </c>
      <c r="J26" s="232"/>
      <c r="K26" s="610"/>
      <c r="L26" s="232"/>
      <c r="M26" s="612"/>
      <c r="N26" s="232"/>
      <c r="O26" s="612"/>
      <c r="P26" s="232"/>
      <c r="Q26" s="610"/>
      <c r="R26" s="232"/>
      <c r="S26" s="612"/>
      <c r="T26" s="232"/>
      <c r="U26" s="614"/>
      <c r="V26" s="232"/>
      <c r="W26" s="610">
        <v>23</v>
      </c>
      <c r="X26" s="92"/>
      <c r="Y26" s="232"/>
      <c r="Z26" s="610">
        <v>7</v>
      </c>
      <c r="AA26" s="232"/>
      <c r="AB26" s="612">
        <v>9</v>
      </c>
      <c r="AC26" s="232"/>
      <c r="AD26" s="612">
        <v>16</v>
      </c>
      <c r="AE26" s="232"/>
      <c r="AF26" s="610">
        <v>7</v>
      </c>
      <c r="AG26" s="232"/>
      <c r="AH26" s="612">
        <v>4</v>
      </c>
      <c r="AI26" s="232"/>
      <c r="AJ26" s="614">
        <v>11</v>
      </c>
      <c r="AK26" s="232">
        <v>23</v>
      </c>
      <c r="AL26" s="610">
        <v>27</v>
      </c>
      <c r="AM26" s="92"/>
      <c r="AN26" s="232">
        <v>7</v>
      </c>
      <c r="AO26" s="610">
        <v>7</v>
      </c>
      <c r="AP26" s="232"/>
      <c r="AQ26" s="612"/>
      <c r="AR26" s="232"/>
      <c r="AS26" s="612"/>
      <c r="AT26" s="232"/>
      <c r="AU26" s="610"/>
      <c r="AV26" s="232"/>
      <c r="AW26" s="612"/>
      <c r="AX26" s="232"/>
      <c r="AY26" s="614"/>
      <c r="AZ26" s="232"/>
      <c r="BA26" s="610"/>
      <c r="BC26" s="352"/>
      <c r="BD26" s="334">
        <f t="shared" ref="BD26:BE26" si="120">IF(ABS(N26-(J26+L26))&lt;0.001,0,N26-(J26+L26))</f>
        <v>0</v>
      </c>
      <c r="BE26" s="334">
        <f t="shared" si="120"/>
        <v>0</v>
      </c>
      <c r="BF26" s="334">
        <f t="shared" ref="BF26:BG26" si="121">IF(ABS(T26-(P26+R26))&lt;0.001,0,T26-(P26+R26))</f>
        <v>0</v>
      </c>
      <c r="BG26" s="334">
        <f t="shared" si="121"/>
        <v>0</v>
      </c>
      <c r="BH26" s="334">
        <f t="shared" ref="BH26" si="122">IF(ABS(V26-(J26+L26+P26+R26))&lt;0.001,0,V26-(J26+L26+P26+R26))</f>
        <v>0</v>
      </c>
      <c r="BI26" s="334">
        <f>IF(BI$6="OFF",0,IF(ABS(W26-(K26+M26+Q26+S26))&lt;0.001,0,W26-(K26+M26+Q26+S26)))</f>
        <v>0</v>
      </c>
      <c r="BJ26" s="334">
        <f t="shared" ref="BJ26" si="123">IF(ABS(V26-(N26+T26))&lt;0.001,0,V26-(N26+T26))</f>
        <v>0</v>
      </c>
      <c r="BK26" s="334">
        <f>IF(BK$6="OFF",0,IF(BK20=2016,0,IF(ABS(W26-(O26+U26))&lt;0.001,0,W26-(O26+U26))))</f>
        <v>0</v>
      </c>
      <c r="BL26" s="90"/>
      <c r="BM26" s="334">
        <f t="shared" ref="BM26:BN26" si="124">IF(ABS(AC26-(Y26+AA26))&lt;0.001,0,AC26-(Y26+AA26))</f>
        <v>0</v>
      </c>
      <c r="BN26" s="334">
        <f t="shared" si="124"/>
        <v>0</v>
      </c>
      <c r="BO26" s="334">
        <f t="shared" ref="BO26:BP26" si="125">IF(ABS(AI26-(AE26+AG26))&lt;0.001,0,AI26-(AE26+AG26))</f>
        <v>0</v>
      </c>
      <c r="BP26" s="334">
        <f t="shared" si="125"/>
        <v>0</v>
      </c>
      <c r="BQ26" s="334">
        <f>IF(BQ$6="OFF",0,IF(ABS(AK26-(Y26+AA26+AE26+AG26))&lt;0.001,0,AK26-(Y26+AA26+AE26+AG26)))</f>
        <v>0</v>
      </c>
      <c r="BR26" s="334">
        <f t="shared" ref="BR26" si="126">IF(ABS(AL26-(Z26+AB26+AF26+AH26))&lt;0.001,0,AL26-(Z26+AB26+AF26+AH26))</f>
        <v>0</v>
      </c>
      <c r="BS26" s="334">
        <f>IF(BS$6="OFF",0,IF(ABS(AK26-(AC26+AI26))&lt;0.001,0,AK26-(AC26+AI26)))</f>
        <v>0</v>
      </c>
      <c r="BT26" s="334">
        <f t="shared" ref="BT26" si="127">IF(ABS(AL26-(AD26+AJ26))&lt;0.001,0,AL26-(AD26+AJ26))</f>
        <v>0</v>
      </c>
      <c r="BU26" s="90"/>
      <c r="BV26" s="334">
        <f t="shared" ref="BV26:BW26" si="128">IF(ABS(AR26-(AN26+AP26))&lt;0.001,0,AR26-(AN26+AP26))</f>
        <v>-7</v>
      </c>
      <c r="BW26" s="334">
        <f t="shared" si="128"/>
        <v>-7</v>
      </c>
      <c r="BX26" s="334">
        <f t="shared" ref="BX26:BY26" si="129">IF(ABS(AX26-(AT26+AV26))&lt;0.001,0,AX26-(AT26+AV26))</f>
        <v>0</v>
      </c>
      <c r="BY26" s="334">
        <f t="shared" si="129"/>
        <v>0</v>
      </c>
      <c r="BZ26" s="334">
        <f t="shared" ref="BZ26:CA26" si="130">IF(ABS(AZ26-(AN26+AP26+AT26+AV26))&lt;0.001,0,AZ26-(AN26+AP26+AT26+AV26))</f>
        <v>-7</v>
      </c>
      <c r="CA26" s="334">
        <f t="shared" si="130"/>
        <v>-7</v>
      </c>
      <c r="CB26" s="334">
        <f t="shared" ref="CB26:CC26" si="131">IF(ABS(AZ26-(AR26+AX26))&lt;0.001,0,AZ26-(AR26+AX26))</f>
        <v>0</v>
      </c>
      <c r="CC26" s="334">
        <f t="shared" si="131"/>
        <v>0</v>
      </c>
      <c r="CD26" s="355"/>
    </row>
    <row r="27" spans="1:82" s="73" customFormat="1" ht="15" customHeight="1" thickBot="1">
      <c r="B27" s="307" t="s">
        <v>47</v>
      </c>
      <c r="C27" s="307"/>
      <c r="D27" s="307"/>
      <c r="E27" s="307"/>
      <c r="F27" s="308"/>
      <c r="G27" s="292"/>
      <c r="H27" s="574"/>
      <c r="I27" s="293"/>
      <c r="J27" s="309"/>
      <c r="K27" s="668"/>
      <c r="L27" s="309"/>
      <c r="M27" s="669"/>
      <c r="N27" s="309"/>
      <c r="O27" s="669"/>
      <c r="P27" s="309"/>
      <c r="Q27" s="668"/>
      <c r="R27" s="309"/>
      <c r="S27" s="669"/>
      <c r="T27" s="309"/>
      <c r="U27" s="670"/>
      <c r="V27" s="309"/>
      <c r="W27" s="668"/>
      <c r="Y27" s="309"/>
      <c r="Z27" s="668"/>
      <c r="AA27" s="309"/>
      <c r="AB27" s="669"/>
      <c r="AC27" s="309"/>
      <c r="AD27" s="669"/>
      <c r="AE27" s="309"/>
      <c r="AF27" s="668"/>
      <c r="AG27" s="309"/>
      <c r="AH27" s="669"/>
      <c r="AI27" s="309"/>
      <c r="AJ27" s="670"/>
      <c r="AK27" s="309"/>
      <c r="AL27" s="668">
        <v>0.16300000000000001</v>
      </c>
      <c r="AN27" s="309"/>
      <c r="AO27" s="668">
        <v>8.5000000000000006E-2</v>
      </c>
      <c r="AP27" s="309"/>
      <c r="AQ27" s="669"/>
      <c r="AR27" s="309"/>
      <c r="AS27" s="669"/>
      <c r="AT27" s="309"/>
      <c r="AU27" s="668"/>
      <c r="AV27" s="309"/>
      <c r="AW27" s="669"/>
      <c r="AX27" s="309"/>
      <c r="AY27" s="670"/>
      <c r="AZ27" s="309"/>
      <c r="BA27" s="668"/>
      <c r="BC27" s="373"/>
      <c r="BD27" s="607"/>
      <c r="BE27" s="607"/>
      <c r="BF27" s="607"/>
      <c r="BG27" s="607"/>
      <c r="BH27" s="607"/>
      <c r="BI27" s="607"/>
      <c r="BJ27" s="607"/>
      <c r="BK27" s="607"/>
      <c r="BM27" s="607"/>
      <c r="BN27" s="607"/>
      <c r="BO27" s="607"/>
      <c r="BP27" s="607"/>
      <c r="BQ27" s="607"/>
      <c r="BR27" s="607"/>
      <c r="BS27" s="607"/>
      <c r="BT27" s="607"/>
      <c r="BV27" s="607"/>
      <c r="BW27" s="607"/>
      <c r="BX27" s="607"/>
      <c r="BY27" s="607"/>
      <c r="BZ27" s="607"/>
      <c r="CA27" s="607"/>
      <c r="CB27" s="607"/>
      <c r="CC27" s="607"/>
      <c r="CD27" s="75"/>
    </row>
    <row r="28" spans="1:82" s="87" customFormat="1" ht="15" customHeight="1" thickTop="1">
      <c r="B28" s="90"/>
      <c r="C28" s="90"/>
      <c r="D28" s="90"/>
      <c r="E28" s="90"/>
      <c r="F28" s="94"/>
      <c r="G28" s="292"/>
      <c r="H28" s="93" t="s">
        <v>48</v>
      </c>
      <c r="I28" s="501"/>
      <c r="J28" s="271"/>
      <c r="K28" s="89"/>
      <c r="L28" s="271"/>
      <c r="M28" s="90"/>
      <c r="N28" s="90"/>
      <c r="O28" s="90"/>
      <c r="P28" s="90"/>
      <c r="Q28" s="89"/>
      <c r="R28" s="271"/>
      <c r="S28" s="90"/>
      <c r="T28" s="90"/>
      <c r="U28" s="90"/>
      <c r="V28" s="90"/>
      <c r="W28" s="89"/>
      <c r="X28" s="90"/>
      <c r="Y28" s="271"/>
      <c r="Z28" s="89"/>
      <c r="AA28" s="271"/>
      <c r="AB28" s="90"/>
      <c r="AC28" s="90"/>
      <c r="AD28" s="90"/>
      <c r="AE28" s="90"/>
      <c r="AF28" s="89"/>
      <c r="AG28" s="271"/>
      <c r="AH28" s="90"/>
      <c r="AI28" s="90"/>
      <c r="AJ28" s="90"/>
      <c r="AK28" s="90"/>
      <c r="AL28" s="89"/>
      <c r="AM28" s="90"/>
      <c r="AN28" s="271"/>
      <c r="AO28" s="89"/>
      <c r="AP28" s="271"/>
      <c r="AQ28" s="90"/>
      <c r="AR28" s="90"/>
      <c r="AS28" s="90"/>
      <c r="AT28" s="90"/>
      <c r="AU28" s="89"/>
      <c r="AV28" s="271"/>
      <c r="AW28" s="90"/>
      <c r="AX28" s="90"/>
      <c r="AY28" s="90"/>
      <c r="AZ28" s="90"/>
      <c r="BA28" s="89"/>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row>
    <row r="29" spans="1:82" s="103" customFormat="1" ht="15" customHeight="1">
      <c r="B29" s="464" t="s">
        <v>30</v>
      </c>
      <c r="C29" s="666"/>
      <c r="D29" s="666"/>
      <c r="E29" s="666"/>
      <c r="F29" s="666"/>
      <c r="G29" s="548"/>
      <c r="H29" s="560"/>
      <c r="J29" s="671"/>
      <c r="K29" s="666"/>
      <c r="L29" s="671"/>
      <c r="M29" s="671"/>
      <c r="N29" s="671"/>
      <c r="O29" s="672"/>
      <c r="P29" s="671"/>
      <c r="Q29" s="671"/>
      <c r="R29" s="671"/>
      <c r="S29" s="671"/>
      <c r="T29" s="671"/>
      <c r="U29" s="671"/>
      <c r="V29" s="671"/>
      <c r="W29" s="666"/>
      <c r="X29" s="108"/>
      <c r="Y29" s="671"/>
      <c r="Z29" s="666"/>
      <c r="AA29" s="671"/>
      <c r="AB29" s="671"/>
      <c r="AC29" s="671"/>
      <c r="AD29" s="672"/>
      <c r="AE29" s="671"/>
      <c r="AF29" s="671"/>
      <c r="AG29" s="671"/>
      <c r="AH29" s="671"/>
      <c r="AI29" s="671"/>
      <c r="AJ29" s="671"/>
      <c r="AK29" s="671"/>
      <c r="AL29" s="666"/>
      <c r="AM29" s="108"/>
      <c r="AN29" s="671"/>
      <c r="AO29" s="666"/>
      <c r="AP29" s="671"/>
      <c r="AQ29" s="671"/>
      <c r="AR29" s="671"/>
      <c r="AS29" s="672"/>
      <c r="AT29" s="671"/>
      <c r="AU29" s="671"/>
      <c r="AV29" s="671"/>
      <c r="AW29" s="671"/>
      <c r="AX29" s="671"/>
      <c r="AY29" s="671"/>
      <c r="AZ29" s="671"/>
      <c r="BA29" s="666"/>
      <c r="BC29" s="499"/>
      <c r="BD29" s="104"/>
      <c r="BE29" s="104"/>
      <c r="BF29" s="104"/>
      <c r="BG29" s="104"/>
      <c r="BH29" s="104"/>
      <c r="BI29" s="104"/>
      <c r="BJ29" s="104"/>
      <c r="BK29" s="104"/>
      <c r="BL29" s="104"/>
      <c r="BM29" s="104"/>
      <c r="BN29" s="104"/>
      <c r="BO29" s="104"/>
      <c r="BP29" s="104"/>
      <c r="BQ29" s="104"/>
      <c r="BR29" s="104"/>
      <c r="BS29" s="104"/>
      <c r="BT29" s="104"/>
      <c r="BU29" s="104"/>
      <c r="BV29" s="104"/>
      <c r="BW29" s="104"/>
      <c r="BX29" s="104"/>
      <c r="BY29" s="104"/>
      <c r="BZ29" s="104"/>
      <c r="CA29" s="104"/>
      <c r="CB29" s="104"/>
      <c r="CC29" s="104"/>
      <c r="CD29" s="499"/>
    </row>
    <row r="30" spans="1:82" s="96" customFormat="1" ht="15" customHeight="1">
      <c r="B30" s="503" t="s">
        <v>3</v>
      </c>
      <c r="C30" s="503"/>
      <c r="D30" s="503"/>
      <c r="E30" s="503"/>
      <c r="F30" s="504"/>
      <c r="G30" s="375"/>
      <c r="H30" s="505"/>
      <c r="I30" s="375"/>
      <c r="J30" s="506"/>
      <c r="K30" s="592"/>
      <c r="L30" s="506"/>
      <c r="M30" s="598"/>
      <c r="N30" s="506"/>
      <c r="O30" s="598"/>
      <c r="P30" s="506"/>
      <c r="Q30" s="592"/>
      <c r="R30" s="241"/>
      <c r="S30" s="598"/>
      <c r="T30" s="241"/>
      <c r="U30" s="486"/>
      <c r="V30" s="241"/>
      <c r="W30" s="461">
        <v>1652</v>
      </c>
      <c r="Y30" s="506"/>
      <c r="Z30" s="592">
        <v>404</v>
      </c>
      <c r="AA30" s="506"/>
      <c r="AB30" s="598">
        <v>431</v>
      </c>
      <c r="AC30" s="506"/>
      <c r="AD30" s="598">
        <v>836</v>
      </c>
      <c r="AE30" s="506"/>
      <c r="AF30" s="592">
        <v>445</v>
      </c>
      <c r="AG30" s="241"/>
      <c r="AH30" s="598">
        <v>469</v>
      </c>
      <c r="AI30" s="241"/>
      <c r="AJ30" s="486">
        <v>914</v>
      </c>
      <c r="AK30" s="241">
        <v>1659</v>
      </c>
      <c r="AL30" s="461">
        <v>1750</v>
      </c>
      <c r="AN30" s="506">
        <v>405</v>
      </c>
      <c r="AO30" s="592">
        <v>435</v>
      </c>
      <c r="AP30" s="506"/>
      <c r="AQ30" s="598"/>
      <c r="AR30" s="506"/>
      <c r="AS30" s="598"/>
      <c r="AT30" s="506"/>
      <c r="AU30" s="592"/>
      <c r="AV30" s="241"/>
      <c r="AW30" s="598"/>
      <c r="AX30" s="241"/>
      <c r="AY30" s="486"/>
      <c r="AZ30" s="241"/>
      <c r="BA30" s="461"/>
      <c r="BC30" s="352"/>
      <c r="BD30" s="906">
        <f t="shared" ref="BD30" si="132">IF(ABS(N30-(J30+L30))&lt;0.001,0,N30-(J30+L30))</f>
        <v>0</v>
      </c>
      <c r="BE30" s="906">
        <f t="shared" ref="BE30" si="133">IF(ABS(O30-(K30+M30))&lt;0.001,0,O30-(K30+M30))</f>
        <v>0</v>
      </c>
      <c r="BF30" s="906">
        <f t="shared" ref="BF30" si="134">IF(ABS(T30-(P30+R30))&lt;0.001,0,T30-(P30+R30))</f>
        <v>0</v>
      </c>
      <c r="BG30" s="906">
        <f t="shared" ref="BG30" si="135">IF(ABS(U30-(Q30+S30))&lt;0.001,0,U30-(Q30+S30))</f>
        <v>0</v>
      </c>
      <c r="BH30" s="906">
        <f t="shared" ref="BH30" si="136">IF(ABS(V30-(J30+L30+P30+R30))&lt;0.001,0,V30-(J30+L30+P30+R30))</f>
        <v>0</v>
      </c>
      <c r="BI30" s="906">
        <f t="shared" ref="BI30:BI34" si="137">IF(BI$6="OFF",0,IF(ABS(W30-(K30+M30+Q30+S30))&lt;0.001,0,W30-(K30+M30+Q30+S30)))</f>
        <v>0</v>
      </c>
      <c r="BJ30" s="906">
        <f t="shared" ref="BJ30" si="138">IF(ABS(V30-(N30+T30))&lt;0.001,0,V30-(N30+T30))</f>
        <v>0</v>
      </c>
      <c r="BK30" s="906">
        <f t="shared" ref="BK30:BK34" si="139">IF(BK$6="OFF",0,IF(BK24=2016,0,IF(ABS(W30-(O30+U30))&lt;0.001,0,W30-(O30+U30))))</f>
        <v>0</v>
      </c>
      <c r="BL30" s="221"/>
      <c r="BM30" s="906">
        <f t="shared" ref="BM30" si="140">IF(ABS(AC30-(Y30+AA30))&lt;0.001,0,AC30-(Y30+AA30))</f>
        <v>0</v>
      </c>
      <c r="BN30" s="906">
        <f t="shared" ref="BN30" si="141">IF(ABS(AD30-(Z30+AB30))&lt;0.001,0,AD30-(Z30+AB30))</f>
        <v>1</v>
      </c>
      <c r="BO30" s="906">
        <f t="shared" ref="BO30" si="142">IF(ABS(AI30-(AE30+AG30))&lt;0.001,0,AI30-(AE30+AG30))</f>
        <v>0</v>
      </c>
      <c r="BP30" s="906">
        <f t="shared" ref="BP30" si="143">IF(ABS(AJ30-(AF30+AH30))&lt;0.001,0,AJ30-(AF30+AH30))</f>
        <v>0</v>
      </c>
      <c r="BQ30" s="906">
        <f t="shared" ref="BQ30:BQ34" si="144">IF(BQ$6="OFF",0,IF(ABS(AK30-(Y30+AA30+AE30+AG30))&lt;0.001,0,AK30-(Y30+AA30+AE30+AG30)))</f>
        <v>0</v>
      </c>
      <c r="BR30" s="906">
        <f t="shared" ref="BR30" si="145">IF(ABS(AL30-(Z30+AB30+AF30+AH30))&lt;0.001,0,AL30-(Z30+AB30+AF30+AH30))</f>
        <v>1</v>
      </c>
      <c r="BS30" s="906">
        <f t="shared" ref="BS30:BS34" si="146">IF(BS$6="OFF",0,IF(ABS(AK30-(AC30+AI30))&lt;0.001,0,AK30-(AC30+AI30)))</f>
        <v>0</v>
      </c>
      <c r="BT30" s="906">
        <f t="shared" ref="BT30" si="147">IF(ABS(AL30-(AD30+AJ30))&lt;0.001,0,AL30-(AD30+AJ30))</f>
        <v>0</v>
      </c>
      <c r="BU30" s="221"/>
      <c r="BV30" s="906">
        <f t="shared" ref="BV30" si="148">IF(ABS(AR30-(AN30+AP30))&lt;0.001,0,AR30-(AN30+AP30))</f>
        <v>-405</v>
      </c>
      <c r="BW30" s="906">
        <f t="shared" ref="BW30" si="149">IF(ABS(AS30-(AO30+AQ30))&lt;0.001,0,AS30-(AO30+AQ30))</f>
        <v>-435</v>
      </c>
      <c r="BX30" s="906">
        <f t="shared" ref="BX30" si="150">IF(ABS(AX30-(AT30+AV30))&lt;0.001,0,AX30-(AT30+AV30))</f>
        <v>0</v>
      </c>
      <c r="BY30" s="906">
        <f t="shared" ref="BY30" si="151">IF(ABS(AY30-(AU30+AW30))&lt;0.001,0,AY30-(AU30+AW30))</f>
        <v>0</v>
      </c>
      <c r="BZ30" s="906">
        <f t="shared" ref="BZ30" si="152">IF(ABS(AZ30-(AN30+AP30+AT30+AV30))&lt;0.001,0,AZ30-(AN30+AP30+AT30+AV30))</f>
        <v>-405</v>
      </c>
      <c r="CA30" s="906">
        <f t="shared" ref="CA30" si="153">IF(ABS(BA30-(AO30+AQ30+AU30+AW30))&lt;0.001,0,BA30-(AO30+AQ30+AU30+AW30))</f>
        <v>-435</v>
      </c>
      <c r="CB30" s="906">
        <f t="shared" ref="CB30" si="154">IF(ABS(AZ30-(AR30+AX30))&lt;0.001,0,AZ30-(AR30+AX30))</f>
        <v>0</v>
      </c>
      <c r="CC30" s="906">
        <f t="shared" ref="CC30" si="155">IF(ABS(BA30-(AS30+AY30))&lt;0.001,0,BA30-(AS30+AY30))</f>
        <v>0</v>
      </c>
      <c r="CD30" s="355"/>
    </row>
    <row r="31" spans="1:82" s="210" customFormat="1" ht="15" customHeight="1">
      <c r="A31" s="87"/>
      <c r="B31" s="12" t="s">
        <v>93</v>
      </c>
      <c r="C31" s="12"/>
      <c r="D31" s="12"/>
      <c r="E31" s="12"/>
      <c r="F31" s="43"/>
      <c r="G31" s="16"/>
      <c r="H31" s="44"/>
      <c r="I31" s="781"/>
      <c r="J31" s="233"/>
      <c r="K31" s="30"/>
      <c r="L31" s="233"/>
      <c r="M31" s="596"/>
      <c r="N31" s="233"/>
      <c r="O31" s="596"/>
      <c r="P31" s="233"/>
      <c r="Q31" s="30"/>
      <c r="R31" s="233"/>
      <c r="S31" s="596"/>
      <c r="T31" s="233"/>
      <c r="U31" s="66"/>
      <c r="V31" s="233"/>
      <c r="W31" s="30">
        <v>995</v>
      </c>
      <c r="X31" s="211"/>
      <c r="Y31" s="233"/>
      <c r="Z31" s="30">
        <v>243</v>
      </c>
      <c r="AA31" s="233"/>
      <c r="AB31" s="596">
        <v>266</v>
      </c>
      <c r="AC31" s="233"/>
      <c r="AD31" s="596">
        <v>509</v>
      </c>
      <c r="AE31" s="233"/>
      <c r="AF31" s="30">
        <v>277</v>
      </c>
      <c r="AG31" s="233"/>
      <c r="AH31" s="596">
        <v>287</v>
      </c>
      <c r="AI31" s="233"/>
      <c r="AJ31" s="66">
        <v>564</v>
      </c>
      <c r="AK31" s="233">
        <v>995</v>
      </c>
      <c r="AL31" s="30">
        <v>1074</v>
      </c>
      <c r="AM31" s="211"/>
      <c r="AN31" s="233">
        <v>243</v>
      </c>
      <c r="AO31" s="30">
        <v>270</v>
      </c>
      <c r="AP31" s="233"/>
      <c r="AQ31" s="596"/>
      <c r="AR31" s="233"/>
      <c r="AS31" s="596"/>
      <c r="AT31" s="233"/>
      <c r="AU31" s="30"/>
      <c r="AV31" s="233"/>
      <c r="AW31" s="596"/>
      <c r="AX31" s="233"/>
      <c r="AY31" s="66"/>
      <c r="AZ31" s="233"/>
      <c r="BA31" s="30"/>
      <c r="BC31" s="391"/>
      <c r="BD31" s="334">
        <f t="shared" ref="BD31:BE34" si="156">IF(ABS(N31-(J31+L31))&lt;0.001,0,N31-(J31+L31))</f>
        <v>0</v>
      </c>
      <c r="BE31" s="334">
        <f t="shared" si="156"/>
        <v>0</v>
      </c>
      <c r="BF31" s="334">
        <f t="shared" ref="BF31:BG34" si="157">IF(ABS(T31-(P31+R31))&lt;0.001,0,T31-(P31+R31))</f>
        <v>0</v>
      </c>
      <c r="BG31" s="334">
        <f t="shared" si="157"/>
        <v>0</v>
      </c>
      <c r="BH31" s="334">
        <f t="shared" ref="BH31:BH34" si="158">IF(ABS(V31-(J31+L31+P31+R31))&lt;0.001,0,V31-(J31+L31+P31+R31))</f>
        <v>0</v>
      </c>
      <c r="BI31" s="334">
        <f t="shared" si="137"/>
        <v>0</v>
      </c>
      <c r="BJ31" s="334">
        <f t="shared" ref="BJ31:BJ34" si="159">IF(ABS(V31-(N31+T31))&lt;0.001,0,V31-(N31+T31))</f>
        <v>0</v>
      </c>
      <c r="BK31" s="334">
        <f t="shared" si="139"/>
        <v>0</v>
      </c>
      <c r="BL31" s="90"/>
      <c r="BM31" s="334">
        <f t="shared" ref="BM31:BN34" si="160">IF(ABS(AC31-(Y31+AA31))&lt;0.001,0,AC31-(Y31+AA31))</f>
        <v>0</v>
      </c>
      <c r="BN31" s="334">
        <f t="shared" si="160"/>
        <v>0</v>
      </c>
      <c r="BO31" s="334">
        <f t="shared" ref="BO31:BP34" si="161">IF(ABS(AI31-(AE31+AG31))&lt;0.001,0,AI31-(AE31+AG31))</f>
        <v>0</v>
      </c>
      <c r="BP31" s="334">
        <f t="shared" si="161"/>
        <v>0</v>
      </c>
      <c r="BQ31" s="334">
        <f t="shared" si="144"/>
        <v>0</v>
      </c>
      <c r="BR31" s="334">
        <f t="shared" ref="BR31:BR34" si="162">IF(ABS(AL31-(Z31+AB31+AF31+AH31))&lt;0.001,0,AL31-(Z31+AB31+AF31+AH31))</f>
        <v>1</v>
      </c>
      <c r="BS31" s="334">
        <f t="shared" si="146"/>
        <v>0</v>
      </c>
      <c r="BT31" s="334">
        <f t="shared" ref="BT31:BT34" si="163">IF(ABS(AL31-(AD31+AJ31))&lt;0.001,0,AL31-(AD31+AJ31))</f>
        <v>1</v>
      </c>
      <c r="BU31" s="90"/>
      <c r="BV31" s="334">
        <f t="shared" ref="BV31:BW34" si="164">IF(ABS(AR31-(AN31+AP31))&lt;0.001,0,AR31-(AN31+AP31))</f>
        <v>-243</v>
      </c>
      <c r="BW31" s="334">
        <f t="shared" si="164"/>
        <v>-270</v>
      </c>
      <c r="BX31" s="334">
        <f t="shared" ref="BX31:BY34" si="165">IF(ABS(AX31-(AT31+AV31))&lt;0.001,0,AX31-(AT31+AV31))</f>
        <v>0</v>
      </c>
      <c r="BY31" s="334">
        <f t="shared" si="165"/>
        <v>0</v>
      </c>
      <c r="BZ31" s="334">
        <f t="shared" ref="BZ31:CA34" si="166">IF(ABS(AZ31-(AN31+AP31+AT31+AV31))&lt;0.001,0,AZ31-(AN31+AP31+AT31+AV31))</f>
        <v>-243</v>
      </c>
      <c r="CA31" s="334">
        <f t="shared" si="166"/>
        <v>-270</v>
      </c>
      <c r="CB31" s="334">
        <f t="shared" ref="CB31:CC34" si="167">IF(ABS(AZ31-(AR31+AX31))&lt;0.001,0,AZ31-(AR31+AX31))</f>
        <v>0</v>
      </c>
      <c r="CC31" s="334">
        <f t="shared" si="167"/>
        <v>0</v>
      </c>
      <c r="CD31" s="392"/>
    </row>
    <row r="32" spans="1:82" s="87" customFormat="1" ht="15" customHeight="1">
      <c r="B32" s="90" t="s">
        <v>94</v>
      </c>
      <c r="C32" s="90"/>
      <c r="D32" s="90"/>
      <c r="E32" s="90"/>
      <c r="F32" s="94"/>
      <c r="G32" s="292"/>
      <c r="H32" s="93"/>
      <c r="I32" s="501"/>
      <c r="J32" s="271"/>
      <c r="K32" s="88"/>
      <c r="L32" s="271"/>
      <c r="M32" s="595"/>
      <c r="N32" s="271"/>
      <c r="O32" s="595"/>
      <c r="P32" s="271"/>
      <c r="Q32" s="88"/>
      <c r="R32" s="271"/>
      <c r="S32" s="595"/>
      <c r="T32" s="271"/>
      <c r="U32" s="487"/>
      <c r="V32" s="271"/>
      <c r="W32" s="88">
        <v>549</v>
      </c>
      <c r="X32" s="90"/>
      <c r="Y32" s="271"/>
      <c r="Z32" s="88">
        <v>132</v>
      </c>
      <c r="AA32" s="271"/>
      <c r="AB32" s="595">
        <v>134</v>
      </c>
      <c r="AC32" s="271"/>
      <c r="AD32" s="595">
        <v>267</v>
      </c>
      <c r="AE32" s="271"/>
      <c r="AF32" s="88">
        <v>137</v>
      </c>
      <c r="AG32" s="271"/>
      <c r="AH32" s="595">
        <v>149</v>
      </c>
      <c r="AI32" s="271"/>
      <c r="AJ32" s="487">
        <v>285</v>
      </c>
      <c r="AK32" s="271">
        <v>549</v>
      </c>
      <c r="AL32" s="88">
        <v>552</v>
      </c>
      <c r="AM32" s="90"/>
      <c r="AN32" s="271">
        <v>132</v>
      </c>
      <c r="AO32" s="88">
        <v>135</v>
      </c>
      <c r="AP32" s="271"/>
      <c r="AQ32" s="595"/>
      <c r="AR32" s="271"/>
      <c r="AS32" s="595"/>
      <c r="AT32" s="271"/>
      <c r="AU32" s="88"/>
      <c r="AV32" s="271"/>
      <c r="AW32" s="595"/>
      <c r="AX32" s="271"/>
      <c r="AY32" s="487"/>
      <c r="AZ32" s="271"/>
      <c r="BA32" s="88"/>
      <c r="BC32" s="391"/>
      <c r="BD32" s="334">
        <f t="shared" si="156"/>
        <v>0</v>
      </c>
      <c r="BE32" s="334">
        <f t="shared" si="156"/>
        <v>0</v>
      </c>
      <c r="BF32" s="334">
        <f t="shared" si="157"/>
        <v>0</v>
      </c>
      <c r="BG32" s="334">
        <f t="shared" si="157"/>
        <v>0</v>
      </c>
      <c r="BH32" s="334">
        <f t="shared" si="158"/>
        <v>0</v>
      </c>
      <c r="BI32" s="334">
        <f t="shared" si="137"/>
        <v>0</v>
      </c>
      <c r="BJ32" s="334">
        <f t="shared" si="159"/>
        <v>0</v>
      </c>
      <c r="BK32" s="334">
        <f t="shared" si="139"/>
        <v>0</v>
      </c>
      <c r="BL32" s="90"/>
      <c r="BM32" s="334">
        <f t="shared" si="160"/>
        <v>0</v>
      </c>
      <c r="BN32" s="334">
        <f t="shared" si="160"/>
        <v>1</v>
      </c>
      <c r="BO32" s="334">
        <f t="shared" si="161"/>
        <v>0</v>
      </c>
      <c r="BP32" s="334">
        <f t="shared" si="161"/>
        <v>-1</v>
      </c>
      <c r="BQ32" s="334">
        <f t="shared" si="144"/>
        <v>0</v>
      </c>
      <c r="BR32" s="334">
        <f t="shared" si="162"/>
        <v>0</v>
      </c>
      <c r="BS32" s="334">
        <f t="shared" si="146"/>
        <v>0</v>
      </c>
      <c r="BT32" s="334">
        <f t="shared" si="163"/>
        <v>0</v>
      </c>
      <c r="BU32" s="90"/>
      <c r="BV32" s="334">
        <f t="shared" si="164"/>
        <v>-132</v>
      </c>
      <c r="BW32" s="334">
        <f t="shared" si="164"/>
        <v>-135</v>
      </c>
      <c r="BX32" s="334">
        <f t="shared" si="165"/>
        <v>0</v>
      </c>
      <c r="BY32" s="334">
        <f t="shared" si="165"/>
        <v>0</v>
      </c>
      <c r="BZ32" s="334">
        <f t="shared" si="166"/>
        <v>-132</v>
      </c>
      <c r="CA32" s="334">
        <f t="shared" si="166"/>
        <v>-135</v>
      </c>
      <c r="CB32" s="334">
        <f t="shared" si="167"/>
        <v>0</v>
      </c>
      <c r="CC32" s="334">
        <f t="shared" si="167"/>
        <v>0</v>
      </c>
      <c r="CD32" s="392"/>
    </row>
    <row r="33" spans="1:82" s="210" customFormat="1" ht="15" customHeight="1">
      <c r="A33" s="87"/>
      <c r="B33" s="12" t="s">
        <v>95</v>
      </c>
      <c r="C33" s="12"/>
      <c r="D33" s="12"/>
      <c r="E33" s="12"/>
      <c r="F33" s="43"/>
      <c r="G33" s="16"/>
      <c r="H33" s="44"/>
      <c r="I33" s="781"/>
      <c r="J33" s="233"/>
      <c r="K33" s="30"/>
      <c r="L33" s="233"/>
      <c r="M33" s="596"/>
      <c r="N33" s="233"/>
      <c r="O33" s="596"/>
      <c r="P33" s="233"/>
      <c r="Q33" s="30"/>
      <c r="R33" s="233"/>
      <c r="S33" s="596"/>
      <c r="T33" s="233"/>
      <c r="U33" s="66"/>
      <c r="V33" s="233"/>
      <c r="W33" s="30">
        <v>125</v>
      </c>
      <c r="X33" s="211"/>
      <c r="Y33" s="233"/>
      <c r="Z33" s="30">
        <v>31</v>
      </c>
      <c r="AA33" s="233"/>
      <c r="AB33" s="596">
        <v>34</v>
      </c>
      <c r="AC33" s="233"/>
      <c r="AD33" s="596">
        <v>65</v>
      </c>
      <c r="AE33" s="233"/>
      <c r="AF33" s="30">
        <v>35</v>
      </c>
      <c r="AG33" s="233"/>
      <c r="AH33" s="596">
        <v>36</v>
      </c>
      <c r="AI33" s="233"/>
      <c r="AJ33" s="66">
        <v>72</v>
      </c>
      <c r="AK33" s="233">
        <v>132</v>
      </c>
      <c r="AL33" s="30">
        <v>137</v>
      </c>
      <c r="AM33" s="211"/>
      <c r="AN33" s="233">
        <v>32</v>
      </c>
      <c r="AO33" s="30">
        <v>32</v>
      </c>
      <c r="AP33" s="233"/>
      <c r="AQ33" s="596"/>
      <c r="AR33" s="233"/>
      <c r="AS33" s="596"/>
      <c r="AT33" s="233"/>
      <c r="AU33" s="30"/>
      <c r="AV33" s="233"/>
      <c r="AW33" s="596"/>
      <c r="AX33" s="233"/>
      <c r="AY33" s="66"/>
      <c r="AZ33" s="233"/>
      <c r="BA33" s="30"/>
      <c r="BC33" s="391"/>
      <c r="BD33" s="334">
        <f t="shared" si="156"/>
        <v>0</v>
      </c>
      <c r="BE33" s="334">
        <f t="shared" si="156"/>
        <v>0</v>
      </c>
      <c r="BF33" s="334">
        <f t="shared" si="157"/>
        <v>0</v>
      </c>
      <c r="BG33" s="334">
        <f t="shared" si="157"/>
        <v>0</v>
      </c>
      <c r="BH33" s="334">
        <f t="shared" si="158"/>
        <v>0</v>
      </c>
      <c r="BI33" s="334">
        <f t="shared" si="137"/>
        <v>0</v>
      </c>
      <c r="BJ33" s="334">
        <f t="shared" si="159"/>
        <v>0</v>
      </c>
      <c r="BK33" s="334">
        <f t="shared" si="139"/>
        <v>0</v>
      </c>
      <c r="BL33" s="90"/>
      <c r="BM33" s="334">
        <f t="shared" si="160"/>
        <v>0</v>
      </c>
      <c r="BN33" s="334">
        <f t="shared" si="160"/>
        <v>0</v>
      </c>
      <c r="BO33" s="334">
        <f t="shared" si="161"/>
        <v>0</v>
      </c>
      <c r="BP33" s="334">
        <f t="shared" si="161"/>
        <v>1</v>
      </c>
      <c r="BQ33" s="334">
        <f t="shared" si="144"/>
        <v>0</v>
      </c>
      <c r="BR33" s="334">
        <f t="shared" si="162"/>
        <v>1</v>
      </c>
      <c r="BS33" s="334">
        <f t="shared" si="146"/>
        <v>0</v>
      </c>
      <c r="BT33" s="334">
        <f t="shared" si="163"/>
        <v>0</v>
      </c>
      <c r="BU33" s="90"/>
      <c r="BV33" s="334">
        <f t="shared" si="164"/>
        <v>-32</v>
      </c>
      <c r="BW33" s="334">
        <f t="shared" si="164"/>
        <v>-32</v>
      </c>
      <c r="BX33" s="334">
        <f t="shared" si="165"/>
        <v>0</v>
      </c>
      <c r="BY33" s="334">
        <f t="shared" si="165"/>
        <v>0</v>
      </c>
      <c r="BZ33" s="334">
        <f t="shared" si="166"/>
        <v>-32</v>
      </c>
      <c r="CA33" s="334">
        <f t="shared" si="166"/>
        <v>-32</v>
      </c>
      <c r="CB33" s="334">
        <f t="shared" si="167"/>
        <v>0</v>
      </c>
      <c r="CC33" s="334">
        <f t="shared" si="167"/>
        <v>0</v>
      </c>
      <c r="CD33" s="392"/>
    </row>
    <row r="34" spans="1:82" s="210" customFormat="1" ht="15" customHeight="1" thickBot="1">
      <c r="A34" s="87"/>
      <c r="B34" s="327" t="s">
        <v>10</v>
      </c>
      <c r="C34" s="327"/>
      <c r="D34" s="327"/>
      <c r="E34" s="327"/>
      <c r="F34" s="328"/>
      <c r="G34" s="16"/>
      <c r="H34" s="975"/>
      <c r="I34" s="781"/>
      <c r="J34" s="979"/>
      <c r="K34" s="329"/>
      <c r="L34" s="979"/>
      <c r="M34" s="980"/>
      <c r="N34" s="979"/>
      <c r="O34" s="980"/>
      <c r="P34" s="979"/>
      <c r="Q34" s="329"/>
      <c r="R34" s="979"/>
      <c r="S34" s="980"/>
      <c r="T34" s="979"/>
      <c r="U34" s="981"/>
      <c r="V34" s="979"/>
      <c r="W34" s="329">
        <v>-16</v>
      </c>
      <c r="X34" s="211"/>
      <c r="Y34" s="979"/>
      <c r="Z34" s="329">
        <v>-3</v>
      </c>
      <c r="AA34" s="979"/>
      <c r="AB34" s="980">
        <v>-3</v>
      </c>
      <c r="AC34" s="979"/>
      <c r="AD34" s="980">
        <v>-6</v>
      </c>
      <c r="AE34" s="979"/>
      <c r="AF34" s="329">
        <v>-4</v>
      </c>
      <c r="AG34" s="979"/>
      <c r="AH34" s="980">
        <v>-3</v>
      </c>
      <c r="AI34" s="979"/>
      <c r="AJ34" s="981">
        <v>-7</v>
      </c>
      <c r="AK34" s="1142">
        <v>-17</v>
      </c>
      <c r="AL34" s="329">
        <v>-13</v>
      </c>
      <c r="AM34" s="211"/>
      <c r="AN34" s="329">
        <v>-3</v>
      </c>
      <c r="AO34" s="329">
        <v>-3</v>
      </c>
      <c r="AP34" s="979"/>
      <c r="AQ34" s="980"/>
      <c r="AR34" s="979"/>
      <c r="AS34" s="980"/>
      <c r="AT34" s="979"/>
      <c r="AU34" s="329"/>
      <c r="AV34" s="979"/>
      <c r="AW34" s="980"/>
      <c r="AX34" s="979"/>
      <c r="AY34" s="981"/>
      <c r="AZ34" s="979"/>
      <c r="BA34" s="329"/>
      <c r="BC34" s="391"/>
      <c r="BD34" s="608">
        <f t="shared" si="156"/>
        <v>0</v>
      </c>
      <c r="BE34" s="608">
        <f t="shared" si="156"/>
        <v>0</v>
      </c>
      <c r="BF34" s="608">
        <f t="shared" si="157"/>
        <v>0</v>
      </c>
      <c r="BG34" s="608">
        <f t="shared" si="157"/>
        <v>0</v>
      </c>
      <c r="BH34" s="608">
        <f t="shared" si="158"/>
        <v>0</v>
      </c>
      <c r="BI34" s="608">
        <f t="shared" si="137"/>
        <v>0</v>
      </c>
      <c r="BJ34" s="608">
        <f t="shared" si="159"/>
        <v>0</v>
      </c>
      <c r="BK34" s="608">
        <f t="shared" si="139"/>
        <v>0</v>
      </c>
      <c r="BL34" s="90"/>
      <c r="BM34" s="608">
        <f t="shared" si="160"/>
        <v>0</v>
      </c>
      <c r="BN34" s="608">
        <f t="shared" si="160"/>
        <v>0</v>
      </c>
      <c r="BO34" s="608">
        <f t="shared" si="161"/>
        <v>0</v>
      </c>
      <c r="BP34" s="608">
        <f t="shared" si="161"/>
        <v>0</v>
      </c>
      <c r="BQ34" s="608">
        <f t="shared" si="144"/>
        <v>0</v>
      </c>
      <c r="BR34" s="608">
        <f t="shared" si="162"/>
        <v>0</v>
      </c>
      <c r="BS34" s="608">
        <f t="shared" si="146"/>
        <v>0</v>
      </c>
      <c r="BT34" s="608">
        <f t="shared" si="163"/>
        <v>0</v>
      </c>
      <c r="BU34" s="90"/>
      <c r="BV34" s="608">
        <f t="shared" si="164"/>
        <v>3</v>
      </c>
      <c r="BW34" s="608">
        <f t="shared" si="164"/>
        <v>3</v>
      </c>
      <c r="BX34" s="608">
        <f t="shared" si="165"/>
        <v>0</v>
      </c>
      <c r="BY34" s="608">
        <f t="shared" si="165"/>
        <v>0</v>
      </c>
      <c r="BZ34" s="608">
        <f t="shared" si="166"/>
        <v>3</v>
      </c>
      <c r="CA34" s="608">
        <f t="shared" si="166"/>
        <v>3</v>
      </c>
      <c r="CB34" s="608">
        <f t="shared" si="167"/>
        <v>0</v>
      </c>
      <c r="CC34" s="608">
        <f t="shared" si="167"/>
        <v>0</v>
      </c>
      <c r="CD34" s="392"/>
    </row>
    <row r="35" spans="1:82" s="87" customFormat="1" ht="15" customHeight="1" thickTop="1">
      <c r="B35" s="90"/>
      <c r="C35" s="90"/>
      <c r="D35" s="90"/>
      <c r="E35" s="90"/>
      <c r="F35" s="90"/>
      <c r="G35" s="292"/>
      <c r="H35" s="667"/>
      <c r="I35" s="552"/>
      <c r="J35" s="90"/>
      <c r="K35" s="90"/>
      <c r="L35" s="90"/>
      <c r="M35" s="90"/>
      <c r="N35" s="673"/>
      <c r="O35" s="674"/>
      <c r="P35" s="90"/>
      <c r="Q35" s="90"/>
      <c r="R35" s="90"/>
      <c r="S35" s="90"/>
      <c r="T35" s="90"/>
      <c r="U35" s="90"/>
      <c r="V35" s="90"/>
      <c r="W35" s="90"/>
      <c r="X35" s="90"/>
      <c r="Y35" s="90"/>
      <c r="Z35" s="90"/>
      <c r="AA35" s="90"/>
      <c r="AB35" s="90"/>
      <c r="AC35" s="673"/>
      <c r="AD35" s="674"/>
      <c r="AE35" s="90"/>
      <c r="AF35" s="90"/>
      <c r="AG35" s="90"/>
      <c r="AH35" s="90"/>
      <c r="AI35" s="90"/>
      <c r="AJ35" s="90"/>
      <c r="AK35" s="90"/>
      <c r="AL35" s="90"/>
      <c r="AM35" s="90"/>
      <c r="AN35" s="90"/>
      <c r="AO35" s="90"/>
      <c r="AP35" s="90"/>
      <c r="AQ35" s="90"/>
      <c r="AR35" s="673"/>
      <c r="AS35" s="674"/>
      <c r="AT35" s="90"/>
      <c r="AU35" s="90"/>
      <c r="AV35" s="90"/>
      <c r="AW35" s="90"/>
      <c r="AX35" s="90"/>
      <c r="AY35" s="90"/>
      <c r="AZ35" s="90"/>
      <c r="BA35" s="90"/>
      <c r="BD35" s="104"/>
      <c r="BE35" s="104"/>
      <c r="BF35" s="104"/>
      <c r="BG35" s="104"/>
      <c r="BH35" s="104"/>
      <c r="BI35" s="104"/>
      <c r="BJ35" s="104"/>
      <c r="BK35" s="104"/>
      <c r="BL35" s="104"/>
      <c r="BM35" s="104"/>
      <c r="BN35" s="104"/>
      <c r="BO35" s="104"/>
      <c r="BP35" s="104"/>
      <c r="BQ35" s="104"/>
      <c r="BR35" s="104"/>
      <c r="BS35" s="104"/>
      <c r="BT35" s="104"/>
      <c r="BU35" s="104"/>
      <c r="BV35" s="104"/>
      <c r="BW35" s="104"/>
      <c r="BX35" s="104"/>
      <c r="BY35" s="104"/>
      <c r="BZ35" s="104"/>
      <c r="CA35" s="104"/>
      <c r="CB35" s="104"/>
      <c r="CC35" s="104"/>
    </row>
    <row r="36" spans="1:82" s="325" customFormat="1" ht="15" customHeight="1">
      <c r="B36" s="298" t="s">
        <v>268</v>
      </c>
      <c r="C36" s="298"/>
      <c r="D36" s="295"/>
      <c r="E36" s="295"/>
      <c r="F36" s="299"/>
      <c r="G36" s="512"/>
      <c r="H36" s="101" t="s">
        <v>15</v>
      </c>
      <c r="I36" s="552"/>
      <c r="J36" s="241"/>
      <c r="K36" s="461"/>
      <c r="L36" s="241"/>
      <c r="M36" s="598"/>
      <c r="N36" s="241"/>
      <c r="O36" s="598"/>
      <c r="P36" s="241"/>
      <c r="Q36" s="461"/>
      <c r="R36" s="241"/>
      <c r="S36" s="598"/>
      <c r="T36" s="241"/>
      <c r="U36" s="486"/>
      <c r="V36" s="241"/>
      <c r="W36" s="461">
        <v>563</v>
      </c>
      <c r="X36" s="96"/>
      <c r="Y36" s="241"/>
      <c r="Z36" s="461"/>
      <c r="AA36" s="241"/>
      <c r="AB36" s="598"/>
      <c r="AC36" s="241"/>
      <c r="AD36" s="598">
        <v>295</v>
      </c>
      <c r="AE36" s="241"/>
      <c r="AF36" s="461"/>
      <c r="AG36" s="241"/>
      <c r="AH36" s="598"/>
      <c r="AI36" s="241"/>
      <c r="AJ36" s="486">
        <v>256</v>
      </c>
      <c r="AK36" s="241">
        <v>565</v>
      </c>
      <c r="AL36" s="461">
        <v>551</v>
      </c>
      <c r="AM36" s="96"/>
      <c r="AN36" s="241"/>
      <c r="AO36" s="461"/>
      <c r="AP36" s="241"/>
      <c r="AQ36" s="598"/>
      <c r="AR36" s="241"/>
      <c r="AS36" s="598"/>
      <c r="AT36" s="241"/>
      <c r="AU36" s="461"/>
      <c r="AV36" s="241"/>
      <c r="AW36" s="598"/>
      <c r="AX36" s="241"/>
      <c r="AY36" s="486"/>
      <c r="AZ36" s="241"/>
      <c r="BA36" s="461"/>
      <c r="BC36" s="391"/>
      <c r="BD36" s="912"/>
      <c r="BE36" s="912"/>
      <c r="BF36" s="912"/>
      <c r="BG36" s="912"/>
      <c r="BH36" s="912"/>
      <c r="BI36" s="912"/>
      <c r="BJ36" s="906">
        <f t="shared" ref="BJ36" si="168">IF(ABS(V36-(N36+T36))&lt;0.001,0,V36-(N36+T36))</f>
        <v>0</v>
      </c>
      <c r="BK36" s="906">
        <f>IF(BK$6="OFF",0,IF(BK30=2016,0,IF(ABS(W36-(O36+U36))&lt;0.001,0,W36-(O36+U36))))</f>
        <v>0</v>
      </c>
      <c r="BL36" s="90"/>
      <c r="BM36" s="912"/>
      <c r="BN36" s="912"/>
      <c r="BO36" s="912"/>
      <c r="BP36" s="912"/>
      <c r="BQ36" s="912"/>
      <c r="BR36" s="912"/>
      <c r="BS36" s="906">
        <f>IF(BS$6="OFF",0,IF(ABS(AK36-(AC36+AI36))&lt;0.001,0,AK36-(AC36+AI36)))</f>
        <v>0</v>
      </c>
      <c r="BT36" s="906">
        <f t="shared" ref="BT36" si="169">IF(ABS(AL36-(AD36+AJ36))&lt;0.001,0,AL36-(AD36+AJ36))</f>
        <v>0</v>
      </c>
      <c r="BU36" s="90"/>
      <c r="BV36" s="912"/>
      <c r="BW36" s="912"/>
      <c r="BX36" s="912"/>
      <c r="BY36" s="912"/>
      <c r="BZ36" s="912"/>
      <c r="CA36" s="912"/>
      <c r="CB36" s="906">
        <f t="shared" ref="CB36:CC36" si="170">IF(ABS(AZ36-(AR36+AX36))&lt;0.001,0,AZ36-(AR36+AX36))</f>
        <v>0</v>
      </c>
      <c r="CC36" s="906">
        <f t="shared" si="170"/>
        <v>0</v>
      </c>
      <c r="CD36" s="392"/>
    </row>
    <row r="37" spans="1:82" s="105" customFormat="1" ht="15" customHeight="1" thickBot="1">
      <c r="B37" s="307" t="s">
        <v>1</v>
      </c>
      <c r="C37" s="307"/>
      <c r="D37" s="307"/>
      <c r="E37" s="307"/>
      <c r="F37" s="308"/>
      <c r="G37" s="292"/>
      <c r="H37" s="574"/>
      <c r="I37" s="501"/>
      <c r="J37" s="312"/>
      <c r="K37" s="675"/>
      <c r="L37" s="312"/>
      <c r="M37" s="669"/>
      <c r="N37" s="313"/>
      <c r="O37" s="676"/>
      <c r="P37" s="312"/>
      <c r="Q37" s="675"/>
      <c r="R37" s="312"/>
      <c r="S37" s="669"/>
      <c r="T37" s="312"/>
      <c r="U37" s="670"/>
      <c r="V37" s="312"/>
      <c r="W37" s="675">
        <v>0.34100000000000003</v>
      </c>
      <c r="X37" s="306"/>
      <c r="Y37" s="312"/>
      <c r="Z37" s="675"/>
      <c r="AA37" s="312"/>
      <c r="AB37" s="669"/>
      <c r="AC37" s="313"/>
      <c r="AD37" s="676">
        <v>0.35299999999999998</v>
      </c>
      <c r="AE37" s="312"/>
      <c r="AF37" s="675"/>
      <c r="AG37" s="312"/>
      <c r="AH37" s="669"/>
      <c r="AI37" s="312"/>
      <c r="AJ37" s="670">
        <v>0.28000000000000003</v>
      </c>
      <c r="AK37" s="312">
        <v>0.34100000000000003</v>
      </c>
      <c r="AL37" s="675">
        <v>0.315</v>
      </c>
      <c r="AM37" s="306"/>
      <c r="AN37" s="312"/>
      <c r="AO37" s="675"/>
      <c r="AP37" s="312"/>
      <c r="AQ37" s="669"/>
      <c r="AR37" s="313"/>
      <c r="AS37" s="676"/>
      <c r="AT37" s="312"/>
      <c r="AU37" s="675"/>
      <c r="AV37" s="312"/>
      <c r="AW37" s="669"/>
      <c r="AX37" s="312"/>
      <c r="AY37" s="670"/>
      <c r="AZ37" s="312"/>
      <c r="BA37" s="675"/>
      <c r="BC37" s="382"/>
      <c r="BD37" s="607"/>
      <c r="BE37" s="607"/>
      <c r="BF37" s="607"/>
      <c r="BG37" s="607"/>
      <c r="BH37" s="607"/>
      <c r="BI37" s="607"/>
      <c r="BJ37" s="607"/>
      <c r="BK37" s="607"/>
      <c r="BL37" s="73"/>
      <c r="BM37" s="607"/>
      <c r="BN37" s="607"/>
      <c r="BO37" s="607"/>
      <c r="BP37" s="607"/>
      <c r="BQ37" s="607"/>
      <c r="BR37" s="607"/>
      <c r="BS37" s="607"/>
      <c r="BT37" s="607"/>
      <c r="BU37" s="73"/>
      <c r="BV37" s="607"/>
      <c r="BW37" s="607"/>
      <c r="BX37" s="607"/>
      <c r="BY37" s="607"/>
      <c r="BZ37" s="607"/>
      <c r="CA37" s="607"/>
      <c r="CB37" s="607"/>
      <c r="CC37" s="607"/>
      <c r="CD37" s="384"/>
    </row>
    <row r="38" spans="1:82" s="87" customFormat="1" ht="15" customHeight="1" thickTop="1">
      <c r="C38" s="514"/>
      <c r="D38" s="292"/>
      <c r="E38" s="292"/>
      <c r="F38" s="515"/>
      <c r="G38" s="292"/>
      <c r="H38" s="516"/>
      <c r="I38" s="552"/>
      <c r="J38" s="90"/>
      <c r="K38" s="90"/>
      <c r="L38" s="90"/>
      <c r="M38" s="90"/>
      <c r="N38" s="673"/>
      <c r="O38" s="674"/>
      <c r="P38" s="90"/>
      <c r="Q38" s="90"/>
      <c r="R38" s="90"/>
      <c r="S38" s="90"/>
      <c r="T38" s="90"/>
      <c r="U38" s="90"/>
      <c r="V38" s="90"/>
      <c r="W38" s="90"/>
      <c r="X38" s="90"/>
      <c r="Y38" s="90"/>
      <c r="Z38" s="90"/>
      <c r="AA38" s="90"/>
      <c r="AB38" s="90"/>
      <c r="AC38" s="673"/>
      <c r="AD38" s="674"/>
      <c r="AE38" s="90"/>
      <c r="AF38" s="90"/>
      <c r="AG38" s="90"/>
      <c r="AH38" s="90"/>
      <c r="AI38" s="90"/>
      <c r="AJ38" s="90"/>
      <c r="AK38" s="90"/>
      <c r="AL38" s="90"/>
      <c r="AM38" s="90"/>
      <c r="AN38" s="90"/>
      <c r="AO38" s="90"/>
      <c r="AP38" s="90"/>
      <c r="AQ38" s="90"/>
      <c r="AR38" s="673"/>
      <c r="AS38" s="674"/>
      <c r="AT38" s="90"/>
      <c r="AU38" s="90"/>
      <c r="AV38" s="90"/>
      <c r="AW38" s="90"/>
      <c r="AX38" s="90"/>
      <c r="AY38" s="90"/>
      <c r="AZ38" s="90"/>
      <c r="BA38" s="90"/>
    </row>
    <row r="39" spans="1:82" s="325" customFormat="1" ht="15" customHeight="1">
      <c r="B39" s="298" t="s">
        <v>2</v>
      </c>
      <c r="C39" s="298"/>
      <c r="D39" s="295"/>
      <c r="E39" s="295"/>
      <c r="F39" s="299"/>
      <c r="G39" s="512"/>
      <c r="H39" s="101" t="s">
        <v>17</v>
      </c>
      <c r="I39" s="552"/>
      <c r="J39" s="241"/>
      <c r="K39" s="461"/>
      <c r="L39" s="241"/>
      <c r="M39" s="598"/>
      <c r="N39" s="241"/>
      <c r="O39" s="598"/>
      <c r="P39" s="241"/>
      <c r="Q39" s="461"/>
      <c r="R39" s="241"/>
      <c r="S39" s="598"/>
      <c r="T39" s="241"/>
      <c r="U39" s="486"/>
      <c r="V39" s="241"/>
      <c r="W39" s="461">
        <v>251</v>
      </c>
      <c r="X39" s="96"/>
      <c r="Y39" s="241"/>
      <c r="Z39" s="461"/>
      <c r="AA39" s="241"/>
      <c r="AB39" s="598"/>
      <c r="AC39" s="241"/>
      <c r="AD39" s="598">
        <v>99</v>
      </c>
      <c r="AE39" s="241"/>
      <c r="AF39" s="461"/>
      <c r="AG39" s="241"/>
      <c r="AH39" s="598"/>
      <c r="AI39" s="241"/>
      <c r="AJ39" s="486">
        <v>167</v>
      </c>
      <c r="AK39" s="241">
        <v>252</v>
      </c>
      <c r="AL39" s="461">
        <v>266</v>
      </c>
      <c r="AM39" s="96"/>
      <c r="AN39" s="241"/>
      <c r="AO39" s="461"/>
      <c r="AP39" s="241"/>
      <c r="AQ39" s="598"/>
      <c r="AR39" s="241"/>
      <c r="AS39" s="598"/>
      <c r="AT39" s="241"/>
      <c r="AU39" s="461"/>
      <c r="AV39" s="241"/>
      <c r="AW39" s="598"/>
      <c r="AX39" s="241"/>
      <c r="AY39" s="486"/>
      <c r="AZ39" s="241"/>
      <c r="BA39" s="461"/>
      <c r="BC39" s="391"/>
      <c r="BD39" s="912"/>
      <c r="BE39" s="912"/>
      <c r="BF39" s="912"/>
      <c r="BG39" s="912"/>
      <c r="BH39" s="912"/>
      <c r="BI39" s="912"/>
      <c r="BJ39" s="906">
        <f t="shared" ref="BJ39" si="171">IF(ABS(V39-(N39+T39))&lt;0.001,0,V39-(N39+T39))</f>
        <v>0</v>
      </c>
      <c r="BK39" s="906">
        <f>IF(BK$6="OFF",0,IF(BK33=2016,0,IF(ABS(W39-(O39+U39))&lt;0.001,0,W39-(O39+U39))))</f>
        <v>0</v>
      </c>
      <c r="BL39" s="90"/>
      <c r="BM39" s="912"/>
      <c r="BN39" s="912"/>
      <c r="BO39" s="912"/>
      <c r="BP39" s="912"/>
      <c r="BQ39" s="912"/>
      <c r="BR39" s="912"/>
      <c r="BS39" s="906">
        <f>IF(BS$6="OFF",0,IF(ABS(AK39-(AC39+AI39))&lt;0.001,0,AK39-(AC39+AI39)))</f>
        <v>0</v>
      </c>
      <c r="BT39" s="906">
        <f t="shared" ref="BT39" si="172">IF(ABS(AL39-(AD39+AJ39))&lt;0.001,0,AL39-(AD39+AJ39))</f>
        <v>0</v>
      </c>
      <c r="BU39" s="90"/>
      <c r="BV39" s="912"/>
      <c r="BW39" s="912"/>
      <c r="BX39" s="912"/>
      <c r="BY39" s="912"/>
      <c r="BZ39" s="912"/>
      <c r="CA39" s="912"/>
      <c r="CB39" s="906">
        <f t="shared" ref="CB39:CC39" si="173">IF(ABS(AZ39-(AR39+AX39))&lt;0.001,0,AZ39-(AR39+AX39))</f>
        <v>0</v>
      </c>
      <c r="CC39" s="906">
        <f t="shared" si="173"/>
        <v>0</v>
      </c>
      <c r="CD39" s="392"/>
    </row>
    <row r="40" spans="1:82" s="105" customFormat="1" ht="15" customHeight="1" thickBot="1">
      <c r="B40" s="307" t="s">
        <v>1</v>
      </c>
      <c r="C40" s="307"/>
      <c r="D40" s="307"/>
      <c r="E40" s="307"/>
      <c r="F40" s="308"/>
      <c r="G40" s="292"/>
      <c r="H40" s="574"/>
      <c r="I40" s="501"/>
      <c r="J40" s="312"/>
      <c r="K40" s="675"/>
      <c r="L40" s="312"/>
      <c r="M40" s="669"/>
      <c r="N40" s="313"/>
      <c r="O40" s="676"/>
      <c r="P40" s="312"/>
      <c r="Q40" s="675"/>
      <c r="R40" s="312"/>
      <c r="S40" s="669"/>
      <c r="T40" s="312"/>
      <c r="U40" s="670"/>
      <c r="V40" s="312"/>
      <c r="W40" s="675">
        <v>0.152</v>
      </c>
      <c r="X40" s="306"/>
      <c r="Y40" s="312"/>
      <c r="Z40" s="675"/>
      <c r="AA40" s="312"/>
      <c r="AB40" s="669"/>
      <c r="AC40" s="313"/>
      <c r="AD40" s="676">
        <v>0.11799999999999999</v>
      </c>
      <c r="AE40" s="312"/>
      <c r="AF40" s="675"/>
      <c r="AG40" s="312"/>
      <c r="AH40" s="669"/>
      <c r="AI40" s="312"/>
      <c r="AJ40" s="670">
        <v>0.183</v>
      </c>
      <c r="AK40" s="312">
        <v>0.152</v>
      </c>
      <c r="AL40" s="675">
        <v>0.152</v>
      </c>
      <c r="AM40" s="306"/>
      <c r="AN40" s="312"/>
      <c r="AO40" s="675"/>
      <c r="AP40" s="312"/>
      <c r="AQ40" s="669"/>
      <c r="AR40" s="313"/>
      <c r="AS40" s="676"/>
      <c r="AT40" s="312"/>
      <c r="AU40" s="675"/>
      <c r="AV40" s="312"/>
      <c r="AW40" s="669"/>
      <c r="AX40" s="312"/>
      <c r="AY40" s="670"/>
      <c r="AZ40" s="312"/>
      <c r="BA40" s="675"/>
      <c r="BC40" s="382"/>
      <c r="BD40" s="607"/>
      <c r="BE40" s="607"/>
      <c r="BF40" s="607"/>
      <c r="BG40" s="607"/>
      <c r="BH40" s="607"/>
      <c r="BI40" s="607"/>
      <c r="BJ40" s="607"/>
      <c r="BK40" s="607"/>
      <c r="BL40" s="73"/>
      <c r="BM40" s="607"/>
      <c r="BN40" s="607"/>
      <c r="BO40" s="607"/>
      <c r="BP40" s="607"/>
      <c r="BQ40" s="607"/>
      <c r="BR40" s="607"/>
      <c r="BS40" s="607"/>
      <c r="BT40" s="607"/>
      <c r="BU40" s="73"/>
      <c r="BV40" s="607"/>
      <c r="BW40" s="607"/>
      <c r="BX40" s="607"/>
      <c r="BY40" s="607"/>
      <c r="BZ40" s="607"/>
      <c r="CA40" s="607"/>
      <c r="CB40" s="607"/>
      <c r="CC40" s="607"/>
      <c r="CD40" s="384"/>
    </row>
    <row r="41" spans="1:82" s="87" customFormat="1" ht="15" customHeight="1" thickTop="1">
      <c r="G41" s="292"/>
      <c r="H41" s="499"/>
      <c r="I41" s="552"/>
    </row>
    <row r="42" spans="1:82" s="87" customFormat="1" ht="15" customHeight="1">
      <c r="B42" s="553"/>
      <c r="G42" s="292"/>
      <c r="H42" s="499"/>
      <c r="I42" s="552"/>
    </row>
    <row r="43" spans="1:82" s="87" customFormat="1" ht="15" customHeight="1">
      <c r="B43" s="553"/>
      <c r="G43" s="292"/>
      <c r="H43" s="499"/>
      <c r="I43" s="552"/>
    </row>
    <row r="44" spans="1:82" s="87" customFormat="1" ht="12.75" customHeight="1">
      <c r="H44" s="499"/>
      <c r="BD44" s="174"/>
      <c r="BE44" s="174"/>
      <c r="BF44" s="174"/>
      <c r="BG44" s="174"/>
      <c r="BH44" s="174"/>
      <c r="BI44" s="174"/>
      <c r="BJ44" s="174"/>
      <c r="BK44" s="174"/>
      <c r="BL44" s="174"/>
      <c r="BM44" s="174"/>
      <c r="BN44" s="174"/>
      <c r="BO44" s="174"/>
      <c r="BP44" s="174"/>
      <c r="BQ44" s="174"/>
      <c r="BR44" s="174"/>
      <c r="BS44" s="174"/>
      <c r="BT44" s="174"/>
      <c r="BU44" s="174"/>
      <c r="BV44" s="174"/>
      <c r="BW44" s="174"/>
      <c r="BX44" s="174"/>
      <c r="BY44" s="174"/>
      <c r="BZ44" s="174"/>
      <c r="CA44" s="174"/>
      <c r="CB44" s="174"/>
      <c r="CC44" s="174"/>
    </row>
    <row r="45" spans="1:82" s="87" customFormat="1" ht="12.75" hidden="1" customHeight="1">
      <c r="H45" s="499"/>
    </row>
    <row r="46" spans="1:82" s="211" customFormat="1" ht="12.75" hidden="1" customHeight="1">
      <c r="B46" s="389"/>
      <c r="C46" s="389"/>
      <c r="D46" s="389"/>
      <c r="E46" s="389"/>
      <c r="F46" s="389"/>
      <c r="H46" s="390"/>
      <c r="J46" s="389"/>
      <c r="K46" s="389"/>
      <c r="L46" s="389"/>
      <c r="M46" s="389"/>
      <c r="N46" s="389"/>
      <c r="O46" s="389"/>
      <c r="P46" s="389"/>
      <c r="Q46" s="389"/>
      <c r="R46" s="389"/>
      <c r="S46" s="389"/>
      <c r="T46" s="389"/>
      <c r="U46" s="389"/>
      <c r="V46" s="389"/>
      <c r="W46" s="389"/>
      <c r="Y46" s="389"/>
      <c r="Z46" s="389"/>
      <c r="AA46" s="389"/>
      <c r="AB46" s="389"/>
      <c r="AC46" s="389"/>
      <c r="AD46" s="389"/>
      <c r="AE46" s="389"/>
      <c r="AF46" s="389"/>
      <c r="AG46" s="389"/>
      <c r="AH46" s="389"/>
      <c r="AI46" s="389"/>
      <c r="AJ46" s="389"/>
      <c r="AK46" s="389"/>
      <c r="AL46" s="389"/>
      <c r="AN46" s="389"/>
      <c r="AO46" s="389"/>
      <c r="AP46" s="389"/>
      <c r="AQ46" s="389"/>
      <c r="AR46" s="389"/>
      <c r="AS46" s="389"/>
      <c r="AT46" s="389"/>
      <c r="AU46" s="389"/>
      <c r="AV46" s="389"/>
      <c r="AW46" s="389"/>
      <c r="AX46" s="389"/>
      <c r="AY46" s="389"/>
      <c r="AZ46" s="389"/>
      <c r="BA46" s="389"/>
    </row>
    <row r="47" spans="1:82" s="210" customFormat="1" ht="12.75" hidden="1" customHeight="1">
      <c r="B47" s="405" t="s">
        <v>194</v>
      </c>
      <c r="C47" s="146"/>
      <c r="D47" s="146"/>
      <c r="E47" s="146"/>
      <c r="F47" s="146"/>
      <c r="G47" s="146"/>
      <c r="H47" s="244">
        <f>COUNTIF($57:$61,"&gt;2")+COUNTIF($57:$61,"&lt;-2")</f>
        <v>0</v>
      </c>
    </row>
    <row r="48" spans="1:82" s="210" customFormat="1" ht="12.75" hidden="1" customHeight="1">
      <c r="B48" s="405" t="s">
        <v>195</v>
      </c>
      <c r="C48" s="146"/>
      <c r="D48" s="146"/>
      <c r="E48" s="146"/>
      <c r="F48" s="146"/>
      <c r="G48" s="146"/>
      <c r="H48" s="244">
        <f>IF(TRIMESTRE=1,COUNTIF($BC:$BT,"&gt;2")+COUNTIF($BC:$BT,"&lt;-2"),IF(OR(TRIMESTRE=2,TRIMESTRE=3),COUNTIF($BC:$BW,"&gt;2")+COUNTIF($BC:$BW,"&lt;-2"),IF(TRIMESTRE=4,COUNTIF($BC:$CD,"&gt;2")+COUNTIF($BC:$CD,"&lt;-2"),"Trim. ?")))</f>
        <v>0</v>
      </c>
    </row>
    <row r="49" spans="2:81" s="211" customFormat="1" ht="12.75" hidden="1" customHeight="1">
      <c r="B49" s="961" t="s">
        <v>244</v>
      </c>
      <c r="C49" s="261"/>
      <c r="D49" s="261"/>
      <c r="E49" s="261"/>
      <c r="F49" s="261"/>
      <c r="G49" s="261"/>
      <c r="H49" s="960"/>
    </row>
    <row r="50" spans="2:81" s="210" customFormat="1" ht="12.75" hidden="1" customHeight="1">
      <c r="B50" s="405" t="s">
        <v>196</v>
      </c>
      <c r="C50" s="146"/>
      <c r="D50" s="146"/>
      <c r="E50" s="146"/>
      <c r="F50" s="146"/>
      <c r="G50" s="146"/>
      <c r="H50" s="244">
        <f>COUNTIF($62:$69,"&gt;=1")+COUNTIF($62:$69,"&lt;=-1")+COUNTIF($70:$73,"&gt;=0,1%")+COUNTIF($70:$73,"&lt;=-0,1%")</f>
        <v>0</v>
      </c>
    </row>
    <row r="51" spans="2:81" s="146" customFormat="1" ht="12.75" hidden="1" customHeight="1">
      <c r="B51" s="405" t="s">
        <v>414</v>
      </c>
      <c r="H51" s="244">
        <f>COUNTIF($55:$55,"&gt;0")</f>
        <v>0</v>
      </c>
      <c r="U51" s="262"/>
    </row>
    <row r="52" spans="2:81" s="210" customFormat="1" ht="12.75" hidden="1" customHeight="1">
      <c r="B52" s="405" t="s">
        <v>269</v>
      </c>
      <c r="C52" s="146"/>
      <c r="D52" s="146"/>
      <c r="E52" s="146"/>
      <c r="F52" s="146"/>
      <c r="G52" s="146"/>
      <c r="H52" s="425" t="str">
        <f>IF(ISERROR(SUM($57:$73)+SUM($BC:$CD)),"# ERREUR !","OK")</f>
        <v>OK</v>
      </c>
    </row>
    <row r="53" spans="2:81" s="211" customFormat="1" ht="12.75" hidden="1" customHeight="1">
      <c r="B53" s="186"/>
      <c r="C53" s="186"/>
      <c r="D53" s="186"/>
      <c r="E53" s="186"/>
      <c r="F53" s="186"/>
      <c r="G53" s="186"/>
      <c r="H53" s="187"/>
      <c r="U53" s="208"/>
      <c r="BD53" s="146"/>
      <c r="BE53" s="146"/>
      <c r="BF53" s="146"/>
      <c r="BG53" s="146"/>
      <c r="BH53" s="146"/>
      <c r="BI53" s="146"/>
      <c r="BJ53" s="146"/>
      <c r="BK53" s="146"/>
      <c r="BM53" s="146"/>
      <c r="BN53" s="146"/>
      <c r="BO53" s="146"/>
      <c r="BP53" s="146"/>
      <c r="BQ53" s="146"/>
      <c r="BR53" s="146"/>
      <c r="BS53" s="146"/>
      <c r="BT53" s="146"/>
      <c r="BV53" s="146"/>
      <c r="BW53" s="146"/>
      <c r="BX53" s="146"/>
      <c r="BY53" s="146"/>
      <c r="BZ53" s="146"/>
      <c r="CA53" s="146"/>
      <c r="CB53" s="146"/>
      <c r="CC53" s="146"/>
    </row>
    <row r="54" spans="2:81" s="211" customFormat="1" ht="12.75" hidden="1" customHeight="1">
      <c r="B54" s="369"/>
      <c r="C54" s="369"/>
      <c r="D54" s="369"/>
      <c r="E54" s="369"/>
      <c r="F54" s="369"/>
      <c r="H54" s="370"/>
      <c r="J54" s="369"/>
      <c r="K54" s="369"/>
      <c r="L54" s="369"/>
      <c r="M54" s="369"/>
      <c r="N54" s="369"/>
      <c r="O54" s="369"/>
      <c r="P54" s="369"/>
      <c r="Q54" s="369"/>
      <c r="R54" s="369"/>
      <c r="S54" s="369"/>
      <c r="T54" s="369"/>
      <c r="U54" s="416"/>
      <c r="V54" s="369"/>
      <c r="W54" s="369"/>
      <c r="Y54" s="369"/>
      <c r="Z54" s="369"/>
      <c r="AA54" s="369"/>
      <c r="AB54" s="369"/>
      <c r="AC54" s="369"/>
      <c r="AD54" s="369"/>
      <c r="AE54" s="369"/>
      <c r="AF54" s="369"/>
      <c r="AG54" s="369"/>
      <c r="AH54" s="369"/>
      <c r="AI54" s="369"/>
      <c r="AJ54" s="369"/>
      <c r="AK54" s="369"/>
      <c r="AL54" s="369"/>
      <c r="AN54" s="369"/>
      <c r="AO54" s="369"/>
      <c r="AP54" s="369"/>
      <c r="AQ54" s="369"/>
      <c r="AR54" s="369"/>
      <c r="AS54" s="369"/>
      <c r="AT54" s="369"/>
      <c r="AU54" s="369"/>
      <c r="AV54" s="369"/>
      <c r="AW54" s="369"/>
      <c r="AX54" s="369"/>
      <c r="AY54" s="369"/>
      <c r="AZ54" s="369"/>
      <c r="BA54" s="369"/>
      <c r="BD54" s="146"/>
      <c r="BE54" s="146"/>
      <c r="BF54" s="146"/>
      <c r="BG54" s="146"/>
      <c r="BH54" s="146"/>
      <c r="BI54" s="146"/>
      <c r="BJ54" s="146"/>
      <c r="BK54" s="146"/>
      <c r="BM54" s="146"/>
      <c r="BN54" s="146"/>
      <c r="BO54" s="146"/>
      <c r="BP54" s="146"/>
      <c r="BQ54" s="146"/>
      <c r="BR54" s="146"/>
      <c r="BS54" s="146"/>
      <c r="BT54" s="146"/>
      <c r="BV54" s="146"/>
      <c r="BW54" s="146"/>
      <c r="BX54" s="146"/>
      <c r="BY54" s="146"/>
      <c r="BZ54" s="146"/>
      <c r="CA54" s="146"/>
      <c r="CB54" s="146"/>
      <c r="CC54" s="146"/>
    </row>
    <row r="55" spans="2:81" s="386" customFormat="1" ht="12.75" hidden="1" customHeight="1">
      <c r="B55" s="386" t="s">
        <v>416</v>
      </c>
      <c r="H55" s="387" t="s">
        <v>191</v>
      </c>
      <c r="J55" s="388">
        <f t="shared" ref="J55:M55" si="174">IF(COUNT(J36:J37,J39:J40)=0,0,COUNT(J36:J37,J39:J40))</f>
        <v>0</v>
      </c>
      <c r="K55" s="388">
        <f>IF(COUNT(K36:K37,K39:K40)=0,0,COUNT(K36:K37,K39:K40))</f>
        <v>0</v>
      </c>
      <c r="L55" s="388">
        <f t="shared" si="174"/>
        <v>0</v>
      </c>
      <c r="M55" s="388">
        <f t="shared" si="174"/>
        <v>0</v>
      </c>
      <c r="N55" s="829"/>
      <c r="O55" s="829"/>
      <c r="P55" s="388">
        <f t="shared" ref="P55:S55" si="175">IF(COUNT(P36:P37,P39:P40)=0,0,COUNT(P36:P37,P39:P40))</f>
        <v>0</v>
      </c>
      <c r="Q55" s="388">
        <f t="shared" si="175"/>
        <v>0</v>
      </c>
      <c r="R55" s="388">
        <f t="shared" si="175"/>
        <v>0</v>
      </c>
      <c r="S55" s="388">
        <f t="shared" si="175"/>
        <v>0</v>
      </c>
      <c r="T55" s="829"/>
      <c r="U55" s="829"/>
      <c r="V55" s="829"/>
      <c r="W55" s="829"/>
      <c r="X55" s="388"/>
      <c r="Y55" s="388">
        <f t="shared" ref="Y55:AB55" si="176">IF(COUNT(Y36:Y37,Y39:Y40)=0,0,COUNT(Y36:Y37,Y39:Y40))</f>
        <v>0</v>
      </c>
      <c r="Z55" s="388">
        <f t="shared" si="176"/>
        <v>0</v>
      </c>
      <c r="AA55" s="388">
        <f t="shared" si="176"/>
        <v>0</v>
      </c>
      <c r="AB55" s="388">
        <f t="shared" si="176"/>
        <v>0</v>
      </c>
      <c r="AC55" s="829"/>
      <c r="AD55" s="829"/>
      <c r="AE55" s="388">
        <f t="shared" ref="AE55:AH55" si="177">IF(COUNT(AE36:AE37,AE39:AE40)=0,0,COUNT(AE36:AE37,AE39:AE40))</f>
        <v>0</v>
      </c>
      <c r="AF55" s="388">
        <f t="shared" si="177"/>
        <v>0</v>
      </c>
      <c r="AG55" s="388">
        <f t="shared" si="177"/>
        <v>0</v>
      </c>
      <c r="AH55" s="388">
        <f t="shared" si="177"/>
        <v>0</v>
      </c>
      <c r="AI55" s="829"/>
      <c r="AJ55" s="829"/>
      <c r="AK55" s="829"/>
      <c r="AL55" s="829"/>
      <c r="AM55" s="388"/>
      <c r="AN55" s="388">
        <f>IF(COUNT(AN36:AN37,AN39:AN40)=0,0,COUNT(AN36:AN37,AN39:AN40))</f>
        <v>0</v>
      </c>
      <c r="AO55" s="388">
        <f t="shared" ref="AO55:AQ55" si="178">IF(COUNT(AO36:AO37,AO39:AO40)=0,0,COUNT(AO36:AO37,AO39:AO40))</f>
        <v>0</v>
      </c>
      <c r="AP55" s="388">
        <f t="shared" si="178"/>
        <v>0</v>
      </c>
      <c r="AQ55" s="388">
        <f t="shared" si="178"/>
        <v>0</v>
      </c>
      <c r="AR55" s="829"/>
      <c r="AS55" s="829"/>
      <c r="AT55" s="388">
        <f t="shared" ref="AT55:AW55" si="179">IF(COUNT(AT36:AT37,AT39:AT40)=0,0,COUNT(AT36:AT37,AT39:AT40))</f>
        <v>0</v>
      </c>
      <c r="AU55" s="388">
        <f t="shared" si="179"/>
        <v>0</v>
      </c>
      <c r="AV55" s="388">
        <f t="shared" si="179"/>
        <v>0</v>
      </c>
      <c r="AW55" s="388">
        <f t="shared" si="179"/>
        <v>0</v>
      </c>
      <c r="AX55" s="829"/>
      <c r="AY55" s="829"/>
      <c r="AZ55" s="829"/>
      <c r="BA55" s="829"/>
    </row>
    <row r="56" spans="2:81" s="210" customFormat="1" ht="12.75" hidden="1" customHeight="1">
      <c r="B56" s="186"/>
      <c r="C56" s="186"/>
      <c r="D56" s="186"/>
      <c r="E56" s="186"/>
      <c r="F56" s="186"/>
      <c r="G56" s="186"/>
      <c r="H56" s="187"/>
    </row>
    <row r="57" spans="2:81" s="211" customFormat="1" ht="12.75" hidden="1" customHeight="1">
      <c r="B57" s="389"/>
      <c r="C57" s="389"/>
      <c r="D57" s="389"/>
      <c r="E57" s="389"/>
      <c r="F57" s="389"/>
      <c r="H57" s="390"/>
      <c r="J57" s="389"/>
      <c r="K57" s="389"/>
      <c r="L57" s="389"/>
      <c r="M57" s="389"/>
      <c r="N57" s="389"/>
      <c r="O57" s="389"/>
      <c r="P57" s="389"/>
      <c r="Q57" s="389"/>
      <c r="R57" s="389"/>
      <c r="S57" s="389"/>
      <c r="T57" s="389"/>
      <c r="U57" s="389"/>
      <c r="V57" s="389"/>
      <c r="W57" s="389"/>
      <c r="Y57" s="389"/>
      <c r="Z57" s="389"/>
      <c r="AA57" s="389"/>
      <c r="AB57" s="389"/>
      <c r="AC57" s="389"/>
      <c r="AD57" s="389"/>
      <c r="AE57" s="389"/>
      <c r="AF57" s="389"/>
      <c r="AG57" s="389"/>
      <c r="AH57" s="389"/>
      <c r="AI57" s="389"/>
      <c r="AJ57" s="389"/>
      <c r="AK57" s="389"/>
      <c r="AL57" s="389"/>
      <c r="AN57" s="389"/>
      <c r="AO57" s="389"/>
      <c r="AP57" s="389"/>
      <c r="AQ57" s="389"/>
      <c r="AR57" s="389"/>
      <c r="AS57" s="389"/>
      <c r="AT57" s="389"/>
      <c r="AU57" s="389"/>
      <c r="AV57" s="389"/>
      <c r="AW57" s="389"/>
      <c r="AX57" s="389"/>
      <c r="AY57" s="389"/>
      <c r="AZ57" s="389"/>
      <c r="BA57" s="389"/>
    </row>
    <row r="58" spans="2:81" s="155" customFormat="1" ht="12.75" hidden="1" customHeight="1">
      <c r="B58" s="155" t="s">
        <v>62</v>
      </c>
      <c r="H58" s="156" t="s">
        <v>191</v>
      </c>
      <c r="J58" s="157">
        <f t="shared" ref="J58:W58" si="180">J10-J30</f>
        <v>0</v>
      </c>
      <c r="K58" s="157">
        <f t="shared" si="180"/>
        <v>0</v>
      </c>
      <c r="L58" s="157">
        <f t="shared" si="180"/>
        <v>0</v>
      </c>
      <c r="M58" s="157">
        <f t="shared" si="180"/>
        <v>0</v>
      </c>
      <c r="N58" s="157">
        <f t="shared" si="180"/>
        <v>0</v>
      </c>
      <c r="O58" s="157">
        <f t="shared" si="180"/>
        <v>0</v>
      </c>
      <c r="P58" s="157">
        <f t="shared" si="180"/>
        <v>0</v>
      </c>
      <c r="Q58" s="157">
        <f t="shared" si="180"/>
        <v>0</v>
      </c>
      <c r="R58" s="157">
        <f t="shared" si="180"/>
        <v>0</v>
      </c>
      <c r="S58" s="157">
        <f t="shared" si="180"/>
        <v>0</v>
      </c>
      <c r="T58" s="157">
        <f t="shared" si="180"/>
        <v>0</v>
      </c>
      <c r="U58" s="157">
        <f t="shared" si="180"/>
        <v>0</v>
      </c>
      <c r="V58" s="157">
        <f t="shared" si="180"/>
        <v>0</v>
      </c>
      <c r="W58" s="157">
        <f t="shared" si="180"/>
        <v>0</v>
      </c>
      <c r="Y58" s="157">
        <f t="shared" ref="Y58:AL58" si="181">Y10-Y30</f>
        <v>0</v>
      </c>
      <c r="Z58" s="157">
        <f t="shared" si="181"/>
        <v>0</v>
      </c>
      <c r="AA58" s="157">
        <f t="shared" si="181"/>
        <v>0</v>
      </c>
      <c r="AB58" s="157">
        <f t="shared" si="181"/>
        <v>0</v>
      </c>
      <c r="AC58" s="157">
        <f t="shared" si="181"/>
        <v>0</v>
      </c>
      <c r="AD58" s="157">
        <f t="shared" si="181"/>
        <v>0</v>
      </c>
      <c r="AE58" s="157">
        <f t="shared" si="181"/>
        <v>0</v>
      </c>
      <c r="AF58" s="157">
        <f t="shared" si="181"/>
        <v>0</v>
      </c>
      <c r="AG58" s="157">
        <f t="shared" si="181"/>
        <v>0</v>
      </c>
      <c r="AH58" s="157">
        <f t="shared" si="181"/>
        <v>0</v>
      </c>
      <c r="AI58" s="157">
        <f t="shared" si="181"/>
        <v>0</v>
      </c>
      <c r="AJ58" s="157">
        <f t="shared" si="181"/>
        <v>0</v>
      </c>
      <c r="AK58" s="157">
        <f t="shared" si="181"/>
        <v>0</v>
      </c>
      <c r="AL58" s="157">
        <f t="shared" si="181"/>
        <v>0</v>
      </c>
      <c r="AN58" s="157">
        <f t="shared" ref="AN58:BA58" si="182">AN10-AN30</f>
        <v>0</v>
      </c>
      <c r="AO58" s="157">
        <f t="shared" si="182"/>
        <v>0</v>
      </c>
      <c r="AP58" s="157">
        <f t="shared" si="182"/>
        <v>0</v>
      </c>
      <c r="AQ58" s="157">
        <f t="shared" si="182"/>
        <v>0</v>
      </c>
      <c r="AR58" s="157">
        <f t="shared" si="182"/>
        <v>0</v>
      </c>
      <c r="AS58" s="157">
        <f t="shared" si="182"/>
        <v>0</v>
      </c>
      <c r="AT58" s="157">
        <f t="shared" si="182"/>
        <v>0</v>
      </c>
      <c r="AU58" s="157">
        <f t="shared" si="182"/>
        <v>0</v>
      </c>
      <c r="AV58" s="157">
        <f t="shared" si="182"/>
        <v>0</v>
      </c>
      <c r="AW58" s="157">
        <f t="shared" si="182"/>
        <v>0</v>
      </c>
      <c r="AX58" s="157">
        <f t="shared" si="182"/>
        <v>0</v>
      </c>
      <c r="AY58" s="157">
        <f t="shared" si="182"/>
        <v>0</v>
      </c>
      <c r="AZ58" s="157">
        <f t="shared" si="182"/>
        <v>0</v>
      </c>
      <c r="BA58" s="157">
        <f t="shared" si="182"/>
        <v>0</v>
      </c>
    </row>
    <row r="59" spans="2:81" s="155" customFormat="1" ht="12.75" hidden="1" customHeight="1">
      <c r="B59" s="155" t="s">
        <v>61</v>
      </c>
      <c r="H59" s="156" t="s">
        <v>191</v>
      </c>
      <c r="J59" s="157">
        <f t="shared" ref="J59:W59" si="183">IF(ABS(J10-(J12+J14+J16+J18+J20+J24+J26))&lt;0.001,0,J10-(J12+J14+J16+J18+J20+J24+J26))</f>
        <v>0</v>
      </c>
      <c r="K59" s="157">
        <f t="shared" si="183"/>
        <v>0</v>
      </c>
      <c r="L59" s="157">
        <f t="shared" si="183"/>
        <v>0</v>
      </c>
      <c r="M59" s="157">
        <f t="shared" si="183"/>
        <v>0</v>
      </c>
      <c r="N59" s="157">
        <f t="shared" si="183"/>
        <v>0</v>
      </c>
      <c r="O59" s="157">
        <f t="shared" si="183"/>
        <v>0</v>
      </c>
      <c r="P59" s="157">
        <f t="shared" si="183"/>
        <v>0</v>
      </c>
      <c r="Q59" s="157">
        <f t="shared" si="183"/>
        <v>0</v>
      </c>
      <c r="R59" s="157">
        <f t="shared" si="183"/>
        <v>0</v>
      </c>
      <c r="S59" s="157">
        <f t="shared" si="183"/>
        <v>0</v>
      </c>
      <c r="T59" s="157">
        <f t="shared" si="183"/>
        <v>0</v>
      </c>
      <c r="U59" s="157">
        <f t="shared" si="183"/>
        <v>0</v>
      </c>
      <c r="V59" s="157">
        <f t="shared" si="183"/>
        <v>0</v>
      </c>
      <c r="W59" s="157">
        <f t="shared" si="183"/>
        <v>0</v>
      </c>
      <c r="Y59" s="157">
        <f t="shared" ref="Y59:AL59" si="184">IF(ABS(Y10-(Y12+Y14+Y16+Y18+Y20+Y24+Y26))&lt;0.001,0,Y10-(Y12+Y14+Y16+Y18+Y20+Y24+Y26))</f>
        <v>0</v>
      </c>
      <c r="Z59" s="157">
        <f t="shared" si="184"/>
        <v>0</v>
      </c>
      <c r="AA59" s="157">
        <f t="shared" si="184"/>
        <v>0</v>
      </c>
      <c r="AB59" s="157">
        <f t="shared" si="184"/>
        <v>1</v>
      </c>
      <c r="AC59" s="157">
        <f t="shared" si="184"/>
        <v>0</v>
      </c>
      <c r="AD59" s="157">
        <f t="shared" si="184"/>
        <v>1</v>
      </c>
      <c r="AE59" s="157">
        <f t="shared" si="184"/>
        <v>0</v>
      </c>
      <c r="AF59" s="157">
        <f t="shared" si="184"/>
        <v>-1</v>
      </c>
      <c r="AG59" s="157">
        <f t="shared" si="184"/>
        <v>0</v>
      </c>
      <c r="AH59" s="157">
        <f t="shared" si="184"/>
        <v>-1</v>
      </c>
      <c r="AI59" s="157">
        <f t="shared" si="184"/>
        <v>0</v>
      </c>
      <c r="AJ59" s="157">
        <f t="shared" si="184"/>
        <v>1</v>
      </c>
      <c r="AK59" s="157">
        <f t="shared" si="184"/>
        <v>0</v>
      </c>
      <c r="AL59" s="157">
        <f t="shared" si="184"/>
        <v>0</v>
      </c>
      <c r="AN59" s="157">
        <f t="shared" ref="AN59:BA59" si="185">IF(ABS(AN10-(AN12+AN14+AN16+AN18+AN20+AN24+AN26))&lt;0.001,0,AN10-(AN12+AN14+AN16+AN18+AN20+AN24+AN26))</f>
        <v>-1</v>
      </c>
      <c r="AO59" s="157">
        <f t="shared" si="185"/>
        <v>1</v>
      </c>
      <c r="AP59" s="157">
        <f t="shared" si="185"/>
        <v>0</v>
      </c>
      <c r="AQ59" s="157">
        <f t="shared" si="185"/>
        <v>0</v>
      </c>
      <c r="AR59" s="157">
        <f t="shared" si="185"/>
        <v>0</v>
      </c>
      <c r="AS59" s="157">
        <f t="shared" si="185"/>
        <v>0</v>
      </c>
      <c r="AT59" s="157">
        <f t="shared" si="185"/>
        <v>0</v>
      </c>
      <c r="AU59" s="157">
        <f t="shared" si="185"/>
        <v>0</v>
      </c>
      <c r="AV59" s="157">
        <f t="shared" si="185"/>
        <v>0</v>
      </c>
      <c r="AW59" s="157">
        <f t="shared" si="185"/>
        <v>0</v>
      </c>
      <c r="AX59" s="157">
        <f t="shared" si="185"/>
        <v>0</v>
      </c>
      <c r="AY59" s="157">
        <f t="shared" si="185"/>
        <v>0</v>
      </c>
      <c r="AZ59" s="157">
        <f t="shared" si="185"/>
        <v>0</v>
      </c>
      <c r="BA59" s="157">
        <f t="shared" si="185"/>
        <v>0</v>
      </c>
    </row>
    <row r="60" spans="2:81" s="155" customFormat="1" ht="12.75" hidden="1" customHeight="1">
      <c r="B60" s="155" t="s">
        <v>60</v>
      </c>
      <c r="H60" s="156" t="s">
        <v>191</v>
      </c>
      <c r="J60" s="157">
        <f t="shared" ref="J60:W60" si="186">J30-SUM(J31:J34)</f>
        <v>0</v>
      </c>
      <c r="K60" s="157">
        <f t="shared" si="186"/>
        <v>0</v>
      </c>
      <c r="L60" s="157">
        <f t="shared" si="186"/>
        <v>0</v>
      </c>
      <c r="M60" s="157">
        <f t="shared" si="186"/>
        <v>0</v>
      </c>
      <c r="N60" s="157">
        <f t="shared" si="186"/>
        <v>0</v>
      </c>
      <c r="O60" s="157">
        <f t="shared" si="186"/>
        <v>0</v>
      </c>
      <c r="P60" s="157">
        <f t="shared" si="186"/>
        <v>0</v>
      </c>
      <c r="Q60" s="157">
        <f t="shared" si="186"/>
        <v>0</v>
      </c>
      <c r="R60" s="157">
        <f t="shared" si="186"/>
        <v>0</v>
      </c>
      <c r="S60" s="157">
        <f t="shared" si="186"/>
        <v>0</v>
      </c>
      <c r="T60" s="157">
        <f t="shared" si="186"/>
        <v>0</v>
      </c>
      <c r="U60" s="157">
        <f t="shared" si="186"/>
        <v>0</v>
      </c>
      <c r="V60" s="157">
        <f t="shared" si="186"/>
        <v>0</v>
      </c>
      <c r="W60" s="157">
        <f t="shared" si="186"/>
        <v>-1</v>
      </c>
      <c r="Y60" s="157">
        <f t="shared" ref="Y60:AL60" si="187">Y30-SUM(Y31:Y34)</f>
        <v>0</v>
      </c>
      <c r="Z60" s="157">
        <f t="shared" si="187"/>
        <v>1</v>
      </c>
      <c r="AA60" s="157">
        <f t="shared" si="187"/>
        <v>0</v>
      </c>
      <c r="AB60" s="157">
        <f t="shared" si="187"/>
        <v>0</v>
      </c>
      <c r="AC60" s="157">
        <f t="shared" si="187"/>
        <v>0</v>
      </c>
      <c r="AD60" s="157">
        <f t="shared" si="187"/>
        <v>1</v>
      </c>
      <c r="AE60" s="157">
        <f t="shared" si="187"/>
        <v>0</v>
      </c>
      <c r="AF60" s="157">
        <f t="shared" si="187"/>
        <v>0</v>
      </c>
      <c r="AG60" s="157">
        <f t="shared" si="187"/>
        <v>0</v>
      </c>
      <c r="AH60" s="157">
        <f t="shared" si="187"/>
        <v>0</v>
      </c>
      <c r="AI60" s="157">
        <f t="shared" si="187"/>
        <v>0</v>
      </c>
      <c r="AJ60" s="157">
        <f t="shared" si="187"/>
        <v>0</v>
      </c>
      <c r="AK60" s="157">
        <f t="shared" si="187"/>
        <v>0</v>
      </c>
      <c r="AL60" s="157">
        <f t="shared" si="187"/>
        <v>0</v>
      </c>
      <c r="AN60" s="157">
        <f t="shared" ref="AN60:BA60" si="188">AN30-SUM(AN31:AN34)</f>
        <v>1</v>
      </c>
      <c r="AO60" s="157">
        <f t="shared" si="188"/>
        <v>1</v>
      </c>
      <c r="AP60" s="157">
        <f t="shared" si="188"/>
        <v>0</v>
      </c>
      <c r="AQ60" s="157">
        <f t="shared" si="188"/>
        <v>0</v>
      </c>
      <c r="AR60" s="157">
        <f t="shared" si="188"/>
        <v>0</v>
      </c>
      <c r="AS60" s="157">
        <f t="shared" si="188"/>
        <v>0</v>
      </c>
      <c r="AT60" s="157">
        <f t="shared" si="188"/>
        <v>0</v>
      </c>
      <c r="AU60" s="157">
        <f t="shared" si="188"/>
        <v>0</v>
      </c>
      <c r="AV60" s="157">
        <f t="shared" si="188"/>
        <v>0</v>
      </c>
      <c r="AW60" s="157">
        <f t="shared" si="188"/>
        <v>0</v>
      </c>
      <c r="AX60" s="157">
        <f t="shared" si="188"/>
        <v>0</v>
      </c>
      <c r="AY60" s="157">
        <f t="shared" si="188"/>
        <v>0</v>
      </c>
      <c r="AZ60" s="157">
        <f t="shared" si="188"/>
        <v>0</v>
      </c>
      <c r="BA60" s="157">
        <f t="shared" si="188"/>
        <v>0</v>
      </c>
    </row>
    <row r="61" spans="2:81" s="211" customFormat="1" ht="12.75" hidden="1" customHeight="1">
      <c r="B61" s="186"/>
      <c r="C61" s="186"/>
      <c r="D61" s="186"/>
      <c r="E61" s="186"/>
      <c r="F61" s="186"/>
      <c r="H61" s="187"/>
      <c r="J61" s="186"/>
      <c r="K61" s="186"/>
      <c r="L61" s="186"/>
      <c r="M61" s="186"/>
      <c r="N61" s="186"/>
      <c r="O61" s="186"/>
      <c r="P61" s="186"/>
      <c r="Q61" s="186"/>
      <c r="R61" s="186"/>
      <c r="S61" s="186"/>
      <c r="T61" s="186"/>
      <c r="U61" s="186"/>
      <c r="V61" s="186"/>
      <c r="W61" s="186"/>
      <c r="Y61" s="186"/>
      <c r="Z61" s="186"/>
      <c r="AA61" s="186"/>
      <c r="AB61" s="186"/>
      <c r="AC61" s="186"/>
      <c r="AD61" s="186"/>
      <c r="AE61" s="186"/>
      <c r="AF61" s="186"/>
      <c r="AG61" s="186"/>
      <c r="AH61" s="186"/>
      <c r="AI61" s="186"/>
      <c r="AJ61" s="186"/>
      <c r="AK61" s="186"/>
      <c r="AL61" s="186"/>
      <c r="AN61" s="186"/>
      <c r="AO61" s="186"/>
      <c r="AP61" s="186"/>
      <c r="AQ61" s="186"/>
      <c r="AR61" s="186"/>
      <c r="AS61" s="186"/>
      <c r="AT61" s="186"/>
      <c r="AU61" s="186"/>
      <c r="AV61" s="186"/>
      <c r="AW61" s="186"/>
      <c r="AX61" s="186"/>
      <c r="AY61" s="186"/>
      <c r="AZ61" s="186"/>
      <c r="BA61" s="186"/>
    </row>
    <row r="62" spans="2:81" s="210" customFormat="1" ht="12.75" hidden="1" customHeight="1">
      <c r="H62" s="6"/>
    </row>
    <row r="63" spans="2:81" s="155" customFormat="1" ht="12.75" hidden="1" customHeight="1">
      <c r="B63" s="155" t="s">
        <v>324</v>
      </c>
      <c r="H63" s="156" t="s">
        <v>192</v>
      </c>
      <c r="J63" s="157">
        <f>IF(ABS(J10-'Telecoms - Financial KPIs'!J23)&lt;0.001,0,J10-'Telecoms - Financial KPIs'!J23)</f>
        <v>0</v>
      </c>
      <c r="K63" s="157">
        <f>IF(ABS(K10-'Telecoms - Financial KPIs'!K23)&lt;0.001,0,K10-'Telecoms - Financial KPIs'!K23)</f>
        <v>0</v>
      </c>
      <c r="L63" s="157">
        <f>IF(ABS(L10-'Telecoms - Financial KPIs'!L23)&lt;0.001,0,L10-'Telecoms - Financial KPIs'!L23)</f>
        <v>0</v>
      </c>
      <c r="M63" s="157">
        <f>IF(ABS(M10-'Telecoms - Financial KPIs'!M23)&lt;0.001,0,M10-'Telecoms - Financial KPIs'!M23)</f>
        <v>0</v>
      </c>
      <c r="N63" s="157">
        <f>IF(ABS(N10-'Telecoms - Financial KPIs'!N23)&lt;0.001,0,N10-'Telecoms - Financial KPIs'!N23)</f>
        <v>0</v>
      </c>
      <c r="O63" s="157">
        <f>IF(ABS(O10-'Telecoms - Financial KPIs'!O23)&lt;0.001,0,O10-'Telecoms - Financial KPIs'!O23)</f>
        <v>0</v>
      </c>
      <c r="P63" s="157">
        <f>IF(ABS(P10-'Telecoms - Financial KPIs'!P23)&lt;0.001,0,P10-'Telecoms - Financial KPIs'!P23)</f>
        <v>0</v>
      </c>
      <c r="Q63" s="157">
        <f>IF(ABS(Q10-'Telecoms - Financial KPIs'!Q23)&lt;0.001,0,Q10-'Telecoms - Financial KPIs'!Q23)</f>
        <v>0</v>
      </c>
      <c r="R63" s="157">
        <f>IF(ABS(R10-'Telecoms - Financial KPIs'!R23)&lt;0.001,0,R10-'Telecoms - Financial KPIs'!R23)</f>
        <v>0</v>
      </c>
      <c r="S63" s="157">
        <f>IF(ABS(S10-'Telecoms - Financial KPIs'!S23)&lt;0.001,0,S10-'Telecoms - Financial KPIs'!S23)</f>
        <v>0</v>
      </c>
      <c r="T63" s="157">
        <f>IF(ABS(T10-'Telecoms - Financial KPIs'!T23)&lt;0.001,0,T10-'Telecoms - Financial KPIs'!T23)</f>
        <v>0</v>
      </c>
      <c r="U63" s="157">
        <f>IF(ABS(U10-'Telecoms - Financial KPIs'!U23)&lt;0.001,0,U10-'Telecoms - Financial KPIs'!U23)</f>
        <v>0</v>
      </c>
      <c r="V63" s="157">
        <f>IF(ABS(V10-'Telecoms - Financial KPIs'!V23)&lt;0.001,0,V10-'Telecoms - Financial KPIs'!V23)</f>
        <v>0</v>
      </c>
      <c r="W63" s="157">
        <f>IF(ABS(W10-'Telecoms - Financial KPIs'!W23)&lt;0.001,0,W10-'Telecoms - Financial KPIs'!W23)</f>
        <v>0</v>
      </c>
      <c r="X63" s="157"/>
      <c r="Y63" s="157">
        <f>IF(ABS(Y10-'Telecoms - Financial KPIs'!Y23)&lt;0.001,0,Y10-'Telecoms - Financial KPIs'!Y23)</f>
        <v>0</v>
      </c>
      <c r="Z63" s="157">
        <f>IF(ABS(Z10-'Telecoms - Financial KPIs'!Z23)&lt;0.001,0,Z10-'Telecoms - Financial KPIs'!Z23)</f>
        <v>0</v>
      </c>
      <c r="AA63" s="157">
        <f>IF(ABS(AA10-'Telecoms - Financial KPIs'!AA23)&lt;0.001,0,AA10-'Telecoms - Financial KPIs'!AA23)</f>
        <v>0</v>
      </c>
      <c r="AB63" s="157">
        <f>IF(ABS(AB10-'Telecoms - Financial KPIs'!AB23)&lt;0.001,0,AB10-'Telecoms - Financial KPIs'!AB23)</f>
        <v>0</v>
      </c>
      <c r="AC63" s="157">
        <f>IF(ABS(AC10-'Telecoms - Financial KPIs'!AC23)&lt;0.001,0,AC10-'Telecoms - Financial KPIs'!AC23)</f>
        <v>0</v>
      </c>
      <c r="AD63" s="157">
        <f>IF(ABS(AD10-'Telecoms - Financial KPIs'!AD23)&lt;0.001,0,AD10-'Telecoms - Financial KPIs'!AD23)</f>
        <v>0</v>
      </c>
      <c r="AE63" s="157">
        <f>IF(ABS(AE10-'Telecoms - Financial KPIs'!AE23)&lt;0.001,0,AE10-'Telecoms - Financial KPIs'!AE23)</f>
        <v>0</v>
      </c>
      <c r="AF63" s="157">
        <f>IF(ABS(AF10-'Telecoms - Financial KPIs'!AF23)&lt;0.001,0,AF10-'Telecoms - Financial KPIs'!AF23)</f>
        <v>0</v>
      </c>
      <c r="AG63" s="157">
        <f>IF(ABS(AG10-'Telecoms - Financial KPIs'!AG23)&lt;0.001,0,AG10-'Telecoms - Financial KPIs'!AG23)</f>
        <v>0</v>
      </c>
      <c r="AH63" s="157">
        <f>IF(ABS(AH10-'Telecoms - Financial KPIs'!AH23)&lt;0.001,0,AH10-'Telecoms - Financial KPIs'!AH23)</f>
        <v>0</v>
      </c>
      <c r="AI63" s="157">
        <f>IF(ABS(AI10-'Telecoms - Financial KPIs'!AI23)&lt;0.001,0,AI10-'Telecoms - Financial KPIs'!AI23)</f>
        <v>0</v>
      </c>
      <c r="AJ63" s="157">
        <f>IF(ABS(AJ10-'Telecoms - Financial KPIs'!AJ23)&lt;0.001,0,AJ10-'Telecoms - Financial KPIs'!AJ23)</f>
        <v>0</v>
      </c>
      <c r="AK63" s="157">
        <f>IF(ABS(AK10-'Telecoms - Financial KPIs'!AK23)&lt;0.001,0,AK10-'Telecoms - Financial KPIs'!AK23)</f>
        <v>0</v>
      </c>
      <c r="AL63" s="157">
        <f>IF(ABS(AL10-'Telecoms - Financial KPIs'!AL23)&lt;0.001,0,AL10-'Telecoms - Financial KPIs'!AL23)</f>
        <v>0</v>
      </c>
      <c r="AM63" s="157"/>
      <c r="AN63" s="157">
        <f>IF(ABS(AN10-'Telecoms - Financial KPIs'!AN23)&lt;0.001,0,AN10-'Telecoms - Financial KPIs'!AN23)</f>
        <v>0</v>
      </c>
      <c r="AO63" s="157">
        <f>IF(ABS(AO10-'Telecoms - Financial KPIs'!AO23)&lt;0.001,0,AO10-'Telecoms - Financial KPIs'!AO23)</f>
        <v>0</v>
      </c>
      <c r="AP63" s="157">
        <f>IF(ABS(AP10-'Telecoms - Financial KPIs'!AP23)&lt;0.001,0,AP10-'Telecoms - Financial KPIs'!AP23)</f>
        <v>0</v>
      </c>
      <c r="AQ63" s="157">
        <f>IF(ABS(AQ10-'Telecoms - Financial KPIs'!AQ23)&lt;0.001,0,AQ10-'Telecoms - Financial KPIs'!AQ23)</f>
        <v>0</v>
      </c>
      <c r="AR63" s="157">
        <f>IF(ABS(AR10-'Telecoms - Financial KPIs'!AR23)&lt;0.001,0,AR10-'Telecoms - Financial KPIs'!AR23)</f>
        <v>0</v>
      </c>
      <c r="AS63" s="157">
        <f>IF(ABS(AS10-'Telecoms - Financial KPIs'!AS23)&lt;0.001,0,AS10-'Telecoms - Financial KPIs'!AS23)</f>
        <v>0</v>
      </c>
      <c r="AT63" s="157">
        <f>IF(ABS(AT10-'Telecoms - Financial KPIs'!AT23)&lt;0.001,0,AT10-'Telecoms - Financial KPIs'!AT23)</f>
        <v>0</v>
      </c>
      <c r="AU63" s="157">
        <f>IF(ABS(AU10-'Telecoms - Financial KPIs'!AU23)&lt;0.001,0,AU10-'Telecoms - Financial KPIs'!AU23)</f>
        <v>0</v>
      </c>
      <c r="AV63" s="157">
        <f>IF(ABS(AV10-'Telecoms - Financial KPIs'!AV23)&lt;0.001,0,AV10-'Telecoms - Financial KPIs'!AV23)</f>
        <v>0</v>
      </c>
      <c r="AW63" s="157">
        <f>IF(ABS(AW10-'Telecoms - Financial KPIs'!AW23)&lt;0.001,0,AW10-'Telecoms - Financial KPIs'!AW23)</f>
        <v>0</v>
      </c>
      <c r="AX63" s="157">
        <f>IF(ABS(AX10-'Telecoms - Financial KPIs'!AX23)&lt;0.001,0,AX10-'Telecoms - Financial KPIs'!AX23)</f>
        <v>0</v>
      </c>
      <c r="AY63" s="157">
        <f>IF(ABS(AY10-'Telecoms - Financial KPIs'!AY23)&lt;0.001,0,AY10-'Telecoms - Financial KPIs'!AY23)</f>
        <v>0</v>
      </c>
      <c r="AZ63" s="157">
        <f>IF(ABS(AZ10-'Telecoms - Financial KPIs'!AZ23)&lt;0.001,0,AZ10-'Telecoms - Financial KPIs'!AZ23)</f>
        <v>0</v>
      </c>
      <c r="BA63" s="157">
        <f>IF(ABS(BA10-'Telecoms - Financial KPIs'!BA23)&lt;0.001,0,BA10-'Telecoms - Financial KPIs'!BA23)</f>
        <v>0</v>
      </c>
    </row>
    <row r="64" spans="2:81" s="155" customFormat="1" ht="12.75" hidden="1" customHeight="1">
      <c r="B64" s="155" t="s">
        <v>325</v>
      </c>
      <c r="H64" s="156" t="s">
        <v>192</v>
      </c>
      <c r="J64" s="400"/>
      <c r="K64" s="400"/>
      <c r="L64" s="400"/>
      <c r="M64" s="400"/>
      <c r="N64" s="157">
        <f>IF(ABS(N36-'Telecoms - Financial KPIs'!N71)&lt;0.001,0,N36-'Telecoms - Financial KPIs'!N71)</f>
        <v>0</v>
      </c>
      <c r="O64" s="157">
        <f>IF(ABS(O36-'Telecoms - Financial KPIs'!O71)&lt;0.001,0,O36-'Telecoms - Financial KPIs'!O71)</f>
        <v>0</v>
      </c>
      <c r="P64" s="400"/>
      <c r="Q64" s="400"/>
      <c r="R64" s="400"/>
      <c r="S64" s="400"/>
      <c r="T64" s="157">
        <f>IF(ABS(T36-'Telecoms - Financial KPIs'!T71)&lt;0.001,0,T36-'Telecoms - Financial KPIs'!T71)</f>
        <v>0</v>
      </c>
      <c r="U64" s="157">
        <f>IF(ABS(U36-'Telecoms - Financial KPIs'!U71)&lt;0.001,0,U36-'Telecoms - Financial KPIs'!U71)</f>
        <v>0</v>
      </c>
      <c r="V64" s="157">
        <f>IF(ABS(V36-'Telecoms - Financial KPIs'!V71)&lt;0.001,0,V36-'Telecoms - Financial KPIs'!V71)</f>
        <v>0</v>
      </c>
      <c r="W64" s="157">
        <f>IF(ABS(W36-'Telecoms - Financial KPIs'!W71)&lt;0.001,0,W36-'Telecoms - Financial KPIs'!W71)</f>
        <v>0</v>
      </c>
      <c r="X64" s="157"/>
      <c r="Y64" s="400"/>
      <c r="Z64" s="400"/>
      <c r="AA64" s="400"/>
      <c r="AB64" s="400"/>
      <c r="AC64" s="157">
        <f>IF(ABS(AC36-'Telecoms - Financial KPIs'!AC71)&lt;0.001,0,AC36-'Telecoms - Financial KPIs'!AC71)</f>
        <v>0</v>
      </c>
      <c r="AD64" s="157">
        <f>IF(ABS(AD36-'Telecoms - Financial KPIs'!AD71)&lt;0.001,0,AD36-'Telecoms - Financial KPIs'!AD71)</f>
        <v>0</v>
      </c>
      <c r="AE64" s="400"/>
      <c r="AF64" s="400"/>
      <c r="AG64" s="400"/>
      <c r="AH64" s="400"/>
      <c r="AI64" s="157">
        <f>IF(ABS(AI36-'Telecoms - Financial KPIs'!AI71)&lt;0.001,0,AI36-'Telecoms - Financial KPIs'!AI71)</f>
        <v>0</v>
      </c>
      <c r="AJ64" s="157">
        <f>IF(ABS(AJ36-'Telecoms - Financial KPIs'!AJ71)&lt;0.001,0,AJ36-'Telecoms - Financial KPIs'!AJ71)</f>
        <v>0</v>
      </c>
      <c r="AK64" s="157">
        <f>IF(ABS(AK36-'Telecoms - Financial KPIs'!AK71)&lt;0.001,0,AK36-'Telecoms - Financial KPIs'!AK71)</f>
        <v>0</v>
      </c>
      <c r="AL64" s="157">
        <f>IF(ABS(AL36-'Telecoms - Financial KPIs'!AL71)&lt;0.001,0,AL36-'Telecoms - Financial KPIs'!AL71)</f>
        <v>0</v>
      </c>
      <c r="AM64" s="157"/>
      <c r="AN64" s="400"/>
      <c r="AO64" s="400"/>
      <c r="AP64" s="400"/>
      <c r="AQ64" s="400"/>
      <c r="AR64" s="157">
        <f>IF(ABS(AR36-'Telecoms - Financial KPIs'!AR71)&lt;0.001,0,AR36-'Telecoms - Financial KPIs'!AR71)</f>
        <v>0</v>
      </c>
      <c r="AS64" s="157">
        <f>IF(ABS(AS36-'Telecoms - Financial KPIs'!AS71)&lt;0.001,0,AS36-'Telecoms - Financial KPIs'!AS71)</f>
        <v>0</v>
      </c>
      <c r="AT64" s="400"/>
      <c r="AU64" s="400"/>
      <c r="AV64" s="400"/>
      <c r="AW64" s="400"/>
      <c r="AX64" s="157">
        <f>IF(ABS(AX36-'Telecoms - Financial KPIs'!AX71)&lt;0.001,0,AX36-'Telecoms - Financial KPIs'!AX71)</f>
        <v>0</v>
      </c>
      <c r="AY64" s="157">
        <f>IF(ABS(AY36-'Telecoms - Financial KPIs'!AY71)&lt;0.001,0,AY36-'Telecoms - Financial KPIs'!AY71)</f>
        <v>0</v>
      </c>
      <c r="AZ64" s="157">
        <f>IF(ABS(AZ36-'Telecoms - Financial KPIs'!AZ71)&lt;0.001,0,AZ36-'Telecoms - Financial KPIs'!AZ71)</f>
        <v>0</v>
      </c>
      <c r="BA64" s="157">
        <f>IF(ABS(BA36-'Telecoms - Financial KPIs'!BA71)&lt;0.001,0,BA36-'Telecoms - Financial KPIs'!BA71)</f>
        <v>0</v>
      </c>
    </row>
    <row r="65" spans="2:53" s="155" customFormat="1" ht="12.75" hidden="1" customHeight="1">
      <c r="B65" s="155" t="s">
        <v>326</v>
      </c>
      <c r="H65" s="156" t="s">
        <v>192</v>
      </c>
      <c r="J65" s="400"/>
      <c r="K65" s="400"/>
      <c r="L65" s="400"/>
      <c r="M65" s="400"/>
      <c r="N65" s="157">
        <f>IF(ABS(N39-'Telecoms - Financial KPIs'!N96)&lt;0.001,0,N39-'Telecoms - Financial KPIs'!N96)</f>
        <v>0</v>
      </c>
      <c r="O65" s="157">
        <f>IF(ABS(O39-'Telecoms - Financial KPIs'!O96)&lt;0.001,0,O39-'Telecoms - Financial KPIs'!O96)</f>
        <v>0</v>
      </c>
      <c r="P65" s="400"/>
      <c r="Q65" s="400"/>
      <c r="R65" s="400"/>
      <c r="S65" s="400"/>
      <c r="T65" s="157">
        <f>IF(ABS(T39-'Telecoms - Financial KPIs'!T96)&lt;0.001,0,T39-'Telecoms - Financial KPIs'!T96)</f>
        <v>0</v>
      </c>
      <c r="U65" s="157">
        <f>IF(ABS(U39-'Telecoms - Financial KPIs'!U96)&lt;0.001,0,U39-'Telecoms - Financial KPIs'!U96)</f>
        <v>0</v>
      </c>
      <c r="V65" s="157">
        <f>IF(ABS(V39-'Telecoms - Financial KPIs'!V96)&lt;0.001,0,V39-'Telecoms - Financial KPIs'!V96)</f>
        <v>0</v>
      </c>
      <c r="W65" s="157">
        <f>IF(ABS(W39-'Telecoms - Financial KPIs'!W96)&lt;0.001,0,W39-'Telecoms - Financial KPIs'!W96)</f>
        <v>0</v>
      </c>
      <c r="X65" s="157"/>
      <c r="Y65" s="400"/>
      <c r="Z65" s="400"/>
      <c r="AA65" s="400"/>
      <c r="AB65" s="400"/>
      <c r="AC65" s="157">
        <f>IF(ABS(AC39-'Telecoms - Financial KPIs'!AC96)&lt;0.001,0,AC39-'Telecoms - Financial KPIs'!AC96)</f>
        <v>0</v>
      </c>
      <c r="AD65" s="157">
        <f>IF(ABS(AD39-'Telecoms - Financial KPIs'!AD96)&lt;0.001,0,AD39-'Telecoms - Financial KPIs'!AD96)</f>
        <v>0</v>
      </c>
      <c r="AE65" s="400"/>
      <c r="AF65" s="400"/>
      <c r="AG65" s="400"/>
      <c r="AH65" s="400"/>
      <c r="AI65" s="157">
        <f>IF(ABS(AI39-'Telecoms - Financial KPIs'!AI96)&lt;0.001,0,AI39-'Telecoms - Financial KPIs'!AI96)</f>
        <v>0</v>
      </c>
      <c r="AJ65" s="157">
        <f>IF(ABS(AJ39-'Telecoms - Financial KPIs'!AJ96)&lt;0.001,0,AJ39-'Telecoms - Financial KPIs'!AJ96)</f>
        <v>0</v>
      </c>
      <c r="AK65" s="157">
        <f>IF(ABS(AK39-'Telecoms - Financial KPIs'!AK96)&lt;0.001,0,AK39-'Telecoms - Financial KPIs'!AK96)</f>
        <v>0</v>
      </c>
      <c r="AL65" s="157">
        <f>IF(ABS(AL39-'Telecoms - Financial KPIs'!AL96)&lt;0.001,0,AL39-'Telecoms - Financial KPIs'!AL96)</f>
        <v>0</v>
      </c>
      <c r="AM65" s="157"/>
      <c r="AN65" s="400"/>
      <c r="AO65" s="400"/>
      <c r="AP65" s="400"/>
      <c r="AQ65" s="400"/>
      <c r="AR65" s="157">
        <f>IF(ABS(AR39-'Telecoms - Financial KPIs'!AR96)&lt;0.001,0,AR39-'Telecoms - Financial KPIs'!AR96)</f>
        <v>0</v>
      </c>
      <c r="AS65" s="157">
        <f>IF(ABS(AS39-'Telecoms - Financial KPIs'!AS96)&lt;0.001,0,AS39-'Telecoms - Financial KPIs'!AS96)</f>
        <v>0</v>
      </c>
      <c r="AT65" s="400"/>
      <c r="AU65" s="400"/>
      <c r="AV65" s="400"/>
      <c r="AW65" s="400"/>
      <c r="AX65" s="157">
        <f>IF(ABS(AX39-'Telecoms - Financial KPIs'!AX96)&lt;0.001,0,AX39-'Telecoms - Financial KPIs'!AX96)</f>
        <v>0</v>
      </c>
      <c r="AY65" s="157">
        <f>IF(ABS(AY39-'Telecoms - Financial KPIs'!AY96)&lt;0.001,0,AY39-'Telecoms - Financial KPIs'!AY96)</f>
        <v>0</v>
      </c>
      <c r="AZ65" s="157">
        <f>IF(ABS(AZ39-'Telecoms - Financial KPIs'!AZ96)&lt;0.001,0,AZ39-'Telecoms - Financial KPIs'!AZ96)</f>
        <v>0</v>
      </c>
      <c r="BA65" s="157">
        <f>IF(ABS(BA39-'Telecoms - Financial KPIs'!BA96)&lt;0.001,0,BA39-'Telecoms - Financial KPIs'!BA96)</f>
        <v>0</v>
      </c>
    </row>
    <row r="66" spans="2:53" s="210" customFormat="1" ht="12.75" hidden="1" customHeight="1">
      <c r="H66" s="6"/>
    </row>
    <row r="67" spans="2:53" s="155" customFormat="1" ht="12.75" hidden="1" customHeight="1">
      <c r="B67" s="155" t="s">
        <v>185</v>
      </c>
      <c r="H67" s="172" t="s">
        <v>192</v>
      </c>
      <c r="J67" s="400"/>
      <c r="K67" s="400"/>
      <c r="L67" s="400"/>
      <c r="M67" s="400"/>
      <c r="N67" s="157">
        <f>IF(ABS(N10-'Group - Segment reporting'!R$35)&lt;0.001,0,N10-'Group - Segment reporting'!R$35)</f>
        <v>0</v>
      </c>
      <c r="O67" s="157">
        <f>IF(ABS(O10-'Group - Segment reporting'!S$35)&lt;0.001,0,O10-'Group - Segment reporting'!S$35)</f>
        <v>0</v>
      </c>
      <c r="P67" s="400"/>
      <c r="Q67" s="400"/>
      <c r="R67" s="400"/>
      <c r="S67" s="400"/>
      <c r="T67" s="400"/>
      <c r="U67" s="400"/>
      <c r="V67" s="157">
        <f>IF(ABS(V10-'Group - Segment reporting'!AM$35)&lt;0.001,0,V10-'Group - Segment reporting'!AM$35)</f>
        <v>0</v>
      </c>
      <c r="W67" s="157">
        <f>IF(ABS(W10-'Group - Segment reporting'!AN$35)&lt;0.001,0,W10-'Group - Segment reporting'!AN$35)</f>
        <v>0</v>
      </c>
      <c r="X67" s="157"/>
      <c r="Y67" s="400"/>
      <c r="Z67" s="400"/>
      <c r="AA67" s="400"/>
      <c r="AB67" s="400"/>
      <c r="AC67" s="157">
        <f>IF(ABS(AC10-'Group - Segment reporting'!BH$35)&lt;0.001,0,AC10-'Group - Segment reporting'!BH$35)</f>
        <v>0</v>
      </c>
      <c r="AD67" s="157">
        <f>IF(ABS(AD10-'Group - Segment reporting'!BI$35)&lt;0.001,0,AD10-'Group - Segment reporting'!BI$35)</f>
        <v>0</v>
      </c>
      <c r="AE67" s="400"/>
      <c r="AF67" s="400"/>
      <c r="AG67" s="400"/>
      <c r="AH67" s="400"/>
      <c r="AI67" s="400"/>
      <c r="AJ67" s="400"/>
      <c r="AK67" s="157">
        <f>IF(ABS(AK10-'Group - Segment reporting'!CC$35)&lt;0.001,0,AK10-'Group - Segment reporting'!CC$35)</f>
        <v>0</v>
      </c>
      <c r="AL67" s="157">
        <f>IF(ABS(AL10-'Group - Segment reporting'!CD$35)&lt;0.001,0,AL10-'Group - Segment reporting'!CD$35)</f>
        <v>0</v>
      </c>
      <c r="AM67" s="157"/>
      <c r="AN67" s="400"/>
      <c r="AO67" s="400"/>
      <c r="AP67" s="400"/>
      <c r="AQ67" s="400"/>
      <c r="AR67" s="157">
        <f>IF(ABS(AR10-'Group - Segment reporting'!CX$35)&lt;0.001,0,AR10-'Group - Segment reporting'!CX$35)</f>
        <v>0</v>
      </c>
      <c r="AS67" s="157">
        <f>IF(ABS(AS10-'Group - Segment reporting'!CY$35)&lt;0.001,0,AS10-'Group - Segment reporting'!CY$35)</f>
        <v>0</v>
      </c>
      <c r="AT67" s="400"/>
      <c r="AU67" s="400"/>
      <c r="AV67" s="400"/>
      <c r="AW67" s="400"/>
      <c r="AX67" s="400"/>
      <c r="AY67" s="400"/>
      <c r="AZ67" s="157">
        <f>IF(ABS(AZ10-'Group - Segment reporting'!DS$35)&lt;0.001,0,AZ10-'Group - Segment reporting'!DS$35)</f>
        <v>0</v>
      </c>
      <c r="BA67" s="157">
        <f>IF(ABS(BA10-'Group - Segment reporting'!DT$35)&lt;0.001,0,BA10-'Group - Segment reporting'!DT$35)</f>
        <v>0</v>
      </c>
    </row>
    <row r="68" spans="2:53" s="155" customFormat="1" ht="12.75" hidden="1" customHeight="1">
      <c r="B68" s="155" t="s">
        <v>294</v>
      </c>
      <c r="H68" s="172" t="s">
        <v>192</v>
      </c>
      <c r="J68" s="400"/>
      <c r="K68" s="400"/>
      <c r="L68" s="400"/>
      <c r="M68" s="400"/>
      <c r="N68" s="157">
        <f>IF(ABS(N36-'Group - Segment reporting'!R$40)&lt;0.001,0,N36-'Group - Segment reporting'!R$40)</f>
        <v>0</v>
      </c>
      <c r="O68" s="157">
        <f>IF(ABS(O36-'Group - Segment reporting'!S$40)&lt;0.001,0,O36-'Group - Segment reporting'!S$40)</f>
        <v>0</v>
      </c>
      <c r="P68" s="400"/>
      <c r="Q68" s="400"/>
      <c r="R68" s="400"/>
      <c r="S68" s="400"/>
      <c r="T68" s="400"/>
      <c r="U68" s="400"/>
      <c r="V68" s="157">
        <f>IF(ABS(V36-'Group - Segment reporting'!AM$40)&lt;0.001,0,V36-'Group - Segment reporting'!AM$40)</f>
        <v>0</v>
      </c>
      <c r="W68" s="157">
        <f>IF(ABS(W36-'Group - Segment reporting'!AN$40)&lt;0.001,0,W36-'Group - Segment reporting'!AN$40)</f>
        <v>0</v>
      </c>
      <c r="X68" s="157"/>
      <c r="Y68" s="400"/>
      <c r="Z68" s="400"/>
      <c r="AA68" s="400"/>
      <c r="AB68" s="400"/>
      <c r="AC68" s="157">
        <f>IF(ABS(AC36-'Group - Segment reporting'!BH$40)&lt;0.001,0,AC36-'Group - Segment reporting'!BH$40)</f>
        <v>0</v>
      </c>
      <c r="AD68" s="157">
        <f>IF(ABS(AD36-'Group - Segment reporting'!BI$40)&lt;0.001,0,AD36-'Group - Segment reporting'!BI$40)</f>
        <v>0</v>
      </c>
      <c r="AE68" s="400"/>
      <c r="AF68" s="400"/>
      <c r="AG68" s="400"/>
      <c r="AH68" s="400"/>
      <c r="AI68" s="400"/>
      <c r="AJ68" s="400"/>
      <c r="AK68" s="157">
        <f>IF(ABS(AK36-'Group - Segment reporting'!CC$40)&lt;0.001,0,AK36-'Group - Segment reporting'!CC$40)</f>
        <v>0</v>
      </c>
      <c r="AL68" s="157">
        <f>IF(ABS(AL36-'Group - Segment reporting'!CD$40)&lt;0.001,0,AL36-'Group - Segment reporting'!CD$40)</f>
        <v>0</v>
      </c>
      <c r="AM68" s="157"/>
      <c r="AN68" s="400"/>
      <c r="AO68" s="400"/>
      <c r="AP68" s="400"/>
      <c r="AQ68" s="400"/>
      <c r="AR68" s="157">
        <f>IF(ABS(AR36-'Group - Segment reporting'!CX$40)&lt;0.001,0,AR36-'Group - Segment reporting'!CX$40)</f>
        <v>0</v>
      </c>
      <c r="AS68" s="157">
        <f>IF(ABS(AS36-'Group - Segment reporting'!CY$40)&lt;0.001,0,AS36-'Group - Segment reporting'!CY$40)</f>
        <v>0</v>
      </c>
      <c r="AT68" s="400"/>
      <c r="AU68" s="400"/>
      <c r="AV68" s="400"/>
      <c r="AW68" s="400"/>
      <c r="AX68" s="400"/>
      <c r="AY68" s="400"/>
      <c r="AZ68" s="157">
        <f>IF(ABS(AZ36-'Group - Segment reporting'!DS$40)&lt;0.001,0,AZ36-'Group - Segment reporting'!DS$40)</f>
        <v>0</v>
      </c>
      <c r="BA68" s="157">
        <f>IF(ABS(BA36-'Group - Segment reporting'!DT$40)&lt;0.001,0,BA36-'Group - Segment reporting'!DT$40)</f>
        <v>0</v>
      </c>
    </row>
    <row r="69" spans="2:53" s="210" customFormat="1" ht="12.75" hidden="1" customHeight="1">
      <c r="H69" s="6"/>
    </row>
    <row r="70" spans="2:53" s="211" customFormat="1" ht="12.75" hidden="1" customHeight="1">
      <c r="B70" s="389"/>
      <c r="C70" s="389"/>
      <c r="D70" s="389"/>
      <c r="E70" s="389"/>
      <c r="F70" s="389"/>
      <c r="H70" s="390"/>
      <c r="J70" s="389"/>
      <c r="K70" s="389"/>
      <c r="L70" s="389"/>
      <c r="M70" s="389"/>
      <c r="N70" s="389"/>
      <c r="O70" s="389"/>
      <c r="P70" s="389"/>
      <c r="Q70" s="389"/>
      <c r="R70" s="389"/>
      <c r="S70" s="389"/>
      <c r="T70" s="389"/>
      <c r="U70" s="389"/>
      <c r="V70" s="389"/>
      <c r="W70" s="389"/>
      <c r="Y70" s="389"/>
      <c r="Z70" s="389"/>
      <c r="AA70" s="389"/>
      <c r="AB70" s="389"/>
      <c r="AC70" s="389"/>
      <c r="AD70" s="389"/>
      <c r="AE70" s="389"/>
      <c r="AF70" s="389"/>
      <c r="AG70" s="389"/>
      <c r="AH70" s="389"/>
      <c r="AI70" s="389"/>
      <c r="AJ70" s="389"/>
      <c r="AK70" s="389"/>
      <c r="AL70" s="389"/>
      <c r="AN70" s="389"/>
      <c r="AO70" s="389"/>
      <c r="AP70" s="389"/>
      <c r="AQ70" s="389"/>
      <c r="AR70" s="389"/>
      <c r="AS70" s="389"/>
      <c r="AT70" s="389"/>
      <c r="AU70" s="389"/>
      <c r="AV70" s="389"/>
      <c r="AW70" s="389"/>
      <c r="AX70" s="389"/>
      <c r="AY70" s="389"/>
      <c r="AZ70" s="389"/>
      <c r="BA70" s="389"/>
    </row>
    <row r="71" spans="2:53" s="386" customFormat="1" ht="12.75" hidden="1" customHeight="1">
      <c r="B71" s="401" t="s">
        <v>327</v>
      </c>
      <c r="C71" s="401"/>
      <c r="D71" s="401"/>
      <c r="E71" s="401"/>
      <c r="F71" s="401"/>
      <c r="G71" s="401"/>
      <c r="H71" s="402" t="s">
        <v>192</v>
      </c>
      <c r="J71" s="403"/>
      <c r="K71" s="404">
        <f>IF(ABS(K11-'Telecoms - Financial KPIs'!K24)&lt;0.001,0,K11-'Telecoms - Financial KPIs'!K24)</f>
        <v>0</v>
      </c>
      <c r="L71" s="403"/>
      <c r="M71" s="404">
        <f>IF(ABS(M11-'Telecoms - Financial KPIs'!M24)&lt;0.001,0,M11-'Telecoms - Financial KPIs'!M24)</f>
        <v>0</v>
      </c>
      <c r="N71" s="403"/>
      <c r="O71" s="404">
        <f>IF(ABS(O11-'Telecoms - Financial KPIs'!O24)&lt;0.001,0,O11-'Telecoms - Financial KPIs'!O24)</f>
        <v>0</v>
      </c>
      <c r="P71" s="403"/>
      <c r="Q71" s="404">
        <f>IF(ABS(Q11-'Telecoms - Financial KPIs'!Q24)&lt;0.001,0,Q11-'Telecoms - Financial KPIs'!Q24)</f>
        <v>0</v>
      </c>
      <c r="R71" s="403"/>
      <c r="S71" s="404">
        <f>IF(ABS(S11-'Telecoms - Financial KPIs'!S24)&lt;0.001,0,S11-'Telecoms - Financial KPIs'!S24)</f>
        <v>0</v>
      </c>
      <c r="T71" s="403"/>
      <c r="U71" s="404">
        <f>IF(ABS(U11-'Telecoms - Financial KPIs'!U24)&lt;0.001,0,U11-'Telecoms - Financial KPIs'!U24)</f>
        <v>0</v>
      </c>
      <c r="V71" s="403"/>
      <c r="W71" s="404">
        <f>IF(ABS(W11-'Telecoms - Financial KPIs'!W24)&lt;0.001,0,W11-'Telecoms - Financial KPIs'!W24)</f>
        <v>0</v>
      </c>
      <c r="X71" s="388"/>
      <c r="Y71" s="403"/>
      <c r="Z71" s="404">
        <f>IF(ABS(Z11-'Telecoms - Financial KPIs'!Z24)&lt;0.001,0,Z11-'Telecoms - Financial KPIs'!Z24)</f>
        <v>0</v>
      </c>
      <c r="AA71" s="403"/>
      <c r="AB71" s="404">
        <f>IF(ABS(AB11-'Telecoms - Financial KPIs'!AB24)&lt;0.001,0,AB11-'Telecoms - Financial KPIs'!AB24)</f>
        <v>0</v>
      </c>
      <c r="AC71" s="403"/>
      <c r="AD71" s="404">
        <f>IF(ABS(AD11-'Telecoms - Financial KPIs'!AD24)&lt;0.001,0,AD11-'Telecoms - Financial KPIs'!AD24)</f>
        <v>0</v>
      </c>
      <c r="AE71" s="403"/>
      <c r="AF71" s="404">
        <f>IF(ABS(AF11-'Telecoms - Financial KPIs'!AF24)&lt;0.001,0,AF11-'Telecoms - Financial KPIs'!AF24)</f>
        <v>0</v>
      </c>
      <c r="AG71" s="403"/>
      <c r="AH71" s="404">
        <f>IF(ABS(AH11-'Telecoms - Financial KPIs'!AH24)&lt;0.001,0,AH11-'Telecoms - Financial KPIs'!AH24)</f>
        <v>0</v>
      </c>
      <c r="AI71" s="403"/>
      <c r="AJ71" s="404">
        <f>IF(ABS(AJ11-'Telecoms - Financial KPIs'!AJ24)&lt;0.001,0,AJ11-'Telecoms - Financial KPIs'!AJ24)</f>
        <v>0</v>
      </c>
      <c r="AK71" s="403"/>
      <c r="AL71" s="404">
        <f>IF(ABS(AL11-'Telecoms - Financial KPIs'!AL24)&lt;0.001,0,AL11-'Telecoms - Financial KPIs'!AL24)</f>
        <v>0</v>
      </c>
      <c r="AM71" s="388"/>
      <c r="AN71" s="403"/>
      <c r="AO71" s="404">
        <f>IF(ABS(AO11-'Telecoms - Financial KPIs'!AO24)&lt;0.001,0,AO11-'Telecoms - Financial KPIs'!AO24)</f>
        <v>0</v>
      </c>
      <c r="AP71" s="403"/>
      <c r="AQ71" s="404">
        <f>IF(ABS(AQ11-'Telecoms - Financial KPIs'!AQ24)&lt;0.001,0,AQ11-'Telecoms - Financial KPIs'!AQ24)</f>
        <v>0</v>
      </c>
      <c r="AR71" s="403"/>
      <c r="AS71" s="404">
        <f>IF(ABS(AS11-'Telecoms - Financial KPIs'!AS24)&lt;0.001,0,AS11-'Telecoms - Financial KPIs'!AS24)</f>
        <v>0</v>
      </c>
      <c r="AT71" s="403"/>
      <c r="AU71" s="404">
        <f>IF(ABS(AU11-'Telecoms - Financial KPIs'!AU24)&lt;0.001,0,AU11-'Telecoms - Financial KPIs'!AU24)</f>
        <v>0</v>
      </c>
      <c r="AV71" s="403"/>
      <c r="AW71" s="404">
        <f>IF(ABS(AW11-'Telecoms - Financial KPIs'!AW24)&lt;0.001,0,AW11-'Telecoms - Financial KPIs'!AW24)</f>
        <v>0</v>
      </c>
      <c r="AX71" s="403"/>
      <c r="AY71" s="404">
        <f>IF(ABS(AY11-'Telecoms - Financial KPIs'!AY24)&lt;0.001,0,AY11-'Telecoms - Financial KPIs'!AY24)</f>
        <v>0</v>
      </c>
      <c r="AZ71" s="403"/>
      <c r="BA71" s="404">
        <f>IF(ABS(BA11-'Telecoms - Financial KPIs'!BA24)&lt;0.001,0,BA11-'Telecoms - Financial KPIs'!BA24)</f>
        <v>0</v>
      </c>
    </row>
    <row r="72" spans="2:53" s="401" customFormat="1" ht="12.75" hidden="1" customHeight="1">
      <c r="B72" s="401" t="s">
        <v>295</v>
      </c>
      <c r="H72" s="402" t="s">
        <v>192</v>
      </c>
      <c r="J72" s="403"/>
      <c r="K72" s="403"/>
      <c r="L72" s="403"/>
      <c r="M72" s="403"/>
      <c r="N72" s="410">
        <f>IF(ABS(N37-'Group - Segment reporting'!R$41)&lt;0.001,0,N37-'Group - Segment reporting'!R$41)</f>
        <v>0</v>
      </c>
      <c r="O72" s="410">
        <f>IF(ABS(O37-'Group - Segment reporting'!S$41)&lt;0.001,0,O37-'Group - Segment reporting'!S$41)</f>
        <v>0</v>
      </c>
      <c r="P72" s="403"/>
      <c r="Q72" s="403"/>
      <c r="R72" s="403"/>
      <c r="S72" s="403"/>
      <c r="T72" s="403"/>
      <c r="U72" s="403"/>
      <c r="V72" s="410">
        <f>IF(ABS(V37-'Group - Segment reporting'!AM$41)&lt;0.001,0,V37-'Group - Segment reporting'!AM$41)</f>
        <v>0</v>
      </c>
      <c r="W72" s="410">
        <f>IF(ABS(W37-'Group - Segment reporting'!AN$41)&lt;0.001,0,W37-'Group - Segment reporting'!AN$41)</f>
        <v>0</v>
      </c>
      <c r="X72" s="411"/>
      <c r="Y72" s="403"/>
      <c r="Z72" s="403"/>
      <c r="AA72" s="403"/>
      <c r="AB72" s="403"/>
      <c r="AC72" s="410">
        <f>IF(ABS(AC37-'Group - Segment reporting'!BH$41)&lt;0.001,0,AC37-'Group - Segment reporting'!BH$41)</f>
        <v>0</v>
      </c>
      <c r="AD72" s="410">
        <f>IF(ABS(AD37-'Group - Segment reporting'!BI$41)&lt;0.001,0,AD37-'Group - Segment reporting'!BI$41)</f>
        <v>0</v>
      </c>
      <c r="AE72" s="403"/>
      <c r="AF72" s="403"/>
      <c r="AG72" s="403"/>
      <c r="AH72" s="403"/>
      <c r="AI72" s="403"/>
      <c r="AJ72" s="403"/>
      <c r="AK72" s="410">
        <f>IF(ABS(AK37-'Group - Segment reporting'!CC$41)&lt;0.001,0,AK37-'Group - Segment reporting'!CC$41)</f>
        <v>0</v>
      </c>
      <c r="AL72" s="410">
        <f>IF(ABS(AL37-'Group - Segment reporting'!CD$41)&lt;0.001,0,AL37-'Group - Segment reporting'!CD$41)</f>
        <v>0</v>
      </c>
      <c r="AM72" s="411"/>
      <c r="AN72" s="403"/>
      <c r="AO72" s="403"/>
      <c r="AP72" s="403"/>
      <c r="AQ72" s="403"/>
      <c r="AR72" s="410">
        <f>IF(ABS(AR37-'Group - Segment reporting'!CX$41)&lt;0.001,0,AR37-'Group - Segment reporting'!CX$41)</f>
        <v>0</v>
      </c>
      <c r="AS72" s="410">
        <f>IF(ABS(AS37-'Group - Segment reporting'!CY$41)&lt;0.001,0,AS37-'Group - Segment reporting'!CY$41)</f>
        <v>0</v>
      </c>
      <c r="AT72" s="403"/>
      <c r="AU72" s="403"/>
      <c r="AV72" s="403"/>
      <c r="AW72" s="403"/>
      <c r="AX72" s="403"/>
      <c r="AY72" s="403"/>
      <c r="AZ72" s="410">
        <f>IF(ABS(AZ37-'Group - Segment reporting'!DS$41)&lt;0.001,0,AZ37-'Group - Segment reporting'!DS$41)</f>
        <v>0</v>
      </c>
      <c r="BA72" s="410">
        <f>IF(ABS(BA37-'Group - Segment reporting'!DT$41)&lt;0.001,0,BA37-'Group - Segment reporting'!DT$41)</f>
        <v>0</v>
      </c>
    </row>
    <row r="73" spans="2:53" s="211" customFormat="1" ht="12.75" hidden="1" customHeight="1">
      <c r="B73" s="186"/>
      <c r="C73" s="186"/>
      <c r="D73" s="186"/>
      <c r="E73" s="186"/>
      <c r="F73" s="186"/>
      <c r="H73" s="187"/>
      <c r="J73" s="186"/>
      <c r="K73" s="186"/>
      <c r="L73" s="186"/>
      <c r="M73" s="186"/>
      <c r="N73" s="186"/>
      <c r="O73" s="186"/>
      <c r="P73" s="186"/>
      <c r="Q73" s="186"/>
      <c r="R73" s="186"/>
      <c r="S73" s="186"/>
      <c r="T73" s="186"/>
      <c r="U73" s="186"/>
      <c r="V73" s="186"/>
      <c r="W73" s="186"/>
      <c r="Y73" s="186"/>
      <c r="Z73" s="186"/>
      <c r="AA73" s="186"/>
      <c r="AB73" s="186"/>
      <c r="AC73" s="186"/>
      <c r="AD73" s="186"/>
      <c r="AE73" s="186"/>
      <c r="AF73" s="186"/>
      <c r="AG73" s="186"/>
      <c r="AH73" s="186"/>
      <c r="AI73" s="186"/>
      <c r="AJ73" s="186"/>
      <c r="AK73" s="186"/>
      <c r="AL73" s="186"/>
      <c r="AN73" s="186"/>
      <c r="AO73" s="186"/>
      <c r="AP73" s="186"/>
      <c r="AQ73" s="186"/>
      <c r="AR73" s="186"/>
      <c r="AS73" s="186"/>
      <c r="AT73" s="186"/>
      <c r="AU73" s="186"/>
      <c r="AV73" s="186"/>
      <c r="AW73" s="186"/>
      <c r="AX73" s="186"/>
      <c r="AY73" s="186"/>
      <c r="AZ73" s="186"/>
      <c r="BA73" s="186"/>
    </row>
    <row r="74" spans="2:53" hidden="1"/>
  </sheetData>
  <customSheetViews>
    <customSheetView guid="{F499C411-D421-49FC-BA0F-3A5BFE024471}" scale="80" showGridLines="0" printArea="1">
      <pane xSplit="9" ySplit="7" topLeftCell="J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AN8" activePane="bottomRight" state="frozen"/>
      <selection pane="bottomRight"/>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J58:W60 Y58:AL60 AN58:BA60 BD10:BK15 BD36:BK37 BD39:BK40 BM10:BT15 BM36:BT37 BM39:BT40 BV10:CC15 BV36:CC37 BV39:CC40 BV20:CC23 BM20:BT23 BD20:BK23 BD26:BK27 BM26:BT27 BV26:CC27 BD30:BK34 BM30:BT34 BV30:CC34">
    <cfRule type="cellIs" dxfId="118" priority="21" operator="notBetween">
      <formula>-2</formula>
      <formula>2</formula>
    </cfRule>
  </conditionalFormatting>
  <conditionalFormatting sqref="H47:H48">
    <cfRule type="cellIs" dxfId="117" priority="20" operator="notEqual">
      <formula>0</formula>
    </cfRule>
  </conditionalFormatting>
  <conditionalFormatting sqref="J71:W71 Y71:AL71 AN71:BA71">
    <cfRule type="cellIs" dxfId="116" priority="19" operator="notBetween">
      <formula>-0.0009999999</formula>
      <formula>0.0009999999</formula>
    </cfRule>
  </conditionalFormatting>
  <conditionalFormatting sqref="J63:W63 Y63:AL63 AN63:BA63">
    <cfRule type="cellIs" dxfId="115" priority="18" operator="notBetween">
      <formula>-0.9999999999</formula>
      <formula>0.9999999999</formula>
    </cfRule>
  </conditionalFormatting>
  <conditionalFormatting sqref="J64:W64 Y64:AL64 AN64:BA64">
    <cfRule type="cellIs" dxfId="114" priority="17" operator="notBetween">
      <formula>-0.9999999999</formula>
      <formula>0.9999999999</formula>
    </cfRule>
  </conditionalFormatting>
  <conditionalFormatting sqref="J65:W65 Y65:AL65 AN65:BA65">
    <cfRule type="cellIs" dxfId="113" priority="16" operator="notBetween">
      <formula>-0.9999999999</formula>
      <formula>0.9999999999</formula>
    </cfRule>
  </conditionalFormatting>
  <conditionalFormatting sqref="J67:W67 Y67:AL67 AN67:BA67">
    <cfRule type="cellIs" dxfId="112" priority="15" operator="notBetween">
      <formula>-0.9999999999</formula>
      <formula>0.9999999999</formula>
    </cfRule>
  </conditionalFormatting>
  <conditionalFormatting sqref="J72:W72 Y72:AL72 AN72:BA72">
    <cfRule type="cellIs" dxfId="111" priority="14" operator="notBetween">
      <formula>-0.0009999999</formula>
      <formula>0.0009999999</formula>
    </cfRule>
  </conditionalFormatting>
  <conditionalFormatting sqref="J68:W68 Y68:AL68 AN68:BA68">
    <cfRule type="cellIs" dxfId="110" priority="13" operator="notBetween">
      <formula>-0.9999999999</formula>
      <formula>0.9999999999</formula>
    </cfRule>
  </conditionalFormatting>
  <conditionalFormatting sqref="H50">
    <cfRule type="cellIs" dxfId="109" priority="11" operator="notEqual">
      <formula>0</formula>
    </cfRule>
  </conditionalFormatting>
  <conditionalFormatting sqref="H52">
    <cfRule type="cellIs" dxfId="108" priority="10" operator="notEqual">
      <formula>"OK"</formula>
    </cfRule>
  </conditionalFormatting>
  <conditionalFormatting sqref="H51">
    <cfRule type="cellIs" dxfId="107" priority="9" operator="notEqual">
      <formula>0</formula>
    </cfRule>
  </conditionalFormatting>
  <conditionalFormatting sqref="J55:W55">
    <cfRule type="cellIs" dxfId="106" priority="8" operator="greaterThan">
      <formula>0</formula>
    </cfRule>
  </conditionalFormatting>
  <conditionalFormatting sqref="Y55:AL55">
    <cfRule type="cellIs" dxfId="105" priority="6" operator="greaterThan">
      <formula>0</formula>
    </cfRule>
  </conditionalFormatting>
  <conditionalFormatting sqref="AN55:BA55">
    <cfRule type="cellIs" dxfId="104" priority="5" operator="greaterThan">
      <formula>0</formula>
    </cfRule>
  </conditionalFormatting>
  <conditionalFormatting sqref="BV16:CC17 BM16:BT17 BD16:BK17">
    <cfRule type="cellIs" dxfId="103" priority="4" operator="notBetween">
      <formula>-2</formula>
      <formula>2</formula>
    </cfRule>
  </conditionalFormatting>
  <conditionalFormatting sqref="BV18:CC19 BM18:BT19 BD18:BK19">
    <cfRule type="cellIs" dxfId="102" priority="3" operator="notBetween">
      <formula>-2</formula>
      <formula>2</formula>
    </cfRule>
  </conditionalFormatting>
  <conditionalFormatting sqref="BV24:CC25 BM24:BT25 BD24:BK25">
    <cfRule type="cellIs" dxfId="101" priority="2" operator="notBetween">
      <formula>-2</formula>
      <formula>2</formula>
    </cfRule>
  </conditionalFormatting>
  <conditionalFormatting sqref="H49">
    <cfRule type="cellIs" dxfId="100" priority="1" operator="notEqual">
      <formula>0</formula>
    </cfRule>
  </conditionalFormatting>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olBreaks count="1" manualBreakCount="1">
    <brk id="38" max="1048575" man="1"/>
  </colBreaks>
  <drawing r:id="rId5"/>
  <legacyDrawing r:id="rId6"/>
  <controls>
    <mc:AlternateContent xmlns:mc="http://schemas.openxmlformats.org/markup-compatibility/2006">
      <mc:Choice Requires="x14">
        <control shapeId="20481" r:id="rId7" name="CustomMemberDispatchertb1">
          <controlPr defaultSize="0" autoLine="0" r:id="rId8">
            <anchor moveWithCells="1" sizeWithCells="1">
              <from>
                <xdr:col>0</xdr:col>
                <xdr:colOff>0</xdr:colOff>
                <xdr:row>0</xdr:row>
                <xdr:rowOff>0</xdr:rowOff>
              </from>
              <to>
                <xdr:col>0</xdr:col>
                <xdr:colOff>0</xdr:colOff>
                <xdr:row>0</xdr:row>
                <xdr:rowOff>0</xdr:rowOff>
              </to>
            </anchor>
          </controlPr>
        </control>
      </mc:Choice>
      <mc:Fallback>
        <control shapeId="20481" r:id="rId7" name="CustomMemberDispatchertb1"/>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2">
    <tabColor rgb="FFC0C0C0"/>
    <pageSetUpPr autoPageBreaks="0"/>
  </sheetPr>
  <dimension ref="A1:W94"/>
  <sheetViews>
    <sheetView showGridLines="0" zoomScale="80" zoomScaleNormal="80" zoomScaleSheetLayoutView="70" zoomScalePageLayoutView="55"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7" customWidth="1"/>
    <col min="6" max="6" width="52.7109375" style="7" customWidth="1"/>
    <col min="7" max="7" width="1.7109375" style="52" customWidth="1"/>
    <col min="8" max="8" width="10.7109375" style="22" customWidth="1"/>
    <col min="9" max="9" width="2.7109375" style="52" customWidth="1"/>
    <col min="10" max="10" width="12.28515625" style="52" customWidth="1"/>
    <col min="11" max="21" width="12.28515625" style="7" customWidth="1"/>
    <col min="22" max="202" width="11.42578125" style="7" customWidth="1"/>
    <col min="203" max="203" width="11.42578125" style="7"/>
    <col min="204" max="204" width="11.42578125" style="7" customWidth="1"/>
    <col min="205" max="206" width="11.42578125" style="7"/>
    <col min="207" max="219" width="11.42578125" style="7" customWidth="1"/>
    <col min="220" max="221" width="11.42578125" style="7"/>
    <col min="222" max="234" width="11.42578125" style="7" customWidth="1"/>
    <col min="235" max="16384" width="11.42578125" style="7"/>
  </cols>
  <sheetData>
    <row r="1" spans="1:23" ht="12" customHeight="1">
      <c r="F1" s="1350" t="s">
        <v>291</v>
      </c>
    </row>
    <row r="2" spans="1:23" ht="12" customHeight="1">
      <c r="F2" s="1351"/>
    </row>
    <row r="3" spans="1:23" ht="12" customHeight="1">
      <c r="F3" s="1351"/>
    </row>
    <row r="4" spans="1:23" ht="12" customHeight="1">
      <c r="F4" s="1351"/>
    </row>
    <row r="5" spans="1:23" ht="12" customHeight="1">
      <c r="F5" s="1394"/>
    </row>
    <row r="6" spans="1:23" ht="23.25" customHeight="1">
      <c r="B6" s="1361" t="s">
        <v>7</v>
      </c>
      <c r="C6" s="1361"/>
      <c r="D6" s="1361"/>
      <c r="E6" s="1361"/>
      <c r="F6" s="1361"/>
      <c r="G6" s="291"/>
      <c r="H6" s="1361" t="s">
        <v>0</v>
      </c>
      <c r="J6" s="896">
        <v>2016</v>
      </c>
      <c r="K6" s="896"/>
      <c r="L6" s="896"/>
      <c r="M6" s="1036"/>
      <c r="N6" s="896">
        <v>2017</v>
      </c>
      <c r="O6" s="896"/>
      <c r="P6" s="896"/>
      <c r="Q6" s="1036"/>
      <c r="R6" s="896">
        <v>2018</v>
      </c>
      <c r="S6" s="892"/>
      <c r="T6" s="892"/>
      <c r="U6" s="892"/>
    </row>
    <row r="7" spans="1:23" s="368" customFormat="1" ht="29.25" customHeight="1">
      <c r="B7" s="1362"/>
      <c r="C7" s="1362"/>
      <c r="D7" s="1362"/>
      <c r="E7" s="1362"/>
      <c r="F7" s="1362"/>
      <c r="G7" s="278"/>
      <c r="H7" s="1362"/>
      <c r="I7" s="278"/>
      <c r="J7" s="202" t="s">
        <v>249</v>
      </c>
      <c r="K7" s="202" t="s">
        <v>250</v>
      </c>
      <c r="L7" s="202" t="s">
        <v>252</v>
      </c>
      <c r="M7" s="1037" t="s">
        <v>253</v>
      </c>
      <c r="N7" s="202" t="s">
        <v>369</v>
      </c>
      <c r="O7" s="202" t="s">
        <v>370</v>
      </c>
      <c r="P7" s="202" t="s">
        <v>372</v>
      </c>
      <c r="Q7" s="1037" t="s">
        <v>373</v>
      </c>
      <c r="R7" s="202" t="s">
        <v>459</v>
      </c>
      <c r="S7" s="202" t="s">
        <v>460</v>
      </c>
      <c r="T7" s="202" t="s">
        <v>462</v>
      </c>
      <c r="U7" s="202" t="s">
        <v>463</v>
      </c>
    </row>
    <row r="8" spans="1:23" s="90" customFormat="1" ht="15" customHeight="1">
      <c r="G8" s="221"/>
      <c r="H8" s="99"/>
      <c r="I8" s="221"/>
      <c r="J8" s="129"/>
      <c r="K8" s="126"/>
      <c r="L8" s="126"/>
      <c r="M8" s="126"/>
      <c r="N8" s="126"/>
      <c r="O8" s="126"/>
      <c r="P8" s="126"/>
      <c r="Q8" s="126"/>
      <c r="R8" s="126"/>
      <c r="S8" s="126"/>
      <c r="T8" s="126"/>
      <c r="U8" s="126"/>
    </row>
    <row r="9" spans="1:23" s="90" customFormat="1" ht="23.25" customHeight="1">
      <c r="A9" s="438"/>
      <c r="B9" s="438" t="s">
        <v>485</v>
      </c>
      <c r="C9" s="438"/>
      <c r="D9" s="438"/>
      <c r="E9" s="438"/>
      <c r="F9" s="438"/>
      <c r="H9" s="99"/>
      <c r="I9" s="221"/>
      <c r="J9" s="221"/>
    </row>
    <row r="10" spans="1:23" s="90" customFormat="1" ht="15" customHeight="1">
      <c r="H10" s="99"/>
      <c r="I10" s="221"/>
      <c r="J10" s="221"/>
    </row>
    <row r="11" spans="1:23" s="90" customFormat="1" ht="15" customHeight="1">
      <c r="B11" s="464" t="s">
        <v>497</v>
      </c>
      <c r="C11" s="465"/>
      <c r="D11" s="465"/>
      <c r="E11" s="465"/>
      <c r="F11" s="465"/>
      <c r="H11" s="466"/>
      <c r="I11" s="221"/>
      <c r="J11" s="523"/>
      <c r="K11" s="523"/>
      <c r="L11" s="523"/>
      <c r="M11" s="523"/>
      <c r="N11" s="523"/>
      <c r="O11" s="523"/>
      <c r="P11" s="523"/>
      <c r="Q11" s="523"/>
      <c r="R11" s="523"/>
      <c r="S11" s="523"/>
      <c r="T11" s="523"/>
      <c r="U11" s="523"/>
      <c r="W11" s="145"/>
    </row>
    <row r="12" spans="1:23" s="208" customFormat="1" ht="15" customHeight="1" thickBot="1">
      <c r="B12" s="1155" t="s">
        <v>484</v>
      </c>
      <c r="C12" s="1155"/>
      <c r="D12" s="1180"/>
      <c r="E12" s="1099"/>
      <c r="F12" s="1100"/>
      <c r="H12" s="1302" t="s">
        <v>739</v>
      </c>
      <c r="I12" s="54"/>
      <c r="J12" s="335">
        <v>46.332999999999998</v>
      </c>
      <c r="K12" s="335">
        <v>48.258000000000003</v>
      </c>
      <c r="L12" s="335">
        <v>49.415999999999997</v>
      </c>
      <c r="M12" s="1181">
        <v>51.819000000000003</v>
      </c>
      <c r="N12" s="335">
        <v>70.566000000000003</v>
      </c>
      <c r="O12" s="335">
        <v>82.156000000000006</v>
      </c>
      <c r="P12" s="335">
        <v>92.715000000000003</v>
      </c>
      <c r="Q12" s="1181">
        <v>127.212</v>
      </c>
      <c r="R12" s="335">
        <v>157.07599999999999</v>
      </c>
      <c r="S12" s="335"/>
      <c r="T12" s="335"/>
      <c r="U12" s="335"/>
      <c r="W12" s="96"/>
    </row>
    <row r="13" spans="1:23" s="90" customFormat="1" ht="20.100000000000001" customHeight="1" thickTop="1">
      <c r="H13" s="99"/>
      <c r="I13" s="221"/>
      <c r="J13" s="129"/>
      <c r="K13" s="126"/>
      <c r="L13" s="126"/>
      <c r="M13" s="126"/>
      <c r="N13" s="126"/>
      <c r="O13" s="126"/>
      <c r="P13" s="126"/>
      <c r="Q13" s="126"/>
      <c r="R13" s="126"/>
      <c r="S13" s="126"/>
      <c r="T13" s="126"/>
      <c r="U13" s="126"/>
      <c r="W13" s="857"/>
    </row>
    <row r="14" spans="1:23" s="90" customFormat="1" ht="23.25">
      <c r="B14" s="438" t="s">
        <v>51</v>
      </c>
      <c r="G14" s="221"/>
      <c r="H14" s="99"/>
      <c r="I14" s="221"/>
      <c r="J14" s="129"/>
      <c r="K14" s="554"/>
      <c r="L14" s="126"/>
      <c r="M14" s="126"/>
      <c r="N14" s="126"/>
      <c r="O14" s="554"/>
      <c r="P14" s="126"/>
      <c r="Q14" s="126"/>
      <c r="R14" s="126"/>
      <c r="S14" s="554"/>
      <c r="T14" s="126"/>
      <c r="U14" s="126"/>
    </row>
    <row r="15" spans="1:23" s="90" customFormat="1" ht="15" customHeight="1">
      <c r="G15" s="221"/>
      <c r="H15" s="99"/>
      <c r="I15" s="221"/>
      <c r="J15" s="129"/>
      <c r="K15" s="88"/>
      <c r="L15" s="126"/>
      <c r="M15" s="126"/>
      <c r="N15" s="126"/>
      <c r="O15" s="88"/>
      <c r="P15" s="126"/>
      <c r="Q15" s="126"/>
      <c r="R15" s="126"/>
      <c r="S15" s="88"/>
      <c r="T15" s="126"/>
      <c r="U15" s="126"/>
    </row>
    <row r="16" spans="1:23" s="90" customFormat="1" ht="15" customHeight="1" collapsed="1">
      <c r="B16" s="258" t="s">
        <v>8</v>
      </c>
      <c r="H16" s="99"/>
      <c r="I16" s="221"/>
      <c r="J16" s="129"/>
      <c r="K16" s="126"/>
      <c r="L16" s="126"/>
      <c r="M16" s="126"/>
      <c r="N16" s="126"/>
      <c r="O16" s="126"/>
      <c r="P16" s="126"/>
      <c r="Q16" s="126"/>
      <c r="R16" s="126"/>
      <c r="S16" s="126"/>
      <c r="T16" s="126"/>
      <c r="U16" s="126"/>
    </row>
    <row r="17" spans="1:23" s="208" customFormat="1" ht="15" customHeight="1">
      <c r="B17" s="856" t="s">
        <v>81</v>
      </c>
      <c r="C17" s="856"/>
      <c r="D17" s="855"/>
      <c r="E17" s="855"/>
      <c r="F17" s="854"/>
      <c r="G17" s="211"/>
      <c r="H17" s="938" t="s">
        <v>741</v>
      </c>
      <c r="I17" s="56"/>
      <c r="J17" s="346">
        <v>15011.566999999999</v>
      </c>
      <c r="K17" s="346">
        <v>14835.156999999999</v>
      </c>
      <c r="L17" s="346">
        <v>15255.262000000001</v>
      </c>
      <c r="M17" s="945">
        <v>15146.346</v>
      </c>
      <c r="N17" s="346">
        <v>14682.972</v>
      </c>
      <c r="O17" s="346">
        <v>14670.297</v>
      </c>
      <c r="P17" s="346">
        <v>14954.416999999999</v>
      </c>
      <c r="Q17" s="945">
        <v>14748.994000000001</v>
      </c>
      <c r="R17" s="346">
        <v>14475.352000000001</v>
      </c>
      <c r="S17" s="346"/>
      <c r="T17" s="346"/>
      <c r="U17" s="346"/>
      <c r="W17" s="858"/>
    </row>
    <row r="18" spans="1:23" s="90" customFormat="1" ht="15" customHeight="1">
      <c r="C18" s="97" t="s">
        <v>11</v>
      </c>
      <c r="D18" s="94"/>
      <c r="E18" s="94"/>
      <c r="F18" s="98"/>
      <c r="H18" s="943" t="s">
        <v>742</v>
      </c>
      <c r="I18" s="221"/>
      <c r="J18" s="145">
        <v>7910.8389999999999</v>
      </c>
      <c r="K18" s="145">
        <v>7986.9830000000002</v>
      </c>
      <c r="L18" s="145">
        <v>8072.5169999999998</v>
      </c>
      <c r="M18" s="946">
        <v>8192.7970000000005</v>
      </c>
      <c r="N18" s="145">
        <v>8133.4290000000001</v>
      </c>
      <c r="O18" s="145">
        <v>8205.0820000000003</v>
      </c>
      <c r="P18" s="145">
        <v>8265.8539999999994</v>
      </c>
      <c r="Q18" s="946">
        <v>8337.6229999999996</v>
      </c>
      <c r="R18" s="145">
        <v>8338.902</v>
      </c>
      <c r="S18" s="88"/>
      <c r="T18" s="88"/>
      <c r="U18" s="88"/>
      <c r="W18" s="858"/>
    </row>
    <row r="19" spans="1:23" s="211" customFormat="1" ht="15" customHeight="1">
      <c r="A19" s="90"/>
      <c r="B19" s="12"/>
      <c r="C19" s="85"/>
      <c r="D19" s="243" t="s">
        <v>83</v>
      </c>
      <c r="E19" s="12"/>
      <c r="F19" s="12"/>
      <c r="H19" s="982" t="s">
        <v>744</v>
      </c>
      <c r="I19" s="56"/>
      <c r="J19" s="279">
        <v>367.31200000000001</v>
      </c>
      <c r="K19" s="279">
        <v>383.71100000000001</v>
      </c>
      <c r="L19" s="279">
        <v>406.017</v>
      </c>
      <c r="M19" s="947">
        <v>424.20499999999998</v>
      </c>
      <c r="N19" s="279">
        <v>441.89499999999998</v>
      </c>
      <c r="O19" s="279">
        <v>461.86700000000002</v>
      </c>
      <c r="P19" s="279">
        <v>476.435</v>
      </c>
      <c r="Q19" s="947">
        <v>487.238</v>
      </c>
      <c r="R19" s="279">
        <v>504.03899999999999</v>
      </c>
      <c r="S19" s="30"/>
      <c r="T19" s="30"/>
      <c r="U19" s="30"/>
      <c r="W19" s="858"/>
    </row>
    <row r="20" spans="1:23" s="90" customFormat="1" ht="15" customHeight="1">
      <c r="C20" s="97"/>
      <c r="D20" s="97" t="s">
        <v>84</v>
      </c>
      <c r="E20" s="94"/>
      <c r="F20" s="98"/>
      <c r="H20" s="943"/>
      <c r="I20" s="221"/>
      <c r="J20" s="145">
        <v>7543.527</v>
      </c>
      <c r="K20" s="145">
        <v>7603.2719999999999</v>
      </c>
      <c r="L20" s="145">
        <v>7666.5</v>
      </c>
      <c r="M20" s="946">
        <v>7768.5919999999996</v>
      </c>
      <c r="N20" s="145">
        <v>7691.5339999999997</v>
      </c>
      <c r="O20" s="145">
        <v>7743.2150000000001</v>
      </c>
      <c r="P20" s="145">
        <v>7789.4189999999999</v>
      </c>
      <c r="Q20" s="946">
        <v>7850.3850000000002</v>
      </c>
      <c r="R20" s="145">
        <v>7834.8630000000003</v>
      </c>
      <c r="S20" s="88"/>
      <c r="T20" s="88"/>
      <c r="U20" s="88"/>
      <c r="W20" s="858"/>
    </row>
    <row r="21" spans="1:23" s="211" customFormat="1" ht="15" customHeight="1">
      <c r="B21" s="12"/>
      <c r="C21" s="85" t="s">
        <v>12</v>
      </c>
      <c r="D21" s="12"/>
      <c r="E21" s="12"/>
      <c r="F21" s="12"/>
      <c r="H21" s="982" t="s">
        <v>743</v>
      </c>
      <c r="I21" s="56"/>
      <c r="J21" s="279">
        <v>7100.7280000000001</v>
      </c>
      <c r="K21" s="279">
        <v>6848.174</v>
      </c>
      <c r="L21" s="279">
        <v>7182.7449999999999</v>
      </c>
      <c r="M21" s="947">
        <v>6953.549</v>
      </c>
      <c r="N21" s="279">
        <v>6549.5429999999997</v>
      </c>
      <c r="O21" s="279">
        <v>6465.2150000000001</v>
      </c>
      <c r="P21" s="279">
        <v>6688.5630000000001</v>
      </c>
      <c r="Q21" s="947">
        <v>6411.3710000000001</v>
      </c>
      <c r="R21" s="279">
        <v>6136.45</v>
      </c>
      <c r="S21" s="30"/>
      <c r="T21" s="30"/>
      <c r="U21" s="30"/>
      <c r="W21" s="858"/>
    </row>
    <row r="22" spans="1:23" s="96" customFormat="1" ht="15" customHeight="1">
      <c r="B22" s="95" t="s">
        <v>81</v>
      </c>
      <c r="C22" s="95"/>
      <c r="D22" s="375"/>
      <c r="E22" s="375"/>
      <c r="F22" s="471"/>
      <c r="G22" s="221"/>
      <c r="H22" s="944" t="s">
        <v>741</v>
      </c>
      <c r="I22" s="221"/>
      <c r="J22" s="319">
        <v>15011.566999999999</v>
      </c>
      <c r="K22" s="319">
        <v>14835.156999999999</v>
      </c>
      <c r="L22" s="319">
        <v>15255.262000000001</v>
      </c>
      <c r="M22" s="1226">
        <v>15146.346</v>
      </c>
      <c r="N22" s="319">
        <v>14682.972</v>
      </c>
      <c r="O22" s="319">
        <v>14670.297</v>
      </c>
      <c r="P22" s="319">
        <v>14954.416999999999</v>
      </c>
      <c r="Q22" s="1226">
        <v>14748.994000000001</v>
      </c>
      <c r="R22" s="319">
        <v>14475.352000000001</v>
      </c>
      <c r="S22" s="319"/>
      <c r="T22" s="319"/>
      <c r="U22" s="319"/>
      <c r="W22" s="858"/>
    </row>
    <row r="23" spans="1:23" s="211" customFormat="1" ht="15" customHeight="1">
      <c r="B23" s="12"/>
      <c r="C23" s="85" t="s">
        <v>481</v>
      </c>
      <c r="D23" s="12"/>
      <c r="E23" s="12"/>
      <c r="F23" s="12"/>
      <c r="H23" s="982" t="s">
        <v>745</v>
      </c>
      <c r="I23" s="56"/>
      <c r="J23" s="279">
        <v>46.07</v>
      </c>
      <c r="K23" s="279">
        <v>47.451000000000001</v>
      </c>
      <c r="L23" s="279">
        <v>48.191000000000003</v>
      </c>
      <c r="M23" s="947">
        <v>50.158000000000001</v>
      </c>
      <c r="N23" s="279">
        <v>73.444000000000003</v>
      </c>
      <c r="O23" s="279">
        <v>91.756</v>
      </c>
      <c r="P23" s="279">
        <v>110.94</v>
      </c>
      <c r="Q23" s="947">
        <v>179.75800000000001</v>
      </c>
      <c r="R23" s="279">
        <v>236.81899999999999</v>
      </c>
      <c r="S23" s="30"/>
      <c r="T23" s="30"/>
      <c r="U23" s="30"/>
      <c r="W23" s="858"/>
    </row>
    <row r="24" spans="1:23" s="90" customFormat="1" ht="15" customHeight="1">
      <c r="C24" s="479" t="s">
        <v>482</v>
      </c>
      <c r="H24" s="557" t="s">
        <v>746</v>
      </c>
      <c r="I24" s="221"/>
      <c r="J24" s="145">
        <v>14965.496999999999</v>
      </c>
      <c r="K24" s="145">
        <v>14787.706</v>
      </c>
      <c r="L24" s="145">
        <v>15207.071</v>
      </c>
      <c r="M24" s="946">
        <v>15096.188</v>
      </c>
      <c r="N24" s="145">
        <v>14609.528</v>
      </c>
      <c r="O24" s="145">
        <v>14578.540999999999</v>
      </c>
      <c r="P24" s="145">
        <v>14843.477000000001</v>
      </c>
      <c r="Q24" s="946">
        <v>14569.236000000001</v>
      </c>
      <c r="R24" s="145">
        <v>14238.532999999999</v>
      </c>
      <c r="S24" s="88"/>
      <c r="T24" s="88"/>
      <c r="U24" s="88"/>
      <c r="W24" s="858"/>
    </row>
    <row r="25" spans="1:23" s="211" customFormat="1" ht="15" customHeight="1">
      <c r="A25" s="90"/>
      <c r="B25" s="12"/>
      <c r="C25" s="85"/>
      <c r="D25" s="243" t="s">
        <v>83</v>
      </c>
      <c r="E25" s="12"/>
      <c r="F25" s="12"/>
      <c r="H25" s="982" t="s">
        <v>744</v>
      </c>
      <c r="I25" s="56"/>
      <c r="J25" s="279">
        <v>367.31200000000001</v>
      </c>
      <c r="K25" s="279">
        <v>383.71100000000001</v>
      </c>
      <c r="L25" s="279">
        <v>406.017</v>
      </c>
      <c r="M25" s="947">
        <v>424.20499999999998</v>
      </c>
      <c r="N25" s="279">
        <v>441.89499999999998</v>
      </c>
      <c r="O25" s="279">
        <v>461.86700000000002</v>
      </c>
      <c r="P25" s="279">
        <v>476.435</v>
      </c>
      <c r="Q25" s="947">
        <v>487.238</v>
      </c>
      <c r="R25" s="279">
        <v>504.03899999999999</v>
      </c>
      <c r="S25" s="30"/>
      <c r="T25" s="30"/>
      <c r="U25" s="30"/>
      <c r="W25" s="858"/>
    </row>
    <row r="26" spans="1:23" s="90" customFormat="1" ht="15" customHeight="1">
      <c r="C26" s="479"/>
      <c r="D26" s="97" t="s">
        <v>488</v>
      </c>
      <c r="H26" s="557"/>
      <c r="I26" s="221"/>
      <c r="J26" s="145">
        <v>7497.4570000000003</v>
      </c>
      <c r="K26" s="145">
        <v>7555.8209999999999</v>
      </c>
      <c r="L26" s="145">
        <v>7618.3090000000002</v>
      </c>
      <c r="M26" s="946">
        <v>7718.4340000000002</v>
      </c>
      <c r="N26" s="145">
        <v>7618.09</v>
      </c>
      <c r="O26" s="145">
        <v>7651.4589999999998</v>
      </c>
      <c r="P26" s="145">
        <v>7678.4790000000003</v>
      </c>
      <c r="Q26" s="946">
        <v>7670.6270000000004</v>
      </c>
      <c r="R26" s="145">
        <v>7598.0439999999999</v>
      </c>
      <c r="S26" s="88"/>
      <c r="T26" s="88"/>
      <c r="U26" s="88"/>
      <c r="W26" s="858"/>
    </row>
    <row r="27" spans="1:23" s="90" customFormat="1" ht="15" customHeight="1">
      <c r="B27" s="149"/>
      <c r="C27" s="194"/>
      <c r="D27" s="194" t="s">
        <v>12</v>
      </c>
      <c r="E27" s="195"/>
      <c r="F27" s="196"/>
      <c r="H27" s="1312" t="s">
        <v>743</v>
      </c>
      <c r="I27" s="221"/>
      <c r="J27" s="897">
        <v>7100.7280000000001</v>
      </c>
      <c r="K27" s="897">
        <v>6848.174</v>
      </c>
      <c r="L27" s="897">
        <v>7182.7449999999999</v>
      </c>
      <c r="M27" s="949">
        <v>6953.549</v>
      </c>
      <c r="N27" s="897">
        <v>6549.5429999999997</v>
      </c>
      <c r="O27" s="897">
        <v>6465.2150000000001</v>
      </c>
      <c r="P27" s="897">
        <v>6688.5630000000001</v>
      </c>
      <c r="Q27" s="949">
        <v>6411.3710000000001</v>
      </c>
      <c r="R27" s="897">
        <v>6136.45</v>
      </c>
      <c r="S27" s="898"/>
      <c r="T27" s="898"/>
      <c r="U27" s="898"/>
      <c r="W27" s="858"/>
    </row>
    <row r="28" spans="1:23" s="96" customFormat="1" ht="15" customHeight="1">
      <c r="B28" s="95" t="s">
        <v>81</v>
      </c>
      <c r="C28" s="95"/>
      <c r="D28" s="375"/>
      <c r="E28" s="375"/>
      <c r="F28" s="471"/>
      <c r="H28" s="944" t="s">
        <v>741</v>
      </c>
      <c r="J28" s="319">
        <v>15012</v>
      </c>
      <c r="K28" s="319">
        <v>14835</v>
      </c>
      <c r="L28" s="319">
        <v>15255</v>
      </c>
      <c r="M28" s="1226">
        <v>15146</v>
      </c>
      <c r="N28" s="319">
        <v>14683</v>
      </c>
      <c r="O28" s="319">
        <v>14670</v>
      </c>
      <c r="P28" s="319">
        <v>14954</v>
      </c>
      <c r="Q28" s="1226">
        <v>14748.994000000001</v>
      </c>
      <c r="R28" s="319">
        <v>14475.352000000001</v>
      </c>
      <c r="S28" s="319"/>
      <c r="T28" s="319"/>
      <c r="U28" s="319"/>
    </row>
    <row r="29" spans="1:23" s="211" customFormat="1" ht="15" customHeight="1">
      <c r="A29" s="90"/>
      <c r="B29" s="12"/>
      <c r="C29" s="12" t="s">
        <v>409</v>
      </c>
      <c r="D29" s="12"/>
      <c r="E29" s="12"/>
      <c r="F29" s="12"/>
      <c r="G29" s="56"/>
      <c r="H29" s="983"/>
      <c r="I29" s="56"/>
      <c r="J29" s="279">
        <v>10009</v>
      </c>
      <c r="K29" s="279">
        <v>9846</v>
      </c>
      <c r="L29" s="279">
        <v>10175</v>
      </c>
      <c r="M29" s="947">
        <v>10077</v>
      </c>
      <c r="N29" s="279">
        <v>9647</v>
      </c>
      <c r="O29" s="279">
        <v>9647</v>
      </c>
      <c r="P29" s="279">
        <v>9881</v>
      </c>
      <c r="Q29" s="947">
        <v>9740.2039999999997</v>
      </c>
      <c r="R29" s="279">
        <v>9520.1959999999999</v>
      </c>
      <c r="S29" s="30"/>
      <c r="T29" s="30"/>
      <c r="U29" s="30"/>
    </row>
    <row r="30" spans="1:23" s="90" customFormat="1" ht="15" customHeight="1">
      <c r="C30" s="90" t="s">
        <v>94</v>
      </c>
      <c r="G30" s="221"/>
      <c r="H30" s="557"/>
      <c r="I30" s="221"/>
      <c r="J30" s="145">
        <v>2896</v>
      </c>
      <c r="K30" s="145">
        <v>2886</v>
      </c>
      <c r="L30" s="145">
        <v>2888</v>
      </c>
      <c r="M30" s="946">
        <v>2883</v>
      </c>
      <c r="N30" s="145">
        <v>2868</v>
      </c>
      <c r="O30" s="145">
        <v>2856</v>
      </c>
      <c r="P30" s="145">
        <v>2850</v>
      </c>
      <c r="Q30" s="946">
        <v>2834.4360000000001</v>
      </c>
      <c r="R30" s="145">
        <v>2809.221</v>
      </c>
      <c r="S30" s="88"/>
      <c r="T30" s="88"/>
      <c r="U30" s="88"/>
    </row>
    <row r="31" spans="1:23" s="211" customFormat="1" ht="15" customHeight="1">
      <c r="A31" s="90"/>
      <c r="B31" s="12"/>
      <c r="C31" s="12" t="s">
        <v>95</v>
      </c>
      <c r="D31" s="12"/>
      <c r="E31" s="12"/>
      <c r="F31" s="12"/>
      <c r="G31" s="56"/>
      <c r="H31" s="983"/>
      <c r="I31" s="56"/>
      <c r="J31" s="279">
        <v>2107</v>
      </c>
      <c r="K31" s="279">
        <v>2103</v>
      </c>
      <c r="L31" s="279">
        <v>2192</v>
      </c>
      <c r="M31" s="947">
        <v>2187</v>
      </c>
      <c r="N31" s="279">
        <v>2168</v>
      </c>
      <c r="O31" s="279">
        <v>2167</v>
      </c>
      <c r="P31" s="279">
        <v>2223</v>
      </c>
      <c r="Q31" s="947">
        <v>2174.3539999999998</v>
      </c>
      <c r="R31" s="279">
        <v>2145.9349999999999</v>
      </c>
      <c r="S31" s="30"/>
      <c r="T31" s="30"/>
      <c r="U31" s="30"/>
    </row>
    <row r="32" spans="1:23" s="90" customFormat="1" ht="15" customHeight="1">
      <c r="B32" s="90" t="s">
        <v>13</v>
      </c>
      <c r="C32" s="97"/>
      <c r="D32" s="94"/>
      <c r="E32" s="94"/>
      <c r="F32" s="98"/>
      <c r="H32" s="943" t="s">
        <v>747</v>
      </c>
      <c r="I32" s="221"/>
      <c r="J32" s="145">
        <v>0</v>
      </c>
      <c r="K32" s="145">
        <v>0</v>
      </c>
      <c r="L32" s="145">
        <v>0</v>
      </c>
      <c r="M32" s="946">
        <v>0</v>
      </c>
      <c r="N32" s="145">
        <v>0</v>
      </c>
      <c r="O32" s="145">
        <v>0</v>
      </c>
      <c r="P32" s="145">
        <v>0</v>
      </c>
      <c r="Q32" s="946">
        <v>0</v>
      </c>
      <c r="R32" s="145">
        <v>0</v>
      </c>
      <c r="S32" s="88"/>
      <c r="T32" s="88"/>
      <c r="U32" s="88"/>
      <c r="W32" s="858"/>
    </row>
    <row r="33" spans="2:23" s="90" customFormat="1" ht="15" customHeight="1">
      <c r="B33" s="258" t="s">
        <v>531</v>
      </c>
      <c r="H33" s="99"/>
      <c r="I33" s="221"/>
      <c r="J33" s="129"/>
      <c r="K33" s="129"/>
      <c r="L33" s="129"/>
      <c r="M33" s="1041"/>
      <c r="N33" s="129"/>
      <c r="O33" s="129"/>
      <c r="P33" s="129"/>
      <c r="Q33" s="1041"/>
      <c r="R33" s="129"/>
      <c r="S33" s="126"/>
      <c r="T33" s="126"/>
      <c r="U33" s="126"/>
      <c r="W33" s="857"/>
    </row>
    <row r="34" spans="2:23" s="211" customFormat="1" ht="15" customHeight="1">
      <c r="B34" s="987"/>
      <c r="C34" s="988" t="s">
        <v>93</v>
      </c>
      <c r="D34" s="902"/>
      <c r="E34" s="902"/>
      <c r="F34" s="989"/>
      <c r="G34" s="56"/>
      <c r="H34" s="938"/>
      <c r="I34" s="56"/>
      <c r="J34" s="1325">
        <v>0.72</v>
      </c>
      <c r="K34" s="1325">
        <v>0.74</v>
      </c>
      <c r="L34" s="1325">
        <v>0.74</v>
      </c>
      <c r="M34" s="1326">
        <v>0.8</v>
      </c>
      <c r="N34" s="1325">
        <v>0.83</v>
      </c>
      <c r="O34" s="1325">
        <v>0.87</v>
      </c>
      <c r="P34" s="1325">
        <v>0.91</v>
      </c>
      <c r="Q34" s="1326">
        <v>0.93</v>
      </c>
      <c r="R34" s="1327">
        <v>0.93</v>
      </c>
      <c r="S34" s="815"/>
      <c r="T34" s="815"/>
      <c r="U34" s="815"/>
    </row>
    <row r="35" spans="2:23" s="90" customFormat="1" ht="15" customHeight="1">
      <c r="C35" s="183" t="s">
        <v>94</v>
      </c>
      <c r="D35" s="94"/>
      <c r="E35" s="94"/>
      <c r="F35" s="98"/>
      <c r="G35" s="221"/>
      <c r="H35" s="943"/>
      <c r="I35" s="221"/>
      <c r="J35" s="1328">
        <v>0.65</v>
      </c>
      <c r="K35" s="1328">
        <v>0.71</v>
      </c>
      <c r="L35" s="1328">
        <v>0.77</v>
      </c>
      <c r="M35" s="1329">
        <v>0.8</v>
      </c>
      <c r="N35" s="1328">
        <v>0.8</v>
      </c>
      <c r="O35" s="1328">
        <v>0.8</v>
      </c>
      <c r="P35" s="1328">
        <v>0.83</v>
      </c>
      <c r="Q35" s="1329">
        <v>0.9</v>
      </c>
      <c r="R35" s="1328">
        <v>0.9</v>
      </c>
      <c r="S35" s="785"/>
      <c r="T35" s="785"/>
      <c r="U35" s="785"/>
    </row>
    <row r="36" spans="2:23" s="211" customFormat="1" ht="15" customHeight="1" thickBot="1">
      <c r="B36" s="275"/>
      <c r="C36" s="951" t="s">
        <v>95</v>
      </c>
      <c r="D36" s="276"/>
      <c r="E36" s="276"/>
      <c r="F36" s="277"/>
      <c r="G36" s="56"/>
      <c r="H36" s="1313"/>
      <c r="I36" s="56"/>
      <c r="J36" s="1330">
        <v>0.85</v>
      </c>
      <c r="K36" s="1330">
        <v>0.95</v>
      </c>
      <c r="L36" s="1330">
        <v>0.96</v>
      </c>
      <c r="M36" s="1331">
        <v>0.97</v>
      </c>
      <c r="N36" s="1330">
        <v>0.98</v>
      </c>
      <c r="O36" s="1330">
        <v>0.98</v>
      </c>
      <c r="P36" s="1330">
        <v>0.98</v>
      </c>
      <c r="Q36" s="1331">
        <v>0.98</v>
      </c>
      <c r="R36" s="1330">
        <v>0.98</v>
      </c>
      <c r="S36" s="872"/>
      <c r="T36" s="872"/>
      <c r="U36" s="872"/>
    </row>
    <row r="37" spans="2:23" s="90" customFormat="1" ht="20.100000000000001" customHeight="1" thickTop="1">
      <c r="B37" s="258"/>
      <c r="G37" s="221"/>
      <c r="H37" s="99"/>
      <c r="I37" s="221"/>
      <c r="J37" s="129"/>
      <c r="K37" s="126"/>
      <c r="L37" s="126"/>
      <c r="M37" s="126"/>
      <c r="N37" s="129"/>
      <c r="O37" s="126"/>
      <c r="P37" s="126"/>
      <c r="Q37" s="126"/>
      <c r="R37" s="129"/>
      <c r="S37" s="126"/>
      <c r="T37" s="126"/>
      <c r="U37" s="126"/>
    </row>
    <row r="38" spans="2:23" s="108" customFormat="1" ht="23.25" customHeight="1">
      <c r="B38" s="438" t="s">
        <v>52</v>
      </c>
      <c r="C38" s="90"/>
      <c r="D38" s="90"/>
      <c r="E38" s="90"/>
      <c r="F38" s="90"/>
      <c r="G38" s="96"/>
      <c r="H38" s="555"/>
      <c r="I38" s="96"/>
      <c r="J38" s="129"/>
      <c r="K38" s="129"/>
      <c r="L38" s="129"/>
      <c r="M38" s="129"/>
      <c r="N38" s="129"/>
      <c r="O38" s="129"/>
      <c r="P38" s="129"/>
      <c r="Q38" s="129"/>
      <c r="R38" s="129"/>
      <c r="S38" s="129"/>
      <c r="T38" s="129"/>
      <c r="U38" s="129"/>
    </row>
    <row r="39" spans="2:23" s="108" customFormat="1" ht="15" customHeight="1">
      <c r="B39" s="258"/>
      <c r="C39" s="90"/>
      <c r="D39" s="90"/>
      <c r="E39" s="90"/>
      <c r="F39" s="90"/>
      <c r="G39" s="96"/>
      <c r="H39" s="555"/>
      <c r="I39" s="96"/>
      <c r="J39" s="129"/>
      <c r="K39" s="129"/>
      <c r="L39" s="129"/>
      <c r="M39" s="129"/>
      <c r="N39" s="129"/>
      <c r="O39" s="129"/>
      <c r="P39" s="129"/>
      <c r="Q39" s="129"/>
      <c r="R39" s="129"/>
      <c r="S39" s="129"/>
      <c r="T39" s="129"/>
      <c r="U39" s="129"/>
    </row>
    <row r="40" spans="2:23" s="90" customFormat="1" ht="15" customHeight="1">
      <c r="B40" s="258" t="s">
        <v>8</v>
      </c>
      <c r="H40" s="99"/>
      <c r="I40" s="221"/>
      <c r="J40" s="129"/>
      <c r="K40" s="863"/>
      <c r="L40" s="863"/>
      <c r="M40" s="126"/>
      <c r="N40" s="126"/>
      <c r="O40" s="863"/>
      <c r="P40" s="863"/>
      <c r="Q40" s="126"/>
      <c r="R40" s="126"/>
      <c r="S40" s="863"/>
      <c r="T40" s="863"/>
      <c r="U40" s="126"/>
      <c r="W40" s="857"/>
    </row>
    <row r="41" spans="2:23" s="208" customFormat="1" ht="15" customHeight="1">
      <c r="B41" s="856" t="s">
        <v>82</v>
      </c>
      <c r="C41" s="856"/>
      <c r="D41" s="855"/>
      <c r="E41" s="855"/>
      <c r="F41" s="854"/>
      <c r="G41" s="211"/>
      <c r="H41" s="853" t="s">
        <v>754</v>
      </c>
      <c r="I41" s="56"/>
      <c r="J41" s="346">
        <v>159.899</v>
      </c>
      <c r="K41" s="346">
        <v>162.435</v>
      </c>
      <c r="L41" s="346">
        <v>165.39</v>
      </c>
      <c r="M41" s="945">
        <v>211.804</v>
      </c>
      <c r="N41" s="346">
        <v>319.11900000000003</v>
      </c>
      <c r="O41" s="346">
        <v>336.60700000000003</v>
      </c>
      <c r="P41" s="346">
        <v>356.93900000000002</v>
      </c>
      <c r="Q41" s="945">
        <v>393.51600000000002</v>
      </c>
      <c r="R41" s="346">
        <v>418.02100000000002</v>
      </c>
      <c r="S41" s="346"/>
      <c r="T41" s="346"/>
      <c r="U41" s="346"/>
      <c r="W41" s="862"/>
    </row>
    <row r="42" spans="2:23" s="90" customFormat="1" ht="15" customHeight="1">
      <c r="B42" s="97"/>
      <c r="C42" s="97" t="s">
        <v>547</v>
      </c>
      <c r="D42" s="94"/>
      <c r="E42" s="98"/>
      <c r="G42" s="184"/>
      <c r="H42" s="944"/>
      <c r="I42" s="145"/>
      <c r="J42" s="145">
        <v>71.763999999999996</v>
      </c>
      <c r="K42" s="145">
        <v>73.143000000000001</v>
      </c>
      <c r="L42" s="145">
        <v>75.459999999999994</v>
      </c>
      <c r="M42" s="946">
        <v>122.129</v>
      </c>
      <c r="N42" s="145">
        <v>130.518</v>
      </c>
      <c r="O42" s="145">
        <v>139.26599999999999</v>
      </c>
      <c r="P42" s="145">
        <v>148.33199999999999</v>
      </c>
      <c r="Q42" s="946">
        <v>165.61699999999999</v>
      </c>
      <c r="R42" s="145">
        <v>178.72499999999999</v>
      </c>
      <c r="S42" s="88"/>
      <c r="T42" s="88"/>
      <c r="U42" s="88"/>
      <c r="W42" s="858"/>
    </row>
    <row r="43" spans="2:23" s="211" customFormat="1" ht="15" customHeight="1">
      <c r="B43" s="12"/>
      <c r="C43" s="933" t="s">
        <v>97</v>
      </c>
      <c r="D43" s="149"/>
      <c r="E43" s="149"/>
      <c r="F43" s="149"/>
      <c r="H43" s="983"/>
      <c r="I43" s="56"/>
      <c r="J43" s="279">
        <v>88.001999999999995</v>
      </c>
      <c r="K43" s="279">
        <v>89.156999999999996</v>
      </c>
      <c r="L43" s="279">
        <v>89.792000000000002</v>
      </c>
      <c r="M43" s="947">
        <v>89.534000000000006</v>
      </c>
      <c r="N43" s="279">
        <v>88.992000000000004</v>
      </c>
      <c r="O43" s="279">
        <v>88</v>
      </c>
      <c r="P43" s="279">
        <v>86.320999999999998</v>
      </c>
      <c r="Q43" s="947">
        <v>82.534999999999997</v>
      </c>
      <c r="R43" s="279">
        <v>78.838999999999999</v>
      </c>
      <c r="S43" s="30"/>
      <c r="T43" s="30"/>
      <c r="U43" s="30"/>
      <c r="W43" s="858"/>
    </row>
    <row r="44" spans="2:23" s="90" customFormat="1" ht="15" customHeight="1">
      <c r="B44" s="97"/>
      <c r="C44" s="97" t="s">
        <v>483</v>
      </c>
      <c r="D44" s="94"/>
      <c r="E44" s="98"/>
      <c r="G44" s="184"/>
      <c r="H44" s="944"/>
      <c r="I44" s="145"/>
      <c r="J44" s="145">
        <v>0.13300000000000001</v>
      </c>
      <c r="K44" s="145">
        <v>0.13500000000000001</v>
      </c>
      <c r="L44" s="145">
        <v>0.13800000000000001</v>
      </c>
      <c r="M44" s="946">
        <v>0.14099999999999999</v>
      </c>
      <c r="N44" s="145">
        <v>99.608999999999995</v>
      </c>
      <c r="O44" s="145">
        <v>109.34099999999999</v>
      </c>
      <c r="P44" s="145">
        <v>122.286</v>
      </c>
      <c r="Q44" s="946">
        <v>145.364</v>
      </c>
      <c r="R44" s="145">
        <v>160.45699999999999</v>
      </c>
      <c r="S44" s="88"/>
      <c r="T44" s="88"/>
      <c r="U44" s="88"/>
      <c r="W44" s="859"/>
    </row>
    <row r="45" spans="2:23" s="54" customFormat="1" ht="15" customHeight="1">
      <c r="B45" s="1236" t="s">
        <v>82</v>
      </c>
      <c r="C45" s="1236"/>
      <c r="D45" s="1237"/>
      <c r="E45" s="1237"/>
      <c r="F45" s="1238"/>
      <c r="G45" s="221"/>
      <c r="H45" s="841" t="s">
        <v>754</v>
      </c>
      <c r="I45" s="221"/>
      <c r="J45" s="1186">
        <v>159.899</v>
      </c>
      <c r="K45" s="1186">
        <v>162.435</v>
      </c>
      <c r="L45" s="1186">
        <v>165.39</v>
      </c>
      <c r="M45" s="1187">
        <v>211.804</v>
      </c>
      <c r="N45" s="1186">
        <v>319.11900000000003</v>
      </c>
      <c r="O45" s="1186">
        <v>336.60700000000003</v>
      </c>
      <c r="P45" s="1186">
        <v>356.93900000000002</v>
      </c>
      <c r="Q45" s="1187">
        <v>393.51600000000002</v>
      </c>
      <c r="R45" s="1186">
        <v>418.02100000000002</v>
      </c>
      <c r="S45" s="1186"/>
      <c r="T45" s="1186"/>
      <c r="U45" s="1186"/>
      <c r="W45" s="862"/>
    </row>
    <row r="46" spans="2:23" s="90" customFormat="1" ht="15" customHeight="1">
      <c r="B46" s="97"/>
      <c r="C46" s="97" t="s">
        <v>481</v>
      </c>
      <c r="D46" s="97"/>
      <c r="E46" s="98"/>
      <c r="G46" s="184"/>
      <c r="H46" s="944" t="s">
        <v>756</v>
      </c>
      <c r="I46" s="145"/>
      <c r="J46" s="145">
        <v>46.332999999999998</v>
      </c>
      <c r="K46" s="145">
        <v>48.258000000000003</v>
      </c>
      <c r="L46" s="145">
        <v>49.415999999999997</v>
      </c>
      <c r="M46" s="946">
        <v>51.819000000000003</v>
      </c>
      <c r="N46" s="145">
        <v>70.566000000000003</v>
      </c>
      <c r="O46" s="145">
        <v>82.156000000000006</v>
      </c>
      <c r="P46" s="145">
        <v>92.715000000000003</v>
      </c>
      <c r="Q46" s="946">
        <v>127.212</v>
      </c>
      <c r="R46" s="145">
        <v>157.07599999999999</v>
      </c>
      <c r="S46" s="88"/>
      <c r="T46" s="88"/>
      <c r="U46" s="88"/>
      <c r="W46" s="858"/>
    </row>
    <row r="47" spans="2:23" s="211" customFormat="1" ht="15" customHeight="1">
      <c r="B47" s="149"/>
      <c r="C47" s="194" t="s">
        <v>812</v>
      </c>
      <c r="D47" s="149"/>
      <c r="E47" s="149"/>
      <c r="F47" s="149"/>
      <c r="G47" s="90"/>
      <c r="H47" s="982" t="s">
        <v>757</v>
      </c>
      <c r="I47" s="221"/>
      <c r="J47" s="897">
        <v>113.566</v>
      </c>
      <c r="K47" s="897">
        <v>114.17700000000001</v>
      </c>
      <c r="L47" s="897">
        <v>115.974</v>
      </c>
      <c r="M47" s="949">
        <v>159.98500000000001</v>
      </c>
      <c r="N47" s="897">
        <v>248.553</v>
      </c>
      <c r="O47" s="897">
        <v>254.45099999999999</v>
      </c>
      <c r="P47" s="897">
        <v>264.22399999999999</v>
      </c>
      <c r="Q47" s="949">
        <v>266.30399999999997</v>
      </c>
      <c r="R47" s="897">
        <v>260.94499999999999</v>
      </c>
      <c r="S47" s="898"/>
      <c r="T47" s="898"/>
      <c r="U47" s="898"/>
      <c r="W47" s="858"/>
    </row>
    <row r="48" spans="2:23" s="96" customFormat="1" ht="15" customHeight="1">
      <c r="B48" s="95" t="s">
        <v>82</v>
      </c>
      <c r="C48" s="95"/>
      <c r="D48" s="375"/>
      <c r="E48" s="375"/>
      <c r="F48" s="471"/>
      <c r="H48" s="177" t="s">
        <v>754</v>
      </c>
      <c r="J48" s="319">
        <v>159.899</v>
      </c>
      <c r="K48" s="319">
        <v>162.435</v>
      </c>
      <c r="L48" s="319">
        <v>165.39</v>
      </c>
      <c r="M48" s="1226">
        <v>211.804</v>
      </c>
      <c r="N48" s="319">
        <v>319.11900000000003</v>
      </c>
      <c r="O48" s="319">
        <v>336.60700000000003</v>
      </c>
      <c r="P48" s="319">
        <v>356.93900000000002</v>
      </c>
      <c r="Q48" s="1226">
        <v>393.51600000000002</v>
      </c>
      <c r="R48" s="319">
        <v>418.02100000000002</v>
      </c>
      <c r="S48" s="319"/>
      <c r="T48" s="319"/>
      <c r="U48" s="319"/>
    </row>
    <row r="49" spans="2:23" s="211" customFormat="1" ht="15" customHeight="1">
      <c r="B49" s="12"/>
      <c r="C49" s="85" t="s">
        <v>409</v>
      </c>
      <c r="D49" s="12"/>
      <c r="E49" s="12"/>
      <c r="F49" s="12"/>
      <c r="G49" s="56"/>
      <c r="H49" s="11"/>
      <c r="I49" s="56"/>
      <c r="J49" s="279">
        <v>0</v>
      </c>
      <c r="K49" s="279">
        <v>0</v>
      </c>
      <c r="L49" s="279">
        <v>1</v>
      </c>
      <c r="M49" s="947">
        <v>6</v>
      </c>
      <c r="N49" s="279">
        <v>112</v>
      </c>
      <c r="O49" s="279">
        <v>124</v>
      </c>
      <c r="P49" s="279">
        <v>138</v>
      </c>
      <c r="Q49" s="947">
        <v>169.82900000000001</v>
      </c>
      <c r="R49" s="279">
        <v>192.256</v>
      </c>
      <c r="S49" s="30"/>
      <c r="T49" s="30"/>
      <c r="U49" s="30"/>
    </row>
    <row r="50" spans="2:23" s="90" customFormat="1" ht="15" customHeight="1">
      <c r="C50" s="479" t="s">
        <v>94</v>
      </c>
      <c r="G50" s="221"/>
      <c r="H50" s="99"/>
      <c r="I50" s="221"/>
      <c r="J50" s="145">
        <v>156</v>
      </c>
      <c r="K50" s="145">
        <v>158</v>
      </c>
      <c r="L50" s="145">
        <v>160</v>
      </c>
      <c r="M50" s="946">
        <v>162</v>
      </c>
      <c r="N50" s="145">
        <v>163</v>
      </c>
      <c r="O50" s="145">
        <v>168</v>
      </c>
      <c r="P50" s="145">
        <v>173</v>
      </c>
      <c r="Q50" s="946">
        <v>176.941</v>
      </c>
      <c r="R50" s="145">
        <v>179.077</v>
      </c>
      <c r="S50" s="88"/>
      <c r="T50" s="88"/>
      <c r="U50" s="88"/>
    </row>
    <row r="51" spans="2:23" s="211" customFormat="1" ht="15" customHeight="1">
      <c r="B51" s="12"/>
      <c r="C51" s="85" t="s">
        <v>161</v>
      </c>
      <c r="D51" s="12"/>
      <c r="E51" s="12"/>
      <c r="F51" s="12"/>
      <c r="G51" s="56"/>
      <c r="H51" s="11"/>
      <c r="I51" s="56"/>
      <c r="J51" s="279">
        <v>4</v>
      </c>
      <c r="K51" s="279">
        <v>4</v>
      </c>
      <c r="L51" s="279">
        <v>4</v>
      </c>
      <c r="M51" s="947">
        <v>44</v>
      </c>
      <c r="N51" s="279">
        <v>45</v>
      </c>
      <c r="O51" s="279">
        <v>45</v>
      </c>
      <c r="P51" s="279">
        <v>45</v>
      </c>
      <c r="Q51" s="947">
        <v>46.746000000000002</v>
      </c>
      <c r="R51" s="279">
        <v>46.688000000000002</v>
      </c>
      <c r="S51" s="30"/>
      <c r="T51" s="30"/>
      <c r="U51" s="30"/>
    </row>
    <row r="52" spans="2:23" s="221" customFormat="1" ht="15" customHeight="1">
      <c r="B52" s="463" t="s">
        <v>18</v>
      </c>
      <c r="H52" s="100"/>
      <c r="J52" s="129"/>
      <c r="K52" s="129"/>
      <c r="L52" s="129"/>
      <c r="M52" s="1041"/>
      <c r="N52" s="129"/>
      <c r="O52" s="129"/>
      <c r="P52" s="129"/>
      <c r="Q52" s="1041"/>
      <c r="R52" s="129"/>
      <c r="S52" s="129"/>
      <c r="T52" s="129"/>
      <c r="U52" s="129"/>
      <c r="W52" s="857"/>
    </row>
    <row r="53" spans="2:23" s="56" customFormat="1" ht="15" customHeight="1">
      <c r="B53" s="249" t="s">
        <v>19</v>
      </c>
      <c r="C53" s="249"/>
      <c r="D53" s="250"/>
      <c r="E53" s="250"/>
      <c r="F53" s="251"/>
      <c r="H53" s="1130"/>
      <c r="J53" s="1126">
        <v>381.85300000000001</v>
      </c>
      <c r="K53" s="1126">
        <v>387.42700000000002</v>
      </c>
      <c r="L53" s="252">
        <v>393.78399999999999</v>
      </c>
      <c r="M53" s="1127">
        <v>506.56299999999999</v>
      </c>
      <c r="N53" s="1126">
        <v>511.06599999999997</v>
      </c>
      <c r="O53" s="1126">
        <v>518.49800000000005</v>
      </c>
      <c r="P53" s="1126">
        <v>533.71</v>
      </c>
      <c r="Q53" s="1128">
        <v>566.81299999999999</v>
      </c>
      <c r="R53" s="252">
        <v>588.47</v>
      </c>
      <c r="S53" s="1129"/>
      <c r="T53" s="1129"/>
      <c r="U53" s="1129"/>
      <c r="W53" s="859"/>
    </row>
    <row r="54" spans="2:23" s="90" customFormat="1" ht="15" customHeight="1">
      <c r="B54" s="258" t="s">
        <v>548</v>
      </c>
      <c r="H54" s="99"/>
      <c r="I54" s="221"/>
      <c r="J54" s="129"/>
      <c r="K54" s="129"/>
      <c r="L54" s="129"/>
      <c r="M54" s="1041"/>
      <c r="N54" s="129"/>
      <c r="O54" s="129"/>
      <c r="P54" s="129"/>
      <c r="Q54" s="1041"/>
      <c r="R54" s="129"/>
      <c r="S54" s="126"/>
      <c r="T54" s="126"/>
      <c r="U54" s="126"/>
      <c r="W54" s="857"/>
    </row>
    <row r="55" spans="2:23" s="211" customFormat="1" ht="15" customHeight="1" thickBot="1">
      <c r="B55" s="1196" t="s">
        <v>533</v>
      </c>
      <c r="C55" s="1196"/>
      <c r="D55" s="1197"/>
      <c r="E55" s="1197"/>
      <c r="F55" s="1198"/>
      <c r="H55" s="1305" t="s">
        <v>763</v>
      </c>
      <c r="I55" s="56"/>
      <c r="J55" s="1199">
        <v>344.6</v>
      </c>
      <c r="K55" s="1199">
        <v>345.084</v>
      </c>
      <c r="L55" s="994">
        <v>345.17399999999998</v>
      </c>
      <c r="M55" s="1200">
        <v>2358.701</v>
      </c>
      <c r="N55" s="1199">
        <v>2437.4809999999998</v>
      </c>
      <c r="O55" s="1199">
        <v>2586.3229999999999</v>
      </c>
      <c r="P55" s="1199">
        <v>2674.0650000000001</v>
      </c>
      <c r="Q55" s="1201">
        <v>2955.1489999999999</v>
      </c>
      <c r="R55" s="994">
        <v>2979.665</v>
      </c>
      <c r="S55" s="1202"/>
      <c r="T55" s="1202"/>
      <c r="U55" s="1202"/>
      <c r="W55" s="859"/>
    </row>
    <row r="56" spans="2:23" s="90" customFormat="1" ht="15" customHeight="1" thickTop="1">
      <c r="B56" s="1076"/>
      <c r="C56" s="1076"/>
      <c r="D56" s="1076"/>
      <c r="E56" s="1076"/>
      <c r="F56" s="1076"/>
      <c r="G56" s="221"/>
      <c r="H56" s="1077"/>
      <c r="I56" s="221"/>
      <c r="J56" s="1076"/>
      <c r="K56" s="1076"/>
      <c r="L56" s="1076"/>
      <c r="M56" s="1076"/>
      <c r="N56" s="1076"/>
      <c r="O56" s="1076"/>
      <c r="P56" s="1076"/>
      <c r="Q56" s="1076"/>
      <c r="R56" s="1076"/>
      <c r="S56" s="1076"/>
      <c r="T56" s="1076"/>
      <c r="U56" s="1076"/>
    </row>
    <row r="57" spans="2:23" s="90" customFormat="1" ht="15" customHeight="1">
      <c r="B57" s="479" t="s">
        <v>449</v>
      </c>
      <c r="G57" s="221"/>
      <c r="H57" s="99"/>
      <c r="I57" s="221"/>
      <c r="J57" s="221"/>
    </row>
    <row r="58" spans="2:23" s="90" customFormat="1" ht="12.75">
      <c r="G58" s="221"/>
      <c r="I58" s="221"/>
      <c r="J58" s="221"/>
    </row>
    <row r="59" spans="2:23" s="90" customFormat="1" ht="12.75">
      <c r="G59" s="221"/>
      <c r="I59" s="221"/>
      <c r="J59" s="221"/>
    </row>
    <row r="60" spans="2:23" s="90" customFormat="1" ht="12.75" hidden="1">
      <c r="G60" s="221"/>
      <c r="I60" s="221"/>
      <c r="J60" s="221"/>
    </row>
    <row r="61" spans="2:23" s="211" customFormat="1" ht="12.75" hidden="1">
      <c r="B61" s="389"/>
      <c r="C61" s="389"/>
      <c r="D61" s="389"/>
      <c r="E61" s="389"/>
      <c r="F61" s="389"/>
      <c r="H61" s="390"/>
      <c r="I61" s="56"/>
      <c r="J61" s="852"/>
      <c r="K61" s="389"/>
      <c r="L61" s="389"/>
      <c r="M61" s="389"/>
      <c r="N61" s="389"/>
      <c r="O61" s="389"/>
      <c r="P61" s="389"/>
      <c r="Q61" s="389"/>
      <c r="R61" s="389"/>
      <c r="S61" s="389"/>
      <c r="T61" s="389"/>
      <c r="U61" s="389"/>
    </row>
    <row r="62" spans="2:23" s="211" customFormat="1" ht="12.75" hidden="1">
      <c r="B62" s="405" t="s">
        <v>231</v>
      </c>
      <c r="C62" s="146"/>
      <c r="D62" s="146"/>
      <c r="E62" s="146"/>
      <c r="F62" s="146"/>
      <c r="G62" s="146"/>
      <c r="H62" s="244">
        <f>COUNTIF($65:$81,"&gt;2")+COUNTIF($65:$81,"&lt;-2")</f>
        <v>0</v>
      </c>
      <c r="I62" s="56"/>
      <c r="J62" s="56"/>
    </row>
    <row r="63" spans="2:23" s="211" customFormat="1" ht="12.75" hidden="1">
      <c r="B63" s="405" t="s">
        <v>269</v>
      </c>
      <c r="C63" s="146"/>
      <c r="D63" s="146"/>
      <c r="E63" s="146"/>
      <c r="F63" s="146"/>
      <c r="G63" s="146"/>
      <c r="H63" s="425" t="str">
        <f>IF(ISERROR(SUM($65:$81)),"# ERREUR !","OK")</f>
        <v>OK</v>
      </c>
      <c r="I63" s="56"/>
      <c r="J63" s="56"/>
    </row>
    <row r="64" spans="2:23" s="211" customFormat="1" ht="12.75" hidden="1">
      <c r="B64" s="186"/>
      <c r="C64" s="186"/>
      <c r="D64" s="186"/>
      <c r="E64" s="186"/>
      <c r="F64" s="186"/>
      <c r="G64" s="186"/>
      <c r="H64" s="187"/>
      <c r="I64" s="56"/>
      <c r="J64" s="56"/>
    </row>
    <row r="65" spans="2:21" s="211" customFormat="1" ht="12.75" hidden="1">
      <c r="B65" s="389"/>
      <c r="C65" s="389"/>
      <c r="D65" s="389"/>
      <c r="E65" s="389"/>
      <c r="F65" s="389"/>
      <c r="H65" s="390"/>
      <c r="I65" s="56"/>
      <c r="J65" s="852"/>
      <c r="K65" s="389"/>
      <c r="L65" s="389"/>
      <c r="M65" s="389"/>
      <c r="N65" s="389"/>
      <c r="O65" s="389"/>
      <c r="P65" s="389"/>
      <c r="Q65" s="389"/>
      <c r="R65" s="389"/>
      <c r="S65" s="389"/>
      <c r="T65" s="389"/>
      <c r="U65" s="389"/>
    </row>
    <row r="66" spans="2:21" s="146" customFormat="1" ht="12.75" hidden="1">
      <c r="B66" s="146" t="s">
        <v>532</v>
      </c>
      <c r="G66" s="259"/>
      <c r="H66" s="147" t="s">
        <v>191</v>
      </c>
      <c r="I66" s="259"/>
      <c r="J66" s="290">
        <f t="shared" ref="J66:U66" si="0">IF(ABS(J12-J46)&lt;0.001,0,J12-J46)</f>
        <v>0</v>
      </c>
      <c r="K66" s="290">
        <f t="shared" si="0"/>
        <v>0</v>
      </c>
      <c r="L66" s="290">
        <f t="shared" si="0"/>
        <v>0</v>
      </c>
      <c r="M66" s="290">
        <f t="shared" si="0"/>
        <v>0</v>
      </c>
      <c r="N66" s="290">
        <f t="shared" si="0"/>
        <v>0</v>
      </c>
      <c r="O66" s="290">
        <f t="shared" si="0"/>
        <v>0</v>
      </c>
      <c r="P66" s="290">
        <f t="shared" si="0"/>
        <v>0</v>
      </c>
      <c r="Q66" s="290">
        <f t="shared" si="0"/>
        <v>0</v>
      </c>
      <c r="R66" s="290">
        <f t="shared" si="0"/>
        <v>0</v>
      </c>
      <c r="S66" s="290">
        <f t="shared" si="0"/>
        <v>0</v>
      </c>
      <c r="T66" s="290">
        <f t="shared" si="0"/>
        <v>0</v>
      </c>
      <c r="U66" s="290">
        <f t="shared" si="0"/>
        <v>0</v>
      </c>
    </row>
    <row r="67" spans="2:21" s="146" customFormat="1" ht="12.75" hidden="1">
      <c r="B67" s="146" t="s">
        <v>132</v>
      </c>
      <c r="G67" s="259"/>
      <c r="H67" s="147" t="s">
        <v>191</v>
      </c>
      <c r="I67" s="259"/>
      <c r="J67" s="290">
        <f t="shared" ref="J67:U67" si="1">IF(ABS(J17-J22)&lt;0.001,0,J17-J22)</f>
        <v>0</v>
      </c>
      <c r="K67" s="290">
        <f t="shared" si="1"/>
        <v>0</v>
      </c>
      <c r="L67" s="290">
        <f t="shared" si="1"/>
        <v>0</v>
      </c>
      <c r="M67" s="290">
        <f t="shared" si="1"/>
        <v>0</v>
      </c>
      <c r="N67" s="290">
        <f t="shared" si="1"/>
        <v>0</v>
      </c>
      <c r="O67" s="290">
        <f t="shared" si="1"/>
        <v>0</v>
      </c>
      <c r="P67" s="290">
        <f t="shared" si="1"/>
        <v>0</v>
      </c>
      <c r="Q67" s="290">
        <f t="shared" si="1"/>
        <v>0</v>
      </c>
      <c r="R67" s="290">
        <f t="shared" si="1"/>
        <v>0</v>
      </c>
      <c r="S67" s="290">
        <f t="shared" si="1"/>
        <v>0</v>
      </c>
      <c r="T67" s="290">
        <f t="shared" si="1"/>
        <v>0</v>
      </c>
      <c r="U67" s="290">
        <f t="shared" si="1"/>
        <v>0</v>
      </c>
    </row>
    <row r="68" spans="2:21" s="146" customFormat="1" ht="12.75" hidden="1">
      <c r="B68" s="146" t="s">
        <v>132</v>
      </c>
      <c r="G68" s="259"/>
      <c r="H68" s="147" t="s">
        <v>191</v>
      </c>
      <c r="I68" s="259"/>
      <c r="J68" s="290">
        <f>IF(ABS(J17-J28)&lt;0.001,0,J17-J28)</f>
        <v>-0.43300000000090222</v>
      </c>
      <c r="K68" s="290">
        <f t="shared" ref="K68:U68" si="2">IF(ABS(K17-K28)&lt;0.001,0,K17-K28)</f>
        <v>0.1569999999992433</v>
      </c>
      <c r="L68" s="290">
        <f t="shared" si="2"/>
        <v>0.26200000000062573</v>
      </c>
      <c r="M68" s="290">
        <f t="shared" si="2"/>
        <v>0.34599999999954889</v>
      </c>
      <c r="N68" s="290">
        <f t="shared" si="2"/>
        <v>-2.8000000000247383E-2</v>
      </c>
      <c r="O68" s="290">
        <f t="shared" si="2"/>
        <v>0.29700000000048021</v>
      </c>
      <c r="P68" s="290">
        <f t="shared" si="2"/>
        <v>0.41699999999946158</v>
      </c>
      <c r="Q68" s="290">
        <f t="shared" si="2"/>
        <v>0</v>
      </c>
      <c r="R68" s="290">
        <f t="shared" si="2"/>
        <v>0</v>
      </c>
      <c r="S68" s="290">
        <f t="shared" si="2"/>
        <v>0</v>
      </c>
      <c r="T68" s="290">
        <f t="shared" si="2"/>
        <v>0</v>
      </c>
      <c r="U68" s="290">
        <f t="shared" si="2"/>
        <v>0</v>
      </c>
    </row>
    <row r="69" spans="2:21" s="146" customFormat="1" ht="12.75" hidden="1">
      <c r="B69" s="146" t="s">
        <v>132</v>
      </c>
      <c r="G69" s="259"/>
      <c r="H69" s="147" t="s">
        <v>191</v>
      </c>
      <c r="I69" s="259"/>
      <c r="J69" s="290">
        <f t="shared" ref="J69:U69" si="3">IF(ABS(J17-(J18+J21))&lt;0.001,0,J17-(J18+J21))</f>
        <v>0</v>
      </c>
      <c r="K69" s="290">
        <f t="shared" si="3"/>
        <v>0</v>
      </c>
      <c r="L69" s="290">
        <f t="shared" si="3"/>
        <v>0</v>
      </c>
      <c r="M69" s="290">
        <f t="shared" si="3"/>
        <v>0</v>
      </c>
      <c r="N69" s="290">
        <f t="shared" si="3"/>
        <v>0</v>
      </c>
      <c r="O69" s="290">
        <f t="shared" si="3"/>
        <v>0</v>
      </c>
      <c r="P69" s="290">
        <f t="shared" si="3"/>
        <v>0</v>
      </c>
      <c r="Q69" s="290">
        <f t="shared" si="3"/>
        <v>0</v>
      </c>
      <c r="R69" s="290">
        <f t="shared" si="3"/>
        <v>0</v>
      </c>
      <c r="S69" s="290">
        <f t="shared" si="3"/>
        <v>0</v>
      </c>
      <c r="T69" s="290">
        <f t="shared" si="3"/>
        <v>0</v>
      </c>
      <c r="U69" s="290">
        <f t="shared" si="3"/>
        <v>0</v>
      </c>
    </row>
    <row r="70" spans="2:21" s="146" customFormat="1" ht="12.75" hidden="1">
      <c r="B70" s="146" t="s">
        <v>541</v>
      </c>
      <c r="G70" s="259"/>
      <c r="H70" s="147" t="s">
        <v>191</v>
      </c>
      <c r="I70" s="259"/>
      <c r="J70" s="290">
        <f t="shared" ref="J70:U70" si="4">IF(ABS(J18-SUM(J19:J20))&lt;0.001,0,J18-SUM(J19:J20))</f>
        <v>0</v>
      </c>
      <c r="K70" s="290">
        <f t="shared" si="4"/>
        <v>0</v>
      </c>
      <c r="L70" s="290">
        <f t="shared" si="4"/>
        <v>0</v>
      </c>
      <c r="M70" s="290">
        <f t="shared" si="4"/>
        <v>0</v>
      </c>
      <c r="N70" s="290">
        <f t="shared" si="4"/>
        <v>0</v>
      </c>
      <c r="O70" s="290">
        <f t="shared" si="4"/>
        <v>0</v>
      </c>
      <c r="P70" s="290">
        <f t="shared" si="4"/>
        <v>0</v>
      </c>
      <c r="Q70" s="290">
        <f t="shared" si="4"/>
        <v>0</v>
      </c>
      <c r="R70" s="290">
        <f t="shared" si="4"/>
        <v>0</v>
      </c>
      <c r="S70" s="290">
        <f t="shared" si="4"/>
        <v>0</v>
      </c>
      <c r="T70" s="290">
        <f t="shared" si="4"/>
        <v>0</v>
      </c>
      <c r="U70" s="290">
        <f t="shared" si="4"/>
        <v>0</v>
      </c>
    </row>
    <row r="71" spans="2:21" s="146" customFormat="1" ht="12.75" hidden="1">
      <c r="B71" s="146" t="s">
        <v>132</v>
      </c>
      <c r="G71" s="259"/>
      <c r="H71" s="147" t="s">
        <v>191</v>
      </c>
      <c r="I71" s="259"/>
      <c r="J71" s="290">
        <f t="shared" ref="J71:U71" si="5">IF(ABS(J22-SUM(J23:J24))*0.001,0,J22-SUM(J23:J24))</f>
        <v>0</v>
      </c>
      <c r="K71" s="290">
        <f t="shared" si="5"/>
        <v>0</v>
      </c>
      <c r="L71" s="290">
        <f t="shared" si="5"/>
        <v>0</v>
      </c>
      <c r="M71" s="290">
        <f t="shared" si="5"/>
        <v>0</v>
      </c>
      <c r="N71" s="290">
        <f t="shared" si="5"/>
        <v>0</v>
      </c>
      <c r="O71" s="290">
        <f t="shared" si="5"/>
        <v>0</v>
      </c>
      <c r="P71" s="290">
        <f t="shared" si="5"/>
        <v>0</v>
      </c>
      <c r="Q71" s="290">
        <f t="shared" si="5"/>
        <v>0</v>
      </c>
      <c r="R71" s="290">
        <f t="shared" si="5"/>
        <v>0</v>
      </c>
      <c r="S71" s="290">
        <f t="shared" si="5"/>
        <v>0</v>
      </c>
      <c r="T71" s="290">
        <f t="shared" si="5"/>
        <v>0</v>
      </c>
      <c r="U71" s="290">
        <f t="shared" si="5"/>
        <v>0</v>
      </c>
    </row>
    <row r="72" spans="2:21" s="146" customFormat="1" ht="12.75" hidden="1">
      <c r="B72" s="146" t="s">
        <v>487</v>
      </c>
      <c r="G72" s="259"/>
      <c r="H72" s="147" t="s">
        <v>191</v>
      </c>
      <c r="I72" s="259"/>
      <c r="J72" s="290">
        <f t="shared" ref="J72:U72" si="6">IF(ABS(J24-SUM(J25:J27))&lt;0.001,0,J24-SUM(J25:J27))</f>
        <v>0</v>
      </c>
      <c r="K72" s="290">
        <f t="shared" si="6"/>
        <v>0</v>
      </c>
      <c r="L72" s="290">
        <f t="shared" si="6"/>
        <v>0</v>
      </c>
      <c r="M72" s="290">
        <f t="shared" si="6"/>
        <v>0</v>
      </c>
      <c r="N72" s="290">
        <f t="shared" si="6"/>
        <v>0</v>
      </c>
      <c r="O72" s="290">
        <f t="shared" si="6"/>
        <v>0</v>
      </c>
      <c r="P72" s="290">
        <f t="shared" si="6"/>
        <v>0</v>
      </c>
      <c r="Q72" s="290">
        <f t="shared" si="6"/>
        <v>0</v>
      </c>
      <c r="R72" s="290">
        <f t="shared" si="6"/>
        <v>0</v>
      </c>
      <c r="S72" s="290">
        <f t="shared" si="6"/>
        <v>0</v>
      </c>
      <c r="T72" s="290">
        <f t="shared" si="6"/>
        <v>0</v>
      </c>
      <c r="U72" s="290">
        <f t="shared" si="6"/>
        <v>0</v>
      </c>
    </row>
    <row r="73" spans="2:21" s="146" customFormat="1" ht="12.75" hidden="1">
      <c r="B73" s="146" t="s">
        <v>487</v>
      </c>
      <c r="G73" s="259"/>
      <c r="H73" s="147" t="s">
        <v>191</v>
      </c>
      <c r="I73" s="259"/>
      <c r="J73" s="290">
        <f>IF(ABS(J19-J25)&lt;0.001,0,J19-J25)</f>
        <v>0</v>
      </c>
      <c r="K73" s="290">
        <f t="shared" ref="K73:U73" si="7">IF(ABS(K19-K25)&lt;0.001,0,K19-K25)</f>
        <v>0</v>
      </c>
      <c r="L73" s="290">
        <f t="shared" si="7"/>
        <v>0</v>
      </c>
      <c r="M73" s="290">
        <f t="shared" si="7"/>
        <v>0</v>
      </c>
      <c r="N73" s="290">
        <f t="shared" si="7"/>
        <v>0</v>
      </c>
      <c r="O73" s="290">
        <f t="shared" si="7"/>
        <v>0</v>
      </c>
      <c r="P73" s="290">
        <f t="shared" si="7"/>
        <v>0</v>
      </c>
      <c r="Q73" s="290">
        <f t="shared" si="7"/>
        <v>0</v>
      </c>
      <c r="R73" s="290">
        <f t="shared" si="7"/>
        <v>0</v>
      </c>
      <c r="S73" s="290">
        <f t="shared" si="7"/>
        <v>0</v>
      </c>
      <c r="T73" s="290">
        <f t="shared" si="7"/>
        <v>0</v>
      </c>
      <c r="U73" s="290">
        <f t="shared" si="7"/>
        <v>0</v>
      </c>
    </row>
    <row r="74" spans="2:21" s="146" customFormat="1" ht="12.75" hidden="1">
      <c r="B74" s="146" t="s">
        <v>487</v>
      </c>
      <c r="G74" s="259"/>
      <c r="H74" s="147" t="s">
        <v>191</v>
      </c>
      <c r="I74" s="259"/>
      <c r="J74" s="290">
        <f>IF(ABS(J21-J27)&lt;0.001,0,J21-J27)</f>
        <v>0</v>
      </c>
      <c r="K74" s="290">
        <f t="shared" ref="K74:U74" si="8">IF(ABS(K21-K27)&lt;0.001,0,K21-K27)</f>
        <v>0</v>
      </c>
      <c r="L74" s="290">
        <f t="shared" si="8"/>
        <v>0</v>
      </c>
      <c r="M74" s="290">
        <f t="shared" si="8"/>
        <v>0</v>
      </c>
      <c r="N74" s="290">
        <f t="shared" si="8"/>
        <v>0</v>
      </c>
      <c r="O74" s="290">
        <f t="shared" si="8"/>
        <v>0</v>
      </c>
      <c r="P74" s="290">
        <f t="shared" si="8"/>
        <v>0</v>
      </c>
      <c r="Q74" s="290">
        <f t="shared" si="8"/>
        <v>0</v>
      </c>
      <c r="R74" s="290">
        <f t="shared" si="8"/>
        <v>0</v>
      </c>
      <c r="S74" s="290">
        <f t="shared" si="8"/>
        <v>0</v>
      </c>
      <c r="T74" s="290">
        <f t="shared" si="8"/>
        <v>0</v>
      </c>
      <c r="U74" s="290">
        <f t="shared" si="8"/>
        <v>0</v>
      </c>
    </row>
    <row r="75" spans="2:21" s="146" customFormat="1" ht="12.75" hidden="1">
      <c r="B75" s="146" t="s">
        <v>132</v>
      </c>
      <c r="G75" s="259"/>
      <c r="H75" s="147" t="s">
        <v>191</v>
      </c>
      <c r="I75" s="259"/>
      <c r="J75" s="290">
        <f t="shared" ref="J75:U75" si="9">IF(ABS(J28-SUM(J29:J31))&lt;0.001,0,J28-SUM(J29:J31))</f>
        <v>0</v>
      </c>
      <c r="K75" s="290">
        <f t="shared" si="9"/>
        <v>0</v>
      </c>
      <c r="L75" s="290">
        <f t="shared" si="9"/>
        <v>0</v>
      </c>
      <c r="M75" s="290">
        <f t="shared" si="9"/>
        <v>-1</v>
      </c>
      <c r="N75" s="290">
        <f t="shared" si="9"/>
        <v>0</v>
      </c>
      <c r="O75" s="290">
        <f t="shared" si="9"/>
        <v>0</v>
      </c>
      <c r="P75" s="290">
        <f t="shared" si="9"/>
        <v>0</v>
      </c>
      <c r="Q75" s="290">
        <f t="shared" si="9"/>
        <v>0</v>
      </c>
      <c r="R75" s="290">
        <f t="shared" si="9"/>
        <v>0</v>
      </c>
      <c r="S75" s="290">
        <f t="shared" si="9"/>
        <v>0</v>
      </c>
      <c r="T75" s="290">
        <f t="shared" si="9"/>
        <v>0</v>
      </c>
      <c r="U75" s="290">
        <f t="shared" si="9"/>
        <v>0</v>
      </c>
    </row>
    <row r="76" spans="2:21" s="146" customFormat="1" ht="12.75" hidden="1">
      <c r="B76" s="146" t="s">
        <v>133</v>
      </c>
      <c r="G76" s="259"/>
      <c r="H76" s="147" t="s">
        <v>191</v>
      </c>
      <c r="I76" s="259"/>
      <c r="J76" s="290">
        <f t="shared" ref="J76:U76" si="10">IF(ABS(J41-J45)&lt;0.001,0,J41-J45)</f>
        <v>0</v>
      </c>
      <c r="K76" s="290">
        <f t="shared" si="10"/>
        <v>0</v>
      </c>
      <c r="L76" s="290">
        <f t="shared" si="10"/>
        <v>0</v>
      </c>
      <c r="M76" s="290">
        <f t="shared" si="10"/>
        <v>0</v>
      </c>
      <c r="N76" s="290">
        <f t="shared" si="10"/>
        <v>0</v>
      </c>
      <c r="O76" s="290">
        <f t="shared" si="10"/>
        <v>0</v>
      </c>
      <c r="P76" s="290">
        <f t="shared" si="10"/>
        <v>0</v>
      </c>
      <c r="Q76" s="290">
        <f t="shared" si="10"/>
        <v>0</v>
      </c>
      <c r="R76" s="290">
        <f t="shared" si="10"/>
        <v>0</v>
      </c>
      <c r="S76" s="290">
        <f t="shared" si="10"/>
        <v>0</v>
      </c>
      <c r="T76" s="290">
        <f t="shared" si="10"/>
        <v>0</v>
      </c>
      <c r="U76" s="290">
        <f t="shared" si="10"/>
        <v>0</v>
      </c>
    </row>
    <row r="77" spans="2:21" s="146" customFormat="1" ht="12.75" hidden="1">
      <c r="B77" s="146" t="s">
        <v>133</v>
      </c>
      <c r="G77" s="259"/>
      <c r="H77" s="147" t="s">
        <v>191</v>
      </c>
      <c r="I77" s="259"/>
      <c r="J77" s="290">
        <f>IF(ABS(J41-J48)&lt;0.001,0,J41-J48)</f>
        <v>0</v>
      </c>
      <c r="K77" s="290">
        <f t="shared" ref="K77:U77" si="11">IF(ABS(K41-K48)&lt;0.001,0,K41-K48)</f>
        <v>0</v>
      </c>
      <c r="L77" s="290">
        <f t="shared" si="11"/>
        <v>0</v>
      </c>
      <c r="M77" s="290">
        <f t="shared" si="11"/>
        <v>0</v>
      </c>
      <c r="N77" s="290">
        <f t="shared" si="11"/>
        <v>0</v>
      </c>
      <c r="O77" s="290">
        <f t="shared" si="11"/>
        <v>0</v>
      </c>
      <c r="P77" s="290">
        <f t="shared" si="11"/>
        <v>0</v>
      </c>
      <c r="Q77" s="290">
        <f t="shared" si="11"/>
        <v>0</v>
      </c>
      <c r="R77" s="290">
        <f t="shared" si="11"/>
        <v>0</v>
      </c>
      <c r="S77" s="290">
        <f t="shared" si="11"/>
        <v>0</v>
      </c>
      <c r="T77" s="290">
        <f t="shared" si="11"/>
        <v>0</v>
      </c>
      <c r="U77" s="290">
        <f t="shared" si="11"/>
        <v>0</v>
      </c>
    </row>
    <row r="78" spans="2:21" s="146" customFormat="1" ht="12.75" hidden="1">
      <c r="B78" s="146" t="s">
        <v>133</v>
      </c>
      <c r="G78" s="259"/>
      <c r="H78" s="147" t="s">
        <v>191</v>
      </c>
      <c r="I78" s="259"/>
      <c r="J78" s="290">
        <f t="shared" ref="J78:U78" si="12">IF(ABS(J41-(J42+J43+J44))&lt;0.001,0,J41-(J42+J43+J44))</f>
        <v>0</v>
      </c>
      <c r="K78" s="290">
        <f t="shared" si="12"/>
        <v>0</v>
      </c>
      <c r="L78" s="290">
        <f t="shared" si="12"/>
        <v>0</v>
      </c>
      <c r="M78" s="290">
        <f t="shared" si="12"/>
        <v>0</v>
      </c>
      <c r="N78" s="290">
        <f t="shared" si="12"/>
        <v>0</v>
      </c>
      <c r="O78" s="290">
        <f t="shared" si="12"/>
        <v>0</v>
      </c>
      <c r="P78" s="290">
        <f t="shared" si="12"/>
        <v>0</v>
      </c>
      <c r="Q78" s="290">
        <f t="shared" si="12"/>
        <v>0</v>
      </c>
      <c r="R78" s="290">
        <f t="shared" si="12"/>
        <v>0</v>
      </c>
      <c r="S78" s="290">
        <f t="shared" si="12"/>
        <v>0</v>
      </c>
      <c r="T78" s="290">
        <f t="shared" si="12"/>
        <v>0</v>
      </c>
      <c r="U78" s="290">
        <f t="shared" si="12"/>
        <v>0</v>
      </c>
    </row>
    <row r="79" spans="2:21" s="146" customFormat="1" ht="12.75" hidden="1">
      <c r="B79" s="146" t="s">
        <v>133</v>
      </c>
      <c r="G79" s="259"/>
      <c r="H79" s="147" t="s">
        <v>191</v>
      </c>
      <c r="I79" s="259"/>
      <c r="J79" s="290">
        <f>IF(ABS(J45-SUM(J46:J47))&lt;0.001,0,J45-SUM(J46:J47))</f>
        <v>0</v>
      </c>
      <c r="K79" s="290">
        <f t="shared" ref="K79:U79" si="13">IF(ABS(K45-SUM(K46:K47))&lt;0.001,0,K45-SUM(K46:K47))</f>
        <v>0</v>
      </c>
      <c r="L79" s="290">
        <f t="shared" si="13"/>
        <v>0</v>
      </c>
      <c r="M79" s="290">
        <f t="shared" si="13"/>
        <v>0</v>
      </c>
      <c r="N79" s="290">
        <f t="shared" si="13"/>
        <v>0</v>
      </c>
      <c r="O79" s="290">
        <f t="shared" si="13"/>
        <v>0</v>
      </c>
      <c r="P79" s="290">
        <f t="shared" si="13"/>
        <v>0</v>
      </c>
      <c r="Q79" s="290">
        <f t="shared" si="13"/>
        <v>0</v>
      </c>
      <c r="R79" s="290">
        <f t="shared" si="13"/>
        <v>0</v>
      </c>
      <c r="S79" s="290">
        <f t="shared" si="13"/>
        <v>0</v>
      </c>
      <c r="T79" s="290">
        <f t="shared" si="13"/>
        <v>0</v>
      </c>
      <c r="U79" s="290">
        <f t="shared" si="13"/>
        <v>0</v>
      </c>
    </row>
    <row r="80" spans="2:21" s="146" customFormat="1" ht="12.75" hidden="1">
      <c r="B80" s="146" t="s">
        <v>133</v>
      </c>
      <c r="G80" s="259"/>
      <c r="H80" s="147" t="s">
        <v>191</v>
      </c>
      <c r="I80" s="259"/>
      <c r="J80" s="290">
        <f>IF(ABS(J48-SUM(J49:J51))&lt;0.001,0,J48-SUM(J49:J51))</f>
        <v>-0.10099999999999909</v>
      </c>
      <c r="K80" s="290">
        <f t="shared" ref="K80:U80" si="14">IF(ABS(K48-SUM(K49:K51))&lt;0.001,0,K48-SUM(K49:K51))</f>
        <v>0.43500000000000227</v>
      </c>
      <c r="L80" s="290">
        <f t="shared" si="14"/>
        <v>0.38999999999998636</v>
      </c>
      <c r="M80" s="290">
        <f t="shared" si="14"/>
        <v>-0.19599999999999795</v>
      </c>
      <c r="N80" s="290">
        <f t="shared" si="14"/>
        <v>-0.88099999999997181</v>
      </c>
      <c r="O80" s="290">
        <f t="shared" si="14"/>
        <v>-0.39299999999997226</v>
      </c>
      <c r="P80" s="290">
        <f t="shared" si="14"/>
        <v>0.93900000000002137</v>
      </c>
      <c r="Q80" s="290">
        <f t="shared" si="14"/>
        <v>0</v>
      </c>
      <c r="R80" s="290">
        <f t="shared" si="14"/>
        <v>0</v>
      </c>
      <c r="S80" s="290">
        <f t="shared" si="14"/>
        <v>0</v>
      </c>
      <c r="T80" s="290">
        <f t="shared" si="14"/>
        <v>0</v>
      </c>
      <c r="U80" s="290">
        <f t="shared" si="14"/>
        <v>0</v>
      </c>
    </row>
    <row r="81" spans="2:21" s="211" customFormat="1" ht="12.75" hidden="1">
      <c r="B81" s="186"/>
      <c r="C81" s="186"/>
      <c r="D81" s="186"/>
      <c r="E81" s="186"/>
      <c r="F81" s="186"/>
      <c r="H81" s="187"/>
      <c r="I81" s="56"/>
      <c r="J81" s="186"/>
      <c r="K81" s="186"/>
      <c r="L81" s="186"/>
      <c r="M81" s="186"/>
      <c r="N81" s="186"/>
      <c r="O81" s="186"/>
      <c r="P81" s="186"/>
      <c r="Q81" s="186"/>
      <c r="R81" s="186"/>
      <c r="S81" s="186"/>
      <c r="T81" s="186"/>
      <c r="U81" s="186"/>
    </row>
    <row r="82" spans="2:21" hidden="1">
      <c r="H82" s="7"/>
    </row>
    <row r="83" spans="2:21">
      <c r="H83" s="7"/>
    </row>
    <row r="84" spans="2:21">
      <c r="H84" s="7"/>
    </row>
    <row r="85" spans="2:21">
      <c r="H85" s="7"/>
    </row>
    <row r="86" spans="2:21">
      <c r="H86" s="7"/>
    </row>
    <row r="87" spans="2:21">
      <c r="H87" s="7"/>
      <c r="I87" s="7"/>
    </row>
    <row r="88" spans="2:21">
      <c r="H88" s="7"/>
      <c r="I88" s="7"/>
    </row>
    <row r="89" spans="2:21">
      <c r="H89" s="7"/>
      <c r="I89" s="7"/>
    </row>
    <row r="92" spans="2:21">
      <c r="G92" s="7"/>
      <c r="H92" s="7"/>
      <c r="I92" s="7"/>
    </row>
    <row r="93" spans="2:21">
      <c r="G93" s="7"/>
      <c r="H93" s="7"/>
      <c r="I93" s="7"/>
    </row>
    <row r="94" spans="2:21">
      <c r="G94" s="7"/>
      <c r="H94" s="7"/>
      <c r="I94" s="7"/>
    </row>
  </sheetData>
  <customSheetViews>
    <customSheetView guid="{F499C411-D421-49FC-BA0F-3A5BFE024471}" scale="80" showGridLines="0" printArea="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Q8" activePane="bottomRight" state="frozen"/>
      <selection pane="bottomRight" activeCell="V24" sqref="V24"/>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J75:U75 J80:U80">
    <cfRule type="cellIs" dxfId="99" priority="16" operator="notBetween">
      <formula>-2</formula>
      <formula>2</formula>
    </cfRule>
  </conditionalFormatting>
  <conditionalFormatting sqref="H62">
    <cfRule type="cellIs" dxfId="98" priority="15" operator="notEqual">
      <formula>0</formula>
    </cfRule>
  </conditionalFormatting>
  <conditionalFormatting sqref="H63">
    <cfRule type="cellIs" dxfId="97" priority="14" operator="notEqual">
      <formula>"OK"</formula>
    </cfRule>
  </conditionalFormatting>
  <conditionalFormatting sqref="J66:U66">
    <cfRule type="cellIs" dxfId="96" priority="13" operator="notBetween">
      <formula>-2</formula>
      <formula>2</formula>
    </cfRule>
  </conditionalFormatting>
  <conditionalFormatting sqref="J67:U67">
    <cfRule type="cellIs" dxfId="95" priority="12" operator="notBetween">
      <formula>-2</formula>
      <formula>2</formula>
    </cfRule>
  </conditionalFormatting>
  <conditionalFormatting sqref="J69:U69">
    <cfRule type="cellIs" dxfId="94" priority="11" operator="notBetween">
      <formula>-2</formula>
      <formula>2</formula>
    </cfRule>
  </conditionalFormatting>
  <conditionalFormatting sqref="J70:U70">
    <cfRule type="cellIs" dxfId="93" priority="10" operator="notBetween">
      <formula>-2</formula>
      <formula>2</formula>
    </cfRule>
  </conditionalFormatting>
  <conditionalFormatting sqref="J71:U71">
    <cfRule type="cellIs" dxfId="92" priority="9" operator="notBetween">
      <formula>-2</formula>
      <formula>2</formula>
    </cfRule>
  </conditionalFormatting>
  <conditionalFormatting sqref="J72:U72">
    <cfRule type="cellIs" dxfId="91" priority="8" operator="notBetween">
      <formula>-2</formula>
      <formula>2</formula>
    </cfRule>
  </conditionalFormatting>
  <conditionalFormatting sqref="J76:U76">
    <cfRule type="cellIs" dxfId="90" priority="7" operator="notBetween">
      <formula>-2</formula>
      <formula>2</formula>
    </cfRule>
  </conditionalFormatting>
  <conditionalFormatting sqref="J78:U78">
    <cfRule type="cellIs" dxfId="89" priority="6" operator="notBetween">
      <formula>-2</formula>
      <formula>2</formula>
    </cfRule>
  </conditionalFormatting>
  <conditionalFormatting sqref="J79:U79">
    <cfRule type="cellIs" dxfId="88" priority="5" operator="notBetween">
      <formula>-2</formula>
      <formula>2</formula>
    </cfRule>
  </conditionalFormatting>
  <conditionalFormatting sqref="J68:U68">
    <cfRule type="cellIs" dxfId="87" priority="4" operator="notBetween">
      <formula>-2</formula>
      <formula>2</formula>
    </cfRule>
  </conditionalFormatting>
  <conditionalFormatting sqref="J77:U77">
    <cfRule type="cellIs" dxfId="86" priority="3" operator="notBetween">
      <formula>-2</formula>
      <formula>2</formula>
    </cfRule>
  </conditionalFormatting>
  <conditionalFormatting sqref="J73:U73">
    <cfRule type="cellIs" dxfId="85" priority="2" operator="notBetween">
      <formula>-2</formula>
      <formula>2</formula>
    </cfRule>
  </conditionalFormatting>
  <conditionalFormatting sqref="J74:U74">
    <cfRule type="cellIs" dxfId="84"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drawing r:id="rId5"/>
  <legacyDrawing r:id="rId6"/>
  <controls>
    <mc:AlternateContent xmlns:mc="http://schemas.openxmlformats.org/markup-compatibility/2006">
      <mc:Choice Requires="x14">
        <control shapeId="21505" r:id="rId7" name="CustomMemberDispatchertb1">
          <controlPr defaultSize="0" autoLine="0" r:id="rId8">
            <anchor moveWithCells="1" sizeWithCells="1">
              <from>
                <xdr:col>0</xdr:col>
                <xdr:colOff>0</xdr:colOff>
                <xdr:row>0</xdr:row>
                <xdr:rowOff>0</xdr:rowOff>
              </from>
              <to>
                <xdr:col>0</xdr:col>
                <xdr:colOff>0</xdr:colOff>
                <xdr:row>0</xdr:row>
                <xdr:rowOff>0</xdr:rowOff>
              </to>
            </anchor>
          </controlPr>
        </control>
      </mc:Choice>
      <mc:Fallback>
        <control shapeId="21505" r:id="rId7" name="CustomMemberDispatchertb1"/>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3" enableFormatConditionsCalculation="0">
    <tabColor rgb="FFFF6600"/>
    <pageSetUpPr autoPageBreaks="0"/>
  </sheetPr>
  <dimension ref="A1:CD88"/>
  <sheetViews>
    <sheetView showGridLines="0" zoomScale="80" zoomScaleNormal="80" zoomScaleSheetLayoutView="70" workbookViewId="0">
      <pane xSplit="22" ySplit="7" topLeftCell="W8" activePane="bottomRight" state="frozen"/>
      <selection pane="topRight"/>
      <selection pane="bottomLeft"/>
      <selection pane="bottomRight"/>
    </sheetView>
  </sheetViews>
  <sheetFormatPr baseColWidth="10" defaultColWidth="11.42578125" defaultRowHeight="14.25"/>
  <cols>
    <col min="1" max="5" width="2.7109375" style="4" customWidth="1"/>
    <col min="6" max="6" width="47.7109375" style="4" customWidth="1"/>
    <col min="7" max="7" width="1.7109375" style="4" customWidth="1"/>
    <col min="8" max="8" width="10.7109375" style="15" customWidth="1"/>
    <col min="9" max="9" width="2.7109375" style="4" customWidth="1"/>
    <col min="10" max="22" width="10.7109375" style="4" hidden="1" customWidth="1"/>
    <col min="23" max="23" width="10.7109375" style="4" customWidth="1"/>
    <col min="24" max="24" width="2.7109375" style="4" customWidth="1"/>
    <col min="25" max="25" width="10.7109375" style="4" hidden="1" customWidth="1"/>
    <col min="26" max="26" width="10.7109375" style="4" customWidth="1"/>
    <col min="27" max="27" width="10.7109375" style="4" hidden="1" customWidth="1"/>
    <col min="28" max="28" width="10.7109375" style="4" customWidth="1"/>
    <col min="29" max="29" width="10.7109375" style="4" hidden="1" customWidth="1"/>
    <col min="30" max="30" width="10.7109375" style="4" customWidth="1"/>
    <col min="31" max="31" width="10.7109375" style="4" hidden="1" customWidth="1"/>
    <col min="32" max="32" width="10.7109375" style="4" customWidth="1"/>
    <col min="33" max="33" width="10.7109375" style="4" hidden="1" customWidth="1"/>
    <col min="34" max="34" width="10.7109375" style="4" customWidth="1"/>
    <col min="35" max="35" width="10.7109375" style="4" hidden="1" customWidth="1"/>
    <col min="36" max="38" width="10.7109375" style="4" customWidth="1"/>
    <col min="39" max="39" width="2.7109375" style="4" customWidth="1"/>
    <col min="40" max="54" width="10.7109375" style="4" customWidth="1"/>
    <col min="55" max="55" width="5.7109375" style="4" hidden="1" customWidth="1"/>
    <col min="56" max="63" width="10.7109375" style="4" hidden="1" customWidth="1"/>
    <col min="64" max="64" width="5.7109375" style="4" hidden="1" customWidth="1"/>
    <col min="65" max="72" width="10.7109375" style="4" hidden="1" customWidth="1"/>
    <col min="73" max="73" width="5.7109375" style="4" hidden="1" customWidth="1"/>
    <col min="74" max="81" width="10.7109375" style="4" hidden="1" customWidth="1"/>
    <col min="82" max="82" width="5.7109375" style="4" hidden="1" customWidth="1"/>
    <col min="83" max="16384" width="11.42578125" style="4"/>
  </cols>
  <sheetData>
    <row r="1" spans="2:82" ht="12" customHeight="1">
      <c r="F1" s="1350" t="s">
        <v>287</v>
      </c>
    </row>
    <row r="2" spans="2:82" ht="12" customHeight="1">
      <c r="F2" s="1351"/>
    </row>
    <row r="3" spans="2:82" ht="12" customHeight="1">
      <c r="F3" s="1351"/>
    </row>
    <row r="4" spans="2:82" ht="12" customHeight="1">
      <c r="F4" s="1351"/>
      <c r="J4" s="19"/>
    </row>
    <row r="5" spans="2:82" ht="12" customHeight="1">
      <c r="F5" s="1394"/>
      <c r="J5" s="19"/>
    </row>
    <row r="6" spans="2:82" ht="23.25" customHeight="1">
      <c r="B6" s="1361" t="s">
        <v>65</v>
      </c>
      <c r="C6" s="1361"/>
      <c r="D6" s="1361"/>
      <c r="E6" s="1361"/>
      <c r="F6" s="1361"/>
      <c r="G6" s="18"/>
      <c r="H6" s="1361" t="s">
        <v>0</v>
      </c>
      <c r="I6" s="5"/>
      <c r="J6" s="892">
        <v>2016</v>
      </c>
      <c r="K6" s="892"/>
      <c r="L6" s="892"/>
      <c r="M6" s="892"/>
      <c r="N6" s="892"/>
      <c r="O6" s="892"/>
      <c r="P6" s="892"/>
      <c r="Q6" s="892"/>
      <c r="R6" s="892"/>
      <c r="S6" s="892"/>
      <c r="T6" s="892"/>
      <c r="U6" s="892"/>
      <c r="V6" s="892"/>
      <c r="W6" s="892">
        <v>2016</v>
      </c>
      <c r="Y6" s="892">
        <v>2017</v>
      </c>
      <c r="Z6" s="892">
        <v>2017</v>
      </c>
      <c r="AA6" s="892"/>
      <c r="AB6" s="892"/>
      <c r="AC6" s="892"/>
      <c r="AD6" s="892"/>
      <c r="AE6" s="892"/>
      <c r="AF6" s="892"/>
      <c r="AG6" s="892"/>
      <c r="AH6" s="892"/>
      <c r="AI6" s="892"/>
      <c r="AJ6" s="892"/>
      <c r="AK6" s="892"/>
      <c r="AL6" s="892"/>
      <c r="AN6" s="892">
        <v>2018</v>
      </c>
      <c r="AO6" s="892"/>
      <c r="AP6" s="892"/>
      <c r="AQ6" s="892"/>
      <c r="AR6" s="892"/>
      <c r="AS6" s="892"/>
      <c r="AT6" s="892"/>
      <c r="AU6" s="892"/>
      <c r="AV6" s="892"/>
      <c r="AW6" s="892"/>
      <c r="AX6" s="892"/>
      <c r="AY6" s="892"/>
      <c r="AZ6" s="892"/>
      <c r="BA6" s="892"/>
      <c r="BI6" s="1141" t="str">
        <f>IF($W$7="FY16","OFF","ON")</f>
        <v>OFF</v>
      </c>
      <c r="BJ6" s="143"/>
      <c r="BK6" s="1141" t="str">
        <f>IF($W$7="FY16","OFF","ON")</f>
        <v>OFF</v>
      </c>
      <c r="BL6" s="7"/>
      <c r="BM6" s="143"/>
      <c r="BN6" s="143"/>
      <c r="BO6" s="143"/>
      <c r="BP6" s="143"/>
      <c r="BQ6" s="1141" t="str">
        <f>IF($AK$7="FY16cb","OFF","ON")</f>
        <v>OFF</v>
      </c>
      <c r="BR6" s="143"/>
      <c r="BS6" s="1141" t="str">
        <f>IF($AK$7="FY16cb","OFF","ON")</f>
        <v>OFF</v>
      </c>
    </row>
    <row r="7" spans="2:82" s="17" customFormat="1" ht="29.25" customHeight="1">
      <c r="B7" s="1362"/>
      <c r="C7" s="1362"/>
      <c r="D7" s="1362"/>
      <c r="E7" s="1362"/>
      <c r="F7" s="1362"/>
      <c r="H7" s="1406"/>
      <c r="J7" s="236" t="s">
        <v>256</v>
      </c>
      <c r="K7" s="237" t="s">
        <v>249</v>
      </c>
      <c r="L7" s="236" t="s">
        <v>257</v>
      </c>
      <c r="M7" s="41" t="s">
        <v>250</v>
      </c>
      <c r="N7" s="236" t="s">
        <v>258</v>
      </c>
      <c r="O7" s="41" t="s">
        <v>251</v>
      </c>
      <c r="P7" s="236" t="s">
        <v>259</v>
      </c>
      <c r="Q7" s="237" t="s">
        <v>252</v>
      </c>
      <c r="R7" s="236" t="s">
        <v>260</v>
      </c>
      <c r="S7" s="41" t="s">
        <v>253</v>
      </c>
      <c r="T7" s="236" t="s">
        <v>261</v>
      </c>
      <c r="U7" s="42" t="s">
        <v>254</v>
      </c>
      <c r="V7" s="236" t="s">
        <v>262</v>
      </c>
      <c r="W7" s="237" t="s">
        <v>255</v>
      </c>
      <c r="Y7" s="236" t="s">
        <v>382</v>
      </c>
      <c r="Z7" s="237" t="s">
        <v>369</v>
      </c>
      <c r="AA7" s="236" t="s">
        <v>381</v>
      </c>
      <c r="AB7" s="41" t="s">
        <v>370</v>
      </c>
      <c r="AC7" s="236" t="s">
        <v>380</v>
      </c>
      <c r="AD7" s="41" t="s">
        <v>371</v>
      </c>
      <c r="AE7" s="236" t="s">
        <v>379</v>
      </c>
      <c r="AF7" s="237" t="s">
        <v>372</v>
      </c>
      <c r="AG7" s="236" t="s">
        <v>378</v>
      </c>
      <c r="AH7" s="41" t="s">
        <v>373</v>
      </c>
      <c r="AI7" s="236" t="s">
        <v>377</v>
      </c>
      <c r="AJ7" s="42" t="s">
        <v>374</v>
      </c>
      <c r="AK7" s="236" t="s">
        <v>376</v>
      </c>
      <c r="AL7" s="237" t="s">
        <v>375</v>
      </c>
      <c r="AN7" s="236" t="s">
        <v>466</v>
      </c>
      <c r="AO7" s="237" t="s">
        <v>459</v>
      </c>
      <c r="AP7" s="236" t="s">
        <v>467</v>
      </c>
      <c r="AQ7" s="41" t="s">
        <v>460</v>
      </c>
      <c r="AR7" s="236" t="s">
        <v>468</v>
      </c>
      <c r="AS7" s="41" t="s">
        <v>461</v>
      </c>
      <c r="AT7" s="236" t="s">
        <v>469</v>
      </c>
      <c r="AU7" s="237" t="s">
        <v>462</v>
      </c>
      <c r="AV7" s="236" t="s">
        <v>470</v>
      </c>
      <c r="AW7" s="41" t="s">
        <v>463</v>
      </c>
      <c r="AX7" s="236" t="s">
        <v>471</v>
      </c>
      <c r="AY7" s="42" t="s">
        <v>464</v>
      </c>
      <c r="AZ7" s="236" t="s">
        <v>472</v>
      </c>
      <c r="BA7" s="237" t="s">
        <v>465</v>
      </c>
      <c r="BC7" s="381"/>
      <c r="BD7" s="583" t="s">
        <v>155</v>
      </c>
      <c r="BE7" s="583" t="s">
        <v>151</v>
      </c>
      <c r="BF7" s="583" t="s">
        <v>156</v>
      </c>
      <c r="BG7" s="583" t="s">
        <v>152</v>
      </c>
      <c r="BH7" s="583" t="s">
        <v>157</v>
      </c>
      <c r="BI7" s="1131" t="s">
        <v>153</v>
      </c>
      <c r="BJ7" s="583" t="s">
        <v>158</v>
      </c>
      <c r="BK7" s="1131" t="s">
        <v>154</v>
      </c>
      <c r="BL7" s="256"/>
      <c r="BM7" s="583" t="s">
        <v>147</v>
      </c>
      <c r="BN7" s="583" t="s">
        <v>143</v>
      </c>
      <c r="BO7" s="583" t="s">
        <v>148</v>
      </c>
      <c r="BP7" s="583" t="s">
        <v>144</v>
      </c>
      <c r="BQ7" s="1131" t="s">
        <v>149</v>
      </c>
      <c r="BR7" s="583" t="s">
        <v>145</v>
      </c>
      <c r="BS7" s="1131" t="s">
        <v>150</v>
      </c>
      <c r="BT7" s="583" t="s">
        <v>146</v>
      </c>
      <c r="BU7" s="256"/>
      <c r="BV7" s="583" t="s">
        <v>139</v>
      </c>
      <c r="BW7" s="583" t="s">
        <v>135</v>
      </c>
      <c r="BX7" s="583" t="s">
        <v>140</v>
      </c>
      <c r="BY7" s="583" t="s">
        <v>136</v>
      </c>
      <c r="BZ7" s="583" t="s">
        <v>141</v>
      </c>
      <c r="CA7" s="583" t="s">
        <v>137</v>
      </c>
      <c r="CB7" s="583" t="s">
        <v>142</v>
      </c>
      <c r="CC7" s="583" t="s">
        <v>138</v>
      </c>
      <c r="CD7" s="584"/>
    </row>
    <row r="8" spans="2:82" s="87" customFormat="1" ht="15" customHeight="1">
      <c r="B8" s="104"/>
      <c r="H8" s="499"/>
      <c r="I8" s="501"/>
      <c r="J8" s="500"/>
      <c r="K8" s="501"/>
      <c r="L8" s="500"/>
      <c r="N8" s="500"/>
      <c r="P8" s="502"/>
      <c r="Q8" s="617"/>
      <c r="R8" s="502"/>
      <c r="T8" s="502"/>
      <c r="V8" s="502"/>
      <c r="W8" s="501"/>
      <c r="Y8" s="500"/>
      <c r="Z8" s="501"/>
      <c r="AA8" s="500"/>
      <c r="AC8" s="500"/>
      <c r="AE8" s="502"/>
      <c r="AG8" s="502"/>
      <c r="AI8" s="502"/>
      <c r="AK8" s="502"/>
      <c r="AL8" s="501"/>
      <c r="AN8" s="500"/>
      <c r="AO8" s="501"/>
      <c r="AP8" s="500"/>
      <c r="AR8" s="500"/>
      <c r="AT8" s="502"/>
      <c r="AV8" s="502"/>
      <c r="AX8" s="502"/>
      <c r="AZ8" s="502"/>
      <c r="BA8" s="501"/>
    </row>
    <row r="9" spans="2:82" s="103" customFormat="1" ht="15" customHeight="1">
      <c r="B9" s="464" t="s">
        <v>34</v>
      </c>
      <c r="C9" s="666"/>
      <c r="D9" s="666"/>
      <c r="E9" s="666"/>
      <c r="F9" s="666"/>
      <c r="G9" s="548"/>
      <c r="H9" s="560"/>
      <c r="J9" s="549"/>
      <c r="K9" s="547"/>
      <c r="L9" s="549"/>
      <c r="M9" s="549"/>
      <c r="N9" s="549"/>
      <c r="O9" s="549"/>
      <c r="P9" s="549"/>
      <c r="Q9" s="549"/>
      <c r="R9" s="549"/>
      <c r="S9" s="549"/>
      <c r="T9" s="549"/>
      <c r="U9" s="549"/>
      <c r="V9" s="549"/>
      <c r="W9" s="547"/>
      <c r="Y9" s="549"/>
      <c r="Z9" s="547"/>
      <c r="AA9" s="549"/>
      <c r="AB9" s="549"/>
      <c r="AC9" s="549"/>
      <c r="AD9" s="549"/>
      <c r="AE9" s="549"/>
      <c r="AF9" s="549"/>
      <c r="AG9" s="549"/>
      <c r="AH9" s="549"/>
      <c r="AI9" s="549"/>
      <c r="AJ9" s="549"/>
      <c r="AK9" s="549"/>
      <c r="AL9" s="547"/>
      <c r="AN9" s="549"/>
      <c r="AO9" s="547"/>
      <c r="AP9" s="549"/>
      <c r="AQ9" s="549"/>
      <c r="AR9" s="549"/>
      <c r="AS9" s="549"/>
      <c r="AT9" s="549"/>
      <c r="AU9" s="549"/>
      <c r="AV9" s="549"/>
      <c r="AW9" s="549"/>
      <c r="AX9" s="549"/>
      <c r="AY9" s="549"/>
      <c r="AZ9" s="549"/>
      <c r="BA9" s="54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row>
    <row r="10" spans="2:82" s="96" customFormat="1" ht="15" customHeight="1">
      <c r="B10" s="503" t="s">
        <v>3</v>
      </c>
      <c r="C10" s="503"/>
      <c r="D10" s="503"/>
      <c r="E10" s="503"/>
      <c r="F10" s="504"/>
      <c r="G10" s="375"/>
      <c r="H10" s="505"/>
      <c r="I10" s="375"/>
      <c r="J10" s="677"/>
      <c r="K10" s="678"/>
      <c r="L10" s="677"/>
      <c r="M10" s="679"/>
      <c r="N10" s="677"/>
      <c r="O10" s="679"/>
      <c r="P10" s="677"/>
      <c r="Q10" s="678"/>
      <c r="R10" s="677"/>
      <c r="S10" s="679"/>
      <c r="T10" s="677"/>
      <c r="U10" s="680"/>
      <c r="V10" s="677"/>
      <c r="W10" s="678">
        <v>5245</v>
      </c>
      <c r="X10" s="681"/>
      <c r="Y10" s="677"/>
      <c r="Z10" s="678">
        <v>1239</v>
      </c>
      <c r="AA10" s="677"/>
      <c r="AB10" s="679">
        <v>1252</v>
      </c>
      <c r="AC10" s="677"/>
      <c r="AD10" s="679">
        <v>2491</v>
      </c>
      <c r="AE10" s="677"/>
      <c r="AF10" s="678">
        <v>1264</v>
      </c>
      <c r="AG10" s="677"/>
      <c r="AH10" s="679">
        <v>1274</v>
      </c>
      <c r="AI10" s="677"/>
      <c r="AJ10" s="680">
        <v>2539</v>
      </c>
      <c r="AK10" s="677">
        <v>4881</v>
      </c>
      <c r="AL10" s="678">
        <v>5030</v>
      </c>
      <c r="AM10" s="681"/>
      <c r="AN10" s="677">
        <v>1173</v>
      </c>
      <c r="AO10" s="678">
        <v>1245</v>
      </c>
      <c r="AP10" s="677"/>
      <c r="AQ10" s="679"/>
      <c r="AR10" s="677"/>
      <c r="AS10" s="679"/>
      <c r="AT10" s="677"/>
      <c r="AU10" s="678"/>
      <c r="AV10" s="677"/>
      <c r="AW10" s="679"/>
      <c r="AX10" s="677"/>
      <c r="AY10" s="680"/>
      <c r="AZ10" s="677"/>
      <c r="BA10" s="678"/>
      <c r="BC10" s="352"/>
      <c r="BD10" s="906">
        <f t="shared" ref="BD10:BE10" si="0">IF(ABS(N10-(J10+L10))&lt;0.001,0,N10-(J10+L10))</f>
        <v>0</v>
      </c>
      <c r="BE10" s="906">
        <f t="shared" si="0"/>
        <v>0</v>
      </c>
      <c r="BF10" s="906">
        <f t="shared" ref="BF10:BG10" si="1">IF(ABS(T10-(P10+R10))&lt;0.001,0,T10-(P10+R10))</f>
        <v>0</v>
      </c>
      <c r="BG10" s="906">
        <f t="shared" si="1"/>
        <v>0</v>
      </c>
      <c r="BH10" s="906">
        <f t="shared" ref="BH10" si="2">IF(ABS(V10-(J10+L10+P10+R10))&lt;0.001,0,V10-(J10+L10+P10+R10))</f>
        <v>0</v>
      </c>
      <c r="BI10" s="906">
        <f>IF(BI$6="OFF",0,IF(ABS(W10-(K10+M10+Q10+S10))&lt;0.001,0,W10-(K10+M10+Q10+S10)))</f>
        <v>0</v>
      </c>
      <c r="BJ10" s="906">
        <f t="shared" ref="BJ10" si="3">IF(ABS(V10-(N10+T10))&lt;0.001,0,V10-(N10+T10))</f>
        <v>0</v>
      </c>
      <c r="BK10" s="906">
        <f>IF(BK$6="OFF",0,IF(BK4=2016,0,IF(ABS(W10-(O10+U10))&lt;0.001,0,W10-(O10+U10))))</f>
        <v>0</v>
      </c>
      <c r="BL10" s="90"/>
      <c r="BM10" s="906">
        <f t="shared" ref="BM10:BN10" si="4">IF(ABS(AC10-(Y10+AA10))&lt;0.001,0,AC10-(Y10+AA10))</f>
        <v>0</v>
      </c>
      <c r="BN10" s="906">
        <f t="shared" si="4"/>
        <v>0</v>
      </c>
      <c r="BO10" s="906">
        <f t="shared" ref="BO10:BP10" si="5">IF(ABS(AI10-(AE10+AG10))&lt;0.001,0,AI10-(AE10+AG10))</f>
        <v>0</v>
      </c>
      <c r="BP10" s="906">
        <f t="shared" si="5"/>
        <v>1</v>
      </c>
      <c r="BQ10" s="906">
        <f>IF(BQ$6="OFF",0,IF(ABS(AK10-(Y10+AA10+AE10+AG10))&lt;0.001,0,AK10-(Y10+AA10+AE10+AG10)))</f>
        <v>0</v>
      </c>
      <c r="BR10" s="906">
        <f t="shared" ref="BR10" si="6">IF(ABS(AL10-(Z10+AB10+AF10+AH10))&lt;0.001,0,AL10-(Z10+AB10+AF10+AH10))</f>
        <v>1</v>
      </c>
      <c r="BS10" s="906">
        <f>IF(BS$6="OFF",0,IF(ABS(AK10-(AC10+AI10))&lt;0.001,0,AK10-(AC10+AI10)))</f>
        <v>0</v>
      </c>
      <c r="BT10" s="906">
        <f t="shared" ref="BT10" si="7">IF(ABS(AL10-(AD10+AJ10))&lt;0.001,0,AL10-(AD10+AJ10))</f>
        <v>0</v>
      </c>
      <c r="BU10" s="90"/>
      <c r="BV10" s="906">
        <f t="shared" ref="BV10:BW10" si="8">IF(ABS(AR10-(AN10+AP10))&lt;0.001,0,AR10-(AN10+AP10))</f>
        <v>-1173</v>
      </c>
      <c r="BW10" s="906">
        <f t="shared" si="8"/>
        <v>-1245</v>
      </c>
      <c r="BX10" s="906">
        <f t="shared" ref="BX10:BY10" si="9">IF(ABS(AX10-(AT10+AV10))&lt;0.001,0,AX10-(AT10+AV10))</f>
        <v>0</v>
      </c>
      <c r="BY10" s="906">
        <f t="shared" si="9"/>
        <v>0</v>
      </c>
      <c r="BZ10" s="906">
        <f t="shared" ref="BZ10:CA10" si="10">IF(ABS(AZ10-(AN10+AP10+AT10+AV10))&lt;0.001,0,AZ10-(AN10+AP10+AT10+AV10))</f>
        <v>-1173</v>
      </c>
      <c r="CA10" s="906">
        <f t="shared" si="10"/>
        <v>-1245</v>
      </c>
      <c r="CB10" s="906">
        <f t="shared" ref="CB10:CC10" si="11">IF(ABS(AZ10-(AR10+AX10))&lt;0.001,0,AZ10-(AR10+AX10))</f>
        <v>0</v>
      </c>
      <c r="CC10" s="906">
        <f t="shared" si="11"/>
        <v>0</v>
      </c>
      <c r="CD10" s="355"/>
    </row>
    <row r="11" spans="2:82" s="73" customFormat="1" ht="15" customHeight="1">
      <c r="B11" s="73" t="s">
        <v>47</v>
      </c>
      <c r="H11" s="74"/>
      <c r="J11" s="682"/>
      <c r="K11" s="683"/>
      <c r="L11" s="682"/>
      <c r="M11" s="684"/>
      <c r="N11" s="685"/>
      <c r="O11" s="684"/>
      <c r="P11" s="682"/>
      <c r="Q11" s="683"/>
      <c r="R11" s="682"/>
      <c r="S11" s="684"/>
      <c r="T11" s="682"/>
      <c r="U11" s="686"/>
      <c r="V11" s="682"/>
      <c r="W11" s="683"/>
      <c r="X11" s="687"/>
      <c r="Y11" s="682"/>
      <c r="Z11" s="683"/>
      <c r="AA11" s="682"/>
      <c r="AB11" s="684"/>
      <c r="AC11" s="685"/>
      <c r="AD11" s="684"/>
      <c r="AE11" s="682"/>
      <c r="AF11" s="683"/>
      <c r="AG11" s="682"/>
      <c r="AH11" s="684"/>
      <c r="AI11" s="682"/>
      <c r="AJ11" s="686"/>
      <c r="AK11" s="682"/>
      <c r="AL11" s="683">
        <v>0.03</v>
      </c>
      <c r="AM11" s="687"/>
      <c r="AN11" s="682"/>
      <c r="AO11" s="683">
        <v>6.2E-2</v>
      </c>
      <c r="AP11" s="682"/>
      <c r="AQ11" s="684"/>
      <c r="AR11" s="685"/>
      <c r="AS11" s="684"/>
      <c r="AT11" s="682"/>
      <c r="AU11" s="683"/>
      <c r="AV11" s="682"/>
      <c r="AW11" s="684"/>
      <c r="AX11" s="682"/>
      <c r="AY11" s="686"/>
      <c r="AZ11" s="682"/>
      <c r="BA11" s="683"/>
      <c r="BC11" s="373"/>
      <c r="BD11" s="606"/>
      <c r="BE11" s="606"/>
      <c r="BF11" s="606"/>
      <c r="BG11" s="606"/>
      <c r="BH11" s="606"/>
      <c r="BI11" s="606"/>
      <c r="BJ11" s="606"/>
      <c r="BK11" s="606"/>
      <c r="BM11" s="606"/>
      <c r="BN11" s="606"/>
      <c r="BO11" s="606"/>
      <c r="BP11" s="606"/>
      <c r="BQ11" s="606"/>
      <c r="BR11" s="606"/>
      <c r="BS11" s="606"/>
      <c r="BT11" s="606"/>
      <c r="BV11" s="606"/>
      <c r="BW11" s="606"/>
      <c r="BX11" s="606"/>
      <c r="BY11" s="606"/>
      <c r="BZ11" s="606"/>
      <c r="CA11" s="606"/>
      <c r="CB11" s="606"/>
      <c r="CC11" s="606"/>
      <c r="CD11" s="75"/>
    </row>
    <row r="12" spans="2:82" s="208" customFormat="1" ht="15" customHeight="1">
      <c r="B12" s="48" t="s">
        <v>475</v>
      </c>
      <c r="C12" s="48"/>
      <c r="D12" s="48"/>
      <c r="E12" s="48"/>
      <c r="F12" s="48"/>
      <c r="H12" s="11" t="s">
        <v>423</v>
      </c>
      <c r="J12" s="688"/>
      <c r="K12" s="689"/>
      <c r="L12" s="688"/>
      <c r="M12" s="690"/>
      <c r="N12" s="688"/>
      <c r="O12" s="690"/>
      <c r="P12" s="688"/>
      <c r="Q12" s="689"/>
      <c r="R12" s="688"/>
      <c r="S12" s="690"/>
      <c r="T12" s="688"/>
      <c r="U12" s="691"/>
      <c r="V12" s="688"/>
      <c r="W12" s="689">
        <v>0</v>
      </c>
      <c r="X12" s="692"/>
      <c r="Y12" s="688"/>
      <c r="Z12" s="689">
        <v>0</v>
      </c>
      <c r="AA12" s="688"/>
      <c r="AB12" s="690">
        <v>0</v>
      </c>
      <c r="AC12" s="688"/>
      <c r="AD12" s="690">
        <v>0</v>
      </c>
      <c r="AE12" s="688"/>
      <c r="AF12" s="689">
        <v>0</v>
      </c>
      <c r="AG12" s="688"/>
      <c r="AH12" s="690">
        <v>0</v>
      </c>
      <c r="AI12" s="688"/>
      <c r="AJ12" s="691">
        <v>0</v>
      </c>
      <c r="AK12" s="688">
        <v>0</v>
      </c>
      <c r="AL12" s="689">
        <v>0</v>
      </c>
      <c r="AM12" s="692"/>
      <c r="AN12" s="688">
        <v>0</v>
      </c>
      <c r="AO12" s="689">
        <v>0</v>
      </c>
      <c r="AP12" s="688"/>
      <c r="AQ12" s="690"/>
      <c r="AR12" s="688"/>
      <c r="AS12" s="690"/>
      <c r="AT12" s="688"/>
      <c r="AU12" s="689"/>
      <c r="AV12" s="688"/>
      <c r="AW12" s="690"/>
      <c r="AX12" s="688"/>
      <c r="AY12" s="691"/>
      <c r="AZ12" s="688"/>
      <c r="BA12" s="689"/>
      <c r="BC12" s="351"/>
      <c r="BD12" s="334">
        <f t="shared" ref="BD12:BE12" si="12">IF(ABS(N12-(J12+L12))&lt;0.001,0,N12-(J12+L12))</f>
        <v>0</v>
      </c>
      <c r="BE12" s="334">
        <f t="shared" si="12"/>
        <v>0</v>
      </c>
      <c r="BF12" s="334">
        <f t="shared" ref="BF12:BG12" si="13">IF(ABS(T12-(P12+R12))&lt;0.001,0,T12-(P12+R12))</f>
        <v>0</v>
      </c>
      <c r="BG12" s="334">
        <f t="shared" si="13"/>
        <v>0</v>
      </c>
      <c r="BH12" s="334">
        <f t="shared" ref="BH12" si="14">IF(ABS(V12-(J12+L12+P12+R12))&lt;0.001,0,V12-(J12+L12+P12+R12))</f>
        <v>0</v>
      </c>
      <c r="BI12" s="334">
        <f>IF(BI$6="OFF",0,IF(ABS(W12-(K12+M12+Q12+S12))&lt;0.001,0,W12-(K12+M12+Q12+S12)))</f>
        <v>0</v>
      </c>
      <c r="BJ12" s="334">
        <f t="shared" ref="BJ12" si="15">IF(ABS(V12-(N12+T12))&lt;0.001,0,V12-(N12+T12))</f>
        <v>0</v>
      </c>
      <c r="BK12" s="334">
        <f>IF(BK$6="OFF",0,IF(BK6=2016,0,IF(ABS(W12-(O12+U12))&lt;0.001,0,W12-(O12+U12))))</f>
        <v>0</v>
      </c>
      <c r="BL12" s="90"/>
      <c r="BM12" s="334">
        <f t="shared" ref="BM12:BN12" si="16">IF(ABS(AC12-(Y12+AA12))&lt;0.001,0,AC12-(Y12+AA12))</f>
        <v>0</v>
      </c>
      <c r="BN12" s="334">
        <f t="shared" si="16"/>
        <v>0</v>
      </c>
      <c r="BO12" s="334">
        <f t="shared" ref="BO12:BP12" si="17">IF(ABS(AI12-(AE12+AG12))&lt;0.001,0,AI12-(AE12+AG12))</f>
        <v>0</v>
      </c>
      <c r="BP12" s="334">
        <f t="shared" si="17"/>
        <v>0</v>
      </c>
      <c r="BQ12" s="334">
        <f>IF(BQ$6="OFF",0,IF(ABS(AK12-(Y12+AA12+AE12+AG12))&lt;0.001,0,AK12-(Y12+AA12+AE12+AG12)))</f>
        <v>0</v>
      </c>
      <c r="BR12" s="334">
        <f t="shared" ref="BR12" si="18">IF(ABS(AL12-(Z12+AB12+AF12+AH12))&lt;0.001,0,AL12-(Z12+AB12+AF12+AH12))</f>
        <v>0</v>
      </c>
      <c r="BS12" s="334">
        <f>IF(BS$6="OFF",0,IF(ABS(AK12-(AC12+AI12))&lt;0.001,0,AK12-(AC12+AI12)))</f>
        <v>0</v>
      </c>
      <c r="BT12" s="334">
        <f t="shared" ref="BT12" si="19">IF(ABS(AL12-(AD12+AJ12))&lt;0.001,0,AL12-(AD12+AJ12))</f>
        <v>0</v>
      </c>
      <c r="BU12" s="90"/>
      <c r="BV12" s="334">
        <f t="shared" ref="BV12:BW12" si="20">IF(ABS(AR12-(AN12+AP12))&lt;0.001,0,AR12-(AN12+AP12))</f>
        <v>0</v>
      </c>
      <c r="BW12" s="334">
        <f t="shared" si="20"/>
        <v>0</v>
      </c>
      <c r="BX12" s="334">
        <f t="shared" ref="BX12:BY12" si="21">IF(ABS(AX12-(AT12+AV12))&lt;0.001,0,AX12-(AT12+AV12))</f>
        <v>0</v>
      </c>
      <c r="BY12" s="334">
        <f t="shared" si="21"/>
        <v>0</v>
      </c>
      <c r="BZ12" s="334">
        <f t="shared" ref="BZ12:CA12" si="22">IF(ABS(AZ12-(AN12+AP12+AT12+AV12))&lt;0.001,0,AZ12-(AN12+AP12+AT12+AV12))</f>
        <v>0</v>
      </c>
      <c r="CA12" s="334">
        <f t="shared" si="22"/>
        <v>0</v>
      </c>
      <c r="CB12" s="334">
        <f t="shared" ref="CB12:CC12" si="23">IF(ABS(AZ12-(AR12+AX12))&lt;0.001,0,AZ12-(AR12+AX12))</f>
        <v>0</v>
      </c>
      <c r="CC12" s="334">
        <f t="shared" si="23"/>
        <v>0</v>
      </c>
      <c r="CD12" s="355"/>
    </row>
    <row r="13" spans="2:82" s="73" customFormat="1" ht="15" customHeight="1">
      <c r="B13" s="73" t="s">
        <v>47</v>
      </c>
      <c r="H13" s="74"/>
      <c r="J13" s="682"/>
      <c r="K13" s="683"/>
      <c r="L13" s="682"/>
      <c r="M13" s="684"/>
      <c r="N13" s="685"/>
      <c r="O13" s="684"/>
      <c r="P13" s="682"/>
      <c r="Q13" s="683"/>
      <c r="R13" s="682"/>
      <c r="S13" s="684"/>
      <c r="T13" s="682"/>
      <c r="U13" s="686"/>
      <c r="V13" s="682"/>
      <c r="W13" s="683"/>
      <c r="X13" s="687"/>
      <c r="Y13" s="682"/>
      <c r="Z13" s="683"/>
      <c r="AA13" s="682"/>
      <c r="AB13" s="684"/>
      <c r="AC13" s="685"/>
      <c r="AD13" s="684"/>
      <c r="AE13" s="682"/>
      <c r="AF13" s="683"/>
      <c r="AG13" s="682"/>
      <c r="AH13" s="684"/>
      <c r="AI13" s="682"/>
      <c r="AJ13" s="686"/>
      <c r="AK13" s="682"/>
      <c r="AL13" s="683">
        <v>0</v>
      </c>
      <c r="AM13" s="687"/>
      <c r="AN13" s="682"/>
      <c r="AO13" s="683">
        <v>0</v>
      </c>
      <c r="AP13" s="682"/>
      <c r="AQ13" s="684"/>
      <c r="AR13" s="685"/>
      <c r="AS13" s="684"/>
      <c r="AT13" s="682"/>
      <c r="AU13" s="683"/>
      <c r="AV13" s="682"/>
      <c r="AW13" s="684"/>
      <c r="AX13" s="682"/>
      <c r="AY13" s="686"/>
      <c r="AZ13" s="682"/>
      <c r="BA13" s="683"/>
      <c r="BC13" s="373"/>
      <c r="BD13" s="606"/>
      <c r="BE13" s="606"/>
      <c r="BF13" s="606"/>
      <c r="BG13" s="606"/>
      <c r="BH13" s="606"/>
      <c r="BI13" s="606"/>
      <c r="BJ13" s="606"/>
      <c r="BK13" s="606"/>
      <c r="BM13" s="606"/>
      <c r="BN13" s="606"/>
      <c r="BO13" s="606"/>
      <c r="BP13" s="606"/>
      <c r="BQ13" s="606"/>
      <c r="BR13" s="606"/>
      <c r="BS13" s="606"/>
      <c r="BT13" s="606"/>
      <c r="BV13" s="606"/>
      <c r="BW13" s="606"/>
      <c r="BX13" s="606"/>
      <c r="BY13" s="606"/>
      <c r="BZ13" s="606"/>
      <c r="CA13" s="606"/>
      <c r="CB13" s="606"/>
      <c r="CC13" s="606"/>
      <c r="CD13" s="75"/>
    </row>
    <row r="14" spans="2:82" s="208" customFormat="1" ht="15" customHeight="1">
      <c r="B14" s="48" t="s">
        <v>490</v>
      </c>
      <c r="C14" s="48"/>
      <c r="D14" s="48"/>
      <c r="E14" s="48"/>
      <c r="F14" s="48"/>
      <c r="H14" s="11" t="s">
        <v>424</v>
      </c>
      <c r="J14" s="688"/>
      <c r="K14" s="689"/>
      <c r="L14" s="688"/>
      <c r="M14" s="690"/>
      <c r="N14" s="688"/>
      <c r="O14" s="690"/>
      <c r="P14" s="688"/>
      <c r="Q14" s="689"/>
      <c r="R14" s="688"/>
      <c r="S14" s="690"/>
      <c r="T14" s="688"/>
      <c r="U14" s="691"/>
      <c r="V14" s="688"/>
      <c r="W14" s="689">
        <v>3686</v>
      </c>
      <c r="X14" s="692"/>
      <c r="Y14" s="688"/>
      <c r="Z14" s="689">
        <v>880</v>
      </c>
      <c r="AA14" s="688"/>
      <c r="AB14" s="690">
        <v>900</v>
      </c>
      <c r="AC14" s="688"/>
      <c r="AD14" s="690">
        <v>1781</v>
      </c>
      <c r="AE14" s="688"/>
      <c r="AF14" s="689">
        <v>909</v>
      </c>
      <c r="AG14" s="688"/>
      <c r="AH14" s="690">
        <v>911</v>
      </c>
      <c r="AI14" s="688"/>
      <c r="AJ14" s="691">
        <v>1820</v>
      </c>
      <c r="AK14" s="688">
        <v>3376</v>
      </c>
      <c r="AL14" s="689">
        <v>3600</v>
      </c>
      <c r="AM14" s="692"/>
      <c r="AN14" s="688">
        <v>832</v>
      </c>
      <c r="AO14" s="689">
        <v>910</v>
      </c>
      <c r="AP14" s="688"/>
      <c r="AQ14" s="690"/>
      <c r="AR14" s="688"/>
      <c r="AS14" s="690"/>
      <c r="AT14" s="688"/>
      <c r="AU14" s="689"/>
      <c r="AV14" s="688"/>
      <c r="AW14" s="690"/>
      <c r="AX14" s="688"/>
      <c r="AY14" s="691"/>
      <c r="AZ14" s="688"/>
      <c r="BA14" s="689"/>
      <c r="BC14" s="351"/>
      <c r="BD14" s="334">
        <f t="shared" ref="BD14:BE14" si="24">IF(ABS(N14-(J14+L14))&lt;0.001,0,N14-(J14+L14))</f>
        <v>0</v>
      </c>
      <c r="BE14" s="334">
        <f t="shared" si="24"/>
        <v>0</v>
      </c>
      <c r="BF14" s="334">
        <f t="shared" ref="BF14:BG14" si="25">IF(ABS(T14-(P14+R14))&lt;0.001,0,T14-(P14+R14))</f>
        <v>0</v>
      </c>
      <c r="BG14" s="334">
        <f t="shared" si="25"/>
        <v>0</v>
      </c>
      <c r="BH14" s="334">
        <f t="shared" ref="BH14" si="26">IF(ABS(V14-(J14+L14+P14+R14))&lt;0.001,0,V14-(J14+L14+P14+R14))</f>
        <v>0</v>
      </c>
      <c r="BI14" s="334">
        <f>IF(BI$6="OFF",0,IF(ABS(W14-(K14+M14+Q14+S14))&lt;0.001,0,W14-(K14+M14+Q14+S14)))</f>
        <v>0</v>
      </c>
      <c r="BJ14" s="334">
        <f t="shared" ref="BJ14" si="27">IF(ABS(V14-(N14+T14))&lt;0.001,0,V14-(N14+T14))</f>
        <v>0</v>
      </c>
      <c r="BK14" s="334">
        <f>IF(BK$6="OFF",0,IF(BK8=2016,0,IF(ABS(W14-(O14+U14))&lt;0.001,0,W14-(O14+U14))))</f>
        <v>0</v>
      </c>
      <c r="BL14" s="90"/>
      <c r="BM14" s="334">
        <f t="shared" ref="BM14:BN14" si="28">IF(ABS(AC14-(Y14+AA14))&lt;0.001,0,AC14-(Y14+AA14))</f>
        <v>0</v>
      </c>
      <c r="BN14" s="334">
        <f t="shared" si="28"/>
        <v>1</v>
      </c>
      <c r="BO14" s="334">
        <f t="shared" ref="BO14:BP14" si="29">IF(ABS(AI14-(AE14+AG14))&lt;0.001,0,AI14-(AE14+AG14))</f>
        <v>0</v>
      </c>
      <c r="BP14" s="334">
        <f t="shared" si="29"/>
        <v>0</v>
      </c>
      <c r="BQ14" s="334">
        <f>IF(BQ$6="OFF",0,IF(ABS(AK14-(Y14+AA14+AE14+AG14))&lt;0.001,0,AK14-(Y14+AA14+AE14+AG14)))</f>
        <v>0</v>
      </c>
      <c r="BR14" s="334">
        <f t="shared" ref="BR14" si="30">IF(ABS(AL14-(Z14+AB14+AF14+AH14))&lt;0.001,0,AL14-(Z14+AB14+AF14+AH14))</f>
        <v>0</v>
      </c>
      <c r="BS14" s="334">
        <f>IF(BS$6="OFF",0,IF(ABS(AK14-(AC14+AI14))&lt;0.001,0,AK14-(AC14+AI14)))</f>
        <v>0</v>
      </c>
      <c r="BT14" s="334">
        <f t="shared" ref="BT14" si="31">IF(ABS(AL14-(AD14+AJ14))&lt;0.001,0,AL14-(AD14+AJ14))</f>
        <v>-1</v>
      </c>
      <c r="BU14" s="90"/>
      <c r="BV14" s="334">
        <f t="shared" ref="BV14:BW14" si="32">IF(ABS(AR14-(AN14+AP14))&lt;0.001,0,AR14-(AN14+AP14))</f>
        <v>-832</v>
      </c>
      <c r="BW14" s="334">
        <f t="shared" si="32"/>
        <v>-910</v>
      </c>
      <c r="BX14" s="334">
        <f t="shared" ref="BX14:BY14" si="33">IF(ABS(AX14-(AT14+AV14))&lt;0.001,0,AX14-(AT14+AV14))</f>
        <v>0</v>
      </c>
      <c r="BY14" s="334">
        <f t="shared" si="33"/>
        <v>0</v>
      </c>
      <c r="BZ14" s="334">
        <f t="shared" ref="BZ14:CA14" si="34">IF(ABS(AZ14-(AN14+AP14+AT14+AV14))&lt;0.001,0,AZ14-(AN14+AP14+AT14+AV14))</f>
        <v>-832</v>
      </c>
      <c r="CA14" s="334">
        <f t="shared" si="34"/>
        <v>-910</v>
      </c>
      <c r="CB14" s="334">
        <f t="shared" ref="CB14:CC14" si="35">IF(ABS(AZ14-(AR14+AX14))&lt;0.001,0,AZ14-(AR14+AX14))</f>
        <v>0</v>
      </c>
      <c r="CC14" s="334">
        <f t="shared" si="35"/>
        <v>0</v>
      </c>
      <c r="CD14" s="355"/>
    </row>
    <row r="15" spans="2:82" s="73" customFormat="1" ht="15" customHeight="1">
      <c r="B15" s="73" t="s">
        <v>47</v>
      </c>
      <c r="H15" s="74"/>
      <c r="J15" s="682"/>
      <c r="K15" s="683"/>
      <c r="L15" s="682"/>
      <c r="M15" s="684"/>
      <c r="N15" s="685"/>
      <c r="O15" s="684"/>
      <c r="P15" s="682"/>
      <c r="Q15" s="683"/>
      <c r="R15" s="682"/>
      <c r="S15" s="684"/>
      <c r="T15" s="682"/>
      <c r="U15" s="686"/>
      <c r="V15" s="682"/>
      <c r="W15" s="683"/>
      <c r="X15" s="687"/>
      <c r="Y15" s="682"/>
      <c r="Z15" s="683"/>
      <c r="AA15" s="682"/>
      <c r="AB15" s="684"/>
      <c r="AC15" s="685"/>
      <c r="AD15" s="684"/>
      <c r="AE15" s="682"/>
      <c r="AF15" s="683"/>
      <c r="AG15" s="682"/>
      <c r="AH15" s="684"/>
      <c r="AI15" s="682"/>
      <c r="AJ15" s="686"/>
      <c r="AK15" s="682"/>
      <c r="AL15" s="683">
        <v>6.7000000000000004E-2</v>
      </c>
      <c r="AM15" s="687"/>
      <c r="AN15" s="682"/>
      <c r="AO15" s="683">
        <v>9.4E-2</v>
      </c>
      <c r="AP15" s="682"/>
      <c r="AQ15" s="684"/>
      <c r="AR15" s="685"/>
      <c r="AS15" s="684"/>
      <c r="AT15" s="682"/>
      <c r="AU15" s="683"/>
      <c r="AV15" s="682"/>
      <c r="AW15" s="684"/>
      <c r="AX15" s="682"/>
      <c r="AY15" s="686"/>
      <c r="AZ15" s="682"/>
      <c r="BA15" s="683"/>
      <c r="BC15" s="373"/>
      <c r="BD15" s="606"/>
      <c r="BE15" s="606"/>
      <c r="BF15" s="606"/>
      <c r="BG15" s="606"/>
      <c r="BH15" s="606"/>
      <c r="BI15" s="606"/>
      <c r="BJ15" s="606"/>
      <c r="BK15" s="606"/>
      <c r="BM15" s="606"/>
      <c r="BN15" s="606"/>
      <c r="BO15" s="606"/>
      <c r="BP15" s="606"/>
      <c r="BQ15" s="606"/>
      <c r="BR15" s="606"/>
      <c r="BS15" s="606"/>
      <c r="BT15" s="606"/>
      <c r="BV15" s="606"/>
      <c r="BW15" s="606"/>
      <c r="BX15" s="606"/>
      <c r="BY15" s="606"/>
      <c r="BZ15" s="606"/>
      <c r="CA15" s="606"/>
      <c r="CB15" s="606"/>
      <c r="CC15" s="606"/>
      <c r="CD15" s="75"/>
    </row>
    <row r="16" spans="2:82" s="208" customFormat="1" ht="15" customHeight="1">
      <c r="B16" s="48" t="s">
        <v>491</v>
      </c>
      <c r="C16" s="48"/>
      <c r="D16" s="48"/>
      <c r="E16" s="48"/>
      <c r="F16" s="48"/>
      <c r="H16" s="11" t="s">
        <v>425</v>
      </c>
      <c r="J16" s="688"/>
      <c r="K16" s="689"/>
      <c r="L16" s="688"/>
      <c r="M16" s="690"/>
      <c r="N16" s="688"/>
      <c r="O16" s="690"/>
      <c r="P16" s="688"/>
      <c r="Q16" s="689"/>
      <c r="R16" s="688"/>
      <c r="S16" s="690"/>
      <c r="T16" s="688"/>
      <c r="U16" s="691"/>
      <c r="V16" s="688"/>
      <c r="W16" s="689">
        <v>437</v>
      </c>
      <c r="X16" s="692"/>
      <c r="Y16" s="688"/>
      <c r="Z16" s="689">
        <v>106</v>
      </c>
      <c r="AA16" s="688"/>
      <c r="AB16" s="690">
        <v>105</v>
      </c>
      <c r="AC16" s="688"/>
      <c r="AD16" s="690">
        <v>211</v>
      </c>
      <c r="AE16" s="688"/>
      <c r="AF16" s="689">
        <v>102</v>
      </c>
      <c r="AG16" s="688"/>
      <c r="AH16" s="690">
        <v>118</v>
      </c>
      <c r="AI16" s="688"/>
      <c r="AJ16" s="691">
        <v>220</v>
      </c>
      <c r="AK16" s="688">
        <v>415</v>
      </c>
      <c r="AL16" s="689">
        <v>431</v>
      </c>
      <c r="AM16" s="692"/>
      <c r="AN16" s="688">
        <v>102</v>
      </c>
      <c r="AO16" s="689">
        <v>103</v>
      </c>
      <c r="AP16" s="688"/>
      <c r="AQ16" s="690"/>
      <c r="AR16" s="688"/>
      <c r="AS16" s="690"/>
      <c r="AT16" s="688"/>
      <c r="AU16" s="689"/>
      <c r="AV16" s="688"/>
      <c r="AW16" s="690"/>
      <c r="AX16" s="688"/>
      <c r="AY16" s="691"/>
      <c r="AZ16" s="688"/>
      <c r="BA16" s="689"/>
      <c r="BC16" s="351"/>
      <c r="BD16" s="334">
        <f t="shared" ref="BD16" si="36">IF(ABS(N16-(J16+L16))&lt;0.001,0,N16-(J16+L16))</f>
        <v>0</v>
      </c>
      <c r="BE16" s="334">
        <f t="shared" ref="BE16" si="37">IF(ABS(O16-(K16+M16))&lt;0.001,0,O16-(K16+M16))</f>
        <v>0</v>
      </c>
      <c r="BF16" s="334">
        <f t="shared" ref="BF16" si="38">IF(ABS(T16-(P16+R16))&lt;0.001,0,T16-(P16+R16))</f>
        <v>0</v>
      </c>
      <c r="BG16" s="334">
        <f t="shared" ref="BG16" si="39">IF(ABS(U16-(Q16+S16))&lt;0.001,0,U16-(Q16+S16))</f>
        <v>0</v>
      </c>
      <c r="BH16" s="334">
        <f t="shared" ref="BH16" si="40">IF(ABS(V16-(J16+L16+P16+R16))&lt;0.001,0,V16-(J16+L16+P16+R16))</f>
        <v>0</v>
      </c>
      <c r="BI16" s="334">
        <f>IF(BI$6="OFF",0,IF(ABS(W16-(K16+M16+Q16+S16))&lt;0.001,0,W16-(K16+M16+Q16+S16)))</f>
        <v>0</v>
      </c>
      <c r="BJ16" s="334">
        <f t="shared" ref="BJ16" si="41">IF(ABS(V16-(N16+T16))&lt;0.001,0,V16-(N16+T16))</f>
        <v>0</v>
      </c>
      <c r="BK16" s="334">
        <f>IF(BK$6="OFF",0,IF(BK10=2016,0,IF(ABS(W16-(O16+U16))&lt;0.001,0,W16-(O16+U16))))</f>
        <v>0</v>
      </c>
      <c r="BL16" s="90"/>
      <c r="BM16" s="334">
        <f t="shared" ref="BM16" si="42">IF(ABS(AC16-(Y16+AA16))&lt;0.001,0,AC16-(Y16+AA16))</f>
        <v>0</v>
      </c>
      <c r="BN16" s="334">
        <f t="shared" ref="BN16" si="43">IF(ABS(AD16-(Z16+AB16))&lt;0.001,0,AD16-(Z16+AB16))</f>
        <v>0</v>
      </c>
      <c r="BO16" s="334">
        <f t="shared" ref="BO16" si="44">IF(ABS(AI16-(AE16+AG16))&lt;0.001,0,AI16-(AE16+AG16))</f>
        <v>0</v>
      </c>
      <c r="BP16" s="334">
        <f t="shared" ref="BP16" si="45">IF(ABS(AJ16-(AF16+AH16))&lt;0.001,0,AJ16-(AF16+AH16))</f>
        <v>0</v>
      </c>
      <c r="BQ16" s="334">
        <f>IF(BQ$6="OFF",0,IF(ABS(AK16-(Y16+AA16+AE16+AG16))&lt;0.001,0,AK16-(Y16+AA16+AE16+AG16)))</f>
        <v>0</v>
      </c>
      <c r="BR16" s="334">
        <f t="shared" ref="BR16" si="46">IF(ABS(AL16-(Z16+AB16+AF16+AH16))&lt;0.001,0,AL16-(Z16+AB16+AF16+AH16))</f>
        <v>0</v>
      </c>
      <c r="BS16" s="334">
        <f>IF(BS$6="OFF",0,IF(ABS(AK16-(AC16+AI16))&lt;0.001,0,AK16-(AC16+AI16)))</f>
        <v>0</v>
      </c>
      <c r="BT16" s="334">
        <f t="shared" ref="BT16" si="47">IF(ABS(AL16-(AD16+AJ16))&lt;0.001,0,AL16-(AD16+AJ16))</f>
        <v>0</v>
      </c>
      <c r="BU16" s="90"/>
      <c r="BV16" s="334">
        <f t="shared" ref="BV16" si="48">IF(ABS(AR16-(AN16+AP16))&lt;0.001,0,AR16-(AN16+AP16))</f>
        <v>-102</v>
      </c>
      <c r="BW16" s="334">
        <f t="shared" ref="BW16" si="49">IF(ABS(AS16-(AO16+AQ16))&lt;0.001,0,AS16-(AO16+AQ16))</f>
        <v>-103</v>
      </c>
      <c r="BX16" s="334">
        <f t="shared" ref="BX16" si="50">IF(ABS(AX16-(AT16+AV16))&lt;0.001,0,AX16-(AT16+AV16))</f>
        <v>0</v>
      </c>
      <c r="BY16" s="334">
        <f t="shared" ref="BY16" si="51">IF(ABS(AY16-(AU16+AW16))&lt;0.001,0,AY16-(AU16+AW16))</f>
        <v>0</v>
      </c>
      <c r="BZ16" s="334">
        <f t="shared" ref="BZ16" si="52">IF(ABS(AZ16-(AN16+AP16+AT16+AV16))&lt;0.001,0,AZ16-(AN16+AP16+AT16+AV16))</f>
        <v>-102</v>
      </c>
      <c r="CA16" s="334">
        <f t="shared" ref="CA16" si="53">IF(ABS(BA16-(AO16+AQ16+AU16+AW16))&lt;0.001,0,BA16-(AO16+AQ16+AU16+AW16))</f>
        <v>-103</v>
      </c>
      <c r="CB16" s="334">
        <f t="shared" ref="CB16" si="54">IF(ABS(AZ16-(AR16+AX16))&lt;0.001,0,AZ16-(AR16+AX16))</f>
        <v>0</v>
      </c>
      <c r="CC16" s="334">
        <f t="shared" ref="CC16" si="55">IF(ABS(BA16-(AS16+AY16))&lt;0.001,0,BA16-(AS16+AY16))</f>
        <v>0</v>
      </c>
      <c r="CD16" s="355"/>
    </row>
    <row r="17" spans="1:82" s="73" customFormat="1" ht="15" customHeight="1">
      <c r="B17" s="73" t="s">
        <v>47</v>
      </c>
      <c r="H17" s="74"/>
      <c r="J17" s="682"/>
      <c r="K17" s="683"/>
      <c r="L17" s="682"/>
      <c r="M17" s="684"/>
      <c r="N17" s="685"/>
      <c r="O17" s="684"/>
      <c r="P17" s="682"/>
      <c r="Q17" s="683"/>
      <c r="R17" s="682"/>
      <c r="S17" s="684"/>
      <c r="T17" s="682"/>
      <c r="U17" s="686"/>
      <c r="V17" s="682"/>
      <c r="W17" s="683"/>
      <c r="X17" s="687"/>
      <c r="Y17" s="682"/>
      <c r="Z17" s="683"/>
      <c r="AA17" s="682"/>
      <c r="AB17" s="684"/>
      <c r="AC17" s="685"/>
      <c r="AD17" s="684"/>
      <c r="AE17" s="682"/>
      <c r="AF17" s="683"/>
      <c r="AG17" s="682"/>
      <c r="AH17" s="684"/>
      <c r="AI17" s="682"/>
      <c r="AJ17" s="686"/>
      <c r="AK17" s="682"/>
      <c r="AL17" s="683">
        <v>3.9E-2</v>
      </c>
      <c r="AM17" s="687"/>
      <c r="AN17" s="682"/>
      <c r="AO17" s="683">
        <v>1.0999999999999999E-2</v>
      </c>
      <c r="AP17" s="682"/>
      <c r="AQ17" s="684"/>
      <c r="AR17" s="685"/>
      <c r="AS17" s="684"/>
      <c r="AT17" s="682"/>
      <c r="AU17" s="683"/>
      <c r="AV17" s="682"/>
      <c r="AW17" s="684"/>
      <c r="AX17" s="682"/>
      <c r="AY17" s="686"/>
      <c r="AZ17" s="682"/>
      <c r="BA17" s="683"/>
      <c r="BC17" s="373"/>
      <c r="BD17" s="606"/>
      <c r="BE17" s="606"/>
      <c r="BF17" s="606"/>
      <c r="BG17" s="606"/>
      <c r="BH17" s="606"/>
      <c r="BI17" s="606"/>
      <c r="BJ17" s="606"/>
      <c r="BK17" s="606"/>
      <c r="BM17" s="606"/>
      <c r="BN17" s="606"/>
      <c r="BO17" s="606"/>
      <c r="BP17" s="606"/>
      <c r="BQ17" s="606"/>
      <c r="BR17" s="606"/>
      <c r="BS17" s="606"/>
      <c r="BT17" s="606"/>
      <c r="BV17" s="606"/>
      <c r="BW17" s="606"/>
      <c r="BX17" s="606"/>
      <c r="BY17" s="606"/>
      <c r="BZ17" s="606"/>
      <c r="CA17" s="606"/>
      <c r="CB17" s="606"/>
      <c r="CC17" s="606"/>
      <c r="CD17" s="75"/>
    </row>
    <row r="18" spans="1:82" s="208" customFormat="1" ht="15" customHeight="1">
      <c r="B18" s="48" t="s">
        <v>478</v>
      </c>
      <c r="C18" s="48"/>
      <c r="D18" s="48"/>
      <c r="E18" s="48"/>
      <c r="F18" s="48"/>
      <c r="H18" s="11" t="s">
        <v>426</v>
      </c>
      <c r="J18" s="688"/>
      <c r="K18" s="689"/>
      <c r="L18" s="688"/>
      <c r="M18" s="690"/>
      <c r="N18" s="688"/>
      <c r="O18" s="690"/>
      <c r="P18" s="688"/>
      <c r="Q18" s="689"/>
      <c r="R18" s="688"/>
      <c r="S18" s="690"/>
      <c r="T18" s="688"/>
      <c r="U18" s="691"/>
      <c r="V18" s="688"/>
      <c r="W18" s="689">
        <v>7</v>
      </c>
      <c r="X18" s="692"/>
      <c r="Y18" s="688"/>
      <c r="Z18" s="689">
        <v>2</v>
      </c>
      <c r="AA18" s="688"/>
      <c r="AB18" s="690">
        <v>1</v>
      </c>
      <c r="AC18" s="688"/>
      <c r="AD18" s="690">
        <v>3</v>
      </c>
      <c r="AE18" s="688"/>
      <c r="AF18" s="689">
        <v>1</v>
      </c>
      <c r="AG18" s="688"/>
      <c r="AH18" s="690">
        <v>3</v>
      </c>
      <c r="AI18" s="688"/>
      <c r="AJ18" s="691">
        <v>4</v>
      </c>
      <c r="AK18" s="688">
        <v>7</v>
      </c>
      <c r="AL18" s="689">
        <v>7</v>
      </c>
      <c r="AM18" s="692"/>
      <c r="AN18" s="688">
        <v>2</v>
      </c>
      <c r="AO18" s="689">
        <v>3</v>
      </c>
      <c r="AP18" s="688"/>
      <c r="AQ18" s="690"/>
      <c r="AR18" s="688"/>
      <c r="AS18" s="690"/>
      <c r="AT18" s="688"/>
      <c r="AU18" s="689"/>
      <c r="AV18" s="688"/>
      <c r="AW18" s="690"/>
      <c r="AX18" s="688"/>
      <c r="AY18" s="691"/>
      <c r="AZ18" s="688"/>
      <c r="BA18" s="689"/>
      <c r="BC18" s="351"/>
      <c r="BD18" s="334">
        <f t="shared" ref="BD18" si="56">IF(ABS(N18-(J18+L18))&lt;0.001,0,N18-(J18+L18))</f>
        <v>0</v>
      </c>
      <c r="BE18" s="334">
        <f t="shared" ref="BE18" si="57">IF(ABS(O18-(K18+M18))&lt;0.001,0,O18-(K18+M18))</f>
        <v>0</v>
      </c>
      <c r="BF18" s="334">
        <f t="shared" ref="BF18" si="58">IF(ABS(T18-(P18+R18))&lt;0.001,0,T18-(P18+R18))</f>
        <v>0</v>
      </c>
      <c r="BG18" s="334">
        <f t="shared" ref="BG18" si="59">IF(ABS(U18-(Q18+S18))&lt;0.001,0,U18-(Q18+S18))</f>
        <v>0</v>
      </c>
      <c r="BH18" s="334">
        <f t="shared" ref="BH18" si="60">IF(ABS(V18-(J18+L18+P18+R18))&lt;0.001,0,V18-(J18+L18+P18+R18))</f>
        <v>0</v>
      </c>
      <c r="BI18" s="334">
        <f>IF(BI$6="OFF",0,IF(ABS(W18-(K18+M18+Q18+S18))&lt;0.001,0,W18-(K18+M18+Q18+S18)))</f>
        <v>0</v>
      </c>
      <c r="BJ18" s="334">
        <f t="shared" ref="BJ18" si="61">IF(ABS(V18-(N18+T18))&lt;0.001,0,V18-(N18+T18))</f>
        <v>0</v>
      </c>
      <c r="BK18" s="334">
        <f>IF(BK$6="OFF",0,IF(BK12=2016,0,IF(ABS(W18-(O18+U18))&lt;0.001,0,W18-(O18+U18))))</f>
        <v>0</v>
      </c>
      <c r="BL18" s="90"/>
      <c r="BM18" s="334">
        <f t="shared" ref="BM18" si="62">IF(ABS(AC18-(Y18+AA18))&lt;0.001,0,AC18-(Y18+AA18))</f>
        <v>0</v>
      </c>
      <c r="BN18" s="334">
        <f t="shared" ref="BN18" si="63">IF(ABS(AD18-(Z18+AB18))&lt;0.001,0,AD18-(Z18+AB18))</f>
        <v>0</v>
      </c>
      <c r="BO18" s="334">
        <f t="shared" ref="BO18" si="64">IF(ABS(AI18-(AE18+AG18))&lt;0.001,0,AI18-(AE18+AG18))</f>
        <v>0</v>
      </c>
      <c r="BP18" s="334">
        <f t="shared" ref="BP18" si="65">IF(ABS(AJ18-(AF18+AH18))&lt;0.001,0,AJ18-(AF18+AH18))</f>
        <v>0</v>
      </c>
      <c r="BQ18" s="334">
        <f>IF(BQ$6="OFF",0,IF(ABS(AK18-(Y18+AA18+AE18+AG18))&lt;0.001,0,AK18-(Y18+AA18+AE18+AG18)))</f>
        <v>0</v>
      </c>
      <c r="BR18" s="334">
        <f t="shared" ref="BR18" si="66">IF(ABS(AL18-(Z18+AB18+AF18+AH18))&lt;0.001,0,AL18-(Z18+AB18+AF18+AH18))</f>
        <v>0</v>
      </c>
      <c r="BS18" s="334">
        <f>IF(BS$6="OFF",0,IF(ABS(AK18-(AC18+AI18))&lt;0.001,0,AK18-(AC18+AI18)))</f>
        <v>0</v>
      </c>
      <c r="BT18" s="334">
        <f t="shared" ref="BT18" si="67">IF(ABS(AL18-(AD18+AJ18))&lt;0.001,0,AL18-(AD18+AJ18))</f>
        <v>0</v>
      </c>
      <c r="BU18" s="90"/>
      <c r="BV18" s="334">
        <f t="shared" ref="BV18" si="68">IF(ABS(AR18-(AN18+AP18))&lt;0.001,0,AR18-(AN18+AP18))</f>
        <v>-2</v>
      </c>
      <c r="BW18" s="334">
        <f t="shared" ref="BW18" si="69">IF(ABS(AS18-(AO18+AQ18))&lt;0.001,0,AS18-(AO18+AQ18))</f>
        <v>-3</v>
      </c>
      <c r="BX18" s="334">
        <f t="shared" ref="BX18" si="70">IF(ABS(AX18-(AT18+AV18))&lt;0.001,0,AX18-(AT18+AV18))</f>
        <v>0</v>
      </c>
      <c r="BY18" s="334">
        <f t="shared" ref="BY18" si="71">IF(ABS(AY18-(AU18+AW18))&lt;0.001,0,AY18-(AU18+AW18))</f>
        <v>0</v>
      </c>
      <c r="BZ18" s="334">
        <f t="shared" ref="BZ18" si="72">IF(ABS(AZ18-(AN18+AP18+AT18+AV18))&lt;0.001,0,AZ18-(AN18+AP18+AT18+AV18))</f>
        <v>-2</v>
      </c>
      <c r="CA18" s="334">
        <f t="shared" ref="CA18" si="73">IF(ABS(BA18-(AO18+AQ18+AU18+AW18))&lt;0.001,0,BA18-(AO18+AQ18+AU18+AW18))</f>
        <v>-3</v>
      </c>
      <c r="CB18" s="334">
        <f t="shared" ref="CB18" si="74">IF(ABS(AZ18-(AR18+AX18))&lt;0.001,0,AZ18-(AR18+AX18))</f>
        <v>0</v>
      </c>
      <c r="CC18" s="334">
        <f t="shared" ref="CC18" si="75">IF(ABS(BA18-(AS18+AY18))&lt;0.001,0,BA18-(AS18+AY18))</f>
        <v>0</v>
      </c>
      <c r="CD18" s="355"/>
    </row>
    <row r="19" spans="1:82" s="73" customFormat="1" ht="15" customHeight="1">
      <c r="B19" s="73" t="s">
        <v>47</v>
      </c>
      <c r="H19" s="74"/>
      <c r="J19" s="682"/>
      <c r="K19" s="683"/>
      <c r="L19" s="682"/>
      <c r="M19" s="684"/>
      <c r="N19" s="685"/>
      <c r="O19" s="684"/>
      <c r="P19" s="682"/>
      <c r="Q19" s="683"/>
      <c r="R19" s="682"/>
      <c r="S19" s="684"/>
      <c r="T19" s="682"/>
      <c r="U19" s="686"/>
      <c r="V19" s="682"/>
      <c r="W19" s="683"/>
      <c r="X19" s="687"/>
      <c r="Y19" s="682"/>
      <c r="Z19" s="683"/>
      <c r="AA19" s="682"/>
      <c r="AB19" s="684"/>
      <c r="AC19" s="685"/>
      <c r="AD19" s="684"/>
      <c r="AE19" s="682"/>
      <c r="AF19" s="683"/>
      <c r="AG19" s="682"/>
      <c r="AH19" s="684"/>
      <c r="AI19" s="682"/>
      <c r="AJ19" s="686"/>
      <c r="AK19" s="682"/>
      <c r="AL19" s="683">
        <v>1.7999999999999999E-2</v>
      </c>
      <c r="AM19" s="687"/>
      <c r="AN19" s="682"/>
      <c r="AO19" s="683">
        <v>0.39500000000000002</v>
      </c>
      <c r="AP19" s="682"/>
      <c r="AQ19" s="684"/>
      <c r="AR19" s="685"/>
      <c r="AS19" s="684"/>
      <c r="AT19" s="682"/>
      <c r="AU19" s="683"/>
      <c r="AV19" s="682"/>
      <c r="AW19" s="684"/>
      <c r="AX19" s="682"/>
      <c r="AY19" s="686"/>
      <c r="AZ19" s="682"/>
      <c r="BA19" s="683"/>
      <c r="BC19" s="373"/>
      <c r="BD19" s="606"/>
      <c r="BE19" s="606"/>
      <c r="BF19" s="606"/>
      <c r="BG19" s="606"/>
      <c r="BH19" s="606"/>
      <c r="BI19" s="606"/>
      <c r="BJ19" s="606"/>
      <c r="BK19" s="606"/>
      <c r="BM19" s="606"/>
      <c r="BN19" s="606"/>
      <c r="BO19" s="606"/>
      <c r="BP19" s="606"/>
      <c r="BQ19" s="606"/>
      <c r="BR19" s="606"/>
      <c r="BS19" s="606"/>
      <c r="BT19" s="606"/>
      <c r="BV19" s="606"/>
      <c r="BW19" s="606"/>
      <c r="BX19" s="606"/>
      <c r="BY19" s="606"/>
      <c r="BZ19" s="606"/>
      <c r="CA19" s="606"/>
      <c r="CB19" s="606"/>
      <c r="CC19" s="606"/>
      <c r="CD19" s="75"/>
    </row>
    <row r="20" spans="1:82" s="208" customFormat="1" ht="15" customHeight="1">
      <c r="B20" s="48" t="s">
        <v>477</v>
      </c>
      <c r="C20" s="48"/>
      <c r="D20" s="48"/>
      <c r="E20" s="48"/>
      <c r="F20" s="48"/>
      <c r="H20" s="11" t="s">
        <v>427</v>
      </c>
      <c r="J20" s="688"/>
      <c r="K20" s="689"/>
      <c r="L20" s="688"/>
      <c r="M20" s="690"/>
      <c r="N20" s="688"/>
      <c r="O20" s="690"/>
      <c r="P20" s="688"/>
      <c r="Q20" s="689"/>
      <c r="R20" s="688"/>
      <c r="S20" s="690"/>
      <c r="T20" s="688"/>
      <c r="U20" s="691"/>
      <c r="V20" s="688"/>
      <c r="W20" s="689">
        <v>1026</v>
      </c>
      <c r="X20" s="692"/>
      <c r="Y20" s="688"/>
      <c r="Z20" s="689">
        <v>228</v>
      </c>
      <c r="AA20" s="688"/>
      <c r="AB20" s="690">
        <v>223</v>
      </c>
      <c r="AC20" s="688"/>
      <c r="AD20" s="690">
        <v>451</v>
      </c>
      <c r="AE20" s="688"/>
      <c r="AF20" s="689">
        <v>230</v>
      </c>
      <c r="AG20" s="688"/>
      <c r="AH20" s="690">
        <v>212</v>
      </c>
      <c r="AI20" s="688"/>
      <c r="AJ20" s="691">
        <v>443</v>
      </c>
      <c r="AK20" s="688">
        <v>1001</v>
      </c>
      <c r="AL20" s="689">
        <v>894</v>
      </c>
      <c r="AM20" s="692"/>
      <c r="AN20" s="688">
        <v>215</v>
      </c>
      <c r="AO20" s="689">
        <v>200</v>
      </c>
      <c r="AP20" s="688"/>
      <c r="AQ20" s="690"/>
      <c r="AR20" s="688"/>
      <c r="AS20" s="690"/>
      <c r="AT20" s="688"/>
      <c r="AU20" s="689"/>
      <c r="AV20" s="688"/>
      <c r="AW20" s="690"/>
      <c r="AX20" s="688"/>
      <c r="AY20" s="691"/>
      <c r="AZ20" s="688"/>
      <c r="BA20" s="689"/>
      <c r="BC20" s="351"/>
      <c r="BD20" s="334">
        <f t="shared" ref="BD20:BE20" si="76">IF(ABS(N20-(J20+L20))&lt;0.001,0,N20-(J20+L20))</f>
        <v>0</v>
      </c>
      <c r="BE20" s="334">
        <f t="shared" si="76"/>
        <v>0</v>
      </c>
      <c r="BF20" s="334">
        <f t="shared" ref="BF20:BG20" si="77">IF(ABS(T20-(P20+R20))&lt;0.001,0,T20-(P20+R20))</f>
        <v>0</v>
      </c>
      <c r="BG20" s="334">
        <f t="shared" si="77"/>
        <v>0</v>
      </c>
      <c r="BH20" s="334">
        <f t="shared" ref="BH20" si="78">IF(ABS(V20-(J20+L20+P20+R20))&lt;0.001,0,V20-(J20+L20+P20+R20))</f>
        <v>0</v>
      </c>
      <c r="BI20" s="334">
        <f>IF(BI$6="OFF",0,IF(ABS(W20-(K20+M20+Q20+S20))&lt;0.001,0,W20-(K20+M20+Q20+S20)))</f>
        <v>0</v>
      </c>
      <c r="BJ20" s="334">
        <f t="shared" ref="BJ20" si="79">IF(ABS(V20-(N20+T20))&lt;0.001,0,V20-(N20+T20))</f>
        <v>0</v>
      </c>
      <c r="BK20" s="334">
        <f>IF(BK$6="OFF",0,IF(BK14=2016,0,IF(ABS(W20-(O20+U20))&lt;0.001,0,W20-(O20+U20))))</f>
        <v>0</v>
      </c>
      <c r="BL20" s="90"/>
      <c r="BM20" s="334">
        <f t="shared" ref="BM20:BN20" si="80">IF(ABS(AC20-(Y20+AA20))&lt;0.001,0,AC20-(Y20+AA20))</f>
        <v>0</v>
      </c>
      <c r="BN20" s="334">
        <f t="shared" si="80"/>
        <v>0</v>
      </c>
      <c r="BO20" s="334">
        <f t="shared" ref="BO20:BP20" si="81">IF(ABS(AI20-(AE20+AG20))&lt;0.001,0,AI20-(AE20+AG20))</f>
        <v>0</v>
      </c>
      <c r="BP20" s="334">
        <f t="shared" si="81"/>
        <v>1</v>
      </c>
      <c r="BQ20" s="334">
        <f>IF(BQ$6="OFF",0,IF(ABS(AK20-(Y20+AA20+AE20+AG20))&lt;0.001,0,AK20-(Y20+AA20+AE20+AG20)))</f>
        <v>0</v>
      </c>
      <c r="BR20" s="334">
        <f t="shared" ref="BR20" si="82">IF(ABS(AL20-(Z20+AB20+AF20+AH20))&lt;0.001,0,AL20-(Z20+AB20+AF20+AH20))</f>
        <v>1</v>
      </c>
      <c r="BS20" s="334">
        <f>IF(BS$6="OFF",0,IF(ABS(AK20-(AC20+AI20))&lt;0.001,0,AK20-(AC20+AI20)))</f>
        <v>0</v>
      </c>
      <c r="BT20" s="334">
        <f t="shared" ref="BT20" si="83">IF(ABS(AL20-(AD20+AJ20))&lt;0.001,0,AL20-(AD20+AJ20))</f>
        <v>0</v>
      </c>
      <c r="BU20" s="90"/>
      <c r="BV20" s="334">
        <f t="shared" ref="BV20:BW20" si="84">IF(ABS(AR20-(AN20+AP20))&lt;0.001,0,AR20-(AN20+AP20))</f>
        <v>-215</v>
      </c>
      <c r="BW20" s="334">
        <f t="shared" si="84"/>
        <v>-200</v>
      </c>
      <c r="BX20" s="334">
        <f t="shared" ref="BX20:BY20" si="85">IF(ABS(AX20-(AT20+AV20))&lt;0.001,0,AX20-(AT20+AV20))</f>
        <v>0</v>
      </c>
      <c r="BY20" s="334">
        <f t="shared" si="85"/>
        <v>0</v>
      </c>
      <c r="BZ20" s="334">
        <f t="shared" ref="BZ20:CA20" si="86">IF(ABS(AZ20-(AN20+AP20+AT20+AV20))&lt;0.001,0,AZ20-(AN20+AP20+AT20+AV20))</f>
        <v>-215</v>
      </c>
      <c r="CA20" s="334">
        <f t="shared" si="86"/>
        <v>-200</v>
      </c>
      <c r="CB20" s="334">
        <f t="shared" ref="CB20:CC20" si="87">IF(ABS(AZ20-(AR20+AX20))&lt;0.001,0,AZ20-(AR20+AX20))</f>
        <v>0</v>
      </c>
      <c r="CC20" s="334">
        <f t="shared" si="87"/>
        <v>0</v>
      </c>
      <c r="CD20" s="355"/>
    </row>
    <row r="21" spans="1:82" s="73" customFormat="1" ht="15" customHeight="1">
      <c r="B21" s="73" t="s">
        <v>47</v>
      </c>
      <c r="H21" s="74"/>
      <c r="J21" s="682"/>
      <c r="K21" s="683"/>
      <c r="L21" s="682"/>
      <c r="M21" s="684"/>
      <c r="N21" s="685"/>
      <c r="O21" s="684"/>
      <c r="P21" s="682"/>
      <c r="Q21" s="683"/>
      <c r="R21" s="682"/>
      <c r="S21" s="684"/>
      <c r="T21" s="682"/>
      <c r="U21" s="686"/>
      <c r="V21" s="682"/>
      <c r="W21" s="683"/>
      <c r="X21" s="687"/>
      <c r="Y21" s="682"/>
      <c r="Z21" s="683"/>
      <c r="AA21" s="682"/>
      <c r="AB21" s="684"/>
      <c r="AC21" s="685"/>
      <c r="AD21" s="684"/>
      <c r="AE21" s="682"/>
      <c r="AF21" s="683"/>
      <c r="AG21" s="682"/>
      <c r="AH21" s="684"/>
      <c r="AI21" s="682"/>
      <c r="AJ21" s="686"/>
      <c r="AK21" s="682"/>
      <c r="AL21" s="683">
        <v>-0.107</v>
      </c>
      <c r="AM21" s="687"/>
      <c r="AN21" s="682"/>
      <c r="AO21" s="683">
        <v>-6.9000000000000006E-2</v>
      </c>
      <c r="AP21" s="682"/>
      <c r="AQ21" s="684"/>
      <c r="AR21" s="685"/>
      <c r="AS21" s="684"/>
      <c r="AT21" s="682"/>
      <c r="AU21" s="683"/>
      <c r="AV21" s="682"/>
      <c r="AW21" s="684"/>
      <c r="AX21" s="682"/>
      <c r="AY21" s="686"/>
      <c r="AZ21" s="682"/>
      <c r="BA21" s="683"/>
      <c r="BC21" s="373"/>
      <c r="BD21" s="606"/>
      <c r="BE21" s="606"/>
      <c r="BF21" s="606"/>
      <c r="BG21" s="606"/>
      <c r="BH21" s="606"/>
      <c r="BI21" s="606"/>
      <c r="BJ21" s="606"/>
      <c r="BK21" s="606"/>
      <c r="BM21" s="606"/>
      <c r="BN21" s="606"/>
      <c r="BO21" s="606"/>
      <c r="BP21" s="606"/>
      <c r="BQ21" s="606"/>
      <c r="BR21" s="606"/>
      <c r="BS21" s="606"/>
      <c r="BT21" s="606"/>
      <c r="BV21" s="606"/>
      <c r="BW21" s="606"/>
      <c r="BX21" s="606"/>
      <c r="BY21" s="606"/>
      <c r="BZ21" s="606"/>
      <c r="CA21" s="606"/>
      <c r="CB21" s="606"/>
      <c r="CC21" s="606"/>
      <c r="CD21" s="75"/>
    </row>
    <row r="22" spans="1:82" s="211" customFormat="1" ht="15" customHeight="1">
      <c r="B22" s="12"/>
      <c r="C22" s="12" t="s">
        <v>502</v>
      </c>
      <c r="D22" s="12"/>
      <c r="E22" s="12"/>
      <c r="F22" s="12"/>
      <c r="H22" s="11"/>
      <c r="J22" s="962"/>
      <c r="K22" s="963"/>
      <c r="L22" s="962"/>
      <c r="M22" s="964"/>
      <c r="N22" s="962"/>
      <c r="O22" s="964"/>
      <c r="P22" s="962"/>
      <c r="Q22" s="963"/>
      <c r="R22" s="962"/>
      <c r="S22" s="964"/>
      <c r="T22" s="962"/>
      <c r="U22" s="965"/>
      <c r="V22" s="962"/>
      <c r="W22" s="963">
        <v>684</v>
      </c>
      <c r="X22" s="966"/>
      <c r="Y22" s="962"/>
      <c r="Z22" s="963">
        <v>166</v>
      </c>
      <c r="AA22" s="962"/>
      <c r="AB22" s="964">
        <v>149</v>
      </c>
      <c r="AC22" s="962"/>
      <c r="AD22" s="964">
        <v>315</v>
      </c>
      <c r="AE22" s="962"/>
      <c r="AF22" s="963">
        <v>153</v>
      </c>
      <c r="AG22" s="962"/>
      <c r="AH22" s="964">
        <v>148</v>
      </c>
      <c r="AI22" s="962"/>
      <c r="AJ22" s="965">
        <v>301</v>
      </c>
      <c r="AK22" s="962">
        <v>643</v>
      </c>
      <c r="AL22" s="963">
        <v>616</v>
      </c>
      <c r="AM22" s="966"/>
      <c r="AN22" s="962">
        <v>150</v>
      </c>
      <c r="AO22" s="963">
        <v>143</v>
      </c>
      <c r="AP22" s="962"/>
      <c r="AQ22" s="964"/>
      <c r="AR22" s="962"/>
      <c r="AS22" s="964"/>
      <c r="AT22" s="962"/>
      <c r="AU22" s="963"/>
      <c r="AV22" s="962"/>
      <c r="AW22" s="964"/>
      <c r="AX22" s="962"/>
      <c r="AY22" s="965"/>
      <c r="AZ22" s="962"/>
      <c r="BA22" s="963"/>
      <c r="BC22" s="351"/>
      <c r="BD22" s="334">
        <f t="shared" ref="BD22:BE22" si="88">IF(ABS(N22-(J22+L22))&lt;0.001,0,N22-(J22+L22))</f>
        <v>0</v>
      </c>
      <c r="BE22" s="334">
        <f t="shared" si="88"/>
        <v>0</v>
      </c>
      <c r="BF22" s="334">
        <f t="shared" ref="BF22:BG22" si="89">IF(ABS(T22-(P22+R22))&lt;0.001,0,T22-(P22+R22))</f>
        <v>0</v>
      </c>
      <c r="BG22" s="334">
        <f t="shared" si="89"/>
        <v>0</v>
      </c>
      <c r="BH22" s="334">
        <f t="shared" ref="BH22" si="90">IF(ABS(V22-(J22+L22+P22+R22))&lt;0.001,0,V22-(J22+L22+P22+R22))</f>
        <v>0</v>
      </c>
      <c r="BI22" s="334">
        <f>IF(BI$6="OFF",0,IF(ABS(W22-(K22+M22+Q22+S22))&lt;0.001,0,W22-(K22+M22+Q22+S22)))</f>
        <v>0</v>
      </c>
      <c r="BJ22" s="334">
        <f t="shared" ref="BJ22" si="91">IF(ABS(V22-(N22+T22))&lt;0.001,0,V22-(N22+T22))</f>
        <v>0</v>
      </c>
      <c r="BK22" s="334">
        <f>IF(BK$6="OFF",0,IF(BK16=2016,0,IF(ABS(W22-(O22+U22))&lt;0.001,0,W22-(O22+U22))))</f>
        <v>0</v>
      </c>
      <c r="BL22" s="73"/>
      <c r="BM22" s="334">
        <f t="shared" ref="BM22:BN22" si="92">IF(ABS(AC22-(Y22+AA22))&lt;0.001,0,AC22-(Y22+AA22))</f>
        <v>0</v>
      </c>
      <c r="BN22" s="334">
        <f t="shared" si="92"/>
        <v>0</v>
      </c>
      <c r="BO22" s="334">
        <f t="shared" ref="BO22:BP22" si="93">IF(ABS(AI22-(AE22+AG22))&lt;0.001,0,AI22-(AE22+AG22))</f>
        <v>0</v>
      </c>
      <c r="BP22" s="334">
        <f t="shared" si="93"/>
        <v>0</v>
      </c>
      <c r="BQ22" s="334">
        <f>IF(BQ$6="OFF",0,IF(ABS(AK22-(Y22+AA22+AE22+AG22))&lt;0.001,0,AK22-(Y22+AA22+AE22+AG22)))</f>
        <v>0</v>
      </c>
      <c r="BR22" s="334">
        <f t="shared" ref="BR22" si="94">IF(ABS(AL22-(Z22+AB22+AF22+AH22))&lt;0.001,0,AL22-(Z22+AB22+AF22+AH22))</f>
        <v>0</v>
      </c>
      <c r="BS22" s="334">
        <f>IF(BS$6="OFF",0,IF(ABS(AK22-(AC22+AI22))&lt;0.001,0,AK22-(AC22+AI22)))</f>
        <v>0</v>
      </c>
      <c r="BT22" s="334">
        <f t="shared" ref="BT22" si="95">IF(ABS(AL22-(AD22+AJ22))&lt;0.001,0,AL22-(AD22+AJ22))</f>
        <v>0</v>
      </c>
      <c r="BU22" s="73"/>
      <c r="BV22" s="334">
        <f t="shared" ref="BV22:BW22" si="96">IF(ABS(AR22-(AN22+AP22))&lt;0.001,0,AR22-(AN22+AP22))</f>
        <v>-150</v>
      </c>
      <c r="BW22" s="334">
        <f t="shared" si="96"/>
        <v>-143</v>
      </c>
      <c r="BX22" s="334">
        <f t="shared" ref="BX22:BY22" si="97">IF(ABS(AX22-(AT22+AV22))&lt;0.001,0,AX22-(AT22+AV22))</f>
        <v>0</v>
      </c>
      <c r="BY22" s="334">
        <f t="shared" si="97"/>
        <v>0</v>
      </c>
      <c r="BZ22" s="334">
        <f t="shared" ref="BZ22:CA22" si="98">IF(ABS(AZ22-(AN22+AP22+AT22+AV22))&lt;0.001,0,AZ22-(AN22+AP22+AT22+AV22))</f>
        <v>-150</v>
      </c>
      <c r="CA22" s="334">
        <f t="shared" si="98"/>
        <v>-143</v>
      </c>
      <c r="CB22" s="334">
        <f t="shared" ref="CB22:CC22" si="99">IF(ABS(AZ22-(AR22+AX22))&lt;0.001,0,AZ22-(AR22+AX22))</f>
        <v>0</v>
      </c>
      <c r="CC22" s="334">
        <f t="shared" si="99"/>
        <v>0</v>
      </c>
      <c r="CD22" s="355"/>
    </row>
    <row r="23" spans="1:82" s="73" customFormat="1" ht="15" customHeight="1">
      <c r="C23" s="73" t="s">
        <v>47</v>
      </c>
      <c r="H23" s="74"/>
      <c r="J23" s="682"/>
      <c r="K23" s="683"/>
      <c r="L23" s="682"/>
      <c r="M23" s="684"/>
      <c r="N23" s="685"/>
      <c r="O23" s="684"/>
      <c r="P23" s="682"/>
      <c r="Q23" s="683"/>
      <c r="R23" s="682"/>
      <c r="S23" s="684"/>
      <c r="T23" s="682"/>
      <c r="U23" s="686"/>
      <c r="V23" s="682"/>
      <c r="W23" s="683"/>
      <c r="X23" s="687"/>
      <c r="Y23" s="682"/>
      <c r="Z23" s="683"/>
      <c r="AA23" s="682"/>
      <c r="AB23" s="684"/>
      <c r="AC23" s="685"/>
      <c r="AD23" s="684"/>
      <c r="AE23" s="682"/>
      <c r="AF23" s="683"/>
      <c r="AG23" s="682"/>
      <c r="AH23" s="684"/>
      <c r="AI23" s="682"/>
      <c r="AJ23" s="686"/>
      <c r="AK23" s="682"/>
      <c r="AL23" s="683">
        <v>-4.2000000000000003E-2</v>
      </c>
      <c r="AM23" s="687"/>
      <c r="AN23" s="682"/>
      <c r="AO23" s="683">
        <v>-4.5999999999999999E-2</v>
      </c>
      <c r="AP23" s="682"/>
      <c r="AQ23" s="684"/>
      <c r="AR23" s="685"/>
      <c r="AS23" s="684"/>
      <c r="AT23" s="682"/>
      <c r="AU23" s="683"/>
      <c r="AV23" s="682"/>
      <c r="AW23" s="684"/>
      <c r="AX23" s="682"/>
      <c r="AY23" s="686"/>
      <c r="AZ23" s="682"/>
      <c r="BA23" s="683"/>
      <c r="BC23" s="373"/>
      <c r="BD23" s="606"/>
      <c r="BE23" s="606"/>
      <c r="BF23" s="606"/>
      <c r="BG23" s="606"/>
      <c r="BH23" s="606"/>
      <c r="BI23" s="606"/>
      <c r="BJ23" s="606"/>
      <c r="BK23" s="606"/>
      <c r="BM23" s="606"/>
      <c r="BN23" s="606"/>
      <c r="BO23" s="606"/>
      <c r="BP23" s="606"/>
      <c r="BQ23" s="606"/>
      <c r="BR23" s="606"/>
      <c r="BS23" s="606"/>
      <c r="BT23" s="606"/>
      <c r="BV23" s="606"/>
      <c r="BW23" s="606"/>
      <c r="BX23" s="606"/>
      <c r="BY23" s="606"/>
      <c r="BZ23" s="606"/>
      <c r="CA23" s="606"/>
      <c r="CB23" s="606"/>
      <c r="CC23" s="606"/>
      <c r="CD23" s="75"/>
    </row>
    <row r="24" spans="1:82" s="208" customFormat="1" ht="15" customHeight="1">
      <c r="B24" s="48" t="s">
        <v>476</v>
      </c>
      <c r="C24" s="48"/>
      <c r="D24" s="48"/>
      <c r="E24" s="48"/>
      <c r="F24" s="48"/>
      <c r="H24" s="11" t="s">
        <v>428</v>
      </c>
      <c r="J24" s="688"/>
      <c r="K24" s="689"/>
      <c r="L24" s="688"/>
      <c r="M24" s="690"/>
      <c r="N24" s="688"/>
      <c r="O24" s="690"/>
      <c r="P24" s="688"/>
      <c r="Q24" s="689"/>
      <c r="R24" s="688"/>
      <c r="S24" s="690"/>
      <c r="T24" s="688"/>
      <c r="U24" s="691"/>
      <c r="V24" s="688"/>
      <c r="W24" s="689">
        <v>81</v>
      </c>
      <c r="X24" s="692"/>
      <c r="Y24" s="688"/>
      <c r="Z24" s="689">
        <v>15</v>
      </c>
      <c r="AA24" s="688"/>
      <c r="AB24" s="690">
        <v>13</v>
      </c>
      <c r="AC24" s="688"/>
      <c r="AD24" s="690">
        <v>29</v>
      </c>
      <c r="AE24" s="688"/>
      <c r="AF24" s="689">
        <v>16</v>
      </c>
      <c r="AG24" s="688"/>
      <c r="AH24" s="690">
        <v>22</v>
      </c>
      <c r="AI24" s="688"/>
      <c r="AJ24" s="691">
        <v>38</v>
      </c>
      <c r="AK24" s="688">
        <v>60</v>
      </c>
      <c r="AL24" s="689">
        <v>66</v>
      </c>
      <c r="AM24" s="692"/>
      <c r="AN24" s="688">
        <v>14</v>
      </c>
      <c r="AO24" s="689">
        <v>20</v>
      </c>
      <c r="AP24" s="688"/>
      <c r="AQ24" s="690"/>
      <c r="AR24" s="688"/>
      <c r="AS24" s="690"/>
      <c r="AT24" s="688"/>
      <c r="AU24" s="689"/>
      <c r="AV24" s="688"/>
      <c r="AW24" s="690"/>
      <c r="AX24" s="688"/>
      <c r="AY24" s="691"/>
      <c r="AZ24" s="688"/>
      <c r="BA24" s="689"/>
      <c r="BC24" s="351"/>
      <c r="BD24" s="334">
        <f t="shared" ref="BD24" si="100">IF(ABS(N24-(J24+L24))&lt;0.001,0,N24-(J24+L24))</f>
        <v>0</v>
      </c>
      <c r="BE24" s="334">
        <f t="shared" ref="BE24" si="101">IF(ABS(O24-(K24+M24))&lt;0.001,0,O24-(K24+M24))</f>
        <v>0</v>
      </c>
      <c r="BF24" s="334">
        <f t="shared" ref="BF24" si="102">IF(ABS(T24-(P24+R24))&lt;0.001,0,T24-(P24+R24))</f>
        <v>0</v>
      </c>
      <c r="BG24" s="334">
        <f t="shared" ref="BG24" si="103">IF(ABS(U24-(Q24+S24))&lt;0.001,0,U24-(Q24+S24))</f>
        <v>0</v>
      </c>
      <c r="BH24" s="334">
        <f t="shared" ref="BH24" si="104">IF(ABS(V24-(J24+L24+P24+R24))&lt;0.001,0,V24-(J24+L24+P24+R24))</f>
        <v>0</v>
      </c>
      <c r="BI24" s="334">
        <f>IF(BI$6="OFF",0,IF(ABS(W24-(K24+M24+Q24+S24))&lt;0.001,0,W24-(K24+M24+Q24+S24)))</f>
        <v>0</v>
      </c>
      <c r="BJ24" s="334">
        <f t="shared" ref="BJ24" si="105">IF(ABS(V24-(N24+T24))&lt;0.001,0,V24-(N24+T24))</f>
        <v>0</v>
      </c>
      <c r="BK24" s="334">
        <f>IF(BK$6="OFF",0,IF(BK18=2016,0,IF(ABS(W24-(O24+U24))&lt;0.001,0,W24-(O24+U24))))</f>
        <v>0</v>
      </c>
      <c r="BL24" s="90"/>
      <c r="BM24" s="334">
        <f t="shared" ref="BM24" si="106">IF(ABS(AC24-(Y24+AA24))&lt;0.001,0,AC24-(Y24+AA24))</f>
        <v>0</v>
      </c>
      <c r="BN24" s="334">
        <f t="shared" ref="BN24" si="107">IF(ABS(AD24-(Z24+AB24))&lt;0.001,0,AD24-(Z24+AB24))</f>
        <v>1</v>
      </c>
      <c r="BO24" s="334">
        <f t="shared" ref="BO24" si="108">IF(ABS(AI24-(AE24+AG24))&lt;0.001,0,AI24-(AE24+AG24))</f>
        <v>0</v>
      </c>
      <c r="BP24" s="334">
        <f t="shared" ref="BP24" si="109">IF(ABS(AJ24-(AF24+AH24))&lt;0.001,0,AJ24-(AF24+AH24))</f>
        <v>0</v>
      </c>
      <c r="BQ24" s="334">
        <f>IF(BQ$6="OFF",0,IF(ABS(AK24-(Y24+AA24+AE24+AG24))&lt;0.001,0,AK24-(Y24+AA24+AE24+AG24)))</f>
        <v>0</v>
      </c>
      <c r="BR24" s="334">
        <f t="shared" ref="BR24" si="110">IF(ABS(AL24-(Z24+AB24+AF24+AH24))&lt;0.001,0,AL24-(Z24+AB24+AF24+AH24))</f>
        <v>0</v>
      </c>
      <c r="BS24" s="334">
        <f>IF(BS$6="OFF",0,IF(ABS(AK24-(AC24+AI24))&lt;0.001,0,AK24-(AC24+AI24)))</f>
        <v>0</v>
      </c>
      <c r="BT24" s="334">
        <f t="shared" ref="BT24" si="111">IF(ABS(AL24-(AD24+AJ24))&lt;0.001,0,AL24-(AD24+AJ24))</f>
        <v>-1</v>
      </c>
      <c r="BU24" s="90"/>
      <c r="BV24" s="334">
        <f t="shared" ref="BV24" si="112">IF(ABS(AR24-(AN24+AP24))&lt;0.001,0,AR24-(AN24+AP24))</f>
        <v>-14</v>
      </c>
      <c r="BW24" s="334">
        <f t="shared" ref="BW24" si="113">IF(ABS(AS24-(AO24+AQ24))&lt;0.001,0,AS24-(AO24+AQ24))</f>
        <v>-20</v>
      </c>
      <c r="BX24" s="334">
        <f t="shared" ref="BX24" si="114">IF(ABS(AX24-(AT24+AV24))&lt;0.001,0,AX24-(AT24+AV24))</f>
        <v>0</v>
      </c>
      <c r="BY24" s="334">
        <f t="shared" ref="BY24" si="115">IF(ABS(AY24-(AU24+AW24))&lt;0.001,0,AY24-(AU24+AW24))</f>
        <v>0</v>
      </c>
      <c r="BZ24" s="334">
        <f t="shared" ref="BZ24" si="116">IF(ABS(AZ24-(AN24+AP24+AT24+AV24))&lt;0.001,0,AZ24-(AN24+AP24+AT24+AV24))</f>
        <v>-14</v>
      </c>
      <c r="CA24" s="334">
        <f t="shared" ref="CA24" si="117">IF(ABS(BA24-(AO24+AQ24+AU24+AW24))&lt;0.001,0,BA24-(AO24+AQ24+AU24+AW24))</f>
        <v>-20</v>
      </c>
      <c r="CB24" s="334">
        <f t="shared" ref="CB24" si="118">IF(ABS(AZ24-(AR24+AX24))&lt;0.001,0,AZ24-(AR24+AX24))</f>
        <v>0</v>
      </c>
      <c r="CC24" s="334">
        <f t="shared" ref="CC24" si="119">IF(ABS(BA24-(AS24+AY24))&lt;0.001,0,BA24-(AS24+AY24))</f>
        <v>0</v>
      </c>
      <c r="CD24" s="355"/>
    </row>
    <row r="25" spans="1:82" s="73" customFormat="1" ht="15" customHeight="1">
      <c r="B25" s="73" t="s">
        <v>47</v>
      </c>
      <c r="H25" s="74"/>
      <c r="J25" s="682"/>
      <c r="K25" s="683"/>
      <c r="L25" s="682"/>
      <c r="M25" s="684"/>
      <c r="N25" s="685"/>
      <c r="O25" s="684"/>
      <c r="P25" s="682"/>
      <c r="Q25" s="683"/>
      <c r="R25" s="682"/>
      <c r="S25" s="684"/>
      <c r="T25" s="682"/>
      <c r="U25" s="686"/>
      <c r="V25" s="682"/>
      <c r="W25" s="683"/>
      <c r="X25" s="687"/>
      <c r="Y25" s="682"/>
      <c r="Z25" s="683"/>
      <c r="AA25" s="682"/>
      <c r="AB25" s="684"/>
      <c r="AC25" s="685"/>
      <c r="AD25" s="684"/>
      <c r="AE25" s="682"/>
      <c r="AF25" s="683"/>
      <c r="AG25" s="682"/>
      <c r="AH25" s="684"/>
      <c r="AI25" s="682"/>
      <c r="AJ25" s="686"/>
      <c r="AK25" s="682"/>
      <c r="AL25" s="683">
        <v>0.11</v>
      </c>
      <c r="AM25" s="687"/>
      <c r="AN25" s="682"/>
      <c r="AO25" s="683">
        <v>0.437</v>
      </c>
      <c r="AP25" s="682"/>
      <c r="AQ25" s="684"/>
      <c r="AR25" s="685"/>
      <c r="AS25" s="684"/>
      <c r="AT25" s="682"/>
      <c r="AU25" s="683"/>
      <c r="AV25" s="682"/>
      <c r="AW25" s="684"/>
      <c r="AX25" s="682"/>
      <c r="AY25" s="686"/>
      <c r="AZ25" s="682"/>
      <c r="BA25" s="683"/>
      <c r="BC25" s="373"/>
      <c r="BD25" s="606"/>
      <c r="BE25" s="606"/>
      <c r="BF25" s="606"/>
      <c r="BG25" s="606"/>
      <c r="BH25" s="606"/>
      <c r="BI25" s="606"/>
      <c r="BJ25" s="606"/>
      <c r="BK25" s="606"/>
      <c r="BM25" s="606"/>
      <c r="BN25" s="606"/>
      <c r="BO25" s="606"/>
      <c r="BP25" s="606"/>
      <c r="BQ25" s="606"/>
      <c r="BR25" s="606"/>
      <c r="BS25" s="606"/>
      <c r="BT25" s="606"/>
      <c r="BV25" s="606"/>
      <c r="BW25" s="606"/>
      <c r="BX25" s="606"/>
      <c r="BY25" s="606"/>
      <c r="BZ25" s="606"/>
      <c r="CA25" s="606"/>
      <c r="CB25" s="606"/>
      <c r="CC25" s="606"/>
      <c r="CD25" s="75"/>
    </row>
    <row r="26" spans="1:82" s="208" customFormat="1" ht="15" customHeight="1">
      <c r="B26" s="48" t="s">
        <v>46</v>
      </c>
      <c r="C26" s="48"/>
      <c r="D26" s="48"/>
      <c r="E26" s="48"/>
      <c r="F26" s="48"/>
      <c r="H26" s="11" t="s">
        <v>826</v>
      </c>
      <c r="J26" s="688"/>
      <c r="K26" s="689"/>
      <c r="L26" s="688"/>
      <c r="M26" s="690"/>
      <c r="N26" s="688"/>
      <c r="O26" s="690"/>
      <c r="P26" s="688"/>
      <c r="Q26" s="689"/>
      <c r="R26" s="688"/>
      <c r="S26" s="690"/>
      <c r="T26" s="688"/>
      <c r="U26" s="691"/>
      <c r="V26" s="688"/>
      <c r="W26" s="689">
        <v>9</v>
      </c>
      <c r="X26" s="692"/>
      <c r="Y26" s="688"/>
      <c r="Z26" s="689">
        <v>8</v>
      </c>
      <c r="AA26" s="688"/>
      <c r="AB26" s="690">
        <v>10</v>
      </c>
      <c r="AC26" s="688"/>
      <c r="AD26" s="690">
        <v>18</v>
      </c>
      <c r="AE26" s="688"/>
      <c r="AF26" s="689">
        <v>5</v>
      </c>
      <c r="AG26" s="688"/>
      <c r="AH26" s="690">
        <v>9</v>
      </c>
      <c r="AI26" s="688"/>
      <c r="AJ26" s="691">
        <v>14</v>
      </c>
      <c r="AK26" s="688">
        <v>23</v>
      </c>
      <c r="AL26" s="689">
        <v>32</v>
      </c>
      <c r="AM26" s="692"/>
      <c r="AN26" s="688">
        <v>8</v>
      </c>
      <c r="AO26" s="689">
        <v>10</v>
      </c>
      <c r="AP26" s="688"/>
      <c r="AQ26" s="690"/>
      <c r="AR26" s="688"/>
      <c r="AS26" s="690"/>
      <c r="AT26" s="688"/>
      <c r="AU26" s="689"/>
      <c r="AV26" s="688"/>
      <c r="AW26" s="690"/>
      <c r="AX26" s="688"/>
      <c r="AY26" s="691"/>
      <c r="AZ26" s="688"/>
      <c r="BA26" s="689"/>
      <c r="BC26" s="351"/>
      <c r="BD26" s="334">
        <f t="shared" ref="BD26:BE26" si="120">IF(ABS(N26-(J26+L26))&lt;0.001,0,N26-(J26+L26))</f>
        <v>0</v>
      </c>
      <c r="BE26" s="334">
        <f t="shared" si="120"/>
        <v>0</v>
      </c>
      <c r="BF26" s="334">
        <f t="shared" ref="BF26:BG26" si="121">IF(ABS(T26-(P26+R26))&lt;0.001,0,T26-(P26+R26))</f>
        <v>0</v>
      </c>
      <c r="BG26" s="334">
        <f t="shared" si="121"/>
        <v>0</v>
      </c>
      <c r="BH26" s="334">
        <f t="shared" ref="BH26" si="122">IF(ABS(V26-(J26+L26+P26+R26))&lt;0.001,0,V26-(J26+L26+P26+R26))</f>
        <v>0</v>
      </c>
      <c r="BI26" s="334">
        <f>IF(BI$6="OFF",0,IF(ABS(W26-(K26+M26+Q26+S26))&lt;0.001,0,W26-(K26+M26+Q26+S26)))</f>
        <v>0</v>
      </c>
      <c r="BJ26" s="334">
        <f t="shared" ref="BJ26" si="123">IF(ABS(V26-(N26+T26))&lt;0.001,0,V26-(N26+T26))</f>
        <v>0</v>
      </c>
      <c r="BK26" s="334">
        <f>IF(BK$6="OFF",0,IF(BK20=2016,0,IF(ABS(W26-(O26+U26))&lt;0.001,0,W26-(O26+U26))))</f>
        <v>0</v>
      </c>
      <c r="BL26" s="90"/>
      <c r="BM26" s="334">
        <f t="shared" ref="BM26:BN26" si="124">IF(ABS(AC26-(Y26+AA26))&lt;0.001,0,AC26-(Y26+AA26))</f>
        <v>0</v>
      </c>
      <c r="BN26" s="334">
        <f t="shared" si="124"/>
        <v>0</v>
      </c>
      <c r="BO26" s="334">
        <f t="shared" ref="BO26:BP26" si="125">IF(ABS(AI26-(AE26+AG26))&lt;0.001,0,AI26-(AE26+AG26))</f>
        <v>0</v>
      </c>
      <c r="BP26" s="334">
        <f t="shared" si="125"/>
        <v>0</v>
      </c>
      <c r="BQ26" s="334">
        <f>IF(BQ$6="OFF",0,IF(ABS(AK26-(Y26+AA26+AE26+AG26))&lt;0.001,0,AK26-(Y26+AA26+AE26+AG26)))</f>
        <v>0</v>
      </c>
      <c r="BR26" s="334">
        <f t="shared" ref="BR26" si="126">IF(ABS(AL26-(Z26+AB26+AF26+AH26))&lt;0.001,0,AL26-(Z26+AB26+AF26+AH26))</f>
        <v>0</v>
      </c>
      <c r="BS26" s="334">
        <f>IF(BS$6="OFF",0,IF(ABS(AK26-(AC26+AI26))&lt;0.001,0,AK26-(AC26+AI26)))</f>
        <v>0</v>
      </c>
      <c r="BT26" s="334">
        <f t="shared" ref="BT26" si="127">IF(ABS(AL26-(AD26+AJ26))&lt;0.001,0,AL26-(AD26+AJ26))</f>
        <v>0</v>
      </c>
      <c r="BU26" s="90"/>
      <c r="BV26" s="334">
        <f t="shared" ref="BV26:BW26" si="128">IF(ABS(AR26-(AN26+AP26))&lt;0.001,0,AR26-(AN26+AP26))</f>
        <v>-8</v>
      </c>
      <c r="BW26" s="334">
        <f t="shared" si="128"/>
        <v>-10</v>
      </c>
      <c r="BX26" s="334">
        <f t="shared" ref="BX26:BY26" si="129">IF(ABS(AX26-(AT26+AV26))&lt;0.001,0,AX26-(AT26+AV26))</f>
        <v>0</v>
      </c>
      <c r="BY26" s="334">
        <f t="shared" si="129"/>
        <v>0</v>
      </c>
      <c r="BZ26" s="334">
        <f t="shared" ref="BZ26:CA26" si="130">IF(ABS(AZ26-(AN26+AP26+AT26+AV26))&lt;0.001,0,AZ26-(AN26+AP26+AT26+AV26))</f>
        <v>-8</v>
      </c>
      <c r="CA26" s="334">
        <f t="shared" si="130"/>
        <v>-10</v>
      </c>
      <c r="CB26" s="334">
        <f t="shared" ref="CB26:CC26" si="131">IF(ABS(AZ26-(AR26+AX26))&lt;0.001,0,AZ26-(AR26+AX26))</f>
        <v>0</v>
      </c>
      <c r="CC26" s="334">
        <f t="shared" si="131"/>
        <v>0</v>
      </c>
      <c r="CD26" s="355"/>
    </row>
    <row r="27" spans="1:82" s="73" customFormat="1" ht="15" customHeight="1" thickBot="1">
      <c r="B27" s="307" t="s">
        <v>47</v>
      </c>
      <c r="C27" s="307"/>
      <c r="D27" s="307"/>
      <c r="E27" s="307"/>
      <c r="F27" s="308"/>
      <c r="G27" s="292"/>
      <c r="H27" s="574"/>
      <c r="J27" s="693"/>
      <c r="K27" s="694"/>
      <c r="L27" s="693"/>
      <c r="M27" s="695"/>
      <c r="N27" s="696"/>
      <c r="O27" s="695"/>
      <c r="P27" s="693"/>
      <c r="Q27" s="694"/>
      <c r="R27" s="693"/>
      <c r="S27" s="695"/>
      <c r="T27" s="693"/>
      <c r="U27" s="697"/>
      <c r="V27" s="693"/>
      <c r="W27" s="694"/>
      <c r="X27" s="687"/>
      <c r="Y27" s="693"/>
      <c r="Z27" s="694"/>
      <c r="AA27" s="693"/>
      <c r="AB27" s="695"/>
      <c r="AC27" s="696"/>
      <c r="AD27" s="695"/>
      <c r="AE27" s="693"/>
      <c r="AF27" s="694"/>
      <c r="AG27" s="693"/>
      <c r="AH27" s="695"/>
      <c r="AI27" s="693"/>
      <c r="AJ27" s="697"/>
      <c r="AK27" s="693"/>
      <c r="AL27" s="694">
        <v>0.377</v>
      </c>
      <c r="AM27" s="687"/>
      <c r="AN27" s="693"/>
      <c r="AO27" s="694">
        <v>0.16200000000000001</v>
      </c>
      <c r="AP27" s="693"/>
      <c r="AQ27" s="695"/>
      <c r="AR27" s="696"/>
      <c r="AS27" s="695"/>
      <c r="AT27" s="693"/>
      <c r="AU27" s="694"/>
      <c r="AV27" s="693"/>
      <c r="AW27" s="695"/>
      <c r="AX27" s="693"/>
      <c r="AY27" s="697"/>
      <c r="AZ27" s="693"/>
      <c r="BA27" s="694"/>
      <c r="BC27" s="373"/>
      <c r="BD27" s="607"/>
      <c r="BE27" s="607"/>
      <c r="BF27" s="607"/>
      <c r="BG27" s="607"/>
      <c r="BH27" s="607"/>
      <c r="BI27" s="607"/>
      <c r="BJ27" s="607"/>
      <c r="BK27" s="607"/>
      <c r="BM27" s="607"/>
      <c r="BN27" s="607"/>
      <c r="BO27" s="607"/>
      <c r="BP27" s="607"/>
      <c r="BQ27" s="607"/>
      <c r="BR27" s="607"/>
      <c r="BS27" s="607"/>
      <c r="BT27" s="607"/>
      <c r="BV27" s="607"/>
      <c r="BW27" s="607"/>
      <c r="BX27" s="607"/>
      <c r="BY27" s="607"/>
      <c r="BZ27" s="607"/>
      <c r="CA27" s="607"/>
      <c r="CB27" s="607"/>
      <c r="CC27" s="607"/>
      <c r="CD27" s="75"/>
    </row>
    <row r="28" spans="1:82" s="87" customFormat="1" ht="15" customHeight="1" thickTop="1">
      <c r="B28" s="90"/>
      <c r="C28" s="90"/>
      <c r="D28" s="90"/>
      <c r="E28" s="90"/>
      <c r="F28" s="94"/>
      <c r="G28" s="292"/>
      <c r="H28" s="93" t="s">
        <v>48</v>
      </c>
      <c r="I28" s="501"/>
      <c r="J28" s="698"/>
      <c r="K28" s="698"/>
      <c r="L28" s="698"/>
      <c r="M28" s="698"/>
      <c r="N28" s="698"/>
      <c r="O28" s="698"/>
      <c r="P28" s="698"/>
      <c r="Q28" s="698"/>
      <c r="R28" s="698"/>
      <c r="S28" s="698"/>
      <c r="T28" s="698"/>
      <c r="U28" s="698"/>
      <c r="V28" s="698"/>
      <c r="W28" s="698"/>
      <c r="X28" s="698"/>
      <c r="Y28" s="698"/>
      <c r="Z28" s="698"/>
      <c r="AA28" s="698"/>
      <c r="AB28" s="698"/>
      <c r="AC28" s="698"/>
      <c r="AD28" s="698"/>
      <c r="AE28" s="698"/>
      <c r="AF28" s="698"/>
      <c r="AG28" s="698"/>
      <c r="AH28" s="698"/>
      <c r="AI28" s="698"/>
      <c r="AJ28" s="698"/>
      <c r="AK28" s="698"/>
      <c r="AL28" s="698"/>
      <c r="AM28" s="698"/>
      <c r="AN28" s="698"/>
      <c r="AO28" s="698"/>
      <c r="AP28" s="698"/>
      <c r="AQ28" s="698"/>
      <c r="AR28" s="698"/>
      <c r="AS28" s="698"/>
      <c r="AT28" s="698"/>
      <c r="AU28" s="698"/>
      <c r="AV28" s="698"/>
      <c r="AW28" s="698"/>
      <c r="AX28" s="698"/>
      <c r="AY28" s="698"/>
      <c r="AZ28" s="698"/>
      <c r="BA28" s="698"/>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row>
    <row r="29" spans="1:82" s="103" customFormat="1" ht="15" customHeight="1">
      <c r="B29" s="464" t="s">
        <v>30</v>
      </c>
      <c r="C29" s="666"/>
      <c r="D29" s="666"/>
      <c r="E29" s="666"/>
      <c r="F29" s="666"/>
      <c r="G29" s="548"/>
      <c r="H29" s="560"/>
      <c r="J29" s="699"/>
      <c r="K29" s="700"/>
      <c r="L29" s="699"/>
      <c r="M29" s="699"/>
      <c r="N29" s="699"/>
      <c r="O29" s="701"/>
      <c r="P29" s="699"/>
      <c r="Q29" s="699"/>
      <c r="R29" s="699"/>
      <c r="S29" s="699"/>
      <c r="T29" s="699"/>
      <c r="U29" s="699"/>
      <c r="V29" s="699"/>
      <c r="W29" s="700"/>
      <c r="X29" s="702"/>
      <c r="Y29" s="699"/>
      <c r="Z29" s="700"/>
      <c r="AA29" s="699"/>
      <c r="AB29" s="699"/>
      <c r="AC29" s="699"/>
      <c r="AD29" s="701"/>
      <c r="AE29" s="699"/>
      <c r="AF29" s="699"/>
      <c r="AG29" s="699"/>
      <c r="AH29" s="699"/>
      <c r="AI29" s="699"/>
      <c r="AJ29" s="699"/>
      <c r="AK29" s="699"/>
      <c r="AL29" s="700"/>
      <c r="AM29" s="702"/>
      <c r="AN29" s="699"/>
      <c r="AO29" s="700"/>
      <c r="AP29" s="699"/>
      <c r="AQ29" s="699"/>
      <c r="AR29" s="699"/>
      <c r="AS29" s="701"/>
      <c r="AT29" s="699"/>
      <c r="AU29" s="699"/>
      <c r="AV29" s="699"/>
      <c r="AW29" s="699"/>
      <c r="AX29" s="699"/>
      <c r="AY29" s="699"/>
      <c r="AZ29" s="699"/>
      <c r="BA29" s="700"/>
      <c r="BC29" s="499"/>
      <c r="BD29" s="104"/>
      <c r="BE29" s="104"/>
      <c r="BF29" s="104"/>
      <c r="BG29" s="104"/>
      <c r="BH29" s="104"/>
      <c r="BI29" s="104"/>
      <c r="BJ29" s="104"/>
      <c r="BK29" s="104"/>
      <c r="BL29" s="104"/>
      <c r="BM29" s="104"/>
      <c r="BN29" s="104"/>
      <c r="BO29" s="104"/>
      <c r="BP29" s="104"/>
      <c r="BQ29" s="104"/>
      <c r="BR29" s="104"/>
      <c r="BS29" s="104"/>
      <c r="BT29" s="104"/>
      <c r="BU29" s="104"/>
      <c r="BV29" s="104"/>
      <c r="BW29" s="104"/>
      <c r="BX29" s="104"/>
      <c r="BY29" s="104"/>
      <c r="BZ29" s="104"/>
      <c r="CA29" s="104"/>
      <c r="CB29" s="104"/>
      <c r="CC29" s="104"/>
      <c r="CD29" s="499"/>
    </row>
    <row r="30" spans="1:82" s="96" customFormat="1" ht="15" customHeight="1">
      <c r="B30" s="550" t="s">
        <v>3</v>
      </c>
      <c r="C30" s="550"/>
      <c r="D30" s="550"/>
      <c r="E30" s="550"/>
      <c r="F30" s="469"/>
      <c r="G30" s="375"/>
      <c r="H30" s="551"/>
      <c r="I30" s="375"/>
      <c r="J30" s="677"/>
      <c r="K30" s="678"/>
      <c r="L30" s="677"/>
      <c r="M30" s="679"/>
      <c r="N30" s="677"/>
      <c r="O30" s="679"/>
      <c r="P30" s="677"/>
      <c r="Q30" s="678"/>
      <c r="R30" s="677"/>
      <c r="S30" s="679"/>
      <c r="T30" s="677"/>
      <c r="U30" s="680"/>
      <c r="V30" s="677"/>
      <c r="W30" s="678">
        <v>5245</v>
      </c>
      <c r="X30" s="681"/>
      <c r="Y30" s="677"/>
      <c r="Z30" s="678">
        <v>1239</v>
      </c>
      <c r="AA30" s="677"/>
      <c r="AB30" s="679">
        <v>1252</v>
      </c>
      <c r="AC30" s="677"/>
      <c r="AD30" s="679">
        <v>2491</v>
      </c>
      <c r="AE30" s="677"/>
      <c r="AF30" s="678">
        <v>1264</v>
      </c>
      <c r="AG30" s="677"/>
      <c r="AH30" s="679">
        <v>1274</v>
      </c>
      <c r="AI30" s="677"/>
      <c r="AJ30" s="680">
        <v>2539</v>
      </c>
      <c r="AK30" s="677">
        <v>4881</v>
      </c>
      <c r="AL30" s="678">
        <v>5030</v>
      </c>
      <c r="AM30" s="681"/>
      <c r="AN30" s="677">
        <v>1173</v>
      </c>
      <c r="AO30" s="678">
        <v>1245</v>
      </c>
      <c r="AP30" s="677"/>
      <c r="AQ30" s="679"/>
      <c r="AR30" s="677"/>
      <c r="AS30" s="679"/>
      <c r="AT30" s="677"/>
      <c r="AU30" s="678"/>
      <c r="AV30" s="677"/>
      <c r="AW30" s="679"/>
      <c r="AX30" s="677"/>
      <c r="AY30" s="680"/>
      <c r="AZ30" s="677"/>
      <c r="BA30" s="678"/>
      <c r="BC30" s="352"/>
      <c r="BD30" s="906">
        <f t="shared" ref="BD30:BE41" si="132">IF(ABS(N30-(J30+L30))&lt;0.001,0,N30-(J30+L30))</f>
        <v>0</v>
      </c>
      <c r="BE30" s="906">
        <f t="shared" si="132"/>
        <v>0</v>
      </c>
      <c r="BF30" s="906">
        <f t="shared" ref="BF30:BG41" si="133">IF(ABS(T30-(P30+R30))&lt;0.001,0,T30-(P30+R30))</f>
        <v>0</v>
      </c>
      <c r="BG30" s="906">
        <f t="shared" si="133"/>
        <v>0</v>
      </c>
      <c r="BH30" s="906">
        <f t="shared" ref="BH30:BH41" si="134">IF(ABS(V30-(J30+L30+P30+R30))&lt;0.001,0,V30-(J30+L30+P30+R30))</f>
        <v>0</v>
      </c>
      <c r="BI30" s="906">
        <f t="shared" ref="BI30:BI45" si="135">IF(BI$6="OFF",0,IF(ABS(W30-(K30+M30+Q30+S30))&lt;0.001,0,W30-(K30+M30+Q30+S30)))</f>
        <v>0</v>
      </c>
      <c r="BJ30" s="906">
        <f t="shared" ref="BJ30:BJ41" si="136">IF(ABS(V30-(N30+T30))&lt;0.001,0,V30-(N30+T30))</f>
        <v>0</v>
      </c>
      <c r="BK30" s="906">
        <f t="shared" ref="BK30:BK45" si="137">IF(BK$6="OFF",0,IF(BK24=2016,0,IF(ABS(W30-(O30+U30))&lt;0.001,0,W30-(O30+U30))))</f>
        <v>0</v>
      </c>
      <c r="BL30" s="90"/>
      <c r="BM30" s="906">
        <f t="shared" ref="BM30:BN41" si="138">IF(ABS(AC30-(Y30+AA30))&lt;0.001,0,AC30-(Y30+AA30))</f>
        <v>0</v>
      </c>
      <c r="BN30" s="906">
        <f t="shared" si="138"/>
        <v>0</v>
      </c>
      <c r="BO30" s="906">
        <f t="shared" ref="BO30:BP41" si="139">IF(ABS(AI30-(AE30+AG30))&lt;0.001,0,AI30-(AE30+AG30))</f>
        <v>0</v>
      </c>
      <c r="BP30" s="906">
        <f t="shared" si="139"/>
        <v>1</v>
      </c>
      <c r="BQ30" s="906">
        <f t="shared" ref="BQ30:BQ45" si="140">IF(BQ$6="OFF",0,IF(ABS(AK30-(Y30+AA30+AE30+AG30))&lt;0.001,0,AK30-(Y30+AA30+AE30+AG30)))</f>
        <v>0</v>
      </c>
      <c r="BR30" s="906">
        <f t="shared" ref="BR30:BR41" si="141">IF(ABS(AL30-(Z30+AB30+AF30+AH30))&lt;0.001,0,AL30-(Z30+AB30+AF30+AH30))</f>
        <v>1</v>
      </c>
      <c r="BS30" s="906">
        <f t="shared" ref="BS30:BS45" si="142">IF(BS$6="OFF",0,IF(ABS(AK30-(AC30+AI30))&lt;0.001,0,AK30-(AC30+AI30)))</f>
        <v>0</v>
      </c>
      <c r="BT30" s="906">
        <f t="shared" ref="BT30:BT41" si="143">IF(ABS(AL30-(AD30+AJ30))&lt;0.001,0,AL30-(AD30+AJ30))</f>
        <v>0</v>
      </c>
      <c r="BU30" s="90"/>
      <c r="BV30" s="906">
        <f t="shared" ref="BV30:BW41" si="144">IF(ABS(AR30-(AN30+AP30))&lt;0.001,0,AR30-(AN30+AP30))</f>
        <v>-1173</v>
      </c>
      <c r="BW30" s="906">
        <f t="shared" si="144"/>
        <v>-1245</v>
      </c>
      <c r="BX30" s="906">
        <f t="shared" ref="BX30:BY41" si="145">IF(ABS(AX30-(AT30+AV30))&lt;0.001,0,AX30-(AT30+AV30))</f>
        <v>0</v>
      </c>
      <c r="BY30" s="906">
        <f t="shared" si="145"/>
        <v>0</v>
      </c>
      <c r="BZ30" s="906">
        <f t="shared" ref="BZ30:CA41" si="146">IF(ABS(AZ30-(AN30+AP30+AT30+AV30))&lt;0.001,0,AZ30-(AN30+AP30+AT30+AV30))</f>
        <v>-1173</v>
      </c>
      <c r="CA30" s="906">
        <f t="shared" si="146"/>
        <v>-1245</v>
      </c>
      <c r="CB30" s="906">
        <f t="shared" ref="CB30:CC41" si="147">IF(ABS(AZ30-(AR30+AX30))&lt;0.001,0,AZ30-(AR30+AX30))</f>
        <v>0</v>
      </c>
      <c r="CC30" s="906">
        <f t="shared" si="147"/>
        <v>0</v>
      </c>
      <c r="CD30" s="355"/>
    </row>
    <row r="31" spans="1:82" s="974" customFormat="1" ht="15" customHeight="1">
      <c r="A31" s="104"/>
      <c r="B31" s="813" t="s">
        <v>446</v>
      </c>
      <c r="C31" s="813"/>
      <c r="D31" s="813"/>
      <c r="E31" s="813"/>
      <c r="F31" s="814"/>
      <c r="G31" s="968"/>
      <c r="H31" s="11"/>
      <c r="I31" s="969"/>
      <c r="J31" s="970"/>
      <c r="K31" s="971"/>
      <c r="L31" s="970"/>
      <c r="M31" s="964"/>
      <c r="N31" s="970"/>
      <c r="O31" s="964"/>
      <c r="P31" s="970"/>
      <c r="Q31" s="972"/>
      <c r="R31" s="970"/>
      <c r="S31" s="964"/>
      <c r="T31" s="970"/>
      <c r="U31" s="965"/>
      <c r="V31" s="970"/>
      <c r="W31" s="972">
        <v>1489</v>
      </c>
      <c r="X31" s="973"/>
      <c r="Y31" s="970"/>
      <c r="Z31" s="971">
        <v>391</v>
      </c>
      <c r="AA31" s="970"/>
      <c r="AB31" s="964">
        <v>400</v>
      </c>
      <c r="AC31" s="970"/>
      <c r="AD31" s="964">
        <v>790</v>
      </c>
      <c r="AE31" s="970"/>
      <c r="AF31" s="971">
        <v>409</v>
      </c>
      <c r="AG31" s="970"/>
      <c r="AH31" s="964">
        <v>398</v>
      </c>
      <c r="AI31" s="970"/>
      <c r="AJ31" s="965">
        <v>806</v>
      </c>
      <c r="AK31" s="970">
        <v>1506</v>
      </c>
      <c r="AL31" s="972">
        <v>1597</v>
      </c>
      <c r="AM31" s="973"/>
      <c r="AN31" s="970">
        <v>380</v>
      </c>
      <c r="AO31" s="971"/>
      <c r="AP31" s="970"/>
      <c r="AQ31" s="964"/>
      <c r="AR31" s="970"/>
      <c r="AS31" s="964"/>
      <c r="AT31" s="970"/>
      <c r="AU31" s="971"/>
      <c r="AV31" s="970"/>
      <c r="AW31" s="964"/>
      <c r="AX31" s="970"/>
      <c r="AY31" s="965"/>
      <c r="AZ31" s="970"/>
      <c r="BA31" s="972"/>
      <c r="BC31" s="920"/>
      <c r="BD31" s="334">
        <f t="shared" si="132"/>
        <v>0</v>
      </c>
      <c r="BE31" s="334">
        <f t="shared" si="132"/>
        <v>0</v>
      </c>
      <c r="BF31" s="334">
        <f t="shared" si="133"/>
        <v>0</v>
      </c>
      <c r="BG31" s="334">
        <f t="shared" si="133"/>
        <v>0</v>
      </c>
      <c r="BH31" s="334">
        <f t="shared" si="134"/>
        <v>0</v>
      </c>
      <c r="BI31" s="334">
        <f t="shared" si="135"/>
        <v>0</v>
      </c>
      <c r="BJ31" s="334">
        <f t="shared" si="136"/>
        <v>0</v>
      </c>
      <c r="BK31" s="334">
        <f t="shared" si="137"/>
        <v>0</v>
      </c>
      <c r="BL31" s="90"/>
      <c r="BM31" s="334">
        <f t="shared" si="138"/>
        <v>0</v>
      </c>
      <c r="BN31" s="334">
        <f t="shared" si="138"/>
        <v>-1</v>
      </c>
      <c r="BO31" s="334">
        <f t="shared" si="139"/>
        <v>0</v>
      </c>
      <c r="BP31" s="334">
        <f t="shared" si="139"/>
        <v>-1</v>
      </c>
      <c r="BQ31" s="334">
        <f t="shared" si="140"/>
        <v>0</v>
      </c>
      <c r="BR31" s="334">
        <f t="shared" si="141"/>
        <v>-1</v>
      </c>
      <c r="BS31" s="334">
        <f t="shared" si="142"/>
        <v>0</v>
      </c>
      <c r="BT31" s="334">
        <f t="shared" si="143"/>
        <v>1</v>
      </c>
      <c r="BU31" s="90"/>
      <c r="BV31" s="334">
        <f t="shared" si="144"/>
        <v>-380</v>
      </c>
      <c r="BW31" s="334">
        <f t="shared" si="144"/>
        <v>0</v>
      </c>
      <c r="BX31" s="334">
        <f t="shared" si="145"/>
        <v>0</v>
      </c>
      <c r="BY31" s="334">
        <f t="shared" si="145"/>
        <v>0</v>
      </c>
      <c r="BZ31" s="334">
        <f t="shared" si="146"/>
        <v>-380</v>
      </c>
      <c r="CA31" s="334">
        <f t="shared" si="146"/>
        <v>0</v>
      </c>
      <c r="CB31" s="334">
        <f t="shared" si="147"/>
        <v>0</v>
      </c>
      <c r="CC31" s="334">
        <f t="shared" si="147"/>
        <v>0</v>
      </c>
      <c r="CD31" s="392"/>
    </row>
    <row r="32" spans="1:82" s="104" customFormat="1" ht="15" customHeight="1">
      <c r="B32" s="221"/>
      <c r="C32" s="221" t="s">
        <v>441</v>
      </c>
      <c r="D32" s="221"/>
      <c r="E32" s="221"/>
      <c r="F32" s="113"/>
      <c r="G32" s="314"/>
      <c r="H32" s="376"/>
      <c r="I32" s="321"/>
      <c r="J32" s="703"/>
      <c r="K32" s="704"/>
      <c r="L32" s="703"/>
      <c r="M32" s="705"/>
      <c r="N32" s="703"/>
      <c r="O32" s="705"/>
      <c r="P32" s="703"/>
      <c r="Q32" s="704"/>
      <c r="R32" s="703"/>
      <c r="S32" s="705"/>
      <c r="T32" s="703"/>
      <c r="U32" s="706"/>
      <c r="V32" s="703"/>
      <c r="W32" s="704">
        <v>731</v>
      </c>
      <c r="X32" s="707"/>
      <c r="Y32" s="703"/>
      <c r="Z32" s="704">
        <v>177</v>
      </c>
      <c r="AA32" s="703"/>
      <c r="AB32" s="705">
        <v>175</v>
      </c>
      <c r="AC32" s="703"/>
      <c r="AD32" s="705">
        <v>352</v>
      </c>
      <c r="AE32" s="703"/>
      <c r="AF32" s="704">
        <v>186</v>
      </c>
      <c r="AG32" s="703"/>
      <c r="AH32" s="705">
        <v>179</v>
      </c>
      <c r="AI32" s="703"/>
      <c r="AJ32" s="706">
        <v>365</v>
      </c>
      <c r="AK32" s="703">
        <v>731</v>
      </c>
      <c r="AL32" s="704">
        <v>716</v>
      </c>
      <c r="AM32" s="707"/>
      <c r="AN32" s="703">
        <v>177</v>
      </c>
      <c r="AO32" s="704"/>
      <c r="AP32" s="703"/>
      <c r="AQ32" s="705"/>
      <c r="AR32" s="703"/>
      <c r="AS32" s="705"/>
      <c r="AT32" s="703"/>
      <c r="AU32" s="704"/>
      <c r="AV32" s="703"/>
      <c r="AW32" s="705"/>
      <c r="AX32" s="703"/>
      <c r="AY32" s="706"/>
      <c r="AZ32" s="703"/>
      <c r="BA32" s="704"/>
      <c r="BC32" s="391"/>
      <c r="BD32" s="334">
        <f t="shared" si="132"/>
        <v>0</v>
      </c>
      <c r="BE32" s="334">
        <f t="shared" si="132"/>
        <v>0</v>
      </c>
      <c r="BF32" s="334">
        <f t="shared" si="133"/>
        <v>0</v>
      </c>
      <c r="BG32" s="334">
        <f t="shared" si="133"/>
        <v>0</v>
      </c>
      <c r="BH32" s="334">
        <f t="shared" si="134"/>
        <v>0</v>
      </c>
      <c r="BI32" s="334">
        <f t="shared" si="135"/>
        <v>0</v>
      </c>
      <c r="BJ32" s="334">
        <f t="shared" si="136"/>
        <v>0</v>
      </c>
      <c r="BK32" s="334">
        <f t="shared" si="137"/>
        <v>0</v>
      </c>
      <c r="BL32" s="90"/>
      <c r="BM32" s="334">
        <f t="shared" si="138"/>
        <v>0</v>
      </c>
      <c r="BN32" s="334">
        <f t="shared" si="138"/>
        <v>0</v>
      </c>
      <c r="BO32" s="334">
        <f t="shared" si="139"/>
        <v>0</v>
      </c>
      <c r="BP32" s="334">
        <f t="shared" si="139"/>
        <v>0</v>
      </c>
      <c r="BQ32" s="334">
        <f t="shared" si="140"/>
        <v>0</v>
      </c>
      <c r="BR32" s="334">
        <f t="shared" si="141"/>
        <v>-1</v>
      </c>
      <c r="BS32" s="334">
        <f t="shared" si="142"/>
        <v>0</v>
      </c>
      <c r="BT32" s="334">
        <f t="shared" si="143"/>
        <v>-1</v>
      </c>
      <c r="BU32" s="90"/>
      <c r="BV32" s="334">
        <f t="shared" si="144"/>
        <v>-177</v>
      </c>
      <c r="BW32" s="334">
        <f t="shared" si="144"/>
        <v>0</v>
      </c>
      <c r="BX32" s="334">
        <f t="shared" si="145"/>
        <v>0</v>
      </c>
      <c r="BY32" s="334">
        <f t="shared" si="145"/>
        <v>0</v>
      </c>
      <c r="BZ32" s="334">
        <f t="shared" si="146"/>
        <v>-177</v>
      </c>
      <c r="CA32" s="334">
        <f t="shared" si="146"/>
        <v>0</v>
      </c>
      <c r="CB32" s="334">
        <f t="shared" si="147"/>
        <v>0</v>
      </c>
      <c r="CC32" s="334">
        <f t="shared" si="147"/>
        <v>0</v>
      </c>
      <c r="CD32" s="392"/>
    </row>
    <row r="33" spans="1:82" s="104" customFormat="1" ht="15" customHeight="1">
      <c r="B33" s="221"/>
      <c r="C33" s="221" t="s">
        <v>442</v>
      </c>
      <c r="D33" s="221"/>
      <c r="E33" s="221"/>
      <c r="F33" s="113"/>
      <c r="G33" s="314"/>
      <c r="H33" s="376"/>
      <c r="I33" s="321"/>
      <c r="J33" s="703"/>
      <c r="K33" s="704"/>
      <c r="L33" s="703"/>
      <c r="M33" s="705"/>
      <c r="N33" s="703"/>
      <c r="O33" s="705"/>
      <c r="P33" s="703"/>
      <c r="Q33" s="704"/>
      <c r="R33" s="703"/>
      <c r="S33" s="705"/>
      <c r="T33" s="703"/>
      <c r="U33" s="706"/>
      <c r="V33" s="703"/>
      <c r="W33" s="704">
        <v>522</v>
      </c>
      <c r="X33" s="707"/>
      <c r="Y33" s="703"/>
      <c r="Z33" s="704">
        <v>138</v>
      </c>
      <c r="AA33" s="703"/>
      <c r="AB33" s="705">
        <v>145</v>
      </c>
      <c r="AC33" s="703"/>
      <c r="AD33" s="705">
        <v>283</v>
      </c>
      <c r="AE33" s="703"/>
      <c r="AF33" s="704">
        <v>142</v>
      </c>
      <c r="AG33" s="703"/>
      <c r="AH33" s="705">
        <v>144</v>
      </c>
      <c r="AI33" s="703"/>
      <c r="AJ33" s="706">
        <v>286</v>
      </c>
      <c r="AK33" s="703">
        <v>522</v>
      </c>
      <c r="AL33" s="704">
        <v>569</v>
      </c>
      <c r="AM33" s="707"/>
      <c r="AN33" s="703">
        <v>138</v>
      </c>
      <c r="AO33" s="704"/>
      <c r="AP33" s="703"/>
      <c r="AQ33" s="705"/>
      <c r="AR33" s="703"/>
      <c r="AS33" s="705"/>
      <c r="AT33" s="703"/>
      <c r="AU33" s="704"/>
      <c r="AV33" s="703"/>
      <c r="AW33" s="705"/>
      <c r="AX33" s="703"/>
      <c r="AY33" s="706"/>
      <c r="AZ33" s="703"/>
      <c r="BA33" s="704"/>
      <c r="BC33" s="391"/>
      <c r="BD33" s="334">
        <f t="shared" si="132"/>
        <v>0</v>
      </c>
      <c r="BE33" s="334">
        <f t="shared" si="132"/>
        <v>0</v>
      </c>
      <c r="BF33" s="334">
        <f t="shared" si="133"/>
        <v>0</v>
      </c>
      <c r="BG33" s="334">
        <f t="shared" si="133"/>
        <v>0</v>
      </c>
      <c r="BH33" s="334">
        <f t="shared" si="134"/>
        <v>0</v>
      </c>
      <c r="BI33" s="334">
        <f t="shared" si="135"/>
        <v>0</v>
      </c>
      <c r="BJ33" s="334">
        <f t="shared" si="136"/>
        <v>0</v>
      </c>
      <c r="BK33" s="334">
        <f t="shared" si="137"/>
        <v>0</v>
      </c>
      <c r="BL33" s="90"/>
      <c r="BM33" s="334">
        <f t="shared" si="138"/>
        <v>0</v>
      </c>
      <c r="BN33" s="334">
        <f t="shared" si="138"/>
        <v>0</v>
      </c>
      <c r="BO33" s="334">
        <f t="shared" si="139"/>
        <v>0</v>
      </c>
      <c r="BP33" s="334">
        <f t="shared" si="139"/>
        <v>0</v>
      </c>
      <c r="BQ33" s="334">
        <f t="shared" si="140"/>
        <v>0</v>
      </c>
      <c r="BR33" s="334">
        <f t="shared" si="141"/>
        <v>0</v>
      </c>
      <c r="BS33" s="334">
        <f t="shared" si="142"/>
        <v>0</v>
      </c>
      <c r="BT33" s="334">
        <f t="shared" si="143"/>
        <v>0</v>
      </c>
      <c r="BU33" s="90"/>
      <c r="BV33" s="334">
        <f t="shared" si="144"/>
        <v>-138</v>
      </c>
      <c r="BW33" s="334">
        <f t="shared" si="144"/>
        <v>0</v>
      </c>
      <c r="BX33" s="334">
        <f t="shared" si="145"/>
        <v>0</v>
      </c>
      <c r="BY33" s="334">
        <f t="shared" si="145"/>
        <v>0</v>
      </c>
      <c r="BZ33" s="334">
        <f t="shared" si="146"/>
        <v>-138</v>
      </c>
      <c r="CA33" s="334">
        <f t="shared" si="146"/>
        <v>0</v>
      </c>
      <c r="CB33" s="334">
        <f t="shared" si="147"/>
        <v>0</v>
      </c>
      <c r="CC33" s="334">
        <f t="shared" si="147"/>
        <v>0</v>
      </c>
      <c r="CD33" s="392"/>
    </row>
    <row r="34" spans="1:82" s="104" customFormat="1" ht="15" customHeight="1">
      <c r="B34" s="221"/>
      <c r="C34" s="221" t="s">
        <v>443</v>
      </c>
      <c r="D34" s="221"/>
      <c r="E34" s="221"/>
      <c r="F34" s="113"/>
      <c r="G34" s="314"/>
      <c r="H34" s="376"/>
      <c r="I34" s="321"/>
      <c r="J34" s="703"/>
      <c r="K34" s="704"/>
      <c r="L34" s="703"/>
      <c r="M34" s="705"/>
      <c r="N34" s="703"/>
      <c r="O34" s="705"/>
      <c r="P34" s="703"/>
      <c r="Q34" s="704"/>
      <c r="R34" s="703"/>
      <c r="S34" s="705"/>
      <c r="T34" s="703"/>
      <c r="U34" s="706"/>
      <c r="V34" s="703"/>
      <c r="W34" s="704">
        <v>246</v>
      </c>
      <c r="X34" s="707"/>
      <c r="Y34" s="703"/>
      <c r="Z34" s="704">
        <v>70</v>
      </c>
      <c r="AA34" s="703"/>
      <c r="AB34" s="705">
        <v>69</v>
      </c>
      <c r="AC34" s="703"/>
      <c r="AD34" s="705">
        <v>139</v>
      </c>
      <c r="AE34" s="703"/>
      <c r="AF34" s="704">
        <v>71</v>
      </c>
      <c r="AG34" s="703"/>
      <c r="AH34" s="705">
        <v>69</v>
      </c>
      <c r="AI34" s="703"/>
      <c r="AJ34" s="706">
        <v>141</v>
      </c>
      <c r="AK34" s="703">
        <v>234</v>
      </c>
      <c r="AL34" s="704">
        <v>280</v>
      </c>
      <c r="AM34" s="707"/>
      <c r="AN34" s="703">
        <v>60</v>
      </c>
      <c r="AO34" s="704"/>
      <c r="AP34" s="703"/>
      <c r="AQ34" s="705"/>
      <c r="AR34" s="703"/>
      <c r="AS34" s="705"/>
      <c r="AT34" s="703"/>
      <c r="AU34" s="704"/>
      <c r="AV34" s="703"/>
      <c r="AW34" s="705"/>
      <c r="AX34" s="703"/>
      <c r="AY34" s="706"/>
      <c r="AZ34" s="703"/>
      <c r="BA34" s="704"/>
      <c r="BC34" s="391"/>
      <c r="BD34" s="334">
        <f t="shared" si="132"/>
        <v>0</v>
      </c>
      <c r="BE34" s="334">
        <f t="shared" si="132"/>
        <v>0</v>
      </c>
      <c r="BF34" s="334">
        <f t="shared" si="133"/>
        <v>0</v>
      </c>
      <c r="BG34" s="334">
        <f t="shared" si="133"/>
        <v>0</v>
      </c>
      <c r="BH34" s="334">
        <f t="shared" si="134"/>
        <v>0</v>
      </c>
      <c r="BI34" s="334">
        <f t="shared" si="135"/>
        <v>0</v>
      </c>
      <c r="BJ34" s="334">
        <f t="shared" si="136"/>
        <v>0</v>
      </c>
      <c r="BK34" s="334">
        <f t="shared" si="137"/>
        <v>0</v>
      </c>
      <c r="BL34" s="90"/>
      <c r="BM34" s="334">
        <f t="shared" si="138"/>
        <v>0</v>
      </c>
      <c r="BN34" s="334">
        <f t="shared" si="138"/>
        <v>0</v>
      </c>
      <c r="BO34" s="334">
        <f t="shared" si="139"/>
        <v>0</v>
      </c>
      <c r="BP34" s="334">
        <f t="shared" si="139"/>
        <v>1</v>
      </c>
      <c r="BQ34" s="334">
        <f t="shared" si="140"/>
        <v>0</v>
      </c>
      <c r="BR34" s="334">
        <f t="shared" si="141"/>
        <v>1</v>
      </c>
      <c r="BS34" s="334">
        <f t="shared" si="142"/>
        <v>0</v>
      </c>
      <c r="BT34" s="334">
        <f t="shared" si="143"/>
        <v>0</v>
      </c>
      <c r="BU34" s="90"/>
      <c r="BV34" s="334">
        <f t="shared" si="144"/>
        <v>-60</v>
      </c>
      <c r="BW34" s="334">
        <f t="shared" si="144"/>
        <v>0</v>
      </c>
      <c r="BX34" s="334">
        <f t="shared" si="145"/>
        <v>0</v>
      </c>
      <c r="BY34" s="334">
        <f t="shared" si="145"/>
        <v>0</v>
      </c>
      <c r="BZ34" s="334">
        <f t="shared" si="146"/>
        <v>-60</v>
      </c>
      <c r="CA34" s="334">
        <f t="shared" si="146"/>
        <v>0</v>
      </c>
      <c r="CB34" s="334">
        <f t="shared" si="147"/>
        <v>0</v>
      </c>
      <c r="CC34" s="334">
        <f t="shared" si="147"/>
        <v>0</v>
      </c>
      <c r="CD34" s="392"/>
    </row>
    <row r="35" spans="1:82" s="974" customFormat="1" ht="15" customHeight="1">
      <c r="A35" s="104"/>
      <c r="B35" s="274" t="s">
        <v>448</v>
      </c>
      <c r="C35" s="274"/>
      <c r="D35" s="274"/>
      <c r="E35" s="274"/>
      <c r="F35" s="55"/>
      <c r="G35" s="968"/>
      <c r="H35" s="424"/>
      <c r="I35" s="969"/>
      <c r="J35" s="970"/>
      <c r="K35" s="972"/>
      <c r="L35" s="970"/>
      <c r="M35" s="964"/>
      <c r="N35" s="970"/>
      <c r="O35" s="964"/>
      <c r="P35" s="970"/>
      <c r="Q35" s="972"/>
      <c r="R35" s="970"/>
      <c r="S35" s="964"/>
      <c r="T35" s="970"/>
      <c r="U35" s="965"/>
      <c r="V35" s="970"/>
      <c r="W35" s="972">
        <v>945</v>
      </c>
      <c r="X35" s="973"/>
      <c r="Y35" s="970"/>
      <c r="Z35" s="972">
        <v>269</v>
      </c>
      <c r="AA35" s="970"/>
      <c r="AB35" s="964">
        <v>272</v>
      </c>
      <c r="AC35" s="970"/>
      <c r="AD35" s="964">
        <v>541</v>
      </c>
      <c r="AE35" s="970"/>
      <c r="AF35" s="972">
        <v>271</v>
      </c>
      <c r="AG35" s="970"/>
      <c r="AH35" s="964">
        <v>284</v>
      </c>
      <c r="AI35" s="970"/>
      <c r="AJ35" s="965">
        <v>555</v>
      </c>
      <c r="AK35" s="970">
        <v>1052</v>
      </c>
      <c r="AL35" s="972">
        <v>1096</v>
      </c>
      <c r="AM35" s="973"/>
      <c r="AN35" s="970">
        <v>267</v>
      </c>
      <c r="AO35" s="972">
        <v>280</v>
      </c>
      <c r="AP35" s="970"/>
      <c r="AQ35" s="964"/>
      <c r="AR35" s="970"/>
      <c r="AS35" s="964"/>
      <c r="AT35" s="970"/>
      <c r="AU35" s="972"/>
      <c r="AV35" s="970"/>
      <c r="AW35" s="964"/>
      <c r="AX35" s="970"/>
      <c r="AY35" s="965"/>
      <c r="AZ35" s="970"/>
      <c r="BA35" s="972"/>
      <c r="BC35" s="920"/>
      <c r="BD35" s="334">
        <f t="shared" si="132"/>
        <v>0</v>
      </c>
      <c r="BE35" s="334">
        <f t="shared" si="132"/>
        <v>0</v>
      </c>
      <c r="BF35" s="334">
        <f t="shared" si="133"/>
        <v>0</v>
      </c>
      <c r="BG35" s="334">
        <f t="shared" si="133"/>
        <v>0</v>
      </c>
      <c r="BH35" s="334">
        <f t="shared" si="134"/>
        <v>0</v>
      </c>
      <c r="BI35" s="334">
        <f t="shared" si="135"/>
        <v>0</v>
      </c>
      <c r="BJ35" s="334">
        <f t="shared" si="136"/>
        <v>0</v>
      </c>
      <c r="BK35" s="334">
        <f t="shared" si="137"/>
        <v>0</v>
      </c>
      <c r="BL35" s="90"/>
      <c r="BM35" s="334">
        <f t="shared" si="138"/>
        <v>0</v>
      </c>
      <c r="BN35" s="334">
        <f t="shared" si="138"/>
        <v>0</v>
      </c>
      <c r="BO35" s="334">
        <f t="shared" si="139"/>
        <v>0</v>
      </c>
      <c r="BP35" s="334">
        <f t="shared" si="139"/>
        <v>0</v>
      </c>
      <c r="BQ35" s="334">
        <f t="shared" si="140"/>
        <v>0</v>
      </c>
      <c r="BR35" s="334">
        <f t="shared" si="141"/>
        <v>0</v>
      </c>
      <c r="BS35" s="334">
        <f t="shared" si="142"/>
        <v>0</v>
      </c>
      <c r="BT35" s="334">
        <f t="shared" si="143"/>
        <v>0</v>
      </c>
      <c r="BU35" s="90"/>
      <c r="BV35" s="334">
        <f t="shared" si="144"/>
        <v>-267</v>
      </c>
      <c r="BW35" s="334">
        <f t="shared" si="144"/>
        <v>-280</v>
      </c>
      <c r="BX35" s="334">
        <f t="shared" si="145"/>
        <v>0</v>
      </c>
      <c r="BY35" s="334">
        <f t="shared" si="145"/>
        <v>0</v>
      </c>
      <c r="BZ35" s="334">
        <f t="shared" si="146"/>
        <v>-267</v>
      </c>
      <c r="CA35" s="334">
        <f t="shared" si="146"/>
        <v>-280</v>
      </c>
      <c r="CB35" s="334">
        <f t="shared" si="147"/>
        <v>0</v>
      </c>
      <c r="CC35" s="334">
        <f t="shared" si="147"/>
        <v>0</v>
      </c>
      <c r="CD35" s="392"/>
    </row>
    <row r="36" spans="1:82" s="104" customFormat="1" ht="15" customHeight="1">
      <c r="B36" s="221"/>
      <c r="C36" s="221" t="s">
        <v>444</v>
      </c>
      <c r="D36" s="221"/>
      <c r="E36" s="221"/>
      <c r="F36" s="113"/>
      <c r="G36" s="314"/>
      <c r="H36" s="376"/>
      <c r="I36" s="321"/>
      <c r="J36" s="703"/>
      <c r="K36" s="704"/>
      <c r="L36" s="703"/>
      <c r="M36" s="705"/>
      <c r="N36" s="703"/>
      <c r="O36" s="705"/>
      <c r="P36" s="703"/>
      <c r="Q36" s="704"/>
      <c r="R36" s="703"/>
      <c r="S36" s="705"/>
      <c r="T36" s="703"/>
      <c r="U36" s="706"/>
      <c r="V36" s="703"/>
      <c r="W36" s="704">
        <v>798</v>
      </c>
      <c r="X36" s="707"/>
      <c r="Y36" s="703"/>
      <c r="Z36" s="704">
        <v>200</v>
      </c>
      <c r="AA36" s="703"/>
      <c r="AB36" s="705">
        <v>203</v>
      </c>
      <c r="AC36" s="703"/>
      <c r="AD36" s="705">
        <v>403</v>
      </c>
      <c r="AE36" s="703"/>
      <c r="AF36" s="704">
        <v>203</v>
      </c>
      <c r="AG36" s="703"/>
      <c r="AH36" s="705">
        <v>215</v>
      </c>
      <c r="AI36" s="703"/>
      <c r="AJ36" s="706">
        <v>418</v>
      </c>
      <c r="AK36" s="703">
        <v>798</v>
      </c>
      <c r="AL36" s="704">
        <v>821</v>
      </c>
      <c r="AM36" s="707"/>
      <c r="AN36" s="703">
        <v>200</v>
      </c>
      <c r="AO36" s="704">
        <v>204</v>
      </c>
      <c r="AP36" s="703"/>
      <c r="AQ36" s="705"/>
      <c r="AR36" s="703"/>
      <c r="AS36" s="705"/>
      <c r="AT36" s="703"/>
      <c r="AU36" s="704"/>
      <c r="AV36" s="703"/>
      <c r="AW36" s="705"/>
      <c r="AX36" s="703"/>
      <c r="AY36" s="706"/>
      <c r="AZ36" s="703"/>
      <c r="BA36" s="704"/>
      <c r="BC36" s="391"/>
      <c r="BD36" s="334">
        <f t="shared" si="132"/>
        <v>0</v>
      </c>
      <c r="BE36" s="334">
        <f t="shared" si="132"/>
        <v>0</v>
      </c>
      <c r="BF36" s="334">
        <f t="shared" si="133"/>
        <v>0</v>
      </c>
      <c r="BG36" s="334">
        <f t="shared" si="133"/>
        <v>0</v>
      </c>
      <c r="BH36" s="334">
        <f t="shared" si="134"/>
        <v>0</v>
      </c>
      <c r="BI36" s="334">
        <f t="shared" si="135"/>
        <v>0</v>
      </c>
      <c r="BJ36" s="334">
        <f t="shared" si="136"/>
        <v>0</v>
      </c>
      <c r="BK36" s="334">
        <f t="shared" si="137"/>
        <v>0</v>
      </c>
      <c r="BL36" s="90"/>
      <c r="BM36" s="334">
        <f t="shared" si="138"/>
        <v>0</v>
      </c>
      <c r="BN36" s="334">
        <f t="shared" si="138"/>
        <v>0</v>
      </c>
      <c r="BO36" s="334">
        <f t="shared" si="139"/>
        <v>0</v>
      </c>
      <c r="BP36" s="334">
        <f t="shared" si="139"/>
        <v>0</v>
      </c>
      <c r="BQ36" s="334">
        <f t="shared" si="140"/>
        <v>0</v>
      </c>
      <c r="BR36" s="334">
        <f t="shared" si="141"/>
        <v>0</v>
      </c>
      <c r="BS36" s="334">
        <f t="shared" si="142"/>
        <v>0</v>
      </c>
      <c r="BT36" s="334">
        <f t="shared" si="143"/>
        <v>0</v>
      </c>
      <c r="BU36" s="90"/>
      <c r="BV36" s="334">
        <f t="shared" si="144"/>
        <v>-200</v>
      </c>
      <c r="BW36" s="334">
        <f t="shared" si="144"/>
        <v>-204</v>
      </c>
      <c r="BX36" s="334">
        <f t="shared" si="145"/>
        <v>0</v>
      </c>
      <c r="BY36" s="334">
        <f t="shared" si="145"/>
        <v>0</v>
      </c>
      <c r="BZ36" s="334">
        <f t="shared" si="146"/>
        <v>-200</v>
      </c>
      <c r="CA36" s="334">
        <f t="shared" si="146"/>
        <v>-204</v>
      </c>
      <c r="CB36" s="334">
        <f t="shared" si="147"/>
        <v>0</v>
      </c>
      <c r="CC36" s="334">
        <f t="shared" si="147"/>
        <v>0</v>
      </c>
      <c r="CD36" s="392"/>
    </row>
    <row r="37" spans="1:82" s="104" customFormat="1" ht="15" customHeight="1">
      <c r="B37" s="221"/>
      <c r="C37" s="221" t="s">
        <v>504</v>
      </c>
      <c r="D37" s="221"/>
      <c r="E37" s="221"/>
      <c r="F37" s="113"/>
      <c r="G37" s="314"/>
      <c r="H37" s="563"/>
      <c r="I37" s="321"/>
      <c r="J37" s="703"/>
      <c r="K37" s="704"/>
      <c r="L37" s="703"/>
      <c r="M37" s="705"/>
      <c r="N37" s="703"/>
      <c r="O37" s="705"/>
      <c r="P37" s="703"/>
      <c r="Q37" s="704"/>
      <c r="R37" s="703"/>
      <c r="S37" s="705"/>
      <c r="T37" s="703"/>
      <c r="U37" s="706"/>
      <c r="V37" s="703"/>
      <c r="W37" s="704">
        <v>101</v>
      </c>
      <c r="X37" s="707"/>
      <c r="Y37" s="703"/>
      <c r="Z37" s="704">
        <v>59</v>
      </c>
      <c r="AA37" s="703"/>
      <c r="AB37" s="705">
        <v>62</v>
      </c>
      <c r="AC37" s="703"/>
      <c r="AD37" s="705">
        <v>121</v>
      </c>
      <c r="AE37" s="703"/>
      <c r="AF37" s="704">
        <v>61</v>
      </c>
      <c r="AG37" s="703"/>
      <c r="AH37" s="705">
        <v>64</v>
      </c>
      <c r="AI37" s="703"/>
      <c r="AJ37" s="706">
        <v>124</v>
      </c>
      <c r="AK37" s="703">
        <v>195</v>
      </c>
      <c r="AL37" s="704">
        <v>246</v>
      </c>
      <c r="AM37" s="707"/>
      <c r="AN37" s="703">
        <v>59</v>
      </c>
      <c r="AO37" s="704">
        <v>71</v>
      </c>
      <c r="AP37" s="703"/>
      <c r="AQ37" s="705"/>
      <c r="AR37" s="703"/>
      <c r="AS37" s="705"/>
      <c r="AT37" s="703"/>
      <c r="AU37" s="704"/>
      <c r="AV37" s="703"/>
      <c r="AW37" s="705"/>
      <c r="AX37" s="703"/>
      <c r="AY37" s="706"/>
      <c r="AZ37" s="703"/>
      <c r="BA37" s="704"/>
      <c r="BC37" s="391"/>
      <c r="BD37" s="334">
        <f t="shared" ref="BD37" si="148">IF(ABS(N37-(J37+L37))&lt;0.001,0,N37-(J37+L37))</f>
        <v>0</v>
      </c>
      <c r="BE37" s="334">
        <f t="shared" ref="BE37" si="149">IF(ABS(O37-(K37+M37))&lt;0.001,0,O37-(K37+M37))</f>
        <v>0</v>
      </c>
      <c r="BF37" s="334">
        <f t="shared" ref="BF37" si="150">IF(ABS(T37-(P37+R37))&lt;0.001,0,T37-(P37+R37))</f>
        <v>0</v>
      </c>
      <c r="BG37" s="334">
        <f t="shared" ref="BG37" si="151">IF(ABS(U37-(Q37+S37))&lt;0.001,0,U37-(Q37+S37))</f>
        <v>0</v>
      </c>
      <c r="BH37" s="334">
        <f t="shared" ref="BH37" si="152">IF(ABS(V37-(J37+L37+P37+R37))&lt;0.001,0,V37-(J37+L37+P37+R37))</f>
        <v>0</v>
      </c>
      <c r="BI37" s="334">
        <f t="shared" si="135"/>
        <v>0</v>
      </c>
      <c r="BJ37" s="334">
        <f t="shared" ref="BJ37" si="153">IF(ABS(V37-(N37+T37))&lt;0.001,0,V37-(N37+T37))</f>
        <v>0</v>
      </c>
      <c r="BK37" s="334">
        <f t="shared" si="137"/>
        <v>0</v>
      </c>
      <c r="BL37" s="90"/>
      <c r="BM37" s="334">
        <f t="shared" ref="BM37" si="154">IF(ABS(AC37-(Y37+AA37))&lt;0.001,0,AC37-(Y37+AA37))</f>
        <v>0</v>
      </c>
      <c r="BN37" s="334">
        <f t="shared" ref="BN37" si="155">IF(ABS(AD37-(Z37+AB37))&lt;0.001,0,AD37-(Z37+AB37))</f>
        <v>0</v>
      </c>
      <c r="BO37" s="334">
        <f t="shared" ref="BO37" si="156">IF(ABS(AI37-(AE37+AG37))&lt;0.001,0,AI37-(AE37+AG37))</f>
        <v>0</v>
      </c>
      <c r="BP37" s="334">
        <f t="shared" ref="BP37" si="157">IF(ABS(AJ37-(AF37+AH37))&lt;0.001,0,AJ37-(AF37+AH37))</f>
        <v>-1</v>
      </c>
      <c r="BQ37" s="334">
        <f t="shared" si="140"/>
        <v>0</v>
      </c>
      <c r="BR37" s="334">
        <f t="shared" ref="BR37" si="158">IF(ABS(AL37-(Z37+AB37+AF37+AH37))&lt;0.001,0,AL37-(Z37+AB37+AF37+AH37))</f>
        <v>0</v>
      </c>
      <c r="BS37" s="334">
        <f t="shared" si="142"/>
        <v>0</v>
      </c>
      <c r="BT37" s="334">
        <f t="shared" ref="BT37" si="159">IF(ABS(AL37-(AD37+AJ37))&lt;0.001,0,AL37-(AD37+AJ37))</f>
        <v>1</v>
      </c>
      <c r="BU37" s="90"/>
      <c r="BV37" s="334">
        <f t="shared" ref="BV37" si="160">IF(ABS(AR37-(AN37+AP37))&lt;0.001,0,AR37-(AN37+AP37))</f>
        <v>-59</v>
      </c>
      <c r="BW37" s="334">
        <f t="shared" ref="BW37" si="161">IF(ABS(AS37-(AO37+AQ37))&lt;0.001,0,AS37-(AO37+AQ37))</f>
        <v>-71</v>
      </c>
      <c r="BX37" s="334">
        <f t="shared" ref="BX37" si="162">IF(ABS(AX37-(AT37+AV37))&lt;0.001,0,AX37-(AT37+AV37))</f>
        <v>0</v>
      </c>
      <c r="BY37" s="334">
        <f t="shared" ref="BY37" si="163">IF(ABS(AY37-(AU37+AW37))&lt;0.001,0,AY37-(AU37+AW37))</f>
        <v>0</v>
      </c>
      <c r="BZ37" s="334">
        <f t="shared" ref="BZ37" si="164">IF(ABS(AZ37-(AN37+AP37+AT37+AV37))&lt;0.001,0,AZ37-(AN37+AP37+AT37+AV37))</f>
        <v>-59</v>
      </c>
      <c r="CA37" s="334">
        <f t="shared" ref="CA37" si="165">IF(ABS(BA37-(AO37+AQ37+AU37+AW37))&lt;0.001,0,BA37-(AO37+AQ37+AU37+AW37))</f>
        <v>-71</v>
      </c>
      <c r="CB37" s="334">
        <f t="shared" ref="CB37" si="166">IF(ABS(AZ37-(AR37+AX37))&lt;0.001,0,AZ37-(AR37+AX37))</f>
        <v>0</v>
      </c>
      <c r="CC37" s="334">
        <f t="shared" ref="CC37" si="167">IF(ABS(BA37-(AS37+AY37))&lt;0.001,0,BA37-(AS37+AY37))</f>
        <v>0</v>
      </c>
      <c r="CD37" s="392"/>
    </row>
    <row r="38" spans="1:82" s="974" customFormat="1" ht="15" customHeight="1">
      <c r="A38" s="104"/>
      <c r="B38" s="274" t="s">
        <v>68</v>
      </c>
      <c r="C38" s="274"/>
      <c r="D38" s="274"/>
      <c r="E38" s="274"/>
      <c r="F38" s="55"/>
      <c r="G38" s="968"/>
      <c r="H38" s="11"/>
      <c r="I38" s="969"/>
      <c r="J38" s="970"/>
      <c r="K38" s="971"/>
      <c r="L38" s="970"/>
      <c r="M38" s="964"/>
      <c r="N38" s="970"/>
      <c r="O38" s="964"/>
      <c r="P38" s="970"/>
      <c r="Q38" s="972"/>
      <c r="R38" s="970"/>
      <c r="S38" s="964"/>
      <c r="T38" s="970"/>
      <c r="U38" s="965"/>
      <c r="V38" s="970"/>
      <c r="W38" s="972">
        <v>1135</v>
      </c>
      <c r="X38" s="973"/>
      <c r="Y38" s="970"/>
      <c r="Z38" s="971">
        <v>162</v>
      </c>
      <c r="AA38" s="970"/>
      <c r="AB38" s="964">
        <v>155</v>
      </c>
      <c r="AC38" s="970"/>
      <c r="AD38" s="964">
        <v>317</v>
      </c>
      <c r="AE38" s="970"/>
      <c r="AF38" s="972">
        <v>156</v>
      </c>
      <c r="AG38" s="970"/>
      <c r="AH38" s="964">
        <v>160</v>
      </c>
      <c r="AI38" s="970"/>
      <c r="AJ38" s="965">
        <v>316</v>
      </c>
      <c r="AK38" s="970">
        <v>617</v>
      </c>
      <c r="AL38" s="972">
        <v>633</v>
      </c>
      <c r="AM38" s="973"/>
      <c r="AN38" s="970">
        <v>142</v>
      </c>
      <c r="AO38" s="971">
        <v>153</v>
      </c>
      <c r="AP38" s="970"/>
      <c r="AQ38" s="964"/>
      <c r="AR38" s="970"/>
      <c r="AS38" s="964"/>
      <c r="AT38" s="970"/>
      <c r="AU38" s="972"/>
      <c r="AV38" s="970"/>
      <c r="AW38" s="964"/>
      <c r="AX38" s="970"/>
      <c r="AY38" s="965"/>
      <c r="AZ38" s="970"/>
      <c r="BA38" s="972"/>
      <c r="BC38" s="920"/>
      <c r="BD38" s="334">
        <f>IF(ABS(N38-(J38+L38))&lt;0.001,0,N38-(J38+L38))</f>
        <v>0</v>
      </c>
      <c r="BE38" s="334">
        <f>IF(ABS(O38-(K38+M38))&lt;0.001,0,O38-(K38+M38))</f>
        <v>0</v>
      </c>
      <c r="BF38" s="334">
        <f>IF(ABS(T38-(P38+R38))&lt;0.001,0,T38-(P38+R38))</f>
        <v>0</v>
      </c>
      <c r="BG38" s="334">
        <f>IF(ABS(U38-(Q38+S38))&lt;0.001,0,U38-(Q38+S38))</f>
        <v>0</v>
      </c>
      <c r="BH38" s="334">
        <f>IF(ABS(V38-(J38+L38+P38+R38))&lt;0.001,0,V38-(J38+L38+P38+R38))</f>
        <v>0</v>
      </c>
      <c r="BI38" s="334">
        <f t="shared" si="135"/>
        <v>0</v>
      </c>
      <c r="BJ38" s="334">
        <f>IF(ABS(V38-(N38+T38))&lt;0.001,0,V38-(N38+T38))</f>
        <v>0</v>
      </c>
      <c r="BK38" s="334">
        <f t="shared" si="137"/>
        <v>0</v>
      </c>
      <c r="BL38" s="90"/>
      <c r="BM38" s="334">
        <f>IF(ABS(AC38-(Y38+AA38))&lt;0.001,0,AC38-(Y38+AA38))</f>
        <v>0</v>
      </c>
      <c r="BN38" s="334">
        <f>IF(ABS(AD38-(Z38+AB38))&lt;0.001,0,AD38-(Z38+AB38))</f>
        <v>0</v>
      </c>
      <c r="BO38" s="334">
        <f>IF(ABS(AI38-(AE38+AG38))&lt;0.001,0,AI38-(AE38+AG38))</f>
        <v>0</v>
      </c>
      <c r="BP38" s="334">
        <f>IF(ABS(AJ38-(AF38+AH38))&lt;0.001,0,AJ38-(AF38+AH38))</f>
        <v>0</v>
      </c>
      <c r="BQ38" s="334">
        <f t="shared" si="140"/>
        <v>0</v>
      </c>
      <c r="BR38" s="334">
        <f>IF(ABS(AL38-(Z38+AB38+AF38+AH38))&lt;0.001,0,AL38-(Z38+AB38+AF38+AH38))</f>
        <v>0</v>
      </c>
      <c r="BS38" s="334">
        <f t="shared" si="142"/>
        <v>0</v>
      </c>
      <c r="BT38" s="334">
        <f>IF(ABS(AL38-(AD38+AJ38))&lt;0.001,0,AL38-(AD38+AJ38))</f>
        <v>0</v>
      </c>
      <c r="BU38" s="90"/>
      <c r="BV38" s="334">
        <f>IF(ABS(AR38-(AN38+AP38))&lt;0.001,0,AR38-(AN38+AP38))</f>
        <v>-142</v>
      </c>
      <c r="BW38" s="334">
        <f>IF(ABS(AS38-(AO38+AQ38))&lt;0.001,0,AS38-(AO38+AQ38))</f>
        <v>-153</v>
      </c>
      <c r="BX38" s="334">
        <f>IF(ABS(AX38-(AT38+AV38))&lt;0.001,0,AX38-(AT38+AV38))</f>
        <v>0</v>
      </c>
      <c r="BY38" s="334">
        <f>IF(ABS(AY38-(AU38+AW38))&lt;0.001,0,AY38-(AU38+AW38))</f>
        <v>0</v>
      </c>
      <c r="BZ38" s="334">
        <f>IF(ABS(AZ38-(AN38+AP38+AT38+AV38))&lt;0.001,0,AZ38-(AN38+AP38+AT38+AV38))</f>
        <v>-142</v>
      </c>
      <c r="CA38" s="334">
        <f>IF(ABS(BA38-(AO38+AQ38+AU38+AW38))&lt;0.001,0,BA38-(AO38+AQ38+AU38+AW38))</f>
        <v>-153</v>
      </c>
      <c r="CB38" s="334">
        <f>IF(ABS(AZ38-(AR38+AX38))&lt;0.001,0,AZ38-(AR38+AX38))</f>
        <v>0</v>
      </c>
      <c r="CC38" s="334">
        <f>IF(ABS(BA38-(AS38+AY38))&lt;0.001,0,BA38-(AS38+AY38))</f>
        <v>0</v>
      </c>
      <c r="CD38" s="392"/>
    </row>
    <row r="39" spans="1:82" s="104" customFormat="1" ht="15" customHeight="1">
      <c r="B39" s="221" t="s">
        <v>492</v>
      </c>
      <c r="C39" s="221"/>
      <c r="D39" s="221"/>
      <c r="E39" s="221"/>
      <c r="F39" s="113"/>
      <c r="G39" s="314"/>
      <c r="H39" s="376"/>
      <c r="I39" s="321"/>
      <c r="J39" s="703"/>
      <c r="K39" s="704"/>
      <c r="L39" s="703"/>
      <c r="M39" s="705"/>
      <c r="N39" s="703"/>
      <c r="O39" s="705"/>
      <c r="P39" s="703"/>
      <c r="Q39" s="704"/>
      <c r="R39" s="703"/>
      <c r="S39" s="705"/>
      <c r="T39" s="703"/>
      <c r="U39" s="706"/>
      <c r="V39" s="703"/>
      <c r="W39" s="704">
        <v>509</v>
      </c>
      <c r="X39" s="707"/>
      <c r="Y39" s="703"/>
      <c r="Z39" s="704">
        <v>124</v>
      </c>
      <c r="AA39" s="703"/>
      <c r="AB39" s="705">
        <v>133</v>
      </c>
      <c r="AC39" s="703"/>
      <c r="AD39" s="705">
        <v>257</v>
      </c>
      <c r="AE39" s="703"/>
      <c r="AF39" s="704">
        <v>141</v>
      </c>
      <c r="AG39" s="703"/>
      <c r="AH39" s="705">
        <v>137</v>
      </c>
      <c r="AI39" s="703"/>
      <c r="AJ39" s="706">
        <v>278</v>
      </c>
      <c r="AK39" s="703">
        <v>504</v>
      </c>
      <c r="AL39" s="704">
        <v>535</v>
      </c>
      <c r="AM39" s="707"/>
      <c r="AN39" s="703">
        <v>117</v>
      </c>
      <c r="AO39" s="704">
        <v>133</v>
      </c>
      <c r="AP39" s="703"/>
      <c r="AQ39" s="705"/>
      <c r="AR39" s="703"/>
      <c r="AS39" s="705"/>
      <c r="AT39" s="703"/>
      <c r="AU39" s="704"/>
      <c r="AV39" s="703"/>
      <c r="AW39" s="705"/>
      <c r="AX39" s="703"/>
      <c r="AY39" s="706"/>
      <c r="AZ39" s="703"/>
      <c r="BA39" s="704"/>
      <c r="BC39" s="391"/>
      <c r="BD39" s="334">
        <f t="shared" si="132"/>
        <v>0</v>
      </c>
      <c r="BE39" s="334">
        <f t="shared" si="132"/>
        <v>0</v>
      </c>
      <c r="BF39" s="334">
        <f t="shared" si="133"/>
        <v>0</v>
      </c>
      <c r="BG39" s="334">
        <f t="shared" si="133"/>
        <v>0</v>
      </c>
      <c r="BH39" s="334">
        <f t="shared" si="134"/>
        <v>0</v>
      </c>
      <c r="BI39" s="334">
        <f t="shared" si="135"/>
        <v>0</v>
      </c>
      <c r="BJ39" s="334">
        <f t="shared" si="136"/>
        <v>0</v>
      </c>
      <c r="BK39" s="334">
        <f t="shared" si="137"/>
        <v>0</v>
      </c>
      <c r="BL39" s="90"/>
      <c r="BM39" s="334">
        <f t="shared" si="138"/>
        <v>0</v>
      </c>
      <c r="BN39" s="334">
        <f t="shared" si="138"/>
        <v>0</v>
      </c>
      <c r="BO39" s="334">
        <f t="shared" si="139"/>
        <v>0</v>
      </c>
      <c r="BP39" s="334">
        <f t="shared" si="139"/>
        <v>0</v>
      </c>
      <c r="BQ39" s="334">
        <f t="shared" si="140"/>
        <v>0</v>
      </c>
      <c r="BR39" s="334">
        <f t="shared" si="141"/>
        <v>0</v>
      </c>
      <c r="BS39" s="334">
        <f t="shared" si="142"/>
        <v>0</v>
      </c>
      <c r="BT39" s="334">
        <f t="shared" si="143"/>
        <v>0</v>
      </c>
      <c r="BU39" s="90"/>
      <c r="BV39" s="334">
        <f t="shared" si="144"/>
        <v>-117</v>
      </c>
      <c r="BW39" s="334">
        <f t="shared" si="144"/>
        <v>-133</v>
      </c>
      <c r="BX39" s="334">
        <f t="shared" si="145"/>
        <v>0</v>
      </c>
      <c r="BY39" s="334">
        <f t="shared" si="145"/>
        <v>0</v>
      </c>
      <c r="BZ39" s="334">
        <f t="shared" si="146"/>
        <v>-117</v>
      </c>
      <c r="CA39" s="334">
        <f t="shared" si="146"/>
        <v>-133</v>
      </c>
      <c r="CB39" s="334">
        <f t="shared" si="147"/>
        <v>0</v>
      </c>
      <c r="CC39" s="334">
        <f t="shared" si="147"/>
        <v>0</v>
      </c>
      <c r="CD39" s="392"/>
    </row>
    <row r="40" spans="1:82" s="974" customFormat="1" ht="15" customHeight="1">
      <c r="A40" s="104"/>
      <c r="B40" s="813" t="s">
        <v>69</v>
      </c>
      <c r="C40" s="274"/>
      <c r="D40" s="274"/>
      <c r="E40" s="274"/>
      <c r="F40" s="55"/>
      <c r="G40" s="968"/>
      <c r="H40" s="11"/>
      <c r="I40" s="969"/>
      <c r="J40" s="970"/>
      <c r="K40" s="971"/>
      <c r="L40" s="970"/>
      <c r="M40" s="964"/>
      <c r="N40" s="970"/>
      <c r="O40" s="964"/>
      <c r="P40" s="970"/>
      <c r="Q40" s="972"/>
      <c r="R40" s="970"/>
      <c r="S40" s="964"/>
      <c r="T40" s="970"/>
      <c r="U40" s="965"/>
      <c r="V40" s="970"/>
      <c r="W40" s="972">
        <v>439</v>
      </c>
      <c r="X40" s="973"/>
      <c r="Y40" s="970"/>
      <c r="Z40" s="971">
        <v>109</v>
      </c>
      <c r="AA40" s="970"/>
      <c r="AB40" s="964">
        <v>105</v>
      </c>
      <c r="AC40" s="970"/>
      <c r="AD40" s="964">
        <v>214</v>
      </c>
      <c r="AE40" s="970"/>
      <c r="AF40" s="971">
        <v>100</v>
      </c>
      <c r="AG40" s="970"/>
      <c r="AH40" s="964">
        <v>102</v>
      </c>
      <c r="AI40" s="970"/>
      <c r="AJ40" s="965">
        <v>202</v>
      </c>
      <c r="AK40" s="970">
        <v>430</v>
      </c>
      <c r="AL40" s="972">
        <v>416</v>
      </c>
      <c r="AM40" s="973"/>
      <c r="AN40" s="970">
        <v>94</v>
      </c>
      <c r="AO40" s="971"/>
      <c r="AP40" s="970"/>
      <c r="AQ40" s="964"/>
      <c r="AR40" s="970"/>
      <c r="AS40" s="964"/>
      <c r="AT40" s="970"/>
      <c r="AU40" s="971"/>
      <c r="AV40" s="970"/>
      <c r="AW40" s="964"/>
      <c r="AX40" s="970"/>
      <c r="AY40" s="965"/>
      <c r="AZ40" s="970"/>
      <c r="BA40" s="972"/>
      <c r="BC40" s="920"/>
      <c r="BD40" s="334">
        <f t="shared" si="132"/>
        <v>0</v>
      </c>
      <c r="BE40" s="334">
        <f t="shared" si="132"/>
        <v>0</v>
      </c>
      <c r="BF40" s="334">
        <f t="shared" si="133"/>
        <v>0</v>
      </c>
      <c r="BG40" s="334">
        <f t="shared" si="133"/>
        <v>0</v>
      </c>
      <c r="BH40" s="334">
        <f t="shared" si="134"/>
        <v>0</v>
      </c>
      <c r="BI40" s="334">
        <f t="shared" si="135"/>
        <v>0</v>
      </c>
      <c r="BJ40" s="334">
        <f t="shared" si="136"/>
        <v>0</v>
      </c>
      <c r="BK40" s="334">
        <f t="shared" si="137"/>
        <v>0</v>
      </c>
      <c r="BL40" s="90"/>
      <c r="BM40" s="334">
        <f t="shared" si="138"/>
        <v>0</v>
      </c>
      <c r="BN40" s="334">
        <f t="shared" si="138"/>
        <v>0</v>
      </c>
      <c r="BO40" s="334">
        <f t="shared" si="139"/>
        <v>0</v>
      </c>
      <c r="BP40" s="334">
        <f t="shared" si="139"/>
        <v>0</v>
      </c>
      <c r="BQ40" s="334">
        <f t="shared" si="140"/>
        <v>0</v>
      </c>
      <c r="BR40" s="334">
        <f t="shared" si="141"/>
        <v>0</v>
      </c>
      <c r="BS40" s="334">
        <f t="shared" si="142"/>
        <v>0</v>
      </c>
      <c r="BT40" s="334">
        <f t="shared" si="143"/>
        <v>0</v>
      </c>
      <c r="BU40" s="90"/>
      <c r="BV40" s="334">
        <f t="shared" si="144"/>
        <v>-94</v>
      </c>
      <c r="BW40" s="334">
        <f t="shared" si="144"/>
        <v>0</v>
      </c>
      <c r="BX40" s="334">
        <f t="shared" si="145"/>
        <v>0</v>
      </c>
      <c r="BY40" s="334">
        <f t="shared" si="145"/>
        <v>0</v>
      </c>
      <c r="BZ40" s="334">
        <f t="shared" si="146"/>
        <v>-94</v>
      </c>
      <c r="CA40" s="334">
        <f t="shared" si="146"/>
        <v>0</v>
      </c>
      <c r="CB40" s="334">
        <f t="shared" si="147"/>
        <v>0</v>
      </c>
      <c r="CC40" s="334">
        <f t="shared" si="147"/>
        <v>0</v>
      </c>
      <c r="CD40" s="392"/>
    </row>
    <row r="41" spans="1:82" s="104" customFormat="1" ht="15" customHeight="1">
      <c r="B41" s="221" t="s">
        <v>70</v>
      </c>
      <c r="C41" s="221"/>
      <c r="D41" s="221"/>
      <c r="E41" s="221"/>
      <c r="F41" s="113"/>
      <c r="G41" s="314"/>
      <c r="H41" s="376"/>
      <c r="I41" s="321"/>
      <c r="J41" s="703"/>
      <c r="K41" s="704"/>
      <c r="L41" s="703"/>
      <c r="M41" s="705"/>
      <c r="N41" s="703"/>
      <c r="O41" s="705"/>
      <c r="P41" s="703"/>
      <c r="Q41" s="704"/>
      <c r="R41" s="703"/>
      <c r="S41" s="705"/>
      <c r="T41" s="703"/>
      <c r="U41" s="706"/>
      <c r="V41" s="703"/>
      <c r="W41" s="704">
        <v>278</v>
      </c>
      <c r="X41" s="707"/>
      <c r="Y41" s="703"/>
      <c r="Z41" s="704">
        <v>66</v>
      </c>
      <c r="AA41" s="703"/>
      <c r="AB41" s="705">
        <v>68</v>
      </c>
      <c r="AC41" s="703"/>
      <c r="AD41" s="705">
        <v>134</v>
      </c>
      <c r="AE41" s="703"/>
      <c r="AF41" s="704">
        <v>72</v>
      </c>
      <c r="AG41" s="703"/>
      <c r="AH41" s="705">
        <v>74</v>
      </c>
      <c r="AI41" s="703"/>
      <c r="AJ41" s="706">
        <v>147</v>
      </c>
      <c r="AK41" s="703">
        <v>278</v>
      </c>
      <c r="AL41" s="704">
        <v>281</v>
      </c>
      <c r="AM41" s="707"/>
      <c r="AN41" s="703">
        <v>66</v>
      </c>
      <c r="AO41" s="704">
        <v>73</v>
      </c>
      <c r="AP41" s="703"/>
      <c r="AQ41" s="705"/>
      <c r="AR41" s="703"/>
      <c r="AS41" s="705"/>
      <c r="AT41" s="703"/>
      <c r="AU41" s="704"/>
      <c r="AV41" s="703"/>
      <c r="AW41" s="705"/>
      <c r="AX41" s="703"/>
      <c r="AY41" s="706"/>
      <c r="AZ41" s="703"/>
      <c r="BA41" s="704"/>
      <c r="BC41" s="391"/>
      <c r="BD41" s="334">
        <f t="shared" si="132"/>
        <v>0</v>
      </c>
      <c r="BE41" s="334">
        <f t="shared" si="132"/>
        <v>0</v>
      </c>
      <c r="BF41" s="334">
        <f t="shared" si="133"/>
        <v>0</v>
      </c>
      <c r="BG41" s="334">
        <f t="shared" si="133"/>
        <v>0</v>
      </c>
      <c r="BH41" s="334">
        <f t="shared" si="134"/>
        <v>0</v>
      </c>
      <c r="BI41" s="334">
        <f t="shared" si="135"/>
        <v>0</v>
      </c>
      <c r="BJ41" s="334">
        <f t="shared" si="136"/>
        <v>0</v>
      </c>
      <c r="BK41" s="334">
        <f t="shared" si="137"/>
        <v>0</v>
      </c>
      <c r="BL41" s="90"/>
      <c r="BM41" s="334">
        <f t="shared" si="138"/>
        <v>0</v>
      </c>
      <c r="BN41" s="334">
        <f t="shared" si="138"/>
        <v>0</v>
      </c>
      <c r="BO41" s="334">
        <f t="shared" si="139"/>
        <v>0</v>
      </c>
      <c r="BP41" s="334">
        <f t="shared" si="139"/>
        <v>1</v>
      </c>
      <c r="BQ41" s="334">
        <f t="shared" si="140"/>
        <v>0</v>
      </c>
      <c r="BR41" s="334">
        <f t="shared" si="141"/>
        <v>1</v>
      </c>
      <c r="BS41" s="334">
        <f t="shared" si="142"/>
        <v>0</v>
      </c>
      <c r="BT41" s="334">
        <f t="shared" si="143"/>
        <v>0</v>
      </c>
      <c r="BU41" s="90"/>
      <c r="BV41" s="334">
        <f t="shared" si="144"/>
        <v>-66</v>
      </c>
      <c r="BW41" s="334">
        <f t="shared" si="144"/>
        <v>-73</v>
      </c>
      <c r="BX41" s="334">
        <f t="shared" si="145"/>
        <v>0</v>
      </c>
      <c r="BY41" s="334">
        <f t="shared" si="145"/>
        <v>0</v>
      </c>
      <c r="BZ41" s="334">
        <f t="shared" si="146"/>
        <v>-66</v>
      </c>
      <c r="CA41" s="334">
        <f t="shared" si="146"/>
        <v>-73</v>
      </c>
      <c r="CB41" s="334">
        <f t="shared" si="147"/>
        <v>0</v>
      </c>
      <c r="CC41" s="334">
        <f t="shared" si="147"/>
        <v>0</v>
      </c>
      <c r="CD41" s="392"/>
    </row>
    <row r="42" spans="1:82" s="974" customFormat="1" ht="15" customHeight="1">
      <c r="A42" s="104"/>
      <c r="B42" s="813" t="s">
        <v>89</v>
      </c>
      <c r="C42" s="274"/>
      <c r="D42" s="274"/>
      <c r="E42" s="274"/>
      <c r="F42" s="55"/>
      <c r="G42" s="968"/>
      <c r="H42" s="11"/>
      <c r="I42" s="969"/>
      <c r="J42" s="970"/>
      <c r="K42" s="971"/>
      <c r="L42" s="970"/>
      <c r="M42" s="964"/>
      <c r="N42" s="970"/>
      <c r="O42" s="964"/>
      <c r="P42" s="970"/>
      <c r="Q42" s="972"/>
      <c r="R42" s="970"/>
      <c r="S42" s="964"/>
      <c r="T42" s="970"/>
      <c r="U42" s="965"/>
      <c r="V42" s="970"/>
      <c r="W42" s="972">
        <v>94</v>
      </c>
      <c r="X42" s="973"/>
      <c r="Y42" s="970"/>
      <c r="Z42" s="971">
        <v>21</v>
      </c>
      <c r="AA42" s="970"/>
      <c r="AB42" s="964">
        <v>23</v>
      </c>
      <c r="AC42" s="970"/>
      <c r="AD42" s="964">
        <v>44</v>
      </c>
      <c r="AE42" s="970"/>
      <c r="AF42" s="971">
        <v>22</v>
      </c>
      <c r="AG42" s="970"/>
      <c r="AH42" s="964">
        <v>21</v>
      </c>
      <c r="AI42" s="970"/>
      <c r="AJ42" s="965">
        <v>43</v>
      </c>
      <c r="AK42" s="970">
        <v>94</v>
      </c>
      <c r="AL42" s="972">
        <v>88</v>
      </c>
      <c r="AM42" s="973"/>
      <c r="AN42" s="970">
        <v>21</v>
      </c>
      <c r="AO42" s="971">
        <v>21</v>
      </c>
      <c r="AP42" s="970"/>
      <c r="AQ42" s="964"/>
      <c r="AR42" s="970"/>
      <c r="AS42" s="964"/>
      <c r="AT42" s="970"/>
      <c r="AU42" s="971"/>
      <c r="AV42" s="970"/>
      <c r="AW42" s="964"/>
      <c r="AX42" s="970"/>
      <c r="AY42" s="965"/>
      <c r="AZ42" s="970"/>
      <c r="BA42" s="972"/>
      <c r="BC42" s="920"/>
      <c r="BD42" s="334">
        <f t="shared" ref="BD42:BE45" si="168">IF(ABS(N42-(J42+L42))&lt;0.001,0,N42-(J42+L42))</f>
        <v>0</v>
      </c>
      <c r="BE42" s="334">
        <f t="shared" si="168"/>
        <v>0</v>
      </c>
      <c r="BF42" s="334">
        <f t="shared" ref="BF42:BG45" si="169">IF(ABS(T42-(P42+R42))&lt;0.001,0,T42-(P42+R42))</f>
        <v>0</v>
      </c>
      <c r="BG42" s="334">
        <f t="shared" si="169"/>
        <v>0</v>
      </c>
      <c r="BH42" s="334">
        <f t="shared" ref="BH42:BH45" si="170">IF(ABS(V42-(J42+L42+P42+R42))&lt;0.001,0,V42-(J42+L42+P42+R42))</f>
        <v>0</v>
      </c>
      <c r="BI42" s="334">
        <f t="shared" si="135"/>
        <v>0</v>
      </c>
      <c r="BJ42" s="334">
        <f t="shared" ref="BJ42:BJ45" si="171">IF(ABS(V42-(N42+T42))&lt;0.001,0,V42-(N42+T42))</f>
        <v>0</v>
      </c>
      <c r="BK42" s="334">
        <f t="shared" si="137"/>
        <v>0</v>
      </c>
      <c r="BL42" s="90"/>
      <c r="BM42" s="334">
        <f t="shared" ref="BM42:BN45" si="172">IF(ABS(AC42-(Y42+AA42))&lt;0.001,0,AC42-(Y42+AA42))</f>
        <v>0</v>
      </c>
      <c r="BN42" s="334">
        <f t="shared" si="172"/>
        <v>0</v>
      </c>
      <c r="BO42" s="334">
        <f t="shared" ref="BO42:BP45" si="173">IF(ABS(AI42-(AE42+AG42))&lt;0.001,0,AI42-(AE42+AG42))</f>
        <v>0</v>
      </c>
      <c r="BP42" s="334">
        <f t="shared" si="173"/>
        <v>0</v>
      </c>
      <c r="BQ42" s="334">
        <f t="shared" si="140"/>
        <v>0</v>
      </c>
      <c r="BR42" s="334">
        <f t="shared" ref="BR42:BR45" si="174">IF(ABS(AL42-(Z42+AB42+AF42+AH42))&lt;0.001,0,AL42-(Z42+AB42+AF42+AH42))</f>
        <v>1</v>
      </c>
      <c r="BS42" s="334">
        <f t="shared" si="142"/>
        <v>0</v>
      </c>
      <c r="BT42" s="334">
        <f t="shared" ref="BT42:BT45" si="175">IF(ABS(AL42-(AD42+AJ42))&lt;0.001,0,AL42-(AD42+AJ42))</f>
        <v>1</v>
      </c>
      <c r="BU42" s="90"/>
      <c r="BV42" s="334">
        <f t="shared" ref="BV42:BW45" si="176">IF(ABS(AR42-(AN42+AP42))&lt;0.001,0,AR42-(AN42+AP42))</f>
        <v>-21</v>
      </c>
      <c r="BW42" s="334">
        <f t="shared" si="176"/>
        <v>-21</v>
      </c>
      <c r="BX42" s="334">
        <f t="shared" ref="BX42:BY45" si="177">IF(ABS(AX42-(AT42+AV42))&lt;0.001,0,AX42-(AT42+AV42))</f>
        <v>0</v>
      </c>
      <c r="BY42" s="334">
        <f t="shared" si="177"/>
        <v>0</v>
      </c>
      <c r="BZ42" s="334">
        <f t="shared" ref="BZ42:CA45" si="178">IF(ABS(AZ42-(AN42+AP42+AT42+AV42))&lt;0.001,0,AZ42-(AN42+AP42+AT42+AV42))</f>
        <v>-21</v>
      </c>
      <c r="CA42" s="334">
        <f t="shared" si="178"/>
        <v>-21</v>
      </c>
      <c r="CB42" s="334">
        <f t="shared" ref="CB42:CC45" si="179">IF(ABS(AZ42-(AR42+AX42))&lt;0.001,0,AZ42-(AR42+AX42))</f>
        <v>0</v>
      </c>
      <c r="CC42" s="334">
        <f t="shared" si="179"/>
        <v>0</v>
      </c>
      <c r="CD42" s="392"/>
    </row>
    <row r="43" spans="1:82" s="104" customFormat="1" ht="15" customHeight="1">
      <c r="B43" s="221" t="s">
        <v>507</v>
      </c>
      <c r="C43" s="221"/>
      <c r="D43" s="221"/>
      <c r="E43" s="221"/>
      <c r="F43" s="113"/>
      <c r="G43" s="314"/>
      <c r="H43" s="376"/>
      <c r="I43" s="321"/>
      <c r="J43" s="703"/>
      <c r="K43" s="704"/>
      <c r="L43" s="703"/>
      <c r="M43" s="705"/>
      <c r="N43" s="703"/>
      <c r="O43" s="705"/>
      <c r="P43" s="703"/>
      <c r="Q43" s="704"/>
      <c r="R43" s="703"/>
      <c r="S43" s="705"/>
      <c r="T43" s="703"/>
      <c r="U43" s="706"/>
      <c r="V43" s="703"/>
      <c r="W43" s="704">
        <v>215</v>
      </c>
      <c r="X43" s="707"/>
      <c r="Y43" s="703"/>
      <c r="Z43" s="704">
        <v>58</v>
      </c>
      <c r="AA43" s="703"/>
      <c r="AB43" s="705">
        <v>60</v>
      </c>
      <c r="AC43" s="703"/>
      <c r="AD43" s="705">
        <v>118</v>
      </c>
      <c r="AE43" s="703"/>
      <c r="AF43" s="704">
        <v>60</v>
      </c>
      <c r="AG43" s="703"/>
      <c r="AH43" s="705">
        <v>61</v>
      </c>
      <c r="AI43" s="703"/>
      <c r="AJ43" s="706">
        <v>121</v>
      </c>
      <c r="AK43" s="703">
        <v>257</v>
      </c>
      <c r="AL43" s="704">
        <v>239</v>
      </c>
      <c r="AM43" s="707"/>
      <c r="AN43" s="703">
        <v>50</v>
      </c>
      <c r="AO43" s="704">
        <v>58</v>
      </c>
      <c r="AP43" s="703"/>
      <c r="AQ43" s="705"/>
      <c r="AR43" s="703"/>
      <c r="AS43" s="705"/>
      <c r="AT43" s="703"/>
      <c r="AU43" s="704"/>
      <c r="AV43" s="703"/>
      <c r="AW43" s="705"/>
      <c r="AX43" s="703"/>
      <c r="AY43" s="706"/>
      <c r="AZ43" s="703"/>
      <c r="BA43" s="704"/>
      <c r="BC43" s="391"/>
      <c r="BD43" s="334">
        <f t="shared" si="168"/>
        <v>0</v>
      </c>
      <c r="BE43" s="334">
        <f t="shared" si="168"/>
        <v>0</v>
      </c>
      <c r="BF43" s="334">
        <f t="shared" si="169"/>
        <v>0</v>
      </c>
      <c r="BG43" s="334">
        <f t="shared" si="169"/>
        <v>0</v>
      </c>
      <c r="BH43" s="334">
        <f t="shared" si="170"/>
        <v>0</v>
      </c>
      <c r="BI43" s="334">
        <f t="shared" si="135"/>
        <v>0</v>
      </c>
      <c r="BJ43" s="334">
        <f t="shared" si="171"/>
        <v>0</v>
      </c>
      <c r="BK43" s="334">
        <f t="shared" si="137"/>
        <v>0</v>
      </c>
      <c r="BL43" s="90"/>
      <c r="BM43" s="334">
        <f t="shared" si="172"/>
        <v>0</v>
      </c>
      <c r="BN43" s="334">
        <f t="shared" si="172"/>
        <v>0</v>
      </c>
      <c r="BO43" s="334">
        <f t="shared" si="173"/>
        <v>0</v>
      </c>
      <c r="BP43" s="334">
        <f t="shared" si="173"/>
        <v>0</v>
      </c>
      <c r="BQ43" s="334">
        <f t="shared" si="140"/>
        <v>0</v>
      </c>
      <c r="BR43" s="334">
        <f t="shared" si="174"/>
        <v>0</v>
      </c>
      <c r="BS43" s="334">
        <f t="shared" si="142"/>
        <v>0</v>
      </c>
      <c r="BT43" s="334">
        <f t="shared" si="175"/>
        <v>0</v>
      </c>
      <c r="BU43" s="90"/>
      <c r="BV43" s="334">
        <f t="shared" si="176"/>
        <v>-50</v>
      </c>
      <c r="BW43" s="334">
        <f t="shared" si="176"/>
        <v>-58</v>
      </c>
      <c r="BX43" s="334">
        <f t="shared" si="177"/>
        <v>0</v>
      </c>
      <c r="BY43" s="334">
        <f t="shared" si="177"/>
        <v>0</v>
      </c>
      <c r="BZ43" s="334">
        <f t="shared" si="178"/>
        <v>-50</v>
      </c>
      <c r="CA43" s="334">
        <f t="shared" si="178"/>
        <v>-58</v>
      </c>
      <c r="CB43" s="334">
        <f t="shared" si="179"/>
        <v>0</v>
      </c>
      <c r="CC43" s="334">
        <f t="shared" si="179"/>
        <v>0</v>
      </c>
      <c r="CD43" s="392"/>
    </row>
    <row r="44" spans="1:82" s="974" customFormat="1" ht="15" customHeight="1">
      <c r="A44" s="104"/>
      <c r="B44" s="813" t="s">
        <v>505</v>
      </c>
      <c r="C44" s="274"/>
      <c r="D44" s="274"/>
      <c r="E44" s="274"/>
      <c r="F44" s="55"/>
      <c r="G44" s="968"/>
      <c r="H44" s="11"/>
      <c r="I44" s="969"/>
      <c r="J44" s="970"/>
      <c r="K44" s="971"/>
      <c r="L44" s="970"/>
      <c r="M44" s="964"/>
      <c r="N44" s="970"/>
      <c r="O44" s="964"/>
      <c r="P44" s="970"/>
      <c r="Q44" s="972"/>
      <c r="R44" s="970"/>
      <c r="S44" s="964"/>
      <c r="T44" s="970"/>
      <c r="U44" s="965"/>
      <c r="V44" s="970"/>
      <c r="W44" s="972">
        <v>189</v>
      </c>
      <c r="X44" s="973"/>
      <c r="Y44" s="970"/>
      <c r="Z44" s="971">
        <v>46</v>
      </c>
      <c r="AA44" s="970"/>
      <c r="AB44" s="964">
        <v>47</v>
      </c>
      <c r="AC44" s="970"/>
      <c r="AD44" s="964">
        <v>94</v>
      </c>
      <c r="AE44" s="970"/>
      <c r="AF44" s="971">
        <v>48</v>
      </c>
      <c r="AG44" s="970"/>
      <c r="AH44" s="964">
        <v>53</v>
      </c>
      <c r="AI44" s="970"/>
      <c r="AJ44" s="965">
        <v>102</v>
      </c>
      <c r="AK44" s="970">
        <v>191</v>
      </c>
      <c r="AL44" s="972">
        <v>195</v>
      </c>
      <c r="AM44" s="973"/>
      <c r="AN44" s="970">
        <v>43</v>
      </c>
      <c r="AO44" s="971">
        <v>47</v>
      </c>
      <c r="AP44" s="970"/>
      <c r="AQ44" s="964"/>
      <c r="AR44" s="970"/>
      <c r="AS44" s="964"/>
      <c r="AT44" s="970"/>
      <c r="AU44" s="971"/>
      <c r="AV44" s="970"/>
      <c r="AW44" s="964"/>
      <c r="AX44" s="970"/>
      <c r="AY44" s="965"/>
      <c r="AZ44" s="970"/>
      <c r="BA44" s="972"/>
      <c r="BC44" s="920"/>
      <c r="BD44" s="334">
        <f t="shared" si="168"/>
        <v>0</v>
      </c>
      <c r="BE44" s="334">
        <f t="shared" si="168"/>
        <v>0</v>
      </c>
      <c r="BF44" s="334">
        <f t="shared" si="169"/>
        <v>0</v>
      </c>
      <c r="BG44" s="334">
        <f t="shared" si="169"/>
        <v>0</v>
      </c>
      <c r="BH44" s="334">
        <f t="shared" si="170"/>
        <v>0</v>
      </c>
      <c r="BI44" s="334">
        <f t="shared" si="135"/>
        <v>0</v>
      </c>
      <c r="BJ44" s="334">
        <f t="shared" si="171"/>
        <v>0</v>
      </c>
      <c r="BK44" s="334">
        <f t="shared" si="137"/>
        <v>0</v>
      </c>
      <c r="BL44" s="90"/>
      <c r="BM44" s="334">
        <f t="shared" si="172"/>
        <v>0</v>
      </c>
      <c r="BN44" s="334">
        <f t="shared" si="172"/>
        <v>1</v>
      </c>
      <c r="BO44" s="334">
        <f t="shared" si="173"/>
        <v>0</v>
      </c>
      <c r="BP44" s="334">
        <f t="shared" si="173"/>
        <v>1</v>
      </c>
      <c r="BQ44" s="334">
        <f t="shared" si="140"/>
        <v>0</v>
      </c>
      <c r="BR44" s="334">
        <f t="shared" si="174"/>
        <v>1</v>
      </c>
      <c r="BS44" s="334">
        <f t="shared" si="142"/>
        <v>0</v>
      </c>
      <c r="BT44" s="334">
        <f t="shared" si="175"/>
        <v>-1</v>
      </c>
      <c r="BU44" s="90"/>
      <c r="BV44" s="334">
        <f t="shared" si="176"/>
        <v>-43</v>
      </c>
      <c r="BW44" s="334">
        <f t="shared" si="176"/>
        <v>-47</v>
      </c>
      <c r="BX44" s="334">
        <f t="shared" si="177"/>
        <v>0</v>
      </c>
      <c r="BY44" s="334">
        <f t="shared" si="177"/>
        <v>0</v>
      </c>
      <c r="BZ44" s="334">
        <f t="shared" si="178"/>
        <v>-43</v>
      </c>
      <c r="CA44" s="334">
        <f t="shared" si="178"/>
        <v>-47</v>
      </c>
      <c r="CB44" s="334">
        <f t="shared" si="179"/>
        <v>0</v>
      </c>
      <c r="CC44" s="334">
        <f t="shared" si="179"/>
        <v>0</v>
      </c>
      <c r="CD44" s="392"/>
    </row>
    <row r="45" spans="1:82" s="104" customFormat="1" ht="15" customHeight="1" thickBot="1">
      <c r="B45" s="327" t="s">
        <v>10</v>
      </c>
      <c r="C45" s="327"/>
      <c r="D45" s="327"/>
      <c r="E45" s="327"/>
      <c r="F45" s="328"/>
      <c r="G45" s="314"/>
      <c r="H45" s="975"/>
      <c r="I45" s="321"/>
      <c r="J45" s="976"/>
      <c r="K45" s="977"/>
      <c r="L45" s="976"/>
      <c r="M45" s="978"/>
      <c r="N45" s="976"/>
      <c r="O45" s="978"/>
      <c r="P45" s="976"/>
      <c r="Q45" s="977"/>
      <c r="R45" s="976"/>
      <c r="S45" s="978"/>
      <c r="T45" s="976"/>
      <c r="U45" s="977"/>
      <c r="V45" s="732"/>
      <c r="W45" s="977">
        <v>-48</v>
      </c>
      <c r="X45" s="707"/>
      <c r="Y45" s="976"/>
      <c r="Z45" s="977">
        <v>-9</v>
      </c>
      <c r="AA45" s="976"/>
      <c r="AB45" s="978">
        <v>-10</v>
      </c>
      <c r="AC45" s="976"/>
      <c r="AD45" s="978">
        <v>-18</v>
      </c>
      <c r="AE45" s="976"/>
      <c r="AF45" s="977">
        <v>-15</v>
      </c>
      <c r="AG45" s="976"/>
      <c r="AH45" s="978">
        <v>-16</v>
      </c>
      <c r="AI45" s="976"/>
      <c r="AJ45" s="977">
        <v>-31</v>
      </c>
      <c r="AK45" s="732">
        <v>-48</v>
      </c>
      <c r="AL45" s="977">
        <v>-50</v>
      </c>
      <c r="AM45" s="707"/>
      <c r="AN45" s="976">
        <v>-9</v>
      </c>
      <c r="AO45" s="977">
        <v>-14</v>
      </c>
      <c r="AP45" s="976"/>
      <c r="AQ45" s="978"/>
      <c r="AR45" s="976"/>
      <c r="AS45" s="978"/>
      <c r="AT45" s="976"/>
      <c r="AU45" s="977"/>
      <c r="AV45" s="976"/>
      <c r="AW45" s="978"/>
      <c r="AX45" s="976"/>
      <c r="AY45" s="977"/>
      <c r="AZ45" s="732"/>
      <c r="BA45" s="977"/>
      <c r="BC45" s="391"/>
      <c r="BD45" s="608">
        <f t="shared" si="168"/>
        <v>0</v>
      </c>
      <c r="BE45" s="608">
        <f t="shared" si="168"/>
        <v>0</v>
      </c>
      <c r="BF45" s="608">
        <f t="shared" si="169"/>
        <v>0</v>
      </c>
      <c r="BG45" s="608">
        <f t="shared" si="169"/>
        <v>0</v>
      </c>
      <c r="BH45" s="608">
        <f t="shared" si="170"/>
        <v>0</v>
      </c>
      <c r="BI45" s="608">
        <f t="shared" si="135"/>
        <v>0</v>
      </c>
      <c r="BJ45" s="608">
        <f t="shared" si="171"/>
        <v>0</v>
      </c>
      <c r="BK45" s="608">
        <f t="shared" si="137"/>
        <v>0</v>
      </c>
      <c r="BL45" s="90"/>
      <c r="BM45" s="608">
        <f t="shared" si="172"/>
        <v>0</v>
      </c>
      <c r="BN45" s="608">
        <f t="shared" si="172"/>
        <v>1</v>
      </c>
      <c r="BO45" s="608">
        <f t="shared" si="173"/>
        <v>0</v>
      </c>
      <c r="BP45" s="608">
        <f t="shared" si="173"/>
        <v>0</v>
      </c>
      <c r="BQ45" s="608">
        <f t="shared" si="140"/>
        <v>0</v>
      </c>
      <c r="BR45" s="608">
        <f t="shared" si="174"/>
        <v>0</v>
      </c>
      <c r="BS45" s="608">
        <f t="shared" si="142"/>
        <v>0</v>
      </c>
      <c r="BT45" s="608">
        <f t="shared" si="175"/>
        <v>-1</v>
      </c>
      <c r="BU45" s="90"/>
      <c r="BV45" s="608">
        <f t="shared" si="176"/>
        <v>9</v>
      </c>
      <c r="BW45" s="608">
        <f t="shared" si="176"/>
        <v>14</v>
      </c>
      <c r="BX45" s="608">
        <f t="shared" si="177"/>
        <v>0</v>
      </c>
      <c r="BY45" s="608">
        <f t="shared" si="177"/>
        <v>0</v>
      </c>
      <c r="BZ45" s="608">
        <f t="shared" si="178"/>
        <v>9</v>
      </c>
      <c r="CA45" s="608">
        <f t="shared" si="178"/>
        <v>14</v>
      </c>
      <c r="CB45" s="608">
        <f t="shared" si="179"/>
        <v>0</v>
      </c>
      <c r="CC45" s="608">
        <f t="shared" si="179"/>
        <v>0</v>
      </c>
      <c r="CD45" s="392"/>
    </row>
    <row r="46" spans="1:82" s="104" customFormat="1" ht="15" customHeight="1" thickTop="1">
      <c r="B46" s="221"/>
      <c r="C46" s="221"/>
      <c r="D46" s="221"/>
      <c r="E46" s="221"/>
      <c r="F46" s="221"/>
      <c r="G46" s="326"/>
      <c r="H46" s="100"/>
      <c r="I46" s="556"/>
      <c r="J46" s="707"/>
      <c r="K46" s="707"/>
      <c r="L46" s="707"/>
      <c r="M46" s="708"/>
      <c r="N46" s="709"/>
      <c r="O46" s="710"/>
      <c r="P46" s="707"/>
      <c r="Q46" s="707"/>
      <c r="R46" s="707"/>
      <c r="S46" s="707"/>
      <c r="T46" s="707"/>
      <c r="U46" s="707"/>
      <c r="V46" s="707"/>
      <c r="W46" s="707"/>
      <c r="X46" s="707"/>
      <c r="Y46" s="707"/>
      <c r="Z46" s="707"/>
      <c r="AA46" s="707"/>
      <c r="AB46" s="708"/>
      <c r="AC46" s="709"/>
      <c r="AD46" s="710"/>
      <c r="AE46" s="707"/>
      <c r="AF46" s="707"/>
      <c r="AG46" s="707"/>
      <c r="AH46" s="707"/>
      <c r="AI46" s="707"/>
      <c r="AJ46" s="707"/>
      <c r="AK46" s="707"/>
      <c r="AL46" s="707"/>
      <c r="AM46" s="707"/>
      <c r="AN46" s="707"/>
      <c r="AO46" s="707"/>
      <c r="AP46" s="707"/>
      <c r="AQ46" s="708"/>
      <c r="AR46" s="709"/>
      <c r="AS46" s="710"/>
      <c r="AT46" s="707"/>
      <c r="AU46" s="707"/>
      <c r="AV46" s="707"/>
      <c r="AW46" s="707"/>
      <c r="AX46" s="707"/>
      <c r="AY46" s="707"/>
      <c r="AZ46" s="707"/>
      <c r="BA46" s="707"/>
    </row>
    <row r="47" spans="1:82" s="325" customFormat="1" ht="15" customHeight="1">
      <c r="B47" s="298" t="s">
        <v>268</v>
      </c>
      <c r="C47" s="298"/>
      <c r="D47" s="295"/>
      <c r="E47" s="295"/>
      <c r="F47" s="299"/>
      <c r="G47" s="512"/>
      <c r="H47" s="101" t="s">
        <v>15</v>
      </c>
      <c r="I47" s="552"/>
      <c r="J47" s="677"/>
      <c r="K47" s="678"/>
      <c r="L47" s="677"/>
      <c r="M47" s="679"/>
      <c r="N47" s="677"/>
      <c r="O47" s="679"/>
      <c r="P47" s="677"/>
      <c r="Q47" s="678"/>
      <c r="R47" s="677"/>
      <c r="S47" s="679"/>
      <c r="T47" s="677"/>
      <c r="U47" s="680"/>
      <c r="V47" s="677"/>
      <c r="W47" s="678">
        <v>1658</v>
      </c>
      <c r="X47" s="681"/>
      <c r="Y47" s="677"/>
      <c r="Z47" s="678"/>
      <c r="AA47" s="677"/>
      <c r="AB47" s="679"/>
      <c r="AC47" s="677"/>
      <c r="AD47" s="679">
        <v>764</v>
      </c>
      <c r="AE47" s="677"/>
      <c r="AF47" s="678"/>
      <c r="AG47" s="677"/>
      <c r="AH47" s="679"/>
      <c r="AI47" s="677"/>
      <c r="AJ47" s="680">
        <v>848</v>
      </c>
      <c r="AK47" s="677">
        <v>1506</v>
      </c>
      <c r="AL47" s="678">
        <v>1612</v>
      </c>
      <c r="AM47" s="681"/>
      <c r="AN47" s="677"/>
      <c r="AO47" s="678"/>
      <c r="AP47" s="677"/>
      <c r="AQ47" s="679"/>
      <c r="AR47" s="677"/>
      <c r="AS47" s="679"/>
      <c r="AT47" s="677"/>
      <c r="AU47" s="678"/>
      <c r="AV47" s="677"/>
      <c r="AW47" s="679"/>
      <c r="AX47" s="677"/>
      <c r="AY47" s="680"/>
      <c r="AZ47" s="677"/>
      <c r="BA47" s="678"/>
      <c r="BC47" s="391"/>
      <c r="BD47" s="912"/>
      <c r="BE47" s="912"/>
      <c r="BF47" s="912"/>
      <c r="BG47" s="912"/>
      <c r="BH47" s="912"/>
      <c r="BI47" s="912"/>
      <c r="BJ47" s="906">
        <f t="shared" ref="BJ47" si="180">IF(ABS(V47-(N47+T47))&lt;0.001,0,V47-(N47+T47))</f>
        <v>0</v>
      </c>
      <c r="BK47" s="906">
        <f>IF(BK$6="OFF",0,IF(BK41=2016,0,IF(ABS(W47-(O47+U47))&lt;0.001,0,W47-(O47+U47))))</f>
        <v>0</v>
      </c>
      <c r="BL47" s="90"/>
      <c r="BM47" s="912"/>
      <c r="BN47" s="912"/>
      <c r="BO47" s="912"/>
      <c r="BP47" s="912"/>
      <c r="BQ47" s="912"/>
      <c r="BR47" s="912"/>
      <c r="BS47" s="906">
        <f>IF(BS$6="OFF",0,IF(ABS(AK47-(AC47+AI47))&lt;0.001,0,AK47-(AC47+AI47)))</f>
        <v>0</v>
      </c>
      <c r="BT47" s="906">
        <f t="shared" ref="BT47" si="181">IF(ABS(AL47-(AD47+AJ47))&lt;0.001,0,AL47-(AD47+AJ47))</f>
        <v>0</v>
      </c>
      <c r="BU47" s="90"/>
      <c r="BV47" s="912"/>
      <c r="BW47" s="912"/>
      <c r="BX47" s="912"/>
      <c r="BY47" s="912"/>
      <c r="BZ47" s="912"/>
      <c r="CA47" s="912"/>
      <c r="CB47" s="906">
        <f t="shared" ref="CB47:CC47" si="182">IF(ABS(AZ47-(AR47+AX47))&lt;0.001,0,AZ47-(AR47+AX47))</f>
        <v>0</v>
      </c>
      <c r="CC47" s="906">
        <f t="shared" si="182"/>
        <v>0</v>
      </c>
      <c r="CD47" s="392"/>
    </row>
    <row r="48" spans="1:82" s="105" customFormat="1" ht="15" customHeight="1" thickBot="1">
      <c r="B48" s="307" t="s">
        <v>1</v>
      </c>
      <c r="C48" s="307"/>
      <c r="D48" s="307"/>
      <c r="E48" s="307"/>
      <c r="F48" s="308"/>
      <c r="G48" s="292"/>
      <c r="H48" s="574"/>
      <c r="I48" s="552"/>
      <c r="J48" s="711"/>
      <c r="K48" s="712"/>
      <c r="L48" s="711"/>
      <c r="M48" s="713"/>
      <c r="N48" s="714"/>
      <c r="O48" s="713"/>
      <c r="P48" s="711"/>
      <c r="Q48" s="712"/>
      <c r="R48" s="711"/>
      <c r="S48" s="713"/>
      <c r="T48" s="711"/>
      <c r="U48" s="715"/>
      <c r="V48" s="711"/>
      <c r="W48" s="712">
        <v>0.316</v>
      </c>
      <c r="X48" s="716"/>
      <c r="Y48" s="711"/>
      <c r="Z48" s="712"/>
      <c r="AA48" s="711"/>
      <c r="AB48" s="713"/>
      <c r="AC48" s="714"/>
      <c r="AD48" s="713">
        <v>0.307</v>
      </c>
      <c r="AE48" s="711"/>
      <c r="AF48" s="712"/>
      <c r="AG48" s="711"/>
      <c r="AH48" s="713"/>
      <c r="AI48" s="711"/>
      <c r="AJ48" s="715">
        <v>0.33400000000000002</v>
      </c>
      <c r="AK48" s="711">
        <v>0.309</v>
      </c>
      <c r="AL48" s="712">
        <v>0.32100000000000001</v>
      </c>
      <c r="AM48" s="716"/>
      <c r="AN48" s="711"/>
      <c r="AO48" s="712"/>
      <c r="AP48" s="711"/>
      <c r="AQ48" s="713"/>
      <c r="AR48" s="714"/>
      <c r="AS48" s="713"/>
      <c r="AT48" s="711"/>
      <c r="AU48" s="712"/>
      <c r="AV48" s="711"/>
      <c r="AW48" s="713"/>
      <c r="AX48" s="711"/>
      <c r="AY48" s="715"/>
      <c r="AZ48" s="711"/>
      <c r="BA48" s="712"/>
      <c r="BC48" s="382"/>
      <c r="BD48" s="607"/>
      <c r="BE48" s="607"/>
      <c r="BF48" s="607"/>
      <c r="BG48" s="607"/>
      <c r="BH48" s="607"/>
      <c r="BI48" s="607"/>
      <c r="BJ48" s="607"/>
      <c r="BK48" s="607"/>
      <c r="BL48" s="73"/>
      <c r="BM48" s="607"/>
      <c r="BN48" s="607"/>
      <c r="BO48" s="607"/>
      <c r="BP48" s="607"/>
      <c r="BQ48" s="607"/>
      <c r="BR48" s="607"/>
      <c r="BS48" s="607"/>
      <c r="BT48" s="607"/>
      <c r="BU48" s="73"/>
      <c r="BV48" s="607"/>
      <c r="BW48" s="607"/>
      <c r="BX48" s="607"/>
      <c r="BY48" s="607"/>
      <c r="BZ48" s="607"/>
      <c r="CA48" s="607"/>
      <c r="CB48" s="607"/>
      <c r="CC48" s="607"/>
      <c r="CD48" s="384"/>
    </row>
    <row r="49" spans="2:82" s="104" customFormat="1" ht="15" customHeight="1" thickTop="1">
      <c r="B49" s="87"/>
      <c r="C49" s="514"/>
      <c r="D49" s="292"/>
      <c r="E49" s="292"/>
      <c r="F49" s="515"/>
      <c r="G49" s="292"/>
      <c r="H49" s="516"/>
      <c r="I49" s="556"/>
      <c r="J49" s="707"/>
      <c r="K49" s="707"/>
      <c r="L49" s="707"/>
      <c r="M49" s="707"/>
      <c r="N49" s="717"/>
      <c r="O49" s="709"/>
      <c r="P49" s="707"/>
      <c r="Q49" s="707"/>
      <c r="R49" s="707"/>
      <c r="S49" s="707"/>
      <c r="T49" s="707"/>
      <c r="U49" s="707"/>
      <c r="V49" s="707"/>
      <c r="W49" s="707"/>
      <c r="X49" s="707"/>
      <c r="Y49" s="707"/>
      <c r="Z49" s="707"/>
      <c r="AA49" s="707"/>
      <c r="AB49" s="707"/>
      <c r="AC49" s="717"/>
      <c r="AD49" s="709"/>
      <c r="AE49" s="707"/>
      <c r="AF49" s="707"/>
      <c r="AG49" s="707"/>
      <c r="AH49" s="707"/>
      <c r="AI49" s="707"/>
      <c r="AJ49" s="707"/>
      <c r="AK49" s="707"/>
      <c r="AL49" s="707"/>
      <c r="AM49" s="707"/>
      <c r="AN49" s="707"/>
      <c r="AO49" s="707"/>
      <c r="AP49" s="707"/>
      <c r="AQ49" s="707"/>
      <c r="AR49" s="717"/>
      <c r="AS49" s="709"/>
      <c r="AT49" s="707"/>
      <c r="AU49" s="707"/>
      <c r="AV49" s="707"/>
      <c r="AW49" s="707"/>
      <c r="AX49" s="707"/>
      <c r="AY49" s="707"/>
      <c r="AZ49" s="707"/>
      <c r="BA49" s="707"/>
      <c r="BD49" s="87"/>
      <c r="BE49" s="87"/>
      <c r="BF49" s="87"/>
      <c r="BG49" s="87"/>
      <c r="BH49" s="87"/>
      <c r="BI49" s="87"/>
      <c r="BJ49" s="87"/>
      <c r="BK49" s="87"/>
      <c r="BL49" s="87"/>
      <c r="BM49" s="87"/>
      <c r="BN49" s="87"/>
      <c r="BO49" s="87"/>
      <c r="BP49" s="87"/>
      <c r="BQ49" s="87"/>
      <c r="BR49" s="87"/>
      <c r="BS49" s="87"/>
      <c r="BT49" s="87"/>
      <c r="BU49" s="87"/>
      <c r="BV49" s="87"/>
      <c r="BW49" s="87"/>
      <c r="BX49" s="87"/>
      <c r="BY49" s="87"/>
      <c r="BZ49" s="87"/>
      <c r="CA49" s="87"/>
      <c r="CB49" s="87"/>
      <c r="CC49" s="87"/>
    </row>
    <row r="50" spans="2:82" s="325" customFormat="1" ht="15" customHeight="1">
      <c r="B50" s="298" t="s">
        <v>2</v>
      </c>
      <c r="C50" s="298"/>
      <c r="D50" s="295"/>
      <c r="E50" s="295"/>
      <c r="F50" s="299"/>
      <c r="G50" s="512"/>
      <c r="H50" s="101" t="s">
        <v>17</v>
      </c>
      <c r="I50" s="552"/>
      <c r="J50" s="677"/>
      <c r="K50" s="678"/>
      <c r="L50" s="677"/>
      <c r="M50" s="679"/>
      <c r="N50" s="677"/>
      <c r="O50" s="679"/>
      <c r="P50" s="677"/>
      <c r="Q50" s="678"/>
      <c r="R50" s="677"/>
      <c r="S50" s="679"/>
      <c r="T50" s="677"/>
      <c r="U50" s="680"/>
      <c r="V50" s="677"/>
      <c r="W50" s="678">
        <v>962</v>
      </c>
      <c r="X50" s="681"/>
      <c r="Y50" s="677"/>
      <c r="Z50" s="678"/>
      <c r="AA50" s="677"/>
      <c r="AB50" s="679"/>
      <c r="AC50" s="677"/>
      <c r="AD50" s="679">
        <v>428</v>
      </c>
      <c r="AE50" s="677"/>
      <c r="AF50" s="678"/>
      <c r="AG50" s="677"/>
      <c r="AH50" s="679"/>
      <c r="AI50" s="677"/>
      <c r="AJ50" s="680">
        <v>593</v>
      </c>
      <c r="AK50" s="677">
        <v>954</v>
      </c>
      <c r="AL50" s="678">
        <v>1021</v>
      </c>
      <c r="AM50" s="681"/>
      <c r="AN50" s="677"/>
      <c r="AO50" s="678"/>
      <c r="AP50" s="677"/>
      <c r="AQ50" s="679"/>
      <c r="AR50" s="677"/>
      <c r="AS50" s="679"/>
      <c r="AT50" s="677"/>
      <c r="AU50" s="678"/>
      <c r="AV50" s="677"/>
      <c r="AW50" s="679"/>
      <c r="AX50" s="677"/>
      <c r="AY50" s="680"/>
      <c r="AZ50" s="677"/>
      <c r="BA50" s="678"/>
      <c r="BC50" s="391"/>
      <c r="BD50" s="912"/>
      <c r="BE50" s="912"/>
      <c r="BF50" s="912"/>
      <c r="BG50" s="912"/>
      <c r="BH50" s="912"/>
      <c r="BI50" s="912"/>
      <c r="BJ50" s="906">
        <f t="shared" ref="BJ50" si="183">IF(ABS(V50-(N50+T50))&lt;0.001,0,V50-(N50+T50))</f>
        <v>0</v>
      </c>
      <c r="BK50" s="906">
        <f>IF(BK$6="OFF",0,IF(BK44=2016,0,IF(ABS(W50-(O50+U50))&lt;0.001,0,W50-(O50+U50))))</f>
        <v>0</v>
      </c>
      <c r="BL50" s="90"/>
      <c r="BM50" s="912"/>
      <c r="BN50" s="912"/>
      <c r="BO50" s="912"/>
      <c r="BP50" s="912"/>
      <c r="BQ50" s="912"/>
      <c r="BR50" s="912"/>
      <c r="BS50" s="906">
        <f>IF(BS$6="OFF",0,IF(ABS(AK50-(AC50+AI50))&lt;0.001,0,AK50-(AC50+AI50)))</f>
        <v>0</v>
      </c>
      <c r="BT50" s="906">
        <f t="shared" ref="BT50" si="184">IF(ABS(AL50-(AD50+AJ50))&lt;0.001,0,AL50-(AD50+AJ50))</f>
        <v>0</v>
      </c>
      <c r="BU50" s="90"/>
      <c r="BV50" s="912"/>
      <c r="BW50" s="912"/>
      <c r="BX50" s="912"/>
      <c r="BY50" s="912"/>
      <c r="BZ50" s="912"/>
      <c r="CA50" s="912"/>
      <c r="CB50" s="906">
        <f t="shared" ref="CB50:CC50" si="185">IF(ABS(AZ50-(AR50+AX50))&lt;0.001,0,AZ50-(AR50+AX50))</f>
        <v>0</v>
      </c>
      <c r="CC50" s="906">
        <f t="shared" si="185"/>
        <v>0</v>
      </c>
      <c r="CD50" s="392"/>
    </row>
    <row r="51" spans="2:82" s="105" customFormat="1" ht="15" customHeight="1" thickBot="1">
      <c r="B51" s="307" t="s">
        <v>1</v>
      </c>
      <c r="C51" s="307"/>
      <c r="D51" s="307"/>
      <c r="E51" s="307"/>
      <c r="F51" s="308"/>
      <c r="G51" s="292"/>
      <c r="H51" s="574"/>
      <c r="I51" s="552"/>
      <c r="J51" s="711"/>
      <c r="K51" s="712"/>
      <c r="L51" s="711"/>
      <c r="M51" s="713"/>
      <c r="N51" s="714"/>
      <c r="O51" s="713"/>
      <c r="P51" s="711"/>
      <c r="Q51" s="712"/>
      <c r="R51" s="711"/>
      <c r="S51" s="713"/>
      <c r="T51" s="711"/>
      <c r="U51" s="715"/>
      <c r="V51" s="711"/>
      <c r="W51" s="712">
        <v>0.183</v>
      </c>
      <c r="X51" s="716"/>
      <c r="Y51" s="711"/>
      <c r="Z51" s="712"/>
      <c r="AA51" s="711"/>
      <c r="AB51" s="713"/>
      <c r="AC51" s="714"/>
      <c r="AD51" s="713">
        <v>0.17199999999999999</v>
      </c>
      <c r="AE51" s="711"/>
      <c r="AF51" s="712"/>
      <c r="AG51" s="711"/>
      <c r="AH51" s="713"/>
      <c r="AI51" s="711"/>
      <c r="AJ51" s="715">
        <v>0.23400000000000001</v>
      </c>
      <c r="AK51" s="711">
        <v>0.19500000000000001</v>
      </c>
      <c r="AL51" s="712">
        <v>0.20300000000000001</v>
      </c>
      <c r="AM51" s="716"/>
      <c r="AN51" s="711"/>
      <c r="AO51" s="712"/>
      <c r="AP51" s="711"/>
      <c r="AQ51" s="713"/>
      <c r="AR51" s="714"/>
      <c r="AS51" s="713"/>
      <c r="AT51" s="711"/>
      <c r="AU51" s="712"/>
      <c r="AV51" s="711"/>
      <c r="AW51" s="713"/>
      <c r="AX51" s="711"/>
      <c r="AY51" s="715"/>
      <c r="AZ51" s="711"/>
      <c r="BA51" s="712"/>
      <c r="BC51" s="382"/>
      <c r="BD51" s="607"/>
      <c r="BE51" s="607"/>
      <c r="BF51" s="607"/>
      <c r="BG51" s="607"/>
      <c r="BH51" s="607"/>
      <c r="BI51" s="607"/>
      <c r="BJ51" s="607"/>
      <c r="BK51" s="607"/>
      <c r="BL51" s="73"/>
      <c r="BM51" s="607"/>
      <c r="BN51" s="607"/>
      <c r="BO51" s="607"/>
      <c r="BP51" s="607"/>
      <c r="BQ51" s="607"/>
      <c r="BR51" s="607"/>
      <c r="BS51" s="607"/>
      <c r="BT51" s="607"/>
      <c r="BU51" s="73"/>
      <c r="BV51" s="607"/>
      <c r="BW51" s="607"/>
      <c r="BX51" s="607"/>
      <c r="BY51" s="607"/>
      <c r="BZ51" s="607"/>
      <c r="CA51" s="607"/>
      <c r="CB51" s="607"/>
      <c r="CC51" s="607"/>
      <c r="CD51" s="384"/>
    </row>
    <row r="52" spans="2:82" s="87" customFormat="1" ht="15" customHeight="1" thickTop="1">
      <c r="G52" s="292"/>
      <c r="H52" s="499"/>
      <c r="I52" s="552"/>
    </row>
    <row r="53" spans="2:82" s="87" customFormat="1" ht="15" customHeight="1">
      <c r="B53" s="87" t="s">
        <v>734</v>
      </c>
      <c r="G53" s="292"/>
      <c r="H53" s="499"/>
      <c r="I53" s="552"/>
    </row>
    <row r="54" spans="2:82" s="87" customFormat="1" ht="15" customHeight="1">
      <c r="B54" s="87" t="s">
        <v>445</v>
      </c>
      <c r="G54" s="292"/>
      <c r="H54" s="499"/>
      <c r="I54" s="552"/>
      <c r="J54" s="553"/>
    </row>
    <row r="55" spans="2:82" s="87" customFormat="1" ht="15" customHeight="1">
      <c r="B55" s="87" t="s">
        <v>447</v>
      </c>
      <c r="G55" s="292"/>
      <c r="H55" s="499"/>
      <c r="I55" s="552"/>
      <c r="J55" s="553"/>
    </row>
    <row r="56" spans="2:82" s="87" customFormat="1" ht="15" customHeight="1">
      <c r="B56" s="553" t="s">
        <v>540</v>
      </c>
      <c r="H56" s="499"/>
    </row>
    <row r="57" spans="2:82" s="87" customFormat="1" ht="12.75" customHeight="1">
      <c r="H57" s="499"/>
    </row>
    <row r="58" spans="2:82" s="87" customFormat="1" ht="12.75" hidden="1" customHeight="1">
      <c r="H58" s="499"/>
    </row>
    <row r="59" spans="2:82" s="211" customFormat="1" ht="12.75" hidden="1" customHeight="1">
      <c r="B59" s="389"/>
      <c r="C59" s="389"/>
      <c r="D59" s="389"/>
      <c r="E59" s="389"/>
      <c r="F59" s="389"/>
      <c r="H59" s="390"/>
      <c r="J59" s="389"/>
      <c r="K59" s="389"/>
      <c r="L59" s="389"/>
      <c r="M59" s="389"/>
      <c r="N59" s="389"/>
      <c r="O59" s="389"/>
      <c r="P59" s="389"/>
      <c r="Q59" s="389"/>
      <c r="R59" s="389"/>
      <c r="S59" s="389"/>
      <c r="T59" s="389"/>
      <c r="U59" s="389"/>
      <c r="V59" s="389"/>
      <c r="W59" s="389"/>
      <c r="Y59" s="389"/>
      <c r="Z59" s="389"/>
      <c r="AA59" s="389"/>
      <c r="AB59" s="389"/>
      <c r="AC59" s="389"/>
      <c r="AD59" s="389"/>
      <c r="AE59" s="389"/>
      <c r="AF59" s="389"/>
      <c r="AG59" s="389"/>
      <c r="AH59" s="389"/>
      <c r="AI59" s="389"/>
      <c r="AJ59" s="389"/>
      <c r="AK59" s="389"/>
      <c r="AL59" s="389"/>
      <c r="AN59" s="389"/>
      <c r="AO59" s="389"/>
      <c r="AP59" s="389"/>
      <c r="AQ59" s="389"/>
      <c r="AR59" s="389"/>
      <c r="AS59" s="389"/>
      <c r="AT59" s="389"/>
      <c r="AU59" s="389"/>
      <c r="AV59" s="389"/>
      <c r="AW59" s="389"/>
      <c r="AX59" s="389"/>
      <c r="AY59" s="389"/>
      <c r="AZ59" s="389"/>
      <c r="BA59" s="389"/>
    </row>
    <row r="60" spans="2:82" s="210" customFormat="1" ht="12.75" hidden="1" customHeight="1">
      <c r="B60" s="405" t="s">
        <v>194</v>
      </c>
      <c r="C60" s="146"/>
      <c r="D60" s="146"/>
      <c r="E60" s="146"/>
      <c r="F60" s="146"/>
      <c r="G60" s="146"/>
      <c r="H60" s="244">
        <f>COUNTIF($70:$74,"&gt;2")+COUNTIF($70:$74,"&lt;-2")</f>
        <v>1</v>
      </c>
    </row>
    <row r="61" spans="2:82" s="210" customFormat="1" ht="12.75" hidden="1" customHeight="1">
      <c r="B61" s="405" t="s">
        <v>195</v>
      </c>
      <c r="C61" s="146"/>
      <c r="D61" s="146"/>
      <c r="E61" s="146"/>
      <c r="F61" s="146"/>
      <c r="G61" s="146"/>
      <c r="H61" s="244">
        <f>IF(TRIMESTRE=1,COUNTIF($BC:$BT,"&gt;2")+COUNTIF($BC:$BT,"&lt;-2"),IF(OR(TRIMESTRE=2,TRIMESTRE=3),COUNTIF($BC:$BW,"&gt;2")+COUNTIF($BC:$BW,"&lt;-2"),IF(TRIMESTRE=4,COUNTIF($BC:$CD,"&gt;2")+COUNTIF($BC:$CD,"&lt;-2"),"Trim. ?")))</f>
        <v>0</v>
      </c>
    </row>
    <row r="62" spans="2:82" s="211" customFormat="1" ht="12.75" hidden="1" customHeight="1">
      <c r="B62" s="961" t="s">
        <v>244</v>
      </c>
      <c r="C62" s="261"/>
      <c r="D62" s="261"/>
      <c r="E62" s="261"/>
      <c r="F62" s="261"/>
      <c r="G62" s="261"/>
      <c r="H62" s="960"/>
    </row>
    <row r="63" spans="2:82" s="210" customFormat="1" ht="12.75" hidden="1" customHeight="1">
      <c r="B63" s="405" t="s">
        <v>196</v>
      </c>
      <c r="C63" s="146"/>
      <c r="D63" s="146"/>
      <c r="E63" s="146"/>
      <c r="F63" s="146"/>
      <c r="G63" s="146"/>
      <c r="H63" s="244">
        <f>COUNTIF($75:$82,"&gt;=1")+COUNTIF($75:$82,"&lt;=-1")+COUNTIF($83:$86,"&gt;=0,1%")+COUNTIF($83:$86,"&lt;=-0,1%")</f>
        <v>0</v>
      </c>
    </row>
    <row r="64" spans="2:82" s="146" customFormat="1" ht="12.75" hidden="1" customHeight="1">
      <c r="B64" s="405" t="s">
        <v>414</v>
      </c>
      <c r="H64" s="244">
        <f>COUNTIF($68:$68,"&gt;0")</f>
        <v>0</v>
      </c>
      <c r="U64" s="262"/>
    </row>
    <row r="65" spans="2:81" s="210" customFormat="1" ht="12.75" hidden="1" customHeight="1">
      <c r="B65" s="405" t="s">
        <v>269</v>
      </c>
      <c r="C65" s="146"/>
      <c r="D65" s="146"/>
      <c r="E65" s="146"/>
      <c r="F65" s="146"/>
      <c r="G65" s="146"/>
      <c r="H65" s="425" t="str">
        <f>IF(ISERROR(SUM($70:$86)+SUM($BC:$CD)),"# ERREUR !","OK")</f>
        <v>OK</v>
      </c>
    </row>
    <row r="66" spans="2:81" s="211" customFormat="1" ht="12.75" hidden="1" customHeight="1">
      <c r="B66" s="186"/>
      <c r="C66" s="186"/>
      <c r="D66" s="186"/>
      <c r="E66" s="186"/>
      <c r="F66" s="186"/>
      <c r="G66" s="186"/>
      <c r="H66" s="187"/>
      <c r="U66" s="208"/>
      <c r="BD66" s="146"/>
      <c r="BE66" s="146"/>
      <c r="BF66" s="146"/>
      <c r="BG66" s="146"/>
      <c r="BH66" s="146"/>
      <c r="BI66" s="146"/>
      <c r="BJ66" s="146"/>
      <c r="BK66" s="146"/>
      <c r="BM66" s="146"/>
      <c r="BN66" s="146"/>
      <c r="BO66" s="146"/>
      <c r="BP66" s="146"/>
      <c r="BQ66" s="146"/>
      <c r="BR66" s="146"/>
      <c r="BS66" s="146"/>
      <c r="BT66" s="146"/>
      <c r="BV66" s="146"/>
      <c r="BW66" s="146"/>
      <c r="BX66" s="146"/>
      <c r="BY66" s="146"/>
      <c r="BZ66" s="146"/>
      <c r="CA66" s="146"/>
      <c r="CB66" s="146"/>
      <c r="CC66" s="146"/>
    </row>
    <row r="67" spans="2:81" s="211" customFormat="1" ht="12.75" hidden="1" customHeight="1">
      <c r="B67" s="369"/>
      <c r="C67" s="369"/>
      <c r="D67" s="369"/>
      <c r="E67" s="369"/>
      <c r="F67" s="369"/>
      <c r="H67" s="370"/>
      <c r="J67" s="369"/>
      <c r="K67" s="369"/>
      <c r="L67" s="369"/>
      <c r="M67" s="369"/>
      <c r="N67" s="369"/>
      <c r="O67" s="369"/>
      <c r="P67" s="369"/>
      <c r="Q67" s="369"/>
      <c r="R67" s="369"/>
      <c r="S67" s="369"/>
      <c r="T67" s="369"/>
      <c r="U67" s="416"/>
      <c r="V67" s="369"/>
      <c r="W67" s="369"/>
      <c r="Y67" s="369"/>
      <c r="Z67" s="369"/>
      <c r="AA67" s="369"/>
      <c r="AB67" s="369"/>
      <c r="AC67" s="369"/>
      <c r="AD67" s="369"/>
      <c r="AE67" s="369"/>
      <c r="AF67" s="369"/>
      <c r="AG67" s="369"/>
      <c r="AH67" s="369"/>
      <c r="AI67" s="369"/>
      <c r="AJ67" s="369"/>
      <c r="AK67" s="369"/>
      <c r="AL67" s="369"/>
      <c r="AN67" s="369"/>
      <c r="AO67" s="369"/>
      <c r="AP67" s="369"/>
      <c r="AQ67" s="369"/>
      <c r="AR67" s="369"/>
      <c r="AS67" s="369"/>
      <c r="AT67" s="369"/>
      <c r="AU67" s="369"/>
      <c r="AV67" s="369"/>
      <c r="AW67" s="369"/>
      <c r="AX67" s="369"/>
      <c r="AY67" s="369"/>
      <c r="AZ67" s="369"/>
      <c r="BA67" s="369"/>
      <c r="BD67" s="146"/>
      <c r="BE67" s="146"/>
      <c r="BF67" s="146"/>
      <c r="BG67" s="146"/>
      <c r="BH67" s="146"/>
      <c r="BI67" s="146"/>
      <c r="BJ67" s="146"/>
      <c r="BK67" s="146"/>
      <c r="BM67" s="146"/>
      <c r="BN67" s="146"/>
      <c r="BO67" s="146"/>
      <c r="BP67" s="146"/>
      <c r="BQ67" s="146"/>
      <c r="BR67" s="146"/>
      <c r="BS67" s="146"/>
      <c r="BT67" s="146"/>
      <c r="BV67" s="146"/>
      <c r="BW67" s="146"/>
      <c r="BX67" s="146"/>
      <c r="BY67" s="146"/>
      <c r="BZ67" s="146"/>
      <c r="CA67" s="146"/>
      <c r="CB67" s="146"/>
      <c r="CC67" s="146"/>
    </row>
    <row r="68" spans="2:81" s="386" customFormat="1" ht="12.75" hidden="1" customHeight="1">
      <c r="B68" s="386" t="s">
        <v>416</v>
      </c>
      <c r="H68" s="387" t="s">
        <v>191</v>
      </c>
      <c r="J68" s="388">
        <f t="shared" ref="J68:M68" si="186">IF(COUNT(J47:J48,J50:J51)=0,0,COUNT(J47:J48,J50:J51))</f>
        <v>0</v>
      </c>
      <c r="K68" s="388">
        <f>IF(COUNT(K47:K48,K50:K51)=0,0,COUNT(K47:K48,K50:K51))</f>
        <v>0</v>
      </c>
      <c r="L68" s="388">
        <f t="shared" si="186"/>
        <v>0</v>
      </c>
      <c r="M68" s="388">
        <f t="shared" si="186"/>
        <v>0</v>
      </c>
      <c r="N68" s="829"/>
      <c r="O68" s="829"/>
      <c r="P68" s="388">
        <f t="shared" ref="P68:S68" si="187">IF(COUNT(P47:P48,P50:P51)=0,0,COUNT(P47:P48,P50:P51))</f>
        <v>0</v>
      </c>
      <c r="Q68" s="388">
        <f t="shared" si="187"/>
        <v>0</v>
      </c>
      <c r="R68" s="388">
        <f t="shared" si="187"/>
        <v>0</v>
      </c>
      <c r="S68" s="388">
        <f t="shared" si="187"/>
        <v>0</v>
      </c>
      <c r="T68" s="829"/>
      <c r="U68" s="829"/>
      <c r="V68" s="829"/>
      <c r="W68" s="829"/>
      <c r="X68" s="388"/>
      <c r="Y68" s="388">
        <f t="shared" ref="Y68:AB68" si="188">IF(COUNT(Y47:Y48,Y50:Y51)=0,0,COUNT(Y47:Y48,Y50:Y51))</f>
        <v>0</v>
      </c>
      <c r="Z68" s="388">
        <f t="shared" si="188"/>
        <v>0</v>
      </c>
      <c r="AA68" s="388">
        <f t="shared" si="188"/>
        <v>0</v>
      </c>
      <c r="AB68" s="388">
        <f t="shared" si="188"/>
        <v>0</v>
      </c>
      <c r="AC68" s="829"/>
      <c r="AD68" s="829"/>
      <c r="AE68" s="388">
        <f t="shared" ref="AE68:AH68" si="189">IF(COUNT(AE47:AE48,AE50:AE51)=0,0,COUNT(AE47:AE48,AE50:AE51))</f>
        <v>0</v>
      </c>
      <c r="AF68" s="388">
        <f t="shared" si="189"/>
        <v>0</v>
      </c>
      <c r="AG68" s="388">
        <f t="shared" si="189"/>
        <v>0</v>
      </c>
      <c r="AH68" s="388">
        <f t="shared" si="189"/>
        <v>0</v>
      </c>
      <c r="AI68" s="829"/>
      <c r="AJ68" s="829"/>
      <c r="AK68" s="829"/>
      <c r="AL68" s="829"/>
      <c r="AM68" s="388"/>
      <c r="AN68" s="388">
        <f>IF(COUNT(AN47:AN48,AN50:AN51)=0,0,COUNT(AN47:AN48,AN50:AN51))</f>
        <v>0</v>
      </c>
      <c r="AO68" s="388">
        <f t="shared" ref="AO68:AQ68" si="190">IF(COUNT(AO47:AO48,AO50:AO51)=0,0,COUNT(AO47:AO48,AO50:AO51))</f>
        <v>0</v>
      </c>
      <c r="AP68" s="388">
        <f t="shared" si="190"/>
        <v>0</v>
      </c>
      <c r="AQ68" s="388">
        <f t="shared" si="190"/>
        <v>0</v>
      </c>
      <c r="AR68" s="829"/>
      <c r="AS68" s="829"/>
      <c r="AT68" s="388">
        <f t="shared" ref="AT68:AW68" si="191">IF(COUNT(AT47:AT48,AT50:AT51)=0,0,COUNT(AT47:AT48,AT50:AT51))</f>
        <v>0</v>
      </c>
      <c r="AU68" s="388">
        <f t="shared" si="191"/>
        <v>0</v>
      </c>
      <c r="AV68" s="388">
        <f t="shared" si="191"/>
        <v>0</v>
      </c>
      <c r="AW68" s="388">
        <f t="shared" si="191"/>
        <v>0</v>
      </c>
      <c r="AX68" s="829"/>
      <c r="AY68" s="829"/>
      <c r="AZ68" s="829"/>
      <c r="BA68" s="829"/>
    </row>
    <row r="69" spans="2:81" s="210" customFormat="1" ht="12.75" hidden="1" customHeight="1">
      <c r="B69" s="186"/>
      <c r="C69" s="186"/>
      <c r="D69" s="186"/>
      <c r="E69" s="186"/>
      <c r="F69" s="186"/>
      <c r="G69" s="186"/>
      <c r="H69" s="187"/>
    </row>
    <row r="70" spans="2:81" s="211" customFormat="1" ht="12.75" hidden="1" customHeight="1">
      <c r="B70" s="389"/>
      <c r="C70" s="389"/>
      <c r="D70" s="389"/>
      <c r="E70" s="389"/>
      <c r="F70" s="389"/>
      <c r="H70" s="390"/>
      <c r="J70" s="389"/>
      <c r="K70" s="389"/>
      <c r="L70" s="389"/>
      <c r="M70" s="389"/>
      <c r="N70" s="389"/>
      <c r="O70" s="389"/>
      <c r="P70" s="389"/>
      <c r="Q70" s="389"/>
      <c r="R70" s="389"/>
      <c r="S70" s="389"/>
      <c r="T70" s="389"/>
      <c r="U70" s="389"/>
      <c r="V70" s="389"/>
      <c r="W70" s="389"/>
      <c r="Y70" s="389"/>
      <c r="Z70" s="389"/>
      <c r="AA70" s="389"/>
      <c r="AB70" s="389"/>
      <c r="AC70" s="389"/>
      <c r="AD70" s="389"/>
      <c r="AE70" s="389"/>
      <c r="AF70" s="389"/>
      <c r="AG70" s="389"/>
      <c r="AH70" s="389"/>
      <c r="AI70" s="389"/>
      <c r="AJ70" s="389"/>
      <c r="AK70" s="389"/>
      <c r="AL70" s="389"/>
      <c r="AN70" s="389"/>
      <c r="AO70" s="389"/>
      <c r="AP70" s="389"/>
      <c r="AQ70" s="389"/>
      <c r="AR70" s="389"/>
      <c r="AS70" s="389"/>
      <c r="AT70" s="389"/>
      <c r="AU70" s="389"/>
      <c r="AV70" s="389"/>
      <c r="AW70" s="389"/>
      <c r="AX70" s="389"/>
      <c r="AY70" s="389"/>
      <c r="AZ70" s="389"/>
      <c r="BA70" s="389"/>
    </row>
    <row r="71" spans="2:81" s="155" customFormat="1" ht="12.75" hidden="1" customHeight="1">
      <c r="B71" s="155" t="s">
        <v>62</v>
      </c>
      <c r="H71" s="156" t="s">
        <v>191</v>
      </c>
      <c r="J71" s="157">
        <f t="shared" ref="J71:W71" si="192">IF(ABS(J10-J30)&lt;0.001,0,J10-J30)</f>
        <v>0</v>
      </c>
      <c r="K71" s="157">
        <f t="shared" si="192"/>
        <v>0</v>
      </c>
      <c r="L71" s="157">
        <f t="shared" si="192"/>
        <v>0</v>
      </c>
      <c r="M71" s="157">
        <f t="shared" si="192"/>
        <v>0</v>
      </c>
      <c r="N71" s="157">
        <f t="shared" si="192"/>
        <v>0</v>
      </c>
      <c r="O71" s="157">
        <f t="shared" si="192"/>
        <v>0</v>
      </c>
      <c r="P71" s="157">
        <f t="shared" si="192"/>
        <v>0</v>
      </c>
      <c r="Q71" s="157">
        <f t="shared" si="192"/>
        <v>0</v>
      </c>
      <c r="R71" s="157">
        <f t="shared" si="192"/>
        <v>0</v>
      </c>
      <c r="S71" s="157">
        <f t="shared" si="192"/>
        <v>0</v>
      </c>
      <c r="T71" s="157">
        <f t="shared" si="192"/>
        <v>0</v>
      </c>
      <c r="U71" s="157">
        <f t="shared" si="192"/>
        <v>0</v>
      </c>
      <c r="V71" s="157">
        <f t="shared" si="192"/>
        <v>0</v>
      </c>
      <c r="W71" s="157">
        <f t="shared" si="192"/>
        <v>0</v>
      </c>
      <c r="Y71" s="157">
        <f t="shared" ref="Y71:AL71" si="193">IF(ABS(Y10-Y30)&lt;0.001,0,Y10-Y30)</f>
        <v>0</v>
      </c>
      <c r="Z71" s="157">
        <f t="shared" si="193"/>
        <v>0</v>
      </c>
      <c r="AA71" s="157">
        <f t="shared" si="193"/>
        <v>0</v>
      </c>
      <c r="AB71" s="157">
        <f t="shared" si="193"/>
        <v>0</v>
      </c>
      <c r="AC71" s="157">
        <f t="shared" si="193"/>
        <v>0</v>
      </c>
      <c r="AD71" s="157">
        <f t="shared" si="193"/>
        <v>0</v>
      </c>
      <c r="AE71" s="157">
        <f t="shared" si="193"/>
        <v>0</v>
      </c>
      <c r="AF71" s="157">
        <f t="shared" si="193"/>
        <v>0</v>
      </c>
      <c r="AG71" s="157">
        <f t="shared" si="193"/>
        <v>0</v>
      </c>
      <c r="AH71" s="157">
        <f t="shared" si="193"/>
        <v>0</v>
      </c>
      <c r="AI71" s="157">
        <f t="shared" si="193"/>
        <v>0</v>
      </c>
      <c r="AJ71" s="157">
        <f t="shared" si="193"/>
        <v>0</v>
      </c>
      <c r="AK71" s="157">
        <f t="shared" si="193"/>
        <v>0</v>
      </c>
      <c r="AL71" s="157">
        <f t="shared" si="193"/>
        <v>0</v>
      </c>
      <c r="AN71" s="157">
        <f t="shared" ref="AN71:BA71" si="194">IF(ABS(AN10-AN30)&lt;0.001,0,AN10-AN30)</f>
        <v>0</v>
      </c>
      <c r="AO71" s="157">
        <f t="shared" si="194"/>
        <v>0</v>
      </c>
      <c r="AP71" s="157">
        <f t="shared" si="194"/>
        <v>0</v>
      </c>
      <c r="AQ71" s="157">
        <f t="shared" si="194"/>
        <v>0</v>
      </c>
      <c r="AR71" s="157">
        <f t="shared" si="194"/>
        <v>0</v>
      </c>
      <c r="AS71" s="157">
        <f t="shared" si="194"/>
        <v>0</v>
      </c>
      <c r="AT71" s="157">
        <f t="shared" si="194"/>
        <v>0</v>
      </c>
      <c r="AU71" s="157">
        <f t="shared" si="194"/>
        <v>0</v>
      </c>
      <c r="AV71" s="157">
        <f t="shared" si="194"/>
        <v>0</v>
      </c>
      <c r="AW71" s="157">
        <f t="shared" si="194"/>
        <v>0</v>
      </c>
      <c r="AX71" s="157">
        <f t="shared" si="194"/>
        <v>0</v>
      </c>
      <c r="AY71" s="157">
        <f t="shared" si="194"/>
        <v>0</v>
      </c>
      <c r="AZ71" s="157">
        <f t="shared" si="194"/>
        <v>0</v>
      </c>
      <c r="BA71" s="157">
        <f t="shared" si="194"/>
        <v>0</v>
      </c>
    </row>
    <row r="72" spans="2:81" s="155" customFormat="1" ht="12.75" hidden="1" customHeight="1">
      <c r="B72" s="155" t="s">
        <v>61</v>
      </c>
      <c r="H72" s="156" t="s">
        <v>191</v>
      </c>
      <c r="J72" s="157">
        <f t="shared" ref="J72:V72" si="195">IF(ABS(J10-(J12+J14+J16+J18+J20+J24+J26))&lt;0.001,0,J10-(J12+J14+J16+J18+J20+J24+J26))</f>
        <v>0</v>
      </c>
      <c r="K72" s="157">
        <f t="shared" si="195"/>
        <v>0</v>
      </c>
      <c r="L72" s="157">
        <f t="shared" si="195"/>
        <v>0</v>
      </c>
      <c r="M72" s="157">
        <f t="shared" si="195"/>
        <v>0</v>
      </c>
      <c r="N72" s="157">
        <f t="shared" si="195"/>
        <v>0</v>
      </c>
      <c r="O72" s="157">
        <f t="shared" si="195"/>
        <v>0</v>
      </c>
      <c r="P72" s="157">
        <f t="shared" si="195"/>
        <v>0</v>
      </c>
      <c r="Q72" s="157">
        <f t="shared" si="195"/>
        <v>0</v>
      </c>
      <c r="R72" s="157">
        <f t="shared" si="195"/>
        <v>0</v>
      </c>
      <c r="S72" s="157">
        <f t="shared" si="195"/>
        <v>0</v>
      </c>
      <c r="T72" s="157">
        <f t="shared" si="195"/>
        <v>0</v>
      </c>
      <c r="U72" s="157">
        <f t="shared" si="195"/>
        <v>0</v>
      </c>
      <c r="V72" s="157">
        <f t="shared" si="195"/>
        <v>0</v>
      </c>
      <c r="W72" s="157">
        <f>IF(ABS(W10-(W12+W14+W16+W18+W20+W24+W26))&lt;0.001,0,W10-(W12+W14+W16+W18+W20+W24+W26))</f>
        <v>-1</v>
      </c>
      <c r="Y72" s="157">
        <f t="shared" ref="Y72:AL72" si="196">IF(ABS(Y10-(Y12+Y14+Y16+Y18+Y20+Y24+Y26))&lt;0.001,0,Y10-(Y12+Y14+Y16+Y18+Y20+Y24+Y26))</f>
        <v>0</v>
      </c>
      <c r="Z72" s="157">
        <f t="shared" si="196"/>
        <v>0</v>
      </c>
      <c r="AA72" s="157">
        <f t="shared" si="196"/>
        <v>0</v>
      </c>
      <c r="AB72" s="157">
        <f t="shared" si="196"/>
        <v>0</v>
      </c>
      <c r="AC72" s="157">
        <f t="shared" si="196"/>
        <v>0</v>
      </c>
      <c r="AD72" s="157">
        <f t="shared" si="196"/>
        <v>-2</v>
      </c>
      <c r="AE72" s="157">
        <f t="shared" si="196"/>
        <v>0</v>
      </c>
      <c r="AF72" s="157">
        <f t="shared" si="196"/>
        <v>1</v>
      </c>
      <c r="AG72" s="157">
        <f t="shared" si="196"/>
        <v>0</v>
      </c>
      <c r="AH72" s="157">
        <f t="shared" si="196"/>
        <v>-1</v>
      </c>
      <c r="AI72" s="157">
        <f t="shared" si="196"/>
        <v>0</v>
      </c>
      <c r="AJ72" s="157">
        <f t="shared" si="196"/>
        <v>0</v>
      </c>
      <c r="AK72" s="157">
        <f t="shared" si="196"/>
        <v>-1</v>
      </c>
      <c r="AL72" s="157">
        <f t="shared" si="196"/>
        <v>0</v>
      </c>
      <c r="AN72" s="157">
        <f t="shared" ref="AN72:BA72" si="197">IF(ABS(AN10-(AN12+AN14+AN16+AN18+AN20+AN24+AN26))&lt;0.001,0,AN10-(AN12+AN14+AN16+AN18+AN20+AN24+AN26))</f>
        <v>0</v>
      </c>
      <c r="AO72" s="157">
        <f t="shared" si="197"/>
        <v>-1</v>
      </c>
      <c r="AP72" s="157">
        <f t="shared" si="197"/>
        <v>0</v>
      </c>
      <c r="AQ72" s="157">
        <f t="shared" si="197"/>
        <v>0</v>
      </c>
      <c r="AR72" s="157">
        <f t="shared" si="197"/>
        <v>0</v>
      </c>
      <c r="AS72" s="157">
        <f t="shared" si="197"/>
        <v>0</v>
      </c>
      <c r="AT72" s="157">
        <f t="shared" si="197"/>
        <v>0</v>
      </c>
      <c r="AU72" s="157">
        <f t="shared" si="197"/>
        <v>0</v>
      </c>
      <c r="AV72" s="157">
        <f t="shared" si="197"/>
        <v>0</v>
      </c>
      <c r="AW72" s="157">
        <f t="shared" si="197"/>
        <v>0</v>
      </c>
      <c r="AX72" s="157">
        <f t="shared" si="197"/>
        <v>0</v>
      </c>
      <c r="AY72" s="157">
        <f t="shared" si="197"/>
        <v>0</v>
      </c>
      <c r="AZ72" s="157">
        <f t="shared" si="197"/>
        <v>0</v>
      </c>
      <c r="BA72" s="157">
        <f t="shared" si="197"/>
        <v>0</v>
      </c>
    </row>
    <row r="73" spans="2:81" s="155" customFormat="1" ht="12.75" hidden="1" customHeight="1">
      <c r="B73" s="155" t="s">
        <v>60</v>
      </c>
      <c r="H73" s="156" t="s">
        <v>191</v>
      </c>
      <c r="J73" s="157">
        <f t="shared" ref="J73:W73" si="198">IF(ABS(J30-(J31+J35+J38+J39+J40+SUM(J41:J45)))&lt;0.001,0,J30-(J31+J35+J38+J39+J40+SUM(J41:J45)))</f>
        <v>0</v>
      </c>
      <c r="K73" s="157">
        <f t="shared" si="198"/>
        <v>0</v>
      </c>
      <c r="L73" s="157">
        <f t="shared" si="198"/>
        <v>0</v>
      </c>
      <c r="M73" s="157">
        <f t="shared" si="198"/>
        <v>0</v>
      </c>
      <c r="N73" s="157">
        <f t="shared" si="198"/>
        <v>0</v>
      </c>
      <c r="O73" s="157">
        <f t="shared" si="198"/>
        <v>0</v>
      </c>
      <c r="P73" s="157">
        <f t="shared" si="198"/>
        <v>0</v>
      </c>
      <c r="Q73" s="157">
        <f t="shared" si="198"/>
        <v>0</v>
      </c>
      <c r="R73" s="157">
        <f t="shared" si="198"/>
        <v>0</v>
      </c>
      <c r="S73" s="157">
        <f t="shared" si="198"/>
        <v>0</v>
      </c>
      <c r="T73" s="157">
        <f t="shared" si="198"/>
        <v>0</v>
      </c>
      <c r="U73" s="157">
        <f t="shared" si="198"/>
        <v>0</v>
      </c>
      <c r="V73" s="157">
        <f t="shared" si="198"/>
        <v>0</v>
      </c>
      <c r="W73" s="157">
        <f t="shared" si="198"/>
        <v>0</v>
      </c>
      <c r="Y73" s="157">
        <f t="shared" ref="Y73:AL73" si="199">IF(ABS(Y30-(Y31+Y35+Y38+Y39+Y40+SUM(Y41:Y45)))&lt;0.001,0,Y30-(Y31+Y35+Y38+Y39+Y40+SUM(Y41:Y45)))</f>
        <v>0</v>
      </c>
      <c r="Z73" s="157">
        <f t="shared" si="199"/>
        <v>2</v>
      </c>
      <c r="AA73" s="157">
        <f t="shared" si="199"/>
        <v>0</v>
      </c>
      <c r="AB73" s="157">
        <f t="shared" si="199"/>
        <v>-1</v>
      </c>
      <c r="AC73" s="157">
        <f t="shared" si="199"/>
        <v>0</v>
      </c>
      <c r="AD73" s="157">
        <f t="shared" si="199"/>
        <v>0</v>
      </c>
      <c r="AE73" s="157">
        <f t="shared" si="199"/>
        <v>0</v>
      </c>
      <c r="AF73" s="157">
        <f t="shared" si="199"/>
        <v>0</v>
      </c>
      <c r="AG73" s="157">
        <f t="shared" si="199"/>
        <v>0</v>
      </c>
      <c r="AH73" s="157">
        <f t="shared" si="199"/>
        <v>0</v>
      </c>
      <c r="AI73" s="157">
        <f t="shared" si="199"/>
        <v>0</v>
      </c>
      <c r="AJ73" s="157">
        <f t="shared" si="199"/>
        <v>0</v>
      </c>
      <c r="AK73" s="157">
        <f t="shared" si="199"/>
        <v>0</v>
      </c>
      <c r="AL73" s="157">
        <f t="shared" si="199"/>
        <v>0</v>
      </c>
      <c r="AN73" s="157">
        <f t="shared" ref="AN73:BA73" si="200">IF(ABS(AN30-(AN31+AN35+AN38+AN39+AN40+SUM(AN41:AN45)))&lt;0.001,0,AN30-(AN31+AN35+AN38+AN39+AN40+SUM(AN41:AN45)))</f>
        <v>2</v>
      </c>
      <c r="AO73" s="157">
        <f t="shared" si="200"/>
        <v>494</v>
      </c>
      <c r="AP73" s="157">
        <f t="shared" si="200"/>
        <v>0</v>
      </c>
      <c r="AQ73" s="157">
        <f t="shared" si="200"/>
        <v>0</v>
      </c>
      <c r="AR73" s="157">
        <f t="shared" si="200"/>
        <v>0</v>
      </c>
      <c r="AS73" s="157">
        <f t="shared" si="200"/>
        <v>0</v>
      </c>
      <c r="AT73" s="157">
        <f t="shared" si="200"/>
        <v>0</v>
      </c>
      <c r="AU73" s="157">
        <f t="shared" si="200"/>
        <v>0</v>
      </c>
      <c r="AV73" s="157">
        <f t="shared" si="200"/>
        <v>0</v>
      </c>
      <c r="AW73" s="157">
        <f t="shared" si="200"/>
        <v>0</v>
      </c>
      <c r="AX73" s="157">
        <f t="shared" si="200"/>
        <v>0</v>
      </c>
      <c r="AY73" s="157">
        <f t="shared" si="200"/>
        <v>0</v>
      </c>
      <c r="AZ73" s="157">
        <f t="shared" si="200"/>
        <v>0</v>
      </c>
      <c r="BA73" s="157">
        <f t="shared" si="200"/>
        <v>0</v>
      </c>
      <c r="BD73" s="210"/>
      <c r="BE73" s="210"/>
      <c r="BF73" s="210"/>
      <c r="BG73" s="210"/>
      <c r="BH73" s="210"/>
      <c r="BI73" s="210"/>
      <c r="BJ73" s="210"/>
      <c r="BK73" s="210"/>
      <c r="BL73" s="210"/>
      <c r="BM73" s="210"/>
      <c r="BN73" s="210"/>
      <c r="BO73" s="210"/>
      <c r="BP73" s="210"/>
      <c r="BQ73" s="210"/>
      <c r="BR73" s="210"/>
      <c r="BS73" s="210"/>
      <c r="BT73" s="210"/>
      <c r="BU73" s="210"/>
      <c r="BV73" s="210"/>
      <c r="BW73" s="210"/>
      <c r="BX73" s="210"/>
      <c r="BY73" s="210"/>
      <c r="BZ73" s="210"/>
      <c r="CA73" s="210"/>
      <c r="CB73" s="210"/>
      <c r="CC73" s="210"/>
    </row>
    <row r="74" spans="2:81" s="211" customFormat="1" ht="12.75" hidden="1" customHeight="1">
      <c r="B74" s="186"/>
      <c r="C74" s="186"/>
      <c r="D74" s="186"/>
      <c r="E74" s="186"/>
      <c r="F74" s="186"/>
      <c r="H74" s="187"/>
      <c r="J74" s="186"/>
      <c r="K74" s="186"/>
      <c r="L74" s="186"/>
      <c r="M74" s="186"/>
      <c r="N74" s="186"/>
      <c r="O74" s="186"/>
      <c r="P74" s="186"/>
      <c r="Q74" s="186"/>
      <c r="R74" s="186"/>
      <c r="S74" s="186"/>
      <c r="T74" s="186"/>
      <c r="U74" s="186"/>
      <c r="V74" s="186"/>
      <c r="W74" s="186"/>
      <c r="Y74" s="186"/>
      <c r="Z74" s="186"/>
      <c r="AA74" s="186"/>
      <c r="AB74" s="186"/>
      <c r="AC74" s="186"/>
      <c r="AD74" s="186"/>
      <c r="AE74" s="186"/>
      <c r="AF74" s="186"/>
      <c r="AG74" s="186"/>
      <c r="AH74" s="186"/>
      <c r="AI74" s="186"/>
      <c r="AJ74" s="186"/>
      <c r="AK74" s="186"/>
      <c r="AL74" s="186"/>
      <c r="AN74" s="186"/>
      <c r="AO74" s="186"/>
      <c r="AP74" s="186"/>
      <c r="AQ74" s="186"/>
      <c r="AR74" s="186"/>
      <c r="AS74" s="186"/>
      <c r="AT74" s="186"/>
      <c r="AU74" s="186"/>
      <c r="AV74" s="186"/>
      <c r="AW74" s="186"/>
      <c r="AX74" s="186"/>
      <c r="AY74" s="186"/>
      <c r="AZ74" s="186"/>
      <c r="BA74" s="186"/>
    </row>
    <row r="75" spans="2:81" s="210" customFormat="1" ht="12.75" hidden="1" customHeight="1">
      <c r="H75" s="6"/>
    </row>
    <row r="76" spans="2:81" s="155" customFormat="1" ht="12.75" hidden="1" customHeight="1">
      <c r="B76" s="155" t="s">
        <v>324</v>
      </c>
      <c r="H76" s="156" t="s">
        <v>192</v>
      </c>
      <c r="J76" s="157">
        <f>IF(ABS(J10-'Telecoms - Financial KPIs'!J26)&lt;0.001,0,J10-'Telecoms - Financial KPIs'!J26)</f>
        <v>0</v>
      </c>
      <c r="K76" s="157">
        <f>IF(ABS(K10-'Telecoms - Financial KPIs'!K26)&lt;0.001,0,K10-'Telecoms - Financial KPIs'!K26)</f>
        <v>0</v>
      </c>
      <c r="L76" s="157">
        <f>IF(ABS(L10-'Telecoms - Financial KPIs'!L26)&lt;0.001,0,L10-'Telecoms - Financial KPIs'!L26)</f>
        <v>0</v>
      </c>
      <c r="M76" s="157">
        <f>IF(ABS(M10-'Telecoms - Financial KPIs'!M26)&lt;0.001,0,M10-'Telecoms - Financial KPIs'!M26)</f>
        <v>0</v>
      </c>
      <c r="N76" s="157">
        <f>IF(ABS(N10-'Telecoms - Financial KPIs'!N26)&lt;0.001,0,N10-'Telecoms - Financial KPIs'!N26)</f>
        <v>0</v>
      </c>
      <c r="O76" s="157">
        <f>IF(ABS(O10-'Telecoms - Financial KPIs'!O26)&lt;0.001,0,O10-'Telecoms - Financial KPIs'!O26)</f>
        <v>0</v>
      </c>
      <c r="P76" s="157">
        <f>IF(ABS(P10-'Telecoms - Financial KPIs'!P26)&lt;0.001,0,P10-'Telecoms - Financial KPIs'!P26)</f>
        <v>0</v>
      </c>
      <c r="Q76" s="157">
        <f>IF(ABS(Q10-'Telecoms - Financial KPIs'!Q26)&lt;0.001,0,Q10-'Telecoms - Financial KPIs'!Q26)</f>
        <v>0</v>
      </c>
      <c r="R76" s="157">
        <f>IF(ABS(R10-'Telecoms - Financial KPIs'!R26)&lt;0.001,0,R10-'Telecoms - Financial KPIs'!R26)</f>
        <v>0</v>
      </c>
      <c r="S76" s="157">
        <f>IF(ABS(S10-'Telecoms - Financial KPIs'!S26)&lt;0.001,0,S10-'Telecoms - Financial KPIs'!S26)</f>
        <v>0</v>
      </c>
      <c r="T76" s="157">
        <f>IF(ABS(T10-'Telecoms - Financial KPIs'!T26)&lt;0.001,0,T10-'Telecoms - Financial KPIs'!T26)</f>
        <v>0</v>
      </c>
      <c r="U76" s="157">
        <f>IF(ABS(U10-'Telecoms - Financial KPIs'!U26)&lt;0.001,0,U10-'Telecoms - Financial KPIs'!U26)</f>
        <v>0</v>
      </c>
      <c r="V76" s="157">
        <f>IF(ABS(V10-'Telecoms - Financial KPIs'!V26)&lt;0.001,0,V10-'Telecoms - Financial KPIs'!V26)</f>
        <v>0</v>
      </c>
      <c r="W76" s="157">
        <f>IF(ABS(W10-'Telecoms - Financial KPIs'!W26)&lt;0.001,0,W10-'Telecoms - Financial KPIs'!W26)</f>
        <v>0</v>
      </c>
      <c r="X76" s="157"/>
      <c r="Y76" s="157">
        <f>IF(ABS(Y10-'Telecoms - Financial KPIs'!Y26)&lt;0.001,0,Y10-'Telecoms - Financial KPIs'!Y26)</f>
        <v>0</v>
      </c>
      <c r="Z76" s="157">
        <f>IF(ABS(Z10-'Telecoms - Financial KPIs'!Z26)&lt;0.001,0,Z10-'Telecoms - Financial KPIs'!Z26)</f>
        <v>0</v>
      </c>
      <c r="AA76" s="157">
        <f>IF(ABS(AA10-'Telecoms - Financial KPIs'!AA26)&lt;0.001,0,AA10-'Telecoms - Financial KPIs'!AA26)</f>
        <v>0</v>
      </c>
      <c r="AB76" s="157">
        <f>IF(ABS(AB10-'Telecoms - Financial KPIs'!AB26)&lt;0.001,0,AB10-'Telecoms - Financial KPIs'!AB26)</f>
        <v>0</v>
      </c>
      <c r="AC76" s="157">
        <f>IF(ABS(AC10-'Telecoms - Financial KPIs'!AC26)&lt;0.001,0,AC10-'Telecoms - Financial KPIs'!AC26)</f>
        <v>0</v>
      </c>
      <c r="AD76" s="157">
        <f>IF(ABS(AD10-'Telecoms - Financial KPIs'!AD26)&lt;0.001,0,AD10-'Telecoms - Financial KPIs'!AD26)</f>
        <v>0</v>
      </c>
      <c r="AE76" s="157">
        <f>IF(ABS(AE10-'Telecoms - Financial KPIs'!AE26)&lt;0.001,0,AE10-'Telecoms - Financial KPIs'!AE26)</f>
        <v>0</v>
      </c>
      <c r="AF76" s="157">
        <f>IF(ABS(AF10-'Telecoms - Financial KPIs'!AF26)&lt;0.001,0,AF10-'Telecoms - Financial KPIs'!AF26)</f>
        <v>0</v>
      </c>
      <c r="AG76" s="157">
        <f>IF(ABS(AG10-'Telecoms - Financial KPIs'!AG26)&lt;0.001,0,AG10-'Telecoms - Financial KPIs'!AG26)</f>
        <v>0</v>
      </c>
      <c r="AH76" s="157">
        <f>IF(ABS(AH10-'Telecoms - Financial KPIs'!AH26)&lt;0.001,0,AH10-'Telecoms - Financial KPIs'!AH26)</f>
        <v>0</v>
      </c>
      <c r="AI76" s="157">
        <f>IF(ABS(AI10-'Telecoms - Financial KPIs'!AI26)&lt;0.001,0,AI10-'Telecoms - Financial KPIs'!AI26)</f>
        <v>0</v>
      </c>
      <c r="AJ76" s="157">
        <f>IF(ABS(AJ10-'Telecoms - Financial KPIs'!AJ26)&lt;0.001,0,AJ10-'Telecoms - Financial KPIs'!AJ26)</f>
        <v>0</v>
      </c>
      <c r="AK76" s="157">
        <f>IF(ABS(AK10-'Telecoms - Financial KPIs'!AK26)&lt;0.001,0,AK10-'Telecoms - Financial KPIs'!AK26)</f>
        <v>0</v>
      </c>
      <c r="AL76" s="157">
        <f>IF(ABS(AL10-'Telecoms - Financial KPIs'!AL26)&lt;0.001,0,AL10-'Telecoms - Financial KPIs'!AL26)</f>
        <v>0</v>
      </c>
      <c r="AM76" s="157"/>
      <c r="AN76" s="157">
        <f>IF(ABS(AN10-'Telecoms - Financial KPIs'!AN26)&lt;0.001,0,AN10-'Telecoms - Financial KPIs'!AN26)</f>
        <v>0</v>
      </c>
      <c r="AO76" s="157">
        <f>IF(ABS(AO10-'Telecoms - Financial KPIs'!AO26)&lt;0.001,0,AO10-'Telecoms - Financial KPIs'!AO26)</f>
        <v>0</v>
      </c>
      <c r="AP76" s="157">
        <f>IF(ABS(AP10-'Telecoms - Financial KPIs'!AP26)&lt;0.001,0,AP10-'Telecoms - Financial KPIs'!AP26)</f>
        <v>0</v>
      </c>
      <c r="AQ76" s="157">
        <f>IF(ABS(AQ10-'Telecoms - Financial KPIs'!AQ26)&lt;0.001,0,AQ10-'Telecoms - Financial KPIs'!AQ26)</f>
        <v>0</v>
      </c>
      <c r="AR76" s="157">
        <f>IF(ABS(AR10-'Telecoms - Financial KPIs'!AR26)&lt;0.001,0,AR10-'Telecoms - Financial KPIs'!AR26)</f>
        <v>0</v>
      </c>
      <c r="AS76" s="157">
        <f>IF(ABS(AS10-'Telecoms - Financial KPIs'!AS26)&lt;0.001,0,AS10-'Telecoms - Financial KPIs'!AS26)</f>
        <v>0</v>
      </c>
      <c r="AT76" s="157">
        <f>IF(ABS(AT10-'Telecoms - Financial KPIs'!AT26)&lt;0.001,0,AT10-'Telecoms - Financial KPIs'!AT26)</f>
        <v>0</v>
      </c>
      <c r="AU76" s="157">
        <f>IF(ABS(AU10-'Telecoms - Financial KPIs'!AU26)&lt;0.001,0,AU10-'Telecoms - Financial KPIs'!AU26)</f>
        <v>0</v>
      </c>
      <c r="AV76" s="157">
        <f>IF(ABS(AV10-'Telecoms - Financial KPIs'!AV26)&lt;0.001,0,AV10-'Telecoms - Financial KPIs'!AV26)</f>
        <v>0</v>
      </c>
      <c r="AW76" s="157">
        <f>IF(ABS(AW10-'Telecoms - Financial KPIs'!AW26)&lt;0.001,0,AW10-'Telecoms - Financial KPIs'!AW26)</f>
        <v>0</v>
      </c>
      <c r="AX76" s="157">
        <f>IF(ABS(AX10-'Telecoms - Financial KPIs'!AX26)&lt;0.001,0,AX10-'Telecoms - Financial KPIs'!AX26)</f>
        <v>0</v>
      </c>
      <c r="AY76" s="157">
        <f>IF(ABS(AY10-'Telecoms - Financial KPIs'!AY26)&lt;0.001,0,AY10-'Telecoms - Financial KPIs'!AY26)</f>
        <v>0</v>
      </c>
      <c r="AZ76" s="157">
        <f>IF(ABS(AZ10-'Telecoms - Financial KPIs'!AZ26)&lt;0.001,0,AZ10-'Telecoms - Financial KPIs'!AZ26)</f>
        <v>0</v>
      </c>
      <c r="BA76" s="157">
        <f>IF(ABS(BA10-'Telecoms - Financial KPIs'!BA26)&lt;0.001,0,BA10-'Telecoms - Financial KPIs'!BA26)</f>
        <v>0</v>
      </c>
    </row>
    <row r="77" spans="2:81" s="155" customFormat="1" ht="12.75" hidden="1" customHeight="1">
      <c r="B77" s="155" t="s">
        <v>325</v>
      </c>
      <c r="H77" s="156" t="s">
        <v>192</v>
      </c>
      <c r="J77" s="400"/>
      <c r="K77" s="400"/>
      <c r="L77" s="400"/>
      <c r="M77" s="400"/>
      <c r="N77" s="157">
        <f>IF(ABS(N47-'Telecoms - Financial KPIs'!N74)&lt;0.001,0,N47-'Telecoms - Financial KPIs'!N74)</f>
        <v>0</v>
      </c>
      <c r="O77" s="157">
        <f>IF(ABS(O47-'Telecoms - Financial KPIs'!O74)&lt;0.001,0,O47-'Telecoms - Financial KPIs'!O74)</f>
        <v>0</v>
      </c>
      <c r="P77" s="400"/>
      <c r="Q77" s="400"/>
      <c r="R77" s="400"/>
      <c r="S77" s="400"/>
      <c r="T77" s="157">
        <f>IF(ABS(T47-'Telecoms - Financial KPIs'!T74)&lt;0.001,0,T47-'Telecoms - Financial KPIs'!T74)</f>
        <v>0</v>
      </c>
      <c r="U77" s="157">
        <f>IF(ABS(U47-'Telecoms - Financial KPIs'!U74)&lt;0.001,0,U47-'Telecoms - Financial KPIs'!U74)</f>
        <v>0</v>
      </c>
      <c r="V77" s="157">
        <f>IF(ABS(V47-'Telecoms - Financial KPIs'!V74)&lt;0.001,0,V47-'Telecoms - Financial KPIs'!V74)</f>
        <v>0</v>
      </c>
      <c r="W77" s="157">
        <f>IF(ABS(W47-'Telecoms - Financial KPIs'!W74)&lt;0.001,0,W47-'Telecoms - Financial KPIs'!W74)</f>
        <v>0</v>
      </c>
      <c r="X77" s="157"/>
      <c r="Y77" s="400"/>
      <c r="Z77" s="400"/>
      <c r="AA77" s="400"/>
      <c r="AB77" s="400"/>
      <c r="AC77" s="157">
        <f>IF(ABS(AC47-'Telecoms - Financial KPIs'!AC74)&lt;0.001,0,AC47-'Telecoms - Financial KPIs'!AC74)</f>
        <v>0</v>
      </c>
      <c r="AD77" s="157">
        <f>IF(ABS(AD47-'Telecoms - Financial KPIs'!AD74)&lt;0.001,0,AD47-'Telecoms - Financial KPIs'!AD74)</f>
        <v>0</v>
      </c>
      <c r="AE77" s="400"/>
      <c r="AF77" s="400"/>
      <c r="AG77" s="400"/>
      <c r="AH77" s="400"/>
      <c r="AI77" s="157">
        <f>IF(ABS(AI47-'Telecoms - Financial KPIs'!AI74)&lt;0.001,0,AI47-'Telecoms - Financial KPIs'!AI74)</f>
        <v>0</v>
      </c>
      <c r="AJ77" s="157">
        <f>IF(ABS(AJ47-'Telecoms - Financial KPIs'!AJ74)&lt;0.001,0,AJ47-'Telecoms - Financial KPIs'!AJ74)</f>
        <v>0</v>
      </c>
      <c r="AK77" s="157">
        <f>IF(ABS(AK47-'Telecoms - Financial KPIs'!AK74)&lt;0.001,0,AK47-'Telecoms - Financial KPIs'!AK74)</f>
        <v>0</v>
      </c>
      <c r="AL77" s="157">
        <f>IF(ABS(AL47-'Telecoms - Financial KPIs'!AL74)&lt;0.001,0,AL47-'Telecoms - Financial KPIs'!AL74)</f>
        <v>0</v>
      </c>
      <c r="AM77" s="157"/>
      <c r="AN77" s="400"/>
      <c r="AO77" s="400"/>
      <c r="AP77" s="400"/>
      <c r="AQ77" s="400"/>
      <c r="AR77" s="157">
        <f>IF(ABS(AR47-'Telecoms - Financial KPIs'!AR74)&lt;0.001,0,AR47-'Telecoms - Financial KPIs'!AR74)</f>
        <v>0</v>
      </c>
      <c r="AS77" s="157">
        <f>IF(ABS(AS47-'Telecoms - Financial KPIs'!AS74)&lt;0.001,0,AS47-'Telecoms - Financial KPIs'!AS74)</f>
        <v>0</v>
      </c>
      <c r="AT77" s="400"/>
      <c r="AU77" s="400"/>
      <c r="AV77" s="400"/>
      <c r="AW77" s="400"/>
      <c r="AX77" s="157">
        <f>IF(ABS(AX47-'Telecoms - Financial KPIs'!AX74)&lt;0.001,0,AX47-'Telecoms - Financial KPIs'!AX74)</f>
        <v>0</v>
      </c>
      <c r="AY77" s="157">
        <f>IF(ABS(AY47-'Telecoms - Financial KPIs'!AY74)&lt;0.001,0,AY47-'Telecoms - Financial KPIs'!AY74)</f>
        <v>0</v>
      </c>
      <c r="AZ77" s="157">
        <f>IF(ABS(AZ47-'Telecoms - Financial KPIs'!AZ74)&lt;0.001,0,AZ47-'Telecoms - Financial KPIs'!AZ74)</f>
        <v>0</v>
      </c>
      <c r="BA77" s="157">
        <f>IF(ABS(BA47-'Telecoms - Financial KPIs'!BA74)&lt;0.001,0,BA47-'Telecoms - Financial KPIs'!BA74)</f>
        <v>0</v>
      </c>
    </row>
    <row r="78" spans="2:81" s="155" customFormat="1" ht="12.75" hidden="1" customHeight="1">
      <c r="B78" s="155" t="s">
        <v>326</v>
      </c>
      <c r="H78" s="156" t="s">
        <v>192</v>
      </c>
      <c r="J78" s="400"/>
      <c r="K78" s="400"/>
      <c r="L78" s="400"/>
      <c r="M78" s="400"/>
      <c r="N78" s="157">
        <f>IF(ABS(N50-'Telecoms - Financial KPIs'!N98)&lt;0.001,0,N50-'Telecoms - Financial KPIs'!N98)</f>
        <v>0</v>
      </c>
      <c r="O78" s="157">
        <f>IF(ABS(O50-'Telecoms - Financial KPIs'!O98)&lt;0.001,0,O50-'Telecoms - Financial KPIs'!O98)</f>
        <v>0</v>
      </c>
      <c r="P78" s="400"/>
      <c r="Q78" s="400"/>
      <c r="R78" s="400"/>
      <c r="S78" s="400"/>
      <c r="T78" s="157">
        <f>IF(ABS(T50-'Telecoms - Financial KPIs'!T98)&lt;0.001,0,T50-'Telecoms - Financial KPIs'!T98)</f>
        <v>0</v>
      </c>
      <c r="U78" s="157">
        <f>IF(ABS(U50-'Telecoms - Financial KPIs'!U98)&lt;0.001,0,U50-'Telecoms - Financial KPIs'!U98)</f>
        <v>0</v>
      </c>
      <c r="V78" s="157">
        <f>IF(ABS(V50-'Telecoms - Financial KPIs'!V98)&lt;0.001,0,V50-'Telecoms - Financial KPIs'!V98)</f>
        <v>0</v>
      </c>
      <c r="W78" s="157">
        <f>IF(ABS(W50-'Telecoms - Financial KPIs'!W98)&lt;0.001,0,W50-'Telecoms - Financial KPIs'!W98)</f>
        <v>0</v>
      </c>
      <c r="X78" s="157"/>
      <c r="Y78" s="400"/>
      <c r="Z78" s="400"/>
      <c r="AA78" s="400"/>
      <c r="AB78" s="400"/>
      <c r="AC78" s="157">
        <f>IF(ABS(AC50-'Telecoms - Financial KPIs'!AC98)&lt;0.001,0,AC50-'Telecoms - Financial KPIs'!AC98)</f>
        <v>0</v>
      </c>
      <c r="AD78" s="157">
        <f>IF(ABS(AD50-'Telecoms - Financial KPIs'!AD98)&lt;0.001,0,AD50-'Telecoms - Financial KPIs'!AD98)</f>
        <v>0</v>
      </c>
      <c r="AE78" s="400"/>
      <c r="AF78" s="400"/>
      <c r="AG78" s="400"/>
      <c r="AH78" s="400"/>
      <c r="AI78" s="157">
        <f>IF(ABS(AI50-'Telecoms - Financial KPIs'!AI98)&lt;0.001,0,AI50-'Telecoms - Financial KPIs'!AI98)</f>
        <v>0</v>
      </c>
      <c r="AJ78" s="157">
        <f>IF(ABS(AJ50-'Telecoms - Financial KPIs'!AJ98)&lt;0.001,0,AJ50-'Telecoms - Financial KPIs'!AJ98)</f>
        <v>0</v>
      </c>
      <c r="AK78" s="157">
        <f>IF(ABS(AK50-'Telecoms - Financial KPIs'!AK98)&lt;0.001,0,AK50-'Telecoms - Financial KPIs'!AK98)</f>
        <v>0</v>
      </c>
      <c r="AL78" s="157">
        <f>IF(ABS(AL50-'Telecoms - Financial KPIs'!AL98)&lt;0.001,0,AL50-'Telecoms - Financial KPIs'!AL98)</f>
        <v>0</v>
      </c>
      <c r="AM78" s="157"/>
      <c r="AN78" s="400"/>
      <c r="AO78" s="400"/>
      <c r="AP78" s="400"/>
      <c r="AQ78" s="400"/>
      <c r="AR78" s="157">
        <f>IF(ABS(AR50-'Telecoms - Financial KPIs'!AR98)&lt;0.001,0,AR50-'Telecoms - Financial KPIs'!AR98)</f>
        <v>0</v>
      </c>
      <c r="AS78" s="157">
        <f>IF(ABS(AS50-'Telecoms - Financial KPIs'!AS98)&lt;0.001,0,AS50-'Telecoms - Financial KPIs'!AS98)</f>
        <v>0</v>
      </c>
      <c r="AT78" s="400"/>
      <c r="AU78" s="400"/>
      <c r="AV78" s="400"/>
      <c r="AW78" s="400"/>
      <c r="AX78" s="157">
        <f>IF(ABS(AX50-'Telecoms - Financial KPIs'!AX98)&lt;0.001,0,AX50-'Telecoms - Financial KPIs'!AX98)</f>
        <v>0</v>
      </c>
      <c r="AY78" s="157">
        <f>IF(ABS(AY50-'Telecoms - Financial KPIs'!AY98)&lt;0.001,0,AY50-'Telecoms - Financial KPIs'!AY98)</f>
        <v>0</v>
      </c>
      <c r="AZ78" s="157">
        <f>IF(ABS(AZ50-'Telecoms - Financial KPIs'!AZ98)&lt;0.001,0,AZ50-'Telecoms - Financial KPIs'!AZ98)</f>
        <v>0</v>
      </c>
      <c r="BA78" s="157">
        <f>IF(ABS(BA50-'Telecoms - Financial KPIs'!BA98)&lt;0.001,0,BA50-'Telecoms - Financial KPIs'!BA98)</f>
        <v>0</v>
      </c>
    </row>
    <row r="79" spans="2:81" s="210" customFormat="1" ht="12.75" hidden="1" customHeight="1">
      <c r="H79" s="6"/>
    </row>
    <row r="80" spans="2:81" s="155" customFormat="1" ht="12.75" hidden="1" customHeight="1">
      <c r="B80" s="155" t="s">
        <v>185</v>
      </c>
      <c r="H80" s="156" t="s">
        <v>191</v>
      </c>
      <c r="J80" s="400"/>
      <c r="K80" s="400"/>
      <c r="L80" s="400"/>
      <c r="M80" s="400"/>
      <c r="N80" s="157">
        <f>IF(ABS(N10-'Group - Segment reporting'!N$12)&lt;0.001,0,N10-'Group - Segment reporting'!N$12)</f>
        <v>0</v>
      </c>
      <c r="O80" s="157">
        <f>IF(ABS(O10-'Group - Segment reporting'!O$12)&lt;0.001,0,O10-'Group - Segment reporting'!O$12)</f>
        <v>0</v>
      </c>
      <c r="P80" s="400"/>
      <c r="Q80" s="400"/>
      <c r="R80" s="400"/>
      <c r="S80" s="400"/>
      <c r="T80" s="400"/>
      <c r="U80" s="400"/>
      <c r="V80" s="157">
        <f>IF(ABS(V10-'Group - Segment reporting'!AI$12)&lt;0.001,0,V10-'Group - Segment reporting'!AI$12)</f>
        <v>0</v>
      </c>
      <c r="W80" s="157">
        <f>IF(ABS(W10-'Group - Segment reporting'!AJ$12)&lt;0.001,0,W10-'Group - Segment reporting'!AJ$12)</f>
        <v>0</v>
      </c>
      <c r="X80" s="157"/>
      <c r="Y80" s="400"/>
      <c r="Z80" s="400"/>
      <c r="AA80" s="400"/>
      <c r="AB80" s="400"/>
      <c r="AC80" s="157">
        <f>IF(ABS(AC10-'Group - Segment reporting'!BD$12)&lt;0.001,0,AC10-'Group - Segment reporting'!BD$12)</f>
        <v>0</v>
      </c>
      <c r="AD80" s="157">
        <f>IF(ABS(AD10-'Group - Segment reporting'!BE$12)&lt;0.001,0,AD10-'Group - Segment reporting'!BE$12)</f>
        <v>0</v>
      </c>
      <c r="AE80" s="400"/>
      <c r="AF80" s="400"/>
      <c r="AG80" s="400"/>
      <c r="AH80" s="400"/>
      <c r="AI80" s="400"/>
      <c r="AJ80" s="400"/>
      <c r="AK80" s="157">
        <f>IF(ABS(AK10-'Group - Segment reporting'!BY$12)&lt;0.001,0,AK10-'Group - Segment reporting'!BY$12)</f>
        <v>0</v>
      </c>
      <c r="AL80" s="157">
        <f>IF(ABS(AL10-'Group - Segment reporting'!BZ$12)&lt;0.001,0,AL10-'Group - Segment reporting'!BZ$12)</f>
        <v>0</v>
      </c>
      <c r="AM80" s="157"/>
      <c r="AN80" s="400"/>
      <c r="AO80" s="400"/>
      <c r="AP80" s="400"/>
      <c r="AQ80" s="400"/>
      <c r="AR80" s="157">
        <f>IF(ABS(AR10-'Group - Segment reporting'!CT$12)&lt;0.001,0,AR10-'Group - Segment reporting'!CT$12)</f>
        <v>0</v>
      </c>
      <c r="AS80" s="157">
        <f>IF(ABS(AS10-'Group - Segment reporting'!CU$12)&lt;0.001,0,AS10-'Group - Segment reporting'!CU$12)</f>
        <v>0</v>
      </c>
      <c r="AT80" s="400"/>
      <c r="AU80" s="400"/>
      <c r="AV80" s="400"/>
      <c r="AW80" s="400"/>
      <c r="AX80" s="400"/>
      <c r="AY80" s="400"/>
      <c r="AZ80" s="157">
        <f>IF(ABS(AZ10-'Group - Segment reporting'!DO$12)&lt;0.001,0,AZ10-'Group - Segment reporting'!DO$12)</f>
        <v>0</v>
      </c>
      <c r="BA80" s="157">
        <f>IF(ABS(BA10-'Group - Segment reporting'!DP$12)&lt;0.001,0,BA10-'Group - Segment reporting'!DP$12)</f>
        <v>0</v>
      </c>
    </row>
    <row r="81" spans="2:53" s="155" customFormat="1" ht="12.75" hidden="1" customHeight="1">
      <c r="B81" s="155" t="s">
        <v>294</v>
      </c>
      <c r="H81" s="156" t="s">
        <v>191</v>
      </c>
      <c r="J81" s="400"/>
      <c r="K81" s="400"/>
      <c r="L81" s="400"/>
      <c r="M81" s="400"/>
      <c r="N81" s="157">
        <f>IF(ABS(N47-'Group - Segment reporting'!N$17)&lt;0.001,0,N47-'Group - Segment reporting'!N$17)</f>
        <v>0</v>
      </c>
      <c r="O81" s="157">
        <f>IF(ABS(O47-'Group - Segment reporting'!O$17)&lt;0.001,0,O47-'Group - Segment reporting'!O$17)</f>
        <v>0</v>
      </c>
      <c r="P81" s="400"/>
      <c r="Q81" s="400"/>
      <c r="R81" s="400"/>
      <c r="S81" s="400"/>
      <c r="T81" s="400"/>
      <c r="U81" s="400"/>
      <c r="V81" s="157">
        <f>IF(ABS(V47-'Group - Segment reporting'!AI$17)&lt;0.001,0,V47-'Group - Segment reporting'!AI$17)</f>
        <v>0</v>
      </c>
      <c r="W81" s="157">
        <f>IF(ABS(W47-'Group - Segment reporting'!AJ$17)&lt;0.001,0,W47-'Group - Segment reporting'!AJ$17)</f>
        <v>0</v>
      </c>
      <c r="X81" s="157"/>
      <c r="Y81" s="400"/>
      <c r="Z81" s="400"/>
      <c r="AA81" s="400"/>
      <c r="AB81" s="400"/>
      <c r="AC81" s="157">
        <f>IF(ABS(AC47-'Group - Segment reporting'!BD$17)&lt;0.001,0,AC47-'Group - Segment reporting'!BD$17)</f>
        <v>0</v>
      </c>
      <c r="AD81" s="157">
        <f>IF(ABS(AD47-'Group - Segment reporting'!BE$17)&lt;0.001,0,AD47-'Group - Segment reporting'!BE$17)</f>
        <v>0</v>
      </c>
      <c r="AE81" s="400"/>
      <c r="AF81" s="400"/>
      <c r="AG81" s="400"/>
      <c r="AH81" s="400"/>
      <c r="AI81" s="400"/>
      <c r="AJ81" s="400"/>
      <c r="AK81" s="157">
        <f>IF(ABS(AK47-'Group - Segment reporting'!BY$17)&lt;0.001,0,AK47-'Group - Segment reporting'!BY$17)</f>
        <v>0</v>
      </c>
      <c r="AL81" s="157">
        <f>IF(ABS(AL47-'Group - Segment reporting'!BZ$17)&lt;0.001,0,AL47-'Group - Segment reporting'!BZ$17)</f>
        <v>0</v>
      </c>
      <c r="AM81" s="157"/>
      <c r="AN81" s="400"/>
      <c r="AO81" s="400"/>
      <c r="AP81" s="400"/>
      <c r="AQ81" s="400"/>
      <c r="AR81" s="157">
        <f>IF(ABS(AR47-'Group - Segment reporting'!CT$17)&lt;0.001,0,AR47-'Group - Segment reporting'!CT$17)</f>
        <v>0</v>
      </c>
      <c r="AS81" s="157">
        <f>IF(ABS(AS47-'Group - Segment reporting'!CU$17)&lt;0.001,0,AS47-'Group - Segment reporting'!CU$17)</f>
        <v>0</v>
      </c>
      <c r="AT81" s="400"/>
      <c r="AU81" s="400"/>
      <c r="AV81" s="400"/>
      <c r="AW81" s="400"/>
      <c r="AX81" s="400"/>
      <c r="AY81" s="400"/>
      <c r="AZ81" s="157">
        <f>IF(ABS(AZ47-'Group - Segment reporting'!DO$17)&lt;0.001,0,AZ47-'Group - Segment reporting'!DO$17)</f>
        <v>0</v>
      </c>
      <c r="BA81" s="157">
        <f>IF(ABS(BA47-'Group - Segment reporting'!DP$17)&lt;0.001,0,BA47-'Group - Segment reporting'!DP$17)</f>
        <v>0</v>
      </c>
    </row>
    <row r="82" spans="2:53" s="210" customFormat="1" ht="12.75" hidden="1" customHeight="1">
      <c r="H82" s="6"/>
    </row>
    <row r="83" spans="2:53" s="211" customFormat="1" ht="12.75" hidden="1" customHeight="1">
      <c r="B83" s="389"/>
      <c r="C83" s="389"/>
      <c r="D83" s="389"/>
      <c r="E83" s="389"/>
      <c r="F83" s="389"/>
      <c r="H83" s="390"/>
      <c r="J83" s="389"/>
      <c r="K83" s="389"/>
      <c r="L83" s="389"/>
      <c r="M83" s="389"/>
      <c r="N83" s="389"/>
      <c r="O83" s="389"/>
      <c r="P83" s="389"/>
      <c r="Q83" s="389"/>
      <c r="R83" s="389"/>
      <c r="S83" s="389"/>
      <c r="T83" s="389"/>
      <c r="U83" s="389"/>
      <c r="V83" s="389"/>
      <c r="W83" s="389"/>
      <c r="Y83" s="389"/>
      <c r="Z83" s="389"/>
      <c r="AA83" s="389"/>
      <c r="AB83" s="389"/>
      <c r="AC83" s="389"/>
      <c r="AD83" s="389"/>
      <c r="AE83" s="389"/>
      <c r="AF83" s="389"/>
      <c r="AG83" s="389"/>
      <c r="AH83" s="389"/>
      <c r="AI83" s="389"/>
      <c r="AJ83" s="389"/>
      <c r="AK83" s="389"/>
      <c r="AL83" s="389"/>
      <c r="AN83" s="389"/>
      <c r="AO83" s="389"/>
      <c r="AP83" s="389"/>
      <c r="AQ83" s="389"/>
      <c r="AR83" s="389"/>
      <c r="AS83" s="389"/>
      <c r="AT83" s="389"/>
      <c r="AU83" s="389"/>
      <c r="AV83" s="389"/>
      <c r="AW83" s="389"/>
      <c r="AX83" s="389"/>
      <c r="AY83" s="389"/>
      <c r="AZ83" s="389"/>
      <c r="BA83" s="389"/>
    </row>
    <row r="84" spans="2:53" s="386" customFormat="1" ht="12.75" hidden="1" customHeight="1">
      <c r="B84" s="401" t="s">
        <v>327</v>
      </c>
      <c r="C84" s="401"/>
      <c r="D84" s="401"/>
      <c r="E84" s="401"/>
      <c r="F84" s="401"/>
      <c r="G84" s="401"/>
      <c r="H84" s="402" t="s">
        <v>192</v>
      </c>
      <c r="J84" s="403"/>
      <c r="K84" s="404">
        <f>IF(ABS(K11-'Telecoms - Financial KPIs'!K27)&lt;0.001,0,K11-'Telecoms - Financial KPIs'!K27)</f>
        <v>0</v>
      </c>
      <c r="L84" s="403"/>
      <c r="M84" s="404">
        <f>IF(ABS(M11-'Telecoms - Financial KPIs'!M27)&lt;0.001,0,M11-'Telecoms - Financial KPIs'!M27)</f>
        <v>0</v>
      </c>
      <c r="N84" s="403"/>
      <c r="O84" s="404">
        <f>IF(ABS(O11-'Telecoms - Financial KPIs'!O27)&lt;0.001,0,O11-'Telecoms - Financial KPIs'!O27)</f>
        <v>0</v>
      </c>
      <c r="P84" s="403"/>
      <c r="Q84" s="404">
        <f>IF(ABS(Q11-'Telecoms - Financial KPIs'!Q27)&lt;0.001,0,Q11-'Telecoms - Financial KPIs'!Q27)</f>
        <v>0</v>
      </c>
      <c r="R84" s="403"/>
      <c r="S84" s="404">
        <f>IF(ABS(S11-'Telecoms - Financial KPIs'!S27)&lt;0.001,0,S11-'Telecoms - Financial KPIs'!S27)</f>
        <v>0</v>
      </c>
      <c r="T84" s="403"/>
      <c r="U84" s="404">
        <f>IF(ABS(U11-'Telecoms - Financial KPIs'!U27)&lt;0.001,0,U11-'Telecoms - Financial KPIs'!U27)</f>
        <v>0</v>
      </c>
      <c r="V84" s="403"/>
      <c r="W84" s="404">
        <f>IF(ABS(W11-'Telecoms - Financial KPIs'!W27)&lt;0.001,0,W11-'Telecoms - Financial KPIs'!W27)</f>
        <v>0</v>
      </c>
      <c r="X84" s="388"/>
      <c r="Y84" s="403"/>
      <c r="Z84" s="404">
        <f>IF(ABS(Z11-'Telecoms - Financial KPIs'!Z27)&lt;0.001,0,Z11-'Telecoms - Financial KPIs'!Z27)</f>
        <v>0</v>
      </c>
      <c r="AA84" s="403"/>
      <c r="AB84" s="404">
        <f>IF(ABS(AB11-'Telecoms - Financial KPIs'!AB27)&lt;0.001,0,AB11-'Telecoms - Financial KPIs'!AB27)</f>
        <v>0</v>
      </c>
      <c r="AC84" s="403"/>
      <c r="AD84" s="404">
        <f>IF(ABS(AD11-'Telecoms - Financial KPIs'!AD27)&lt;0.001,0,AD11-'Telecoms - Financial KPIs'!AD27)</f>
        <v>0</v>
      </c>
      <c r="AE84" s="403"/>
      <c r="AF84" s="404">
        <f>IF(ABS(AF11-'Telecoms - Financial KPIs'!AF27)&lt;0.001,0,AF11-'Telecoms - Financial KPIs'!AF27)</f>
        <v>0</v>
      </c>
      <c r="AG84" s="403"/>
      <c r="AH84" s="404">
        <f>IF(ABS(AH11-'Telecoms - Financial KPIs'!AH27)&lt;0.001,0,AH11-'Telecoms - Financial KPIs'!AH27)</f>
        <v>0</v>
      </c>
      <c r="AI84" s="403"/>
      <c r="AJ84" s="404">
        <f>IF(ABS(AJ11-'Telecoms - Financial KPIs'!AJ27)&lt;0.001,0,AJ11-'Telecoms - Financial KPIs'!AJ27)</f>
        <v>0</v>
      </c>
      <c r="AK84" s="403"/>
      <c r="AL84" s="404">
        <f>IF(ABS(AL11-'Telecoms - Financial KPIs'!AL27)&lt;0.001,0,AL11-'Telecoms - Financial KPIs'!AL27)</f>
        <v>0</v>
      </c>
      <c r="AM84" s="388"/>
      <c r="AN84" s="403"/>
      <c r="AO84" s="404">
        <f>IF(ABS(AO11-'Telecoms - Financial KPIs'!AO27)&lt;0.001,0,AO11-'Telecoms - Financial KPIs'!AO27)</f>
        <v>0</v>
      </c>
      <c r="AP84" s="403"/>
      <c r="AQ84" s="404">
        <f>IF(ABS(AQ11-'Telecoms - Financial KPIs'!AQ27)&lt;0.001,0,AQ11-'Telecoms - Financial KPIs'!AQ27)</f>
        <v>0</v>
      </c>
      <c r="AR84" s="403"/>
      <c r="AS84" s="404">
        <f>IF(ABS(AS11-'Telecoms - Financial KPIs'!AS27)&lt;0.001,0,AS11-'Telecoms - Financial KPIs'!AS27)</f>
        <v>0</v>
      </c>
      <c r="AT84" s="403"/>
      <c r="AU84" s="404">
        <f>IF(ABS(AU11-'Telecoms - Financial KPIs'!AU27)&lt;0.001,0,AU11-'Telecoms - Financial KPIs'!AU27)</f>
        <v>0</v>
      </c>
      <c r="AV84" s="403"/>
      <c r="AW84" s="404">
        <f>IF(ABS(AW11-'Telecoms - Financial KPIs'!AW27)&lt;0.001,0,AW11-'Telecoms - Financial KPIs'!AW27)</f>
        <v>0</v>
      </c>
      <c r="AX84" s="403"/>
      <c r="AY84" s="404">
        <f>IF(ABS(AY11-'Telecoms - Financial KPIs'!AY27)&lt;0.001,0,AY11-'Telecoms - Financial KPIs'!AY27)</f>
        <v>0</v>
      </c>
      <c r="AZ84" s="403"/>
      <c r="BA84" s="404">
        <f>IF(ABS(BA11-'Telecoms - Financial KPIs'!BA27)&lt;0.001,0,BA11-'Telecoms - Financial KPIs'!BA27)</f>
        <v>0</v>
      </c>
    </row>
    <row r="85" spans="2:53" s="401" customFormat="1" ht="12.75" hidden="1" customHeight="1">
      <c r="B85" s="401" t="s">
        <v>295</v>
      </c>
      <c r="H85" s="402" t="s">
        <v>192</v>
      </c>
      <c r="J85" s="403"/>
      <c r="K85" s="403"/>
      <c r="L85" s="403"/>
      <c r="M85" s="403"/>
      <c r="N85" s="410">
        <f>IF(ABS(N48-'Group - Segment reporting'!N$18)&lt;0.001,0,N48-'Group - Segment reporting'!N$18)</f>
        <v>0</v>
      </c>
      <c r="O85" s="410">
        <f>IF(ABS(O48-'Group - Segment reporting'!O$18)&lt;0.001,0,O48-'Group - Segment reporting'!O$18)</f>
        <v>0</v>
      </c>
      <c r="P85" s="403"/>
      <c r="Q85" s="403"/>
      <c r="R85" s="403"/>
      <c r="S85" s="403"/>
      <c r="T85" s="403"/>
      <c r="U85" s="403"/>
      <c r="V85" s="410">
        <f>IF(ABS(V48-'Group - Segment reporting'!AI$18)&lt;0.001,0,V48-'Group - Segment reporting'!AI$18)</f>
        <v>0</v>
      </c>
      <c r="W85" s="410">
        <f>IF(ABS(W48-'Group - Segment reporting'!AJ$18)&lt;0.001,0,W48-'Group - Segment reporting'!AJ$18)</f>
        <v>0</v>
      </c>
      <c r="X85" s="411"/>
      <c r="Y85" s="403"/>
      <c r="Z85" s="403"/>
      <c r="AA85" s="403"/>
      <c r="AB85" s="403"/>
      <c r="AC85" s="410">
        <f>IF(ABS(AC48-'Group - Segment reporting'!BD$18)&lt;0.001,0,AC48-'Group - Segment reporting'!BD$18)</f>
        <v>0</v>
      </c>
      <c r="AD85" s="410">
        <f>IF(ABS(AD48-'Group - Segment reporting'!BE$18)&lt;0.001,0,AD48-'Group - Segment reporting'!BE$18)</f>
        <v>0</v>
      </c>
      <c r="AE85" s="403"/>
      <c r="AF85" s="403"/>
      <c r="AG85" s="403"/>
      <c r="AH85" s="403"/>
      <c r="AI85" s="403"/>
      <c r="AJ85" s="403"/>
      <c r="AK85" s="410">
        <f>IF(ABS(AK48-'Group - Segment reporting'!BY$18)&lt;0.001,0,AK48-'Group - Segment reporting'!BY$18)</f>
        <v>0</v>
      </c>
      <c r="AL85" s="410">
        <f>IF(ABS(AL48-'Group - Segment reporting'!BZ$18)&lt;0.001,0,AL48-'Group - Segment reporting'!BZ$18)</f>
        <v>0</v>
      </c>
      <c r="AM85" s="411"/>
      <c r="AN85" s="403"/>
      <c r="AO85" s="403"/>
      <c r="AP85" s="403"/>
      <c r="AQ85" s="403"/>
      <c r="AR85" s="410">
        <f>IF(ABS(AR48-'Group - Segment reporting'!CT$18)&lt;0.001,0,AR48-'Group - Segment reporting'!CT$18)</f>
        <v>0</v>
      </c>
      <c r="AS85" s="410">
        <f>IF(ABS(AS48-'Group - Segment reporting'!CU$18)&lt;0.001,0,AS48-'Group - Segment reporting'!CU$18)</f>
        <v>0</v>
      </c>
      <c r="AT85" s="403"/>
      <c r="AU85" s="403"/>
      <c r="AV85" s="403"/>
      <c r="AW85" s="403"/>
      <c r="AX85" s="403"/>
      <c r="AY85" s="403"/>
      <c r="AZ85" s="410">
        <f>IF(ABS(AZ48-'Group - Segment reporting'!DO$18)&lt;0.001,0,AZ48-'Group - Segment reporting'!DO$18)</f>
        <v>0</v>
      </c>
      <c r="BA85" s="410">
        <f>IF(ABS(BA48-'Group - Segment reporting'!DP$18)&lt;0.001,0,BA48-'Group - Segment reporting'!DP$18)</f>
        <v>0</v>
      </c>
    </row>
    <row r="86" spans="2:53" s="211" customFormat="1" ht="12.75" hidden="1" customHeight="1">
      <c r="B86" s="186"/>
      <c r="C86" s="186"/>
      <c r="D86" s="186"/>
      <c r="E86" s="186"/>
      <c r="F86" s="186"/>
      <c r="H86" s="187"/>
      <c r="J86" s="186"/>
      <c r="K86" s="186"/>
      <c r="L86" s="186"/>
      <c r="M86" s="186"/>
      <c r="N86" s="186"/>
      <c r="O86" s="186"/>
      <c r="P86" s="186"/>
      <c r="Q86" s="186"/>
      <c r="R86" s="186"/>
      <c r="S86" s="186"/>
      <c r="T86" s="186"/>
      <c r="U86" s="186"/>
      <c r="V86" s="186"/>
      <c r="W86" s="186"/>
      <c r="Y86" s="186"/>
      <c r="Z86" s="186"/>
      <c r="AA86" s="186"/>
      <c r="AB86" s="186"/>
      <c r="AC86" s="186"/>
      <c r="AD86" s="186"/>
      <c r="AE86" s="186"/>
      <c r="AF86" s="186"/>
      <c r="AG86" s="186"/>
      <c r="AH86" s="186"/>
      <c r="AI86" s="186"/>
      <c r="AJ86" s="186"/>
      <c r="AK86" s="186"/>
      <c r="AL86" s="186"/>
      <c r="AN86" s="186"/>
      <c r="AO86" s="186"/>
      <c r="AP86" s="186"/>
      <c r="AQ86" s="186"/>
      <c r="AR86" s="186"/>
      <c r="AS86" s="186"/>
      <c r="AT86" s="186"/>
      <c r="AU86" s="186"/>
      <c r="AV86" s="186"/>
      <c r="AW86" s="186"/>
      <c r="AX86" s="186"/>
      <c r="AY86" s="186"/>
      <c r="AZ86" s="186"/>
      <c r="BA86" s="186"/>
    </row>
    <row r="87" spans="2:53" hidden="1"/>
    <row r="88" spans="2:53">
      <c r="H88" s="4"/>
    </row>
  </sheetData>
  <customSheetViews>
    <customSheetView guid="{F499C411-D421-49FC-BA0F-3A5BFE024471}" scale="80" showGridLines="0" printArea="1">
      <pane xSplit="9" ySplit="7" topLeftCell="J8" activePane="bottomRight" state="frozen"/>
      <selection pane="bottomRight" activeCell="B6" sqref="B6:F7"/>
      <colBreaks count="2" manualBreakCount="2">
        <brk id="23" max="50" man="1"/>
        <brk id="38" max="50"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58"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AI8" activePane="bottomRight" state="frozen"/>
      <selection pane="bottomRight" activeCell="B6" sqref="B6:F7"/>
      <colBreaks count="2" manualBreakCount="2">
        <brk id="23" max="50" man="1"/>
        <brk id="38" max="50" man="1"/>
      </colBreaks>
      <pageMargins left="0.39370078740157483" right="0.39370078740157483" top="0.59055118110236227" bottom="0.39370078740157483" header="0.51181102362204722" footer="0.27559055118110237"/>
      <pageSetup paperSize="9" scale="55"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sqref="A1:XFD1048576"/>
      <colBreaks count="2" manualBreakCount="2">
        <brk id="23" max="72" man="1"/>
        <brk id="38" max="1048575"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xSplit="8" ySplit="7" topLeftCell="I8" activePane="bottomRight" state="frozenSplit"/>
      <selection pane="bottomRight" activeCell="Y16" sqref="Y16"/>
      <colBreaks count="2" manualBreakCount="2">
        <brk id="23" max="72" man="1"/>
        <brk id="38" max="1048575" man="1"/>
      </colBreaks>
      <pageMargins left="0.39370078740157483" right="0.39370078740157483" top="0.59055118110236227" bottom="0.39370078740157483" header="0.51181102362204722" footer="0.27559055118110237"/>
      <pageSetup paperSize="9" scale="45"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J71:W73 Y71:AL73 AN71:BA73 BD11:BK15 BD47:BK48 BD50:BK51 BM11:BT15 BM47:BT48 BM50:BT51 BV10:CC15 BV47:CC48 BV50:CC51 BD30:BK33 BM30:BT33 BV30:CC33 BD45:BK45 BM45:BT45 BV45:CC45 BV35:CC36 BM35:BT36 BD35:BK36 BV20:CC23 BM20:BT23 BD20:BK23 BD26:BK27 BM26:BT27 BV26:CC27 BD38:BK38 BM38:BT38 BV38:CC38 BV40:CC40 BM40:BT40 BD40:BK40 BT10 BD10:BH10">
    <cfRule type="cellIs" dxfId="83" priority="32" operator="notBetween">
      <formula>-2</formula>
      <formula>2</formula>
    </cfRule>
  </conditionalFormatting>
  <conditionalFormatting sqref="H60:H61">
    <cfRule type="cellIs" dxfId="82" priority="31" operator="notEqual">
      <formula>0</formula>
    </cfRule>
  </conditionalFormatting>
  <conditionalFormatting sqref="J76:W76 Y76:AL76 AN76:BA76">
    <cfRule type="cellIs" dxfId="81" priority="30" operator="notBetween">
      <formula>-2</formula>
      <formula>2</formula>
    </cfRule>
  </conditionalFormatting>
  <conditionalFormatting sqref="J84:W84 Y84:AL84 AN84:BA84">
    <cfRule type="cellIs" dxfId="80" priority="29" operator="notBetween">
      <formula>-0.0009999999</formula>
      <formula>0.0009999999</formula>
    </cfRule>
  </conditionalFormatting>
  <conditionalFormatting sqref="J77:W77 Y77:AL77 AN77:BA77">
    <cfRule type="cellIs" dxfId="79" priority="27" operator="notBetween">
      <formula>-2</formula>
      <formula>2</formula>
    </cfRule>
  </conditionalFormatting>
  <conditionalFormatting sqref="Y81:AL81 AN81:BA81 J81:W81">
    <cfRule type="cellIs" dxfId="78" priority="24" operator="notBetween">
      <formula>-2</formula>
      <formula>2</formula>
    </cfRule>
  </conditionalFormatting>
  <conditionalFormatting sqref="J78:W78 Y78:AL78 AN78:BA78">
    <cfRule type="cellIs" dxfId="77" priority="26" operator="notBetween">
      <formula>-2</formula>
      <formula>2</formula>
    </cfRule>
  </conditionalFormatting>
  <conditionalFormatting sqref="J80:W80 Y80:AL80 AN80:BA80">
    <cfRule type="cellIs" dxfId="76" priority="25" operator="notBetween">
      <formula>-2</formula>
      <formula>2</formula>
    </cfRule>
  </conditionalFormatting>
  <conditionalFormatting sqref="J85:W85 Y85:AL85 AN85:BA85">
    <cfRule type="cellIs" dxfId="75" priority="23" operator="notBetween">
      <formula>-0.0009999999</formula>
      <formula>0.0009999999</formula>
    </cfRule>
  </conditionalFormatting>
  <conditionalFormatting sqref="H63">
    <cfRule type="cellIs" dxfId="74" priority="21" operator="notEqual">
      <formula>0</formula>
    </cfRule>
  </conditionalFormatting>
  <conditionalFormatting sqref="H65">
    <cfRule type="cellIs" dxfId="73" priority="20" operator="notEqual">
      <formula>"OK"</formula>
    </cfRule>
  </conditionalFormatting>
  <conditionalFormatting sqref="H64">
    <cfRule type="cellIs" dxfId="72" priority="19" operator="notEqual">
      <formula>0</formula>
    </cfRule>
  </conditionalFormatting>
  <conditionalFormatting sqref="J68:W68">
    <cfRule type="cellIs" dxfId="71" priority="18" operator="greaterThan">
      <formula>0</formula>
    </cfRule>
  </conditionalFormatting>
  <conditionalFormatting sqref="Y68:AL68">
    <cfRule type="cellIs" dxfId="70" priority="17" operator="greaterThan">
      <formula>0</formula>
    </cfRule>
  </conditionalFormatting>
  <conditionalFormatting sqref="AN68:BA68">
    <cfRule type="cellIs" dxfId="69" priority="16" operator="greaterThan">
      <formula>0</formula>
    </cfRule>
  </conditionalFormatting>
  <conditionalFormatting sqref="BV34:CC34 BM34:BT34 BD34:BK34">
    <cfRule type="cellIs" dxfId="68" priority="15" operator="notBetween">
      <formula>-2</formula>
      <formula>2</formula>
    </cfRule>
  </conditionalFormatting>
  <conditionalFormatting sqref="BV16:CC17 BM16:BT17 BD16:BK17">
    <cfRule type="cellIs" dxfId="67" priority="11" operator="notBetween">
      <formula>-2</formula>
      <formula>2</formula>
    </cfRule>
  </conditionalFormatting>
  <conditionalFormatting sqref="BV18:CC19 BM18:BT19 BD18:BK19">
    <cfRule type="cellIs" dxfId="66" priority="10" operator="notBetween">
      <formula>-2</formula>
      <formula>2</formula>
    </cfRule>
  </conditionalFormatting>
  <conditionalFormatting sqref="BV24:CC25 BM24:BT25 BD24:BK25">
    <cfRule type="cellIs" dxfId="65" priority="9" operator="notBetween">
      <formula>-2</formula>
      <formula>2</formula>
    </cfRule>
  </conditionalFormatting>
  <conditionalFormatting sqref="H62">
    <cfRule type="cellIs" dxfId="64" priority="8" operator="notEqual">
      <formula>0</formula>
    </cfRule>
  </conditionalFormatting>
  <conditionalFormatting sqref="BV37:CC37 BM37:BT37 BD37:BK37">
    <cfRule type="cellIs" dxfId="63" priority="7" operator="notBetween">
      <formula>-2</formula>
      <formula>2</formula>
    </cfRule>
  </conditionalFormatting>
  <conditionalFormatting sqref="BV39:CC39 BM39:BT39 BD39:BK39">
    <cfRule type="cellIs" dxfId="62" priority="6" operator="notBetween">
      <formula>-2</formula>
      <formula>2</formula>
    </cfRule>
  </conditionalFormatting>
  <conditionalFormatting sqref="BV41:CC41 BM41:BT41 BD41:BK41">
    <cfRule type="cellIs" dxfId="61" priority="5" operator="notBetween">
      <formula>-2</formula>
      <formula>2</formula>
    </cfRule>
  </conditionalFormatting>
  <conditionalFormatting sqref="BV42:CC42 BM42:BT42 BD42:BK42">
    <cfRule type="cellIs" dxfId="60" priority="4" operator="notBetween">
      <formula>-2</formula>
      <formula>2</formula>
    </cfRule>
  </conditionalFormatting>
  <conditionalFormatting sqref="BV43:CC43 BM43:BT43 BD43:BK43">
    <cfRule type="cellIs" dxfId="59" priority="3" operator="notBetween">
      <formula>-2</formula>
      <formula>2</formula>
    </cfRule>
  </conditionalFormatting>
  <conditionalFormatting sqref="BV44:CC44 BM44:BT44 BD44:BK44">
    <cfRule type="cellIs" dxfId="58" priority="2" operator="notBetween">
      <formula>-2</formula>
      <formula>2</formula>
    </cfRule>
  </conditionalFormatting>
  <conditionalFormatting sqref="BM10:BS10 BI10:BK10">
    <cfRule type="cellIs" dxfId="57"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colBreaks count="1" manualBreakCount="1">
    <brk id="38" max="58" man="1"/>
  </colBreaks>
  <drawing r:id="rId7"/>
  <legacyDrawing r:id="rId8"/>
  <controls>
    <mc:AlternateContent xmlns:mc="http://schemas.openxmlformats.org/markup-compatibility/2006">
      <mc:Choice Requires="x14">
        <control shapeId="22529"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2529" r:id="rId9" name="CustomMemberDispatchertb1"/>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4" enableFormatConditionsCalculation="0">
    <tabColor rgb="FFFF6600"/>
    <pageSetUpPr autoPageBreaks="0"/>
  </sheetPr>
  <dimension ref="A1:W88"/>
  <sheetViews>
    <sheetView showGridLines="0" zoomScale="80" zoomScaleNormal="80" zoomScaleSheetLayoutView="70" zoomScalePageLayoutView="55"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7" customWidth="1"/>
    <col min="6" max="6" width="52.7109375" style="7" customWidth="1"/>
    <col min="7" max="7" width="1.7109375" style="7" customWidth="1"/>
    <col min="8" max="8" width="10.7109375" style="22" customWidth="1"/>
    <col min="9" max="9" width="2.7109375" style="52" customWidth="1"/>
    <col min="10" max="10" width="12.28515625" style="52" customWidth="1"/>
    <col min="11" max="21" width="12.28515625" style="7" customWidth="1"/>
    <col min="22" max="202" width="11.42578125" style="7" customWidth="1"/>
    <col min="203" max="203" width="11.42578125" style="7"/>
    <col min="204" max="204" width="11.42578125" style="7" customWidth="1"/>
    <col min="205" max="206" width="11.42578125" style="7"/>
    <col min="207" max="219" width="11.42578125" style="7" customWidth="1"/>
    <col min="220" max="221" width="11.42578125" style="7"/>
    <col min="222" max="234" width="11.42578125" style="7" customWidth="1"/>
    <col min="235" max="16384" width="11.42578125" style="7"/>
  </cols>
  <sheetData>
    <row r="1" spans="1:23" ht="12" customHeight="1">
      <c r="F1" s="1350" t="s">
        <v>288</v>
      </c>
    </row>
    <row r="2" spans="1:23" ht="12" customHeight="1">
      <c r="F2" s="1351"/>
    </row>
    <row r="3" spans="1:23" ht="12" customHeight="1">
      <c r="F3" s="1351"/>
    </row>
    <row r="4" spans="1:23" ht="12" customHeight="1">
      <c r="F4" s="1351"/>
    </row>
    <row r="5" spans="1:23" ht="12" customHeight="1">
      <c r="F5" s="1394"/>
    </row>
    <row r="6" spans="1:23" ht="23.25" customHeight="1">
      <c r="B6" s="1361" t="s">
        <v>7</v>
      </c>
      <c r="C6" s="1361"/>
      <c r="D6" s="1361"/>
      <c r="E6" s="1361"/>
      <c r="F6" s="1361"/>
      <c r="G6" s="21"/>
      <c r="H6" s="1361" t="s">
        <v>0</v>
      </c>
      <c r="J6" s="896">
        <v>2016</v>
      </c>
      <c r="K6" s="896"/>
      <c r="L6" s="896"/>
      <c r="M6" s="1036"/>
      <c r="N6" s="1047">
        <v>2017</v>
      </c>
      <c r="O6" s="896"/>
      <c r="P6" s="896"/>
      <c r="Q6" s="1036"/>
      <c r="R6" s="896">
        <v>2018</v>
      </c>
      <c r="S6" s="892"/>
      <c r="T6" s="892"/>
      <c r="U6" s="892"/>
    </row>
    <row r="7" spans="1:23" s="368" customFormat="1" ht="29.25" customHeight="1">
      <c r="B7" s="1362"/>
      <c r="C7" s="1362"/>
      <c r="D7" s="1362"/>
      <c r="E7" s="1362"/>
      <c r="F7" s="1362"/>
      <c r="H7" s="1362"/>
      <c r="I7" s="278"/>
      <c r="J7" s="202" t="s">
        <v>249</v>
      </c>
      <c r="K7" s="202" t="s">
        <v>250</v>
      </c>
      <c r="L7" s="730" t="s">
        <v>252</v>
      </c>
      <c r="M7" s="1037" t="s">
        <v>253</v>
      </c>
      <c r="N7" s="1048" t="s">
        <v>369</v>
      </c>
      <c r="O7" s="202" t="s">
        <v>370</v>
      </c>
      <c r="P7" s="730" t="s">
        <v>372</v>
      </c>
      <c r="Q7" s="1037" t="s">
        <v>373</v>
      </c>
      <c r="R7" s="202" t="s">
        <v>459</v>
      </c>
      <c r="S7" s="202" t="s">
        <v>460</v>
      </c>
      <c r="T7" s="730" t="s">
        <v>462</v>
      </c>
      <c r="U7" s="202" t="s">
        <v>463</v>
      </c>
    </row>
    <row r="8" spans="1:23" s="90" customFormat="1" ht="15" customHeight="1">
      <c r="H8" s="99"/>
      <c r="I8" s="221"/>
      <c r="J8" s="129"/>
      <c r="K8" s="126"/>
      <c r="L8" s="126"/>
      <c r="M8" s="126"/>
      <c r="N8" s="126"/>
      <c r="O8" s="126"/>
      <c r="P8" s="126"/>
      <c r="Q8" s="126"/>
      <c r="R8" s="126"/>
      <c r="S8" s="126"/>
      <c r="T8" s="126"/>
      <c r="U8" s="126"/>
    </row>
    <row r="9" spans="1:23" s="90" customFormat="1" ht="23.25">
      <c r="B9" s="438" t="s">
        <v>51</v>
      </c>
      <c r="H9" s="99"/>
      <c r="I9" s="221"/>
      <c r="J9" s="129"/>
      <c r="K9" s="554"/>
      <c r="L9" s="126"/>
      <c r="M9" s="126"/>
      <c r="N9" s="126"/>
      <c r="O9" s="554"/>
      <c r="P9" s="126"/>
      <c r="Q9" s="126"/>
      <c r="R9" s="126"/>
      <c r="S9" s="554"/>
      <c r="T9" s="126"/>
      <c r="U9" s="126"/>
    </row>
    <row r="10" spans="1:23" s="90" customFormat="1" ht="15" customHeight="1">
      <c r="G10" s="221"/>
      <c r="H10" s="99"/>
      <c r="I10" s="221"/>
      <c r="J10" s="129"/>
      <c r="K10" s="88"/>
      <c r="L10" s="126"/>
      <c r="M10" s="126"/>
      <c r="N10" s="126"/>
      <c r="O10" s="88"/>
      <c r="P10" s="126"/>
      <c r="Q10" s="126"/>
      <c r="R10" s="126"/>
      <c r="S10" s="88"/>
      <c r="T10" s="126"/>
      <c r="U10" s="126"/>
    </row>
    <row r="11" spans="1:23" s="90" customFormat="1" ht="15" customHeight="1" collapsed="1">
      <c r="B11" s="258" t="s">
        <v>8</v>
      </c>
      <c r="H11" s="99"/>
      <c r="I11" s="221"/>
      <c r="J11" s="129"/>
      <c r="K11" s="126"/>
      <c r="L11" s="126"/>
      <c r="M11" s="126"/>
      <c r="N11" s="126"/>
      <c r="O11" s="126"/>
      <c r="P11" s="126"/>
      <c r="Q11" s="126"/>
      <c r="R11" s="126"/>
      <c r="S11" s="126"/>
      <c r="T11" s="126"/>
      <c r="U11" s="126"/>
    </row>
    <row r="12" spans="1:23" s="208" customFormat="1" ht="15" customHeight="1">
      <c r="B12" s="856" t="s">
        <v>554</v>
      </c>
      <c r="C12" s="856"/>
      <c r="D12" s="855"/>
      <c r="E12" s="855"/>
      <c r="F12" s="854"/>
      <c r="G12" s="211"/>
      <c r="H12" s="853" t="s">
        <v>741</v>
      </c>
      <c r="I12" s="56"/>
      <c r="J12" s="346">
        <v>99413.993000000002</v>
      </c>
      <c r="K12" s="346">
        <v>96976.111999999994</v>
      </c>
      <c r="L12" s="346">
        <v>103151.43700000001</v>
      </c>
      <c r="M12" s="1245">
        <v>109926.863</v>
      </c>
      <c r="N12" s="1054">
        <v>113075.78200000001</v>
      </c>
      <c r="O12" s="346">
        <v>116432.579</v>
      </c>
      <c r="P12" s="346">
        <v>118399.057</v>
      </c>
      <c r="Q12" s="1245">
        <v>121449.041</v>
      </c>
      <c r="R12" s="346">
        <v>120876.47199999999</v>
      </c>
      <c r="S12" s="346"/>
      <c r="T12" s="346"/>
      <c r="U12" s="346"/>
      <c r="W12" s="858"/>
    </row>
    <row r="13" spans="1:23" s="90" customFormat="1" ht="15" customHeight="1">
      <c r="C13" s="97" t="s">
        <v>11</v>
      </c>
      <c r="D13" s="94"/>
      <c r="E13" s="94"/>
      <c r="F13" s="98"/>
      <c r="H13" s="943" t="s">
        <v>742</v>
      </c>
      <c r="I13" s="221"/>
      <c r="J13" s="145">
        <v>8863.4959999999992</v>
      </c>
      <c r="K13" s="145">
        <v>9135.9240000000009</v>
      </c>
      <c r="L13" s="145">
        <v>9373.0139999999992</v>
      </c>
      <c r="M13" s="946">
        <v>9436.6360000000004</v>
      </c>
      <c r="N13" s="1052">
        <v>9428.83</v>
      </c>
      <c r="O13" s="145">
        <v>9740.9189999999999</v>
      </c>
      <c r="P13" s="145">
        <v>10063.174000000001</v>
      </c>
      <c r="Q13" s="946">
        <v>10722.55</v>
      </c>
      <c r="R13" s="145">
        <v>11335.478999999999</v>
      </c>
      <c r="S13" s="88"/>
      <c r="T13" s="88"/>
      <c r="U13" s="88"/>
      <c r="W13" s="858"/>
    </row>
    <row r="14" spans="1:23" s="211" customFormat="1" ht="15" hidden="1" customHeight="1">
      <c r="A14" s="90"/>
      <c r="B14" s="807"/>
      <c r="C14" s="990"/>
      <c r="D14" s="991" t="s">
        <v>83</v>
      </c>
      <c r="E14" s="807"/>
      <c r="F14" s="807"/>
      <c r="H14" s="923" t="s">
        <v>744</v>
      </c>
      <c r="I14" s="56"/>
      <c r="J14" s="810"/>
      <c r="K14" s="810"/>
      <c r="L14" s="810"/>
      <c r="M14" s="992"/>
      <c r="N14" s="1061"/>
      <c r="O14" s="810"/>
      <c r="P14" s="810"/>
      <c r="Q14" s="992"/>
      <c r="R14" s="279"/>
      <c r="S14" s="30"/>
      <c r="T14" s="30"/>
      <c r="U14" s="30"/>
      <c r="W14" s="858"/>
    </row>
    <row r="15" spans="1:23" s="90" customFormat="1" ht="15" hidden="1" customHeight="1">
      <c r="B15" s="261"/>
      <c r="C15" s="900"/>
      <c r="D15" s="900" t="s">
        <v>84</v>
      </c>
      <c r="E15" s="162"/>
      <c r="F15" s="804"/>
      <c r="H15" s="827"/>
      <c r="I15" s="221"/>
      <c r="J15" s="496"/>
      <c r="K15" s="496"/>
      <c r="L15" s="496"/>
      <c r="M15" s="948"/>
      <c r="N15" s="1062"/>
      <c r="O15" s="496"/>
      <c r="P15" s="496"/>
      <c r="Q15" s="948"/>
      <c r="R15" s="145"/>
      <c r="S15" s="88"/>
      <c r="T15" s="88"/>
      <c r="U15" s="88"/>
      <c r="W15" s="858"/>
    </row>
    <row r="16" spans="1:23" s="211" customFormat="1" ht="15" customHeight="1">
      <c r="B16" s="12"/>
      <c r="C16" s="85" t="s">
        <v>12</v>
      </c>
      <c r="D16" s="12"/>
      <c r="E16" s="12"/>
      <c r="F16" s="12"/>
      <c r="H16" s="982" t="s">
        <v>743</v>
      </c>
      <c r="I16" s="56"/>
      <c r="J16" s="279">
        <v>90550.497000000003</v>
      </c>
      <c r="K16" s="279">
        <v>87840.187999999995</v>
      </c>
      <c r="L16" s="279">
        <v>93778.422999999995</v>
      </c>
      <c r="M16" s="947">
        <v>100490.227</v>
      </c>
      <c r="N16" s="1053">
        <v>103646.952</v>
      </c>
      <c r="O16" s="279">
        <v>106691.66</v>
      </c>
      <c r="P16" s="279">
        <v>108335.883</v>
      </c>
      <c r="Q16" s="947">
        <v>110726.49099999999</v>
      </c>
      <c r="R16" s="279">
        <v>109540.993</v>
      </c>
      <c r="S16" s="30"/>
      <c r="T16" s="30"/>
      <c r="U16" s="30"/>
      <c r="W16" s="858"/>
    </row>
    <row r="17" spans="1:21" s="96" customFormat="1" ht="15" customHeight="1">
      <c r="B17" s="95" t="s">
        <v>554</v>
      </c>
      <c r="C17" s="95"/>
      <c r="D17" s="375"/>
      <c r="E17" s="375"/>
      <c r="F17" s="471"/>
      <c r="G17" s="221"/>
      <c r="H17" s="177" t="s">
        <v>741</v>
      </c>
      <c r="I17" s="221"/>
      <c r="J17" s="319">
        <v>99413.993000000002</v>
      </c>
      <c r="K17" s="319">
        <v>96976.111999999994</v>
      </c>
      <c r="L17" s="319">
        <v>103151.43700000001</v>
      </c>
      <c r="M17" s="1226">
        <v>109926.863</v>
      </c>
      <c r="N17" s="1078">
        <v>113075.78200000001</v>
      </c>
      <c r="O17" s="319">
        <v>116432.579</v>
      </c>
      <c r="P17" s="319">
        <v>118399.057</v>
      </c>
      <c r="Q17" s="1226">
        <v>121449.041</v>
      </c>
      <c r="R17" s="319">
        <v>120876.47199999999</v>
      </c>
      <c r="S17" s="319"/>
      <c r="T17" s="319"/>
      <c r="U17" s="319"/>
    </row>
    <row r="18" spans="1:21" s="108" customFormat="1" ht="15" customHeight="1">
      <c r="B18" s="149"/>
      <c r="C18" s="1183" t="s">
        <v>437</v>
      </c>
      <c r="D18" s="1183"/>
      <c r="E18" s="1184"/>
      <c r="F18" s="1185"/>
      <c r="H18" s="197"/>
      <c r="I18" s="96"/>
      <c r="J18" s="1186">
        <v>28659</v>
      </c>
      <c r="K18" s="1186">
        <v>26538</v>
      </c>
      <c r="L18" s="1186">
        <v>25554</v>
      </c>
      <c r="M18" s="1187">
        <v>27318</v>
      </c>
      <c r="N18" s="1188">
        <v>29061</v>
      </c>
      <c r="O18" s="1186">
        <v>30243</v>
      </c>
      <c r="P18" s="1186">
        <v>29263</v>
      </c>
      <c r="Q18" s="1187">
        <v>29705.647000000001</v>
      </c>
      <c r="R18" s="1186"/>
      <c r="S18" s="1189"/>
      <c r="T18" s="1189"/>
      <c r="U18" s="1189"/>
    </row>
    <row r="19" spans="1:21" s="90" customFormat="1" ht="15" customHeight="1">
      <c r="C19" s="479"/>
      <c r="D19" s="479" t="s">
        <v>432</v>
      </c>
      <c r="H19" s="99"/>
      <c r="I19" s="221"/>
      <c r="J19" s="145">
        <v>8609</v>
      </c>
      <c r="K19" s="145">
        <v>8681</v>
      </c>
      <c r="L19" s="145">
        <v>8594</v>
      </c>
      <c r="M19" s="946">
        <v>7900</v>
      </c>
      <c r="N19" s="1052">
        <v>8129</v>
      </c>
      <c r="O19" s="145">
        <v>8247</v>
      </c>
      <c r="P19" s="145">
        <v>8252</v>
      </c>
      <c r="Q19" s="946">
        <v>8344.0830000000005</v>
      </c>
      <c r="R19" s="145"/>
      <c r="S19" s="88"/>
      <c r="T19" s="88"/>
      <c r="U19" s="88"/>
    </row>
    <row r="20" spans="1:21" s="211" customFormat="1" ht="15" customHeight="1">
      <c r="A20" s="90"/>
      <c r="B20" s="12"/>
      <c r="C20" s="85"/>
      <c r="D20" s="85" t="s">
        <v>433</v>
      </c>
      <c r="E20" s="12"/>
      <c r="F20" s="12"/>
      <c r="H20" s="11"/>
      <c r="I20" s="56"/>
      <c r="J20" s="279">
        <v>13997</v>
      </c>
      <c r="K20" s="279">
        <v>11655</v>
      </c>
      <c r="L20" s="279">
        <v>10582</v>
      </c>
      <c r="M20" s="947">
        <v>11263</v>
      </c>
      <c r="N20" s="1053">
        <v>12587</v>
      </c>
      <c r="O20" s="279">
        <v>13331</v>
      </c>
      <c r="P20" s="279">
        <v>12251</v>
      </c>
      <c r="Q20" s="947">
        <v>12509.482</v>
      </c>
      <c r="R20" s="279"/>
      <c r="S20" s="30"/>
      <c r="T20" s="30"/>
      <c r="U20" s="30"/>
    </row>
    <row r="21" spans="1:21" s="90" customFormat="1" ht="15" customHeight="1">
      <c r="C21" s="479"/>
      <c r="D21" s="479" t="s">
        <v>434</v>
      </c>
      <c r="H21" s="99"/>
      <c r="I21" s="221"/>
      <c r="J21" s="145">
        <v>5481</v>
      </c>
      <c r="K21" s="145">
        <v>5586</v>
      </c>
      <c r="L21" s="145">
        <v>5768</v>
      </c>
      <c r="M21" s="946">
        <v>6033</v>
      </c>
      <c r="N21" s="1052">
        <v>6167</v>
      </c>
      <c r="O21" s="145">
        <v>6449</v>
      </c>
      <c r="P21" s="145">
        <v>6607</v>
      </c>
      <c r="Q21" s="946">
        <v>6783.0730000000003</v>
      </c>
      <c r="R21" s="145"/>
      <c r="S21" s="88"/>
      <c r="T21" s="88"/>
      <c r="U21" s="88"/>
    </row>
    <row r="22" spans="1:21" s="211" customFormat="1" ht="15" customHeight="1">
      <c r="A22" s="90"/>
      <c r="B22" s="12"/>
      <c r="C22" s="85"/>
      <c r="D22" s="85" t="s">
        <v>435</v>
      </c>
      <c r="E22" s="12"/>
      <c r="F22" s="12"/>
      <c r="H22" s="11"/>
      <c r="I22" s="56"/>
      <c r="J22" s="279">
        <v>572</v>
      </c>
      <c r="K22" s="279">
        <v>616</v>
      </c>
      <c r="L22" s="279">
        <v>611</v>
      </c>
      <c r="M22" s="947">
        <v>599</v>
      </c>
      <c r="N22" s="1053">
        <v>620</v>
      </c>
      <c r="O22" s="279">
        <v>671</v>
      </c>
      <c r="P22" s="279">
        <v>673</v>
      </c>
      <c r="Q22" s="947">
        <v>646.57299999999998</v>
      </c>
      <c r="R22" s="279"/>
      <c r="S22" s="30"/>
      <c r="T22" s="30"/>
      <c r="U22" s="30"/>
    </row>
    <row r="23" spans="1:21" s="90" customFormat="1" ht="15" customHeight="1">
      <c r="C23" s="479"/>
      <c r="D23" s="479" t="s">
        <v>436</v>
      </c>
      <c r="H23" s="99"/>
      <c r="I23" s="221"/>
      <c r="J23" s="145">
        <v>0</v>
      </c>
      <c r="K23" s="145">
        <v>0</v>
      </c>
      <c r="L23" s="145">
        <v>0</v>
      </c>
      <c r="M23" s="946">
        <v>1524</v>
      </c>
      <c r="N23" s="1052">
        <v>1558</v>
      </c>
      <c r="O23" s="145">
        <v>1546</v>
      </c>
      <c r="P23" s="145">
        <v>1481</v>
      </c>
      <c r="Q23" s="946">
        <v>1422.4359999999999</v>
      </c>
      <c r="R23" s="145"/>
      <c r="S23" s="88"/>
      <c r="T23" s="88"/>
      <c r="U23" s="88"/>
    </row>
    <row r="24" spans="1:21" s="108" customFormat="1" ht="15" customHeight="1">
      <c r="B24" s="149"/>
      <c r="C24" s="1183" t="s">
        <v>438</v>
      </c>
      <c r="D24" s="1183"/>
      <c r="E24" s="1184"/>
      <c r="F24" s="1185"/>
      <c r="H24" s="197"/>
      <c r="I24" s="96"/>
      <c r="J24" s="1186">
        <v>9966.8009999999995</v>
      </c>
      <c r="K24" s="1186">
        <v>10238.395</v>
      </c>
      <c r="L24" s="1186">
        <v>12667.184999999999</v>
      </c>
      <c r="M24" s="1187">
        <v>18862.501</v>
      </c>
      <c r="N24" s="1188">
        <v>19425.912</v>
      </c>
      <c r="O24" s="1186">
        <v>20292.008000000002</v>
      </c>
      <c r="P24" s="1186">
        <v>20746.147000000001</v>
      </c>
      <c r="Q24" s="1187">
        <v>21784.746999999999</v>
      </c>
      <c r="R24" s="1186">
        <v>22555.026000000002</v>
      </c>
      <c r="S24" s="1189"/>
      <c r="T24" s="1189"/>
      <c r="U24" s="1189"/>
    </row>
    <row r="25" spans="1:21" s="90" customFormat="1" ht="15" customHeight="1">
      <c r="C25" s="479"/>
      <c r="D25" s="479" t="s">
        <v>556</v>
      </c>
      <c r="H25" s="99"/>
      <c r="I25" s="221"/>
      <c r="J25" s="145">
        <v>9966.8009999999995</v>
      </c>
      <c r="K25" s="145">
        <v>10238.395</v>
      </c>
      <c r="L25" s="145">
        <v>11149.421</v>
      </c>
      <c r="M25" s="946">
        <v>11485.081</v>
      </c>
      <c r="N25" s="1052">
        <v>11385.977000000001</v>
      </c>
      <c r="O25" s="145">
        <v>11782.299000000001</v>
      </c>
      <c r="P25" s="145">
        <v>12038.468000000001</v>
      </c>
      <c r="Q25" s="946">
        <v>12646.638999999999</v>
      </c>
      <c r="R25" s="145">
        <v>12736.08</v>
      </c>
      <c r="S25" s="88"/>
      <c r="T25" s="88"/>
      <c r="U25" s="88"/>
    </row>
    <row r="26" spans="1:21" s="211" customFormat="1" ht="15" customHeight="1">
      <c r="B26" s="12"/>
      <c r="C26" s="85"/>
      <c r="D26" s="85" t="s">
        <v>292</v>
      </c>
      <c r="E26" s="12"/>
      <c r="F26" s="12"/>
      <c r="H26" s="11"/>
      <c r="I26" s="56"/>
      <c r="J26" s="279">
        <v>0</v>
      </c>
      <c r="K26" s="279">
        <v>0</v>
      </c>
      <c r="L26" s="279">
        <v>0</v>
      </c>
      <c r="M26" s="947">
        <v>5889</v>
      </c>
      <c r="N26" s="1053">
        <v>6451</v>
      </c>
      <c r="O26" s="279">
        <v>6873</v>
      </c>
      <c r="P26" s="279">
        <v>7037</v>
      </c>
      <c r="Q26" s="947">
        <v>7453.3010000000004</v>
      </c>
      <c r="R26" s="279">
        <v>8063.576</v>
      </c>
      <c r="S26" s="30"/>
      <c r="T26" s="30"/>
      <c r="U26" s="30"/>
    </row>
    <row r="27" spans="1:21" s="90" customFormat="1" ht="15" customHeight="1">
      <c r="C27" s="479"/>
      <c r="D27" s="479" t="s">
        <v>278</v>
      </c>
      <c r="H27" s="99"/>
      <c r="I27" s="221"/>
      <c r="J27" s="145">
        <v>0</v>
      </c>
      <c r="K27" s="145">
        <v>0</v>
      </c>
      <c r="L27" s="145">
        <v>1518</v>
      </c>
      <c r="M27" s="946">
        <v>1488</v>
      </c>
      <c r="N27" s="1052">
        <v>1588</v>
      </c>
      <c r="O27" s="145">
        <v>1637</v>
      </c>
      <c r="P27" s="145">
        <v>1670</v>
      </c>
      <c r="Q27" s="946">
        <v>1684.807</v>
      </c>
      <c r="R27" s="145">
        <v>1755.37</v>
      </c>
      <c r="S27" s="88"/>
      <c r="T27" s="88"/>
      <c r="U27" s="88"/>
    </row>
    <row r="28" spans="1:21" s="211" customFormat="1" ht="15" customHeight="1">
      <c r="A28" s="90"/>
      <c r="B28" s="12"/>
      <c r="C28" s="85" t="s">
        <v>68</v>
      </c>
      <c r="D28" s="12"/>
      <c r="E28" s="12"/>
      <c r="F28" s="12"/>
      <c r="H28" s="11"/>
      <c r="I28" s="56"/>
      <c r="J28" s="279">
        <v>33540</v>
      </c>
      <c r="K28" s="279">
        <v>33643</v>
      </c>
      <c r="L28" s="279">
        <v>33534</v>
      </c>
      <c r="M28" s="947">
        <v>33883</v>
      </c>
      <c r="N28" s="1053">
        <v>34014</v>
      </c>
      <c r="O28" s="279">
        <v>33814</v>
      </c>
      <c r="P28" s="279">
        <v>32833</v>
      </c>
      <c r="Q28" s="947">
        <v>34117.438000000002</v>
      </c>
      <c r="R28" s="279">
        <v>32699.846000000001</v>
      </c>
      <c r="S28" s="30"/>
      <c r="T28" s="30"/>
      <c r="U28" s="30"/>
    </row>
    <row r="29" spans="1:21" s="90" customFormat="1" ht="15" customHeight="1">
      <c r="C29" s="479" t="s">
        <v>557</v>
      </c>
      <c r="H29" s="99"/>
      <c r="I29" s="221"/>
      <c r="J29" s="145">
        <v>9255.1949999999997</v>
      </c>
      <c r="K29" s="145">
        <v>9185.0810000000001</v>
      </c>
      <c r="L29" s="145">
        <v>10359.18</v>
      </c>
      <c r="M29" s="946">
        <v>9836.8529999999992</v>
      </c>
      <c r="N29" s="1052">
        <v>10283.558999999999</v>
      </c>
      <c r="O29" s="145">
        <v>11130.342000000001</v>
      </c>
      <c r="P29" s="145">
        <v>13061.459000000001</v>
      </c>
      <c r="Q29" s="946">
        <v>12743.550999999999</v>
      </c>
      <c r="R29" s="145">
        <v>12102.384</v>
      </c>
      <c r="S29" s="88"/>
      <c r="T29" s="88"/>
      <c r="U29" s="88"/>
    </row>
    <row r="30" spans="1:21" s="211" customFormat="1" ht="15" customHeight="1">
      <c r="A30" s="90"/>
      <c r="B30" s="12"/>
      <c r="C30" s="85" t="s">
        <v>558</v>
      </c>
      <c r="D30" s="12"/>
      <c r="E30" s="12"/>
      <c r="F30" s="12"/>
      <c r="H30" s="11"/>
      <c r="I30" s="56"/>
      <c r="J30" s="279">
        <v>2439.4920000000002</v>
      </c>
      <c r="K30" s="279">
        <v>2342.06</v>
      </c>
      <c r="L30" s="279">
        <v>2516.8040000000001</v>
      </c>
      <c r="M30" s="947">
        <v>2438.9580000000001</v>
      </c>
      <c r="N30" s="1053">
        <v>2361.9360000000001</v>
      </c>
      <c r="O30" s="279">
        <v>2279.4850000000001</v>
      </c>
      <c r="P30" s="279">
        <v>2269.17</v>
      </c>
      <c r="Q30" s="947">
        <v>2198.9349999999999</v>
      </c>
      <c r="R30" s="279"/>
      <c r="S30" s="30"/>
      <c r="T30" s="30"/>
      <c r="U30" s="30"/>
    </row>
    <row r="31" spans="1:21" s="90" customFormat="1" ht="15" customHeight="1">
      <c r="C31" s="479" t="s">
        <v>559</v>
      </c>
      <c r="H31" s="99"/>
      <c r="I31" s="221"/>
      <c r="J31" s="145">
        <v>6326.0770000000002</v>
      </c>
      <c r="K31" s="145">
        <v>6298.085</v>
      </c>
      <c r="L31" s="145">
        <v>6006.9359999999997</v>
      </c>
      <c r="M31" s="946">
        <v>5519.3710000000001</v>
      </c>
      <c r="N31" s="1052">
        <v>5560.348</v>
      </c>
      <c r="O31" s="145">
        <v>5906.9009999999998</v>
      </c>
      <c r="P31" s="145">
        <v>6665.01</v>
      </c>
      <c r="Q31" s="946">
        <v>6653.1959999999999</v>
      </c>
      <c r="R31" s="145">
        <v>6878.88</v>
      </c>
      <c r="S31" s="88"/>
      <c r="T31" s="88"/>
      <c r="U31" s="88"/>
    </row>
    <row r="32" spans="1:21" s="211" customFormat="1" ht="15" customHeight="1">
      <c r="B32" s="12"/>
      <c r="C32" s="85" t="s">
        <v>89</v>
      </c>
      <c r="D32" s="12"/>
      <c r="E32" s="12"/>
      <c r="F32" s="12"/>
      <c r="H32" s="11"/>
      <c r="I32" s="56"/>
      <c r="J32" s="279">
        <v>1917</v>
      </c>
      <c r="K32" s="279">
        <v>1827</v>
      </c>
      <c r="L32" s="279">
        <v>1658</v>
      </c>
      <c r="M32" s="947">
        <v>1649</v>
      </c>
      <c r="N32" s="1053">
        <v>1720</v>
      </c>
      <c r="O32" s="279">
        <v>1753</v>
      </c>
      <c r="P32" s="279">
        <v>1800</v>
      </c>
      <c r="Q32" s="947">
        <v>1867.72</v>
      </c>
      <c r="R32" s="279">
        <v>2018.2670000000001</v>
      </c>
      <c r="S32" s="30"/>
      <c r="T32" s="30"/>
      <c r="U32" s="30"/>
    </row>
    <row r="33" spans="1:21" s="90" customFormat="1" ht="15" customHeight="1">
      <c r="C33" s="479" t="s">
        <v>507</v>
      </c>
      <c r="H33" s="99"/>
      <c r="I33" s="221"/>
      <c r="J33" s="145">
        <v>4162</v>
      </c>
      <c r="K33" s="145">
        <v>3900</v>
      </c>
      <c r="L33" s="145">
        <v>7714</v>
      </c>
      <c r="M33" s="946">
        <v>7262</v>
      </c>
      <c r="N33" s="1052">
        <v>7516</v>
      </c>
      <c r="O33" s="145">
        <v>7841</v>
      </c>
      <c r="P33" s="145">
        <v>8570</v>
      </c>
      <c r="Q33" s="946">
        <v>9059.1720000000005</v>
      </c>
      <c r="R33" s="145">
        <v>9149.8430000000008</v>
      </c>
      <c r="S33" s="88"/>
      <c r="T33" s="88"/>
      <c r="U33" s="88"/>
    </row>
    <row r="34" spans="1:21" s="211" customFormat="1" ht="15" customHeight="1">
      <c r="B34" s="12"/>
      <c r="C34" s="85" t="s">
        <v>163</v>
      </c>
      <c r="D34" s="12"/>
      <c r="E34" s="12"/>
      <c r="F34" s="12"/>
      <c r="H34" s="11"/>
      <c r="I34" s="56"/>
      <c r="J34" s="279">
        <v>958</v>
      </c>
      <c r="K34" s="279">
        <v>895</v>
      </c>
      <c r="L34" s="279">
        <v>906</v>
      </c>
      <c r="M34" s="947">
        <v>906</v>
      </c>
      <c r="N34" s="1053">
        <v>897</v>
      </c>
      <c r="O34" s="279">
        <v>900</v>
      </c>
      <c r="P34" s="279">
        <v>885</v>
      </c>
      <c r="Q34" s="947">
        <v>931.98400000000004</v>
      </c>
      <c r="R34" s="279">
        <v>964.02599999999995</v>
      </c>
      <c r="S34" s="30"/>
      <c r="T34" s="30"/>
      <c r="U34" s="30"/>
    </row>
    <row r="35" spans="1:21" s="90" customFormat="1" ht="15" customHeight="1">
      <c r="C35" s="479" t="s">
        <v>162</v>
      </c>
      <c r="H35" s="99"/>
      <c r="I35" s="221"/>
      <c r="J35" s="145">
        <v>1790</v>
      </c>
      <c r="K35" s="145">
        <v>1711</v>
      </c>
      <c r="L35" s="145">
        <v>1834</v>
      </c>
      <c r="M35" s="946">
        <v>1848</v>
      </c>
      <c r="N35" s="1052">
        <v>1813</v>
      </c>
      <c r="O35" s="145">
        <v>1846</v>
      </c>
      <c r="P35" s="145">
        <v>1884</v>
      </c>
      <c r="Q35" s="946">
        <v>1984.8240000000001</v>
      </c>
      <c r="R35" s="145">
        <v>1906.941</v>
      </c>
      <c r="S35" s="88"/>
      <c r="T35" s="88"/>
      <c r="U35" s="88"/>
    </row>
    <row r="36" spans="1:21" s="211" customFormat="1" ht="15" customHeight="1" thickBot="1">
      <c r="B36" s="1257"/>
      <c r="C36" s="1258" t="s">
        <v>506</v>
      </c>
      <c r="D36" s="1257"/>
      <c r="E36" s="1257"/>
      <c r="F36" s="1257"/>
      <c r="H36" s="1259"/>
      <c r="I36" s="56"/>
      <c r="J36" s="1260">
        <v>400</v>
      </c>
      <c r="K36" s="1260">
        <v>399</v>
      </c>
      <c r="L36" s="1260">
        <v>402</v>
      </c>
      <c r="M36" s="1261">
        <v>404</v>
      </c>
      <c r="N36" s="1262">
        <v>423</v>
      </c>
      <c r="O36" s="1260">
        <v>427</v>
      </c>
      <c r="P36" s="1260">
        <v>423</v>
      </c>
      <c r="Q36" s="1261">
        <v>401.827</v>
      </c>
      <c r="R36" s="1260">
        <v>418.399</v>
      </c>
      <c r="S36" s="1260"/>
      <c r="T36" s="1260"/>
      <c r="U36" s="1260"/>
    </row>
    <row r="37" spans="1:21" s="90" customFormat="1" ht="15" customHeight="1" thickTop="1">
      <c r="B37" s="258"/>
      <c r="H37" s="99"/>
      <c r="I37" s="221"/>
      <c r="J37" s="129"/>
      <c r="K37" s="126"/>
      <c r="L37" s="126"/>
      <c r="M37" s="126"/>
      <c r="N37" s="126"/>
      <c r="O37" s="126"/>
      <c r="P37" s="126"/>
      <c r="Q37" s="126"/>
      <c r="R37" s="126"/>
      <c r="S37" s="126"/>
      <c r="T37" s="126"/>
      <c r="U37" s="126"/>
    </row>
    <row r="38" spans="1:21" s="126" customFormat="1" ht="15" customHeight="1">
      <c r="B38" s="126" t="s">
        <v>9</v>
      </c>
      <c r="H38" s="557"/>
      <c r="I38" s="129"/>
      <c r="J38" s="129"/>
    </row>
    <row r="39" spans="1:21" s="126" customFormat="1" ht="15" customHeight="1">
      <c r="B39" s="126" t="s">
        <v>736</v>
      </c>
      <c r="H39" s="557"/>
      <c r="I39" s="129"/>
      <c r="J39" s="129"/>
    </row>
    <row r="40" spans="1:21" s="126" customFormat="1" ht="15" customHeight="1">
      <c r="B40" s="126" t="s">
        <v>735</v>
      </c>
      <c r="H40" s="557"/>
      <c r="I40" s="129"/>
      <c r="J40" s="129"/>
    </row>
    <row r="41" spans="1:21" s="126" customFormat="1" ht="15" customHeight="1">
      <c r="B41" s="126" t="s">
        <v>737</v>
      </c>
      <c r="H41" s="557"/>
      <c r="I41" s="129"/>
      <c r="J41" s="129"/>
    </row>
    <row r="42" spans="1:21" s="126" customFormat="1" ht="23.25" customHeight="1">
      <c r="H42" s="557"/>
      <c r="I42" s="129"/>
      <c r="J42" s="129"/>
    </row>
    <row r="43" spans="1:21" s="221" customFormat="1" ht="23.25">
      <c r="B43" s="474" t="s">
        <v>52</v>
      </c>
      <c r="H43" s="100"/>
      <c r="J43" s="129"/>
      <c r="K43" s="129"/>
      <c r="L43" s="129"/>
      <c r="M43" s="129"/>
      <c r="N43" s="129"/>
      <c r="O43" s="129"/>
      <c r="P43" s="129"/>
      <c r="Q43" s="129"/>
      <c r="R43" s="129"/>
      <c r="S43" s="129"/>
      <c r="T43" s="129"/>
      <c r="U43" s="129"/>
    </row>
    <row r="44" spans="1:21" s="90" customFormat="1" ht="15" customHeight="1">
      <c r="H44" s="99"/>
      <c r="I44" s="221"/>
      <c r="J44" s="129"/>
      <c r="K44" s="126"/>
      <c r="L44" s="126"/>
      <c r="M44" s="126"/>
      <c r="N44" s="126"/>
      <c r="O44" s="126"/>
      <c r="P44" s="126"/>
      <c r="Q44" s="126"/>
      <c r="R44" s="126"/>
      <c r="S44" s="126"/>
      <c r="T44" s="126"/>
      <c r="U44" s="126"/>
    </row>
    <row r="45" spans="1:21" s="90" customFormat="1" ht="15" customHeight="1">
      <c r="B45" s="258" t="s">
        <v>8</v>
      </c>
      <c r="H45" s="99"/>
      <c r="I45" s="221"/>
      <c r="J45" s="129"/>
      <c r="K45" s="126"/>
      <c r="L45" s="126"/>
      <c r="M45" s="126"/>
      <c r="N45" s="126"/>
      <c r="O45" s="126"/>
      <c r="P45" s="126"/>
      <c r="Q45" s="126"/>
      <c r="R45" s="126"/>
      <c r="S45" s="126"/>
      <c r="T45" s="126"/>
      <c r="U45" s="126"/>
    </row>
    <row r="46" spans="1:21" s="208" customFormat="1" ht="15" customHeight="1">
      <c r="A46" s="108"/>
      <c r="B46" s="23" t="s">
        <v>821</v>
      </c>
      <c r="C46" s="23"/>
      <c r="D46" s="24"/>
      <c r="E46" s="24"/>
      <c r="F46" s="25"/>
      <c r="G46" s="56"/>
      <c r="H46" s="26" t="s">
        <v>751</v>
      </c>
      <c r="I46" s="56"/>
      <c r="J46" s="1253">
        <v>969.87099999999998</v>
      </c>
      <c r="K46" s="346">
        <v>969.99</v>
      </c>
      <c r="L46" s="346">
        <v>962.779</v>
      </c>
      <c r="M46" s="945">
        <v>959.75900000000001</v>
      </c>
      <c r="N46" s="1054">
        <v>958.7</v>
      </c>
      <c r="O46" s="346">
        <v>960.54399999999998</v>
      </c>
      <c r="P46" s="346">
        <v>941.59</v>
      </c>
      <c r="Q46" s="945">
        <v>955.33100000000002</v>
      </c>
      <c r="R46" s="346">
        <v>956.36199999999997</v>
      </c>
      <c r="S46" s="27"/>
      <c r="T46" s="27"/>
      <c r="U46" s="27"/>
    </row>
    <row r="47" spans="1:21" s="90" customFormat="1" ht="15" customHeight="1">
      <c r="C47" s="97" t="s">
        <v>437</v>
      </c>
      <c r="D47" s="94"/>
      <c r="E47" s="94"/>
      <c r="F47" s="98"/>
      <c r="H47" s="184"/>
      <c r="I47" s="221"/>
      <c r="J47" s="145">
        <v>285.59800000000001</v>
      </c>
      <c r="K47" s="145">
        <v>285</v>
      </c>
      <c r="L47" s="145">
        <v>281</v>
      </c>
      <c r="M47" s="946">
        <v>278</v>
      </c>
      <c r="N47" s="1052">
        <v>281</v>
      </c>
      <c r="O47" s="145">
        <v>281</v>
      </c>
      <c r="P47" s="145">
        <v>282</v>
      </c>
      <c r="Q47" s="946">
        <v>285.29399999999998</v>
      </c>
      <c r="R47" s="145"/>
      <c r="S47" s="88"/>
      <c r="T47" s="88"/>
      <c r="U47" s="88"/>
    </row>
    <row r="48" spans="1:21" s="211" customFormat="1" ht="15" customHeight="1">
      <c r="A48" s="90"/>
      <c r="B48" s="12"/>
      <c r="C48" s="12" t="s">
        <v>438</v>
      </c>
      <c r="D48" s="12"/>
      <c r="E48" s="12"/>
      <c r="F48" s="12"/>
      <c r="H48" s="11"/>
      <c r="I48" s="56"/>
      <c r="J48" s="279">
        <v>268.62599999999998</v>
      </c>
      <c r="K48" s="279">
        <v>273</v>
      </c>
      <c r="L48" s="279">
        <v>273</v>
      </c>
      <c r="M48" s="947">
        <v>278</v>
      </c>
      <c r="N48" s="1053">
        <v>280</v>
      </c>
      <c r="O48" s="279">
        <v>294</v>
      </c>
      <c r="P48" s="279">
        <v>279</v>
      </c>
      <c r="Q48" s="947">
        <v>298.83999999999997</v>
      </c>
      <c r="R48" s="279">
        <v>301.29000000000002</v>
      </c>
      <c r="S48" s="30"/>
      <c r="T48" s="30"/>
      <c r="U48" s="30"/>
    </row>
    <row r="49" spans="1:23" s="90" customFormat="1" ht="15" customHeight="1">
      <c r="C49" s="97" t="s">
        <v>69</v>
      </c>
      <c r="D49" s="94"/>
      <c r="E49" s="94"/>
      <c r="F49" s="98"/>
      <c r="H49" s="184"/>
      <c r="I49" s="221"/>
      <c r="J49" s="145">
        <v>415.64699999999999</v>
      </c>
      <c r="K49" s="145">
        <v>412</v>
      </c>
      <c r="L49" s="145">
        <v>409</v>
      </c>
      <c r="M49" s="946">
        <v>404</v>
      </c>
      <c r="N49" s="1052">
        <v>398</v>
      </c>
      <c r="O49" s="145">
        <v>386</v>
      </c>
      <c r="P49" s="145">
        <v>381</v>
      </c>
      <c r="Q49" s="946">
        <v>371.197</v>
      </c>
      <c r="R49" s="145"/>
      <c r="S49" s="88"/>
      <c r="T49" s="88"/>
      <c r="U49" s="88"/>
    </row>
    <row r="50" spans="1:23" s="54" customFormat="1" ht="15" customHeight="1">
      <c r="A50" s="96"/>
      <c r="B50" s="154" t="s">
        <v>555</v>
      </c>
      <c r="C50" s="154"/>
      <c r="D50" s="1239"/>
      <c r="E50" s="1239"/>
      <c r="F50" s="1240"/>
      <c r="G50" s="56"/>
      <c r="H50" s="1241" t="s">
        <v>754</v>
      </c>
      <c r="I50" s="56"/>
      <c r="J50" s="1254">
        <v>736.50199999999995</v>
      </c>
      <c r="K50" s="1242">
        <v>741.70799999999997</v>
      </c>
      <c r="L50" s="1242">
        <v>741.654</v>
      </c>
      <c r="M50" s="1243">
        <v>753.74599999999998</v>
      </c>
      <c r="N50" s="1244">
        <v>760.40300000000002</v>
      </c>
      <c r="O50" s="1242">
        <v>766.33799999999997</v>
      </c>
      <c r="P50" s="1242">
        <v>773.65099999999995</v>
      </c>
      <c r="Q50" s="1243">
        <v>797.29100000000005</v>
      </c>
      <c r="R50" s="1242">
        <v>870.428</v>
      </c>
      <c r="S50" s="1242"/>
      <c r="T50" s="1242"/>
      <c r="U50" s="1242"/>
    </row>
    <row r="51" spans="1:23" s="90" customFormat="1" ht="15" customHeight="1">
      <c r="C51" s="97" t="s">
        <v>68</v>
      </c>
      <c r="D51" s="94"/>
      <c r="E51" s="94"/>
      <c r="F51" s="98"/>
      <c r="H51" s="184"/>
      <c r="I51" s="221"/>
      <c r="J51" s="145">
        <v>343</v>
      </c>
      <c r="K51" s="145">
        <v>346</v>
      </c>
      <c r="L51" s="145">
        <v>347</v>
      </c>
      <c r="M51" s="946">
        <v>357</v>
      </c>
      <c r="N51" s="1052">
        <v>358</v>
      </c>
      <c r="O51" s="145">
        <v>359</v>
      </c>
      <c r="P51" s="145">
        <v>356</v>
      </c>
      <c r="Q51" s="946">
        <v>343.81099999999998</v>
      </c>
      <c r="R51" s="145">
        <v>345.10199999999998</v>
      </c>
      <c r="S51" s="88"/>
      <c r="T51" s="88"/>
      <c r="U51" s="88"/>
    </row>
    <row r="52" spans="1:23" s="211" customFormat="1" ht="15" customHeight="1">
      <c r="A52" s="90"/>
      <c r="B52" s="12"/>
      <c r="C52" s="12" t="s">
        <v>437</v>
      </c>
      <c r="D52" s="12"/>
      <c r="E52" s="12"/>
      <c r="F52" s="12"/>
      <c r="H52" s="11"/>
      <c r="I52" s="56"/>
      <c r="J52" s="279">
        <v>126</v>
      </c>
      <c r="K52" s="279">
        <v>125</v>
      </c>
      <c r="L52" s="279">
        <v>120</v>
      </c>
      <c r="M52" s="947">
        <v>119</v>
      </c>
      <c r="N52" s="1053">
        <v>124</v>
      </c>
      <c r="O52" s="279">
        <v>127</v>
      </c>
      <c r="P52" s="279">
        <v>128</v>
      </c>
      <c r="Q52" s="947">
        <v>140.523</v>
      </c>
      <c r="R52" s="279"/>
      <c r="S52" s="279"/>
      <c r="T52" s="279"/>
      <c r="U52" s="279"/>
    </row>
    <row r="53" spans="1:23" s="90" customFormat="1" ht="15" customHeight="1">
      <c r="C53" s="97" t="s">
        <v>438</v>
      </c>
      <c r="D53" s="94"/>
      <c r="E53" s="94"/>
      <c r="F53" s="98"/>
      <c r="H53" s="184"/>
      <c r="I53" s="221"/>
      <c r="J53" s="145">
        <v>53</v>
      </c>
      <c r="K53" s="145">
        <v>57</v>
      </c>
      <c r="L53" s="145">
        <v>64</v>
      </c>
      <c r="M53" s="946">
        <v>69</v>
      </c>
      <c r="N53" s="1052">
        <v>73</v>
      </c>
      <c r="O53" s="145">
        <v>78</v>
      </c>
      <c r="P53" s="145">
        <v>70</v>
      </c>
      <c r="Q53" s="946">
        <v>72.840999999999994</v>
      </c>
      <c r="R53" s="145">
        <v>76.841999999999999</v>
      </c>
      <c r="S53" s="88"/>
      <c r="T53" s="88"/>
      <c r="U53" s="88"/>
    </row>
    <row r="54" spans="1:23" s="211" customFormat="1" ht="15" customHeight="1">
      <c r="A54" s="90"/>
      <c r="B54" s="12"/>
      <c r="C54" s="12" t="s">
        <v>69</v>
      </c>
      <c r="D54" s="12"/>
      <c r="E54" s="12"/>
      <c r="F54" s="12"/>
      <c r="H54" s="11"/>
      <c r="I54" s="56"/>
      <c r="J54" s="279">
        <v>210</v>
      </c>
      <c r="K54" s="279">
        <v>209</v>
      </c>
      <c r="L54" s="279">
        <v>205</v>
      </c>
      <c r="M54" s="947">
        <v>202</v>
      </c>
      <c r="N54" s="1053">
        <v>199</v>
      </c>
      <c r="O54" s="279">
        <v>194</v>
      </c>
      <c r="P54" s="279">
        <v>189</v>
      </c>
      <c r="Q54" s="947">
        <v>193.21899999999999</v>
      </c>
      <c r="R54" s="279"/>
      <c r="S54" s="279"/>
      <c r="T54" s="279"/>
      <c r="U54" s="279"/>
    </row>
    <row r="55" spans="1:23" s="90" customFormat="1" ht="15" customHeight="1" thickBot="1">
      <c r="B55" s="1271"/>
      <c r="C55" s="1272" t="s">
        <v>38</v>
      </c>
      <c r="D55" s="1273"/>
      <c r="E55" s="1273"/>
      <c r="F55" s="1274"/>
      <c r="H55" s="1088"/>
      <c r="I55" s="221"/>
      <c r="J55" s="997">
        <v>6</v>
      </c>
      <c r="K55" s="997">
        <v>4.9630000000000001</v>
      </c>
      <c r="L55" s="997">
        <v>5.423</v>
      </c>
      <c r="M55" s="1074">
        <v>5.7569999999999997</v>
      </c>
      <c r="N55" s="1079">
        <v>6.0149999999999997</v>
      </c>
      <c r="O55" s="997">
        <v>8.4030000000000005</v>
      </c>
      <c r="P55" s="997">
        <v>30.844999999999999</v>
      </c>
      <c r="Q55" s="1074">
        <v>46.896999999999998</v>
      </c>
      <c r="R55" s="997">
        <v>60.634999999999998</v>
      </c>
      <c r="S55" s="997"/>
      <c r="T55" s="997"/>
      <c r="U55" s="997"/>
    </row>
    <row r="56" spans="1:23" s="473" customFormat="1" ht="15" hidden="1" customHeight="1" thickTop="1">
      <c r="B56" s="737" t="s">
        <v>535</v>
      </c>
      <c r="C56" s="737"/>
      <c r="D56" s="738"/>
      <c r="E56" s="738"/>
      <c r="F56" s="739"/>
      <c r="G56" s="478"/>
      <c r="H56" s="740"/>
      <c r="I56" s="478"/>
      <c r="J56" s="493">
        <v>5</v>
      </c>
      <c r="K56" s="493">
        <v>0</v>
      </c>
      <c r="L56" s="493">
        <v>0</v>
      </c>
      <c r="M56" s="1182">
        <v>0</v>
      </c>
      <c r="N56" s="1190">
        <v>0</v>
      </c>
      <c r="O56" s="493">
        <v>0</v>
      </c>
      <c r="P56" s="493">
        <v>0</v>
      </c>
      <c r="Q56" s="1182">
        <v>0</v>
      </c>
      <c r="R56" s="493">
        <v>0</v>
      </c>
      <c r="S56" s="493"/>
      <c r="T56" s="493"/>
      <c r="U56" s="493"/>
    </row>
    <row r="57" spans="1:23" s="90" customFormat="1" ht="15" hidden="1" customHeight="1">
      <c r="B57" s="258" t="s">
        <v>18</v>
      </c>
      <c r="H57" s="99"/>
      <c r="I57" s="221"/>
      <c r="J57" s="129"/>
      <c r="K57" s="129"/>
      <c r="L57" s="129"/>
      <c r="M57" s="1041"/>
      <c r="N57" s="1055"/>
      <c r="O57" s="129"/>
      <c r="P57" s="129"/>
      <c r="Q57" s="1041"/>
      <c r="R57" s="129"/>
      <c r="S57" s="126"/>
      <c r="T57" s="126"/>
      <c r="U57" s="126"/>
      <c r="W57" s="857"/>
    </row>
    <row r="58" spans="1:23" s="211" customFormat="1" ht="15" hidden="1" customHeight="1">
      <c r="A58" s="90"/>
      <c r="B58" s="1080" t="s">
        <v>19</v>
      </c>
      <c r="C58" s="1080"/>
      <c r="D58" s="1081"/>
      <c r="E58" s="1081"/>
      <c r="F58" s="1082"/>
      <c r="H58" s="925"/>
      <c r="I58" s="56"/>
      <c r="J58" s="1083">
        <v>0</v>
      </c>
      <c r="K58" s="1083">
        <v>0</v>
      </c>
      <c r="L58" s="1084">
        <v>0</v>
      </c>
      <c r="M58" s="1085">
        <v>0</v>
      </c>
      <c r="N58" s="1086">
        <v>0</v>
      </c>
      <c r="O58" s="1083">
        <v>0</v>
      </c>
      <c r="P58" s="1083">
        <v>0</v>
      </c>
      <c r="Q58" s="1087">
        <v>0</v>
      </c>
      <c r="R58" s="1083">
        <v>0</v>
      </c>
      <c r="S58" s="952"/>
      <c r="T58" s="952"/>
      <c r="U58" s="952"/>
      <c r="W58" s="859"/>
    </row>
    <row r="59" spans="1:23" s="90" customFormat="1" ht="15" hidden="1" customHeight="1">
      <c r="B59" s="258" t="s">
        <v>537</v>
      </c>
      <c r="H59" s="99"/>
      <c r="I59" s="221"/>
      <c r="J59" s="129"/>
      <c r="K59" s="129"/>
      <c r="L59" s="129"/>
      <c r="M59" s="1041"/>
      <c r="N59" s="1055"/>
      <c r="O59" s="129"/>
      <c r="P59" s="129"/>
      <c r="Q59" s="1041"/>
      <c r="R59" s="129"/>
      <c r="S59" s="126"/>
      <c r="T59" s="126"/>
      <c r="U59" s="126"/>
      <c r="W59" s="857"/>
    </row>
    <row r="60" spans="1:23" s="146" customFormat="1" ht="15" hidden="1" customHeight="1" thickBot="1">
      <c r="A60" s="261"/>
      <c r="B60" s="1203" t="s">
        <v>533</v>
      </c>
      <c r="C60" s="1203"/>
      <c r="D60" s="1204"/>
      <c r="E60" s="1204"/>
      <c r="F60" s="1205"/>
      <c r="H60" s="1075" t="s">
        <v>763</v>
      </c>
      <c r="I60" s="259"/>
      <c r="J60" s="1206">
        <v>0</v>
      </c>
      <c r="K60" s="1206">
        <v>0</v>
      </c>
      <c r="L60" s="1208">
        <v>0</v>
      </c>
      <c r="M60" s="1209">
        <v>0</v>
      </c>
      <c r="N60" s="1210">
        <v>0</v>
      </c>
      <c r="O60" s="1206">
        <v>0</v>
      </c>
      <c r="P60" s="1206">
        <v>18.440000000000001</v>
      </c>
      <c r="Q60" s="1207">
        <v>112.822</v>
      </c>
      <c r="R60" s="1208">
        <v>186.79</v>
      </c>
      <c r="S60" s="1211"/>
      <c r="T60" s="1211"/>
      <c r="U60" s="1211"/>
      <c r="W60" s="1212"/>
    </row>
    <row r="61" spans="1:23" s="90" customFormat="1" ht="15" customHeight="1" thickTop="1">
      <c r="C61" s="97"/>
      <c r="D61" s="94"/>
      <c r="E61" s="94"/>
      <c r="F61" s="98"/>
      <c r="H61" s="184"/>
      <c r="I61" s="221"/>
      <c r="J61" s="129"/>
      <c r="K61" s="126"/>
      <c r="L61" s="126"/>
      <c r="M61" s="126"/>
      <c r="N61" s="126"/>
      <c r="O61" s="520"/>
      <c r="P61" s="520"/>
      <c r="Q61" s="88"/>
      <c r="R61" s="126"/>
      <c r="S61" s="520"/>
      <c r="T61" s="520"/>
      <c r="U61" s="88"/>
    </row>
    <row r="62" spans="1:23" s="90" customFormat="1" ht="15" customHeight="1">
      <c r="B62" s="90" t="s">
        <v>9</v>
      </c>
      <c r="H62" s="99"/>
      <c r="I62" s="221"/>
      <c r="J62" s="221"/>
    </row>
    <row r="63" spans="1:23" s="90" customFormat="1" ht="15" customHeight="1">
      <c r="B63" s="126" t="s">
        <v>736</v>
      </c>
      <c r="C63" s="126"/>
      <c r="D63" s="126"/>
      <c r="E63" s="126"/>
      <c r="F63" s="126"/>
      <c r="H63" s="99"/>
      <c r="I63" s="221"/>
      <c r="J63" s="221"/>
    </row>
    <row r="64" spans="1:23" s="90" customFormat="1" ht="15" customHeight="1">
      <c r="B64" s="126" t="s">
        <v>735</v>
      </c>
      <c r="C64" s="126"/>
      <c r="D64" s="126"/>
      <c r="E64" s="126"/>
      <c r="F64" s="126"/>
      <c r="H64" s="99"/>
      <c r="I64" s="221"/>
      <c r="J64" s="221"/>
    </row>
    <row r="65" spans="2:21" s="90" customFormat="1" ht="12.75">
      <c r="H65" s="99"/>
      <c r="I65" s="221"/>
      <c r="J65" s="221"/>
      <c r="K65" s="87"/>
    </row>
    <row r="66" spans="2:21" s="90" customFormat="1" ht="12.75" hidden="1">
      <c r="H66" s="99"/>
      <c r="I66" s="221"/>
      <c r="J66" s="221"/>
      <c r="K66" s="87"/>
    </row>
    <row r="67" spans="2:21" s="211" customFormat="1" ht="12.75" hidden="1">
      <c r="B67" s="389"/>
      <c r="C67" s="389"/>
      <c r="D67" s="389"/>
      <c r="E67" s="389"/>
      <c r="F67" s="389"/>
      <c r="H67" s="390"/>
      <c r="I67" s="56"/>
      <c r="J67" s="852"/>
      <c r="K67" s="389"/>
      <c r="L67" s="389"/>
      <c r="M67" s="389"/>
      <c r="N67" s="389"/>
      <c r="O67" s="389"/>
      <c r="P67" s="389"/>
      <c r="Q67" s="389"/>
      <c r="R67" s="389"/>
      <c r="S67" s="389"/>
      <c r="T67" s="389"/>
      <c r="U67" s="389"/>
    </row>
    <row r="68" spans="2:21" s="211" customFormat="1" ht="12.75" hidden="1">
      <c r="B68" s="405" t="s">
        <v>231</v>
      </c>
      <c r="C68" s="146"/>
      <c r="D68" s="146"/>
      <c r="E68" s="146"/>
      <c r="F68" s="146"/>
      <c r="G68" s="146"/>
      <c r="H68" s="244">
        <f>COUNTIF($74:$83,"&gt;2")+COUNTIF($74:$83,"&lt;-2")</f>
        <v>3</v>
      </c>
      <c r="I68" s="56"/>
      <c r="J68" s="56"/>
    </row>
    <row r="69" spans="2:21" s="211" customFormat="1" ht="12.75" hidden="1">
      <c r="B69" s="405" t="s">
        <v>269</v>
      </c>
      <c r="C69" s="146"/>
      <c r="D69" s="146"/>
      <c r="E69" s="146"/>
      <c r="F69" s="146"/>
      <c r="G69" s="146"/>
      <c r="H69" s="425" t="str">
        <f>IF(ISERROR(SUM(71:83)),"# ERREUR !","OK")</f>
        <v>OK</v>
      </c>
      <c r="I69" s="56"/>
      <c r="J69" s="56"/>
    </row>
    <row r="70" spans="2:21" s="211" customFormat="1" ht="12.75" hidden="1">
      <c r="B70" s="186"/>
      <c r="C70" s="186"/>
      <c r="D70" s="186"/>
      <c r="E70" s="186"/>
      <c r="F70" s="186"/>
      <c r="G70" s="186"/>
      <c r="H70" s="187"/>
      <c r="I70" s="56"/>
      <c r="J70" s="56"/>
    </row>
    <row r="71" spans="2:21" s="211" customFormat="1" ht="12.75" hidden="1">
      <c r="B71" s="369"/>
      <c r="C71" s="369"/>
      <c r="D71" s="369"/>
      <c r="E71" s="369"/>
      <c r="F71" s="369"/>
      <c r="H71" s="370"/>
      <c r="I71" s="56"/>
      <c r="J71" s="852"/>
      <c r="K71" s="369"/>
      <c r="L71" s="369"/>
      <c r="M71" s="369"/>
      <c r="N71" s="369"/>
      <c r="O71" s="369"/>
      <c r="P71" s="369"/>
      <c r="Q71" s="369"/>
      <c r="R71" s="369"/>
      <c r="S71" s="369"/>
      <c r="T71" s="369"/>
      <c r="U71" s="369"/>
    </row>
    <row r="72" spans="2:21" s="386" customFormat="1" ht="12.75" hidden="1">
      <c r="B72" s="386" t="s">
        <v>276</v>
      </c>
      <c r="H72" s="387" t="s">
        <v>277</v>
      </c>
      <c r="I72" s="436"/>
      <c r="J72" s="432">
        <f t="shared" ref="J72:U72" si="0">J50+J56</f>
        <v>741.50199999999995</v>
      </c>
      <c r="K72" s="388">
        <f t="shared" si="0"/>
        <v>741.70799999999997</v>
      </c>
      <c r="L72" s="388">
        <f t="shared" si="0"/>
        <v>741.654</v>
      </c>
      <c r="M72" s="388">
        <f t="shared" si="0"/>
        <v>753.74599999999998</v>
      </c>
      <c r="N72" s="388">
        <f t="shared" si="0"/>
        <v>760.40300000000002</v>
      </c>
      <c r="O72" s="388">
        <f t="shared" si="0"/>
        <v>766.33799999999997</v>
      </c>
      <c r="P72" s="388">
        <f t="shared" si="0"/>
        <v>773.65099999999995</v>
      </c>
      <c r="Q72" s="388">
        <f t="shared" si="0"/>
        <v>797.29100000000005</v>
      </c>
      <c r="R72" s="388">
        <f t="shared" si="0"/>
        <v>870.428</v>
      </c>
      <c r="S72" s="388">
        <f t="shared" si="0"/>
        <v>0</v>
      </c>
      <c r="T72" s="388">
        <f t="shared" si="0"/>
        <v>0</v>
      </c>
      <c r="U72" s="873">
        <f t="shared" si="0"/>
        <v>0</v>
      </c>
    </row>
    <row r="73" spans="2:21" s="211" customFormat="1" ht="12.75" hidden="1">
      <c r="H73" s="13"/>
      <c r="I73" s="56"/>
      <c r="J73" s="56"/>
    </row>
    <row r="74" spans="2:21" s="211" customFormat="1" ht="12.75" hidden="1">
      <c r="B74" s="389"/>
      <c r="C74" s="389"/>
      <c r="D74" s="389"/>
      <c r="E74" s="389"/>
      <c r="F74" s="389"/>
      <c r="H74" s="390"/>
      <c r="I74" s="56"/>
      <c r="J74" s="852"/>
      <c r="K74" s="389"/>
      <c r="L74" s="389"/>
      <c r="M74" s="389"/>
      <c r="N74" s="389"/>
      <c r="O74" s="389"/>
      <c r="P74" s="389"/>
      <c r="Q74" s="389"/>
      <c r="R74" s="389"/>
      <c r="S74" s="389"/>
      <c r="T74" s="389"/>
      <c r="U74" s="389"/>
    </row>
    <row r="75" spans="2:21" s="146" customFormat="1" ht="12.75" hidden="1">
      <c r="B75" s="146" t="s">
        <v>132</v>
      </c>
      <c r="H75" s="147" t="s">
        <v>191</v>
      </c>
      <c r="I75" s="259"/>
      <c r="J75" s="173">
        <f t="shared" ref="J75:U75" si="1">IF(ABS(J12-J17)&lt;0.001,0,J12-J17)</f>
        <v>0</v>
      </c>
      <c r="K75" s="173">
        <f t="shared" si="1"/>
        <v>0</v>
      </c>
      <c r="L75" s="173">
        <f t="shared" si="1"/>
        <v>0</v>
      </c>
      <c r="M75" s="173">
        <f t="shared" si="1"/>
        <v>0</v>
      </c>
      <c r="N75" s="173">
        <f t="shared" si="1"/>
        <v>0</v>
      </c>
      <c r="O75" s="173">
        <f t="shared" si="1"/>
        <v>0</v>
      </c>
      <c r="P75" s="173">
        <f t="shared" si="1"/>
        <v>0</v>
      </c>
      <c r="Q75" s="173">
        <f t="shared" si="1"/>
        <v>0</v>
      </c>
      <c r="R75" s="173">
        <f t="shared" si="1"/>
        <v>0</v>
      </c>
      <c r="S75" s="173">
        <f t="shared" si="1"/>
        <v>0</v>
      </c>
      <c r="T75" s="173">
        <f t="shared" si="1"/>
        <v>0</v>
      </c>
      <c r="U75" s="173">
        <f t="shared" si="1"/>
        <v>0</v>
      </c>
    </row>
    <row r="76" spans="2:21" s="146" customFormat="1" ht="12.75" hidden="1">
      <c r="B76" s="146" t="s">
        <v>132</v>
      </c>
      <c r="H76" s="147" t="s">
        <v>191</v>
      </c>
      <c r="I76" s="259"/>
      <c r="J76" s="173">
        <f t="shared" ref="J76:U76" si="2">IF(ABS(J12-(J13+J16))&lt;0.001,0,J12-(J13+J16))</f>
        <v>0</v>
      </c>
      <c r="K76" s="173">
        <f t="shared" si="2"/>
        <v>0</v>
      </c>
      <c r="L76" s="173">
        <f t="shared" si="2"/>
        <v>0</v>
      </c>
      <c r="M76" s="173">
        <f t="shared" si="2"/>
        <v>0</v>
      </c>
      <c r="N76" s="173">
        <f t="shared" si="2"/>
        <v>0</v>
      </c>
      <c r="O76" s="173">
        <f t="shared" si="2"/>
        <v>0</v>
      </c>
      <c r="P76" s="173">
        <f t="shared" si="2"/>
        <v>0</v>
      </c>
      <c r="Q76" s="173">
        <f t="shared" si="2"/>
        <v>0</v>
      </c>
      <c r="R76" s="173">
        <f t="shared" si="2"/>
        <v>0</v>
      </c>
      <c r="S76" s="173">
        <f t="shared" si="2"/>
        <v>0</v>
      </c>
      <c r="T76" s="173">
        <f t="shared" si="2"/>
        <v>0</v>
      </c>
      <c r="U76" s="173">
        <f t="shared" si="2"/>
        <v>0</v>
      </c>
    </row>
    <row r="77" spans="2:21" s="146" customFormat="1" ht="12.75" hidden="1">
      <c r="B77" s="146" t="s">
        <v>541</v>
      </c>
      <c r="H77" s="147" t="s">
        <v>191</v>
      </c>
      <c r="I77" s="259"/>
      <c r="J77" s="1256">
        <f>IF(AND(J14&lt;&gt;"",J15&lt;&gt;""),IF(ABS(J13-SUM(J14:J15))&lt;0.001,0,J13-SUM(J14:J15)),0)</f>
        <v>0</v>
      </c>
      <c r="K77" s="1256">
        <f t="shared" ref="K77:U77" si="3">IF(AND(K14&lt;&gt;"",K15&lt;&gt;""),IF(ABS(K13-SUM(K14:K15))&lt;0.001,0,K13-SUM(K14:K15)),0)</f>
        <v>0</v>
      </c>
      <c r="L77" s="1256">
        <f t="shared" si="3"/>
        <v>0</v>
      </c>
      <c r="M77" s="1256">
        <f t="shared" si="3"/>
        <v>0</v>
      </c>
      <c r="N77" s="1256">
        <f t="shared" si="3"/>
        <v>0</v>
      </c>
      <c r="O77" s="1256">
        <f t="shared" si="3"/>
        <v>0</v>
      </c>
      <c r="P77" s="1256">
        <f t="shared" si="3"/>
        <v>0</v>
      </c>
      <c r="Q77" s="1256">
        <f t="shared" si="3"/>
        <v>0</v>
      </c>
      <c r="R77" s="1256">
        <f t="shared" si="3"/>
        <v>0</v>
      </c>
      <c r="S77" s="1256">
        <f t="shared" si="3"/>
        <v>0</v>
      </c>
      <c r="T77" s="1256">
        <f t="shared" si="3"/>
        <v>0</v>
      </c>
      <c r="U77" s="1256">
        <f t="shared" si="3"/>
        <v>0</v>
      </c>
    </row>
    <row r="78" spans="2:21" s="146" customFormat="1" ht="12.75" hidden="1">
      <c r="B78" s="146" t="s">
        <v>132</v>
      </c>
      <c r="H78" s="147" t="s">
        <v>191</v>
      </c>
      <c r="I78" s="259"/>
      <c r="J78" s="173">
        <f t="shared" ref="J78:U78" si="4">IF(ABS(J17-(J18+J24+SUM(J28:J36)))&lt;0.001,0,J17-(J18+J24+SUM(J28:J36)))</f>
        <v>0.42799999999988358</v>
      </c>
      <c r="K78" s="173">
        <f t="shared" si="4"/>
        <v>-0.50900000000547152</v>
      </c>
      <c r="L78" s="173">
        <f t="shared" si="4"/>
        <v>-0.66799999999057036</v>
      </c>
      <c r="M78" s="173">
        <f t="shared" si="4"/>
        <v>-0.82000000000698492</v>
      </c>
      <c r="N78" s="173">
        <f t="shared" si="4"/>
        <v>2.7000000001862645E-2</v>
      </c>
      <c r="O78" s="173">
        <f t="shared" si="4"/>
        <v>-0.15700000000651926</v>
      </c>
      <c r="P78" s="173">
        <f t="shared" si="4"/>
        <v>-0.72899999999208376</v>
      </c>
      <c r="Q78" s="173">
        <f t="shared" si="4"/>
        <v>0</v>
      </c>
      <c r="R78" s="173">
        <f t="shared" si="4"/>
        <v>32182.859999999986</v>
      </c>
      <c r="S78" s="173">
        <f t="shared" si="4"/>
        <v>0</v>
      </c>
      <c r="T78" s="173">
        <f t="shared" si="4"/>
        <v>0</v>
      </c>
      <c r="U78" s="173">
        <f t="shared" si="4"/>
        <v>0</v>
      </c>
    </row>
    <row r="79" spans="2:21" s="146" customFormat="1" ht="12.75" hidden="1">
      <c r="B79" s="146" t="s">
        <v>439</v>
      </c>
      <c r="H79" s="147" t="s">
        <v>191</v>
      </c>
      <c r="I79" s="259"/>
      <c r="J79" s="173">
        <f t="shared" ref="J79:U79" si="5">IF(ABS(J18-SUM(J19:J23))&lt;0.001,0,J18-SUM(J19:J23))</f>
        <v>0</v>
      </c>
      <c r="K79" s="173">
        <f t="shared" si="5"/>
        <v>0</v>
      </c>
      <c r="L79" s="173">
        <f t="shared" si="5"/>
        <v>-1</v>
      </c>
      <c r="M79" s="173">
        <f t="shared" si="5"/>
        <v>-1</v>
      </c>
      <c r="N79" s="173">
        <f t="shared" si="5"/>
        <v>0</v>
      </c>
      <c r="O79" s="173">
        <f t="shared" si="5"/>
        <v>-1</v>
      </c>
      <c r="P79" s="173">
        <f t="shared" si="5"/>
        <v>-1</v>
      </c>
      <c r="Q79" s="173">
        <f t="shared" si="5"/>
        <v>0</v>
      </c>
      <c r="R79" s="173">
        <f t="shared" si="5"/>
        <v>0</v>
      </c>
      <c r="S79" s="173">
        <f t="shared" si="5"/>
        <v>0</v>
      </c>
      <c r="T79" s="173">
        <f t="shared" si="5"/>
        <v>0</v>
      </c>
      <c r="U79" s="173">
        <f t="shared" si="5"/>
        <v>0</v>
      </c>
    </row>
    <row r="80" spans="2:21" s="146" customFormat="1" ht="12.75" hidden="1">
      <c r="B80" s="146" t="s">
        <v>440</v>
      </c>
      <c r="H80" s="147" t="s">
        <v>191</v>
      </c>
      <c r="I80" s="259"/>
      <c r="J80" s="173">
        <f t="shared" ref="J80:U80" si="6">IF(ABS(J24-SUM(J25:J27))&lt;0.001,0,J24-SUM(J25:J27))</f>
        <v>0</v>
      </c>
      <c r="K80" s="173">
        <f t="shared" si="6"/>
        <v>0</v>
      </c>
      <c r="L80" s="173">
        <f t="shared" si="6"/>
        <v>-0.2360000000007858</v>
      </c>
      <c r="M80" s="173">
        <f t="shared" si="6"/>
        <v>0.42000000000189175</v>
      </c>
      <c r="N80" s="173">
        <f t="shared" si="6"/>
        <v>0.93500000000130967</v>
      </c>
      <c r="O80" s="173">
        <f t="shared" si="6"/>
        <v>-0.29099999999743886</v>
      </c>
      <c r="P80" s="173">
        <f t="shared" si="6"/>
        <v>0.67900000000008731</v>
      </c>
      <c r="Q80" s="173">
        <f t="shared" si="6"/>
        <v>0</v>
      </c>
      <c r="R80" s="173">
        <f t="shared" si="6"/>
        <v>0</v>
      </c>
      <c r="S80" s="173">
        <f t="shared" si="6"/>
        <v>0</v>
      </c>
      <c r="T80" s="173">
        <f t="shared" si="6"/>
        <v>0</v>
      </c>
      <c r="U80" s="173">
        <f t="shared" si="6"/>
        <v>0</v>
      </c>
    </row>
    <row r="81" spans="2:21" s="146" customFormat="1" ht="12.75" hidden="1">
      <c r="B81" s="146" t="s">
        <v>74</v>
      </c>
      <c r="H81" s="147" t="s">
        <v>191</v>
      </c>
      <c r="I81" s="259"/>
      <c r="J81" s="173">
        <f t="shared" ref="J81:U81" si="7">IF(ABS(J46-SUM(J47:J49))&lt;0.001,0,J46-SUM(J47:J49))</f>
        <v>0</v>
      </c>
      <c r="K81" s="173">
        <f t="shared" si="7"/>
        <v>-9.9999999999909051E-3</v>
      </c>
      <c r="L81" s="173">
        <f t="shared" si="7"/>
        <v>-0.22100000000000364</v>
      </c>
      <c r="M81" s="173">
        <f t="shared" si="7"/>
        <v>-0.24099999999998545</v>
      </c>
      <c r="N81" s="173">
        <f t="shared" si="7"/>
        <v>-0.29999999999995453</v>
      </c>
      <c r="O81" s="173">
        <f t="shared" si="7"/>
        <v>-0.45600000000001728</v>
      </c>
      <c r="P81" s="173">
        <f t="shared" si="7"/>
        <v>-0.40999999999996817</v>
      </c>
      <c r="Q81" s="173">
        <f t="shared" si="7"/>
        <v>0</v>
      </c>
      <c r="R81" s="173">
        <f t="shared" si="7"/>
        <v>655.07199999999989</v>
      </c>
      <c r="S81" s="173">
        <f t="shared" si="7"/>
        <v>0</v>
      </c>
      <c r="T81" s="173">
        <f t="shared" si="7"/>
        <v>0</v>
      </c>
      <c r="U81" s="173">
        <f t="shared" si="7"/>
        <v>0</v>
      </c>
    </row>
    <row r="82" spans="2:21" s="146" customFormat="1" ht="12.75" hidden="1">
      <c r="B82" s="146" t="s">
        <v>133</v>
      </c>
      <c r="H82" s="147" t="s">
        <v>191</v>
      </c>
      <c r="I82" s="259"/>
      <c r="J82" s="173">
        <f t="shared" ref="J82:U82" si="8">IF(ABS(J50-SUM(J51:J55))&lt;0.001,0,J50-SUM(J51:J55))</f>
        <v>-1.4980000000000473</v>
      </c>
      <c r="K82" s="173">
        <f t="shared" si="8"/>
        <v>-0.25499999999999545</v>
      </c>
      <c r="L82" s="173">
        <f t="shared" si="8"/>
        <v>0.23099999999999454</v>
      </c>
      <c r="M82" s="173">
        <f t="shared" si="8"/>
        <v>0.98900000000003274</v>
      </c>
      <c r="N82" s="173">
        <f t="shared" si="8"/>
        <v>0.38800000000003365</v>
      </c>
      <c r="O82" s="173">
        <f t="shared" si="8"/>
        <v>-6.500000000005457E-2</v>
      </c>
      <c r="P82" s="173">
        <f t="shared" si="8"/>
        <v>-0.19400000000007367</v>
      </c>
      <c r="Q82" s="173">
        <f t="shared" si="8"/>
        <v>0</v>
      </c>
      <c r="R82" s="173">
        <f t="shared" si="8"/>
        <v>387.84900000000005</v>
      </c>
      <c r="S82" s="173">
        <f t="shared" si="8"/>
        <v>0</v>
      </c>
      <c r="T82" s="173">
        <f t="shared" si="8"/>
        <v>0</v>
      </c>
      <c r="U82" s="173">
        <f t="shared" si="8"/>
        <v>0</v>
      </c>
    </row>
    <row r="83" spans="2:21" s="211" customFormat="1" ht="12.75" hidden="1">
      <c r="B83" s="186"/>
      <c r="C83" s="186"/>
      <c r="D83" s="186"/>
      <c r="E83" s="186"/>
      <c r="F83" s="186"/>
      <c r="H83" s="187"/>
      <c r="I83" s="56"/>
      <c r="J83" s="186"/>
      <c r="K83" s="186"/>
      <c r="L83" s="186"/>
      <c r="M83" s="186"/>
      <c r="N83" s="186"/>
      <c r="O83" s="186"/>
      <c r="P83" s="186"/>
      <c r="Q83" s="186"/>
      <c r="R83" s="186"/>
      <c r="S83" s="186"/>
      <c r="T83" s="186"/>
      <c r="U83" s="186"/>
    </row>
    <row r="84" spans="2:21" hidden="1">
      <c r="H84" s="7"/>
    </row>
    <row r="86" spans="2:21">
      <c r="H86" s="7"/>
      <c r="I86" s="7"/>
    </row>
    <row r="87" spans="2:21">
      <c r="H87" s="7"/>
      <c r="I87" s="7"/>
    </row>
    <row r="88" spans="2:21">
      <c r="H88" s="7"/>
      <c r="I88" s="7"/>
    </row>
  </sheetData>
  <customSheetViews>
    <customSheetView guid="{F499C411-D421-49FC-BA0F-3A5BFE024471}" scale="80" showGridLines="0" printArea="1">
      <pane xSplit="9" ySplit="7" topLeftCell="J8" activePane="bottomRight" state="frozen"/>
      <selection pane="bottomRight" activeCell="B6" sqref="B6:F7"/>
      <rowBreaks count="1" manualBreakCount="1">
        <brk id="45" max="16383" man="1"/>
      </row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34" activePane="bottomRight" state="frozen"/>
      <selection pane="bottomRight" activeCell="O75" sqref="O75"/>
      <rowBreaks count="1" manualBreakCount="1">
        <brk id="47" max="16383"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R53" activePane="bottomRight" state="frozen"/>
      <selection pane="bottomRight" activeCell="U70" sqref="U70"/>
      <rowBreaks count="1" manualBreakCount="1">
        <brk id="46" max="16383" man="1"/>
      </row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sqref="A1:XFD1048576"/>
      <rowBreaks count="1" manualBreakCount="1">
        <brk id="60" max="23" man="1"/>
      </rowBreaks>
      <pageMargins left="0.39370078740157483" right="0.39370078740157483" top="0.59055118110236227" bottom="0.39370078740157483" header="0.51181102362204722" footer="0.27559055118110237"/>
      <pageSetup paperSize="9" scale="59"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selection activeCell="S58" sqref="S58"/>
      <rowBreaks count="1" manualBreakCount="1">
        <brk id="43" max="16383" man="1"/>
      </row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J81:U81 J78:U78">
    <cfRule type="cellIs" dxfId="56" priority="10" operator="notBetween">
      <formula>-2</formula>
      <formula>2</formula>
    </cfRule>
  </conditionalFormatting>
  <conditionalFormatting sqref="H68">
    <cfRule type="cellIs" dxfId="55" priority="9" operator="notEqual">
      <formula>0</formula>
    </cfRule>
  </conditionalFormatting>
  <conditionalFormatting sqref="H69">
    <cfRule type="cellIs" dxfId="54" priority="8" operator="notEqual">
      <formula>"OK"</formula>
    </cfRule>
  </conditionalFormatting>
  <conditionalFormatting sqref="J79:U79">
    <cfRule type="cellIs" dxfId="53" priority="7" operator="notBetween">
      <formula>-2</formula>
      <formula>2</formula>
    </cfRule>
  </conditionalFormatting>
  <conditionalFormatting sqref="J80:U80">
    <cfRule type="cellIs" dxfId="52" priority="6" operator="notBetween">
      <formula>-2</formula>
      <formula>2</formula>
    </cfRule>
  </conditionalFormatting>
  <conditionalFormatting sqref="J82:U82">
    <cfRule type="cellIs" dxfId="51" priority="5" operator="notBetween">
      <formula>-2</formula>
      <formula>2</formula>
    </cfRule>
  </conditionalFormatting>
  <conditionalFormatting sqref="J75:U75">
    <cfRule type="cellIs" dxfId="50" priority="3" operator="notBetween">
      <formula>-2</formula>
      <formula>2</formula>
    </cfRule>
  </conditionalFormatting>
  <conditionalFormatting sqref="J76:U76">
    <cfRule type="cellIs" dxfId="49" priority="2" operator="notBetween">
      <formula>-2</formula>
      <formula>2</formula>
    </cfRule>
  </conditionalFormatting>
  <conditionalFormatting sqref="J77:U77">
    <cfRule type="cellIs" dxfId="48"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drawing r:id="rId7"/>
  <legacyDrawing r:id="rId8"/>
  <controls>
    <mc:AlternateContent xmlns:mc="http://schemas.openxmlformats.org/markup-compatibility/2006">
      <mc:Choice Requires="x14">
        <control shapeId="23553"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3553" r:id="rId9" name="CustomMemberDispatchertb1"/>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5" enableFormatConditionsCalculation="0">
    <tabColor rgb="FFC0C0C0"/>
  </sheetPr>
  <dimension ref="A1:CD64"/>
  <sheetViews>
    <sheetView showGridLines="0" zoomScale="80" zoomScaleNormal="80" zoomScaleSheetLayoutView="70" workbookViewId="0">
      <pane xSplit="22" ySplit="7" topLeftCell="W8" activePane="bottomRight" state="frozen"/>
      <selection pane="topRight"/>
      <selection pane="bottomLeft"/>
      <selection pane="bottomRight"/>
    </sheetView>
  </sheetViews>
  <sheetFormatPr baseColWidth="10" defaultColWidth="11.42578125" defaultRowHeight="14.25"/>
  <cols>
    <col min="1" max="5" width="2.7109375" style="7" customWidth="1"/>
    <col min="6" max="6" width="47.7109375" style="7" customWidth="1"/>
    <col min="7" max="7" width="1.7109375" style="7" customWidth="1"/>
    <col min="8" max="8" width="10.7109375" style="22" customWidth="1"/>
    <col min="9" max="9" width="2.7109375" style="7" customWidth="1"/>
    <col min="10" max="22" width="10.7109375" style="7" hidden="1" customWidth="1"/>
    <col min="23" max="23" width="10.7109375" style="7" customWidth="1"/>
    <col min="24" max="24" width="2.7109375" style="7" customWidth="1"/>
    <col min="25" max="25" width="10.7109375" style="7" hidden="1" customWidth="1"/>
    <col min="26" max="26" width="10.7109375" style="7" customWidth="1"/>
    <col min="27" max="27" width="10.7109375" style="7" hidden="1" customWidth="1"/>
    <col min="28" max="28" width="10.7109375" style="7" customWidth="1"/>
    <col min="29" max="29" width="10.7109375" style="7" hidden="1" customWidth="1"/>
    <col min="30" max="30" width="10.7109375" style="7" customWidth="1"/>
    <col min="31" max="31" width="10.7109375" style="7" hidden="1" customWidth="1"/>
    <col min="32" max="32" width="10.7109375" style="7" customWidth="1"/>
    <col min="33" max="33" width="10.7109375" style="7" hidden="1" customWidth="1"/>
    <col min="34" max="34" width="10.7109375" style="7" customWidth="1"/>
    <col min="35" max="35" width="10.7109375" style="7" hidden="1" customWidth="1"/>
    <col min="36" max="38" width="10.7109375" style="7" customWidth="1"/>
    <col min="39" max="39" width="2.7109375" style="7" customWidth="1"/>
    <col min="40" max="54" width="10.7109375" style="7" customWidth="1"/>
    <col min="55" max="55" width="5.7109375" style="7" hidden="1" customWidth="1"/>
    <col min="56" max="63" width="10.7109375" style="4" hidden="1" customWidth="1"/>
    <col min="64" max="64" width="5.7109375" style="4" hidden="1" customWidth="1"/>
    <col min="65" max="72" width="10.7109375" style="4" hidden="1" customWidth="1"/>
    <col min="73" max="73" width="5.7109375" style="4" hidden="1" customWidth="1"/>
    <col min="74" max="81" width="10.7109375" style="4" hidden="1" customWidth="1"/>
    <col min="82" max="82" width="5.7109375" style="7" hidden="1" customWidth="1"/>
    <col min="83" max="16384" width="11.42578125" style="7"/>
  </cols>
  <sheetData>
    <row r="1" spans="2:82" ht="12" customHeight="1">
      <c r="F1" s="1350" t="s">
        <v>387</v>
      </c>
    </row>
    <row r="2" spans="2:82" ht="12" customHeight="1">
      <c r="F2" s="1351"/>
    </row>
    <row r="3" spans="2:82" ht="12" customHeight="1">
      <c r="F3" s="1351"/>
    </row>
    <row r="4" spans="2:82" ht="12" customHeight="1">
      <c r="F4" s="1351"/>
      <c r="J4" s="212"/>
    </row>
    <row r="5" spans="2:82" ht="12" customHeight="1">
      <c r="F5" s="1394"/>
      <c r="J5" s="212"/>
    </row>
    <row r="6" spans="2:82" ht="23.25" customHeight="1">
      <c r="B6" s="1358" t="s">
        <v>65</v>
      </c>
      <c r="C6" s="1358"/>
      <c r="D6" s="1358"/>
      <c r="E6" s="1358"/>
      <c r="F6" s="1358"/>
      <c r="G6" s="21"/>
      <c r="H6" s="1358" t="s">
        <v>0</v>
      </c>
      <c r="I6" s="21"/>
      <c r="J6" s="892">
        <v>2016</v>
      </c>
      <c r="K6" s="892"/>
      <c r="L6" s="892"/>
      <c r="M6" s="892"/>
      <c r="N6" s="892"/>
      <c r="O6" s="892"/>
      <c r="P6" s="892"/>
      <c r="Q6" s="892"/>
      <c r="R6" s="892"/>
      <c r="S6" s="892"/>
      <c r="T6" s="892"/>
      <c r="U6" s="892"/>
      <c r="V6" s="892"/>
      <c r="W6" s="892">
        <v>2016</v>
      </c>
      <c r="Y6" s="892">
        <v>2017</v>
      </c>
      <c r="Z6" s="892">
        <v>2017</v>
      </c>
      <c r="AA6" s="892"/>
      <c r="AB6" s="892"/>
      <c r="AC6" s="892"/>
      <c r="AD6" s="892"/>
      <c r="AE6" s="892"/>
      <c r="AF6" s="892"/>
      <c r="AG6" s="892"/>
      <c r="AH6" s="892"/>
      <c r="AI6" s="892"/>
      <c r="AJ6" s="892"/>
      <c r="AK6" s="892"/>
      <c r="AL6" s="892"/>
      <c r="AN6" s="892">
        <v>2018</v>
      </c>
      <c r="AO6" s="892"/>
      <c r="AP6" s="892"/>
      <c r="AQ6" s="892"/>
      <c r="AR6" s="892"/>
      <c r="AS6" s="892"/>
      <c r="AT6" s="892"/>
      <c r="AU6" s="892"/>
      <c r="AV6" s="892"/>
      <c r="AW6" s="892"/>
      <c r="AX6" s="892"/>
      <c r="AY6" s="892"/>
      <c r="AZ6" s="892"/>
      <c r="BA6" s="892"/>
      <c r="BI6" s="1141" t="str">
        <f>IF($W$7="FY16","OFF","ON")</f>
        <v>OFF</v>
      </c>
      <c r="BJ6" s="143"/>
      <c r="BK6" s="1141" t="str">
        <f>IF($W$7="FY16","OFF","ON")</f>
        <v>OFF</v>
      </c>
      <c r="BL6" s="7"/>
      <c r="BM6" s="143"/>
      <c r="BN6" s="143"/>
      <c r="BO6" s="143"/>
      <c r="BP6" s="143"/>
      <c r="BQ6" s="1141" t="str">
        <f>IF($AK$7="FY16cb","OFF","ON")</f>
        <v>OFF</v>
      </c>
      <c r="BR6" s="143"/>
      <c r="BS6" s="1141" t="str">
        <f>IF($AK$7="FY16cb","OFF","ON")</f>
        <v>OFF</v>
      </c>
    </row>
    <row r="7" spans="2:82" s="39" customFormat="1" ht="29.25" customHeight="1">
      <c r="B7" s="1379"/>
      <c r="C7" s="1379"/>
      <c r="D7" s="1379"/>
      <c r="E7" s="1379"/>
      <c r="F7" s="1379"/>
      <c r="H7" s="1379"/>
      <c r="J7" s="40" t="s">
        <v>256</v>
      </c>
      <c r="K7" s="38" t="s">
        <v>249</v>
      </c>
      <c r="L7" s="40" t="s">
        <v>257</v>
      </c>
      <c r="M7" s="41" t="s">
        <v>250</v>
      </c>
      <c r="N7" s="40" t="s">
        <v>258</v>
      </c>
      <c r="O7" s="41" t="s">
        <v>251</v>
      </c>
      <c r="P7" s="40" t="s">
        <v>259</v>
      </c>
      <c r="Q7" s="38" t="s">
        <v>252</v>
      </c>
      <c r="R7" s="40" t="s">
        <v>260</v>
      </c>
      <c r="S7" s="41" t="s">
        <v>253</v>
      </c>
      <c r="T7" s="40" t="s">
        <v>261</v>
      </c>
      <c r="U7" s="42" t="s">
        <v>254</v>
      </c>
      <c r="V7" s="40" t="s">
        <v>262</v>
      </c>
      <c r="W7" s="38" t="s">
        <v>255</v>
      </c>
      <c r="Y7" s="40" t="s">
        <v>382</v>
      </c>
      <c r="Z7" s="38" t="s">
        <v>369</v>
      </c>
      <c r="AA7" s="40" t="s">
        <v>381</v>
      </c>
      <c r="AB7" s="41" t="s">
        <v>370</v>
      </c>
      <c r="AC7" s="40" t="s">
        <v>380</v>
      </c>
      <c r="AD7" s="41" t="s">
        <v>371</v>
      </c>
      <c r="AE7" s="40" t="s">
        <v>379</v>
      </c>
      <c r="AF7" s="38" t="s">
        <v>372</v>
      </c>
      <c r="AG7" s="40" t="s">
        <v>378</v>
      </c>
      <c r="AH7" s="41" t="s">
        <v>373</v>
      </c>
      <c r="AI7" s="40" t="s">
        <v>377</v>
      </c>
      <c r="AJ7" s="42" t="s">
        <v>374</v>
      </c>
      <c r="AK7" s="40" t="s">
        <v>376</v>
      </c>
      <c r="AL7" s="38" t="s">
        <v>375</v>
      </c>
      <c r="AN7" s="40" t="s">
        <v>466</v>
      </c>
      <c r="AO7" s="38" t="s">
        <v>459</v>
      </c>
      <c r="AP7" s="40" t="s">
        <v>467</v>
      </c>
      <c r="AQ7" s="41" t="s">
        <v>460</v>
      </c>
      <c r="AR7" s="40" t="s">
        <v>468</v>
      </c>
      <c r="AS7" s="41" t="s">
        <v>461</v>
      </c>
      <c r="AT7" s="40" t="s">
        <v>469</v>
      </c>
      <c r="AU7" s="38" t="s">
        <v>462</v>
      </c>
      <c r="AV7" s="40" t="s">
        <v>470</v>
      </c>
      <c r="AW7" s="41" t="s">
        <v>463</v>
      </c>
      <c r="AX7" s="40" t="s">
        <v>471</v>
      </c>
      <c r="AY7" s="42" t="s">
        <v>464</v>
      </c>
      <c r="AZ7" s="40" t="s">
        <v>472</v>
      </c>
      <c r="BA7" s="38" t="s">
        <v>465</v>
      </c>
      <c r="BD7" s="583" t="s">
        <v>155</v>
      </c>
      <c r="BE7" s="583" t="s">
        <v>151</v>
      </c>
      <c r="BF7" s="583" t="s">
        <v>156</v>
      </c>
      <c r="BG7" s="583" t="s">
        <v>152</v>
      </c>
      <c r="BH7" s="583" t="s">
        <v>157</v>
      </c>
      <c r="BI7" s="1131" t="s">
        <v>153</v>
      </c>
      <c r="BJ7" s="583" t="s">
        <v>158</v>
      </c>
      <c r="BK7" s="1131" t="s">
        <v>154</v>
      </c>
      <c r="BL7" s="256"/>
      <c r="BM7" s="583" t="s">
        <v>147</v>
      </c>
      <c r="BN7" s="583" t="s">
        <v>143</v>
      </c>
      <c r="BO7" s="583" t="s">
        <v>148</v>
      </c>
      <c r="BP7" s="583" t="s">
        <v>144</v>
      </c>
      <c r="BQ7" s="1131" t="s">
        <v>149</v>
      </c>
      <c r="BR7" s="583" t="s">
        <v>145</v>
      </c>
      <c r="BS7" s="1131" t="s">
        <v>150</v>
      </c>
      <c r="BT7" s="583" t="s">
        <v>146</v>
      </c>
      <c r="BU7" s="256"/>
      <c r="BV7" s="583" t="s">
        <v>139</v>
      </c>
      <c r="BW7" s="583" t="s">
        <v>135</v>
      </c>
      <c r="BX7" s="583" t="s">
        <v>140</v>
      </c>
      <c r="BY7" s="583" t="s">
        <v>136</v>
      </c>
      <c r="BZ7" s="583" t="s">
        <v>141</v>
      </c>
      <c r="CA7" s="583" t="s">
        <v>137</v>
      </c>
      <c r="CB7" s="583" t="s">
        <v>142</v>
      </c>
      <c r="CC7" s="583" t="s">
        <v>138</v>
      </c>
      <c r="CD7" s="586"/>
    </row>
    <row r="8" spans="2:82" s="201" customFormat="1" ht="15" customHeight="1">
      <c r="H8" s="558"/>
      <c r="J8" s="559"/>
      <c r="L8" s="559"/>
      <c r="N8" s="559"/>
      <c r="P8" s="559"/>
      <c r="R8" s="559"/>
      <c r="T8" s="559"/>
      <c r="V8" s="559"/>
      <c r="Y8" s="559"/>
      <c r="AA8" s="559"/>
      <c r="AC8" s="559"/>
      <c r="AE8" s="559"/>
      <c r="AG8" s="559"/>
      <c r="AI8" s="559"/>
      <c r="AK8" s="559"/>
      <c r="AN8" s="559"/>
      <c r="AP8" s="559"/>
      <c r="AR8" s="559"/>
      <c r="AT8" s="559"/>
      <c r="AV8" s="559"/>
      <c r="AX8" s="559"/>
      <c r="AZ8" s="559"/>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row>
    <row r="9" spans="2:82" s="96" customFormat="1" ht="15" customHeight="1">
      <c r="B9" s="503" t="s">
        <v>3</v>
      </c>
      <c r="C9" s="503"/>
      <c r="D9" s="503"/>
      <c r="E9" s="503"/>
      <c r="F9" s="504"/>
      <c r="G9" s="375"/>
      <c r="H9" s="505"/>
      <c r="I9" s="375"/>
      <c r="J9" s="241"/>
      <c r="K9" s="242"/>
      <c r="L9" s="241"/>
      <c r="M9" s="304"/>
      <c r="N9" s="241"/>
      <c r="O9" s="304"/>
      <c r="P9" s="241"/>
      <c r="Q9" s="242"/>
      <c r="R9" s="241"/>
      <c r="S9" s="304"/>
      <c r="T9" s="241"/>
      <c r="U9" s="305"/>
      <c r="V9" s="241"/>
      <c r="W9" s="242">
        <v>7346</v>
      </c>
      <c r="Y9" s="241"/>
      <c r="Z9" s="242">
        <v>1794</v>
      </c>
      <c r="AA9" s="241"/>
      <c r="AB9" s="304">
        <v>1819</v>
      </c>
      <c r="AC9" s="241"/>
      <c r="AD9" s="304">
        <v>3614</v>
      </c>
      <c r="AE9" s="241"/>
      <c r="AF9" s="242">
        <v>1777</v>
      </c>
      <c r="AG9" s="241"/>
      <c r="AH9" s="304">
        <v>1860</v>
      </c>
      <c r="AI9" s="241"/>
      <c r="AJ9" s="305">
        <v>3637</v>
      </c>
      <c r="AK9" s="241">
        <v>7316</v>
      </c>
      <c r="AL9" s="242">
        <v>7251</v>
      </c>
      <c r="AN9" s="241">
        <v>1748</v>
      </c>
      <c r="AO9" s="242">
        <v>1726</v>
      </c>
      <c r="AP9" s="241"/>
      <c r="AQ9" s="304"/>
      <c r="AR9" s="241"/>
      <c r="AS9" s="304"/>
      <c r="AT9" s="241"/>
      <c r="AU9" s="242"/>
      <c r="AV9" s="241"/>
      <c r="AW9" s="304"/>
      <c r="AX9" s="241"/>
      <c r="AY9" s="305"/>
      <c r="AZ9" s="241"/>
      <c r="BA9" s="242"/>
      <c r="BC9" s="353"/>
      <c r="BD9" s="913">
        <f>IF(ABS(N9-(J9+L9))&lt;0.001,0,N9-(J9+L9))</f>
        <v>0</v>
      </c>
      <c r="BE9" s="913">
        <f t="shared" ref="BE9" si="0">IF(ABS(O9-(K9+M9))&lt;0.001,0,O9-(K9+M9))</f>
        <v>0</v>
      </c>
      <c r="BF9" s="913">
        <f>IF(ABS(T9-(P9+R9))&lt;0.001,0,T9-(P9+R9))</f>
        <v>0</v>
      </c>
      <c r="BG9" s="913">
        <f t="shared" ref="BG9" si="1">IF(ABS(U9-(Q9+S9))&lt;0.001,0,U9-(Q9+S9))</f>
        <v>0</v>
      </c>
      <c r="BH9" s="913">
        <f>IF(ABS(V9-(J9+L9+P9+R9))&lt;0.001,0,V9-(J9+L9+P9+R9))</f>
        <v>0</v>
      </c>
      <c r="BI9" s="906">
        <f>IF(BI$6="OFF",0,IF(ABS(W9-(K9+M9+Q9+S9))&lt;0.001,0,W9-(K9+M9+Q9+S9)))</f>
        <v>0</v>
      </c>
      <c r="BJ9" s="906">
        <f t="shared" ref="BJ9" si="2">IF(ABS(V9-(N9+T9))&lt;0.001,0,V9-(N9+T9))</f>
        <v>0</v>
      </c>
      <c r="BK9" s="906">
        <f>IF(BK$6="OFF",0,IF(BK4=2016,0,IF(ABS(W9-(O9+U9))&lt;0.001,0,W9-(O9+U9))))</f>
        <v>0</v>
      </c>
      <c r="BL9" s="90"/>
      <c r="BM9" s="906">
        <f t="shared" ref="BM9:BN9" si="3">IF(ABS(AC9-(Y9+AA9))&lt;0.001,0,AC9-(Y9+AA9))</f>
        <v>0</v>
      </c>
      <c r="BN9" s="906">
        <f t="shared" si="3"/>
        <v>1</v>
      </c>
      <c r="BO9" s="906">
        <f t="shared" ref="BO9:BP9" si="4">IF(ABS(AI9-(AE9+AG9))&lt;0.001,0,AI9-(AE9+AG9))</f>
        <v>0</v>
      </c>
      <c r="BP9" s="906">
        <f t="shared" si="4"/>
        <v>0</v>
      </c>
      <c r="BQ9" s="906">
        <f>IF(BQ$6="OFF",0,IF(ABS(AK9-(Y9+AA9+AE9+AG9))&lt;0.001,0,AK9-(Y9+AA9+AE9+AG9)))</f>
        <v>0</v>
      </c>
      <c r="BR9" s="906">
        <f t="shared" ref="BR9" si="5">IF(ABS(AL9-(Z9+AB9+AF9+AH9))&lt;0.001,0,AL9-(Z9+AB9+AF9+AH9))</f>
        <v>1</v>
      </c>
      <c r="BS9" s="906">
        <f>IF(BS$6="OFF",0,IF(ABS(AK9-(AC9+AI9))&lt;0.001,0,AK9-(AC9+AI9)))</f>
        <v>0</v>
      </c>
      <c r="BT9" s="913">
        <f t="shared" ref="BT9" si="6">IF(ABS(AL9-(AD9+AJ9))&lt;0.001,0,AL9-(AD9+AJ9))</f>
        <v>0</v>
      </c>
      <c r="BU9" s="90"/>
      <c r="BV9" s="913">
        <f t="shared" ref="BV9:BW9" si="7">IF(ABS(AR9-(AN9+AP9))&lt;0.001,0,AR9-(AN9+AP9))</f>
        <v>-1748</v>
      </c>
      <c r="BW9" s="913">
        <f t="shared" si="7"/>
        <v>-1726</v>
      </c>
      <c r="BX9" s="913">
        <f t="shared" ref="BX9:BY9" si="8">IF(ABS(AX9-(AT9+AV9))&lt;0.001,0,AX9-(AT9+AV9))</f>
        <v>0</v>
      </c>
      <c r="BY9" s="913">
        <f t="shared" si="8"/>
        <v>0</v>
      </c>
      <c r="BZ9" s="913">
        <f t="shared" ref="BZ9:CA9" si="9">IF(ABS(AZ9-(AN9+AP9+AT9+AV9))&lt;0.001,0,AZ9-(AN9+AP9+AT9+AV9))</f>
        <v>-1748</v>
      </c>
      <c r="CA9" s="913">
        <f t="shared" si="9"/>
        <v>-1726</v>
      </c>
      <c r="CB9" s="913">
        <f t="shared" ref="CB9:CC9" si="10">IF(ABS(AZ9-(AR9+AX9))&lt;0.001,0,AZ9-(AR9+AX9))</f>
        <v>0</v>
      </c>
      <c r="CC9" s="913">
        <f t="shared" si="10"/>
        <v>0</v>
      </c>
      <c r="CD9" s="355"/>
    </row>
    <row r="10" spans="2:82" s="73" customFormat="1" ht="15" customHeight="1">
      <c r="B10" s="73" t="s">
        <v>47</v>
      </c>
      <c r="H10" s="74"/>
      <c r="J10" s="216"/>
      <c r="L10" s="216"/>
      <c r="M10" s="217"/>
      <c r="N10" s="216"/>
      <c r="O10" s="217"/>
      <c r="P10" s="216"/>
      <c r="R10" s="216"/>
      <c r="S10" s="217"/>
      <c r="T10" s="216"/>
      <c r="U10" s="75"/>
      <c r="V10" s="216"/>
      <c r="Y10" s="216"/>
      <c r="AA10" s="216"/>
      <c r="AB10" s="217"/>
      <c r="AC10" s="216"/>
      <c r="AD10" s="217"/>
      <c r="AE10" s="216"/>
      <c r="AG10" s="216"/>
      <c r="AH10" s="217"/>
      <c r="AI10" s="216"/>
      <c r="AJ10" s="75"/>
      <c r="AK10" s="216"/>
      <c r="AL10" s="73">
        <v>-8.9999999999999993E-3</v>
      </c>
      <c r="AN10" s="216"/>
      <c r="AO10" s="73">
        <v>-1.2999999999999999E-2</v>
      </c>
      <c r="AP10" s="216"/>
      <c r="AQ10" s="217"/>
      <c r="AR10" s="216"/>
      <c r="AS10" s="217"/>
      <c r="AT10" s="216"/>
      <c r="AV10" s="216"/>
      <c r="AW10" s="217"/>
      <c r="AX10" s="216"/>
      <c r="AY10" s="75"/>
      <c r="AZ10" s="216"/>
      <c r="BC10" s="373"/>
      <c r="BD10" s="606"/>
      <c r="BE10" s="606"/>
      <c r="BF10" s="606"/>
      <c r="BG10" s="606"/>
      <c r="BH10" s="606"/>
      <c r="BI10" s="606"/>
      <c r="BJ10" s="606"/>
      <c r="BK10" s="606"/>
      <c r="BM10" s="606"/>
      <c r="BN10" s="606"/>
      <c r="BO10" s="606"/>
      <c r="BP10" s="606"/>
      <c r="BQ10" s="606"/>
      <c r="BR10" s="606"/>
      <c r="BS10" s="606"/>
      <c r="BT10" s="606"/>
      <c r="BV10" s="606"/>
      <c r="BW10" s="606"/>
      <c r="BX10" s="606"/>
      <c r="BY10" s="606"/>
      <c r="BZ10" s="606"/>
      <c r="CA10" s="606"/>
      <c r="CB10" s="606"/>
      <c r="CC10" s="606"/>
      <c r="CD10" s="75"/>
    </row>
    <row r="11" spans="2:82" s="208" customFormat="1" ht="15" customHeight="1">
      <c r="B11" s="48" t="s">
        <v>475</v>
      </c>
      <c r="C11" s="48"/>
      <c r="D11" s="48"/>
      <c r="E11" s="48"/>
      <c r="F11" s="48"/>
      <c r="H11" s="11" t="s">
        <v>423</v>
      </c>
      <c r="J11" s="232"/>
      <c r="K11" s="49"/>
      <c r="L11" s="232"/>
      <c r="M11" s="215"/>
      <c r="N11" s="232"/>
      <c r="O11" s="215"/>
      <c r="P11" s="232"/>
      <c r="Q11" s="49"/>
      <c r="R11" s="232"/>
      <c r="S11" s="215"/>
      <c r="T11" s="232"/>
      <c r="U11" s="50"/>
      <c r="V11" s="232"/>
      <c r="W11" s="49">
        <v>0</v>
      </c>
      <c r="Y11" s="232"/>
      <c r="Z11" s="49">
        <v>0</v>
      </c>
      <c r="AA11" s="232"/>
      <c r="AB11" s="215">
        <v>0</v>
      </c>
      <c r="AC11" s="232"/>
      <c r="AD11" s="215">
        <v>0</v>
      </c>
      <c r="AE11" s="232"/>
      <c r="AF11" s="49">
        <v>0</v>
      </c>
      <c r="AG11" s="232"/>
      <c r="AH11" s="215">
        <v>0</v>
      </c>
      <c r="AI11" s="232"/>
      <c r="AJ11" s="50">
        <v>0</v>
      </c>
      <c r="AK11" s="232">
        <v>0</v>
      </c>
      <c r="AL11" s="49">
        <v>0</v>
      </c>
      <c r="AN11" s="232">
        <v>0</v>
      </c>
      <c r="AO11" s="49">
        <v>0</v>
      </c>
      <c r="AP11" s="232"/>
      <c r="AQ11" s="215"/>
      <c r="AR11" s="232"/>
      <c r="AS11" s="215"/>
      <c r="AT11" s="232"/>
      <c r="AU11" s="49"/>
      <c r="AV11" s="232"/>
      <c r="AW11" s="215"/>
      <c r="AX11" s="232"/>
      <c r="AY11" s="50"/>
      <c r="AZ11" s="232"/>
      <c r="BA11" s="49"/>
      <c r="BC11" s="353"/>
      <c r="BD11" s="334">
        <f t="shared" ref="BD11:BE15" si="11">IF(ABS(N11-(J11+L11))&lt;0.001,0,N11-(J11+L11))</f>
        <v>0</v>
      </c>
      <c r="BE11" s="334">
        <f t="shared" si="11"/>
        <v>0</v>
      </c>
      <c r="BF11" s="334">
        <f t="shared" ref="BF11:BG15" si="12">IF(ABS(T11-(P11+R11))&lt;0.001,0,T11-(P11+R11))</f>
        <v>0</v>
      </c>
      <c r="BG11" s="334">
        <f t="shared" si="12"/>
        <v>0</v>
      </c>
      <c r="BH11" s="334">
        <f t="shared" ref="BH11:BH15" si="13">IF(ABS(V11-(J11+L11+P11+R11))&lt;0.001,0,V11-(J11+L11+P11+R11))</f>
        <v>0</v>
      </c>
      <c r="BI11" s="334">
        <f>IF(BI$6="OFF",0,IF(ABS(W11-(K11+M11+Q11+S11))&lt;0.001,0,W11-(K11+M11+Q11+S11)))</f>
        <v>0</v>
      </c>
      <c r="BJ11" s="334">
        <f t="shared" ref="BJ11:BJ15" si="14">IF(ABS(V11-(N11+T11))&lt;0.001,0,V11-(N11+T11))</f>
        <v>0</v>
      </c>
      <c r="BK11" s="334">
        <f>IF(BK$6="OFF",0,IF(BK6=2016,0,IF(ABS(W11-(O11+U11))&lt;0.001,0,W11-(O11+U11))))</f>
        <v>0</v>
      </c>
      <c r="BL11" s="90"/>
      <c r="BM11" s="334">
        <f t="shared" ref="BM11:BN15" si="15">IF(ABS(AC11-(Y11+AA11))&lt;0.001,0,AC11-(Y11+AA11))</f>
        <v>0</v>
      </c>
      <c r="BN11" s="334">
        <f t="shared" si="15"/>
        <v>0</v>
      </c>
      <c r="BO11" s="334">
        <f t="shared" ref="BO11:BP15" si="16">IF(ABS(AI11-(AE11+AG11))&lt;0.001,0,AI11-(AE11+AG11))</f>
        <v>0</v>
      </c>
      <c r="BP11" s="334">
        <f t="shared" si="16"/>
        <v>0</v>
      </c>
      <c r="BQ11" s="334">
        <f>IF(BQ$6="OFF",0,IF(ABS(AK11-(Y11+AA11+AE11+AG11))&lt;0.001,0,AK11-(Y11+AA11+AE11+AG11)))</f>
        <v>0</v>
      </c>
      <c r="BR11" s="334">
        <f t="shared" ref="BR11:BR15" si="17">IF(ABS(AL11-(Z11+AB11+AF11+AH11))&lt;0.001,0,AL11-(Z11+AB11+AF11+AH11))</f>
        <v>0</v>
      </c>
      <c r="BS11" s="334">
        <f>IF(BS$6="OFF",0,IF(ABS(AK11-(AC11+AI11))&lt;0.001,0,AK11-(AC11+AI11)))</f>
        <v>0</v>
      </c>
      <c r="BT11" s="334">
        <f t="shared" ref="BT11:BT15" si="18">IF(ABS(AL11-(AD11+AJ11))&lt;0.001,0,AL11-(AD11+AJ11))</f>
        <v>0</v>
      </c>
      <c r="BU11" s="90"/>
      <c r="BV11" s="334">
        <f t="shared" ref="BV11:BW15" si="19">IF(ABS(AR11-(AN11+AP11))&lt;0.001,0,AR11-(AN11+AP11))</f>
        <v>0</v>
      </c>
      <c r="BW11" s="334">
        <f t="shared" si="19"/>
        <v>0</v>
      </c>
      <c r="BX11" s="334">
        <f t="shared" ref="BX11:BY15" si="20">IF(ABS(AX11-(AT11+AV11))&lt;0.001,0,AX11-(AT11+AV11))</f>
        <v>0</v>
      </c>
      <c r="BY11" s="334">
        <f t="shared" si="20"/>
        <v>0</v>
      </c>
      <c r="BZ11" s="334">
        <f t="shared" ref="BZ11:CA15" si="21">IF(ABS(AZ11-(AN11+AP11+AT11+AV11))&lt;0.001,0,AZ11-(AN11+AP11+AT11+AV11))</f>
        <v>0</v>
      </c>
      <c r="CA11" s="334">
        <f t="shared" si="21"/>
        <v>0</v>
      </c>
      <c r="CB11" s="334">
        <f t="shared" ref="CB11:CC15" si="22">IF(ABS(AZ11-(AR11+AX11))&lt;0.001,0,AZ11-(AR11+AX11))</f>
        <v>0</v>
      </c>
      <c r="CC11" s="334">
        <f t="shared" si="22"/>
        <v>0</v>
      </c>
      <c r="CD11" s="355"/>
    </row>
    <row r="12" spans="2:82" s="73" customFormat="1" ht="15" customHeight="1">
      <c r="B12" s="73" t="s">
        <v>47</v>
      </c>
      <c r="H12" s="74"/>
      <c r="J12" s="216"/>
      <c r="L12" s="216"/>
      <c r="M12" s="217"/>
      <c r="N12" s="216"/>
      <c r="O12" s="217"/>
      <c r="P12" s="216"/>
      <c r="R12" s="216"/>
      <c r="S12" s="217"/>
      <c r="T12" s="216"/>
      <c r="U12" s="75"/>
      <c r="V12" s="216"/>
      <c r="Y12" s="216"/>
      <c r="AA12" s="216"/>
      <c r="AB12" s="217"/>
      <c r="AC12" s="216"/>
      <c r="AD12" s="217"/>
      <c r="AE12" s="216"/>
      <c r="AG12" s="216"/>
      <c r="AH12" s="217"/>
      <c r="AI12" s="216"/>
      <c r="AJ12" s="75"/>
      <c r="AK12" s="216"/>
      <c r="AL12" s="73">
        <v>0</v>
      </c>
      <c r="AN12" s="216"/>
      <c r="AO12" s="73">
        <v>0</v>
      </c>
      <c r="AP12" s="216"/>
      <c r="AQ12" s="217"/>
      <c r="AR12" s="216"/>
      <c r="AS12" s="217"/>
      <c r="AT12" s="216"/>
      <c r="AV12" s="216"/>
      <c r="AW12" s="217"/>
      <c r="AX12" s="216"/>
      <c r="AY12" s="75"/>
      <c r="AZ12" s="216"/>
      <c r="BC12" s="373"/>
      <c r="BD12" s="606"/>
      <c r="BE12" s="606"/>
      <c r="BF12" s="606"/>
      <c r="BG12" s="606"/>
      <c r="BH12" s="606"/>
      <c r="BI12" s="606"/>
      <c r="BJ12" s="606"/>
      <c r="BK12" s="606"/>
      <c r="BM12" s="606"/>
      <c r="BN12" s="606"/>
      <c r="BO12" s="606"/>
      <c r="BP12" s="606"/>
      <c r="BQ12" s="606"/>
      <c r="BR12" s="606"/>
      <c r="BS12" s="606"/>
      <c r="BT12" s="606"/>
      <c r="BV12" s="606"/>
      <c r="BW12" s="606"/>
      <c r="BX12" s="606"/>
      <c r="BY12" s="606"/>
      <c r="BZ12" s="606"/>
      <c r="CA12" s="606"/>
      <c r="CB12" s="606"/>
      <c r="CC12" s="606"/>
      <c r="CD12" s="75"/>
    </row>
    <row r="13" spans="2:82" s="208" customFormat="1" ht="15" customHeight="1">
      <c r="B13" s="48" t="s">
        <v>490</v>
      </c>
      <c r="C13" s="48"/>
      <c r="D13" s="48"/>
      <c r="E13" s="48"/>
      <c r="F13" s="48"/>
      <c r="H13" s="11" t="s">
        <v>424</v>
      </c>
      <c r="J13" s="232"/>
      <c r="K13" s="49"/>
      <c r="L13" s="232"/>
      <c r="M13" s="215"/>
      <c r="N13" s="232"/>
      <c r="O13" s="215"/>
      <c r="P13" s="232"/>
      <c r="Q13" s="49"/>
      <c r="R13" s="232"/>
      <c r="S13" s="215"/>
      <c r="T13" s="232"/>
      <c r="U13" s="50"/>
      <c r="V13" s="232"/>
      <c r="W13" s="49">
        <v>775</v>
      </c>
      <c r="Y13" s="232"/>
      <c r="Z13" s="49">
        <v>190</v>
      </c>
      <c r="AA13" s="232"/>
      <c r="AB13" s="215">
        <v>192</v>
      </c>
      <c r="AC13" s="232"/>
      <c r="AD13" s="215">
        <v>382</v>
      </c>
      <c r="AE13" s="232"/>
      <c r="AF13" s="49">
        <v>183</v>
      </c>
      <c r="AG13" s="232"/>
      <c r="AH13" s="215">
        <v>186</v>
      </c>
      <c r="AI13" s="232"/>
      <c r="AJ13" s="50">
        <v>370</v>
      </c>
      <c r="AK13" s="232">
        <v>775</v>
      </c>
      <c r="AL13" s="49">
        <v>751</v>
      </c>
      <c r="AN13" s="232">
        <v>190</v>
      </c>
      <c r="AO13" s="49">
        <v>176</v>
      </c>
      <c r="AP13" s="232"/>
      <c r="AQ13" s="215"/>
      <c r="AR13" s="232"/>
      <c r="AS13" s="215"/>
      <c r="AT13" s="232"/>
      <c r="AU13" s="49"/>
      <c r="AV13" s="232"/>
      <c r="AW13" s="215"/>
      <c r="AX13" s="232"/>
      <c r="AY13" s="50"/>
      <c r="AZ13" s="232"/>
      <c r="BA13" s="49"/>
      <c r="BC13" s="353"/>
      <c r="BD13" s="334">
        <f t="shared" si="11"/>
        <v>0</v>
      </c>
      <c r="BE13" s="334">
        <f t="shared" si="11"/>
        <v>0</v>
      </c>
      <c r="BF13" s="334">
        <f t="shared" si="12"/>
        <v>0</v>
      </c>
      <c r="BG13" s="334">
        <f t="shared" si="12"/>
        <v>0</v>
      </c>
      <c r="BH13" s="334">
        <f t="shared" si="13"/>
        <v>0</v>
      </c>
      <c r="BI13" s="334">
        <f>IF(BI$6="OFF",0,IF(ABS(W13-(K13+M13+Q13+S13))&lt;0.001,0,W13-(K13+M13+Q13+S13)))</f>
        <v>0</v>
      </c>
      <c r="BJ13" s="334">
        <f t="shared" si="14"/>
        <v>0</v>
      </c>
      <c r="BK13" s="334">
        <f>IF(BK$6="OFF",0,IF(BK8=2016,0,IF(ABS(W13-(O13+U13))&lt;0.001,0,W13-(O13+U13))))</f>
        <v>0</v>
      </c>
      <c r="BL13" s="90"/>
      <c r="BM13" s="334">
        <f t="shared" si="15"/>
        <v>0</v>
      </c>
      <c r="BN13" s="334">
        <f t="shared" si="15"/>
        <v>0</v>
      </c>
      <c r="BO13" s="334">
        <f t="shared" si="16"/>
        <v>0</v>
      </c>
      <c r="BP13" s="334">
        <f t="shared" si="16"/>
        <v>1</v>
      </c>
      <c r="BQ13" s="334">
        <f>IF(BQ$6="OFF",0,IF(ABS(AK13-(Y13+AA13+AE13+AG13))&lt;0.001,0,AK13-(Y13+AA13+AE13+AG13)))</f>
        <v>0</v>
      </c>
      <c r="BR13" s="334">
        <f t="shared" si="17"/>
        <v>0</v>
      </c>
      <c r="BS13" s="334">
        <f>IF(BS$6="OFF",0,IF(ABS(AK13-(AC13+AI13))&lt;0.001,0,AK13-(AC13+AI13)))</f>
        <v>0</v>
      </c>
      <c r="BT13" s="334">
        <f t="shared" si="18"/>
        <v>-1</v>
      </c>
      <c r="BU13" s="90"/>
      <c r="BV13" s="334">
        <f t="shared" si="19"/>
        <v>-190</v>
      </c>
      <c r="BW13" s="334">
        <f t="shared" si="19"/>
        <v>-176</v>
      </c>
      <c r="BX13" s="334">
        <f t="shared" si="20"/>
        <v>0</v>
      </c>
      <c r="BY13" s="334">
        <f t="shared" si="20"/>
        <v>0</v>
      </c>
      <c r="BZ13" s="334">
        <f t="shared" si="21"/>
        <v>-190</v>
      </c>
      <c r="CA13" s="334">
        <f t="shared" si="21"/>
        <v>-176</v>
      </c>
      <c r="CB13" s="334">
        <f t="shared" si="22"/>
        <v>0</v>
      </c>
      <c r="CC13" s="334">
        <f t="shared" si="22"/>
        <v>0</v>
      </c>
      <c r="CD13" s="355"/>
    </row>
    <row r="14" spans="2:82" s="73" customFormat="1" ht="15" customHeight="1">
      <c r="B14" s="73" t="s">
        <v>47</v>
      </c>
      <c r="H14" s="74"/>
      <c r="J14" s="216"/>
      <c r="L14" s="216"/>
      <c r="M14" s="217"/>
      <c r="N14" s="216"/>
      <c r="O14" s="217"/>
      <c r="P14" s="216"/>
      <c r="R14" s="216"/>
      <c r="S14" s="217"/>
      <c r="T14" s="216"/>
      <c r="U14" s="75"/>
      <c r="V14" s="216"/>
      <c r="Y14" s="216"/>
      <c r="AA14" s="216"/>
      <c r="AB14" s="217"/>
      <c r="AC14" s="216"/>
      <c r="AD14" s="217"/>
      <c r="AE14" s="216"/>
      <c r="AG14" s="216"/>
      <c r="AH14" s="217"/>
      <c r="AI14" s="216"/>
      <c r="AJ14" s="75"/>
      <c r="AK14" s="216"/>
      <c r="AL14" s="73">
        <v>-3.1E-2</v>
      </c>
      <c r="AN14" s="216"/>
      <c r="AO14" s="73">
        <v>-7.3999999999999996E-2</v>
      </c>
      <c r="AP14" s="216"/>
      <c r="AQ14" s="217"/>
      <c r="AR14" s="216"/>
      <c r="AS14" s="217"/>
      <c r="AT14" s="216"/>
      <c r="AV14" s="216"/>
      <c r="AW14" s="217"/>
      <c r="AX14" s="216"/>
      <c r="AY14" s="75"/>
      <c r="AZ14" s="216"/>
      <c r="BC14" s="373"/>
      <c r="BD14" s="606"/>
      <c r="BE14" s="606"/>
      <c r="BF14" s="606"/>
      <c r="BG14" s="606"/>
      <c r="BH14" s="606"/>
      <c r="BI14" s="606"/>
      <c r="BJ14" s="606"/>
      <c r="BK14" s="606"/>
      <c r="BM14" s="606"/>
      <c r="BN14" s="606"/>
      <c r="BO14" s="606"/>
      <c r="BP14" s="606"/>
      <c r="BQ14" s="606"/>
      <c r="BR14" s="606"/>
      <c r="BS14" s="606"/>
      <c r="BT14" s="606"/>
      <c r="BV14" s="606"/>
      <c r="BW14" s="606"/>
      <c r="BX14" s="606"/>
      <c r="BY14" s="606"/>
      <c r="BZ14" s="606"/>
      <c r="CA14" s="606"/>
      <c r="CB14" s="606"/>
      <c r="CC14" s="606"/>
      <c r="CD14" s="75"/>
    </row>
    <row r="15" spans="2:82" s="208" customFormat="1" ht="15" customHeight="1">
      <c r="B15" s="48" t="s">
        <v>491</v>
      </c>
      <c r="C15" s="48"/>
      <c r="D15" s="48"/>
      <c r="E15" s="48"/>
      <c r="F15" s="48"/>
      <c r="H15" s="11" t="s">
        <v>425</v>
      </c>
      <c r="J15" s="232"/>
      <c r="K15" s="49"/>
      <c r="L15" s="232"/>
      <c r="M15" s="215"/>
      <c r="N15" s="232"/>
      <c r="O15" s="215"/>
      <c r="P15" s="232"/>
      <c r="Q15" s="49"/>
      <c r="R15" s="232"/>
      <c r="S15" s="215"/>
      <c r="T15" s="232"/>
      <c r="U15" s="50"/>
      <c r="V15" s="232"/>
      <c r="W15" s="49">
        <v>4304</v>
      </c>
      <c r="Y15" s="232"/>
      <c r="Z15" s="49">
        <v>1046</v>
      </c>
      <c r="AA15" s="232"/>
      <c r="AB15" s="215">
        <v>1056</v>
      </c>
      <c r="AC15" s="232"/>
      <c r="AD15" s="215">
        <v>2102</v>
      </c>
      <c r="AE15" s="232"/>
      <c r="AF15" s="49">
        <v>1027</v>
      </c>
      <c r="AG15" s="232"/>
      <c r="AH15" s="215">
        <v>1023</v>
      </c>
      <c r="AI15" s="232"/>
      <c r="AJ15" s="50">
        <v>2050</v>
      </c>
      <c r="AK15" s="232">
        <v>4302</v>
      </c>
      <c r="AL15" s="49">
        <v>4152</v>
      </c>
      <c r="AN15" s="232">
        <v>1017</v>
      </c>
      <c r="AO15" s="49">
        <v>989</v>
      </c>
      <c r="AP15" s="232"/>
      <c r="AQ15" s="215"/>
      <c r="AR15" s="232"/>
      <c r="AS15" s="215"/>
      <c r="AT15" s="232"/>
      <c r="AU15" s="49"/>
      <c r="AV15" s="232"/>
      <c r="AW15" s="215"/>
      <c r="AX15" s="232"/>
      <c r="AY15" s="50"/>
      <c r="AZ15" s="232"/>
      <c r="BA15" s="49"/>
      <c r="BC15" s="353"/>
      <c r="BD15" s="334">
        <f t="shared" si="11"/>
        <v>0</v>
      </c>
      <c r="BE15" s="334">
        <f t="shared" si="11"/>
        <v>0</v>
      </c>
      <c r="BF15" s="334">
        <f t="shared" si="12"/>
        <v>0</v>
      </c>
      <c r="BG15" s="334">
        <f t="shared" si="12"/>
        <v>0</v>
      </c>
      <c r="BH15" s="334">
        <f t="shared" si="13"/>
        <v>0</v>
      </c>
      <c r="BI15" s="334">
        <f>IF(BI$6="OFF",0,IF(ABS(W15-(K15+M15+Q15+S15))&lt;0.001,0,W15-(K15+M15+Q15+S15)))</f>
        <v>0</v>
      </c>
      <c r="BJ15" s="334">
        <f t="shared" si="14"/>
        <v>0</v>
      </c>
      <c r="BK15" s="334">
        <f>IF(BK$6="OFF",0,IF(BK10=2016,0,IF(ABS(W15-(O15+U15))&lt;0.001,0,W15-(O15+U15))))</f>
        <v>0</v>
      </c>
      <c r="BL15" s="90"/>
      <c r="BM15" s="334">
        <f t="shared" si="15"/>
        <v>0</v>
      </c>
      <c r="BN15" s="334">
        <f t="shared" si="15"/>
        <v>0</v>
      </c>
      <c r="BO15" s="334">
        <f t="shared" si="16"/>
        <v>0</v>
      </c>
      <c r="BP15" s="334">
        <f t="shared" si="16"/>
        <v>0</v>
      </c>
      <c r="BQ15" s="334">
        <f>IF(BQ$6="OFF",0,IF(ABS(AK15-(Y15+AA15+AE15+AG15))&lt;0.001,0,AK15-(Y15+AA15+AE15+AG15)))</f>
        <v>0</v>
      </c>
      <c r="BR15" s="334">
        <f t="shared" si="17"/>
        <v>0</v>
      </c>
      <c r="BS15" s="334">
        <f>IF(BS$6="OFF",0,IF(ABS(AK15-(AC15+AI15))&lt;0.001,0,AK15-(AC15+AI15)))</f>
        <v>0</v>
      </c>
      <c r="BT15" s="334">
        <f t="shared" si="18"/>
        <v>0</v>
      </c>
      <c r="BU15" s="90"/>
      <c r="BV15" s="334">
        <f t="shared" si="19"/>
        <v>-1017</v>
      </c>
      <c r="BW15" s="334">
        <f t="shared" si="19"/>
        <v>-989</v>
      </c>
      <c r="BX15" s="334">
        <f t="shared" si="20"/>
        <v>0</v>
      </c>
      <c r="BY15" s="334">
        <f t="shared" si="20"/>
        <v>0</v>
      </c>
      <c r="BZ15" s="334">
        <f t="shared" si="21"/>
        <v>-1017</v>
      </c>
      <c r="CA15" s="334">
        <f t="shared" si="21"/>
        <v>-989</v>
      </c>
      <c r="CB15" s="334">
        <f t="shared" si="22"/>
        <v>0</v>
      </c>
      <c r="CC15" s="334">
        <f t="shared" si="22"/>
        <v>0</v>
      </c>
      <c r="CD15" s="355"/>
    </row>
    <row r="16" spans="2:82" s="73" customFormat="1" ht="15" customHeight="1">
      <c r="B16" s="73" t="s">
        <v>47</v>
      </c>
      <c r="H16" s="74"/>
      <c r="J16" s="216"/>
      <c r="L16" s="216"/>
      <c r="M16" s="217"/>
      <c r="N16" s="216"/>
      <c r="O16" s="217"/>
      <c r="P16" s="216"/>
      <c r="R16" s="216"/>
      <c r="S16" s="217"/>
      <c r="T16" s="216"/>
      <c r="U16" s="75"/>
      <c r="V16" s="216"/>
      <c r="Y16" s="216"/>
      <c r="AA16" s="216"/>
      <c r="AB16" s="217"/>
      <c r="AC16" s="216"/>
      <c r="AD16" s="217"/>
      <c r="AE16" s="216"/>
      <c r="AG16" s="216"/>
      <c r="AH16" s="217"/>
      <c r="AI16" s="216"/>
      <c r="AJ16" s="75"/>
      <c r="AK16" s="216"/>
      <c r="AL16" s="73">
        <v>-3.5000000000000003E-2</v>
      </c>
      <c r="AN16" s="216"/>
      <c r="AO16" s="73">
        <v>-2.7E-2</v>
      </c>
      <c r="AP16" s="216"/>
      <c r="AQ16" s="217"/>
      <c r="AR16" s="216"/>
      <c r="AS16" s="217"/>
      <c r="AT16" s="216"/>
      <c r="AV16" s="216"/>
      <c r="AW16" s="217"/>
      <c r="AX16" s="216"/>
      <c r="AY16" s="75"/>
      <c r="AZ16" s="216"/>
      <c r="BC16" s="373"/>
      <c r="BD16" s="606"/>
      <c r="BE16" s="606"/>
      <c r="BF16" s="606"/>
      <c r="BG16" s="606"/>
      <c r="BH16" s="606"/>
      <c r="BI16" s="606"/>
      <c r="BJ16" s="606"/>
      <c r="BK16" s="606"/>
      <c r="BM16" s="606"/>
      <c r="BN16" s="606"/>
      <c r="BO16" s="606"/>
      <c r="BP16" s="606"/>
      <c r="BQ16" s="606"/>
      <c r="BR16" s="606"/>
      <c r="BS16" s="606"/>
      <c r="BT16" s="606"/>
      <c r="BV16" s="606"/>
      <c r="BW16" s="606"/>
      <c r="BX16" s="606"/>
      <c r="BY16" s="606"/>
      <c r="BZ16" s="606"/>
      <c r="CA16" s="606"/>
      <c r="CB16" s="606"/>
      <c r="CC16" s="606"/>
      <c r="CD16" s="75"/>
    </row>
    <row r="17" spans="1:82" s="208" customFormat="1" ht="15" customHeight="1">
      <c r="B17" s="48" t="s">
        <v>478</v>
      </c>
      <c r="C17" s="48"/>
      <c r="D17" s="48"/>
      <c r="E17" s="48"/>
      <c r="F17" s="48"/>
      <c r="H17" s="11" t="s">
        <v>426</v>
      </c>
      <c r="J17" s="232"/>
      <c r="K17" s="49"/>
      <c r="L17" s="232"/>
      <c r="M17" s="215"/>
      <c r="N17" s="232"/>
      <c r="O17" s="215"/>
      <c r="P17" s="232"/>
      <c r="Q17" s="49"/>
      <c r="R17" s="232"/>
      <c r="S17" s="215"/>
      <c r="T17" s="232"/>
      <c r="U17" s="50"/>
      <c r="V17" s="232"/>
      <c r="W17" s="49">
        <v>2067</v>
      </c>
      <c r="Y17" s="232"/>
      <c r="Z17" s="49">
        <v>510</v>
      </c>
      <c r="AA17" s="232"/>
      <c r="AB17" s="215">
        <v>517</v>
      </c>
      <c r="AC17" s="232"/>
      <c r="AD17" s="215">
        <v>1028</v>
      </c>
      <c r="AE17" s="232"/>
      <c r="AF17" s="49">
        <v>488</v>
      </c>
      <c r="AG17" s="232"/>
      <c r="AH17" s="215">
        <v>576</v>
      </c>
      <c r="AI17" s="232"/>
      <c r="AJ17" s="50">
        <v>1064</v>
      </c>
      <c r="AK17" s="232">
        <v>2038</v>
      </c>
      <c r="AL17" s="49">
        <v>2092</v>
      </c>
      <c r="AN17" s="232">
        <v>492</v>
      </c>
      <c r="AO17" s="49">
        <v>494</v>
      </c>
      <c r="AP17" s="232"/>
      <c r="AQ17" s="215"/>
      <c r="AR17" s="232"/>
      <c r="AS17" s="215"/>
      <c r="AT17" s="232"/>
      <c r="AU17" s="49"/>
      <c r="AV17" s="232"/>
      <c r="AW17" s="215"/>
      <c r="AX17" s="232"/>
      <c r="AY17" s="50"/>
      <c r="AZ17" s="232"/>
      <c r="BA17" s="49"/>
      <c r="BC17" s="353"/>
      <c r="BD17" s="334">
        <f t="shared" ref="BD17" si="23">IF(ABS(N17-(J17+L17))&lt;0.001,0,N17-(J17+L17))</f>
        <v>0</v>
      </c>
      <c r="BE17" s="334">
        <f t="shared" ref="BE17" si="24">IF(ABS(O17-(K17+M17))&lt;0.001,0,O17-(K17+M17))</f>
        <v>0</v>
      </c>
      <c r="BF17" s="334">
        <f t="shared" ref="BF17" si="25">IF(ABS(T17-(P17+R17))&lt;0.001,0,T17-(P17+R17))</f>
        <v>0</v>
      </c>
      <c r="BG17" s="334">
        <f t="shared" ref="BG17" si="26">IF(ABS(U17-(Q17+S17))&lt;0.001,0,U17-(Q17+S17))</f>
        <v>0</v>
      </c>
      <c r="BH17" s="334">
        <f t="shared" ref="BH17" si="27">IF(ABS(V17-(J17+L17+P17+R17))&lt;0.001,0,V17-(J17+L17+P17+R17))</f>
        <v>0</v>
      </c>
      <c r="BI17" s="334">
        <f>IF(BI$6="OFF",0,IF(ABS(W17-(K17+M17+Q17+S17))&lt;0.001,0,W17-(K17+M17+Q17+S17)))</f>
        <v>0</v>
      </c>
      <c r="BJ17" s="334">
        <f t="shared" ref="BJ17" si="28">IF(ABS(V17-(N17+T17))&lt;0.001,0,V17-(N17+T17))</f>
        <v>0</v>
      </c>
      <c r="BK17" s="334">
        <f>IF(BK$6="OFF",0,IF(BK12=2016,0,IF(ABS(W17-(O17+U17))&lt;0.001,0,W17-(O17+U17))))</f>
        <v>0</v>
      </c>
      <c r="BL17" s="90"/>
      <c r="BM17" s="334">
        <f t="shared" ref="BM17" si="29">IF(ABS(AC17-(Y17+AA17))&lt;0.001,0,AC17-(Y17+AA17))</f>
        <v>0</v>
      </c>
      <c r="BN17" s="334">
        <f t="shared" ref="BN17" si="30">IF(ABS(AD17-(Z17+AB17))&lt;0.001,0,AD17-(Z17+AB17))</f>
        <v>1</v>
      </c>
      <c r="BO17" s="334">
        <f t="shared" ref="BO17" si="31">IF(ABS(AI17-(AE17+AG17))&lt;0.001,0,AI17-(AE17+AG17))</f>
        <v>0</v>
      </c>
      <c r="BP17" s="334">
        <f t="shared" ref="BP17" si="32">IF(ABS(AJ17-(AF17+AH17))&lt;0.001,0,AJ17-(AF17+AH17))</f>
        <v>0</v>
      </c>
      <c r="BQ17" s="334">
        <f>IF(BQ$6="OFF",0,IF(ABS(AK17-(Y17+AA17+AE17+AG17))&lt;0.001,0,AK17-(Y17+AA17+AE17+AG17)))</f>
        <v>0</v>
      </c>
      <c r="BR17" s="334">
        <f t="shared" ref="BR17" si="33">IF(ABS(AL17-(Z17+AB17+AF17+AH17))&lt;0.001,0,AL17-(Z17+AB17+AF17+AH17))</f>
        <v>1</v>
      </c>
      <c r="BS17" s="334">
        <f>IF(BS$6="OFF",0,IF(ABS(AK17-(AC17+AI17))&lt;0.001,0,AK17-(AC17+AI17)))</f>
        <v>0</v>
      </c>
      <c r="BT17" s="334">
        <f t="shared" ref="BT17" si="34">IF(ABS(AL17-(AD17+AJ17))&lt;0.001,0,AL17-(AD17+AJ17))</f>
        <v>0</v>
      </c>
      <c r="BU17" s="90"/>
      <c r="BV17" s="334">
        <f t="shared" ref="BV17" si="35">IF(ABS(AR17-(AN17+AP17))&lt;0.001,0,AR17-(AN17+AP17))</f>
        <v>-492</v>
      </c>
      <c r="BW17" s="334">
        <f t="shared" ref="BW17" si="36">IF(ABS(AS17-(AO17+AQ17))&lt;0.001,0,AS17-(AO17+AQ17))</f>
        <v>-494</v>
      </c>
      <c r="BX17" s="334">
        <f t="shared" ref="BX17" si="37">IF(ABS(AX17-(AT17+AV17))&lt;0.001,0,AX17-(AT17+AV17))</f>
        <v>0</v>
      </c>
      <c r="BY17" s="334">
        <f t="shared" ref="BY17" si="38">IF(ABS(AY17-(AU17+AW17))&lt;0.001,0,AY17-(AU17+AW17))</f>
        <v>0</v>
      </c>
      <c r="BZ17" s="334">
        <f t="shared" ref="BZ17" si="39">IF(ABS(AZ17-(AN17+AP17+AT17+AV17))&lt;0.001,0,AZ17-(AN17+AP17+AT17+AV17))</f>
        <v>-492</v>
      </c>
      <c r="CA17" s="334">
        <f t="shared" ref="CA17" si="40">IF(ABS(BA17-(AO17+AQ17+AU17+AW17))&lt;0.001,0,BA17-(AO17+AQ17+AU17+AW17))</f>
        <v>-494</v>
      </c>
      <c r="CB17" s="334">
        <f t="shared" ref="CB17" si="41">IF(ABS(AZ17-(AR17+AX17))&lt;0.001,0,AZ17-(AR17+AX17))</f>
        <v>0</v>
      </c>
      <c r="CC17" s="334">
        <f t="shared" ref="CC17" si="42">IF(ABS(BA17-(AS17+AY17))&lt;0.001,0,BA17-(AS17+AY17))</f>
        <v>0</v>
      </c>
      <c r="CD17" s="355"/>
    </row>
    <row r="18" spans="1:82" s="73" customFormat="1" ht="15" customHeight="1">
      <c r="B18" s="73" t="s">
        <v>47</v>
      </c>
      <c r="H18" s="74"/>
      <c r="J18" s="216"/>
      <c r="L18" s="216"/>
      <c r="M18" s="217"/>
      <c r="N18" s="216"/>
      <c r="O18" s="217"/>
      <c r="P18" s="216"/>
      <c r="R18" s="216"/>
      <c r="S18" s="217"/>
      <c r="T18" s="216"/>
      <c r="U18" s="75"/>
      <c r="V18" s="216"/>
      <c r="Y18" s="216"/>
      <c r="AA18" s="216"/>
      <c r="AB18" s="217"/>
      <c r="AC18" s="216"/>
      <c r="AD18" s="217"/>
      <c r="AE18" s="216"/>
      <c r="AG18" s="216"/>
      <c r="AH18" s="217"/>
      <c r="AI18" s="216"/>
      <c r="AJ18" s="75"/>
      <c r="AK18" s="216"/>
      <c r="AL18" s="73">
        <v>2.5999999999999999E-2</v>
      </c>
      <c r="AN18" s="216"/>
      <c r="AO18" s="73">
        <v>4.0000000000000001E-3</v>
      </c>
      <c r="AP18" s="216"/>
      <c r="AQ18" s="217"/>
      <c r="AR18" s="216"/>
      <c r="AS18" s="217"/>
      <c r="AT18" s="216"/>
      <c r="AV18" s="216"/>
      <c r="AW18" s="217"/>
      <c r="AX18" s="216"/>
      <c r="AY18" s="75"/>
      <c r="AZ18" s="216"/>
      <c r="BC18" s="373"/>
      <c r="BD18" s="606"/>
      <c r="BE18" s="606"/>
      <c r="BF18" s="606"/>
      <c r="BG18" s="606"/>
      <c r="BH18" s="606"/>
      <c r="BI18" s="606"/>
      <c r="BJ18" s="606"/>
      <c r="BK18" s="606"/>
      <c r="BM18" s="606"/>
      <c r="BN18" s="606"/>
      <c r="BO18" s="606"/>
      <c r="BP18" s="606"/>
      <c r="BQ18" s="606"/>
      <c r="BR18" s="606"/>
      <c r="BS18" s="606"/>
      <c r="BT18" s="606"/>
      <c r="BV18" s="606"/>
      <c r="BW18" s="606"/>
      <c r="BX18" s="606"/>
      <c r="BY18" s="606"/>
      <c r="BZ18" s="606"/>
      <c r="CA18" s="606"/>
      <c r="CB18" s="606"/>
      <c r="CC18" s="606"/>
      <c r="CD18" s="75"/>
    </row>
    <row r="19" spans="1:82" s="208" customFormat="1" ht="15" customHeight="1">
      <c r="B19" s="48" t="s">
        <v>477</v>
      </c>
      <c r="C19" s="48"/>
      <c r="D19" s="48"/>
      <c r="E19" s="48"/>
      <c r="F19" s="48"/>
      <c r="H19" s="11" t="s">
        <v>427</v>
      </c>
      <c r="J19" s="232"/>
      <c r="K19" s="49"/>
      <c r="L19" s="232"/>
      <c r="M19" s="215"/>
      <c r="N19" s="232"/>
      <c r="O19" s="215"/>
      <c r="P19" s="232"/>
      <c r="Q19" s="49"/>
      <c r="R19" s="232"/>
      <c r="S19" s="215"/>
      <c r="T19" s="232"/>
      <c r="U19" s="50"/>
      <c r="V19" s="232"/>
      <c r="W19" s="49">
        <v>32</v>
      </c>
      <c r="Y19" s="232"/>
      <c r="Z19" s="49">
        <v>7</v>
      </c>
      <c r="AA19" s="232"/>
      <c r="AB19" s="215">
        <v>8</v>
      </c>
      <c r="AC19" s="232"/>
      <c r="AD19" s="215">
        <v>15</v>
      </c>
      <c r="AE19" s="232"/>
      <c r="AF19" s="49">
        <v>7</v>
      </c>
      <c r="AG19" s="232"/>
      <c r="AH19" s="215">
        <v>10</v>
      </c>
      <c r="AI19" s="232"/>
      <c r="AJ19" s="50">
        <v>17</v>
      </c>
      <c r="AK19" s="232">
        <v>32</v>
      </c>
      <c r="AL19" s="49">
        <v>32</v>
      </c>
      <c r="AN19" s="232">
        <v>7</v>
      </c>
      <c r="AO19" s="49">
        <v>9</v>
      </c>
      <c r="AP19" s="232"/>
      <c r="AQ19" s="215"/>
      <c r="AR19" s="232"/>
      <c r="AS19" s="215"/>
      <c r="AT19" s="232"/>
      <c r="AU19" s="49"/>
      <c r="AV19" s="232"/>
      <c r="AW19" s="215"/>
      <c r="AX19" s="232"/>
      <c r="AY19" s="50"/>
      <c r="AZ19" s="232"/>
      <c r="BA19" s="49"/>
      <c r="BC19" s="353"/>
      <c r="BD19" s="334">
        <f t="shared" ref="BD19" si="43">IF(ABS(N19-(J19+L19))&lt;0.001,0,N19-(J19+L19))</f>
        <v>0</v>
      </c>
      <c r="BE19" s="334">
        <f t="shared" ref="BE19" si="44">IF(ABS(O19-(K19+M19))&lt;0.001,0,O19-(K19+M19))</f>
        <v>0</v>
      </c>
      <c r="BF19" s="334">
        <f t="shared" ref="BF19" si="45">IF(ABS(T19-(P19+R19))&lt;0.001,0,T19-(P19+R19))</f>
        <v>0</v>
      </c>
      <c r="BG19" s="334">
        <f t="shared" ref="BG19" si="46">IF(ABS(U19-(Q19+S19))&lt;0.001,0,U19-(Q19+S19))</f>
        <v>0</v>
      </c>
      <c r="BH19" s="334">
        <f t="shared" ref="BH19" si="47">IF(ABS(V19-(J19+L19+P19+R19))&lt;0.001,0,V19-(J19+L19+P19+R19))</f>
        <v>0</v>
      </c>
      <c r="BI19" s="334">
        <f>IF(BI$6="OFF",0,IF(ABS(W19-(K19+M19+Q19+S19))&lt;0.001,0,W19-(K19+M19+Q19+S19)))</f>
        <v>0</v>
      </c>
      <c r="BJ19" s="334">
        <f t="shared" ref="BJ19" si="48">IF(ABS(V19-(N19+T19))&lt;0.001,0,V19-(N19+T19))</f>
        <v>0</v>
      </c>
      <c r="BK19" s="334">
        <f>IF(BK$6="OFF",0,IF(BK14=2016,0,IF(ABS(W19-(O19+U19))&lt;0.001,0,W19-(O19+U19))))</f>
        <v>0</v>
      </c>
      <c r="BL19" s="90"/>
      <c r="BM19" s="334">
        <f t="shared" ref="BM19" si="49">IF(ABS(AC19-(Y19+AA19))&lt;0.001,0,AC19-(Y19+AA19))</f>
        <v>0</v>
      </c>
      <c r="BN19" s="334">
        <f t="shared" ref="BN19" si="50">IF(ABS(AD19-(Z19+AB19))&lt;0.001,0,AD19-(Z19+AB19))</f>
        <v>0</v>
      </c>
      <c r="BO19" s="334">
        <f t="shared" ref="BO19" si="51">IF(ABS(AI19-(AE19+AG19))&lt;0.001,0,AI19-(AE19+AG19))</f>
        <v>0</v>
      </c>
      <c r="BP19" s="334">
        <f t="shared" ref="BP19" si="52">IF(ABS(AJ19-(AF19+AH19))&lt;0.001,0,AJ19-(AF19+AH19))</f>
        <v>0</v>
      </c>
      <c r="BQ19" s="334">
        <f>IF(BQ$6="OFF",0,IF(ABS(AK19-(Y19+AA19+AE19+AG19))&lt;0.001,0,AK19-(Y19+AA19+AE19+AG19)))</f>
        <v>0</v>
      </c>
      <c r="BR19" s="334">
        <f t="shared" ref="BR19" si="53">IF(ABS(AL19-(Z19+AB19+AF19+AH19))&lt;0.001,0,AL19-(Z19+AB19+AF19+AH19))</f>
        <v>0</v>
      </c>
      <c r="BS19" s="334">
        <f>IF(BS$6="OFF",0,IF(ABS(AK19-(AC19+AI19))&lt;0.001,0,AK19-(AC19+AI19)))</f>
        <v>0</v>
      </c>
      <c r="BT19" s="334">
        <f t="shared" ref="BT19" si="54">IF(ABS(AL19-(AD19+AJ19))&lt;0.001,0,AL19-(AD19+AJ19))</f>
        <v>0</v>
      </c>
      <c r="BU19" s="90"/>
      <c r="BV19" s="334">
        <f t="shared" ref="BV19" si="55">IF(ABS(AR19-(AN19+AP19))&lt;0.001,0,AR19-(AN19+AP19))</f>
        <v>-7</v>
      </c>
      <c r="BW19" s="334">
        <f t="shared" ref="BW19" si="56">IF(ABS(AS19-(AO19+AQ19))&lt;0.001,0,AS19-(AO19+AQ19))</f>
        <v>-9</v>
      </c>
      <c r="BX19" s="334">
        <f t="shared" ref="BX19" si="57">IF(ABS(AX19-(AT19+AV19))&lt;0.001,0,AX19-(AT19+AV19))</f>
        <v>0</v>
      </c>
      <c r="BY19" s="334">
        <f t="shared" ref="BY19" si="58">IF(ABS(AY19-(AU19+AW19))&lt;0.001,0,AY19-(AU19+AW19))</f>
        <v>0</v>
      </c>
      <c r="BZ19" s="334">
        <f t="shared" ref="BZ19" si="59">IF(ABS(AZ19-(AN19+AP19+AT19+AV19))&lt;0.001,0,AZ19-(AN19+AP19+AT19+AV19))</f>
        <v>-7</v>
      </c>
      <c r="CA19" s="334">
        <f t="shared" ref="CA19" si="60">IF(ABS(BA19-(AO19+AQ19+AU19+AW19))&lt;0.001,0,BA19-(AO19+AQ19+AU19+AW19))</f>
        <v>-9</v>
      </c>
      <c r="CB19" s="334">
        <f t="shared" ref="CB19" si="61">IF(ABS(AZ19-(AR19+AX19))&lt;0.001,0,AZ19-(AR19+AX19))</f>
        <v>0</v>
      </c>
      <c r="CC19" s="334">
        <f t="shared" ref="CC19" si="62">IF(ABS(BA19-(AS19+AY19))&lt;0.001,0,BA19-(AS19+AY19))</f>
        <v>0</v>
      </c>
      <c r="CD19" s="355"/>
    </row>
    <row r="20" spans="1:82" s="73" customFormat="1" ht="15" customHeight="1">
      <c r="B20" s="73" t="s">
        <v>47</v>
      </c>
      <c r="H20" s="74"/>
      <c r="J20" s="216"/>
      <c r="L20" s="216"/>
      <c r="M20" s="217"/>
      <c r="N20" s="216"/>
      <c r="O20" s="217"/>
      <c r="P20" s="216"/>
      <c r="R20" s="216"/>
      <c r="S20" s="217"/>
      <c r="T20" s="216"/>
      <c r="U20" s="75"/>
      <c r="V20" s="216"/>
      <c r="Y20" s="216"/>
      <c r="AA20" s="216"/>
      <c r="AB20" s="217"/>
      <c r="AC20" s="216"/>
      <c r="AD20" s="217"/>
      <c r="AE20" s="216"/>
      <c r="AG20" s="216"/>
      <c r="AH20" s="217"/>
      <c r="AI20" s="216"/>
      <c r="AJ20" s="75"/>
      <c r="AK20" s="216"/>
      <c r="AL20" s="73">
        <v>-0.02</v>
      </c>
      <c r="AN20" s="216"/>
      <c r="AO20" s="73">
        <v>0.182</v>
      </c>
      <c r="AP20" s="216"/>
      <c r="AQ20" s="217"/>
      <c r="AR20" s="216"/>
      <c r="AS20" s="217"/>
      <c r="AT20" s="216"/>
      <c r="AV20" s="216"/>
      <c r="AW20" s="217"/>
      <c r="AX20" s="216"/>
      <c r="AY20" s="75"/>
      <c r="AZ20" s="216"/>
      <c r="BC20" s="373"/>
      <c r="BD20" s="606"/>
      <c r="BE20" s="606"/>
      <c r="BF20" s="606"/>
      <c r="BG20" s="606"/>
      <c r="BH20" s="606"/>
      <c r="BI20" s="606"/>
      <c r="BJ20" s="606"/>
      <c r="BK20" s="606"/>
      <c r="BM20" s="606"/>
      <c r="BN20" s="606"/>
      <c r="BO20" s="606"/>
      <c r="BP20" s="606"/>
      <c r="BQ20" s="606"/>
      <c r="BR20" s="606"/>
      <c r="BS20" s="606"/>
      <c r="BT20" s="606"/>
      <c r="BV20" s="606"/>
      <c r="BW20" s="606"/>
      <c r="BX20" s="606"/>
      <c r="BY20" s="606"/>
      <c r="BZ20" s="606"/>
      <c r="CA20" s="606"/>
      <c r="CB20" s="606"/>
      <c r="CC20" s="606"/>
      <c r="CD20" s="75"/>
    </row>
    <row r="21" spans="1:82" s="211" customFormat="1" ht="15" customHeight="1">
      <c r="A21" s="90"/>
      <c r="B21" s="12"/>
      <c r="C21" s="12" t="s">
        <v>502</v>
      </c>
      <c r="D21" s="12"/>
      <c r="E21" s="12"/>
      <c r="F21" s="12"/>
      <c r="H21" s="11"/>
      <c r="J21" s="233"/>
      <c r="K21" s="213"/>
      <c r="L21" s="233"/>
      <c r="M21" s="214"/>
      <c r="N21" s="233"/>
      <c r="O21" s="214"/>
      <c r="P21" s="233"/>
      <c r="Q21" s="213"/>
      <c r="R21" s="233"/>
      <c r="S21" s="214"/>
      <c r="T21" s="233"/>
      <c r="U21" s="45"/>
      <c r="V21" s="233"/>
      <c r="W21" s="213">
        <v>32</v>
      </c>
      <c r="Y21" s="233"/>
      <c r="Z21" s="213">
        <v>7</v>
      </c>
      <c r="AA21" s="233"/>
      <c r="AB21" s="214">
        <v>8</v>
      </c>
      <c r="AC21" s="233"/>
      <c r="AD21" s="214">
        <v>15</v>
      </c>
      <c r="AE21" s="233"/>
      <c r="AF21" s="213">
        <v>7</v>
      </c>
      <c r="AG21" s="233"/>
      <c r="AH21" s="214">
        <v>10</v>
      </c>
      <c r="AI21" s="233"/>
      <c r="AJ21" s="45">
        <v>17</v>
      </c>
      <c r="AK21" s="233">
        <v>32</v>
      </c>
      <c r="AL21" s="213">
        <v>32</v>
      </c>
      <c r="AN21" s="233">
        <v>7</v>
      </c>
      <c r="AO21" s="213">
        <v>9</v>
      </c>
      <c r="AP21" s="233"/>
      <c r="AQ21" s="214"/>
      <c r="AR21" s="233"/>
      <c r="AS21" s="214"/>
      <c r="AT21" s="233"/>
      <c r="AU21" s="213"/>
      <c r="AV21" s="233"/>
      <c r="AW21" s="214"/>
      <c r="AX21" s="233"/>
      <c r="AY21" s="45"/>
      <c r="AZ21" s="233"/>
      <c r="BA21" s="213"/>
      <c r="BC21" s="352"/>
      <c r="BD21" s="334">
        <f t="shared" ref="BD21" si="63">IF(ABS(N21-(J21+L21))&lt;0.001,0,N21-(J21+L21))</f>
        <v>0</v>
      </c>
      <c r="BE21" s="334">
        <f t="shared" ref="BE21" si="64">IF(ABS(O21-(K21+M21))&lt;0.001,0,O21-(K21+M21))</f>
        <v>0</v>
      </c>
      <c r="BF21" s="334">
        <f t="shared" ref="BF21" si="65">IF(ABS(T21-(P21+R21))&lt;0.001,0,T21-(P21+R21))</f>
        <v>0</v>
      </c>
      <c r="BG21" s="334">
        <f t="shared" ref="BG21" si="66">IF(ABS(U21-(Q21+S21))&lt;0.001,0,U21-(Q21+S21))</f>
        <v>0</v>
      </c>
      <c r="BH21" s="334">
        <f t="shared" ref="BH21" si="67">IF(ABS(V21-(J21+L21+P21+R21))&lt;0.001,0,V21-(J21+L21+P21+R21))</f>
        <v>0</v>
      </c>
      <c r="BI21" s="334">
        <f>IF(BI$6="OFF",0,IF(ABS(W21-(K21+M21+Q21+S21))&lt;0.001,0,W21-(K21+M21+Q21+S21)))</f>
        <v>0</v>
      </c>
      <c r="BJ21" s="334">
        <f t="shared" ref="BJ21" si="68">IF(ABS(V21-(N21+T21))&lt;0.001,0,V21-(N21+T21))</f>
        <v>0</v>
      </c>
      <c r="BK21" s="334">
        <f>IF(BK$6="OFF",0,IF(BK16=2016,0,IF(ABS(W21-(O21+U21))&lt;0.001,0,W21-(O21+U21))))</f>
        <v>0</v>
      </c>
      <c r="BL21" s="90"/>
      <c r="BM21" s="334">
        <f t="shared" ref="BM21" si="69">IF(ABS(AC21-(Y21+AA21))&lt;0.001,0,AC21-(Y21+AA21))</f>
        <v>0</v>
      </c>
      <c r="BN21" s="334">
        <f t="shared" ref="BN21" si="70">IF(ABS(AD21-(Z21+AB21))&lt;0.001,0,AD21-(Z21+AB21))</f>
        <v>0</v>
      </c>
      <c r="BO21" s="334">
        <f t="shared" ref="BO21" si="71">IF(ABS(AI21-(AE21+AG21))&lt;0.001,0,AI21-(AE21+AG21))</f>
        <v>0</v>
      </c>
      <c r="BP21" s="334">
        <f t="shared" ref="BP21" si="72">IF(ABS(AJ21-(AF21+AH21))&lt;0.001,0,AJ21-(AF21+AH21))</f>
        <v>0</v>
      </c>
      <c r="BQ21" s="334">
        <f>IF(BQ$6="OFF",0,IF(ABS(AK21-(Y21+AA21+AE21+AG21))&lt;0.001,0,AK21-(Y21+AA21+AE21+AG21)))</f>
        <v>0</v>
      </c>
      <c r="BR21" s="334">
        <f t="shared" ref="BR21" si="73">IF(ABS(AL21-(Z21+AB21+AF21+AH21))&lt;0.001,0,AL21-(Z21+AB21+AF21+AH21))</f>
        <v>0</v>
      </c>
      <c r="BS21" s="334">
        <f>IF(BS$6="OFF",0,IF(ABS(AK21-(AC21+AI21))&lt;0.001,0,AK21-(AC21+AI21)))</f>
        <v>0</v>
      </c>
      <c r="BT21" s="334">
        <f t="shared" ref="BT21" si="74">IF(ABS(AL21-(AD21+AJ21))&lt;0.001,0,AL21-(AD21+AJ21))</f>
        <v>0</v>
      </c>
      <c r="BU21" s="90"/>
      <c r="BV21" s="334">
        <f t="shared" ref="BV21" si="75">IF(ABS(AR21-(AN21+AP21))&lt;0.001,0,AR21-(AN21+AP21))</f>
        <v>-7</v>
      </c>
      <c r="BW21" s="334">
        <f t="shared" ref="BW21" si="76">IF(ABS(AS21-(AO21+AQ21))&lt;0.001,0,AS21-(AO21+AQ21))</f>
        <v>-9</v>
      </c>
      <c r="BX21" s="334">
        <f t="shared" ref="BX21" si="77">IF(ABS(AX21-(AT21+AV21))&lt;0.001,0,AX21-(AT21+AV21))</f>
        <v>0</v>
      </c>
      <c r="BY21" s="334">
        <f t="shared" ref="BY21" si="78">IF(ABS(AY21-(AU21+AW21))&lt;0.001,0,AY21-(AU21+AW21))</f>
        <v>0</v>
      </c>
      <c r="BZ21" s="334">
        <f t="shared" ref="BZ21" si="79">IF(ABS(AZ21-(AN21+AP21+AT21+AV21))&lt;0.001,0,AZ21-(AN21+AP21+AT21+AV21))</f>
        <v>-7</v>
      </c>
      <c r="CA21" s="334">
        <f t="shared" ref="CA21" si="80">IF(ABS(BA21-(AO21+AQ21+AU21+AW21))&lt;0.001,0,BA21-(AO21+AQ21+AU21+AW21))</f>
        <v>-9</v>
      </c>
      <c r="CB21" s="334">
        <f t="shared" ref="CB21" si="81">IF(ABS(AZ21-(AR21+AX21))&lt;0.001,0,AZ21-(AR21+AX21))</f>
        <v>0</v>
      </c>
      <c r="CC21" s="334">
        <f t="shared" ref="CC21" si="82">IF(ABS(BA21-(AS21+AY21))&lt;0.001,0,BA21-(AS21+AY21))</f>
        <v>0</v>
      </c>
      <c r="CD21" s="355"/>
    </row>
    <row r="22" spans="1:82" s="73" customFormat="1" ht="15" customHeight="1">
      <c r="C22" s="73" t="s">
        <v>47</v>
      </c>
      <c r="H22" s="74"/>
      <c r="J22" s="216"/>
      <c r="L22" s="216"/>
      <c r="M22" s="217"/>
      <c r="N22" s="216"/>
      <c r="O22" s="217"/>
      <c r="P22" s="216"/>
      <c r="R22" s="216"/>
      <c r="S22" s="217"/>
      <c r="T22" s="216"/>
      <c r="U22" s="75"/>
      <c r="V22" s="216"/>
      <c r="Y22" s="216"/>
      <c r="AA22" s="216"/>
      <c r="AB22" s="217"/>
      <c r="AC22" s="216"/>
      <c r="AD22" s="217"/>
      <c r="AE22" s="216"/>
      <c r="AG22" s="216"/>
      <c r="AH22" s="217"/>
      <c r="AI22" s="216"/>
      <c r="AJ22" s="75"/>
      <c r="AK22" s="216"/>
      <c r="AL22" s="73">
        <v>-0.02</v>
      </c>
      <c r="AN22" s="216"/>
      <c r="AO22" s="73">
        <v>0.182</v>
      </c>
      <c r="AP22" s="216"/>
      <c r="AQ22" s="217"/>
      <c r="AR22" s="216"/>
      <c r="AS22" s="217"/>
      <c r="AT22" s="216"/>
      <c r="AV22" s="216"/>
      <c r="AW22" s="217"/>
      <c r="AX22" s="216"/>
      <c r="AY22" s="75"/>
      <c r="AZ22" s="216"/>
      <c r="BC22" s="373"/>
      <c r="BD22" s="606"/>
      <c r="BE22" s="606"/>
      <c r="BF22" s="606"/>
      <c r="BG22" s="606"/>
      <c r="BH22" s="606"/>
      <c r="BI22" s="606"/>
      <c r="BJ22" s="606"/>
      <c r="BK22" s="606"/>
      <c r="BM22" s="606"/>
      <c r="BN22" s="606"/>
      <c r="BO22" s="606"/>
      <c r="BP22" s="606"/>
      <c r="BQ22" s="606"/>
      <c r="BR22" s="606"/>
      <c r="BS22" s="606"/>
      <c r="BT22" s="606"/>
      <c r="BV22" s="606"/>
      <c r="BW22" s="606"/>
      <c r="BX22" s="606"/>
      <c r="BY22" s="606"/>
      <c r="BZ22" s="606"/>
      <c r="CA22" s="606"/>
      <c r="CB22" s="606"/>
      <c r="CC22" s="606"/>
      <c r="CD22" s="75"/>
    </row>
    <row r="23" spans="1:82" s="208" customFormat="1" ht="15" customHeight="1">
      <c r="B23" s="48" t="s">
        <v>476</v>
      </c>
      <c r="C23" s="48"/>
      <c r="D23" s="48"/>
      <c r="E23" s="48"/>
      <c r="F23" s="48"/>
      <c r="H23" s="11" t="s">
        <v>428</v>
      </c>
      <c r="J23" s="232"/>
      <c r="K23" s="49"/>
      <c r="L23" s="232"/>
      <c r="M23" s="215"/>
      <c r="N23" s="232"/>
      <c r="O23" s="215"/>
      <c r="P23" s="232"/>
      <c r="Q23" s="49"/>
      <c r="R23" s="232"/>
      <c r="S23" s="215"/>
      <c r="T23" s="232"/>
      <c r="U23" s="50"/>
      <c r="V23" s="232"/>
      <c r="W23" s="49">
        <v>168</v>
      </c>
      <c r="Y23" s="232"/>
      <c r="Z23" s="49">
        <v>41</v>
      </c>
      <c r="AA23" s="232"/>
      <c r="AB23" s="215">
        <v>46</v>
      </c>
      <c r="AC23" s="232"/>
      <c r="AD23" s="215">
        <v>87</v>
      </c>
      <c r="AE23" s="232"/>
      <c r="AF23" s="49">
        <v>72</v>
      </c>
      <c r="AG23" s="232"/>
      <c r="AH23" s="215">
        <v>65</v>
      </c>
      <c r="AI23" s="232"/>
      <c r="AJ23" s="50">
        <v>137</v>
      </c>
      <c r="AK23" s="232">
        <v>168</v>
      </c>
      <c r="AL23" s="49">
        <v>224</v>
      </c>
      <c r="AN23" s="232">
        <v>41</v>
      </c>
      <c r="AO23" s="49">
        <v>57</v>
      </c>
      <c r="AP23" s="232"/>
      <c r="AQ23" s="215"/>
      <c r="AR23" s="232"/>
      <c r="AS23" s="215"/>
      <c r="AT23" s="232"/>
      <c r="AU23" s="49"/>
      <c r="AV23" s="232"/>
      <c r="AW23" s="215"/>
      <c r="AX23" s="232"/>
      <c r="AY23" s="50"/>
      <c r="AZ23" s="232"/>
      <c r="BA23" s="49"/>
      <c r="BC23" s="353"/>
      <c r="BD23" s="334">
        <f t="shared" ref="BD23" si="83">IF(ABS(N23-(J23+L23))&lt;0.001,0,N23-(J23+L23))</f>
        <v>0</v>
      </c>
      <c r="BE23" s="334">
        <f t="shared" ref="BE23" si="84">IF(ABS(O23-(K23+M23))&lt;0.001,0,O23-(K23+M23))</f>
        <v>0</v>
      </c>
      <c r="BF23" s="334">
        <f t="shared" ref="BF23" si="85">IF(ABS(T23-(P23+R23))&lt;0.001,0,T23-(P23+R23))</f>
        <v>0</v>
      </c>
      <c r="BG23" s="334">
        <f t="shared" ref="BG23" si="86">IF(ABS(U23-(Q23+S23))&lt;0.001,0,U23-(Q23+S23))</f>
        <v>0</v>
      </c>
      <c r="BH23" s="334">
        <f t="shared" ref="BH23" si="87">IF(ABS(V23-(J23+L23+P23+R23))&lt;0.001,0,V23-(J23+L23+P23+R23))</f>
        <v>0</v>
      </c>
      <c r="BI23" s="334">
        <f>IF(BI$6="OFF",0,IF(ABS(W23-(K23+M23+Q23+S23))&lt;0.001,0,W23-(K23+M23+Q23+S23)))</f>
        <v>0</v>
      </c>
      <c r="BJ23" s="334">
        <f t="shared" ref="BJ23" si="88">IF(ABS(V23-(N23+T23))&lt;0.001,0,V23-(N23+T23))</f>
        <v>0</v>
      </c>
      <c r="BK23" s="334">
        <f>IF(BK$6="OFF",0,IF(BK18=2016,0,IF(ABS(W23-(O23+U23))&lt;0.001,0,W23-(O23+U23))))</f>
        <v>0</v>
      </c>
      <c r="BL23" s="90"/>
      <c r="BM23" s="334">
        <f t="shared" ref="BM23" si="89">IF(ABS(AC23-(Y23+AA23))&lt;0.001,0,AC23-(Y23+AA23))</f>
        <v>0</v>
      </c>
      <c r="BN23" s="334">
        <f t="shared" ref="BN23" si="90">IF(ABS(AD23-(Z23+AB23))&lt;0.001,0,AD23-(Z23+AB23))</f>
        <v>0</v>
      </c>
      <c r="BO23" s="334">
        <f t="shared" ref="BO23" si="91">IF(ABS(AI23-(AE23+AG23))&lt;0.001,0,AI23-(AE23+AG23))</f>
        <v>0</v>
      </c>
      <c r="BP23" s="334">
        <f t="shared" ref="BP23" si="92">IF(ABS(AJ23-(AF23+AH23))&lt;0.001,0,AJ23-(AF23+AH23))</f>
        <v>0</v>
      </c>
      <c r="BQ23" s="334">
        <f>IF(BQ$6="OFF",0,IF(ABS(AK23-(Y23+AA23+AE23+AG23))&lt;0.001,0,AK23-(Y23+AA23+AE23+AG23)))</f>
        <v>0</v>
      </c>
      <c r="BR23" s="334">
        <f t="shared" ref="BR23" si="93">IF(ABS(AL23-(Z23+AB23+AF23+AH23))&lt;0.001,0,AL23-(Z23+AB23+AF23+AH23))</f>
        <v>0</v>
      </c>
      <c r="BS23" s="334">
        <f>IF(BS$6="OFF",0,IF(ABS(AK23-(AC23+AI23))&lt;0.001,0,AK23-(AC23+AI23)))</f>
        <v>0</v>
      </c>
      <c r="BT23" s="334">
        <f t="shared" ref="BT23" si="94">IF(ABS(AL23-(AD23+AJ23))&lt;0.001,0,AL23-(AD23+AJ23))</f>
        <v>0</v>
      </c>
      <c r="BU23" s="90"/>
      <c r="BV23" s="334">
        <f t="shared" ref="BV23" si="95">IF(ABS(AR23-(AN23+AP23))&lt;0.001,0,AR23-(AN23+AP23))</f>
        <v>-41</v>
      </c>
      <c r="BW23" s="334">
        <f t="shared" ref="BW23" si="96">IF(ABS(AS23-(AO23+AQ23))&lt;0.001,0,AS23-(AO23+AQ23))</f>
        <v>-57</v>
      </c>
      <c r="BX23" s="334">
        <f t="shared" ref="BX23" si="97">IF(ABS(AX23-(AT23+AV23))&lt;0.001,0,AX23-(AT23+AV23))</f>
        <v>0</v>
      </c>
      <c r="BY23" s="334">
        <f t="shared" ref="BY23" si="98">IF(ABS(AY23-(AU23+AW23))&lt;0.001,0,AY23-(AU23+AW23))</f>
        <v>0</v>
      </c>
      <c r="BZ23" s="334">
        <f t="shared" ref="BZ23" si="99">IF(ABS(AZ23-(AN23+AP23+AT23+AV23))&lt;0.001,0,AZ23-(AN23+AP23+AT23+AV23))</f>
        <v>-41</v>
      </c>
      <c r="CA23" s="334">
        <f t="shared" ref="CA23" si="100">IF(ABS(BA23-(AO23+AQ23+AU23+AW23))&lt;0.001,0,BA23-(AO23+AQ23+AU23+AW23))</f>
        <v>-57</v>
      </c>
      <c r="CB23" s="334">
        <f t="shared" ref="CB23" si="101">IF(ABS(AZ23-(AR23+AX23))&lt;0.001,0,AZ23-(AR23+AX23))</f>
        <v>0</v>
      </c>
      <c r="CC23" s="334">
        <f t="shared" ref="CC23" si="102">IF(ABS(BA23-(AS23+AY23))&lt;0.001,0,BA23-(AS23+AY23))</f>
        <v>0</v>
      </c>
      <c r="CD23" s="355"/>
    </row>
    <row r="24" spans="1:82" s="73" customFormat="1" ht="15" customHeight="1">
      <c r="B24" s="73" t="s">
        <v>47</v>
      </c>
      <c r="H24" s="74"/>
      <c r="J24" s="216"/>
      <c r="L24" s="216"/>
      <c r="M24" s="217"/>
      <c r="N24" s="216"/>
      <c r="O24" s="217"/>
      <c r="P24" s="216"/>
      <c r="R24" s="216"/>
      <c r="S24" s="217"/>
      <c r="T24" s="216"/>
      <c r="U24" s="75"/>
      <c r="V24" s="216"/>
      <c r="Y24" s="216"/>
      <c r="AA24" s="216"/>
      <c r="AB24" s="217"/>
      <c r="AC24" s="216"/>
      <c r="AD24" s="217"/>
      <c r="AE24" s="216"/>
      <c r="AG24" s="216"/>
      <c r="AH24" s="217"/>
      <c r="AI24" s="216"/>
      <c r="AJ24" s="75"/>
      <c r="AK24" s="216"/>
      <c r="AL24" s="73">
        <v>0.33100000000000002</v>
      </c>
      <c r="AN24" s="216"/>
      <c r="AO24" s="73">
        <v>0.41699999999999998</v>
      </c>
      <c r="AP24" s="216"/>
      <c r="AQ24" s="217"/>
      <c r="AR24" s="216"/>
      <c r="AS24" s="217"/>
      <c r="AT24" s="216"/>
      <c r="AV24" s="216"/>
      <c r="AW24" s="217"/>
      <c r="AX24" s="216"/>
      <c r="AY24" s="75"/>
      <c r="AZ24" s="216"/>
      <c r="BC24" s="373"/>
      <c r="BD24" s="606"/>
      <c r="BE24" s="606"/>
      <c r="BF24" s="606"/>
      <c r="BG24" s="606"/>
      <c r="BH24" s="606"/>
      <c r="BI24" s="606"/>
      <c r="BJ24" s="606"/>
      <c r="BK24" s="606"/>
      <c r="BM24" s="606"/>
      <c r="BN24" s="606"/>
      <c r="BO24" s="606"/>
      <c r="BP24" s="606"/>
      <c r="BQ24" s="606"/>
      <c r="BR24" s="606"/>
      <c r="BS24" s="606"/>
      <c r="BT24" s="606"/>
      <c r="BV24" s="606"/>
      <c r="BW24" s="606"/>
      <c r="BX24" s="606"/>
      <c r="BY24" s="606"/>
      <c r="BZ24" s="606"/>
      <c r="CA24" s="606"/>
      <c r="CB24" s="606"/>
      <c r="CC24" s="606"/>
      <c r="CD24" s="75"/>
    </row>
    <row r="25" spans="1:82" s="208" customFormat="1" ht="15" customHeight="1">
      <c r="B25" s="48" t="s">
        <v>46</v>
      </c>
      <c r="C25" s="48"/>
      <c r="D25" s="48"/>
      <c r="E25" s="48"/>
      <c r="F25" s="48"/>
      <c r="H25" s="11" t="s">
        <v>826</v>
      </c>
      <c r="J25" s="232"/>
      <c r="K25" s="49"/>
      <c r="L25" s="232"/>
      <c r="M25" s="215"/>
      <c r="N25" s="232"/>
      <c r="O25" s="215"/>
      <c r="P25" s="232"/>
      <c r="Q25" s="49"/>
      <c r="R25" s="232"/>
      <c r="S25" s="215"/>
      <c r="T25" s="232"/>
      <c r="U25" s="50"/>
      <c r="V25" s="232"/>
      <c r="W25" s="49">
        <v>0</v>
      </c>
      <c r="Y25" s="232"/>
      <c r="Z25" s="49">
        <v>0</v>
      </c>
      <c r="AA25" s="232"/>
      <c r="AB25" s="215">
        <v>0</v>
      </c>
      <c r="AC25" s="232"/>
      <c r="AD25" s="215">
        <v>0</v>
      </c>
      <c r="AE25" s="232"/>
      <c r="AF25" s="49">
        <v>0</v>
      </c>
      <c r="AG25" s="232"/>
      <c r="AH25" s="215">
        <v>0</v>
      </c>
      <c r="AI25" s="232"/>
      <c r="AJ25" s="50">
        <v>0</v>
      </c>
      <c r="AK25" s="232">
        <v>0</v>
      </c>
      <c r="AL25" s="49">
        <v>0</v>
      </c>
      <c r="AN25" s="232">
        <v>0</v>
      </c>
      <c r="AO25" s="49">
        <v>0</v>
      </c>
      <c r="AP25" s="232"/>
      <c r="AQ25" s="215"/>
      <c r="AR25" s="232"/>
      <c r="AS25" s="215"/>
      <c r="AT25" s="232"/>
      <c r="AU25" s="49"/>
      <c r="AV25" s="232"/>
      <c r="AW25" s="215"/>
      <c r="AX25" s="232"/>
      <c r="AY25" s="50"/>
      <c r="AZ25" s="232"/>
      <c r="BA25" s="49"/>
      <c r="BC25" s="353"/>
      <c r="BD25" s="334">
        <f t="shared" ref="BD25" si="103">IF(ABS(N25-(J25+L25))&lt;0.001,0,N25-(J25+L25))</f>
        <v>0</v>
      </c>
      <c r="BE25" s="334">
        <f t="shared" ref="BE25" si="104">IF(ABS(O25-(K25+M25))&lt;0.001,0,O25-(K25+M25))</f>
        <v>0</v>
      </c>
      <c r="BF25" s="334">
        <f t="shared" ref="BF25" si="105">IF(ABS(T25-(P25+R25))&lt;0.001,0,T25-(P25+R25))</f>
        <v>0</v>
      </c>
      <c r="BG25" s="334">
        <f t="shared" ref="BG25" si="106">IF(ABS(U25-(Q25+S25))&lt;0.001,0,U25-(Q25+S25))</f>
        <v>0</v>
      </c>
      <c r="BH25" s="334">
        <f t="shared" ref="BH25" si="107">IF(ABS(V25-(J25+L25+P25+R25))&lt;0.001,0,V25-(J25+L25+P25+R25))</f>
        <v>0</v>
      </c>
      <c r="BI25" s="334">
        <f>IF(BI$6="OFF",0,IF(ABS(W25-(K25+M25+Q25+S25))&lt;0.001,0,W25-(K25+M25+Q25+S25)))</f>
        <v>0</v>
      </c>
      <c r="BJ25" s="334">
        <f t="shared" ref="BJ25" si="108">IF(ABS(V25-(N25+T25))&lt;0.001,0,V25-(N25+T25))</f>
        <v>0</v>
      </c>
      <c r="BK25" s="334">
        <f>IF(BK$6="OFF",0,IF(BK20=2016,0,IF(ABS(W25-(O25+U25))&lt;0.001,0,W25-(O25+U25))))</f>
        <v>0</v>
      </c>
      <c r="BL25" s="90"/>
      <c r="BM25" s="334">
        <f t="shared" ref="BM25" si="109">IF(ABS(AC25-(Y25+AA25))&lt;0.001,0,AC25-(Y25+AA25))</f>
        <v>0</v>
      </c>
      <c r="BN25" s="334">
        <f t="shared" ref="BN25" si="110">IF(ABS(AD25-(Z25+AB25))&lt;0.001,0,AD25-(Z25+AB25))</f>
        <v>0</v>
      </c>
      <c r="BO25" s="334">
        <f t="shared" ref="BO25" si="111">IF(ABS(AI25-(AE25+AG25))&lt;0.001,0,AI25-(AE25+AG25))</f>
        <v>0</v>
      </c>
      <c r="BP25" s="334">
        <f t="shared" ref="BP25" si="112">IF(ABS(AJ25-(AF25+AH25))&lt;0.001,0,AJ25-(AF25+AH25))</f>
        <v>0</v>
      </c>
      <c r="BQ25" s="334">
        <f>IF(BQ$6="OFF",0,IF(ABS(AK25-(Y25+AA25+AE25+AG25))&lt;0.001,0,AK25-(Y25+AA25+AE25+AG25)))</f>
        <v>0</v>
      </c>
      <c r="BR25" s="334">
        <f t="shared" ref="BR25" si="113">IF(ABS(AL25-(Z25+AB25+AF25+AH25))&lt;0.001,0,AL25-(Z25+AB25+AF25+AH25))</f>
        <v>0</v>
      </c>
      <c r="BS25" s="334">
        <f>IF(BS$6="OFF",0,IF(ABS(AK25-(AC25+AI25))&lt;0.001,0,AK25-(AC25+AI25)))</f>
        <v>0</v>
      </c>
      <c r="BT25" s="334">
        <f t="shared" ref="BT25" si="114">IF(ABS(AL25-(AD25+AJ25))&lt;0.001,0,AL25-(AD25+AJ25))</f>
        <v>0</v>
      </c>
      <c r="BU25" s="90"/>
      <c r="BV25" s="334">
        <f t="shared" ref="BV25" si="115">IF(ABS(AR25-(AN25+AP25))&lt;0.001,0,AR25-(AN25+AP25))</f>
        <v>0</v>
      </c>
      <c r="BW25" s="334">
        <f t="shared" ref="BW25" si="116">IF(ABS(AS25-(AO25+AQ25))&lt;0.001,0,AS25-(AO25+AQ25))</f>
        <v>0</v>
      </c>
      <c r="BX25" s="334">
        <f t="shared" ref="BX25" si="117">IF(ABS(AX25-(AT25+AV25))&lt;0.001,0,AX25-(AT25+AV25))</f>
        <v>0</v>
      </c>
      <c r="BY25" s="334">
        <f t="shared" ref="BY25" si="118">IF(ABS(AY25-(AU25+AW25))&lt;0.001,0,AY25-(AU25+AW25))</f>
        <v>0</v>
      </c>
      <c r="BZ25" s="334">
        <f t="shared" ref="BZ25" si="119">IF(ABS(AZ25-(AN25+AP25+AT25+AV25))&lt;0.001,0,AZ25-(AN25+AP25+AT25+AV25))</f>
        <v>0</v>
      </c>
      <c r="CA25" s="334">
        <f t="shared" ref="CA25" si="120">IF(ABS(BA25-(AO25+AQ25+AU25+AW25))&lt;0.001,0,BA25-(AO25+AQ25+AU25+AW25))</f>
        <v>0</v>
      </c>
      <c r="CB25" s="334">
        <f t="shared" ref="CB25" si="121">IF(ABS(AZ25-(AR25+AX25))&lt;0.001,0,AZ25-(AR25+AX25))</f>
        <v>0</v>
      </c>
      <c r="CC25" s="334">
        <f t="shared" ref="CC25" si="122">IF(ABS(BA25-(AS25+AY25))&lt;0.001,0,BA25-(AS25+AY25))</f>
        <v>0</v>
      </c>
      <c r="CD25" s="355"/>
    </row>
    <row r="26" spans="1:82" s="105" customFormat="1" ht="15" customHeight="1" thickBot="1">
      <c r="B26" s="307" t="s">
        <v>47</v>
      </c>
      <c r="C26" s="307"/>
      <c r="D26" s="307"/>
      <c r="E26" s="307"/>
      <c r="F26" s="308"/>
      <c r="G26" s="292"/>
      <c r="H26" s="574"/>
      <c r="I26" s="293"/>
      <c r="J26" s="312"/>
      <c r="K26" s="313"/>
      <c r="L26" s="312"/>
      <c r="M26" s="310"/>
      <c r="N26" s="312"/>
      <c r="O26" s="310"/>
      <c r="P26" s="312"/>
      <c r="Q26" s="313"/>
      <c r="R26" s="312"/>
      <c r="S26" s="310"/>
      <c r="T26" s="312"/>
      <c r="U26" s="311"/>
      <c r="V26" s="312"/>
      <c r="W26" s="313"/>
      <c r="X26" s="306"/>
      <c r="Y26" s="312"/>
      <c r="Z26" s="313"/>
      <c r="AA26" s="312"/>
      <c r="AB26" s="310"/>
      <c r="AC26" s="312"/>
      <c r="AD26" s="310"/>
      <c r="AE26" s="312"/>
      <c r="AF26" s="313"/>
      <c r="AG26" s="312"/>
      <c r="AH26" s="310"/>
      <c r="AI26" s="312"/>
      <c r="AJ26" s="311"/>
      <c r="AK26" s="312"/>
      <c r="AL26" s="313">
        <v>0</v>
      </c>
      <c r="AM26" s="306"/>
      <c r="AN26" s="312"/>
      <c r="AO26" s="313">
        <v>0</v>
      </c>
      <c r="AP26" s="312"/>
      <c r="AQ26" s="310"/>
      <c r="AR26" s="312"/>
      <c r="AS26" s="310"/>
      <c r="AT26" s="312"/>
      <c r="AU26" s="313"/>
      <c r="AV26" s="312"/>
      <c r="AW26" s="310"/>
      <c r="AX26" s="312"/>
      <c r="AY26" s="311"/>
      <c r="AZ26" s="312"/>
      <c r="BA26" s="313"/>
      <c r="BC26" s="382"/>
      <c r="BD26" s="607"/>
      <c r="BE26" s="607"/>
      <c r="BF26" s="607"/>
      <c r="BG26" s="607"/>
      <c r="BH26" s="607"/>
      <c r="BI26" s="607"/>
      <c r="BJ26" s="607"/>
      <c r="BK26" s="607"/>
      <c r="BL26" s="73"/>
      <c r="BM26" s="607"/>
      <c r="BN26" s="607"/>
      <c r="BO26" s="607"/>
      <c r="BP26" s="607"/>
      <c r="BQ26" s="607"/>
      <c r="BR26" s="607"/>
      <c r="BS26" s="607"/>
      <c r="BT26" s="607"/>
      <c r="BU26" s="73"/>
      <c r="BV26" s="607"/>
      <c r="BW26" s="607"/>
      <c r="BX26" s="607"/>
      <c r="BY26" s="607"/>
      <c r="BZ26" s="607"/>
      <c r="CA26" s="607"/>
      <c r="CB26" s="607"/>
      <c r="CC26" s="607"/>
      <c r="CD26" s="384"/>
    </row>
    <row r="27" spans="1:82" s="256" customFormat="1" ht="15" customHeight="1" thickTop="1">
      <c r="B27" s="508"/>
      <c r="C27" s="325"/>
      <c r="D27" s="325"/>
      <c r="E27" s="325"/>
      <c r="F27" s="326"/>
      <c r="G27" s="509"/>
      <c r="H27" s="320"/>
      <c r="I27" s="94"/>
      <c r="J27" s="719"/>
      <c r="K27" s="718"/>
      <c r="L27" s="719"/>
      <c r="M27" s="719"/>
      <c r="N27" s="719"/>
      <c r="O27" s="719"/>
      <c r="P27" s="719"/>
      <c r="Q27" s="719"/>
      <c r="R27" s="719"/>
      <c r="S27" s="719"/>
      <c r="T27" s="719"/>
      <c r="U27" s="719"/>
      <c r="V27" s="719"/>
      <c r="W27" s="718"/>
      <c r="X27" s="108"/>
      <c r="Y27" s="719"/>
      <c r="Z27" s="718"/>
      <c r="AA27" s="719"/>
      <c r="AB27" s="719"/>
      <c r="AC27" s="719"/>
      <c r="AD27" s="719"/>
      <c r="AE27" s="719"/>
      <c r="AF27" s="719"/>
      <c r="AG27" s="719"/>
      <c r="AH27" s="719"/>
      <c r="AI27" s="719"/>
      <c r="AJ27" s="719"/>
      <c r="AK27" s="719"/>
      <c r="AL27" s="718"/>
      <c r="AM27" s="108"/>
      <c r="AN27" s="719"/>
      <c r="AO27" s="718"/>
      <c r="AP27" s="719"/>
      <c r="AQ27" s="719"/>
      <c r="AR27" s="719"/>
      <c r="AS27" s="719"/>
      <c r="AT27" s="719"/>
      <c r="AU27" s="719"/>
      <c r="AV27" s="719"/>
      <c r="AW27" s="719"/>
      <c r="AX27" s="719"/>
      <c r="AY27" s="719"/>
      <c r="AZ27" s="719"/>
      <c r="BA27" s="718"/>
      <c r="BC27" s="99"/>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99"/>
    </row>
    <row r="28" spans="1:82" s="96" customFormat="1" ht="15" customHeight="1">
      <c r="B28" s="298" t="s">
        <v>268</v>
      </c>
      <c r="C28" s="298"/>
      <c r="D28" s="295"/>
      <c r="E28" s="295"/>
      <c r="F28" s="299"/>
      <c r="G28" s="512"/>
      <c r="H28" s="101" t="s">
        <v>15</v>
      </c>
      <c r="I28" s="460"/>
      <c r="J28" s="223"/>
      <c r="K28" s="481"/>
      <c r="L28" s="223"/>
      <c r="M28" s="304"/>
      <c r="N28" s="223"/>
      <c r="O28" s="304"/>
      <c r="P28" s="223"/>
      <c r="Q28" s="481"/>
      <c r="R28" s="223"/>
      <c r="S28" s="304"/>
      <c r="T28" s="223"/>
      <c r="U28" s="303"/>
      <c r="V28" s="223"/>
      <c r="W28" s="481">
        <v>1336</v>
      </c>
      <c r="Y28" s="223"/>
      <c r="Z28" s="481"/>
      <c r="AA28" s="223"/>
      <c r="AB28" s="304"/>
      <c r="AC28" s="223"/>
      <c r="AD28" s="304">
        <v>627</v>
      </c>
      <c r="AE28" s="223"/>
      <c r="AF28" s="481"/>
      <c r="AG28" s="223"/>
      <c r="AH28" s="304"/>
      <c r="AI28" s="223"/>
      <c r="AJ28" s="303">
        <v>678</v>
      </c>
      <c r="AK28" s="223">
        <v>1330</v>
      </c>
      <c r="AL28" s="481">
        <v>1306</v>
      </c>
      <c r="AN28" s="223"/>
      <c r="AO28" s="481"/>
      <c r="AP28" s="223"/>
      <c r="AQ28" s="304"/>
      <c r="AR28" s="223"/>
      <c r="AS28" s="304"/>
      <c r="AT28" s="223"/>
      <c r="AU28" s="481"/>
      <c r="AV28" s="223"/>
      <c r="AW28" s="304"/>
      <c r="AX28" s="223"/>
      <c r="AY28" s="303"/>
      <c r="AZ28" s="223"/>
      <c r="BA28" s="481"/>
      <c r="BC28" s="352"/>
      <c r="BD28" s="921"/>
      <c r="BE28" s="921"/>
      <c r="BF28" s="921"/>
      <c r="BG28" s="921"/>
      <c r="BH28" s="921"/>
      <c r="BI28" s="921"/>
      <c r="BJ28" s="913">
        <f>IF(ABS(V28-(N28+T28))&lt;0.001,0,V28-(N28+T28))</f>
        <v>0</v>
      </c>
      <c r="BK28" s="913">
        <f>IF(BK$6="OFF",0,IF(BK23=2016,0,IF(ABS(W28-(O28+U28))&lt;0.001,0,W28-(O28+U28))))</f>
        <v>0</v>
      </c>
      <c r="BL28" s="90"/>
      <c r="BM28" s="921"/>
      <c r="BN28" s="921"/>
      <c r="BO28" s="921"/>
      <c r="BP28" s="921"/>
      <c r="BQ28" s="921"/>
      <c r="BR28" s="921"/>
      <c r="BS28" s="913">
        <f>IF(BS$6="OFF",0,IF(ABS(AK28-(AC28+AI28))&lt;0.001,0,AK28-(AC28+AI28)))</f>
        <v>0</v>
      </c>
      <c r="BT28" s="913">
        <f t="shared" ref="BT28" si="123">IF(ABS(AL28-(AD28+AJ28))&lt;0.001,0,AL28-(AD28+AJ28))</f>
        <v>1</v>
      </c>
      <c r="BU28" s="90"/>
      <c r="BV28" s="921"/>
      <c r="BW28" s="921"/>
      <c r="BX28" s="921"/>
      <c r="BY28" s="921"/>
      <c r="BZ28" s="921"/>
      <c r="CA28" s="921"/>
      <c r="CB28" s="913">
        <f t="shared" ref="CB28:CC28" si="124">IF(ABS(AZ28-(AR28+AX28))&lt;0.001,0,AZ28-(AR28+AX28))</f>
        <v>0</v>
      </c>
      <c r="CC28" s="913">
        <f t="shared" si="124"/>
        <v>0</v>
      </c>
      <c r="CD28" s="355"/>
    </row>
    <row r="29" spans="1:82" s="90" customFormat="1" ht="15" customHeight="1" thickBot="1">
      <c r="B29" s="307" t="s">
        <v>1</v>
      </c>
      <c r="C29" s="307"/>
      <c r="D29" s="307"/>
      <c r="E29" s="307"/>
      <c r="F29" s="308"/>
      <c r="G29" s="292"/>
      <c r="H29" s="574"/>
      <c r="I29" s="94"/>
      <c r="J29" s="224"/>
      <c r="K29" s="561"/>
      <c r="L29" s="224"/>
      <c r="M29" s="616"/>
      <c r="N29" s="224"/>
      <c r="O29" s="616"/>
      <c r="P29" s="224"/>
      <c r="Q29" s="561"/>
      <c r="R29" s="224"/>
      <c r="S29" s="616"/>
      <c r="T29" s="224"/>
      <c r="U29" s="225"/>
      <c r="V29" s="224"/>
      <c r="W29" s="561">
        <v>0.182</v>
      </c>
      <c r="Y29" s="224"/>
      <c r="Z29" s="561"/>
      <c r="AA29" s="224"/>
      <c r="AB29" s="616"/>
      <c r="AC29" s="224"/>
      <c r="AD29" s="616">
        <v>0.17399999999999999</v>
      </c>
      <c r="AE29" s="224"/>
      <c r="AF29" s="561"/>
      <c r="AG29" s="224"/>
      <c r="AH29" s="616"/>
      <c r="AI29" s="224"/>
      <c r="AJ29" s="225">
        <v>0.186</v>
      </c>
      <c r="AK29" s="224">
        <v>0.182</v>
      </c>
      <c r="AL29" s="561">
        <v>0.18</v>
      </c>
      <c r="AN29" s="224"/>
      <c r="AO29" s="561"/>
      <c r="AP29" s="224"/>
      <c r="AQ29" s="616"/>
      <c r="AR29" s="224"/>
      <c r="AS29" s="616"/>
      <c r="AT29" s="224"/>
      <c r="AU29" s="561"/>
      <c r="AV29" s="224"/>
      <c r="AW29" s="616"/>
      <c r="AX29" s="224"/>
      <c r="AY29" s="225"/>
      <c r="AZ29" s="224"/>
      <c r="BA29" s="561"/>
      <c r="BC29" s="352"/>
      <c r="BD29" s="607"/>
      <c r="BE29" s="607"/>
      <c r="BF29" s="607"/>
      <c r="BG29" s="607"/>
      <c r="BH29" s="607"/>
      <c r="BI29" s="607"/>
      <c r="BJ29" s="607"/>
      <c r="BK29" s="607"/>
      <c r="BL29" s="73"/>
      <c r="BM29" s="607"/>
      <c r="BN29" s="607"/>
      <c r="BO29" s="607"/>
      <c r="BP29" s="607"/>
      <c r="BQ29" s="607"/>
      <c r="BR29" s="607"/>
      <c r="BS29" s="607"/>
      <c r="BT29" s="607"/>
      <c r="BU29" s="73"/>
      <c r="BV29" s="607"/>
      <c r="BW29" s="607"/>
      <c r="BX29" s="607"/>
      <c r="BY29" s="607"/>
      <c r="BZ29" s="607"/>
      <c r="CA29" s="607"/>
      <c r="CB29" s="607"/>
      <c r="CC29" s="607"/>
      <c r="CD29" s="355"/>
    </row>
    <row r="30" spans="1:82" s="256" customFormat="1" ht="15" customHeight="1" thickTop="1">
      <c r="B30" s="87"/>
      <c r="C30" s="514"/>
      <c r="D30" s="292"/>
      <c r="E30" s="292"/>
      <c r="F30" s="515"/>
      <c r="G30" s="292"/>
      <c r="H30" s="516"/>
      <c r="I30" s="94"/>
      <c r="J30" s="719"/>
      <c r="K30" s="718"/>
      <c r="L30" s="719"/>
      <c r="M30" s="719"/>
      <c r="N30" s="719"/>
      <c r="O30" s="719"/>
      <c r="P30" s="719"/>
      <c r="Q30" s="719"/>
      <c r="R30" s="719"/>
      <c r="S30" s="719"/>
      <c r="T30" s="719"/>
      <c r="U30" s="719"/>
      <c r="V30" s="719"/>
      <c r="W30" s="718"/>
      <c r="X30" s="108"/>
      <c r="Y30" s="719"/>
      <c r="Z30" s="718"/>
      <c r="AA30" s="719"/>
      <c r="AB30" s="719"/>
      <c r="AC30" s="719"/>
      <c r="AD30" s="719"/>
      <c r="AE30" s="719"/>
      <c r="AF30" s="719"/>
      <c r="AG30" s="719"/>
      <c r="AH30" s="719"/>
      <c r="AI30" s="719"/>
      <c r="AJ30" s="719"/>
      <c r="AK30" s="719"/>
      <c r="AL30" s="718"/>
      <c r="AM30" s="108"/>
      <c r="AN30" s="719"/>
      <c r="AO30" s="718"/>
      <c r="AP30" s="719"/>
      <c r="AQ30" s="719"/>
      <c r="AR30" s="719"/>
      <c r="AS30" s="719"/>
      <c r="AT30" s="719"/>
      <c r="AU30" s="719"/>
      <c r="AV30" s="719"/>
      <c r="AW30" s="719"/>
      <c r="AX30" s="719"/>
      <c r="AY30" s="719"/>
      <c r="AZ30" s="719"/>
      <c r="BA30" s="718"/>
      <c r="BC30" s="99"/>
      <c r="BD30" s="87"/>
      <c r="BE30" s="87"/>
      <c r="BF30" s="87"/>
      <c r="BG30" s="87"/>
      <c r="BH30" s="87"/>
      <c r="BI30" s="87"/>
      <c r="BJ30" s="87"/>
      <c r="BK30" s="87"/>
      <c r="BL30" s="87"/>
      <c r="BM30" s="87"/>
      <c r="BN30" s="87"/>
      <c r="BO30" s="87"/>
      <c r="BP30" s="87"/>
      <c r="BQ30" s="87"/>
      <c r="BR30" s="87"/>
      <c r="BS30" s="87"/>
      <c r="BT30" s="87"/>
      <c r="BU30" s="87"/>
      <c r="BV30" s="87"/>
      <c r="BW30" s="87"/>
      <c r="BX30" s="87"/>
      <c r="BY30" s="87"/>
      <c r="BZ30" s="87"/>
      <c r="CA30" s="87"/>
      <c r="CB30" s="87"/>
      <c r="CC30" s="87"/>
      <c r="CD30" s="99"/>
    </row>
    <row r="31" spans="1:82" s="96" customFormat="1" ht="15" customHeight="1">
      <c r="B31" s="298" t="s">
        <v>2</v>
      </c>
      <c r="C31" s="298"/>
      <c r="D31" s="295"/>
      <c r="E31" s="295"/>
      <c r="F31" s="299"/>
      <c r="G31" s="512"/>
      <c r="H31" s="101" t="s">
        <v>17</v>
      </c>
      <c r="I31" s="460"/>
      <c r="J31" s="223"/>
      <c r="K31" s="481"/>
      <c r="L31" s="223"/>
      <c r="M31" s="304"/>
      <c r="N31" s="223"/>
      <c r="O31" s="304"/>
      <c r="P31" s="223"/>
      <c r="Q31" s="481"/>
      <c r="R31" s="223"/>
      <c r="S31" s="304"/>
      <c r="T31" s="223"/>
      <c r="U31" s="303"/>
      <c r="V31" s="223"/>
      <c r="W31" s="481">
        <v>336</v>
      </c>
      <c r="Y31" s="223"/>
      <c r="Z31" s="481"/>
      <c r="AA31" s="223"/>
      <c r="AB31" s="304"/>
      <c r="AC31" s="223"/>
      <c r="AD31" s="304">
        <v>179</v>
      </c>
      <c r="AE31" s="223"/>
      <c r="AF31" s="481"/>
      <c r="AG31" s="223"/>
      <c r="AH31" s="304"/>
      <c r="AI31" s="223"/>
      <c r="AJ31" s="303">
        <v>203</v>
      </c>
      <c r="AK31" s="223">
        <v>335</v>
      </c>
      <c r="AL31" s="481">
        <v>382</v>
      </c>
      <c r="AN31" s="223"/>
      <c r="AO31" s="481"/>
      <c r="AP31" s="223"/>
      <c r="AQ31" s="304"/>
      <c r="AR31" s="223"/>
      <c r="AS31" s="304"/>
      <c r="AT31" s="223"/>
      <c r="AU31" s="481"/>
      <c r="AV31" s="223"/>
      <c r="AW31" s="304"/>
      <c r="AX31" s="223"/>
      <c r="AY31" s="303"/>
      <c r="AZ31" s="223"/>
      <c r="BA31" s="481"/>
      <c r="BC31" s="352"/>
      <c r="BD31" s="921"/>
      <c r="BE31" s="921"/>
      <c r="BF31" s="921"/>
      <c r="BG31" s="921"/>
      <c r="BH31" s="921"/>
      <c r="BI31" s="921"/>
      <c r="BJ31" s="913">
        <f t="shared" ref="BJ31" si="125">IF(ABS(V31-(N31+T31))&lt;0.001,0,V31-(N31+T31))</f>
        <v>0</v>
      </c>
      <c r="BK31" s="913">
        <f>IF(BK$6="OFF",0,IF(BK26=2016,0,IF(ABS(W31-(O31+U31))&lt;0.001,0,W31-(O31+U31))))</f>
        <v>0</v>
      </c>
      <c r="BL31" s="90"/>
      <c r="BM31" s="921"/>
      <c r="BN31" s="921"/>
      <c r="BO31" s="921"/>
      <c r="BP31" s="921"/>
      <c r="BQ31" s="921"/>
      <c r="BR31" s="921"/>
      <c r="BS31" s="913">
        <f>IF(BS$6="OFF",0,IF(ABS(AK31-(AC31+AI31))&lt;0.001,0,AK31-(AC31+AI31)))</f>
        <v>0</v>
      </c>
      <c r="BT31" s="913">
        <f t="shared" ref="BT31" si="126">IF(ABS(AL31-(AD31+AJ31))&lt;0.001,0,AL31-(AD31+AJ31))</f>
        <v>0</v>
      </c>
      <c r="BU31" s="90"/>
      <c r="BV31" s="921"/>
      <c r="BW31" s="921"/>
      <c r="BX31" s="921"/>
      <c r="BY31" s="921"/>
      <c r="BZ31" s="921"/>
      <c r="CA31" s="921"/>
      <c r="CB31" s="913">
        <f t="shared" ref="CB31:CC31" si="127">IF(ABS(AZ31-(AR31+AX31))&lt;0.001,0,AZ31-(AR31+AX31))</f>
        <v>0</v>
      </c>
      <c r="CC31" s="913">
        <f t="shared" si="127"/>
        <v>0</v>
      </c>
      <c r="CD31" s="355"/>
    </row>
    <row r="32" spans="1:82" s="90" customFormat="1" ht="15" customHeight="1" thickBot="1">
      <c r="B32" s="307" t="s">
        <v>1</v>
      </c>
      <c r="C32" s="307"/>
      <c r="D32" s="307"/>
      <c r="E32" s="307"/>
      <c r="F32" s="308"/>
      <c r="G32" s="292"/>
      <c r="H32" s="574"/>
      <c r="I32" s="94"/>
      <c r="J32" s="224"/>
      <c r="K32" s="561"/>
      <c r="L32" s="224"/>
      <c r="M32" s="616"/>
      <c r="N32" s="224"/>
      <c r="O32" s="616"/>
      <c r="P32" s="224"/>
      <c r="Q32" s="561"/>
      <c r="R32" s="224"/>
      <c r="S32" s="616"/>
      <c r="T32" s="224"/>
      <c r="U32" s="225"/>
      <c r="V32" s="224"/>
      <c r="W32" s="561">
        <v>4.5999999999999999E-2</v>
      </c>
      <c r="Y32" s="224"/>
      <c r="Z32" s="561"/>
      <c r="AA32" s="224"/>
      <c r="AB32" s="616"/>
      <c r="AC32" s="224"/>
      <c r="AD32" s="616">
        <v>4.9000000000000002E-2</v>
      </c>
      <c r="AE32" s="224"/>
      <c r="AF32" s="561"/>
      <c r="AG32" s="224"/>
      <c r="AH32" s="616"/>
      <c r="AI32" s="224"/>
      <c r="AJ32" s="225">
        <v>5.6000000000000001E-2</v>
      </c>
      <c r="AK32" s="224">
        <v>4.5999999999999999E-2</v>
      </c>
      <c r="AL32" s="561">
        <v>5.2999999999999999E-2</v>
      </c>
      <c r="AN32" s="224"/>
      <c r="AO32" s="561"/>
      <c r="AP32" s="224"/>
      <c r="AQ32" s="616"/>
      <c r="AR32" s="224"/>
      <c r="AS32" s="616"/>
      <c r="AT32" s="224"/>
      <c r="AU32" s="561"/>
      <c r="AV32" s="224"/>
      <c r="AW32" s="616"/>
      <c r="AX32" s="224"/>
      <c r="AY32" s="225"/>
      <c r="AZ32" s="224"/>
      <c r="BA32" s="561"/>
      <c r="BC32" s="352"/>
      <c r="BD32" s="607"/>
      <c r="BE32" s="607"/>
      <c r="BF32" s="607"/>
      <c r="BG32" s="607"/>
      <c r="BH32" s="607"/>
      <c r="BI32" s="607"/>
      <c r="BJ32" s="607"/>
      <c r="BK32" s="607"/>
      <c r="BL32" s="73"/>
      <c r="BM32" s="607"/>
      <c r="BN32" s="607"/>
      <c r="BO32" s="607"/>
      <c r="BP32" s="607"/>
      <c r="BQ32" s="607"/>
      <c r="BR32" s="607"/>
      <c r="BS32" s="607"/>
      <c r="BT32" s="607"/>
      <c r="BU32" s="73"/>
      <c r="BV32" s="607"/>
      <c r="BW32" s="607"/>
      <c r="BX32" s="607"/>
      <c r="BY32" s="607"/>
      <c r="BZ32" s="607"/>
      <c r="CA32" s="607"/>
      <c r="CB32" s="607"/>
      <c r="CC32" s="607"/>
      <c r="CD32" s="355"/>
    </row>
    <row r="33" spans="2:81" s="129" customFormat="1" ht="15" customHeight="1" thickTop="1">
      <c r="B33" s="129" t="s">
        <v>6</v>
      </c>
      <c r="F33" s="562"/>
      <c r="G33" s="94"/>
      <c r="H33" s="563"/>
      <c r="I33" s="94"/>
      <c r="J33" s="145"/>
      <c r="K33" s="145"/>
      <c r="L33" s="145"/>
      <c r="M33" s="145"/>
      <c r="N33" s="145"/>
      <c r="O33" s="145"/>
      <c r="P33" s="145"/>
      <c r="Q33" s="145"/>
      <c r="R33" s="145"/>
      <c r="S33" s="145"/>
      <c r="T33" s="145"/>
      <c r="U33" s="145"/>
      <c r="V33" s="145"/>
      <c r="W33" s="145"/>
      <c r="Y33" s="145"/>
      <c r="Z33" s="145"/>
      <c r="AA33" s="145"/>
      <c r="AB33" s="145"/>
      <c r="AC33" s="145"/>
      <c r="AD33" s="145"/>
      <c r="AE33" s="145"/>
      <c r="AF33" s="145"/>
      <c r="AG33" s="145"/>
      <c r="AH33" s="145"/>
      <c r="AI33" s="145"/>
      <c r="AJ33" s="145"/>
      <c r="AK33" s="145"/>
      <c r="AL33" s="145"/>
      <c r="AN33" s="145"/>
      <c r="AO33" s="145"/>
      <c r="AP33" s="145"/>
      <c r="AQ33" s="145"/>
      <c r="AR33" s="145"/>
      <c r="AS33" s="145"/>
      <c r="AT33" s="145"/>
      <c r="AU33" s="145"/>
      <c r="AV33" s="145"/>
      <c r="AW33" s="145"/>
      <c r="AX33" s="145"/>
      <c r="AY33" s="145"/>
      <c r="AZ33" s="145"/>
      <c r="BA33" s="145"/>
      <c r="BD33" s="87"/>
      <c r="BE33" s="87"/>
      <c r="BF33" s="87"/>
      <c r="BG33" s="87"/>
      <c r="BH33" s="87"/>
      <c r="BI33" s="87"/>
      <c r="BJ33" s="87"/>
      <c r="BK33" s="87"/>
      <c r="BL33" s="87"/>
      <c r="BM33" s="87"/>
      <c r="BN33" s="87"/>
      <c r="BO33" s="87"/>
      <c r="BP33" s="87"/>
      <c r="BQ33" s="87"/>
      <c r="BR33" s="87"/>
      <c r="BS33" s="87"/>
      <c r="BT33" s="87"/>
      <c r="BU33" s="87"/>
      <c r="BV33" s="87"/>
      <c r="BW33" s="87"/>
      <c r="BX33" s="87"/>
      <c r="BY33" s="87"/>
      <c r="BZ33" s="87"/>
      <c r="CA33" s="87"/>
      <c r="CB33" s="87"/>
      <c r="CC33" s="87"/>
    </row>
    <row r="34" spans="2:81" s="221" customFormat="1" ht="15" customHeight="1">
      <c r="H34" s="100"/>
      <c r="BD34" s="87"/>
      <c r="BE34" s="87"/>
      <c r="BF34" s="87"/>
      <c r="BG34" s="87"/>
      <c r="BH34" s="87"/>
      <c r="BI34" s="87"/>
      <c r="BJ34" s="87"/>
      <c r="BK34" s="87"/>
      <c r="BL34" s="87"/>
      <c r="BM34" s="87"/>
      <c r="BN34" s="87"/>
      <c r="BO34" s="87"/>
      <c r="BP34" s="87"/>
      <c r="BQ34" s="87"/>
      <c r="BR34" s="87"/>
      <c r="BS34" s="87"/>
      <c r="BT34" s="87"/>
      <c r="BU34" s="87"/>
      <c r="BV34" s="87"/>
      <c r="BW34" s="87"/>
      <c r="BX34" s="87"/>
      <c r="BY34" s="87"/>
      <c r="BZ34" s="87"/>
      <c r="CA34" s="87"/>
      <c r="CB34" s="87"/>
      <c r="CC34" s="87"/>
    </row>
    <row r="35" spans="2:81" s="221" customFormat="1" ht="15" customHeight="1">
      <c r="H35" s="100"/>
      <c r="BD35" s="87"/>
      <c r="BE35" s="87"/>
      <c r="BF35" s="87"/>
      <c r="BG35" s="87"/>
      <c r="BH35" s="87"/>
      <c r="BI35" s="87"/>
      <c r="BJ35" s="87"/>
      <c r="BK35" s="87"/>
      <c r="BL35" s="87"/>
      <c r="BM35" s="87"/>
      <c r="BN35" s="87"/>
      <c r="BO35" s="87"/>
      <c r="BP35" s="87"/>
      <c r="BQ35" s="87"/>
      <c r="BR35" s="87"/>
      <c r="BS35" s="87"/>
      <c r="BT35" s="87"/>
      <c r="BU35" s="87"/>
      <c r="BV35" s="87"/>
      <c r="BW35" s="87"/>
      <c r="BX35" s="87"/>
      <c r="BY35" s="87"/>
      <c r="BZ35" s="87"/>
      <c r="CA35" s="87"/>
      <c r="CB35" s="87"/>
      <c r="CC35" s="87"/>
    </row>
    <row r="36" spans="2:81" s="90" customFormat="1" ht="12.75" customHeight="1">
      <c r="H36" s="99"/>
      <c r="BD36" s="87"/>
      <c r="BE36" s="87"/>
      <c r="BF36" s="87"/>
      <c r="BG36" s="87"/>
      <c r="BH36" s="87"/>
      <c r="BI36" s="87"/>
      <c r="BJ36" s="87"/>
      <c r="BK36" s="87"/>
      <c r="BL36" s="87"/>
      <c r="BM36" s="87"/>
      <c r="BN36" s="87"/>
      <c r="BO36" s="87"/>
      <c r="BP36" s="87"/>
      <c r="BQ36" s="87"/>
      <c r="BR36" s="87"/>
      <c r="BS36" s="87"/>
      <c r="BT36" s="87"/>
      <c r="BU36" s="87"/>
      <c r="BV36" s="87"/>
      <c r="BW36" s="87"/>
      <c r="BX36" s="87"/>
      <c r="BY36" s="87"/>
      <c r="BZ36" s="87"/>
      <c r="CA36" s="87"/>
      <c r="CB36" s="87"/>
      <c r="CC36" s="87"/>
    </row>
    <row r="37" spans="2:81" s="90" customFormat="1" ht="12.75" hidden="1" customHeight="1">
      <c r="H37" s="99"/>
      <c r="BD37" s="87"/>
      <c r="BE37" s="87"/>
      <c r="BF37" s="87"/>
      <c r="BG37" s="87"/>
      <c r="BH37" s="87"/>
      <c r="BI37" s="87"/>
      <c r="BJ37" s="87"/>
      <c r="BK37" s="87"/>
      <c r="BL37" s="87"/>
      <c r="BM37" s="87"/>
      <c r="BN37" s="87"/>
      <c r="BO37" s="87"/>
      <c r="BP37" s="87"/>
      <c r="BQ37" s="87"/>
      <c r="BR37" s="87"/>
      <c r="BS37" s="87"/>
      <c r="BT37" s="87"/>
      <c r="BU37" s="87"/>
      <c r="BV37" s="87"/>
      <c r="BW37" s="87"/>
      <c r="BX37" s="87"/>
      <c r="BY37" s="87"/>
      <c r="BZ37" s="87"/>
      <c r="CA37" s="87"/>
      <c r="CB37" s="87"/>
      <c r="CC37" s="87"/>
    </row>
    <row r="38" spans="2:81" s="211" customFormat="1" ht="12.75" hidden="1" customHeight="1">
      <c r="B38" s="389"/>
      <c r="C38" s="389"/>
      <c r="D38" s="389"/>
      <c r="E38" s="389"/>
      <c r="F38" s="389"/>
      <c r="H38" s="390"/>
      <c r="J38" s="389"/>
      <c r="K38" s="389"/>
      <c r="L38" s="389"/>
      <c r="M38" s="389"/>
      <c r="N38" s="389"/>
      <c r="O38" s="389"/>
      <c r="P38" s="389"/>
      <c r="Q38" s="389"/>
      <c r="R38" s="389"/>
      <c r="S38" s="389"/>
      <c r="T38" s="389"/>
      <c r="U38" s="389"/>
      <c r="V38" s="389"/>
      <c r="W38" s="389"/>
      <c r="Y38" s="389"/>
      <c r="Z38" s="389"/>
      <c r="AA38" s="389"/>
      <c r="AB38" s="389"/>
      <c r="AC38" s="389"/>
      <c r="AD38" s="389"/>
      <c r="AE38" s="389"/>
      <c r="AF38" s="389"/>
      <c r="AG38" s="389"/>
      <c r="AH38" s="389"/>
      <c r="AI38" s="389"/>
      <c r="AJ38" s="389"/>
      <c r="AK38" s="389"/>
      <c r="AL38" s="389"/>
      <c r="AN38" s="389"/>
      <c r="AO38" s="389"/>
      <c r="AP38" s="389"/>
      <c r="AQ38" s="389"/>
      <c r="AR38" s="389"/>
      <c r="AS38" s="389"/>
      <c r="AT38" s="389"/>
      <c r="AU38" s="389"/>
      <c r="AV38" s="389"/>
      <c r="AW38" s="389"/>
      <c r="AX38" s="389"/>
      <c r="AY38" s="389"/>
      <c r="AZ38" s="389"/>
      <c r="BA38" s="389"/>
    </row>
    <row r="39" spans="2:81" s="211" customFormat="1" ht="12.75" hidden="1" customHeight="1">
      <c r="B39" s="405" t="s">
        <v>194</v>
      </c>
      <c r="C39" s="146"/>
      <c r="D39" s="146"/>
      <c r="E39" s="146"/>
      <c r="F39" s="146"/>
      <c r="G39" s="146"/>
      <c r="H39" s="244">
        <f>COUNTIF($49:$51,"&gt;2")+COUNTIF($49:$51,"&lt;-2")</f>
        <v>0</v>
      </c>
      <c r="BD39" s="210"/>
      <c r="BE39" s="210"/>
      <c r="BF39" s="210"/>
      <c r="BG39" s="210"/>
      <c r="BH39" s="210"/>
      <c r="BI39" s="210"/>
      <c r="BJ39" s="210"/>
      <c r="BK39" s="210"/>
      <c r="BL39" s="210"/>
      <c r="BM39" s="210"/>
      <c r="BN39" s="210"/>
      <c r="BO39" s="210"/>
      <c r="BP39" s="210"/>
      <c r="BQ39" s="210"/>
      <c r="BR39" s="210"/>
      <c r="BS39" s="210"/>
      <c r="BT39" s="210"/>
      <c r="BU39" s="210"/>
      <c r="BV39" s="210"/>
      <c r="BW39" s="210"/>
      <c r="BX39" s="210"/>
      <c r="BY39" s="210"/>
      <c r="BZ39" s="210"/>
      <c r="CA39" s="210"/>
      <c r="CB39" s="210"/>
      <c r="CC39" s="210"/>
    </row>
    <row r="40" spans="2:81" s="211" customFormat="1" ht="12.75" hidden="1" customHeight="1">
      <c r="B40" s="405" t="s">
        <v>195</v>
      </c>
      <c r="C40" s="146"/>
      <c r="D40" s="146"/>
      <c r="E40" s="146"/>
      <c r="F40" s="146"/>
      <c r="G40" s="146"/>
      <c r="H40" s="244">
        <f>IF(TRIMESTRE=1,COUNTIF($BC:$BT,"&gt;2")+COUNTIF($BC:$BT,"&lt;-2"),IF(OR(TRIMESTRE=2,TRIMESTRE=3),COUNTIF($BC:$BW,"&gt;2")+COUNTIF($BC:$BW,"&lt;-2"),IF(TRIMESTRE=4,COUNTIF($BC:$CD,"&gt;2")+COUNTIF($BC:$CD,"&lt;-2"),"Trim. ?")))</f>
        <v>0</v>
      </c>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0"/>
      <c r="CA40" s="210"/>
      <c r="CB40" s="210"/>
      <c r="CC40" s="210"/>
    </row>
    <row r="41" spans="2:81" s="211" customFormat="1" ht="12.75" hidden="1" customHeight="1">
      <c r="B41" s="405" t="s">
        <v>244</v>
      </c>
      <c r="C41" s="146"/>
      <c r="D41" s="146"/>
      <c r="E41" s="146"/>
      <c r="F41" s="146"/>
      <c r="G41" s="146"/>
      <c r="H41" s="960"/>
    </row>
    <row r="42" spans="2:81" s="211" customFormat="1" ht="12.75" hidden="1" customHeight="1">
      <c r="B42" s="405" t="s">
        <v>196</v>
      </c>
      <c r="C42" s="146"/>
      <c r="D42" s="146"/>
      <c r="E42" s="146"/>
      <c r="F42" s="146"/>
      <c r="G42" s="146"/>
      <c r="H42" s="244">
        <f>COUNTIF($52:$59,"&gt;=1")+COUNTIF($52:$59,"&lt;=-1")+COUNTIF($60:$63,"&gt;=0,1%")+COUNTIF($60:$63,"&lt;=-0,1%")</f>
        <v>0</v>
      </c>
      <c r="BD42" s="210"/>
      <c r="BE42" s="210"/>
      <c r="BF42" s="210"/>
      <c r="BG42" s="210"/>
      <c r="BH42" s="210"/>
      <c r="BI42" s="210"/>
      <c r="BJ42" s="210"/>
      <c r="BK42" s="210"/>
      <c r="BL42" s="210"/>
      <c r="BM42" s="210"/>
      <c r="BN42" s="210"/>
      <c r="BO42" s="210"/>
      <c r="BP42" s="210"/>
      <c r="BQ42" s="210"/>
      <c r="BR42" s="210"/>
      <c r="BS42" s="210"/>
      <c r="BT42" s="210"/>
      <c r="BU42" s="210"/>
      <c r="BV42" s="210"/>
      <c r="BW42" s="210"/>
      <c r="BX42" s="210"/>
      <c r="BY42" s="210"/>
      <c r="BZ42" s="210"/>
      <c r="CA42" s="210"/>
      <c r="CB42" s="210"/>
      <c r="CC42" s="210"/>
    </row>
    <row r="43" spans="2:81" s="146" customFormat="1" ht="12.75" hidden="1" customHeight="1">
      <c r="B43" s="405" t="s">
        <v>414</v>
      </c>
      <c r="H43" s="244">
        <f>COUNTIF($47:$47,"&gt;0")</f>
        <v>0</v>
      </c>
      <c r="U43" s="262"/>
    </row>
    <row r="44" spans="2:81" s="211" customFormat="1" ht="12.75" hidden="1" customHeight="1">
      <c r="B44" s="405" t="s">
        <v>269</v>
      </c>
      <c r="C44" s="146"/>
      <c r="D44" s="146"/>
      <c r="E44" s="146"/>
      <c r="F44" s="146"/>
      <c r="G44" s="146"/>
      <c r="H44" s="425" t="str">
        <f>IF(ISERROR(SUM($49:$63)+SUM($BC:$CD)),"# ERREUR !","OK")</f>
        <v>OK</v>
      </c>
      <c r="BD44" s="210"/>
      <c r="BE44" s="210"/>
      <c r="BF44" s="210"/>
      <c r="BG44" s="210"/>
      <c r="BH44" s="210"/>
      <c r="BI44" s="210"/>
      <c r="BJ44" s="210"/>
      <c r="BK44" s="210"/>
      <c r="BL44" s="210"/>
      <c r="BM44" s="210"/>
      <c r="BN44" s="210"/>
      <c r="BO44" s="210"/>
      <c r="BP44" s="210"/>
      <c r="BQ44" s="210"/>
      <c r="BR44" s="210"/>
      <c r="BS44" s="210"/>
      <c r="BT44" s="210"/>
      <c r="BU44" s="210"/>
      <c r="BV44" s="210"/>
      <c r="BW44" s="210"/>
      <c r="BX44" s="210"/>
      <c r="BY44" s="210"/>
      <c r="BZ44" s="210"/>
      <c r="CA44" s="210"/>
      <c r="CB44" s="210"/>
      <c r="CC44" s="210"/>
    </row>
    <row r="45" spans="2:81" s="211" customFormat="1" ht="12.75" hidden="1" customHeight="1">
      <c r="B45" s="186"/>
      <c r="C45" s="186"/>
      <c r="D45" s="186"/>
      <c r="E45" s="186"/>
      <c r="F45" s="186"/>
      <c r="G45" s="186"/>
      <c r="H45" s="187"/>
      <c r="U45" s="208"/>
      <c r="BD45" s="146"/>
      <c r="BE45" s="146"/>
      <c r="BF45" s="146"/>
      <c r="BG45" s="146"/>
      <c r="BH45" s="146"/>
      <c r="BI45" s="146"/>
      <c r="BJ45" s="146"/>
      <c r="BK45" s="146"/>
      <c r="BM45" s="146"/>
      <c r="BN45" s="146"/>
      <c r="BO45" s="146"/>
      <c r="BP45" s="146"/>
      <c r="BQ45" s="146"/>
      <c r="BR45" s="146"/>
      <c r="BS45" s="146"/>
      <c r="BT45" s="146"/>
      <c r="BV45" s="146"/>
      <c r="BW45" s="146"/>
      <c r="BX45" s="146"/>
      <c r="BY45" s="146"/>
      <c r="BZ45" s="146"/>
      <c r="CA45" s="146"/>
      <c r="CB45" s="146"/>
      <c r="CC45" s="146"/>
    </row>
    <row r="46" spans="2:81" s="211" customFormat="1" ht="12.75" hidden="1" customHeight="1">
      <c r="B46" s="369"/>
      <c r="C46" s="369"/>
      <c r="D46" s="369"/>
      <c r="E46" s="369"/>
      <c r="F46" s="369"/>
      <c r="H46" s="370"/>
      <c r="J46" s="369"/>
      <c r="K46" s="369"/>
      <c r="L46" s="369"/>
      <c r="M46" s="369"/>
      <c r="N46" s="369"/>
      <c r="O46" s="369"/>
      <c r="P46" s="369"/>
      <c r="Q46" s="369"/>
      <c r="R46" s="369"/>
      <c r="S46" s="369"/>
      <c r="T46" s="369"/>
      <c r="U46" s="416"/>
      <c r="V46" s="369"/>
      <c r="W46" s="369"/>
      <c r="Y46" s="369"/>
      <c r="Z46" s="369"/>
      <c r="AA46" s="369"/>
      <c r="AB46" s="369"/>
      <c r="AC46" s="369"/>
      <c r="AD46" s="369"/>
      <c r="AE46" s="369"/>
      <c r="AF46" s="369"/>
      <c r="AG46" s="369"/>
      <c r="AH46" s="369"/>
      <c r="AI46" s="369"/>
      <c r="AJ46" s="369"/>
      <c r="AK46" s="369"/>
      <c r="AL46" s="369"/>
      <c r="AN46" s="369"/>
      <c r="AO46" s="369"/>
      <c r="AP46" s="369"/>
      <c r="AQ46" s="369"/>
      <c r="AR46" s="369"/>
      <c r="AS46" s="369"/>
      <c r="AT46" s="369"/>
      <c r="AU46" s="369"/>
      <c r="AV46" s="369"/>
      <c r="AW46" s="369"/>
      <c r="AX46" s="369"/>
      <c r="AY46" s="369"/>
      <c r="AZ46" s="369"/>
      <c r="BA46" s="369"/>
      <c r="BD46" s="146"/>
      <c r="BE46" s="146"/>
      <c r="BF46" s="146"/>
      <c r="BG46" s="146"/>
      <c r="BH46" s="146"/>
      <c r="BI46" s="146"/>
      <c r="BJ46" s="146"/>
      <c r="BK46" s="146"/>
      <c r="BM46" s="146"/>
      <c r="BN46" s="146"/>
      <c r="BO46" s="146"/>
      <c r="BP46" s="146"/>
      <c r="BQ46" s="146"/>
      <c r="BR46" s="146"/>
      <c r="BS46" s="146"/>
      <c r="BT46" s="146"/>
      <c r="BV46" s="146"/>
      <c r="BW46" s="146"/>
      <c r="BX46" s="146"/>
      <c r="BY46" s="146"/>
      <c r="BZ46" s="146"/>
      <c r="CA46" s="146"/>
      <c r="CB46" s="146"/>
      <c r="CC46" s="146"/>
    </row>
    <row r="47" spans="2:81" s="386" customFormat="1" ht="12.75" hidden="1" customHeight="1">
      <c r="B47" s="386" t="s">
        <v>416</v>
      </c>
      <c r="H47" s="387" t="s">
        <v>191</v>
      </c>
      <c r="J47" s="388">
        <f t="shared" ref="J47:M47" si="128">IF(COUNT(J28:J29,J31:J32)=0,0,COUNT(J28:J29,J31:J32))</f>
        <v>0</v>
      </c>
      <c r="K47" s="388">
        <f t="shared" si="128"/>
        <v>0</v>
      </c>
      <c r="L47" s="388">
        <f t="shared" si="128"/>
        <v>0</v>
      </c>
      <c r="M47" s="388">
        <f t="shared" si="128"/>
        <v>0</v>
      </c>
      <c r="N47" s="829"/>
      <c r="O47" s="829"/>
      <c r="P47" s="388">
        <f t="shared" ref="P47:S47" si="129">IF(COUNT(P28:P29,P31:P32)=0,0,COUNT(P28:P29,P31:P32))</f>
        <v>0</v>
      </c>
      <c r="Q47" s="388">
        <f t="shared" si="129"/>
        <v>0</v>
      </c>
      <c r="R47" s="388">
        <f t="shared" si="129"/>
        <v>0</v>
      </c>
      <c r="S47" s="388">
        <f t="shared" si="129"/>
        <v>0</v>
      </c>
      <c r="T47" s="829"/>
      <c r="U47" s="829"/>
      <c r="V47" s="829"/>
      <c r="W47" s="829"/>
      <c r="X47" s="388"/>
      <c r="Y47" s="388">
        <f t="shared" ref="Y47:AB47" si="130">IF(COUNT(Y28:Y29,Y31:Y32)=0,0,COUNT(Y28:Y29,Y31:Y32))</f>
        <v>0</v>
      </c>
      <c r="Z47" s="388">
        <f t="shared" si="130"/>
        <v>0</v>
      </c>
      <c r="AA47" s="388">
        <f t="shared" si="130"/>
        <v>0</v>
      </c>
      <c r="AB47" s="388">
        <f t="shared" si="130"/>
        <v>0</v>
      </c>
      <c r="AC47" s="829"/>
      <c r="AD47" s="829"/>
      <c r="AE47" s="388">
        <f t="shared" ref="AE47:AH47" si="131">IF(COUNT(AE28:AE29,AE31:AE32)=0,0,COUNT(AE28:AE29,AE31:AE32))</f>
        <v>0</v>
      </c>
      <c r="AF47" s="388">
        <f t="shared" si="131"/>
        <v>0</v>
      </c>
      <c r="AG47" s="388">
        <f t="shared" si="131"/>
        <v>0</v>
      </c>
      <c r="AH47" s="388">
        <f t="shared" si="131"/>
        <v>0</v>
      </c>
      <c r="AI47" s="829"/>
      <c r="AJ47" s="829"/>
      <c r="AK47" s="829"/>
      <c r="AL47" s="829"/>
      <c r="AM47" s="388"/>
      <c r="AN47" s="388">
        <f>IF(COUNT(AN28:AN29,AN31:AN32)=0,0,COUNT(AN28:AN29,AN31:AN32))</f>
        <v>0</v>
      </c>
      <c r="AO47" s="388">
        <f t="shared" ref="AO47:AQ47" si="132">IF(COUNT(AO28:AO29,AO31:AO32)=0,0,COUNT(AO28:AO29,AO31:AO32))</f>
        <v>0</v>
      </c>
      <c r="AP47" s="388">
        <f t="shared" si="132"/>
        <v>0</v>
      </c>
      <c r="AQ47" s="388">
        <f t="shared" si="132"/>
        <v>0</v>
      </c>
      <c r="AR47" s="829"/>
      <c r="AS47" s="829"/>
      <c r="AT47" s="388">
        <f t="shared" ref="AT47:AW47" si="133">IF(COUNT(AT28:AT29,AT31:AT32)=0,0,COUNT(AT28:AT29,AT31:AT32))</f>
        <v>0</v>
      </c>
      <c r="AU47" s="388">
        <f t="shared" si="133"/>
        <v>0</v>
      </c>
      <c r="AV47" s="388">
        <f t="shared" si="133"/>
        <v>0</v>
      </c>
      <c r="AW47" s="388">
        <f t="shared" si="133"/>
        <v>0</v>
      </c>
      <c r="AX47" s="829"/>
      <c r="AY47" s="829"/>
      <c r="AZ47" s="829"/>
      <c r="BA47" s="829"/>
    </row>
    <row r="48" spans="2:81" s="211" customFormat="1" ht="12.75" hidden="1" customHeight="1">
      <c r="B48" s="186"/>
      <c r="C48" s="186"/>
      <c r="D48" s="186"/>
      <c r="E48" s="186"/>
      <c r="F48" s="186"/>
      <c r="G48" s="186"/>
      <c r="H48" s="187"/>
      <c r="BD48" s="210"/>
      <c r="BE48" s="210"/>
      <c r="BF48" s="210"/>
      <c r="BG48" s="210"/>
      <c r="BH48" s="210"/>
      <c r="BI48" s="210"/>
      <c r="BJ48" s="210"/>
      <c r="BK48" s="210"/>
      <c r="BL48" s="210"/>
      <c r="BM48" s="210"/>
      <c r="BN48" s="210"/>
      <c r="BO48" s="210"/>
      <c r="BP48" s="210"/>
      <c r="BQ48" s="210"/>
      <c r="BR48" s="210"/>
      <c r="BS48" s="210"/>
      <c r="BT48" s="210"/>
      <c r="BU48" s="210"/>
      <c r="BV48" s="210"/>
      <c r="BW48" s="210"/>
      <c r="BX48" s="210"/>
      <c r="BY48" s="210"/>
      <c r="BZ48" s="210"/>
      <c r="CA48" s="210"/>
      <c r="CB48" s="210"/>
      <c r="CC48" s="210"/>
    </row>
    <row r="49" spans="2:81" s="211" customFormat="1" ht="12.75" hidden="1" customHeight="1">
      <c r="B49" s="389"/>
      <c r="C49" s="389"/>
      <c r="D49" s="389"/>
      <c r="E49" s="389"/>
      <c r="F49" s="389"/>
      <c r="H49" s="390"/>
      <c r="J49" s="389"/>
      <c r="K49" s="389"/>
      <c r="L49" s="389"/>
      <c r="M49" s="389"/>
      <c r="N49" s="389"/>
      <c r="O49" s="389"/>
      <c r="P49" s="389"/>
      <c r="Q49" s="389"/>
      <c r="R49" s="389"/>
      <c r="S49" s="389"/>
      <c r="T49" s="389"/>
      <c r="U49" s="389"/>
      <c r="V49" s="389"/>
      <c r="W49" s="389"/>
      <c r="Y49" s="389"/>
      <c r="Z49" s="389"/>
      <c r="AA49" s="389"/>
      <c r="AB49" s="389"/>
      <c r="AC49" s="389"/>
      <c r="AD49" s="389"/>
      <c r="AE49" s="389"/>
      <c r="AF49" s="389"/>
      <c r="AG49" s="389"/>
      <c r="AH49" s="389"/>
      <c r="AI49" s="389"/>
      <c r="AJ49" s="389"/>
      <c r="AK49" s="389"/>
      <c r="AL49" s="389"/>
      <c r="AN49" s="389"/>
      <c r="AO49" s="389"/>
      <c r="AP49" s="389"/>
      <c r="AQ49" s="389"/>
      <c r="AR49" s="389"/>
      <c r="AS49" s="389"/>
      <c r="AT49" s="389"/>
      <c r="AU49" s="389"/>
      <c r="AV49" s="389"/>
      <c r="AW49" s="389"/>
      <c r="AX49" s="389"/>
      <c r="AY49" s="389"/>
      <c r="AZ49" s="389"/>
      <c r="BA49" s="389"/>
    </row>
    <row r="50" spans="2:81" s="155" customFormat="1" ht="12.75" hidden="1" customHeight="1">
      <c r="B50" s="155" t="s">
        <v>62</v>
      </c>
      <c r="H50" s="156" t="s">
        <v>191</v>
      </c>
      <c r="J50" s="795">
        <f t="shared" ref="J50:V50" si="134">IF(ABS(J9-(J11+J13+J15+J17+J19+J23+J25))&lt;0.001,0,J9-(J11+J13+J15+J17+J19+J23+J25))</f>
        <v>0</v>
      </c>
      <c r="K50" s="795">
        <f t="shared" si="134"/>
        <v>0</v>
      </c>
      <c r="L50" s="795">
        <f t="shared" si="134"/>
        <v>0</v>
      </c>
      <c r="M50" s="795">
        <f t="shared" si="134"/>
        <v>0</v>
      </c>
      <c r="N50" s="795">
        <f t="shared" si="134"/>
        <v>0</v>
      </c>
      <c r="O50" s="795">
        <f t="shared" si="134"/>
        <v>0</v>
      </c>
      <c r="P50" s="795">
        <f t="shared" si="134"/>
        <v>0</v>
      </c>
      <c r="Q50" s="795">
        <f t="shared" si="134"/>
        <v>0</v>
      </c>
      <c r="R50" s="795">
        <f t="shared" si="134"/>
        <v>0</v>
      </c>
      <c r="S50" s="795">
        <f t="shared" si="134"/>
        <v>0</v>
      </c>
      <c r="T50" s="795">
        <f t="shared" si="134"/>
        <v>0</v>
      </c>
      <c r="U50" s="795">
        <f t="shared" si="134"/>
        <v>0</v>
      </c>
      <c r="V50" s="795">
        <f t="shared" si="134"/>
        <v>0</v>
      </c>
      <c r="W50" s="795">
        <f>IF(ABS(W9-(W11+W13+W15+W17+W19+W23+W25))&lt;0.001,0,W9-(W11+W13+W15+W17+W19+W23+W25))</f>
        <v>0</v>
      </c>
      <c r="X50" s="157"/>
      <c r="Y50" s="157">
        <f t="shared" ref="Y50:AL50" si="135">IF(ABS(Y9-(Y11+Y13+Y15+Y17+Y19+Y23+Y25))&lt;0.001,0,Y9-(Y11+Y13+Y15+Y17+Y19+Y23+Y25))</f>
        <v>0</v>
      </c>
      <c r="Z50" s="157">
        <f t="shared" si="135"/>
        <v>0</v>
      </c>
      <c r="AA50" s="157">
        <f t="shared" si="135"/>
        <v>0</v>
      </c>
      <c r="AB50" s="157">
        <f t="shared" si="135"/>
        <v>0</v>
      </c>
      <c r="AC50" s="157">
        <f t="shared" si="135"/>
        <v>0</v>
      </c>
      <c r="AD50" s="157">
        <f t="shared" si="135"/>
        <v>0</v>
      </c>
      <c r="AE50" s="157">
        <f t="shared" si="135"/>
        <v>0</v>
      </c>
      <c r="AF50" s="157">
        <f t="shared" si="135"/>
        <v>0</v>
      </c>
      <c r="AG50" s="157">
        <f t="shared" si="135"/>
        <v>0</v>
      </c>
      <c r="AH50" s="157">
        <f t="shared" si="135"/>
        <v>0</v>
      </c>
      <c r="AI50" s="157">
        <f t="shared" si="135"/>
        <v>0</v>
      </c>
      <c r="AJ50" s="157">
        <f t="shared" si="135"/>
        <v>-1</v>
      </c>
      <c r="AK50" s="157">
        <f t="shared" si="135"/>
        <v>1</v>
      </c>
      <c r="AL50" s="157">
        <f t="shared" si="135"/>
        <v>0</v>
      </c>
      <c r="AM50" s="157"/>
      <c r="AN50" s="157">
        <f t="shared" ref="AN50:BA50" si="136">IF(ABS(AN9-(AN11+AN13+AN15+AN17+AN19+AN23+AN25))&lt;0.001,0,AN9-(AN11+AN13+AN15+AN17+AN19+AN23+AN25))</f>
        <v>1</v>
      </c>
      <c r="AO50" s="157">
        <f t="shared" si="136"/>
        <v>1</v>
      </c>
      <c r="AP50" s="157">
        <f t="shared" si="136"/>
        <v>0</v>
      </c>
      <c r="AQ50" s="157">
        <f t="shared" si="136"/>
        <v>0</v>
      </c>
      <c r="AR50" s="157">
        <f t="shared" si="136"/>
        <v>0</v>
      </c>
      <c r="AS50" s="157">
        <f t="shared" si="136"/>
        <v>0</v>
      </c>
      <c r="AT50" s="157">
        <f t="shared" si="136"/>
        <v>0</v>
      </c>
      <c r="AU50" s="157">
        <f t="shared" si="136"/>
        <v>0</v>
      </c>
      <c r="AV50" s="157">
        <f t="shared" si="136"/>
        <v>0</v>
      </c>
      <c r="AW50" s="157">
        <f t="shared" si="136"/>
        <v>0</v>
      </c>
      <c r="AX50" s="157">
        <f t="shared" si="136"/>
        <v>0</v>
      </c>
      <c r="AY50" s="157">
        <f t="shared" si="136"/>
        <v>0</v>
      </c>
      <c r="AZ50" s="157">
        <f t="shared" si="136"/>
        <v>0</v>
      </c>
      <c r="BA50" s="157">
        <f t="shared" si="136"/>
        <v>0</v>
      </c>
      <c r="BD50" s="210"/>
      <c r="BE50" s="210"/>
      <c r="BF50" s="210"/>
      <c r="BG50" s="210"/>
      <c r="BH50" s="210"/>
      <c r="BI50" s="210"/>
      <c r="BJ50" s="210"/>
      <c r="BK50" s="210"/>
      <c r="BL50" s="210"/>
      <c r="BM50" s="210"/>
      <c r="BN50" s="210"/>
      <c r="BO50" s="210"/>
      <c r="BP50" s="210"/>
      <c r="BQ50" s="210"/>
      <c r="BR50" s="210"/>
      <c r="BS50" s="210"/>
      <c r="BT50" s="210"/>
      <c r="BU50" s="210"/>
      <c r="BV50" s="210"/>
      <c r="BW50" s="210"/>
      <c r="BX50" s="210"/>
      <c r="BY50" s="210"/>
      <c r="BZ50" s="210"/>
      <c r="CA50" s="210"/>
      <c r="CB50" s="210"/>
      <c r="CC50" s="210"/>
    </row>
    <row r="51" spans="2:81" s="211" customFormat="1" ht="12.75" hidden="1" customHeight="1">
      <c r="B51" s="186"/>
      <c r="C51" s="186"/>
      <c r="D51" s="186"/>
      <c r="E51" s="186"/>
      <c r="F51" s="186"/>
      <c r="H51" s="187"/>
      <c r="J51" s="186"/>
      <c r="K51" s="186"/>
      <c r="L51" s="186"/>
      <c r="M51" s="186"/>
      <c r="N51" s="186"/>
      <c r="O51" s="186"/>
      <c r="P51" s="186"/>
      <c r="Q51" s="186"/>
      <c r="R51" s="186"/>
      <c r="S51" s="186"/>
      <c r="T51" s="186"/>
      <c r="U51" s="186"/>
      <c r="V51" s="186"/>
      <c r="W51" s="186"/>
      <c r="Y51" s="186"/>
      <c r="Z51" s="186"/>
      <c r="AA51" s="186"/>
      <c r="AB51" s="186"/>
      <c r="AC51" s="186"/>
      <c r="AD51" s="186"/>
      <c r="AE51" s="186"/>
      <c r="AF51" s="186"/>
      <c r="AG51" s="186"/>
      <c r="AH51" s="186"/>
      <c r="AI51" s="186"/>
      <c r="AJ51" s="186"/>
      <c r="AK51" s="186"/>
      <c r="AL51" s="186"/>
      <c r="AN51" s="186"/>
      <c r="AO51" s="186"/>
      <c r="AP51" s="186"/>
      <c r="AQ51" s="186"/>
      <c r="AR51" s="186"/>
      <c r="AS51" s="186"/>
      <c r="AT51" s="186"/>
      <c r="AU51" s="186"/>
      <c r="AV51" s="186"/>
      <c r="AW51" s="186"/>
      <c r="AX51" s="186"/>
      <c r="AY51" s="186"/>
      <c r="AZ51" s="186"/>
      <c r="BA51" s="186"/>
    </row>
    <row r="52" spans="2:81" s="211" customFormat="1" ht="12.75" hidden="1" customHeight="1">
      <c r="H52" s="13"/>
      <c r="BD52" s="210"/>
      <c r="BE52" s="210"/>
      <c r="BF52" s="210"/>
      <c r="BG52" s="210"/>
      <c r="BH52" s="210"/>
      <c r="BI52" s="210"/>
      <c r="BJ52" s="210"/>
      <c r="BK52" s="210"/>
      <c r="BL52" s="210"/>
      <c r="BM52" s="210"/>
      <c r="BN52" s="210"/>
      <c r="BO52" s="210"/>
      <c r="BP52" s="210"/>
      <c r="BQ52" s="210"/>
      <c r="BR52" s="210"/>
      <c r="BS52" s="210"/>
      <c r="BT52" s="210"/>
      <c r="BU52" s="210"/>
      <c r="BV52" s="210"/>
      <c r="BW52" s="210"/>
      <c r="BX52" s="210"/>
      <c r="BY52" s="210"/>
      <c r="BZ52" s="210"/>
      <c r="CA52" s="210"/>
      <c r="CB52" s="210"/>
      <c r="CC52" s="210"/>
    </row>
    <row r="53" spans="2:81" s="155" customFormat="1" ht="12.75" hidden="1" customHeight="1">
      <c r="B53" s="155" t="s">
        <v>324</v>
      </c>
      <c r="H53" s="156" t="s">
        <v>192</v>
      </c>
      <c r="J53" s="795">
        <f>IF(ABS(J9-'Telecoms - Financial KPIs'!J28)&lt;0.001,0,J9-'Telecoms - Financial KPIs'!J28)</f>
        <v>0</v>
      </c>
      <c r="K53" s="795">
        <f>IF(ABS(K9-'Telecoms - Financial KPIs'!K28)&lt;0.001,0,K9-'Telecoms - Financial KPIs'!K28)</f>
        <v>0</v>
      </c>
      <c r="L53" s="795">
        <f>IF(ABS(L9-'Telecoms - Financial KPIs'!L28)&lt;0.001,0,L9-'Telecoms - Financial KPIs'!L28)</f>
        <v>0</v>
      </c>
      <c r="M53" s="795">
        <f>IF(ABS(M9-'Telecoms - Financial KPIs'!M28)&lt;0.001,0,M9-'Telecoms - Financial KPIs'!M28)</f>
        <v>0</v>
      </c>
      <c r="N53" s="795">
        <f>IF(ABS(N9-'Telecoms - Financial KPIs'!N28)&lt;0.001,0,N9-'Telecoms - Financial KPIs'!N28)</f>
        <v>0</v>
      </c>
      <c r="O53" s="795">
        <f>IF(ABS(O9-'Telecoms - Financial KPIs'!O28)&lt;0.001,0,O9-'Telecoms - Financial KPIs'!O28)</f>
        <v>0</v>
      </c>
      <c r="P53" s="795">
        <f>IF(ABS(P9-'Telecoms - Financial KPIs'!P28)&lt;0.001,0,P9-'Telecoms - Financial KPIs'!P28)</f>
        <v>0</v>
      </c>
      <c r="Q53" s="795">
        <f>IF(ABS(Q9-'Telecoms - Financial KPIs'!Q28)&lt;0.001,0,Q9-'Telecoms - Financial KPIs'!Q28)</f>
        <v>0</v>
      </c>
      <c r="R53" s="795">
        <f>IF(ABS(R9-'Telecoms - Financial KPIs'!R28)&lt;0.001,0,R9-'Telecoms - Financial KPIs'!R28)</f>
        <v>0</v>
      </c>
      <c r="S53" s="795">
        <f>IF(ABS(S9-'Telecoms - Financial KPIs'!S28)&lt;0.001,0,S9-'Telecoms - Financial KPIs'!S28)</f>
        <v>0</v>
      </c>
      <c r="T53" s="795">
        <f>IF(ABS(T9-'Telecoms - Financial KPIs'!T28)&lt;0.001,0,T9-'Telecoms - Financial KPIs'!T28)</f>
        <v>0</v>
      </c>
      <c r="U53" s="795">
        <f>IF(ABS(U9-'Telecoms - Financial KPIs'!U28)&lt;0.001,0,U9-'Telecoms - Financial KPIs'!U28)</f>
        <v>0</v>
      </c>
      <c r="V53" s="795">
        <f>IF(ABS(V9-'Telecoms - Financial KPIs'!V28)&lt;0.001,0,V9-'Telecoms - Financial KPIs'!V28)</f>
        <v>0</v>
      </c>
      <c r="W53" s="795">
        <f>IF(ABS(W9-'Telecoms - Financial KPIs'!W28)&lt;0.001,0,W9-'Telecoms - Financial KPIs'!W28)</f>
        <v>0</v>
      </c>
      <c r="X53" s="157"/>
      <c r="Y53" s="157">
        <f>IF(ABS(Y9-'Telecoms - Financial KPIs'!Y28)&lt;0.001,0,Y9-'Telecoms - Financial KPIs'!Y28)</f>
        <v>0</v>
      </c>
      <c r="Z53" s="157">
        <f>IF(ABS(Z9-'Telecoms - Financial KPIs'!Z28)&lt;0.001,0,Z9-'Telecoms - Financial KPIs'!Z28)</f>
        <v>0</v>
      </c>
      <c r="AA53" s="157">
        <f>IF(ABS(AA9-'Telecoms - Financial KPIs'!AA28)&lt;0.001,0,AA9-'Telecoms - Financial KPIs'!AA28)</f>
        <v>0</v>
      </c>
      <c r="AB53" s="157">
        <f>IF(ABS(AB9-'Telecoms - Financial KPIs'!AB28)&lt;0.001,0,AB9-'Telecoms - Financial KPIs'!AB28)</f>
        <v>0</v>
      </c>
      <c r="AC53" s="157">
        <f>IF(ABS(AC9-'Telecoms - Financial KPIs'!AC28)&lt;0.001,0,AC9-'Telecoms - Financial KPIs'!AC28)</f>
        <v>0</v>
      </c>
      <c r="AD53" s="157">
        <f>IF(ABS(AD9-'Telecoms - Financial KPIs'!AD28)&lt;0.001,0,AD9-'Telecoms - Financial KPIs'!AD28)</f>
        <v>0</v>
      </c>
      <c r="AE53" s="157">
        <f>IF(ABS(AE9-'Telecoms - Financial KPIs'!AE28)&lt;0.001,0,AE9-'Telecoms - Financial KPIs'!AE28)</f>
        <v>0</v>
      </c>
      <c r="AF53" s="157">
        <f>IF(ABS(AF9-'Telecoms - Financial KPIs'!AF28)&lt;0.001,0,AF9-'Telecoms - Financial KPIs'!AF28)</f>
        <v>0</v>
      </c>
      <c r="AG53" s="157">
        <f>IF(ABS(AG9-'Telecoms - Financial KPIs'!AG28)&lt;0.001,0,AG9-'Telecoms - Financial KPIs'!AG28)</f>
        <v>0</v>
      </c>
      <c r="AH53" s="157">
        <f>IF(ABS(AH9-'Telecoms - Financial KPIs'!AH28)&lt;0.001,0,AH9-'Telecoms - Financial KPIs'!AH28)</f>
        <v>0</v>
      </c>
      <c r="AI53" s="157">
        <f>IF(ABS(AI9-'Telecoms - Financial KPIs'!AI28)&lt;0.001,0,AI9-'Telecoms - Financial KPIs'!AI28)</f>
        <v>0</v>
      </c>
      <c r="AJ53" s="157">
        <f>IF(ABS(AJ9-'Telecoms - Financial KPIs'!AJ28)&lt;0.001,0,AJ9-'Telecoms - Financial KPIs'!AJ28)</f>
        <v>0</v>
      </c>
      <c r="AK53" s="157">
        <f>IF(ABS(AK9-'Telecoms - Financial KPIs'!AK28)&lt;0.001,0,AK9-'Telecoms - Financial KPIs'!AK28)</f>
        <v>0</v>
      </c>
      <c r="AL53" s="157">
        <f>IF(ABS(AL9-'Telecoms - Financial KPIs'!AL28)&lt;0.001,0,AL9-'Telecoms - Financial KPIs'!AL28)</f>
        <v>0</v>
      </c>
      <c r="AM53" s="157"/>
      <c r="AN53" s="157">
        <f>IF(ABS(AN9-'Telecoms - Financial KPIs'!AN28)&lt;0.001,0,AN9-'Telecoms - Financial KPIs'!AN28)</f>
        <v>0</v>
      </c>
      <c r="AO53" s="157">
        <f>IF(ABS(AO9-'Telecoms - Financial KPIs'!AO28)&lt;0.001,0,AO9-'Telecoms - Financial KPIs'!AO28)</f>
        <v>0</v>
      </c>
      <c r="AP53" s="157">
        <f>IF(ABS(AP9-'Telecoms - Financial KPIs'!AP28)&lt;0.001,0,AP9-'Telecoms - Financial KPIs'!AP28)</f>
        <v>0</v>
      </c>
      <c r="AQ53" s="157">
        <f>IF(ABS(AQ9-'Telecoms - Financial KPIs'!AQ28)&lt;0.001,0,AQ9-'Telecoms - Financial KPIs'!AQ28)</f>
        <v>0</v>
      </c>
      <c r="AR53" s="157">
        <f>IF(ABS(AR9-'Telecoms - Financial KPIs'!AR28)&lt;0.001,0,AR9-'Telecoms - Financial KPIs'!AR28)</f>
        <v>0</v>
      </c>
      <c r="AS53" s="157">
        <f>IF(ABS(AS9-'Telecoms - Financial KPIs'!AS28)&lt;0.001,0,AS9-'Telecoms - Financial KPIs'!AS28)</f>
        <v>0</v>
      </c>
      <c r="AT53" s="157">
        <f>IF(ABS(AT9-'Telecoms - Financial KPIs'!AT28)&lt;0.001,0,AT9-'Telecoms - Financial KPIs'!AT28)</f>
        <v>0</v>
      </c>
      <c r="AU53" s="157">
        <f>IF(ABS(AU9-'Telecoms - Financial KPIs'!AU28)&lt;0.001,0,AU9-'Telecoms - Financial KPIs'!AU28)</f>
        <v>0</v>
      </c>
      <c r="AV53" s="157">
        <f>IF(ABS(AV9-'Telecoms - Financial KPIs'!AV28)&lt;0.001,0,AV9-'Telecoms - Financial KPIs'!AV28)</f>
        <v>0</v>
      </c>
      <c r="AW53" s="157">
        <f>IF(ABS(AW9-'Telecoms - Financial KPIs'!AW28)&lt;0.001,0,AW9-'Telecoms - Financial KPIs'!AW28)</f>
        <v>0</v>
      </c>
      <c r="AX53" s="157">
        <f>IF(ABS(AX9-'Telecoms - Financial KPIs'!AX28)&lt;0.001,0,AX9-'Telecoms - Financial KPIs'!AX28)</f>
        <v>0</v>
      </c>
      <c r="AY53" s="157">
        <f>IF(ABS(AY9-'Telecoms - Financial KPIs'!AY28)&lt;0.001,0,AY9-'Telecoms - Financial KPIs'!AY28)</f>
        <v>0</v>
      </c>
      <c r="AZ53" s="157">
        <f>IF(ABS(AZ9-'Telecoms - Financial KPIs'!AZ28)&lt;0.001,0,AZ9-'Telecoms - Financial KPIs'!AZ28)</f>
        <v>0</v>
      </c>
      <c r="BA53" s="157">
        <f>IF(ABS(BA9-'Telecoms - Financial KPIs'!BA28)&lt;0.001,0,BA9-'Telecoms - Financial KPIs'!BA28)</f>
        <v>0</v>
      </c>
    </row>
    <row r="54" spans="2:81" s="155" customFormat="1" ht="12.75" hidden="1" customHeight="1">
      <c r="B54" s="155" t="s">
        <v>325</v>
      </c>
      <c r="H54" s="156" t="s">
        <v>192</v>
      </c>
      <c r="J54" s="400"/>
      <c r="K54" s="400"/>
      <c r="L54" s="400"/>
      <c r="M54" s="400"/>
      <c r="N54" s="795">
        <f>IF(ABS(N28-'Telecoms - Financial KPIs'!N76)&lt;0.001,0,N28-'Telecoms - Financial KPIs'!N76)</f>
        <v>0</v>
      </c>
      <c r="O54" s="157">
        <f>IF(ABS(O28-'Telecoms - Financial KPIs'!O76)&lt;0.001,0,O28-'Telecoms - Financial KPIs'!O76)</f>
        <v>0</v>
      </c>
      <c r="P54" s="400"/>
      <c r="Q54" s="400"/>
      <c r="R54" s="400"/>
      <c r="S54" s="400"/>
      <c r="T54" s="795">
        <f>IF(ABS(T28-'Telecoms - Financial KPIs'!T76)&lt;0.001,0,T28-'Telecoms - Financial KPIs'!T76)</f>
        <v>0</v>
      </c>
      <c r="U54" s="795">
        <f>IF(ABS(U28-'Telecoms - Financial KPIs'!U76)&lt;0.001,0,U28-'Telecoms - Financial KPIs'!U76)</f>
        <v>0</v>
      </c>
      <c r="V54" s="795">
        <f>IF(ABS(V28-'Telecoms - Financial KPIs'!V76)&lt;0.001,0,V28-'Telecoms - Financial KPIs'!V76)</f>
        <v>0</v>
      </c>
      <c r="W54" s="157">
        <f>IF(ABS(W28-'Telecoms - Financial KPIs'!W76)&lt;0.001,0,W28-'Telecoms - Financial KPIs'!W76)</f>
        <v>0</v>
      </c>
      <c r="X54" s="157"/>
      <c r="Y54" s="400"/>
      <c r="Z54" s="400"/>
      <c r="AA54" s="400"/>
      <c r="AB54" s="400"/>
      <c r="AC54" s="157">
        <f>IF(ABS(AC28-'Telecoms - Financial KPIs'!AC76)&lt;0.001,0,AC28-'Telecoms - Financial KPIs'!AC76)</f>
        <v>0</v>
      </c>
      <c r="AD54" s="157">
        <f>IF(ABS(AD28-'Telecoms - Financial KPIs'!AD76)&lt;0.001,0,AD28-'Telecoms - Financial KPIs'!AD76)</f>
        <v>0</v>
      </c>
      <c r="AE54" s="400"/>
      <c r="AF54" s="400"/>
      <c r="AG54" s="400"/>
      <c r="AH54" s="400"/>
      <c r="AI54" s="157">
        <f>IF(ABS(AI28-'Telecoms - Financial KPIs'!AI76)&lt;0.001,0,AI28-'Telecoms - Financial KPIs'!AI76)</f>
        <v>0</v>
      </c>
      <c r="AJ54" s="157">
        <f>IF(ABS(AJ28-'Telecoms - Financial KPIs'!AJ76)&lt;0.001,0,AJ28-'Telecoms - Financial KPIs'!AJ76)</f>
        <v>0</v>
      </c>
      <c r="AK54" s="157">
        <f>IF(ABS(AK28-'Telecoms - Financial KPIs'!AK76)&lt;0.001,0,AK28-'Telecoms - Financial KPIs'!AK76)</f>
        <v>0</v>
      </c>
      <c r="AL54" s="157">
        <f>IF(ABS(AL28-'Telecoms - Financial KPIs'!AL76)&lt;0.001,0,AL28-'Telecoms - Financial KPIs'!AL76)</f>
        <v>0</v>
      </c>
      <c r="AM54" s="157"/>
      <c r="AN54" s="400"/>
      <c r="AO54" s="400"/>
      <c r="AP54" s="400"/>
      <c r="AQ54" s="400"/>
      <c r="AR54" s="157">
        <f>IF(ABS(AR28-'Telecoms - Financial KPIs'!AR76)&lt;0.001,0,AR28-'Telecoms - Financial KPIs'!AR76)</f>
        <v>0</v>
      </c>
      <c r="AS54" s="157">
        <f>IF(ABS(AS28-'Telecoms - Financial KPIs'!AS76)&lt;0.001,0,AS28-'Telecoms - Financial KPIs'!AS76)</f>
        <v>0</v>
      </c>
      <c r="AT54" s="400"/>
      <c r="AU54" s="400"/>
      <c r="AV54" s="400"/>
      <c r="AW54" s="400"/>
      <c r="AX54" s="157">
        <f>IF(ABS(AX28-'Telecoms - Financial KPIs'!AX76)&lt;0.001,0,AX28-'Telecoms - Financial KPIs'!AX76)</f>
        <v>0</v>
      </c>
      <c r="AY54" s="157">
        <f>IF(ABS(AY28-'Telecoms - Financial KPIs'!AY76)&lt;0.001,0,AY28-'Telecoms - Financial KPIs'!AY76)</f>
        <v>0</v>
      </c>
      <c r="AZ54" s="157">
        <f>IF(ABS(AZ28-'Telecoms - Financial KPIs'!AZ76)&lt;0.001,0,AZ28-'Telecoms - Financial KPIs'!AZ76)</f>
        <v>0</v>
      </c>
      <c r="BA54" s="157">
        <f>IF(ABS(BA28-'Telecoms - Financial KPIs'!BA76)&lt;0.001,0,BA28-'Telecoms - Financial KPIs'!BA76)</f>
        <v>0</v>
      </c>
    </row>
    <row r="55" spans="2:81" s="155" customFormat="1" ht="12.75" hidden="1" customHeight="1">
      <c r="B55" s="155" t="s">
        <v>326</v>
      </c>
      <c r="H55" s="156" t="s">
        <v>192</v>
      </c>
      <c r="J55" s="400"/>
      <c r="K55" s="400"/>
      <c r="L55" s="400"/>
      <c r="M55" s="400"/>
      <c r="N55" s="795">
        <f>IF(ABS(N31-'Telecoms - Financial KPIs'!N100)&lt;0.001,0,N31-'Telecoms - Financial KPIs'!N100)</f>
        <v>0</v>
      </c>
      <c r="O55" s="157">
        <f>IF(ABS(O31-'Telecoms - Financial KPIs'!O100)&lt;0.001,0,O31-'Telecoms - Financial KPIs'!O100)</f>
        <v>0</v>
      </c>
      <c r="P55" s="400"/>
      <c r="Q55" s="400"/>
      <c r="R55" s="400"/>
      <c r="S55" s="400"/>
      <c r="T55" s="157">
        <f>IF(ABS(T31-'Telecoms - Financial KPIs'!T100)&lt;0.001,0,T31-'Telecoms - Financial KPIs'!T100)</f>
        <v>0</v>
      </c>
      <c r="U55" s="157">
        <f>IF(ABS(U31-'Telecoms - Financial KPIs'!U100)&lt;0.001,0,U31-'Telecoms - Financial KPIs'!U100)</f>
        <v>0</v>
      </c>
      <c r="V55" s="157">
        <f>IF(ABS(V31-'Telecoms - Financial KPIs'!V100)&lt;0.001,0,V31-'Telecoms - Financial KPIs'!V100)</f>
        <v>0</v>
      </c>
      <c r="W55" s="157">
        <f>IF(ABS(W31-'Telecoms - Financial KPIs'!W100)&lt;0.001,0,W31-'Telecoms - Financial KPIs'!W100)</f>
        <v>0</v>
      </c>
      <c r="X55" s="157"/>
      <c r="Y55" s="400"/>
      <c r="Z55" s="400"/>
      <c r="AA55" s="400"/>
      <c r="AB55" s="400"/>
      <c r="AC55" s="157">
        <f>IF(ABS(AC31-'Telecoms - Financial KPIs'!AC100)&lt;0.001,0,AC31-'Telecoms - Financial KPIs'!AC100)</f>
        <v>0</v>
      </c>
      <c r="AD55" s="157">
        <f>IF(ABS(AD31-'Telecoms - Financial KPIs'!AD100)&lt;0.001,0,AD31-'Telecoms - Financial KPIs'!AD100)</f>
        <v>0</v>
      </c>
      <c r="AE55" s="400"/>
      <c r="AF55" s="400"/>
      <c r="AG55" s="400"/>
      <c r="AH55" s="400"/>
      <c r="AI55" s="157">
        <f>IF(ABS(AI31-'Telecoms - Financial KPIs'!AI100)&lt;0.001,0,AI31-'Telecoms - Financial KPIs'!AI100)</f>
        <v>0</v>
      </c>
      <c r="AJ55" s="157">
        <f>IF(ABS(AJ31-'Telecoms - Financial KPIs'!AJ100)&lt;0.001,0,AJ31-'Telecoms - Financial KPIs'!AJ100)</f>
        <v>0</v>
      </c>
      <c r="AK55" s="157">
        <f>IF(ABS(AK31-'Telecoms - Financial KPIs'!AK100)&lt;0.001,0,AK31-'Telecoms - Financial KPIs'!AK100)</f>
        <v>0</v>
      </c>
      <c r="AL55" s="157">
        <f>IF(ABS(AL31-'Telecoms - Financial KPIs'!AL100)&lt;0.001,0,AL31-'Telecoms - Financial KPIs'!AL100)</f>
        <v>0</v>
      </c>
      <c r="AM55" s="157"/>
      <c r="AN55" s="400"/>
      <c r="AO55" s="400"/>
      <c r="AP55" s="400"/>
      <c r="AQ55" s="400"/>
      <c r="AR55" s="157">
        <f>IF(ABS(AR31-'Telecoms - Financial KPIs'!AR100)&lt;0.001,0,AR31-'Telecoms - Financial KPIs'!AR100)</f>
        <v>0</v>
      </c>
      <c r="AS55" s="157">
        <f>IF(ABS(AS31-'Telecoms - Financial KPIs'!AS100)&lt;0.001,0,AS31-'Telecoms - Financial KPIs'!AS100)</f>
        <v>0</v>
      </c>
      <c r="AT55" s="400"/>
      <c r="AU55" s="400"/>
      <c r="AV55" s="400"/>
      <c r="AW55" s="400"/>
      <c r="AX55" s="157">
        <f>IF(ABS(AX31-'Telecoms - Financial KPIs'!AX100)&lt;0.001,0,AX31-'Telecoms - Financial KPIs'!AX100)</f>
        <v>0</v>
      </c>
      <c r="AY55" s="157">
        <f>IF(ABS(AY31-'Telecoms - Financial KPIs'!AY100)&lt;0.001,0,AY31-'Telecoms - Financial KPIs'!AY100)</f>
        <v>0</v>
      </c>
      <c r="AZ55" s="157">
        <f>IF(ABS(AZ31-'Telecoms - Financial KPIs'!AZ100)&lt;0.001,0,AZ31-'Telecoms - Financial KPIs'!AZ100)</f>
        <v>0</v>
      </c>
      <c r="BA55" s="157">
        <f>IF(ABS(BA31-'Telecoms - Financial KPIs'!BA100)&lt;0.001,0,BA31-'Telecoms - Financial KPIs'!BA100)</f>
        <v>0</v>
      </c>
    </row>
    <row r="56" spans="2:81" s="2" customFormat="1" ht="12.75" hidden="1" customHeight="1">
      <c r="F56" s="58"/>
      <c r="G56" s="58"/>
      <c r="H56" s="59"/>
      <c r="I56" s="58"/>
      <c r="J56" s="60"/>
      <c r="K56" s="60"/>
      <c r="L56" s="60"/>
      <c r="M56" s="60"/>
      <c r="N56" s="145"/>
      <c r="O56" s="60"/>
      <c r="P56" s="60"/>
      <c r="Q56" s="60"/>
      <c r="R56" s="60"/>
      <c r="S56" s="60"/>
      <c r="T56" s="60"/>
      <c r="U56" s="60"/>
      <c r="V56" s="60"/>
      <c r="W56" s="60"/>
      <c r="BD56" s="210"/>
      <c r="BE56" s="210"/>
      <c r="BF56" s="210"/>
      <c r="BG56" s="210"/>
      <c r="BH56" s="210"/>
      <c r="BI56" s="210"/>
      <c r="BJ56" s="210"/>
      <c r="BK56" s="210"/>
      <c r="BL56" s="210"/>
      <c r="BM56" s="210"/>
      <c r="BN56" s="210"/>
      <c r="BO56" s="210"/>
      <c r="BP56" s="210"/>
      <c r="BQ56" s="210"/>
      <c r="BR56" s="210"/>
      <c r="BS56" s="210"/>
      <c r="BT56" s="210"/>
      <c r="BU56" s="210"/>
      <c r="BV56" s="210"/>
      <c r="BW56" s="210"/>
      <c r="BX56" s="210"/>
      <c r="BY56" s="210"/>
      <c r="BZ56" s="210"/>
      <c r="CA56" s="210"/>
      <c r="CB56" s="210"/>
      <c r="CC56" s="210"/>
    </row>
    <row r="57" spans="2:81" s="155" customFormat="1" ht="12.75" hidden="1" customHeight="1">
      <c r="B57" s="155" t="s">
        <v>185</v>
      </c>
      <c r="H57" s="156" t="s">
        <v>192</v>
      </c>
      <c r="J57" s="400"/>
      <c r="K57" s="400"/>
      <c r="L57" s="400"/>
      <c r="M57" s="400"/>
      <c r="N57" s="795">
        <f>IF(ABS(N9-'Group - Segment reporting'!P$12)&lt;0.001,0,N9-'Group - Segment reporting'!P$12)</f>
        <v>0</v>
      </c>
      <c r="O57" s="157">
        <f>IF(ABS(O9-'Group - Segment reporting'!Q$12)&lt;0.001,0,O9-'Group - Segment reporting'!Q$12)</f>
        <v>0</v>
      </c>
      <c r="P57" s="400"/>
      <c r="Q57" s="400"/>
      <c r="R57" s="400"/>
      <c r="S57" s="400"/>
      <c r="T57" s="400"/>
      <c r="U57" s="400"/>
      <c r="V57" s="795">
        <f>IF(ABS(V9-'Group - Segment reporting'!AK$12)&lt;0.001,0,V9-'Group - Segment reporting'!AK$12)</f>
        <v>0</v>
      </c>
      <c r="W57" s="157">
        <f>IF(ABS(W9-'Group - Segment reporting'!AL$12)&lt;0.001,0,W9-'Group - Segment reporting'!AL$12)</f>
        <v>0</v>
      </c>
      <c r="X57" s="157"/>
      <c r="Y57" s="400"/>
      <c r="Z57" s="400"/>
      <c r="AA57" s="400"/>
      <c r="AB57" s="400"/>
      <c r="AC57" s="157">
        <f>IF(ABS(AC9-'Group - Segment reporting'!BF$12)&lt;0.001,0,AC9-'Group - Segment reporting'!BF$12)</f>
        <v>0</v>
      </c>
      <c r="AD57" s="157">
        <f>IF(ABS(AD9-'Group - Segment reporting'!BG$12)&lt;0.001,0,AD9-'Group - Segment reporting'!BG$12)</f>
        <v>0</v>
      </c>
      <c r="AE57" s="400"/>
      <c r="AF57" s="400"/>
      <c r="AG57" s="400"/>
      <c r="AH57" s="400"/>
      <c r="AI57" s="400"/>
      <c r="AJ57" s="400"/>
      <c r="AK57" s="157">
        <f>IF(ABS(AK9-'Group - Segment reporting'!CA$12)&lt;0.001,0,AK9-'Group - Segment reporting'!CA$12)</f>
        <v>0</v>
      </c>
      <c r="AL57" s="157">
        <f>IF(ABS(AL9-'Group - Segment reporting'!CB$12)&lt;0.001,0,AL9-'Group - Segment reporting'!CB$12)</f>
        <v>0</v>
      </c>
      <c r="AM57" s="157"/>
      <c r="AN57" s="400"/>
      <c r="AO57" s="400"/>
      <c r="AP57" s="400"/>
      <c r="AQ57" s="400"/>
      <c r="AR57" s="157">
        <f>IF(ABS(AR9-'Group - Segment reporting'!CV$12)&lt;0.001,0,AR9-'Group - Segment reporting'!CV$12)</f>
        <v>0</v>
      </c>
      <c r="AS57" s="157">
        <f>IF(ABS(AS9-'Group - Segment reporting'!CW$12)&lt;0.001,0,AS9-'Group - Segment reporting'!CW$12)</f>
        <v>0</v>
      </c>
      <c r="AT57" s="400"/>
      <c r="AU57" s="400"/>
      <c r="AV57" s="400"/>
      <c r="AW57" s="400"/>
      <c r="AX57" s="400"/>
      <c r="AY57" s="400"/>
      <c r="AZ57" s="157">
        <f>IF(ABS(AZ9-'Group - Segment reporting'!DQ$12)&lt;0.001,0,AZ9-'Group - Segment reporting'!DQ$12)</f>
        <v>0</v>
      </c>
      <c r="BA57" s="157">
        <f>IF(ABS(BA9-'Group - Segment reporting'!DR$12)&lt;0.001,0,BA9-'Group - Segment reporting'!DR$12)</f>
        <v>0</v>
      </c>
    </row>
    <row r="58" spans="2:81" s="155" customFormat="1" ht="12.75" hidden="1" customHeight="1">
      <c r="B58" s="155" t="s">
        <v>294</v>
      </c>
      <c r="H58" s="156" t="s">
        <v>192</v>
      </c>
      <c r="J58" s="400"/>
      <c r="K58" s="400"/>
      <c r="L58" s="400"/>
      <c r="M58" s="400"/>
      <c r="N58" s="795">
        <f>IF(ABS(N28-'Group - Segment reporting'!P$17)&lt;0.001,0,N28-'Group - Segment reporting'!P$17)</f>
        <v>0</v>
      </c>
      <c r="O58" s="157">
        <f>IF(ABS(O28-'Group - Segment reporting'!Q$17)&lt;0.001,0,O28-'Group - Segment reporting'!Q$17)</f>
        <v>0</v>
      </c>
      <c r="P58" s="400"/>
      <c r="Q58" s="400"/>
      <c r="R58" s="400"/>
      <c r="S58" s="400"/>
      <c r="T58" s="400"/>
      <c r="U58" s="400"/>
      <c r="V58" s="795">
        <f>IF(ABS(V28-'Group - Segment reporting'!AK$17)&lt;0.001,0,V28-'Group - Segment reporting'!AK$17)</f>
        <v>0</v>
      </c>
      <c r="W58" s="157">
        <f>IF(ABS(W28-'Group - Segment reporting'!AL$17)&lt;0.001,0,W28-'Group - Segment reporting'!AL$17)</f>
        <v>0</v>
      </c>
      <c r="X58" s="157"/>
      <c r="Y58" s="400"/>
      <c r="Z58" s="400"/>
      <c r="AA58" s="400"/>
      <c r="AB58" s="400"/>
      <c r="AC58" s="157">
        <f>IF(ABS(AC28-'Group - Segment reporting'!BF$17)&lt;0.001,0,AC28-'Group - Segment reporting'!BF$17)</f>
        <v>0</v>
      </c>
      <c r="AD58" s="157">
        <f>IF(ABS(AD28-'Group - Segment reporting'!BG$17)&lt;0.001,0,AD28-'Group - Segment reporting'!BG$17)</f>
        <v>0</v>
      </c>
      <c r="AE58" s="400"/>
      <c r="AF58" s="400"/>
      <c r="AG58" s="400"/>
      <c r="AH58" s="400"/>
      <c r="AI58" s="400"/>
      <c r="AJ58" s="400"/>
      <c r="AK58" s="157">
        <f>IF(ABS(AK28-'Group - Segment reporting'!CA$17)&lt;0.001,0,AK28-'Group - Segment reporting'!CA$17)</f>
        <v>0</v>
      </c>
      <c r="AL58" s="157">
        <f>IF(ABS(AL28-'Group - Segment reporting'!CB$17)&lt;0.001,0,AL28-'Group - Segment reporting'!CB$17)</f>
        <v>0</v>
      </c>
      <c r="AM58" s="157"/>
      <c r="AN58" s="400"/>
      <c r="AO58" s="400"/>
      <c r="AP58" s="400"/>
      <c r="AQ58" s="400"/>
      <c r="AR58" s="157">
        <f>IF(ABS(AR28-'Group - Segment reporting'!CV$17)&lt;0.001,0,AR28-'Group - Segment reporting'!CV$17)</f>
        <v>0</v>
      </c>
      <c r="AS58" s="157">
        <f>IF(ABS(AS28-'Group - Segment reporting'!CW$17)&lt;0.001,0,AS28-'Group - Segment reporting'!CW$17)</f>
        <v>0</v>
      </c>
      <c r="AT58" s="400"/>
      <c r="AU58" s="400"/>
      <c r="AV58" s="400"/>
      <c r="AW58" s="400"/>
      <c r="AX58" s="400"/>
      <c r="AY58" s="400"/>
      <c r="AZ58" s="157">
        <f>IF(ABS(AZ28-'Group - Segment reporting'!DQ$17)&lt;0.001,0,AZ28-'Group - Segment reporting'!DQ$17)</f>
        <v>0</v>
      </c>
      <c r="BA58" s="157">
        <f>IF(ABS(BA28-'Group - Segment reporting'!DR$17)&lt;0.001,0,BA28-'Group - Segment reporting'!DR$17)</f>
        <v>0</v>
      </c>
    </row>
    <row r="59" spans="2:81" s="211" customFormat="1" ht="12.75" hidden="1" customHeight="1">
      <c r="H59" s="13"/>
      <c r="BD59" s="210"/>
      <c r="BE59" s="210"/>
      <c r="BF59" s="210"/>
      <c r="BG59" s="210"/>
      <c r="BH59" s="210"/>
      <c r="BI59" s="210"/>
      <c r="BJ59" s="210"/>
      <c r="BK59" s="210"/>
      <c r="BL59" s="210"/>
      <c r="BM59" s="210"/>
      <c r="BN59" s="210"/>
      <c r="BO59" s="210"/>
      <c r="BP59" s="210"/>
      <c r="BQ59" s="210"/>
      <c r="BR59" s="210"/>
      <c r="BS59" s="210"/>
      <c r="BT59" s="210"/>
      <c r="BU59" s="210"/>
      <c r="BV59" s="210"/>
      <c r="BW59" s="210"/>
      <c r="BX59" s="210"/>
      <c r="BY59" s="210"/>
      <c r="BZ59" s="210"/>
      <c r="CA59" s="210"/>
      <c r="CB59" s="210"/>
      <c r="CC59" s="210"/>
    </row>
    <row r="60" spans="2:81" s="211" customFormat="1" ht="12.75" hidden="1" customHeight="1">
      <c r="B60" s="389"/>
      <c r="C60" s="389"/>
      <c r="D60" s="389"/>
      <c r="E60" s="389"/>
      <c r="F60" s="389"/>
      <c r="H60" s="390"/>
      <c r="J60" s="389"/>
      <c r="K60" s="389"/>
      <c r="L60" s="389"/>
      <c r="M60" s="389"/>
      <c r="N60" s="389"/>
      <c r="O60" s="389"/>
      <c r="P60" s="389"/>
      <c r="Q60" s="389"/>
      <c r="R60" s="389"/>
      <c r="S60" s="389"/>
      <c r="T60" s="389"/>
      <c r="U60" s="389"/>
      <c r="V60" s="389"/>
      <c r="W60" s="389"/>
      <c r="Y60" s="389"/>
      <c r="Z60" s="389"/>
      <c r="AA60" s="389"/>
      <c r="AB60" s="389"/>
      <c r="AC60" s="389"/>
      <c r="AD60" s="389"/>
      <c r="AE60" s="389"/>
      <c r="AF60" s="389"/>
      <c r="AG60" s="389"/>
      <c r="AH60" s="389"/>
      <c r="AI60" s="389"/>
      <c r="AJ60" s="389"/>
      <c r="AK60" s="389"/>
      <c r="AL60" s="389"/>
      <c r="AN60" s="389"/>
      <c r="AO60" s="389"/>
      <c r="AP60" s="389"/>
      <c r="AQ60" s="389"/>
      <c r="AR60" s="389"/>
      <c r="AS60" s="389"/>
      <c r="AT60" s="389"/>
      <c r="AU60" s="389"/>
      <c r="AV60" s="389"/>
      <c r="AW60" s="389"/>
      <c r="AX60" s="389"/>
      <c r="AY60" s="389"/>
      <c r="AZ60" s="389"/>
      <c r="BA60" s="389"/>
    </row>
    <row r="61" spans="2:81" s="386" customFormat="1" ht="12.75" hidden="1" customHeight="1">
      <c r="B61" s="401" t="s">
        <v>327</v>
      </c>
      <c r="C61" s="401"/>
      <c r="D61" s="401"/>
      <c r="E61" s="401"/>
      <c r="F61" s="401"/>
      <c r="G61" s="401"/>
      <c r="H61" s="402" t="s">
        <v>192</v>
      </c>
      <c r="J61" s="403"/>
      <c r="K61" s="410">
        <f>IF(ABS(K10-'Telecoms - Financial KPIs'!K29)&lt;0.001,0,K10-'Telecoms - Financial KPIs'!K29)</f>
        <v>0</v>
      </c>
      <c r="L61" s="403"/>
      <c r="M61" s="410">
        <f>IF(ABS(M10-'Telecoms - Financial KPIs'!M29)&lt;0.001,0,M10-'Telecoms - Financial KPIs'!M29)</f>
        <v>0</v>
      </c>
      <c r="N61" s="403"/>
      <c r="O61" s="410">
        <f>IF(ABS(O10-'Telecoms - Financial KPIs'!O29)&lt;0.001,0,O10-'Telecoms - Financial KPIs'!O29)</f>
        <v>0</v>
      </c>
      <c r="P61" s="403"/>
      <c r="Q61" s="410">
        <f>IF(ABS(Q10-'Telecoms - Financial KPIs'!Q29)&lt;0.001,0,Q10-'Telecoms - Financial KPIs'!Q29)</f>
        <v>0</v>
      </c>
      <c r="R61" s="403"/>
      <c r="S61" s="410">
        <f>IF(ABS(S10-'Telecoms - Financial KPIs'!S29)&lt;0.001,0,S10-'Telecoms - Financial KPIs'!S29)</f>
        <v>0</v>
      </c>
      <c r="T61" s="403"/>
      <c r="U61" s="410">
        <f>IF(ABS(U10-'Telecoms - Financial KPIs'!U29)&lt;0.001,0,U10-'Telecoms - Financial KPIs'!U29)</f>
        <v>0</v>
      </c>
      <c r="V61" s="403"/>
      <c r="W61" s="410">
        <f>IF(ABS(W10-'Telecoms - Financial KPIs'!W29)&lt;0.001,0,W10-'Telecoms - Financial KPIs'!W29)</f>
        <v>0</v>
      </c>
      <c r="X61" s="388"/>
      <c r="Y61" s="403"/>
      <c r="Z61" s="404">
        <f>IF(ABS(Z10-'Telecoms - Financial KPIs'!Z29)&lt;0.001,0,Z10-'Telecoms - Financial KPIs'!Z29)</f>
        <v>0</v>
      </c>
      <c r="AA61" s="403"/>
      <c r="AB61" s="404">
        <f>IF(ABS(AB10-'Telecoms - Financial KPIs'!AB29)&lt;0.001,0,AB10-'Telecoms - Financial KPIs'!AB29)</f>
        <v>0</v>
      </c>
      <c r="AC61" s="403"/>
      <c r="AD61" s="404">
        <f>IF(ABS(AD10-'Telecoms - Financial KPIs'!AD29)&lt;0.001,0,AD10-'Telecoms - Financial KPIs'!AD29)</f>
        <v>0</v>
      </c>
      <c r="AE61" s="403"/>
      <c r="AF61" s="404">
        <f>IF(ABS(AF10-'Telecoms - Financial KPIs'!AF29)&lt;0.001,0,AF10-'Telecoms - Financial KPIs'!AF29)</f>
        <v>0</v>
      </c>
      <c r="AG61" s="403"/>
      <c r="AH61" s="404">
        <f>IF(ABS(AH10-'Telecoms - Financial KPIs'!AH29)&lt;0.001,0,AH10-'Telecoms - Financial KPIs'!AH29)</f>
        <v>0</v>
      </c>
      <c r="AI61" s="403"/>
      <c r="AJ61" s="404">
        <f>IF(ABS(AJ10-'Telecoms - Financial KPIs'!AJ29)&lt;0.001,0,AJ10-'Telecoms - Financial KPIs'!AJ29)</f>
        <v>0</v>
      </c>
      <c r="AK61" s="403"/>
      <c r="AL61" s="404">
        <f>IF(ABS(AL10-'Telecoms - Financial KPIs'!AL29)&lt;0.001,0,AL10-'Telecoms - Financial KPIs'!AL29)</f>
        <v>0</v>
      </c>
      <c r="AM61" s="388"/>
      <c r="AN61" s="403"/>
      <c r="AO61" s="404">
        <f>IF(ABS(AO10-'Telecoms - Financial KPIs'!AO29)&lt;0.001,0,AO10-'Telecoms - Financial KPIs'!AO29)</f>
        <v>0</v>
      </c>
      <c r="AP61" s="403"/>
      <c r="AQ61" s="404">
        <f>IF(ABS(AQ10-'Telecoms - Financial KPIs'!AQ29)&lt;0.001,0,AQ10-'Telecoms - Financial KPIs'!AQ29)</f>
        <v>0</v>
      </c>
      <c r="AR61" s="403"/>
      <c r="AS61" s="404">
        <f>IF(ABS(AS10-'Telecoms - Financial KPIs'!AS29)&lt;0.001,0,AS10-'Telecoms - Financial KPIs'!AS29)</f>
        <v>0</v>
      </c>
      <c r="AT61" s="403"/>
      <c r="AU61" s="404">
        <f>IF(ABS(AU10-'Telecoms - Financial KPIs'!AU29)&lt;0.001,0,AU10-'Telecoms - Financial KPIs'!AU29)</f>
        <v>0</v>
      </c>
      <c r="AV61" s="403"/>
      <c r="AW61" s="404">
        <f>IF(ABS(AW10-'Telecoms - Financial KPIs'!AW29)&lt;0.001,0,AW10-'Telecoms - Financial KPIs'!AW29)</f>
        <v>0</v>
      </c>
      <c r="AX61" s="403"/>
      <c r="AY61" s="404">
        <f>IF(ABS(AY10-'Telecoms - Financial KPIs'!AY29)&lt;0.001,0,AY10-'Telecoms - Financial KPIs'!AY29)</f>
        <v>0</v>
      </c>
      <c r="AZ61" s="403"/>
      <c r="BA61" s="404">
        <f>IF(ABS(BA10-'Telecoms - Financial KPIs'!BA29)&lt;0.001,0,BA10-'Telecoms - Financial KPIs'!BA29)</f>
        <v>0</v>
      </c>
    </row>
    <row r="62" spans="2:81" s="401" customFormat="1" ht="12.75" hidden="1" customHeight="1">
      <c r="B62" s="401" t="s">
        <v>295</v>
      </c>
      <c r="H62" s="402" t="s">
        <v>192</v>
      </c>
      <c r="J62" s="403"/>
      <c r="K62" s="403"/>
      <c r="L62" s="403"/>
      <c r="M62" s="403"/>
      <c r="N62" s="410">
        <f>IF(ABS(N29-'Group - Segment reporting'!P$18)&lt;0.001,0,N29-'Group - Segment reporting'!P$18)</f>
        <v>0</v>
      </c>
      <c r="O62" s="410">
        <f>IF(ABS(O29-'Group - Segment reporting'!Q$18)&lt;0.001,0,O29-'Group - Segment reporting'!Q$18)</f>
        <v>0</v>
      </c>
      <c r="P62" s="403"/>
      <c r="Q62" s="403"/>
      <c r="R62" s="403"/>
      <c r="S62" s="403"/>
      <c r="T62" s="403"/>
      <c r="U62" s="403"/>
      <c r="V62" s="410">
        <f>IF(ABS(V29-'Group - Segment reporting'!AK$18)&lt;0.001,0,V29-'Group - Segment reporting'!AK$18)</f>
        <v>0</v>
      </c>
      <c r="W62" s="410">
        <f>IF(ABS(W29-'Group - Segment reporting'!AL$18)&lt;0.001,0,W29-'Group - Segment reporting'!AL$18)</f>
        <v>0</v>
      </c>
      <c r="X62" s="411"/>
      <c r="Y62" s="403"/>
      <c r="Z62" s="403"/>
      <c r="AA62" s="403"/>
      <c r="AB62" s="403"/>
      <c r="AC62" s="410">
        <f>IF(ABS(AC29-'Group - Segment reporting'!BF$18)&lt;0.001,0,AC29-'Group - Segment reporting'!BF$18)</f>
        <v>0</v>
      </c>
      <c r="AD62" s="410">
        <f>IF(ABS(AD29-'Group - Segment reporting'!BG$18)&lt;0.001,0,AD29-'Group - Segment reporting'!BG$18)</f>
        <v>0</v>
      </c>
      <c r="AE62" s="403"/>
      <c r="AF62" s="403"/>
      <c r="AG62" s="403"/>
      <c r="AH62" s="403"/>
      <c r="AI62" s="403"/>
      <c r="AJ62" s="403"/>
      <c r="AK62" s="410">
        <f>IF(ABS(AK29-'Group - Segment reporting'!CA$18)&lt;0.001,0,AK29-'Group - Segment reporting'!CA$18)</f>
        <v>0</v>
      </c>
      <c r="AL62" s="410">
        <f>IF(ABS(AL29-'Group - Segment reporting'!CB$18)&lt;0.001,0,AL29-'Group - Segment reporting'!CB$18)</f>
        <v>0</v>
      </c>
      <c r="AM62" s="411"/>
      <c r="AN62" s="403"/>
      <c r="AO62" s="403"/>
      <c r="AP62" s="403"/>
      <c r="AQ62" s="403"/>
      <c r="AR62" s="410">
        <f>IF(ABS(AR29-'Group - Segment reporting'!CV$18)&lt;0.001,0,AR29-'Group - Segment reporting'!CV$18)</f>
        <v>0</v>
      </c>
      <c r="AS62" s="410">
        <f>IF(ABS(AS29-'Group - Segment reporting'!CW$18)&lt;0.001,0,AS29-'Group - Segment reporting'!CW$18)</f>
        <v>0</v>
      </c>
      <c r="AT62" s="403"/>
      <c r="AU62" s="403"/>
      <c r="AV62" s="403"/>
      <c r="AW62" s="403"/>
      <c r="AX62" s="403"/>
      <c r="AY62" s="403"/>
      <c r="AZ62" s="410">
        <f>IF(ABS(AZ29-'Group - Segment reporting'!DQ$18)&lt;0.001,0,AZ29-'Group - Segment reporting'!DQ$18)</f>
        <v>0</v>
      </c>
      <c r="BA62" s="410">
        <f>IF(ABS(BA29-'Group - Segment reporting'!DR$18)&lt;0.001,0,BA29-'Group - Segment reporting'!DR$18)</f>
        <v>0</v>
      </c>
    </row>
    <row r="63" spans="2:81" s="211" customFormat="1" ht="12.75" hidden="1" customHeight="1">
      <c r="B63" s="186"/>
      <c r="C63" s="186"/>
      <c r="D63" s="186"/>
      <c r="E63" s="186"/>
      <c r="F63" s="186"/>
      <c r="H63" s="187"/>
      <c r="J63" s="186"/>
      <c r="K63" s="186"/>
      <c r="L63" s="186"/>
      <c r="M63" s="186"/>
      <c r="N63" s="186"/>
      <c r="O63" s="186"/>
      <c r="P63" s="186"/>
      <c r="Q63" s="186"/>
      <c r="R63" s="186"/>
      <c r="S63" s="186"/>
      <c r="T63" s="186"/>
      <c r="U63" s="186"/>
      <c r="V63" s="186"/>
      <c r="W63" s="186"/>
      <c r="Y63" s="186"/>
      <c r="Z63" s="186"/>
      <c r="AA63" s="186"/>
      <c r="AB63" s="186"/>
      <c r="AC63" s="186"/>
      <c r="AD63" s="186"/>
      <c r="AE63" s="186"/>
      <c r="AF63" s="186"/>
      <c r="AG63" s="186"/>
      <c r="AH63" s="186"/>
      <c r="AI63" s="186"/>
      <c r="AJ63" s="186"/>
      <c r="AK63" s="186"/>
      <c r="AL63" s="186"/>
      <c r="AN63" s="186"/>
      <c r="AO63" s="186"/>
      <c r="AP63" s="186"/>
      <c r="AQ63" s="186"/>
      <c r="AR63" s="186"/>
      <c r="AS63" s="186"/>
      <c r="AT63" s="186"/>
      <c r="AU63" s="186"/>
      <c r="AV63" s="186"/>
      <c r="AW63" s="186"/>
      <c r="AX63" s="186"/>
      <c r="AY63" s="186"/>
      <c r="AZ63" s="186"/>
      <c r="BA63" s="186"/>
    </row>
    <row r="64" spans="2:81" hidden="1"/>
  </sheetData>
  <customSheetViews>
    <customSheetView guid="{F499C411-D421-49FC-BA0F-3A5BFE024471}" scale="80" showPageBreaks="1" showGridLines="0" printArea="1">
      <pane xSplit="9" ySplit="7" topLeftCell="J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PageBreaks="1" showGridLines="0" printArea="1" hiddenRows="1">
      <pane xSplit="9" ySplit="7" topLeftCell="AM17" activePane="bottomRight" state="frozen"/>
      <selection pane="bottomRight" activeCell="AS35" sqref="AS35"/>
      <colBreaks count="2" manualBreakCount="2">
        <brk id="23" max="1048575" man="1"/>
        <brk id="38" max="1048575" man="1"/>
      </col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colBreaks count="2" manualBreakCount="2">
        <brk id="23" max="37" man="1"/>
        <brk id="38" max="37"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2" showPageBreaks="1" showGridLines="0" printArea="1" view="pageBreakPreview">
      <pane xSplit="9" topLeftCell="AE1" activePane="topRight" state="frozenSplit"/>
      <selection pane="topRight" activeCell="AO34" sqref="AO34"/>
      <colBreaks count="2" manualBreakCount="2">
        <brk id="23" max="35" man="1"/>
        <brk id="38" max="35" man="1"/>
      </col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BD28:BK29 BD31:BK32 BM28:BT29 BM31:BT32 BV28:CC29 BV31:CC32 J50:W50 Y50:AL50 AN50:BA50">
    <cfRule type="cellIs" dxfId="47" priority="43" operator="notBetween">
      <formula>-2</formula>
      <formula>2</formula>
    </cfRule>
  </conditionalFormatting>
  <conditionalFormatting sqref="H39:H40">
    <cfRule type="cellIs" dxfId="46" priority="39" operator="notEqual">
      <formula>0</formula>
    </cfRule>
    <cfRule type="cellIs" dxfId="45" priority="40" operator="notEqual">
      <formula>0</formula>
    </cfRule>
    <cfRule type="cellIs" dxfId="44" priority="41" operator="notEqual">
      <formula>0</formula>
    </cfRule>
  </conditionalFormatting>
  <conditionalFormatting sqref="J53:W55 J57:W58 Y53:AL55 Y57:AL58 AN53:BA55 AN57:BA58">
    <cfRule type="cellIs" dxfId="43" priority="26" operator="notBetween">
      <formula>-0.9999999999</formula>
      <formula>0.9999999999</formula>
    </cfRule>
  </conditionalFormatting>
  <conditionalFormatting sqref="J61:W62 Y61:AL62 AN61:BA62">
    <cfRule type="cellIs" dxfId="42" priority="25" operator="notBetween">
      <formula>-0.0009999999</formula>
      <formula>0.0009999999</formula>
    </cfRule>
  </conditionalFormatting>
  <conditionalFormatting sqref="H42">
    <cfRule type="cellIs" dxfId="41" priority="21" operator="notEqual">
      <formula>0</formula>
    </cfRule>
  </conditionalFormatting>
  <conditionalFormatting sqref="H44">
    <cfRule type="cellIs" dxfId="40" priority="20" operator="notEqual">
      <formula>"OK"</formula>
    </cfRule>
  </conditionalFormatting>
  <conditionalFormatting sqref="H43">
    <cfRule type="cellIs" dxfId="39" priority="18" operator="notEqual">
      <formula>0</formula>
    </cfRule>
  </conditionalFormatting>
  <conditionalFormatting sqref="J47:W47">
    <cfRule type="cellIs" dxfId="38" priority="17" operator="greaterThan">
      <formula>0</formula>
    </cfRule>
  </conditionalFormatting>
  <conditionalFormatting sqref="Y47:AL47">
    <cfRule type="cellIs" dxfId="37" priority="16" operator="greaterThan">
      <formula>0</formula>
    </cfRule>
  </conditionalFormatting>
  <conditionalFormatting sqref="AN47:BA47">
    <cfRule type="cellIs" dxfId="36" priority="15" operator="greaterThan">
      <formula>0</formula>
    </cfRule>
  </conditionalFormatting>
  <conditionalFormatting sqref="BM10:BT12 BV9:CC12 BD10:BK12 BD9:BH9 BT9">
    <cfRule type="cellIs" dxfId="35" priority="10" operator="notBetween">
      <formula>-2</formula>
      <formula>2</formula>
    </cfRule>
  </conditionalFormatting>
  <conditionalFormatting sqref="BM13:BT14 BV13:CC14 BD13:BK14">
    <cfRule type="cellIs" dxfId="34" priority="9" operator="notBetween">
      <formula>-2</formula>
      <formula>2</formula>
    </cfRule>
  </conditionalFormatting>
  <conditionalFormatting sqref="BM15:BT16 BV15:CC16 BD15:BK16">
    <cfRule type="cellIs" dxfId="33" priority="8" operator="notBetween">
      <formula>-2</formula>
      <formula>2</formula>
    </cfRule>
  </conditionalFormatting>
  <conditionalFormatting sqref="BM26:BT26 BV26:CC26 BD26:BK26">
    <cfRule type="cellIs" dxfId="32" priority="11" operator="notBetween">
      <formula>-2</formula>
      <formula>2</formula>
    </cfRule>
  </conditionalFormatting>
  <conditionalFormatting sqref="BM25:BT25 BV25:CC25 BD25:BK25">
    <cfRule type="cellIs" dxfId="31" priority="7" operator="notBetween">
      <formula>-2</formula>
      <formula>2</formula>
    </cfRule>
  </conditionalFormatting>
  <conditionalFormatting sqref="BM17:BT18 BV17:CC18 BD17:BK18">
    <cfRule type="cellIs" dxfId="30" priority="6" operator="notBetween">
      <formula>-2</formula>
      <formula>2</formula>
    </cfRule>
  </conditionalFormatting>
  <conditionalFormatting sqref="BM19:BT20 BV19:CC20 BD19:BK20">
    <cfRule type="cellIs" dxfId="29" priority="5" operator="notBetween">
      <formula>-2</formula>
      <formula>2</formula>
    </cfRule>
  </conditionalFormatting>
  <conditionalFormatting sqref="BM21:BT22 BV21:CC22 BD21:BK22">
    <cfRule type="cellIs" dxfId="28" priority="4" operator="notBetween">
      <formula>-2</formula>
      <formula>2</formula>
    </cfRule>
  </conditionalFormatting>
  <conditionalFormatting sqref="BM23:BT24 BV23:CC24 BD23:BK24">
    <cfRule type="cellIs" dxfId="27" priority="3" operator="notBetween">
      <formula>-2</formula>
      <formula>2</formula>
    </cfRule>
  </conditionalFormatting>
  <conditionalFormatting sqref="H41">
    <cfRule type="cellIs" dxfId="26" priority="2" operator="notEqual">
      <formula>0</formula>
    </cfRule>
  </conditionalFormatting>
  <conditionalFormatting sqref="BM9:BS9 BI9:BK9">
    <cfRule type="cellIs" dxfId="25"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colBreaks count="1" manualBreakCount="1">
    <brk id="38" max="1048575" man="1"/>
  </colBreaks>
  <drawing r:id="rId7"/>
  <legacyDrawing r:id="rId8"/>
  <controls>
    <mc:AlternateContent xmlns:mc="http://schemas.openxmlformats.org/markup-compatibility/2006">
      <mc:Choice Requires="x14">
        <control shapeId="24577"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4577" r:id="rId9" name="CustomMemberDispatchertb1"/>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6">
    <tabColor rgb="FFC0C0C0"/>
    <pageSetUpPr autoPageBreaks="0"/>
  </sheetPr>
  <dimension ref="B1:W41"/>
  <sheetViews>
    <sheetView showGridLines="0" zoomScale="80" zoomScaleNormal="80" zoomScaleSheetLayoutView="70" zoomScalePageLayoutView="7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7" customWidth="1"/>
    <col min="6" max="6" width="52.7109375" style="7" customWidth="1"/>
    <col min="7" max="7" width="1.7109375" style="7" customWidth="1"/>
    <col min="8" max="8" width="10.7109375" style="22" customWidth="1"/>
    <col min="9" max="9" width="2.7109375" style="52" customWidth="1"/>
    <col min="10" max="10" width="12.28515625" style="52" customWidth="1"/>
    <col min="11" max="21" width="12.28515625" style="7" customWidth="1"/>
    <col min="22" max="140" width="11.42578125" style="7" customWidth="1"/>
    <col min="141" max="141" width="11.42578125" style="7"/>
    <col min="142" max="142" width="11.42578125" style="7" customWidth="1"/>
    <col min="143" max="144" width="11.42578125" style="7"/>
    <col min="145" max="157" width="11.42578125" style="7" customWidth="1"/>
    <col min="158" max="159" width="11.42578125" style="7"/>
    <col min="160" max="172" width="11.42578125" style="7" customWidth="1"/>
    <col min="173" max="16384" width="11.42578125" style="7"/>
  </cols>
  <sheetData>
    <row r="1" spans="2:23" ht="12" customHeight="1">
      <c r="F1" s="1350" t="s">
        <v>390</v>
      </c>
    </row>
    <row r="2" spans="2:23" ht="12" customHeight="1">
      <c r="F2" s="1350"/>
    </row>
    <row r="3" spans="2:23" ht="12" customHeight="1">
      <c r="F3" s="1350"/>
    </row>
    <row r="4" spans="2:23" ht="12" customHeight="1">
      <c r="F4" s="1350"/>
    </row>
    <row r="5" spans="2:23" ht="12" customHeight="1">
      <c r="F5" s="1353"/>
    </row>
    <row r="6" spans="2:23" ht="23.25" customHeight="1">
      <c r="B6" s="1358" t="s">
        <v>7</v>
      </c>
      <c r="C6" s="1358"/>
      <c r="D6" s="1358"/>
      <c r="E6" s="1358"/>
      <c r="F6" s="1358"/>
      <c r="G6" s="21"/>
      <c r="H6" s="1400" t="s">
        <v>0</v>
      </c>
      <c r="J6" s="896">
        <v>2016</v>
      </c>
      <c r="K6" s="892"/>
      <c r="L6" s="892"/>
      <c r="M6" s="895"/>
      <c r="N6" s="998">
        <v>2017</v>
      </c>
      <c r="O6" s="896"/>
      <c r="P6" s="896"/>
      <c r="Q6" s="996"/>
      <c r="R6" s="896">
        <v>2018</v>
      </c>
      <c r="S6" s="892"/>
      <c r="T6" s="892"/>
      <c r="U6" s="892"/>
    </row>
    <row r="7" spans="2:23" s="414" customFormat="1" ht="29.25" customHeight="1">
      <c r="B7" s="1360"/>
      <c r="C7" s="1360"/>
      <c r="D7" s="1360"/>
      <c r="E7" s="1360"/>
      <c r="F7" s="1360"/>
      <c r="H7" s="1401"/>
      <c r="I7" s="278"/>
      <c r="J7" s="202" t="s">
        <v>249</v>
      </c>
      <c r="K7" s="202" t="s">
        <v>250</v>
      </c>
      <c r="L7" s="202" t="s">
        <v>252</v>
      </c>
      <c r="M7" s="437" t="s">
        <v>253</v>
      </c>
      <c r="N7" s="783" t="s">
        <v>369</v>
      </c>
      <c r="O7" s="202" t="s">
        <v>370</v>
      </c>
      <c r="P7" s="202" t="s">
        <v>372</v>
      </c>
      <c r="Q7" s="437" t="s">
        <v>373</v>
      </c>
      <c r="R7" s="202" t="s">
        <v>459</v>
      </c>
      <c r="S7" s="202" t="s">
        <v>460</v>
      </c>
      <c r="T7" s="202" t="s">
        <v>462</v>
      </c>
      <c r="U7" s="202" t="s">
        <v>463</v>
      </c>
    </row>
    <row r="8" spans="2:23" s="90" customFormat="1" ht="12.75">
      <c r="H8" s="99"/>
      <c r="I8" s="221"/>
      <c r="J8" s="129"/>
      <c r="K8" s="126"/>
      <c r="L8" s="126"/>
      <c r="M8" s="126"/>
      <c r="N8" s="126"/>
      <c r="O8" s="126"/>
      <c r="P8" s="126"/>
      <c r="Q8" s="126"/>
      <c r="R8" s="126"/>
      <c r="S8" s="126"/>
      <c r="T8" s="126"/>
      <c r="U8" s="126"/>
    </row>
    <row r="9" spans="2:23" s="90" customFormat="1" ht="23.25" customHeight="1">
      <c r="B9" s="438" t="s">
        <v>51</v>
      </c>
      <c r="H9" s="99"/>
      <c r="I9" s="221"/>
      <c r="J9" s="129"/>
      <c r="K9" s="518"/>
      <c r="L9" s="126"/>
      <c r="M9" s="126"/>
      <c r="N9" s="126"/>
      <c r="O9" s="518"/>
      <c r="P9" s="126"/>
      <c r="Q9" s="126"/>
      <c r="R9" s="126"/>
      <c r="S9" s="518"/>
      <c r="T9" s="126"/>
      <c r="U9" s="126"/>
    </row>
    <row r="10" spans="2:23" s="90" customFormat="1" ht="15" customHeight="1">
      <c r="G10" s="221"/>
      <c r="H10" s="99"/>
      <c r="I10" s="221"/>
      <c r="J10" s="129"/>
      <c r="K10" s="88"/>
      <c r="L10" s="126"/>
      <c r="M10" s="126"/>
      <c r="N10" s="126"/>
      <c r="O10" s="88"/>
      <c r="P10" s="126"/>
      <c r="Q10" s="126"/>
      <c r="R10" s="126"/>
      <c r="S10" s="88"/>
      <c r="T10" s="126"/>
      <c r="U10" s="126"/>
    </row>
    <row r="11" spans="2:23" s="90" customFormat="1" ht="15" customHeight="1" collapsed="1">
      <c r="B11" s="258" t="s">
        <v>8</v>
      </c>
      <c r="H11" s="99"/>
      <c r="I11" s="221"/>
      <c r="J11" s="129"/>
      <c r="K11" s="126"/>
      <c r="L11" s="126"/>
      <c r="M11" s="126"/>
      <c r="N11" s="126"/>
      <c r="O11" s="126"/>
      <c r="P11" s="126"/>
      <c r="Q11" s="126"/>
      <c r="R11" s="126"/>
      <c r="S11" s="126"/>
      <c r="T11" s="126"/>
      <c r="U11" s="126"/>
    </row>
    <row r="12" spans="2:23" s="208" customFormat="1" ht="15" customHeight="1">
      <c r="B12" s="856" t="s">
        <v>81</v>
      </c>
      <c r="C12" s="856"/>
      <c r="D12" s="855"/>
      <c r="E12" s="855"/>
      <c r="F12" s="854"/>
      <c r="G12" s="211"/>
      <c r="H12" s="853" t="s">
        <v>741</v>
      </c>
      <c r="I12" s="56"/>
      <c r="J12" s="346">
        <v>6844</v>
      </c>
      <c r="K12" s="346">
        <v>7221</v>
      </c>
      <c r="L12" s="346">
        <v>7746</v>
      </c>
      <c r="M12" s="816">
        <v>8357</v>
      </c>
      <c r="N12" s="1005">
        <v>8888</v>
      </c>
      <c r="O12" s="346">
        <v>9528</v>
      </c>
      <c r="P12" s="346">
        <v>9798</v>
      </c>
      <c r="Q12" s="816">
        <v>9973.7690000000002</v>
      </c>
      <c r="R12" s="346">
        <v>10280.683999999999</v>
      </c>
      <c r="S12" s="346"/>
      <c r="T12" s="346"/>
      <c r="U12" s="346"/>
      <c r="W12" s="858"/>
    </row>
    <row r="13" spans="2:23" s="90" customFormat="1" ht="15" customHeight="1">
      <c r="C13" s="97" t="s">
        <v>11</v>
      </c>
      <c r="D13" s="94"/>
      <c r="E13" s="94"/>
      <c r="F13" s="98"/>
      <c r="H13" s="184" t="s">
        <v>742</v>
      </c>
      <c r="I13" s="221"/>
      <c r="J13" s="145">
        <v>6844</v>
      </c>
      <c r="K13" s="88">
        <v>7221</v>
      </c>
      <c r="L13" s="88">
        <v>7746</v>
      </c>
      <c r="M13" s="595">
        <v>8357</v>
      </c>
      <c r="N13" s="1002">
        <v>8888</v>
      </c>
      <c r="O13" s="145">
        <v>9528</v>
      </c>
      <c r="P13" s="145">
        <v>9798</v>
      </c>
      <c r="Q13" s="595">
        <v>9973.7690000000002</v>
      </c>
      <c r="R13" s="145">
        <v>10280.683999999999</v>
      </c>
      <c r="S13" s="88"/>
      <c r="T13" s="88"/>
      <c r="U13" s="88"/>
      <c r="W13" s="858"/>
    </row>
    <row r="14" spans="2:23" s="211" customFormat="1" ht="15" customHeight="1">
      <c r="B14" s="12"/>
      <c r="C14" s="85"/>
      <c r="D14" s="243" t="s">
        <v>83</v>
      </c>
      <c r="E14" s="12"/>
      <c r="F14" s="12"/>
      <c r="H14" s="982" t="s">
        <v>744</v>
      </c>
      <c r="I14" s="56"/>
      <c r="J14" s="279">
        <v>4265</v>
      </c>
      <c r="K14" s="30">
        <v>4600</v>
      </c>
      <c r="L14" s="30">
        <v>5104</v>
      </c>
      <c r="M14" s="596">
        <v>5699</v>
      </c>
      <c r="N14" s="1003">
        <v>6216</v>
      </c>
      <c r="O14" s="279">
        <v>6817</v>
      </c>
      <c r="P14" s="279">
        <v>7055</v>
      </c>
      <c r="Q14" s="596">
        <v>7207.0159999999996</v>
      </c>
      <c r="R14" s="279">
        <v>7492.259</v>
      </c>
      <c r="S14" s="30"/>
      <c r="T14" s="30"/>
      <c r="U14" s="30"/>
      <c r="W14" s="858"/>
    </row>
    <row r="15" spans="2:23" s="90" customFormat="1" ht="15" customHeight="1">
      <c r="C15" s="97"/>
      <c r="D15" s="97" t="s">
        <v>84</v>
      </c>
      <c r="E15" s="94"/>
      <c r="F15" s="98"/>
      <c r="H15" s="943"/>
      <c r="I15" s="221"/>
      <c r="J15" s="145">
        <v>2579</v>
      </c>
      <c r="K15" s="88">
        <v>2621</v>
      </c>
      <c r="L15" s="88">
        <v>2643</v>
      </c>
      <c r="M15" s="595">
        <v>2658</v>
      </c>
      <c r="N15" s="1002">
        <v>2672</v>
      </c>
      <c r="O15" s="145">
        <v>2711</v>
      </c>
      <c r="P15" s="145">
        <v>2743</v>
      </c>
      <c r="Q15" s="595">
        <v>2766.7530000000002</v>
      </c>
      <c r="R15" s="145">
        <v>2788.4250000000002</v>
      </c>
      <c r="S15" s="88"/>
      <c r="T15" s="88"/>
      <c r="U15" s="88"/>
      <c r="W15" s="858"/>
    </row>
    <row r="16" spans="2:23" s="90" customFormat="1" ht="15" customHeight="1" thickBot="1">
      <c r="B16" s="765"/>
      <c r="C16" s="766" t="s">
        <v>12</v>
      </c>
      <c r="D16" s="766"/>
      <c r="E16" s="767"/>
      <c r="F16" s="768"/>
      <c r="H16" s="769" t="s">
        <v>743</v>
      </c>
      <c r="I16" s="221"/>
      <c r="J16" s="1089">
        <v>0</v>
      </c>
      <c r="K16" s="770">
        <v>0</v>
      </c>
      <c r="L16" s="770">
        <v>0</v>
      </c>
      <c r="M16" s="771">
        <v>0</v>
      </c>
      <c r="N16" s="1093">
        <v>0</v>
      </c>
      <c r="O16" s="1091">
        <v>0</v>
      </c>
      <c r="P16" s="1091">
        <v>0</v>
      </c>
      <c r="Q16" s="1094">
        <v>0</v>
      </c>
      <c r="R16" s="1091">
        <v>0</v>
      </c>
      <c r="S16" s="772"/>
      <c r="T16" s="772"/>
      <c r="U16" s="772"/>
    </row>
    <row r="17" spans="2:22" s="90" customFormat="1" ht="15" customHeight="1" thickTop="1">
      <c r="B17" s="258"/>
      <c r="H17" s="99"/>
      <c r="I17" s="221"/>
      <c r="J17" s="129"/>
      <c r="K17" s="126"/>
      <c r="L17" s="126"/>
      <c r="M17" s="126"/>
      <c r="N17" s="126"/>
      <c r="O17" s="126"/>
      <c r="P17" s="126"/>
      <c r="Q17" s="126"/>
      <c r="R17" s="126"/>
      <c r="S17" s="126"/>
      <c r="T17" s="126"/>
      <c r="U17" s="126"/>
    </row>
    <row r="19" spans="2:22" ht="23.25">
      <c r="B19" s="438" t="s">
        <v>52</v>
      </c>
      <c r="C19" s="201"/>
      <c r="D19" s="201"/>
      <c r="E19" s="201"/>
      <c r="F19" s="201"/>
      <c r="G19" s="201"/>
      <c r="H19" s="558"/>
    </row>
    <row r="20" spans="2:22" s="90" customFormat="1" ht="15" customHeight="1">
      <c r="G20" s="221"/>
      <c r="H20" s="99"/>
      <c r="I20" s="221"/>
      <c r="J20" s="129"/>
      <c r="K20" s="88"/>
      <c r="L20" s="126"/>
      <c r="M20" s="126"/>
      <c r="N20" s="126"/>
      <c r="O20" s="88"/>
      <c r="P20" s="126"/>
      <c r="Q20" s="126"/>
      <c r="R20" s="126"/>
      <c r="S20" s="88"/>
      <c r="T20" s="126"/>
      <c r="U20" s="126"/>
    </row>
    <row r="21" spans="2:22" s="90" customFormat="1" ht="15" customHeight="1">
      <c r="B21" s="565" t="s">
        <v>405</v>
      </c>
      <c r="C21" s="566"/>
      <c r="D21" s="566"/>
      <c r="E21" s="566"/>
      <c r="F21" s="567"/>
      <c r="G21" s="567"/>
      <c r="H21" s="568"/>
      <c r="I21" s="94"/>
      <c r="J21" s="419"/>
      <c r="K21" s="419"/>
      <c r="L21" s="419"/>
      <c r="M21" s="419"/>
      <c r="N21" s="477"/>
      <c r="O21" s="419"/>
      <c r="P21" s="477"/>
      <c r="Q21" s="477"/>
      <c r="R21" s="477"/>
      <c r="S21" s="419"/>
      <c r="T21" s="477"/>
      <c r="U21" s="477"/>
      <c r="V21" s="477"/>
    </row>
    <row r="22" spans="2:22" s="211" customFormat="1" ht="15" customHeight="1">
      <c r="B22" s="12" t="s">
        <v>4</v>
      </c>
      <c r="C22" s="12"/>
      <c r="D22" s="12"/>
      <c r="E22" s="12"/>
      <c r="F22" s="43"/>
      <c r="G22" s="28"/>
      <c r="H22" s="800"/>
      <c r="I22" s="28"/>
      <c r="J22" s="1090">
        <v>348</v>
      </c>
      <c r="K22" s="422">
        <v>349</v>
      </c>
      <c r="L22" s="422">
        <v>350</v>
      </c>
      <c r="M22" s="819">
        <v>351</v>
      </c>
      <c r="N22" s="1095">
        <v>353</v>
      </c>
      <c r="O22" s="1090">
        <v>353</v>
      </c>
      <c r="P22" s="1090">
        <v>352</v>
      </c>
      <c r="Q22" s="819">
        <v>352.27699999999999</v>
      </c>
      <c r="R22" s="1092">
        <v>353.56299999999999</v>
      </c>
      <c r="S22" s="422"/>
      <c r="T22" s="422"/>
      <c r="U22" s="422"/>
      <c r="V22" s="145"/>
    </row>
    <row r="23" spans="2:22" s="90" customFormat="1" ht="15" customHeight="1">
      <c r="G23" s="221"/>
      <c r="H23" s="99"/>
      <c r="I23" s="221"/>
      <c r="J23" s="129"/>
      <c r="K23" s="88"/>
      <c r="L23" s="126"/>
      <c r="M23" s="599"/>
      <c r="N23" s="1004"/>
      <c r="O23" s="145"/>
      <c r="P23" s="129"/>
      <c r="Q23" s="599"/>
      <c r="R23" s="126"/>
      <c r="S23" s="88"/>
      <c r="T23" s="126"/>
      <c r="U23" s="126"/>
    </row>
    <row r="24" spans="2:22" s="90" customFormat="1" ht="15" customHeight="1">
      <c r="B24" s="565" t="s">
        <v>406</v>
      </c>
      <c r="C24" s="566"/>
      <c r="D24" s="566"/>
      <c r="E24" s="566"/>
      <c r="F24" s="567"/>
      <c r="G24" s="567"/>
      <c r="H24" s="568"/>
      <c r="I24" s="94"/>
      <c r="J24" s="419"/>
      <c r="K24" s="419"/>
      <c r="L24" s="419"/>
      <c r="M24" s="222"/>
      <c r="N24" s="1096"/>
      <c r="O24" s="419"/>
      <c r="P24" s="477"/>
      <c r="Q24" s="1097"/>
      <c r="R24" s="477"/>
      <c r="S24" s="419"/>
      <c r="T24" s="477"/>
      <c r="U24" s="477"/>
      <c r="V24" s="477"/>
    </row>
    <row r="25" spans="2:22" s="211" customFormat="1" ht="15" customHeight="1">
      <c r="B25" s="12" t="s">
        <v>22</v>
      </c>
      <c r="C25" s="12"/>
      <c r="D25" s="12"/>
      <c r="E25" s="12"/>
      <c r="F25" s="43"/>
      <c r="G25" s="28"/>
      <c r="H25" s="800"/>
      <c r="I25" s="28"/>
      <c r="J25" s="1090">
        <v>2898</v>
      </c>
      <c r="K25" s="422">
        <v>2873</v>
      </c>
      <c r="L25" s="422">
        <v>2834</v>
      </c>
      <c r="M25" s="819">
        <v>2793</v>
      </c>
      <c r="N25" s="1095">
        <v>2715</v>
      </c>
      <c r="O25" s="1090">
        <v>2651</v>
      </c>
      <c r="P25" s="1090">
        <v>2614</v>
      </c>
      <c r="Q25" s="819">
        <v>2575.9879999999998</v>
      </c>
      <c r="R25" s="1092">
        <v>2548.66</v>
      </c>
      <c r="S25" s="422"/>
      <c r="T25" s="422"/>
      <c r="U25" s="422"/>
      <c r="V25" s="145"/>
    </row>
    <row r="26" spans="2:22" s="261" customFormat="1" ht="15" hidden="1" customHeight="1">
      <c r="B26" s="261" t="s">
        <v>82</v>
      </c>
      <c r="C26" s="162"/>
      <c r="E26" s="162"/>
      <c r="F26" s="804"/>
      <c r="H26" s="827" t="s">
        <v>754</v>
      </c>
      <c r="I26" s="478"/>
      <c r="J26" s="496">
        <v>259</v>
      </c>
      <c r="K26" s="805">
        <v>260</v>
      </c>
      <c r="L26" s="805">
        <v>263</v>
      </c>
      <c r="M26" s="806">
        <v>262</v>
      </c>
      <c r="N26" s="1011">
        <v>258</v>
      </c>
      <c r="O26" s="496">
        <v>255</v>
      </c>
      <c r="P26" s="496">
        <v>259</v>
      </c>
      <c r="Q26" s="806">
        <v>257.36399999999998</v>
      </c>
      <c r="R26" s="496">
        <v>252.292</v>
      </c>
      <c r="S26" s="805"/>
      <c r="T26" s="805"/>
      <c r="U26" s="805"/>
    </row>
    <row r="27" spans="2:22" s="146" customFormat="1" ht="15" hidden="1" customHeight="1">
      <c r="B27" s="807"/>
      <c r="C27" s="808" t="s">
        <v>125</v>
      </c>
      <c r="D27" s="807"/>
      <c r="E27" s="809"/>
      <c r="F27" s="809"/>
      <c r="H27" s="828" t="s">
        <v>755</v>
      </c>
      <c r="I27" s="259"/>
      <c r="J27" s="810">
        <v>15</v>
      </c>
      <c r="K27" s="811">
        <v>17</v>
      </c>
      <c r="L27" s="811">
        <v>18</v>
      </c>
      <c r="M27" s="812">
        <v>19</v>
      </c>
      <c r="N27" s="1012">
        <v>24</v>
      </c>
      <c r="O27" s="810">
        <v>25</v>
      </c>
      <c r="P27" s="810">
        <v>22</v>
      </c>
      <c r="Q27" s="812">
        <v>23.161999999999999</v>
      </c>
      <c r="R27" s="810">
        <v>30.375</v>
      </c>
      <c r="S27" s="811"/>
      <c r="T27" s="811"/>
      <c r="U27" s="811"/>
    </row>
    <row r="28" spans="2:22" s="90" customFormat="1" ht="15" customHeight="1">
      <c r="B28" s="90" t="s">
        <v>4</v>
      </c>
      <c r="E28" s="789"/>
      <c r="F28" s="789"/>
      <c r="H28" s="790"/>
      <c r="I28" s="221"/>
      <c r="J28" s="145">
        <v>293</v>
      </c>
      <c r="K28" s="88">
        <v>294</v>
      </c>
      <c r="L28" s="88">
        <v>294</v>
      </c>
      <c r="M28" s="595">
        <v>295</v>
      </c>
      <c r="N28" s="1002">
        <v>297</v>
      </c>
      <c r="O28" s="145">
        <v>296</v>
      </c>
      <c r="P28" s="145">
        <v>296</v>
      </c>
      <c r="Q28" s="595">
        <v>294.95999999999998</v>
      </c>
      <c r="R28" s="145">
        <v>296.65899999999999</v>
      </c>
      <c r="S28" s="88"/>
      <c r="T28" s="88"/>
      <c r="U28" s="88"/>
    </row>
    <row r="29" spans="2:22" s="90" customFormat="1" ht="15" customHeight="1" thickBot="1">
      <c r="B29" s="797" t="s">
        <v>407</v>
      </c>
      <c r="C29" s="797"/>
      <c r="D29" s="797"/>
      <c r="E29" s="797"/>
      <c r="F29" s="798"/>
      <c r="G29" s="94"/>
      <c r="H29" s="799" t="s">
        <v>764</v>
      </c>
      <c r="I29" s="94"/>
      <c r="J29" s="1089">
        <v>76</v>
      </c>
      <c r="K29" s="772">
        <v>76</v>
      </c>
      <c r="L29" s="772">
        <v>78</v>
      </c>
      <c r="M29" s="771">
        <v>79</v>
      </c>
      <c r="N29" s="1093">
        <v>80</v>
      </c>
      <c r="O29" s="1091">
        <v>83</v>
      </c>
      <c r="P29" s="1091">
        <v>83</v>
      </c>
      <c r="Q29" s="1094">
        <v>84.018000000000001</v>
      </c>
      <c r="R29" s="1091">
        <v>85.344999999999999</v>
      </c>
      <c r="S29" s="772"/>
      <c r="T29" s="772"/>
      <c r="U29" s="772"/>
      <c r="V29" s="562"/>
    </row>
    <row r="30" spans="2:22" ht="15" customHeight="1" thickTop="1">
      <c r="V30" s="540"/>
    </row>
    <row r="31" spans="2:22" ht="15" customHeight="1"/>
    <row r="32" spans="2:22" s="90" customFormat="1" ht="12.75" hidden="1" customHeight="1">
      <c r="H32" s="99"/>
      <c r="I32" s="221"/>
      <c r="J32" s="221"/>
    </row>
    <row r="33" spans="2:21" s="211" customFormat="1" ht="12.75" hidden="1" customHeight="1">
      <c r="B33" s="369"/>
      <c r="C33" s="369"/>
      <c r="D33" s="369"/>
      <c r="E33" s="369"/>
      <c r="F33" s="369"/>
      <c r="H33" s="370"/>
      <c r="I33" s="56"/>
      <c r="J33" s="852"/>
      <c r="K33" s="369"/>
      <c r="L33" s="369"/>
      <c r="M33" s="369"/>
      <c r="N33" s="369"/>
      <c r="O33" s="369"/>
      <c r="P33" s="369"/>
      <c r="Q33" s="369"/>
      <c r="R33" s="369"/>
      <c r="S33" s="369"/>
      <c r="T33" s="369"/>
      <c r="U33" s="369"/>
    </row>
    <row r="34" spans="2:21" s="211" customFormat="1" ht="12.75" hidden="1" customHeight="1">
      <c r="B34" s="405" t="s">
        <v>231</v>
      </c>
      <c r="C34" s="146"/>
      <c r="D34" s="146"/>
      <c r="E34" s="146"/>
      <c r="F34" s="146"/>
      <c r="G34" s="146"/>
      <c r="H34" s="244">
        <f>COUNTIF($37:$40,"&gt;2")+COUNTIF($37:$40,"&lt;-2")</f>
        <v>0</v>
      </c>
      <c r="I34" s="56"/>
      <c r="J34" s="56"/>
    </row>
    <row r="35" spans="2:21" s="211" customFormat="1" ht="12.75" hidden="1" customHeight="1">
      <c r="B35" s="405" t="s">
        <v>269</v>
      </c>
      <c r="C35" s="146"/>
      <c r="D35" s="146"/>
      <c r="E35" s="146"/>
      <c r="F35" s="146"/>
      <c r="G35" s="146"/>
      <c r="H35" s="425" t="str">
        <f>IF(ISERROR(SUM($37:$40)),"# ERREUR !","OK")</f>
        <v>OK</v>
      </c>
      <c r="I35" s="56"/>
      <c r="J35" s="56"/>
    </row>
    <row r="36" spans="2:21" s="211" customFormat="1" ht="12.75" hidden="1">
      <c r="B36" s="186"/>
      <c r="C36" s="186"/>
      <c r="D36" s="186"/>
      <c r="E36" s="186"/>
      <c r="F36" s="186"/>
      <c r="G36" s="186"/>
      <c r="H36" s="187"/>
      <c r="I36" s="56"/>
      <c r="J36" s="56"/>
    </row>
    <row r="37" spans="2:21" s="211" customFormat="1" ht="12.75" hidden="1" customHeight="1">
      <c r="B37" s="369"/>
      <c r="C37" s="369"/>
      <c r="D37" s="369"/>
      <c r="E37" s="369"/>
      <c r="F37" s="369"/>
      <c r="H37" s="370"/>
      <c r="I37" s="56"/>
      <c r="J37" s="852"/>
      <c r="K37" s="369"/>
      <c r="L37" s="369"/>
      <c r="M37" s="369"/>
      <c r="N37" s="369"/>
      <c r="O37" s="369"/>
      <c r="P37" s="369"/>
      <c r="Q37" s="369"/>
      <c r="R37" s="369"/>
      <c r="S37" s="369"/>
      <c r="T37" s="369"/>
      <c r="U37" s="369"/>
    </row>
    <row r="38" spans="2:21" s="146" customFormat="1" ht="12.75" hidden="1" customHeight="1">
      <c r="B38" s="146" t="s">
        <v>72</v>
      </c>
      <c r="H38" s="147" t="s">
        <v>191</v>
      </c>
      <c r="I38" s="259"/>
      <c r="J38" s="290">
        <f>IF(ABS(J12-SUM(J14:J16))&lt;0.001,0,J12-SUM(J14:J16))</f>
        <v>0</v>
      </c>
      <c r="K38" s="290">
        <f t="shared" ref="K38:U38" si="0">IF(ABS(K12-SUM(K14:K16))&lt;0.001,0,K12-SUM(K14:K16))</f>
        <v>0</v>
      </c>
      <c r="L38" s="290">
        <f t="shared" si="0"/>
        <v>-1</v>
      </c>
      <c r="M38" s="290">
        <f t="shared" si="0"/>
        <v>0</v>
      </c>
      <c r="N38" s="290">
        <f t="shared" si="0"/>
        <v>0</v>
      </c>
      <c r="O38" s="290">
        <f t="shared" si="0"/>
        <v>0</v>
      </c>
      <c r="P38" s="290">
        <f t="shared" si="0"/>
        <v>0</v>
      </c>
      <c r="Q38" s="290">
        <f t="shared" si="0"/>
        <v>0</v>
      </c>
      <c r="R38" s="290">
        <f t="shared" si="0"/>
        <v>0</v>
      </c>
      <c r="S38" s="290">
        <f t="shared" si="0"/>
        <v>0</v>
      </c>
      <c r="T38" s="290">
        <f t="shared" si="0"/>
        <v>0</v>
      </c>
      <c r="U38" s="290">
        <f t="shared" si="0"/>
        <v>0</v>
      </c>
    </row>
    <row r="39" spans="2:21" s="146" customFormat="1" ht="12.75" hidden="1" customHeight="1">
      <c r="B39" s="146" t="s">
        <v>72</v>
      </c>
      <c r="H39" s="147" t="s">
        <v>191</v>
      </c>
      <c r="I39" s="259"/>
      <c r="J39" s="290">
        <f>IF(ABS(J13-SUM(J14:J15))&lt;0.001,0,J13-SUM(J14:J15))</f>
        <v>0</v>
      </c>
      <c r="K39" s="290">
        <f t="shared" ref="K39:U39" si="1">IF(ABS(K13-SUM(K14:K15))&lt;0.001,0,K13-SUM(K14:K15))</f>
        <v>0</v>
      </c>
      <c r="L39" s="290">
        <f t="shared" si="1"/>
        <v>-1</v>
      </c>
      <c r="M39" s="290">
        <f t="shared" si="1"/>
        <v>0</v>
      </c>
      <c r="N39" s="290">
        <f t="shared" si="1"/>
        <v>0</v>
      </c>
      <c r="O39" s="290">
        <f t="shared" si="1"/>
        <v>0</v>
      </c>
      <c r="P39" s="290">
        <f t="shared" si="1"/>
        <v>0</v>
      </c>
      <c r="Q39" s="290">
        <f t="shared" si="1"/>
        <v>0</v>
      </c>
      <c r="R39" s="290">
        <f t="shared" si="1"/>
        <v>0</v>
      </c>
      <c r="S39" s="290">
        <f t="shared" si="1"/>
        <v>0</v>
      </c>
      <c r="T39" s="290">
        <f t="shared" si="1"/>
        <v>0</v>
      </c>
      <c r="U39" s="290">
        <f t="shared" si="1"/>
        <v>0</v>
      </c>
    </row>
    <row r="40" spans="2:21" s="211" customFormat="1" ht="12.75" hidden="1" customHeight="1">
      <c r="B40" s="186"/>
      <c r="C40" s="186"/>
      <c r="D40" s="186"/>
      <c r="E40" s="186"/>
      <c r="F40" s="186"/>
      <c r="H40" s="187"/>
      <c r="I40" s="56"/>
      <c r="J40" s="186"/>
      <c r="K40" s="186"/>
      <c r="L40" s="186"/>
      <c r="M40" s="186"/>
      <c r="N40" s="186"/>
      <c r="O40" s="186"/>
      <c r="P40" s="186"/>
      <c r="Q40" s="186"/>
      <c r="R40" s="186"/>
      <c r="S40" s="186"/>
      <c r="T40" s="186"/>
      <c r="U40" s="186"/>
    </row>
    <row r="41" spans="2:21" hidden="1"/>
  </sheetData>
  <customSheetViews>
    <customSheetView guid="{F499C411-D421-49FC-BA0F-3A5BFE024471}" scale="70" showGridLines="0" hiddenRows="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J38:U38">
    <cfRule type="cellIs" dxfId="24" priority="4" operator="notBetween">
      <formula>-2</formula>
      <formula>2</formula>
    </cfRule>
  </conditionalFormatting>
  <conditionalFormatting sqref="H34">
    <cfRule type="cellIs" dxfId="23" priority="3" operator="notEqual">
      <formula>0</formula>
    </cfRule>
  </conditionalFormatting>
  <conditionalFormatting sqref="H35">
    <cfRule type="cellIs" dxfId="22" priority="2" operator="notEqual">
      <formula>"OK"</formula>
    </cfRule>
  </conditionalFormatting>
  <conditionalFormatting sqref="J39:U39">
    <cfRule type="cellIs" dxfId="21"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drawing r:id="rId4"/>
  <legacyDrawing r:id="rId5"/>
  <controls>
    <mc:AlternateContent xmlns:mc="http://schemas.openxmlformats.org/markup-compatibility/2006">
      <mc:Choice Requires="x14">
        <control shapeId="25601"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5601" r:id="rId6" name="CustomMemberDispatchertb1"/>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7" enableFormatConditionsCalculation="0">
    <tabColor rgb="FFFF6600"/>
    <pageSetUpPr autoPageBreaks="0"/>
  </sheetPr>
  <dimension ref="B1:CD86"/>
  <sheetViews>
    <sheetView showGridLines="0" zoomScale="80" zoomScaleNormal="80" zoomScaleSheetLayoutView="70" workbookViewId="0">
      <pane xSplit="22" ySplit="7" topLeftCell="W8" activePane="bottomRight" state="frozen"/>
      <selection pane="topRight"/>
      <selection pane="bottomLeft"/>
      <selection pane="bottomRight"/>
    </sheetView>
  </sheetViews>
  <sheetFormatPr baseColWidth="10" defaultColWidth="11.42578125" defaultRowHeight="14.25"/>
  <cols>
    <col min="1" max="5" width="2.7109375" style="7" customWidth="1"/>
    <col min="6" max="6" width="47.7109375" style="7" customWidth="1"/>
    <col min="7" max="7" width="1.7109375" style="7" customWidth="1"/>
    <col min="8" max="8" width="10.7109375" style="22" customWidth="1"/>
    <col min="9" max="9" width="2.7109375" style="7" customWidth="1"/>
    <col min="10" max="22" width="10.7109375" style="7" hidden="1" customWidth="1"/>
    <col min="23" max="23" width="10.7109375" style="7" customWidth="1"/>
    <col min="24" max="24" width="2.7109375" style="7" customWidth="1"/>
    <col min="25" max="25" width="10.7109375" style="7" hidden="1" customWidth="1"/>
    <col min="26" max="26" width="10.7109375" style="7" customWidth="1"/>
    <col min="27" max="27" width="10.7109375" style="7" hidden="1" customWidth="1"/>
    <col min="28" max="28" width="10.7109375" style="7" customWidth="1"/>
    <col min="29" max="29" width="10.7109375" style="7" hidden="1" customWidth="1"/>
    <col min="30" max="30" width="10.7109375" style="7" customWidth="1"/>
    <col min="31" max="31" width="10.7109375" style="7" hidden="1" customWidth="1"/>
    <col min="32" max="32" width="10.7109375" style="7" customWidth="1"/>
    <col min="33" max="33" width="10.7109375" style="7" hidden="1" customWidth="1"/>
    <col min="34" max="34" width="10.7109375" style="7" customWidth="1"/>
    <col min="35" max="35" width="10.7109375" style="7" hidden="1" customWidth="1"/>
    <col min="36" max="38" width="10.7109375" style="7" customWidth="1"/>
    <col min="39" max="39" width="2.7109375" style="7" customWidth="1"/>
    <col min="40" max="53" width="10.7109375" style="7" customWidth="1"/>
    <col min="54" max="54" width="12.140625" style="7" customWidth="1"/>
    <col min="55" max="55" width="5.7109375" style="7" hidden="1" customWidth="1"/>
    <col min="56" max="63" width="10.7109375" style="4" hidden="1" customWidth="1"/>
    <col min="64" max="64" width="5.7109375" style="4" hidden="1" customWidth="1"/>
    <col min="65" max="72" width="10.7109375" style="4" hidden="1" customWidth="1"/>
    <col min="73" max="73" width="5.7109375" style="4" hidden="1" customWidth="1"/>
    <col min="74" max="81" width="10.7109375" style="4" hidden="1" customWidth="1"/>
    <col min="82" max="82" width="5.7109375" style="7" hidden="1" customWidth="1"/>
    <col min="83" max="16384" width="11.42578125" style="7"/>
  </cols>
  <sheetData>
    <row r="1" spans="2:82" ht="12" customHeight="1">
      <c r="F1" s="1350" t="s">
        <v>289</v>
      </c>
    </row>
    <row r="2" spans="2:82" ht="12" customHeight="1">
      <c r="F2" s="1351"/>
    </row>
    <row r="3" spans="2:82" ht="12" customHeight="1">
      <c r="F3" s="1351"/>
    </row>
    <row r="4" spans="2:82" ht="12" customHeight="1">
      <c r="F4" s="1351"/>
      <c r="J4" s="36"/>
    </row>
    <row r="5" spans="2:82" ht="12" customHeight="1">
      <c r="F5" s="1394"/>
      <c r="J5" s="36"/>
    </row>
    <row r="6" spans="2:82" ht="23.25" customHeight="1">
      <c r="B6" s="1358" t="s">
        <v>65</v>
      </c>
      <c r="C6" s="1358"/>
      <c r="D6" s="1358"/>
      <c r="E6" s="1358"/>
      <c r="F6" s="1358"/>
      <c r="G6" s="21"/>
      <c r="H6" s="1358" t="s">
        <v>0</v>
      </c>
      <c r="I6" s="21"/>
      <c r="J6" s="892">
        <v>2016</v>
      </c>
      <c r="K6" s="892"/>
      <c r="L6" s="892"/>
      <c r="M6" s="892"/>
      <c r="N6" s="892"/>
      <c r="O6" s="892"/>
      <c r="P6" s="892"/>
      <c r="Q6" s="892"/>
      <c r="R6" s="892"/>
      <c r="S6" s="892"/>
      <c r="T6" s="892"/>
      <c r="U6" s="892"/>
      <c r="V6" s="892"/>
      <c r="W6" s="892">
        <v>2016</v>
      </c>
      <c r="Y6" s="892">
        <v>2017</v>
      </c>
      <c r="Z6" s="892">
        <v>2017</v>
      </c>
      <c r="AA6" s="892"/>
      <c r="AB6" s="892"/>
      <c r="AC6" s="892"/>
      <c r="AD6" s="892"/>
      <c r="AE6" s="892"/>
      <c r="AF6" s="892"/>
      <c r="AG6" s="892"/>
      <c r="AH6" s="892"/>
      <c r="AI6" s="892"/>
      <c r="AJ6" s="892"/>
      <c r="AK6" s="892"/>
      <c r="AL6" s="892"/>
      <c r="AN6" s="892">
        <v>2018</v>
      </c>
      <c r="AO6" s="892"/>
      <c r="AP6" s="892"/>
      <c r="AQ6" s="892"/>
      <c r="AR6" s="892"/>
      <c r="AS6" s="892"/>
      <c r="AT6" s="892"/>
      <c r="AU6" s="892"/>
      <c r="AV6" s="892"/>
      <c r="AW6" s="892"/>
      <c r="AX6" s="892"/>
      <c r="AY6" s="892"/>
      <c r="AZ6" s="892"/>
      <c r="BA6" s="892"/>
      <c r="BI6" s="1141" t="str">
        <f>IF($W$7="FY16","OFF","ON")</f>
        <v>OFF</v>
      </c>
      <c r="BJ6" s="143"/>
      <c r="BK6" s="1141" t="str">
        <f>IF($W$7="FY16","OFF","ON")</f>
        <v>OFF</v>
      </c>
      <c r="BL6" s="7"/>
      <c r="BM6" s="143"/>
      <c r="BN6" s="143"/>
      <c r="BO6" s="143"/>
      <c r="BP6" s="143"/>
      <c r="BQ6" s="1141" t="str">
        <f>IF($AK$7="FY16cb","OFF","ON")</f>
        <v>OFF</v>
      </c>
      <c r="BR6" s="143"/>
      <c r="BS6" s="1141" t="str">
        <f>IF($AK$7="FY16cb","OFF","ON")</f>
        <v>OFF</v>
      </c>
    </row>
    <row r="7" spans="2:82" s="39" customFormat="1" ht="29.25" customHeight="1">
      <c r="B7" s="1360"/>
      <c r="C7" s="1360"/>
      <c r="D7" s="1360"/>
      <c r="E7" s="1360"/>
      <c r="F7" s="1360"/>
      <c r="H7" s="1360"/>
      <c r="J7" s="236" t="s">
        <v>256</v>
      </c>
      <c r="K7" s="237" t="s">
        <v>249</v>
      </c>
      <c r="L7" s="236" t="s">
        <v>257</v>
      </c>
      <c r="M7" s="41" t="s">
        <v>250</v>
      </c>
      <c r="N7" s="236" t="s">
        <v>258</v>
      </c>
      <c r="O7" s="41" t="s">
        <v>251</v>
      </c>
      <c r="P7" s="236" t="s">
        <v>259</v>
      </c>
      <c r="Q7" s="237" t="s">
        <v>252</v>
      </c>
      <c r="R7" s="236" t="s">
        <v>260</v>
      </c>
      <c r="S7" s="41" t="s">
        <v>253</v>
      </c>
      <c r="T7" s="236" t="s">
        <v>261</v>
      </c>
      <c r="U7" s="42" t="s">
        <v>254</v>
      </c>
      <c r="V7" s="236" t="s">
        <v>262</v>
      </c>
      <c r="W7" s="237" t="s">
        <v>255</v>
      </c>
      <c r="Y7" s="236" t="s">
        <v>382</v>
      </c>
      <c r="Z7" s="237" t="s">
        <v>369</v>
      </c>
      <c r="AA7" s="236" t="s">
        <v>381</v>
      </c>
      <c r="AB7" s="41" t="s">
        <v>370</v>
      </c>
      <c r="AC7" s="236" t="s">
        <v>380</v>
      </c>
      <c r="AD7" s="41" t="s">
        <v>371</v>
      </c>
      <c r="AE7" s="236" t="s">
        <v>379</v>
      </c>
      <c r="AF7" s="237" t="s">
        <v>372</v>
      </c>
      <c r="AG7" s="236" t="s">
        <v>378</v>
      </c>
      <c r="AH7" s="41" t="s">
        <v>373</v>
      </c>
      <c r="AI7" s="236" t="s">
        <v>377</v>
      </c>
      <c r="AJ7" s="42" t="s">
        <v>374</v>
      </c>
      <c r="AK7" s="236" t="s">
        <v>376</v>
      </c>
      <c r="AL7" s="237" t="s">
        <v>375</v>
      </c>
      <c r="AN7" s="236" t="s">
        <v>466</v>
      </c>
      <c r="AO7" s="237" t="s">
        <v>459</v>
      </c>
      <c r="AP7" s="236" t="s">
        <v>467</v>
      </c>
      <c r="AQ7" s="41" t="s">
        <v>460</v>
      </c>
      <c r="AR7" s="236" t="s">
        <v>468</v>
      </c>
      <c r="AS7" s="41" t="s">
        <v>461</v>
      </c>
      <c r="AT7" s="236" t="s">
        <v>469</v>
      </c>
      <c r="AU7" s="237" t="s">
        <v>462</v>
      </c>
      <c r="AV7" s="236" t="s">
        <v>470</v>
      </c>
      <c r="AW7" s="41" t="s">
        <v>463</v>
      </c>
      <c r="AX7" s="236" t="s">
        <v>471</v>
      </c>
      <c r="AY7" s="42" t="s">
        <v>464</v>
      </c>
      <c r="AZ7" s="236" t="s">
        <v>472</v>
      </c>
      <c r="BA7" s="237" t="s">
        <v>465</v>
      </c>
      <c r="BC7" s="585"/>
      <c r="BD7" s="583" t="s">
        <v>155</v>
      </c>
      <c r="BE7" s="583" t="s">
        <v>151</v>
      </c>
      <c r="BF7" s="583" t="s">
        <v>156</v>
      </c>
      <c r="BG7" s="583" t="s">
        <v>152</v>
      </c>
      <c r="BH7" s="583" t="s">
        <v>157</v>
      </c>
      <c r="BI7" s="1131" t="s">
        <v>153</v>
      </c>
      <c r="BJ7" s="583" t="s">
        <v>158</v>
      </c>
      <c r="BK7" s="1131" t="s">
        <v>154</v>
      </c>
      <c r="BL7" s="256"/>
      <c r="BM7" s="583" t="s">
        <v>147</v>
      </c>
      <c r="BN7" s="583" t="s">
        <v>143</v>
      </c>
      <c r="BO7" s="583" t="s">
        <v>148</v>
      </c>
      <c r="BP7" s="583" t="s">
        <v>144</v>
      </c>
      <c r="BQ7" s="1131" t="s">
        <v>149</v>
      </c>
      <c r="BR7" s="583" t="s">
        <v>145</v>
      </c>
      <c r="BS7" s="1131" t="s">
        <v>150</v>
      </c>
      <c r="BT7" s="583" t="s">
        <v>146</v>
      </c>
      <c r="BU7" s="256"/>
      <c r="BV7" s="583" t="s">
        <v>139</v>
      </c>
      <c r="BW7" s="583" t="s">
        <v>135</v>
      </c>
      <c r="BX7" s="583" t="s">
        <v>140</v>
      </c>
      <c r="BY7" s="583" t="s">
        <v>136</v>
      </c>
      <c r="BZ7" s="583" t="s">
        <v>141</v>
      </c>
      <c r="CA7" s="583" t="s">
        <v>137</v>
      </c>
      <c r="CB7" s="583" t="s">
        <v>142</v>
      </c>
      <c r="CC7" s="583" t="s">
        <v>138</v>
      </c>
      <c r="CD7" s="586"/>
    </row>
    <row r="8" spans="2:82" s="90" customFormat="1" ht="15" customHeight="1">
      <c r="H8" s="99"/>
      <c r="J8" s="483"/>
      <c r="L8" s="483"/>
      <c r="N8" s="483"/>
      <c r="P8" s="483"/>
      <c r="R8" s="483"/>
      <c r="T8" s="483"/>
      <c r="V8" s="483"/>
      <c r="Y8" s="483"/>
      <c r="AA8" s="483"/>
      <c r="AC8" s="483"/>
      <c r="AE8" s="483"/>
      <c r="AG8" s="483"/>
      <c r="AI8" s="483"/>
      <c r="AK8" s="483"/>
      <c r="AN8" s="483"/>
      <c r="AP8" s="483"/>
      <c r="AR8" s="483"/>
      <c r="AT8" s="483"/>
      <c r="AV8" s="483"/>
      <c r="AX8" s="483"/>
      <c r="AZ8" s="483"/>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row>
    <row r="9" spans="2:82" s="96" customFormat="1" ht="15" customHeight="1">
      <c r="B9" s="503" t="s">
        <v>3</v>
      </c>
      <c r="C9" s="503"/>
      <c r="D9" s="503"/>
      <c r="E9" s="503"/>
      <c r="F9" s="504"/>
      <c r="G9" s="375"/>
      <c r="H9" s="505"/>
      <c r="I9" s="375"/>
      <c r="J9" s="241"/>
      <c r="K9" s="242"/>
      <c r="L9" s="241"/>
      <c r="M9" s="304"/>
      <c r="N9" s="241"/>
      <c r="O9" s="304"/>
      <c r="P9" s="241"/>
      <c r="Q9" s="242"/>
      <c r="R9" s="241"/>
      <c r="S9" s="304"/>
      <c r="T9" s="241"/>
      <c r="U9" s="305"/>
      <c r="V9" s="241"/>
      <c r="W9" s="242">
        <v>1812</v>
      </c>
      <c r="Y9" s="241"/>
      <c r="Z9" s="242">
        <v>407</v>
      </c>
      <c r="AA9" s="241"/>
      <c r="AB9" s="304">
        <v>412</v>
      </c>
      <c r="AC9" s="241"/>
      <c r="AD9" s="304">
        <v>819</v>
      </c>
      <c r="AE9" s="241"/>
      <c r="AF9" s="242">
        <v>415</v>
      </c>
      <c r="AG9" s="241"/>
      <c r="AH9" s="304">
        <v>417</v>
      </c>
      <c r="AI9" s="241"/>
      <c r="AJ9" s="305">
        <v>832</v>
      </c>
      <c r="AK9" s="241">
        <v>1806</v>
      </c>
      <c r="AL9" s="242">
        <v>1651</v>
      </c>
      <c r="AN9" s="241">
        <v>402</v>
      </c>
      <c r="AO9" s="242">
        <v>376</v>
      </c>
      <c r="AP9" s="241"/>
      <c r="AQ9" s="304"/>
      <c r="AR9" s="241"/>
      <c r="AS9" s="304"/>
      <c r="AT9" s="241"/>
      <c r="AU9" s="242"/>
      <c r="AV9" s="241"/>
      <c r="AW9" s="304"/>
      <c r="AX9" s="241"/>
      <c r="AY9" s="305"/>
      <c r="AZ9" s="241"/>
      <c r="BA9" s="242"/>
      <c r="BC9" s="352"/>
      <c r="BD9" s="913">
        <f t="shared" ref="BD9:BE9" si="0">IF(ABS(N9-(J9+L9))&lt;0.001,0,N9-(J9+L9))</f>
        <v>0</v>
      </c>
      <c r="BE9" s="913">
        <f t="shared" si="0"/>
        <v>0</v>
      </c>
      <c r="BF9" s="913">
        <f t="shared" ref="BF9:BG9" si="1">IF(ABS(T9-(P9+R9))&lt;0.001,0,T9-(P9+R9))</f>
        <v>0</v>
      </c>
      <c r="BG9" s="913">
        <f t="shared" si="1"/>
        <v>0</v>
      </c>
      <c r="BH9" s="913">
        <f t="shared" ref="BH9" si="2">IF(ABS(V9-(J9+L9+P9+R9))&lt;0.001,0,V9-(J9+L9+P9+R9))</f>
        <v>0</v>
      </c>
      <c r="BI9" s="906">
        <f>IF(BI$6="OFF",0,IF(ABS(W9-(K9+M9+Q9+S9))&lt;0.001,0,W9-(K9+M9+Q9+S9)))</f>
        <v>0</v>
      </c>
      <c r="BJ9" s="906">
        <f t="shared" ref="BJ9" si="3">IF(ABS(V9-(N9+T9))&lt;0.001,0,V9-(N9+T9))</f>
        <v>0</v>
      </c>
      <c r="BK9" s="906">
        <f>IF(BK$6="OFF",0,IF(BK4=2016,0,IF(ABS(W9-(O9+U9))&lt;0.001,0,W9-(O9+U9))))</f>
        <v>0</v>
      </c>
      <c r="BL9" s="90"/>
      <c r="BM9" s="906">
        <f t="shared" ref="BM9:BN9" si="4">IF(ABS(AC9-(Y9+AA9))&lt;0.001,0,AC9-(Y9+AA9))</f>
        <v>0</v>
      </c>
      <c r="BN9" s="906">
        <f t="shared" si="4"/>
        <v>0</v>
      </c>
      <c r="BO9" s="906">
        <f t="shared" ref="BO9:BP9" si="5">IF(ABS(AI9-(AE9+AG9))&lt;0.001,0,AI9-(AE9+AG9))</f>
        <v>0</v>
      </c>
      <c r="BP9" s="906">
        <f t="shared" si="5"/>
        <v>0</v>
      </c>
      <c r="BQ9" s="906">
        <f>IF(BQ$6="OFF",0,IF(ABS(AK9-(Y9+AA9+AE9+AG9))&lt;0.001,0,AK9-(Y9+AA9+AE9+AG9)))</f>
        <v>0</v>
      </c>
      <c r="BR9" s="906">
        <f t="shared" ref="BR9" si="6">IF(ABS(AL9-(Z9+AB9+AF9+AH9))&lt;0.001,0,AL9-(Z9+AB9+AF9+AH9))</f>
        <v>0</v>
      </c>
      <c r="BS9" s="906">
        <f>IF(BS$6="OFF",0,IF(ABS(AK9-(AC9+AI9))&lt;0.001,0,AK9-(AC9+AI9)))</f>
        <v>0</v>
      </c>
      <c r="BT9" s="913">
        <f t="shared" ref="BT9" si="7">IF(ABS(AL9-(AD9+AJ9))&lt;0.001,0,AL9-(AD9+AJ9))</f>
        <v>0</v>
      </c>
      <c r="BU9" s="90"/>
      <c r="BV9" s="913">
        <f t="shared" ref="BV9:BW9" si="8">IF(ABS(AR9-(AN9+AP9))&lt;0.001,0,AR9-(AN9+AP9))</f>
        <v>-402</v>
      </c>
      <c r="BW9" s="913">
        <f t="shared" si="8"/>
        <v>-376</v>
      </c>
      <c r="BX9" s="913">
        <f t="shared" ref="BX9:BY9" si="9">IF(ABS(AX9-(AT9+AV9))&lt;0.001,0,AX9-(AT9+AV9))</f>
        <v>0</v>
      </c>
      <c r="BY9" s="913">
        <f t="shared" si="9"/>
        <v>0</v>
      </c>
      <c r="BZ9" s="913">
        <f t="shared" ref="BZ9:CA9" si="10">IF(ABS(AZ9-(AN9+AP9+AT9+AV9))&lt;0.001,0,AZ9-(AN9+AP9+AT9+AV9))</f>
        <v>-402</v>
      </c>
      <c r="CA9" s="913">
        <f t="shared" si="10"/>
        <v>-376</v>
      </c>
      <c r="CB9" s="913">
        <f t="shared" ref="CB9:CC9" si="11">IF(ABS(AZ9-(AR9+AX9))&lt;0.001,0,AZ9-(AR9+AX9))</f>
        <v>0</v>
      </c>
      <c r="CC9" s="913">
        <f t="shared" si="11"/>
        <v>0</v>
      </c>
      <c r="CD9" s="355"/>
    </row>
    <row r="10" spans="2:82" s="306" customFormat="1" ht="15" customHeight="1">
      <c r="B10" s="73" t="s">
        <v>47</v>
      </c>
      <c r="C10" s="73"/>
      <c r="D10" s="73"/>
      <c r="E10" s="73"/>
      <c r="F10" s="73"/>
      <c r="G10" s="73"/>
      <c r="H10" s="74"/>
      <c r="I10" s="315"/>
      <c r="J10" s="489"/>
      <c r="K10" s="86"/>
      <c r="L10" s="489"/>
      <c r="M10" s="490"/>
      <c r="N10" s="489"/>
      <c r="O10" s="490"/>
      <c r="P10" s="489"/>
      <c r="Q10" s="86"/>
      <c r="R10" s="489"/>
      <c r="S10" s="490"/>
      <c r="T10" s="489"/>
      <c r="U10" s="491"/>
      <c r="V10" s="489"/>
      <c r="W10" s="86"/>
      <c r="Y10" s="489"/>
      <c r="Z10" s="86"/>
      <c r="AA10" s="489"/>
      <c r="AB10" s="490"/>
      <c r="AC10" s="489"/>
      <c r="AD10" s="490"/>
      <c r="AE10" s="489"/>
      <c r="AF10" s="86"/>
      <c r="AG10" s="489"/>
      <c r="AH10" s="490"/>
      <c r="AI10" s="489"/>
      <c r="AJ10" s="491"/>
      <c r="AK10" s="489"/>
      <c r="AL10" s="86">
        <v>-8.5999999999999993E-2</v>
      </c>
      <c r="AN10" s="489"/>
      <c r="AO10" s="86">
        <v>-6.5000000000000002E-2</v>
      </c>
      <c r="AP10" s="489"/>
      <c r="AQ10" s="490"/>
      <c r="AR10" s="489"/>
      <c r="AS10" s="490"/>
      <c r="AT10" s="489"/>
      <c r="AU10" s="86"/>
      <c r="AV10" s="489"/>
      <c r="AW10" s="490"/>
      <c r="AX10" s="489"/>
      <c r="AY10" s="491"/>
      <c r="AZ10" s="489"/>
      <c r="BA10" s="86"/>
      <c r="BC10" s="383"/>
      <c r="BD10" s="606"/>
      <c r="BE10" s="606"/>
      <c r="BF10" s="606"/>
      <c r="BG10" s="606"/>
      <c r="BH10" s="606"/>
      <c r="BI10" s="606"/>
      <c r="BJ10" s="606"/>
      <c r="BK10" s="606"/>
      <c r="BL10" s="73"/>
      <c r="BM10" s="606"/>
      <c r="BN10" s="606"/>
      <c r="BO10" s="606"/>
      <c r="BP10" s="606"/>
      <c r="BQ10" s="606"/>
      <c r="BR10" s="606"/>
      <c r="BS10" s="606"/>
      <c r="BT10" s="606"/>
      <c r="BU10" s="73"/>
      <c r="BV10" s="606"/>
      <c r="BW10" s="606"/>
      <c r="BX10" s="606"/>
      <c r="BY10" s="606"/>
      <c r="BZ10" s="606"/>
      <c r="CA10" s="606"/>
      <c r="CB10" s="606"/>
      <c r="CC10" s="606"/>
      <c r="CD10" s="385"/>
    </row>
    <row r="11" spans="2:82" s="262" customFormat="1" ht="15" hidden="1" customHeight="1">
      <c r="B11" s="1213" t="s">
        <v>475</v>
      </c>
      <c r="C11" s="1213"/>
      <c r="D11" s="1213"/>
      <c r="E11" s="1213"/>
      <c r="F11" s="1213"/>
      <c r="H11" s="928" t="s">
        <v>423</v>
      </c>
      <c r="J11" s="1214"/>
      <c r="K11" s="1215"/>
      <c r="L11" s="1214"/>
      <c r="M11" s="1216"/>
      <c r="N11" s="1214"/>
      <c r="O11" s="1216"/>
      <c r="P11" s="1214"/>
      <c r="Q11" s="1215"/>
      <c r="R11" s="1214"/>
      <c r="S11" s="1216"/>
      <c r="T11" s="1214"/>
      <c r="U11" s="1217"/>
      <c r="V11" s="1214"/>
      <c r="W11" s="1215">
        <v>0</v>
      </c>
      <c r="Y11" s="1214"/>
      <c r="Z11" s="1215">
        <v>0</v>
      </c>
      <c r="AA11" s="1214"/>
      <c r="AB11" s="1216">
        <v>0</v>
      </c>
      <c r="AC11" s="1214"/>
      <c r="AD11" s="1216">
        <v>0</v>
      </c>
      <c r="AE11" s="1214"/>
      <c r="AF11" s="1215">
        <v>0</v>
      </c>
      <c r="AG11" s="1214"/>
      <c r="AH11" s="1216">
        <v>0</v>
      </c>
      <c r="AI11" s="1214"/>
      <c r="AJ11" s="1217">
        <v>0</v>
      </c>
      <c r="AK11" s="1214">
        <v>0</v>
      </c>
      <c r="AL11" s="1215">
        <v>0</v>
      </c>
      <c r="AN11" s="1214">
        <v>0</v>
      </c>
      <c r="AO11" s="1215">
        <v>0</v>
      </c>
      <c r="AP11" s="1214"/>
      <c r="AQ11" s="1216"/>
      <c r="AR11" s="1214"/>
      <c r="AS11" s="1216"/>
      <c r="AT11" s="1214"/>
      <c r="AU11" s="1215"/>
      <c r="AV11" s="1214"/>
      <c r="AW11" s="1216"/>
      <c r="AX11" s="1214"/>
      <c r="AY11" s="1217"/>
      <c r="AZ11" s="1214"/>
      <c r="BA11" s="1215"/>
      <c r="BC11" s="876"/>
      <c r="BD11" s="334">
        <f>IF(ABS(N11-(J11+L11))&lt;0.001,0,N11-(J11+L11))</f>
        <v>0</v>
      </c>
      <c r="BE11" s="334">
        <f t="shared" ref="BE11" si="12">IF(ABS(O11-(K11+M11))&lt;0.001,0,O11-(K11+M11))</f>
        <v>0</v>
      </c>
      <c r="BF11" s="334">
        <f>IF(ABS(T11-(P11+R11))&lt;0.001,0,T11-(P11+R11))</f>
        <v>0</v>
      </c>
      <c r="BG11" s="334">
        <f t="shared" ref="BG11" si="13">IF(ABS(U11-(Q11+S11))&lt;0.001,0,U11-(Q11+S11))</f>
        <v>0</v>
      </c>
      <c r="BH11" s="334">
        <f>IF(ABS(V11-(J11+L11+P11+R11))&lt;0.001,0,V11-(J11+L11+P11+R11))</f>
        <v>0</v>
      </c>
      <c r="BI11" s="334">
        <f>IF(BI$6="OFF",0,IF(ABS(W11-(K11+M11+Q11+S11))&lt;0.001,0,W11-(K11+M11+Q11+S11)))</f>
        <v>0</v>
      </c>
      <c r="BJ11" s="334">
        <f>IF(ABS(V11-(N11+T11))&lt;0.001,0,V11-(N11+T11))</f>
        <v>0</v>
      </c>
      <c r="BK11" s="334">
        <f>IF(BK$6="OFF",0,IF(BK6=2016,0,IF(ABS(W11-(O11+U11))&lt;0.001,0,W11-(O11+U11))))</f>
        <v>0</v>
      </c>
      <c r="BL11" s="261"/>
      <c r="BM11" s="334">
        <f t="shared" ref="BM11:BN11" si="14">IF(ABS(AC11-(Y11+AA11))&lt;0.001,0,AC11-(Y11+AA11))</f>
        <v>0</v>
      </c>
      <c r="BN11" s="334">
        <f t="shared" si="14"/>
        <v>0</v>
      </c>
      <c r="BO11" s="334">
        <f t="shared" ref="BO11:BP11" si="15">IF(ABS(AI11-(AE11+AG11))&lt;0.001,0,AI11-(AE11+AG11))</f>
        <v>0</v>
      </c>
      <c r="BP11" s="334">
        <f t="shared" si="15"/>
        <v>0</v>
      </c>
      <c r="BQ11" s="334">
        <f>IF(BQ$6="OFF",0,IF(ABS(AK11-(Y11+AA11+AE11+AG11))&lt;0.001,0,AK11-(Y11+AA11+AE11+AG11)))</f>
        <v>0</v>
      </c>
      <c r="BR11" s="334">
        <f t="shared" ref="BR11" si="16">IF(ABS(AL11-(Z11+AB11+AF11+AH11))&lt;0.001,0,AL11-(Z11+AB11+AF11+AH11))</f>
        <v>0</v>
      </c>
      <c r="BS11" s="334">
        <f>IF(BS$6="OFF",0,IF(ABS(AK11-(AC11+AI11))&lt;0.001,0,AK11-(AC11+AI11)))</f>
        <v>0</v>
      </c>
      <c r="BT11" s="334">
        <f t="shared" ref="BT11" si="17">IF(ABS(AL11-(AD11+AJ11))&lt;0.001,0,AL11-(AD11+AJ11))</f>
        <v>0</v>
      </c>
      <c r="BU11" s="261"/>
      <c r="BV11" s="334">
        <f>IF(ABS(AR11-(AN11+AP11))&lt;0.001,0,AR11-(AN11+AP11))</f>
        <v>0</v>
      </c>
      <c r="BW11" s="334">
        <f>IF(ABS(AS11-(AO11+AQ11))&lt;0.001,0,AS11-(AO11+AQ11))</f>
        <v>0</v>
      </c>
      <c r="BX11" s="334">
        <f t="shared" ref="BX11:BY11" si="18">IF(ABS(AX11-(AT11+AV11))&lt;0.001,0,AX11-(AT11+AV11))</f>
        <v>0</v>
      </c>
      <c r="BY11" s="334">
        <f t="shared" si="18"/>
        <v>0</v>
      </c>
      <c r="BZ11" s="334">
        <f>IF(ABS(AZ11-(AN11+AP11+AT11+AV11))&lt;0.001,0,AZ11-(AN11+AP11+AT11+AV11))</f>
        <v>0</v>
      </c>
      <c r="CA11" s="334">
        <f>IF(ABS(BA11-(AO11+AQ11+AU11+AW11))&lt;0.001,0,BA11-(AO11+AQ11+AU11+AW11))</f>
        <v>0</v>
      </c>
      <c r="CB11" s="334">
        <f>IF(ABS(AZ11-(AR11+AX11))&lt;0.001,0,AZ11-(AR11+AX11))</f>
        <v>0</v>
      </c>
      <c r="CC11" s="334">
        <f>IF(ABS(BA11-(AS11+AY11))&lt;0.001,0,BA11-(AS11+AY11))</f>
        <v>0</v>
      </c>
      <c r="CD11" s="1218"/>
    </row>
    <row r="12" spans="2:82" s="144" customFormat="1" ht="15" hidden="1" customHeight="1">
      <c r="B12" s="144" t="s">
        <v>47</v>
      </c>
      <c r="H12" s="1219"/>
      <c r="M12" s="1220"/>
      <c r="O12" s="1220"/>
      <c r="S12" s="1220"/>
      <c r="U12" s="1221"/>
      <c r="AB12" s="1220"/>
      <c r="AD12" s="1220"/>
      <c r="AH12" s="1220"/>
      <c r="AJ12" s="1221"/>
      <c r="AL12" s="144">
        <v>0</v>
      </c>
      <c r="AO12" s="144">
        <v>0</v>
      </c>
      <c r="AQ12" s="1220"/>
      <c r="AS12" s="1220"/>
      <c r="AW12" s="1220"/>
      <c r="AY12" s="1221"/>
      <c r="BC12" s="1222"/>
      <c r="BD12" s="960"/>
      <c r="BE12" s="960"/>
      <c r="BF12" s="960"/>
      <c r="BG12" s="960"/>
      <c r="BH12" s="960"/>
      <c r="BI12" s="960"/>
      <c r="BJ12" s="960"/>
      <c r="BK12" s="960"/>
      <c r="BM12" s="960"/>
      <c r="BN12" s="960"/>
      <c r="BO12" s="960"/>
      <c r="BP12" s="960"/>
      <c r="BQ12" s="960"/>
      <c r="BR12" s="960"/>
      <c r="BS12" s="960"/>
      <c r="BT12" s="960"/>
      <c r="BV12" s="960"/>
      <c r="BW12" s="960"/>
      <c r="BX12" s="960"/>
      <c r="BY12" s="960"/>
      <c r="BZ12" s="960"/>
      <c r="CA12" s="960"/>
      <c r="CB12" s="960"/>
      <c r="CC12" s="960"/>
      <c r="CD12" s="1221"/>
    </row>
    <row r="13" spans="2:82" s="262" customFormat="1" ht="15" hidden="1" customHeight="1">
      <c r="B13" s="1213" t="s">
        <v>490</v>
      </c>
      <c r="C13" s="1213"/>
      <c r="D13" s="1213"/>
      <c r="E13" s="1213"/>
      <c r="F13" s="1213"/>
      <c r="H13" s="928" t="s">
        <v>424</v>
      </c>
      <c r="J13" s="1214"/>
      <c r="K13" s="1215"/>
      <c r="L13" s="1214"/>
      <c r="M13" s="1216"/>
      <c r="N13" s="1214"/>
      <c r="O13" s="1216"/>
      <c r="P13" s="1214"/>
      <c r="Q13" s="1215"/>
      <c r="R13" s="1214"/>
      <c r="S13" s="1216"/>
      <c r="T13" s="1214"/>
      <c r="U13" s="1217"/>
      <c r="V13" s="1214"/>
      <c r="W13" s="1215">
        <v>0</v>
      </c>
      <c r="Y13" s="1214"/>
      <c r="Z13" s="1215">
        <v>0</v>
      </c>
      <c r="AA13" s="1214"/>
      <c r="AB13" s="1216">
        <v>0</v>
      </c>
      <c r="AC13" s="1214"/>
      <c r="AD13" s="1216">
        <v>0</v>
      </c>
      <c r="AE13" s="1214"/>
      <c r="AF13" s="1215">
        <v>1</v>
      </c>
      <c r="AG13" s="1214"/>
      <c r="AH13" s="1216">
        <v>-1</v>
      </c>
      <c r="AI13" s="1214"/>
      <c r="AJ13" s="1217">
        <v>0</v>
      </c>
      <c r="AK13" s="1214">
        <v>0</v>
      </c>
      <c r="AL13" s="1215">
        <v>0</v>
      </c>
      <c r="AN13" s="1214">
        <v>0</v>
      </c>
      <c r="AO13" s="1215">
        <v>0</v>
      </c>
      <c r="AP13" s="1214"/>
      <c r="AQ13" s="1216"/>
      <c r="AR13" s="1214"/>
      <c r="AS13" s="1216"/>
      <c r="AT13" s="1214"/>
      <c r="AU13" s="1215"/>
      <c r="AV13" s="1214"/>
      <c r="AW13" s="1216"/>
      <c r="AX13" s="1214"/>
      <c r="AY13" s="1217"/>
      <c r="AZ13" s="1214"/>
      <c r="BA13" s="1215"/>
      <c r="BC13" s="876"/>
      <c r="BD13" s="334">
        <f>IF(ABS(N13-(J13+L13))&lt;0.001,0,N13-(J13+L13))</f>
        <v>0</v>
      </c>
      <c r="BE13" s="334">
        <f t="shared" ref="BE13" si="19">IF(ABS(O13-(K13+M13))&lt;0.001,0,O13-(K13+M13))</f>
        <v>0</v>
      </c>
      <c r="BF13" s="334">
        <f>IF(ABS(T13-(P13+R13))&lt;0.001,0,T13-(P13+R13))</f>
        <v>0</v>
      </c>
      <c r="BG13" s="334">
        <f t="shared" ref="BG13" si="20">IF(ABS(U13-(Q13+S13))&lt;0.001,0,U13-(Q13+S13))</f>
        <v>0</v>
      </c>
      <c r="BH13" s="334">
        <f>IF(ABS(V13-(J13+L13+P13+R13))&lt;0.001,0,V13-(J13+L13+P13+R13))</f>
        <v>0</v>
      </c>
      <c r="BI13" s="334">
        <f>IF(BI$6="OFF",0,IF(ABS(W13-(K13+M13+Q13+S13))&lt;0.001,0,W13-(K13+M13+Q13+S13)))</f>
        <v>0</v>
      </c>
      <c r="BJ13" s="334">
        <f>IF(ABS(V13-(N13+T13))&lt;0.001,0,V13-(N13+T13))</f>
        <v>0</v>
      </c>
      <c r="BK13" s="334">
        <f>IF(BK$6="OFF",0,IF(BK8=2016,0,IF(ABS(W13-(O13+U13))&lt;0.001,0,W13-(O13+U13))))</f>
        <v>0</v>
      </c>
      <c r="BL13" s="261"/>
      <c r="BM13" s="334">
        <f t="shared" ref="BM13:BN13" si="21">IF(ABS(AC13-(Y13+AA13))&lt;0.001,0,AC13-(Y13+AA13))</f>
        <v>0</v>
      </c>
      <c r="BN13" s="334">
        <f t="shared" si="21"/>
        <v>0</v>
      </c>
      <c r="BO13" s="334">
        <f t="shared" ref="BO13:BP13" si="22">IF(ABS(AI13-(AE13+AG13))&lt;0.001,0,AI13-(AE13+AG13))</f>
        <v>0</v>
      </c>
      <c r="BP13" s="334">
        <f t="shared" si="22"/>
        <v>0</v>
      </c>
      <c r="BQ13" s="334">
        <f>IF(BQ$6="OFF",0,IF(ABS(AK13-(Y13+AA13+AE13+AG13))&lt;0.001,0,AK13-(Y13+AA13+AE13+AG13)))</f>
        <v>0</v>
      </c>
      <c r="BR13" s="334">
        <f t="shared" ref="BR13" si="23">IF(ABS(AL13-(Z13+AB13+AF13+AH13))&lt;0.001,0,AL13-(Z13+AB13+AF13+AH13))</f>
        <v>0</v>
      </c>
      <c r="BS13" s="334">
        <f>IF(BS$6="OFF",0,IF(ABS(AK13-(AC13+AI13))&lt;0.001,0,AK13-(AC13+AI13)))</f>
        <v>0</v>
      </c>
      <c r="BT13" s="334">
        <f t="shared" ref="BT13" si="24">IF(ABS(AL13-(AD13+AJ13))&lt;0.001,0,AL13-(AD13+AJ13))</f>
        <v>0</v>
      </c>
      <c r="BU13" s="261"/>
      <c r="BV13" s="334">
        <f>IF(ABS(AR13-(AN13+AP13))&lt;0.001,0,AR13-(AN13+AP13))</f>
        <v>0</v>
      </c>
      <c r="BW13" s="334">
        <f>IF(ABS(AS13-(AO13+AQ13))&lt;0.001,0,AS13-(AO13+AQ13))</f>
        <v>0</v>
      </c>
      <c r="BX13" s="334">
        <f t="shared" ref="BX13:BY13" si="25">IF(ABS(AX13-(AT13+AV13))&lt;0.001,0,AX13-(AT13+AV13))</f>
        <v>0</v>
      </c>
      <c r="BY13" s="334">
        <f t="shared" si="25"/>
        <v>0</v>
      </c>
      <c r="BZ13" s="334">
        <f>IF(ABS(AZ13-(AN13+AP13+AT13+AV13))&lt;0.001,0,AZ13-(AN13+AP13+AT13+AV13))</f>
        <v>0</v>
      </c>
      <c r="CA13" s="334">
        <f>IF(ABS(BA13-(AO13+AQ13+AU13+AW13))&lt;0.001,0,BA13-(AO13+AQ13+AU13+AW13))</f>
        <v>0</v>
      </c>
      <c r="CB13" s="334">
        <f>IF(ABS(AZ13-(AR13+AX13))&lt;0.001,0,AZ13-(AR13+AX13))</f>
        <v>0</v>
      </c>
      <c r="CC13" s="334">
        <f>IF(ABS(BA13-(AS13+AY13))&lt;0.001,0,BA13-(AS13+AY13))</f>
        <v>0</v>
      </c>
      <c r="CD13" s="1218"/>
    </row>
    <row r="14" spans="2:82" s="144" customFormat="1" ht="15" hidden="1" customHeight="1">
      <c r="B14" s="144" t="s">
        <v>47</v>
      </c>
      <c r="H14" s="1219"/>
      <c r="M14" s="1220"/>
      <c r="O14" s="1220"/>
      <c r="S14" s="1220"/>
      <c r="U14" s="1221"/>
      <c r="AB14" s="1220"/>
      <c r="AD14" s="1220"/>
      <c r="AH14" s="1220"/>
      <c r="AJ14" s="1221"/>
      <c r="AL14" s="144">
        <v>0</v>
      </c>
      <c r="AO14" s="144">
        <v>0</v>
      </c>
      <c r="AQ14" s="1220"/>
      <c r="AS14" s="1220"/>
      <c r="AW14" s="1220"/>
      <c r="AY14" s="1221"/>
      <c r="BC14" s="1222"/>
      <c r="BD14" s="960"/>
      <c r="BE14" s="960"/>
      <c r="BF14" s="960"/>
      <c r="BG14" s="960"/>
      <c r="BH14" s="960"/>
      <c r="BI14" s="960"/>
      <c r="BJ14" s="960"/>
      <c r="BK14" s="960"/>
      <c r="BM14" s="960"/>
      <c r="BN14" s="960"/>
      <c r="BO14" s="960"/>
      <c r="BP14" s="960"/>
      <c r="BQ14" s="960"/>
      <c r="BR14" s="960"/>
      <c r="BS14" s="960"/>
      <c r="BT14" s="960"/>
      <c r="BV14" s="960"/>
      <c r="BW14" s="960"/>
      <c r="BX14" s="960"/>
      <c r="BY14" s="960"/>
      <c r="BZ14" s="960"/>
      <c r="CA14" s="960"/>
      <c r="CB14" s="960"/>
      <c r="CC14" s="960"/>
      <c r="CD14" s="1221"/>
    </row>
    <row r="15" spans="2:82" s="262" customFormat="1" ht="15" hidden="1" customHeight="1">
      <c r="B15" s="1213" t="s">
        <v>491</v>
      </c>
      <c r="C15" s="1213"/>
      <c r="D15" s="1213"/>
      <c r="E15" s="1213"/>
      <c r="F15" s="1213"/>
      <c r="H15" s="928" t="s">
        <v>425</v>
      </c>
      <c r="J15" s="1214"/>
      <c r="K15" s="1215"/>
      <c r="L15" s="1214"/>
      <c r="M15" s="1216"/>
      <c r="N15" s="1214"/>
      <c r="O15" s="1216"/>
      <c r="P15" s="1214"/>
      <c r="Q15" s="1215"/>
      <c r="R15" s="1214"/>
      <c r="S15" s="1216"/>
      <c r="T15" s="1214"/>
      <c r="U15" s="1217"/>
      <c r="V15" s="1214"/>
      <c r="W15" s="1215">
        <v>0</v>
      </c>
      <c r="Y15" s="1214"/>
      <c r="Z15" s="1215">
        <v>0</v>
      </c>
      <c r="AA15" s="1214"/>
      <c r="AB15" s="1216">
        <v>0</v>
      </c>
      <c r="AC15" s="1214"/>
      <c r="AD15" s="1216">
        <v>0</v>
      </c>
      <c r="AE15" s="1214"/>
      <c r="AF15" s="1215">
        <v>0</v>
      </c>
      <c r="AG15" s="1214"/>
      <c r="AH15" s="1216">
        <v>0</v>
      </c>
      <c r="AI15" s="1214"/>
      <c r="AJ15" s="1217">
        <v>0</v>
      </c>
      <c r="AK15" s="1214">
        <v>0</v>
      </c>
      <c r="AL15" s="1215">
        <v>0</v>
      </c>
      <c r="AN15" s="1214">
        <v>0</v>
      </c>
      <c r="AO15" s="1215">
        <v>0</v>
      </c>
      <c r="AP15" s="1214"/>
      <c r="AQ15" s="1216"/>
      <c r="AR15" s="1214"/>
      <c r="AS15" s="1216"/>
      <c r="AT15" s="1214"/>
      <c r="AU15" s="1215"/>
      <c r="AV15" s="1214"/>
      <c r="AW15" s="1216"/>
      <c r="AX15" s="1214"/>
      <c r="AY15" s="1217"/>
      <c r="AZ15" s="1214"/>
      <c r="BA15" s="1215"/>
      <c r="BC15" s="876"/>
      <c r="BD15" s="334">
        <f>IF(ABS(N15-(J15+L15))&lt;0.001,0,N15-(J15+L15))</f>
        <v>0</v>
      </c>
      <c r="BE15" s="334">
        <f t="shared" ref="BE15" si="26">IF(ABS(O15-(K15+M15))&lt;0.001,0,O15-(K15+M15))</f>
        <v>0</v>
      </c>
      <c r="BF15" s="334">
        <f>IF(ABS(T15-(P15+R15))&lt;0.001,0,T15-(P15+R15))</f>
        <v>0</v>
      </c>
      <c r="BG15" s="334">
        <f t="shared" ref="BG15" si="27">IF(ABS(U15-(Q15+S15))&lt;0.001,0,U15-(Q15+S15))</f>
        <v>0</v>
      </c>
      <c r="BH15" s="334">
        <f>IF(ABS(V15-(J15+L15+P15+R15))&lt;0.001,0,V15-(J15+L15+P15+R15))</f>
        <v>0</v>
      </c>
      <c r="BI15" s="334">
        <f>IF(BI$6="OFF",0,IF(ABS(W15-(K15+M15+Q15+S15))&lt;0.001,0,W15-(K15+M15+Q15+S15)))</f>
        <v>0</v>
      </c>
      <c r="BJ15" s="334">
        <f>IF(ABS(V15-(N15+T15))&lt;0.001,0,V15-(N15+T15))</f>
        <v>0</v>
      </c>
      <c r="BK15" s="334">
        <f>IF(BK$6="OFF",0,IF(BK10=2016,0,IF(ABS(W15-(O15+U15))&lt;0.001,0,W15-(O15+U15))))</f>
        <v>0</v>
      </c>
      <c r="BL15" s="261"/>
      <c r="BM15" s="334">
        <f t="shared" ref="BM15:BN15" si="28">IF(ABS(AC15-(Y15+AA15))&lt;0.001,0,AC15-(Y15+AA15))</f>
        <v>0</v>
      </c>
      <c r="BN15" s="334">
        <f t="shared" si="28"/>
        <v>0</v>
      </c>
      <c r="BO15" s="334">
        <f t="shared" ref="BO15:BP15" si="29">IF(ABS(AI15-(AE15+AG15))&lt;0.001,0,AI15-(AE15+AG15))</f>
        <v>0</v>
      </c>
      <c r="BP15" s="334">
        <f t="shared" si="29"/>
        <v>0</v>
      </c>
      <c r="BQ15" s="334">
        <f>IF(BQ$6="OFF",0,IF(ABS(AK15-(Y15+AA15+AE15+AG15))&lt;0.001,0,AK15-(Y15+AA15+AE15+AG15)))</f>
        <v>0</v>
      </c>
      <c r="BR15" s="334">
        <f t="shared" ref="BR15" si="30">IF(ABS(AL15-(Z15+AB15+AF15+AH15))&lt;0.001,0,AL15-(Z15+AB15+AF15+AH15))</f>
        <v>0</v>
      </c>
      <c r="BS15" s="334">
        <f>IF(BS$6="OFF",0,IF(ABS(AK15-(AC15+AI15))&lt;0.001,0,AK15-(AC15+AI15)))</f>
        <v>0</v>
      </c>
      <c r="BT15" s="334">
        <f t="shared" ref="BT15" si="31">IF(ABS(AL15-(AD15+AJ15))&lt;0.001,0,AL15-(AD15+AJ15))</f>
        <v>0</v>
      </c>
      <c r="BU15" s="261"/>
      <c r="BV15" s="334">
        <f>IF(ABS(AR15-(AN15+AP15))&lt;0.001,0,AR15-(AN15+AP15))</f>
        <v>0</v>
      </c>
      <c r="BW15" s="334">
        <f>IF(ABS(AS15-(AO15+AQ15))&lt;0.001,0,AS15-(AO15+AQ15))</f>
        <v>0</v>
      </c>
      <c r="BX15" s="334">
        <f t="shared" ref="BX15:BY15" si="32">IF(ABS(AX15-(AT15+AV15))&lt;0.001,0,AX15-(AT15+AV15))</f>
        <v>0</v>
      </c>
      <c r="BY15" s="334">
        <f t="shared" si="32"/>
        <v>0</v>
      </c>
      <c r="BZ15" s="334">
        <f>IF(ABS(AZ15-(AN15+AP15+AT15+AV15))&lt;0.001,0,AZ15-(AN15+AP15+AT15+AV15))</f>
        <v>0</v>
      </c>
      <c r="CA15" s="334">
        <f>IF(ABS(BA15-(AO15+AQ15+AU15+AW15))&lt;0.001,0,BA15-(AO15+AQ15+AU15+AW15))</f>
        <v>0</v>
      </c>
      <c r="CB15" s="334">
        <f>IF(ABS(AZ15-(AR15+AX15))&lt;0.001,0,AZ15-(AR15+AX15))</f>
        <v>0</v>
      </c>
      <c r="CC15" s="334">
        <f>IF(ABS(BA15-(AS15+AY15))&lt;0.001,0,BA15-(AS15+AY15))</f>
        <v>0</v>
      </c>
      <c r="CD15" s="1218"/>
    </row>
    <row r="16" spans="2:82" s="144" customFormat="1" ht="15" hidden="1" customHeight="1">
      <c r="B16" s="144" t="s">
        <v>47</v>
      </c>
      <c r="H16" s="1219"/>
      <c r="M16" s="1220"/>
      <c r="O16" s="1220"/>
      <c r="S16" s="1220"/>
      <c r="U16" s="1221"/>
      <c r="AB16" s="1220"/>
      <c r="AD16" s="1220"/>
      <c r="AH16" s="1220"/>
      <c r="AJ16" s="1221"/>
      <c r="AL16" s="144">
        <v>0</v>
      </c>
      <c r="AO16" s="144">
        <v>0</v>
      </c>
      <c r="AQ16" s="1220"/>
      <c r="AS16" s="1220"/>
      <c r="AW16" s="1220"/>
      <c r="AY16" s="1221"/>
      <c r="BC16" s="1222"/>
      <c r="BD16" s="960"/>
      <c r="BE16" s="960"/>
      <c r="BF16" s="960"/>
      <c r="BG16" s="960"/>
      <c r="BH16" s="960"/>
      <c r="BI16" s="960"/>
      <c r="BJ16" s="960"/>
      <c r="BK16" s="960"/>
      <c r="BM16" s="960"/>
      <c r="BN16" s="960"/>
      <c r="BO16" s="960"/>
      <c r="BP16" s="960"/>
      <c r="BQ16" s="960"/>
      <c r="BR16" s="960"/>
      <c r="BS16" s="960"/>
      <c r="BT16" s="960"/>
      <c r="BV16" s="960"/>
      <c r="BW16" s="960"/>
      <c r="BX16" s="960"/>
      <c r="BY16" s="960"/>
      <c r="BZ16" s="960"/>
      <c r="CA16" s="960"/>
      <c r="CB16" s="960"/>
      <c r="CC16" s="960"/>
      <c r="CD16" s="1221"/>
    </row>
    <row r="17" spans="2:82" s="262" customFormat="1" ht="15" hidden="1" customHeight="1">
      <c r="B17" s="1213" t="s">
        <v>478</v>
      </c>
      <c r="C17" s="1213"/>
      <c r="D17" s="1213"/>
      <c r="E17" s="1213"/>
      <c r="F17" s="1213"/>
      <c r="H17" s="928" t="s">
        <v>426</v>
      </c>
      <c r="J17" s="1214"/>
      <c r="K17" s="1215"/>
      <c r="L17" s="1214"/>
      <c r="M17" s="1216"/>
      <c r="N17" s="1214"/>
      <c r="O17" s="1216"/>
      <c r="P17" s="1214"/>
      <c r="Q17" s="1215"/>
      <c r="R17" s="1214"/>
      <c r="S17" s="1216"/>
      <c r="T17" s="1214"/>
      <c r="U17" s="1217"/>
      <c r="V17" s="1214"/>
      <c r="W17" s="1215">
        <v>0</v>
      </c>
      <c r="Y17" s="1214"/>
      <c r="Z17" s="1215">
        <v>0</v>
      </c>
      <c r="AA17" s="1214"/>
      <c r="AB17" s="1216">
        <v>0</v>
      </c>
      <c r="AC17" s="1214"/>
      <c r="AD17" s="1216">
        <v>0</v>
      </c>
      <c r="AE17" s="1214"/>
      <c r="AF17" s="1215">
        <v>0</v>
      </c>
      <c r="AG17" s="1214"/>
      <c r="AH17" s="1216">
        <v>0</v>
      </c>
      <c r="AI17" s="1214"/>
      <c r="AJ17" s="1217">
        <v>0</v>
      </c>
      <c r="AK17" s="1214">
        <v>0</v>
      </c>
      <c r="AL17" s="1215">
        <v>0</v>
      </c>
      <c r="AN17" s="1214">
        <v>0</v>
      </c>
      <c r="AO17" s="1215">
        <v>0</v>
      </c>
      <c r="AP17" s="1214"/>
      <c r="AQ17" s="1216"/>
      <c r="AR17" s="1214"/>
      <c r="AS17" s="1216"/>
      <c r="AT17" s="1214"/>
      <c r="AU17" s="1215"/>
      <c r="AV17" s="1214"/>
      <c r="AW17" s="1216"/>
      <c r="AX17" s="1214"/>
      <c r="AY17" s="1217"/>
      <c r="AZ17" s="1214"/>
      <c r="BA17" s="1215"/>
      <c r="BC17" s="876"/>
      <c r="BD17" s="334">
        <f>IF(ABS(N17-(J17+L17))&lt;0.001,0,N17-(J17+L17))</f>
        <v>0</v>
      </c>
      <c r="BE17" s="334">
        <f t="shared" ref="BE17" si="33">IF(ABS(O17-(K17+M17))&lt;0.001,0,O17-(K17+M17))</f>
        <v>0</v>
      </c>
      <c r="BF17" s="334">
        <f>IF(ABS(T17-(P17+R17))&lt;0.001,0,T17-(P17+R17))</f>
        <v>0</v>
      </c>
      <c r="BG17" s="334">
        <f t="shared" ref="BG17" si="34">IF(ABS(U17-(Q17+S17))&lt;0.001,0,U17-(Q17+S17))</f>
        <v>0</v>
      </c>
      <c r="BH17" s="334">
        <f>IF(ABS(V17-(J17+L17+P17+R17))&lt;0.001,0,V17-(J17+L17+P17+R17))</f>
        <v>0</v>
      </c>
      <c r="BI17" s="334">
        <f>IF(BI$6="OFF",0,IF(ABS(W17-(K17+M17+Q17+S17))&lt;0.001,0,W17-(K17+M17+Q17+S17)))</f>
        <v>0</v>
      </c>
      <c r="BJ17" s="334">
        <f>IF(ABS(V17-(N17+T17))&lt;0.001,0,V17-(N17+T17))</f>
        <v>0</v>
      </c>
      <c r="BK17" s="334">
        <f>IF(BK$6="OFF",0,IF(BK12=2016,0,IF(ABS(W17-(O17+U17))&lt;0.001,0,W17-(O17+U17))))</f>
        <v>0</v>
      </c>
      <c r="BL17" s="261"/>
      <c r="BM17" s="334">
        <f t="shared" ref="BM17:BN17" si="35">IF(ABS(AC17-(Y17+AA17))&lt;0.001,0,AC17-(Y17+AA17))</f>
        <v>0</v>
      </c>
      <c r="BN17" s="334">
        <f t="shared" si="35"/>
        <v>0</v>
      </c>
      <c r="BO17" s="334">
        <f t="shared" ref="BO17:BP17" si="36">IF(ABS(AI17-(AE17+AG17))&lt;0.001,0,AI17-(AE17+AG17))</f>
        <v>0</v>
      </c>
      <c r="BP17" s="334">
        <f t="shared" si="36"/>
        <v>0</v>
      </c>
      <c r="BQ17" s="334">
        <f>IF(BQ$6="OFF",0,IF(ABS(AK17-(Y17+AA17+AE17+AG17))&lt;0.001,0,AK17-(Y17+AA17+AE17+AG17)))</f>
        <v>0</v>
      </c>
      <c r="BR17" s="334">
        <f t="shared" ref="BR17" si="37">IF(ABS(AL17-(Z17+AB17+AF17+AH17))&lt;0.001,0,AL17-(Z17+AB17+AF17+AH17))</f>
        <v>0</v>
      </c>
      <c r="BS17" s="334">
        <f>IF(BS$6="OFF",0,IF(ABS(AK17-(AC17+AI17))&lt;0.001,0,AK17-(AC17+AI17)))</f>
        <v>0</v>
      </c>
      <c r="BT17" s="334">
        <f t="shared" ref="BT17" si="38">IF(ABS(AL17-(AD17+AJ17))&lt;0.001,0,AL17-(AD17+AJ17))</f>
        <v>0</v>
      </c>
      <c r="BU17" s="261"/>
      <c r="BV17" s="334">
        <f>IF(ABS(AR17-(AN17+AP17))&lt;0.001,0,AR17-(AN17+AP17))</f>
        <v>0</v>
      </c>
      <c r="BW17" s="334">
        <f>IF(ABS(AS17-(AO17+AQ17))&lt;0.001,0,AS17-(AO17+AQ17))</f>
        <v>0</v>
      </c>
      <c r="BX17" s="334">
        <f t="shared" ref="BX17:BY17" si="39">IF(ABS(AX17-(AT17+AV17))&lt;0.001,0,AX17-(AT17+AV17))</f>
        <v>0</v>
      </c>
      <c r="BY17" s="334">
        <f t="shared" si="39"/>
        <v>0</v>
      </c>
      <c r="BZ17" s="334">
        <f>IF(ABS(AZ17-(AN17+AP17+AT17+AV17))&lt;0.001,0,AZ17-(AN17+AP17+AT17+AV17))</f>
        <v>0</v>
      </c>
      <c r="CA17" s="334">
        <f>IF(ABS(BA17-(AO17+AQ17+AU17+AW17))&lt;0.001,0,BA17-(AO17+AQ17+AU17+AW17))</f>
        <v>0</v>
      </c>
      <c r="CB17" s="334">
        <f>IF(ABS(AZ17-(AR17+AX17))&lt;0.001,0,AZ17-(AR17+AX17))</f>
        <v>0</v>
      </c>
      <c r="CC17" s="334">
        <f>IF(ABS(BA17-(AS17+AY17))&lt;0.001,0,BA17-(AS17+AY17))</f>
        <v>0</v>
      </c>
      <c r="CD17" s="1218"/>
    </row>
    <row r="18" spans="2:82" s="144" customFormat="1" ht="15" hidden="1" customHeight="1">
      <c r="B18" s="144" t="s">
        <v>47</v>
      </c>
      <c r="H18" s="1219"/>
      <c r="M18" s="1220"/>
      <c r="O18" s="1220"/>
      <c r="S18" s="1220"/>
      <c r="U18" s="1221"/>
      <c r="AB18" s="1220"/>
      <c r="AD18" s="1220"/>
      <c r="AH18" s="1220"/>
      <c r="AJ18" s="1221"/>
      <c r="AL18" s="144">
        <v>0</v>
      </c>
      <c r="AO18" s="144">
        <v>0</v>
      </c>
      <c r="AQ18" s="1220"/>
      <c r="AS18" s="1220"/>
      <c r="AW18" s="1220"/>
      <c r="AY18" s="1221"/>
      <c r="BC18" s="1222"/>
      <c r="BD18" s="960"/>
      <c r="BE18" s="960"/>
      <c r="BF18" s="960"/>
      <c r="BG18" s="960"/>
      <c r="BH18" s="960"/>
      <c r="BI18" s="960"/>
      <c r="BJ18" s="960"/>
      <c r="BK18" s="960"/>
      <c r="BM18" s="960"/>
      <c r="BN18" s="960"/>
      <c r="BO18" s="960"/>
      <c r="BP18" s="960"/>
      <c r="BQ18" s="960"/>
      <c r="BR18" s="960"/>
      <c r="BS18" s="960"/>
      <c r="BT18" s="960"/>
      <c r="BV18" s="960"/>
      <c r="BW18" s="960"/>
      <c r="BX18" s="960"/>
      <c r="BY18" s="960"/>
      <c r="BZ18" s="960"/>
      <c r="CA18" s="960"/>
      <c r="CB18" s="960"/>
      <c r="CC18" s="960"/>
      <c r="CD18" s="1221"/>
    </row>
    <row r="19" spans="2:82" s="208" customFormat="1" ht="15" customHeight="1">
      <c r="B19" s="48" t="s">
        <v>477</v>
      </c>
      <c r="C19" s="48"/>
      <c r="D19" s="48"/>
      <c r="E19" s="48"/>
      <c r="F19" s="48"/>
      <c r="H19" s="11" t="s">
        <v>427</v>
      </c>
      <c r="J19" s="232"/>
      <c r="K19" s="49"/>
      <c r="L19" s="232"/>
      <c r="M19" s="215"/>
      <c r="N19" s="232"/>
      <c r="O19" s="215"/>
      <c r="P19" s="232"/>
      <c r="Q19" s="49"/>
      <c r="R19" s="232"/>
      <c r="S19" s="215"/>
      <c r="T19" s="232"/>
      <c r="U19" s="50"/>
      <c r="V19" s="232"/>
      <c r="W19" s="49">
        <v>1431</v>
      </c>
      <c r="Y19" s="232"/>
      <c r="Z19" s="49">
        <v>319</v>
      </c>
      <c r="AA19" s="232"/>
      <c r="AB19" s="215">
        <v>318</v>
      </c>
      <c r="AC19" s="232"/>
      <c r="AD19" s="215">
        <v>637</v>
      </c>
      <c r="AE19" s="232"/>
      <c r="AF19" s="49">
        <v>326</v>
      </c>
      <c r="AG19" s="232"/>
      <c r="AH19" s="215">
        <v>311</v>
      </c>
      <c r="AI19" s="232"/>
      <c r="AJ19" s="50">
        <v>638</v>
      </c>
      <c r="AK19" s="232">
        <v>1431</v>
      </c>
      <c r="AL19" s="49">
        <v>1275</v>
      </c>
      <c r="AN19" s="232">
        <v>317</v>
      </c>
      <c r="AO19" s="49">
        <v>282</v>
      </c>
      <c r="AP19" s="232"/>
      <c r="AQ19" s="215"/>
      <c r="AR19" s="232"/>
      <c r="AS19" s="215"/>
      <c r="AT19" s="232"/>
      <c r="AU19" s="49"/>
      <c r="AV19" s="232"/>
      <c r="AW19" s="215"/>
      <c r="AX19" s="232"/>
      <c r="AY19" s="50"/>
      <c r="AZ19" s="232"/>
      <c r="BA19" s="49"/>
      <c r="BC19" s="353"/>
      <c r="BD19" s="334">
        <f>IF(ABS(N19-(J19+L19))&lt;0.001,0,N19-(J19+L19))</f>
        <v>0</v>
      </c>
      <c r="BE19" s="334">
        <f t="shared" ref="BE19" si="40">IF(ABS(O19-(K19+M19))&lt;0.001,0,O19-(K19+M19))</f>
        <v>0</v>
      </c>
      <c r="BF19" s="334">
        <f>IF(ABS(T19-(P19+R19))&lt;0.001,0,T19-(P19+R19))</f>
        <v>0</v>
      </c>
      <c r="BG19" s="334">
        <f t="shared" ref="BG19" si="41">IF(ABS(U19-(Q19+S19))&lt;0.001,0,U19-(Q19+S19))</f>
        <v>0</v>
      </c>
      <c r="BH19" s="334">
        <f>IF(ABS(V19-(J19+L19+P19+R19))&lt;0.001,0,V19-(J19+L19+P19+R19))</f>
        <v>0</v>
      </c>
      <c r="BI19" s="334">
        <f>IF(BI$6="OFF",0,IF(ABS(W19-(K19+M19+Q19+S19))&lt;0.001,0,W19-(K19+M19+Q19+S19)))</f>
        <v>0</v>
      </c>
      <c r="BJ19" s="334">
        <f>IF(ABS(V19-(N19+T19))&lt;0.001,0,V19-(N19+T19))</f>
        <v>0</v>
      </c>
      <c r="BK19" s="334">
        <f>IF(BK$6="OFF",0,IF(BK14=2016,0,IF(ABS(W19-(O19+U19))&lt;0.001,0,W19-(O19+U19))))</f>
        <v>0</v>
      </c>
      <c r="BL19" s="90"/>
      <c r="BM19" s="334">
        <f t="shared" ref="BM19:BN19" si="42">IF(ABS(AC19-(Y19+AA19))&lt;0.001,0,AC19-(Y19+AA19))</f>
        <v>0</v>
      </c>
      <c r="BN19" s="334">
        <f t="shared" si="42"/>
        <v>0</v>
      </c>
      <c r="BO19" s="334">
        <f t="shared" ref="BO19:BP19" si="43">IF(ABS(AI19-(AE19+AG19))&lt;0.001,0,AI19-(AE19+AG19))</f>
        <v>0</v>
      </c>
      <c r="BP19" s="334">
        <f t="shared" si="43"/>
        <v>1</v>
      </c>
      <c r="BQ19" s="334">
        <f>IF(BQ$6="OFF",0,IF(ABS(AK19-(Y19+AA19+AE19+AG19))&lt;0.001,0,AK19-(Y19+AA19+AE19+AG19)))</f>
        <v>0</v>
      </c>
      <c r="BR19" s="334">
        <f t="shared" ref="BR19" si="44">IF(ABS(AL19-(Z19+AB19+AF19+AH19))&lt;0.001,0,AL19-(Z19+AB19+AF19+AH19))</f>
        <v>1</v>
      </c>
      <c r="BS19" s="334">
        <f>IF(BS$6="OFF",0,IF(ABS(AK19-(AC19+AI19))&lt;0.001,0,AK19-(AC19+AI19)))</f>
        <v>0</v>
      </c>
      <c r="BT19" s="334">
        <f t="shared" ref="BT19" si="45">IF(ABS(AL19-(AD19+AJ19))&lt;0.001,0,AL19-(AD19+AJ19))</f>
        <v>0</v>
      </c>
      <c r="BU19" s="90"/>
      <c r="BV19" s="334">
        <f>IF(ABS(AR19-(AN19+AP19))&lt;0.001,0,AR19-(AN19+AP19))</f>
        <v>-317</v>
      </c>
      <c r="BW19" s="334">
        <f>IF(ABS(AS19-(AO19+AQ19))&lt;0.001,0,AS19-(AO19+AQ19))</f>
        <v>-282</v>
      </c>
      <c r="BX19" s="334">
        <f t="shared" ref="BX19:BY19" si="46">IF(ABS(AX19-(AT19+AV19))&lt;0.001,0,AX19-(AT19+AV19))</f>
        <v>0</v>
      </c>
      <c r="BY19" s="334">
        <f t="shared" si="46"/>
        <v>0</v>
      </c>
      <c r="BZ19" s="334">
        <f>IF(ABS(AZ19-(AN19+AP19+AT19+AV19))&lt;0.001,0,AZ19-(AN19+AP19+AT19+AV19))</f>
        <v>-317</v>
      </c>
      <c r="CA19" s="334">
        <f>IF(ABS(BA19-(AO19+AQ19+AU19+AW19))&lt;0.001,0,BA19-(AO19+AQ19+AU19+AW19))</f>
        <v>-282</v>
      </c>
      <c r="CB19" s="334">
        <f>IF(ABS(AZ19-(AR19+AX19))&lt;0.001,0,AZ19-(AR19+AX19))</f>
        <v>0</v>
      </c>
      <c r="CC19" s="334">
        <f>IF(ABS(BA19-(AS19+AY19))&lt;0.001,0,BA19-(AS19+AY19))</f>
        <v>0</v>
      </c>
      <c r="CD19" s="355"/>
    </row>
    <row r="20" spans="2:82" s="73" customFormat="1" ht="15" customHeight="1">
      <c r="B20" s="73" t="s">
        <v>47</v>
      </c>
      <c r="H20" s="74"/>
      <c r="J20" s="216"/>
      <c r="L20" s="216"/>
      <c r="M20" s="217"/>
      <c r="N20" s="216"/>
      <c r="O20" s="217"/>
      <c r="P20" s="216"/>
      <c r="R20" s="216"/>
      <c r="S20" s="217"/>
      <c r="T20" s="216"/>
      <c r="U20" s="75"/>
      <c r="V20" s="216"/>
      <c r="Y20" s="216"/>
      <c r="AA20" s="216"/>
      <c r="AB20" s="217"/>
      <c r="AC20" s="216"/>
      <c r="AD20" s="217"/>
      <c r="AE20" s="216"/>
      <c r="AG20" s="216"/>
      <c r="AH20" s="217"/>
      <c r="AI20" s="216"/>
      <c r="AJ20" s="75"/>
      <c r="AK20" s="216"/>
      <c r="AL20" s="73">
        <v>-0.109</v>
      </c>
      <c r="AN20" s="216"/>
      <c r="AO20" s="73">
        <v>-0.111</v>
      </c>
      <c r="AP20" s="216"/>
      <c r="AQ20" s="217"/>
      <c r="AR20" s="216"/>
      <c r="AS20" s="217"/>
      <c r="AT20" s="216"/>
      <c r="AV20" s="216"/>
      <c r="AW20" s="217"/>
      <c r="AX20" s="216"/>
      <c r="AY20" s="75"/>
      <c r="AZ20" s="216"/>
      <c r="BC20" s="373"/>
      <c r="BD20" s="606"/>
      <c r="BE20" s="606"/>
      <c r="BF20" s="606"/>
      <c r="BG20" s="606"/>
      <c r="BH20" s="606"/>
      <c r="BI20" s="606"/>
      <c r="BJ20" s="606"/>
      <c r="BK20" s="606"/>
      <c r="BM20" s="606"/>
      <c r="BN20" s="606"/>
      <c r="BO20" s="606"/>
      <c r="BP20" s="606"/>
      <c r="BQ20" s="606"/>
      <c r="BR20" s="606"/>
      <c r="BS20" s="606"/>
      <c r="BT20" s="606"/>
      <c r="BV20" s="606"/>
      <c r="BW20" s="606"/>
      <c r="BX20" s="606"/>
      <c r="BY20" s="606"/>
      <c r="BZ20" s="606"/>
      <c r="CA20" s="606"/>
      <c r="CB20" s="606"/>
      <c r="CC20" s="606"/>
      <c r="CD20" s="75"/>
    </row>
    <row r="21" spans="2:82" s="146" customFormat="1" ht="15" hidden="1" customHeight="1">
      <c r="B21" s="807"/>
      <c r="C21" s="807" t="s">
        <v>502</v>
      </c>
      <c r="D21" s="807"/>
      <c r="E21" s="807"/>
      <c r="F21" s="807"/>
      <c r="H21" s="928"/>
      <c r="J21" s="1223"/>
      <c r="K21" s="811"/>
      <c r="L21" s="1223"/>
      <c r="M21" s="812"/>
      <c r="N21" s="1223"/>
      <c r="O21" s="812"/>
      <c r="P21" s="1223"/>
      <c r="Q21" s="811"/>
      <c r="R21" s="1223"/>
      <c r="S21" s="812"/>
      <c r="T21" s="1223"/>
      <c r="U21" s="1224"/>
      <c r="V21" s="1223"/>
      <c r="W21" s="811">
        <v>0</v>
      </c>
      <c r="Y21" s="1223"/>
      <c r="Z21" s="811">
        <v>0</v>
      </c>
      <c r="AA21" s="1223"/>
      <c r="AB21" s="812">
        <v>0</v>
      </c>
      <c r="AC21" s="1223"/>
      <c r="AD21" s="812">
        <v>0</v>
      </c>
      <c r="AE21" s="1223"/>
      <c r="AF21" s="811">
        <v>0</v>
      </c>
      <c r="AG21" s="1223"/>
      <c r="AH21" s="812">
        <v>0</v>
      </c>
      <c r="AI21" s="1223"/>
      <c r="AJ21" s="1224">
        <v>0</v>
      </c>
      <c r="AK21" s="1223">
        <v>0</v>
      </c>
      <c r="AL21" s="811">
        <v>0</v>
      </c>
      <c r="AN21" s="1223">
        <v>0</v>
      </c>
      <c r="AO21" s="811">
        <v>0</v>
      </c>
      <c r="AP21" s="1223"/>
      <c r="AQ21" s="812"/>
      <c r="AR21" s="1223"/>
      <c r="AS21" s="812"/>
      <c r="AT21" s="1223"/>
      <c r="AU21" s="811"/>
      <c r="AV21" s="1223"/>
      <c r="AW21" s="812"/>
      <c r="AX21" s="1223"/>
      <c r="AY21" s="1224"/>
      <c r="AZ21" s="1223"/>
      <c r="BA21" s="811"/>
      <c r="BC21" s="1225"/>
      <c r="BD21" s="334">
        <f>IF(ABS(N21-(J21+L21))&lt;0.001,0,N21-(J21+L21))</f>
        <v>0</v>
      </c>
      <c r="BE21" s="334">
        <f t="shared" ref="BE21" si="47">IF(ABS(O21-(K21+M21))&lt;0.001,0,O21-(K21+M21))</f>
        <v>0</v>
      </c>
      <c r="BF21" s="334">
        <f>IF(ABS(T21-(P21+R21))&lt;0.001,0,T21-(P21+R21))</f>
        <v>0</v>
      </c>
      <c r="BG21" s="334">
        <f t="shared" ref="BG21" si="48">IF(ABS(U21-(Q21+S21))&lt;0.001,0,U21-(Q21+S21))</f>
        <v>0</v>
      </c>
      <c r="BH21" s="334">
        <f>IF(ABS(V21-(J21+L21+P21+R21))&lt;0.001,0,V21-(J21+L21+P21+R21))</f>
        <v>0</v>
      </c>
      <c r="BI21" s="334">
        <f>IF(BI$6="OFF",0,IF(ABS(W21-(K21+M21+Q21+S21))&lt;0.001,0,W21-(K21+M21+Q21+S21)))</f>
        <v>0</v>
      </c>
      <c r="BJ21" s="334">
        <f>IF(ABS(V21-(N21+T21))&lt;0.001,0,V21-(N21+T21))</f>
        <v>0</v>
      </c>
      <c r="BK21" s="334">
        <f>IF(BK$6="OFF",0,IF(BK16=2016,0,IF(ABS(W21-(O21+U21))&lt;0.001,0,W21-(O21+U21))))</f>
        <v>0</v>
      </c>
      <c r="BL21" s="261"/>
      <c r="BM21" s="334">
        <f t="shared" ref="BM21:BN21" si="49">IF(ABS(AC21-(Y21+AA21))&lt;0.001,0,AC21-(Y21+AA21))</f>
        <v>0</v>
      </c>
      <c r="BN21" s="334">
        <f t="shared" si="49"/>
        <v>0</v>
      </c>
      <c r="BO21" s="334">
        <f t="shared" ref="BO21:BP21" si="50">IF(ABS(AI21-(AE21+AG21))&lt;0.001,0,AI21-(AE21+AG21))</f>
        <v>0</v>
      </c>
      <c r="BP21" s="334">
        <f t="shared" si="50"/>
        <v>0</v>
      </c>
      <c r="BQ21" s="334">
        <f>IF(BQ$6="OFF",0,IF(ABS(AK21-(Y21+AA21+AE21+AG21))&lt;0.001,0,AK21-(Y21+AA21+AE21+AG21)))</f>
        <v>0</v>
      </c>
      <c r="BR21" s="334">
        <f t="shared" ref="BR21" si="51">IF(ABS(AL21-(Z21+AB21+AF21+AH21))&lt;0.001,0,AL21-(Z21+AB21+AF21+AH21))</f>
        <v>0</v>
      </c>
      <c r="BS21" s="334">
        <f>IF(BS$6="OFF",0,IF(ABS(AK21-(AC21+AI21))&lt;0.001,0,AK21-(AC21+AI21)))</f>
        <v>0</v>
      </c>
      <c r="BT21" s="334">
        <f t="shared" ref="BT21" si="52">IF(ABS(AL21-(AD21+AJ21))&lt;0.001,0,AL21-(AD21+AJ21))</f>
        <v>0</v>
      </c>
      <c r="BU21" s="261"/>
      <c r="BV21" s="334">
        <f>IF(ABS(AR21-(AN21+AP21))&lt;0.001,0,AR21-(AN21+AP21))</f>
        <v>0</v>
      </c>
      <c r="BW21" s="334">
        <f>IF(ABS(AS21-(AO21+AQ21))&lt;0.001,0,AS21-(AO21+AQ21))</f>
        <v>0</v>
      </c>
      <c r="BX21" s="334">
        <f t="shared" ref="BX21:BY21" si="53">IF(ABS(AX21-(AT21+AV21))&lt;0.001,0,AX21-(AT21+AV21))</f>
        <v>0</v>
      </c>
      <c r="BY21" s="334">
        <f t="shared" si="53"/>
        <v>0</v>
      </c>
      <c r="BZ21" s="334">
        <f>IF(ABS(AZ21-(AN21+AP21+AT21+AV21))&lt;0.001,0,AZ21-(AN21+AP21+AT21+AV21))</f>
        <v>0</v>
      </c>
      <c r="CA21" s="334">
        <f>IF(ABS(BA21-(AO21+AQ21+AU21+AW21))&lt;0.001,0,BA21-(AO21+AQ21+AU21+AW21))</f>
        <v>0</v>
      </c>
      <c r="CB21" s="334">
        <f>IF(ABS(AZ21-(AR21+AX21))&lt;0.001,0,AZ21-(AR21+AX21))</f>
        <v>0</v>
      </c>
      <c r="CC21" s="334">
        <f>IF(ABS(BA21-(AS21+AY21))&lt;0.001,0,BA21-(AS21+AY21))</f>
        <v>0</v>
      </c>
      <c r="CD21" s="1218"/>
    </row>
    <row r="22" spans="2:82" s="144" customFormat="1" ht="15" hidden="1" customHeight="1">
      <c r="C22" s="144" t="s">
        <v>47</v>
      </c>
      <c r="H22" s="1219"/>
      <c r="M22" s="1220"/>
      <c r="O22" s="1220"/>
      <c r="S22" s="1220"/>
      <c r="U22" s="1221"/>
      <c r="AB22" s="1220"/>
      <c r="AD22" s="1220"/>
      <c r="AH22" s="1220"/>
      <c r="AJ22" s="1221"/>
      <c r="AL22" s="144">
        <v>0</v>
      </c>
      <c r="AO22" s="144">
        <v>0</v>
      </c>
      <c r="AQ22" s="1220"/>
      <c r="AS22" s="1220"/>
      <c r="AW22" s="1220"/>
      <c r="AY22" s="1221"/>
      <c r="BC22" s="1222"/>
      <c r="BD22" s="960"/>
      <c r="BE22" s="960"/>
      <c r="BF22" s="960"/>
      <c r="BG22" s="960"/>
      <c r="BH22" s="960"/>
      <c r="BI22" s="960"/>
      <c r="BJ22" s="960"/>
      <c r="BK22" s="960"/>
      <c r="BM22" s="960"/>
      <c r="BN22" s="960"/>
      <c r="BO22" s="960"/>
      <c r="BP22" s="960"/>
      <c r="BQ22" s="960"/>
      <c r="BR22" s="960"/>
      <c r="BS22" s="960"/>
      <c r="BT22" s="960"/>
      <c r="BV22" s="960"/>
      <c r="BW22" s="960"/>
      <c r="BX22" s="960"/>
      <c r="BY22" s="960"/>
      <c r="BZ22" s="960"/>
      <c r="CA22" s="960"/>
      <c r="CB22" s="960"/>
      <c r="CC22" s="960"/>
      <c r="CD22" s="1221"/>
    </row>
    <row r="23" spans="2:82" s="262" customFormat="1" ht="15" hidden="1" customHeight="1">
      <c r="B23" s="1213" t="s">
        <v>476</v>
      </c>
      <c r="C23" s="1213"/>
      <c r="D23" s="1213"/>
      <c r="E23" s="1213"/>
      <c r="F23" s="1213"/>
      <c r="H23" s="928" t="s">
        <v>427</v>
      </c>
      <c r="J23" s="1214"/>
      <c r="K23" s="1215"/>
      <c r="L23" s="1214"/>
      <c r="M23" s="1216"/>
      <c r="N23" s="1214"/>
      <c r="O23" s="1216"/>
      <c r="P23" s="1214"/>
      <c r="Q23" s="1215"/>
      <c r="R23" s="1214"/>
      <c r="S23" s="1216"/>
      <c r="T23" s="1214"/>
      <c r="U23" s="1217"/>
      <c r="V23" s="1214"/>
      <c r="W23" s="1215">
        <v>0</v>
      </c>
      <c r="Y23" s="1214"/>
      <c r="Z23" s="1215">
        <v>0</v>
      </c>
      <c r="AA23" s="1214"/>
      <c r="AB23" s="1216">
        <v>0</v>
      </c>
      <c r="AC23" s="1214"/>
      <c r="AD23" s="1216">
        <v>0</v>
      </c>
      <c r="AE23" s="1214"/>
      <c r="AF23" s="1215">
        <v>0</v>
      </c>
      <c r="AG23" s="1214"/>
      <c r="AH23" s="1216">
        <v>0</v>
      </c>
      <c r="AI23" s="1214"/>
      <c r="AJ23" s="1217">
        <v>0</v>
      </c>
      <c r="AK23" s="1214">
        <v>0</v>
      </c>
      <c r="AL23" s="1215">
        <v>0</v>
      </c>
      <c r="AN23" s="1214">
        <v>0</v>
      </c>
      <c r="AO23" s="1215">
        <v>0</v>
      </c>
      <c r="AP23" s="1214"/>
      <c r="AQ23" s="1216"/>
      <c r="AR23" s="1214"/>
      <c r="AS23" s="1216"/>
      <c r="AT23" s="1214"/>
      <c r="AU23" s="1215"/>
      <c r="AV23" s="1214"/>
      <c r="AW23" s="1216"/>
      <c r="AX23" s="1214"/>
      <c r="AY23" s="1217"/>
      <c r="AZ23" s="1214"/>
      <c r="BA23" s="1215"/>
      <c r="BC23" s="876"/>
      <c r="BD23" s="334">
        <f>IF(ABS(N23-(J23+L23))&lt;0.001,0,N23-(J23+L23))</f>
        <v>0</v>
      </c>
      <c r="BE23" s="334">
        <f t="shared" ref="BE23" si="54">IF(ABS(O23-(K23+M23))&lt;0.001,0,O23-(K23+M23))</f>
        <v>0</v>
      </c>
      <c r="BF23" s="334">
        <f>IF(ABS(T23-(P23+R23))&lt;0.001,0,T23-(P23+R23))</f>
        <v>0</v>
      </c>
      <c r="BG23" s="334">
        <f t="shared" ref="BG23" si="55">IF(ABS(U23-(Q23+S23))&lt;0.001,0,U23-(Q23+S23))</f>
        <v>0</v>
      </c>
      <c r="BH23" s="334">
        <f>IF(ABS(V23-(J23+L23+P23+R23))&lt;0.001,0,V23-(J23+L23+P23+R23))</f>
        <v>0</v>
      </c>
      <c r="BI23" s="334">
        <f>IF(BI$6="OFF",0,IF(ABS(W23-(K23+M23+Q23+S23))&lt;0.001,0,W23-(K23+M23+Q23+S23)))</f>
        <v>0</v>
      </c>
      <c r="BJ23" s="334">
        <f>IF(ABS(V23-(N23+T23))&lt;0.001,0,V23-(N23+T23))</f>
        <v>0</v>
      </c>
      <c r="BK23" s="334">
        <f>IF(BK$6="OFF",0,IF(BK18=2016,0,IF(ABS(W23-(O23+U23))&lt;0.001,0,W23-(O23+U23))))</f>
        <v>0</v>
      </c>
      <c r="BL23" s="261"/>
      <c r="BM23" s="334">
        <f t="shared" ref="BM23:BN23" si="56">IF(ABS(AC23-(Y23+AA23))&lt;0.001,0,AC23-(Y23+AA23))</f>
        <v>0</v>
      </c>
      <c r="BN23" s="334">
        <f t="shared" si="56"/>
        <v>0</v>
      </c>
      <c r="BO23" s="334">
        <f t="shared" ref="BO23:BP23" si="57">IF(ABS(AI23-(AE23+AG23))&lt;0.001,0,AI23-(AE23+AG23))</f>
        <v>0</v>
      </c>
      <c r="BP23" s="334">
        <f t="shared" si="57"/>
        <v>0</v>
      </c>
      <c r="BQ23" s="334">
        <f>IF(BQ$6="OFF",0,IF(ABS(AK23-(Y23+AA23+AE23+AG23))&lt;0.001,0,AK23-(Y23+AA23+AE23+AG23)))</f>
        <v>0</v>
      </c>
      <c r="BR23" s="334">
        <f t="shared" ref="BR23" si="58">IF(ABS(AL23-(Z23+AB23+AF23+AH23))&lt;0.001,0,AL23-(Z23+AB23+AF23+AH23))</f>
        <v>0</v>
      </c>
      <c r="BS23" s="334">
        <f>IF(BS$6="OFF",0,IF(ABS(AK23-(AC23+AI23))&lt;0.001,0,AK23-(AC23+AI23)))</f>
        <v>0</v>
      </c>
      <c r="BT23" s="334">
        <f t="shared" ref="BT23" si="59">IF(ABS(AL23-(AD23+AJ23))&lt;0.001,0,AL23-(AD23+AJ23))</f>
        <v>0</v>
      </c>
      <c r="BU23" s="261"/>
      <c r="BV23" s="334">
        <f>IF(ABS(AR23-(AN23+AP23))&lt;0.001,0,AR23-(AN23+AP23))</f>
        <v>0</v>
      </c>
      <c r="BW23" s="334">
        <f>IF(ABS(AS23-(AO23+AQ23))&lt;0.001,0,AS23-(AO23+AQ23))</f>
        <v>0</v>
      </c>
      <c r="BX23" s="334">
        <f t="shared" ref="BX23:BY23" si="60">IF(ABS(AX23-(AT23+AV23))&lt;0.001,0,AX23-(AT23+AV23))</f>
        <v>0</v>
      </c>
      <c r="BY23" s="334">
        <f t="shared" si="60"/>
        <v>0</v>
      </c>
      <c r="BZ23" s="334">
        <f>IF(ABS(AZ23-(AN23+AP23+AT23+AV23))&lt;0.001,0,AZ23-(AN23+AP23+AT23+AV23))</f>
        <v>0</v>
      </c>
      <c r="CA23" s="334">
        <f>IF(ABS(BA23-(AO23+AQ23+AU23+AW23))&lt;0.001,0,BA23-(AO23+AQ23+AU23+AW23))</f>
        <v>0</v>
      </c>
      <c r="CB23" s="334">
        <f>IF(ABS(AZ23-(AR23+AX23))&lt;0.001,0,AZ23-(AR23+AX23))</f>
        <v>0</v>
      </c>
      <c r="CC23" s="334">
        <f>IF(ABS(BA23-(AS23+AY23))&lt;0.001,0,BA23-(AS23+AY23))</f>
        <v>0</v>
      </c>
      <c r="CD23" s="1218"/>
    </row>
    <row r="24" spans="2:82" s="144" customFormat="1" ht="15" hidden="1" customHeight="1">
      <c r="B24" s="144" t="s">
        <v>47</v>
      </c>
      <c r="H24" s="1219"/>
      <c r="M24" s="1220"/>
      <c r="O24" s="1220"/>
      <c r="S24" s="1220"/>
      <c r="U24" s="1221"/>
      <c r="AB24" s="1220"/>
      <c r="AD24" s="1220"/>
      <c r="AH24" s="1220"/>
      <c r="AJ24" s="1221"/>
      <c r="AL24" s="144">
        <v>0</v>
      </c>
      <c r="AO24" s="144">
        <v>0</v>
      </c>
      <c r="AQ24" s="1220"/>
      <c r="AS24" s="1220"/>
      <c r="AW24" s="1220"/>
      <c r="AY24" s="1221"/>
      <c r="BC24" s="1222"/>
      <c r="BD24" s="960"/>
      <c r="BE24" s="960"/>
      <c r="BF24" s="960"/>
      <c r="BG24" s="960"/>
      <c r="BH24" s="960"/>
      <c r="BI24" s="960"/>
      <c r="BJ24" s="960"/>
      <c r="BK24" s="960"/>
      <c r="BM24" s="960"/>
      <c r="BN24" s="960"/>
      <c r="BO24" s="960"/>
      <c r="BP24" s="960"/>
      <c r="BQ24" s="960"/>
      <c r="BR24" s="960"/>
      <c r="BS24" s="960"/>
      <c r="BT24" s="960"/>
      <c r="BV24" s="960"/>
      <c r="BW24" s="960"/>
      <c r="BX24" s="960"/>
      <c r="BY24" s="960"/>
      <c r="BZ24" s="960"/>
      <c r="CA24" s="960"/>
      <c r="CB24" s="960"/>
      <c r="CC24" s="960"/>
      <c r="CD24" s="1221"/>
    </row>
    <row r="25" spans="2:82" s="208" customFormat="1" ht="15" customHeight="1">
      <c r="B25" s="48" t="s">
        <v>46</v>
      </c>
      <c r="C25" s="48"/>
      <c r="D25" s="48"/>
      <c r="E25" s="48"/>
      <c r="F25" s="48"/>
      <c r="H25" s="11" t="s">
        <v>826</v>
      </c>
      <c r="J25" s="232"/>
      <c r="K25" s="49"/>
      <c r="L25" s="232"/>
      <c r="M25" s="215"/>
      <c r="N25" s="232"/>
      <c r="O25" s="215"/>
      <c r="P25" s="232"/>
      <c r="Q25" s="49"/>
      <c r="R25" s="232"/>
      <c r="S25" s="215"/>
      <c r="T25" s="232"/>
      <c r="U25" s="50"/>
      <c r="V25" s="232"/>
      <c r="W25" s="49">
        <v>381</v>
      </c>
      <c r="Y25" s="232"/>
      <c r="Z25" s="49">
        <v>88</v>
      </c>
      <c r="AA25" s="232"/>
      <c r="AB25" s="215">
        <v>94</v>
      </c>
      <c r="AC25" s="232"/>
      <c r="AD25" s="215">
        <v>181</v>
      </c>
      <c r="AE25" s="232"/>
      <c r="AF25" s="49">
        <v>88</v>
      </c>
      <c r="AG25" s="232"/>
      <c r="AH25" s="215">
        <v>106</v>
      </c>
      <c r="AI25" s="232"/>
      <c r="AJ25" s="50">
        <v>194</v>
      </c>
      <c r="AK25" s="232">
        <v>375</v>
      </c>
      <c r="AL25" s="49">
        <v>376</v>
      </c>
      <c r="AN25" s="232">
        <v>85</v>
      </c>
      <c r="AO25" s="49">
        <v>94</v>
      </c>
      <c r="AP25" s="232"/>
      <c r="AQ25" s="215"/>
      <c r="AR25" s="232"/>
      <c r="AS25" s="215"/>
      <c r="AT25" s="232"/>
      <c r="AU25" s="49"/>
      <c r="AV25" s="232"/>
      <c r="AW25" s="215"/>
      <c r="AX25" s="232"/>
      <c r="AY25" s="50"/>
      <c r="AZ25" s="232"/>
      <c r="BA25" s="49"/>
      <c r="BC25" s="353"/>
      <c r="BD25" s="334">
        <f>IF(ABS(N25-(J25+L25))&lt;0.001,0,N25-(J25+L25))</f>
        <v>0</v>
      </c>
      <c r="BE25" s="334">
        <f t="shared" ref="BE25" si="61">IF(ABS(O25-(K25+M25))&lt;0.001,0,O25-(K25+M25))</f>
        <v>0</v>
      </c>
      <c r="BF25" s="334">
        <f>IF(ABS(T25-(P25+R25))&lt;0.001,0,T25-(P25+R25))</f>
        <v>0</v>
      </c>
      <c r="BG25" s="334">
        <f t="shared" ref="BG25" si="62">IF(ABS(U25-(Q25+S25))&lt;0.001,0,U25-(Q25+S25))</f>
        <v>0</v>
      </c>
      <c r="BH25" s="334">
        <f>IF(ABS(V25-(J25+L25+P25+R25))&lt;0.001,0,V25-(J25+L25+P25+R25))</f>
        <v>0</v>
      </c>
      <c r="BI25" s="334">
        <f>IF(BI$6="OFF",0,IF(ABS(W25-(K25+M25+Q25+S25))&lt;0.001,0,W25-(K25+M25+Q25+S25)))</f>
        <v>0</v>
      </c>
      <c r="BJ25" s="334">
        <f>IF(ABS(V25-(N25+T25))&lt;0.001,0,V25-(N25+T25))</f>
        <v>0</v>
      </c>
      <c r="BK25" s="334">
        <f>IF(BK$6="OFF",0,IF(BK20=2016,0,IF(ABS(W25-(O25+U25))&lt;0.001,0,W25-(O25+U25))))</f>
        <v>0</v>
      </c>
      <c r="BL25" s="90"/>
      <c r="BM25" s="334">
        <f t="shared" ref="BM25:BN25" si="63">IF(ABS(AC25-(Y25+AA25))&lt;0.001,0,AC25-(Y25+AA25))</f>
        <v>0</v>
      </c>
      <c r="BN25" s="334">
        <f t="shared" si="63"/>
        <v>-1</v>
      </c>
      <c r="BO25" s="334">
        <f t="shared" ref="BO25:BP25" si="64">IF(ABS(AI25-(AE25+AG25))&lt;0.001,0,AI25-(AE25+AG25))</f>
        <v>0</v>
      </c>
      <c r="BP25" s="334">
        <f t="shared" si="64"/>
        <v>0</v>
      </c>
      <c r="BQ25" s="334">
        <f>IF(BQ$6="OFF",0,IF(ABS(AK25-(Y25+AA25+AE25+AG25))&lt;0.001,0,AK25-(Y25+AA25+AE25+AG25)))</f>
        <v>0</v>
      </c>
      <c r="BR25" s="334">
        <f t="shared" ref="BR25" si="65">IF(ABS(AL25-(Z25+AB25+AF25+AH25))&lt;0.001,0,AL25-(Z25+AB25+AF25+AH25))</f>
        <v>0</v>
      </c>
      <c r="BS25" s="334">
        <f>IF(BS$6="OFF",0,IF(ABS(AK25-(AC25+AI25))&lt;0.001,0,AK25-(AC25+AI25)))</f>
        <v>0</v>
      </c>
      <c r="BT25" s="334">
        <f t="shared" ref="BT25" si="66">IF(ABS(AL25-(AD25+AJ25))&lt;0.001,0,AL25-(AD25+AJ25))</f>
        <v>1</v>
      </c>
      <c r="BU25" s="90"/>
      <c r="BV25" s="334">
        <f>IF(ABS(AR25-(AN25+AP25))&lt;0.001,0,AR25-(AN25+AP25))</f>
        <v>-85</v>
      </c>
      <c r="BW25" s="334">
        <f>IF(ABS(AS25-(AO25+AQ25))&lt;0.001,0,AS25-(AO25+AQ25))</f>
        <v>-94</v>
      </c>
      <c r="BX25" s="334">
        <f t="shared" ref="BX25:BY25" si="67">IF(ABS(AX25-(AT25+AV25))&lt;0.001,0,AX25-(AT25+AV25))</f>
        <v>0</v>
      </c>
      <c r="BY25" s="334">
        <f t="shared" si="67"/>
        <v>0</v>
      </c>
      <c r="BZ25" s="334">
        <f>IF(ABS(AZ25-(AN25+AP25+AT25+AV25))&lt;0.001,0,AZ25-(AN25+AP25+AT25+AV25))</f>
        <v>-85</v>
      </c>
      <c r="CA25" s="334">
        <f>IF(ABS(BA25-(AO25+AQ25+AU25+AW25))&lt;0.001,0,BA25-(AO25+AQ25+AU25+AW25))</f>
        <v>-94</v>
      </c>
      <c r="CB25" s="334">
        <f>IF(ABS(AZ25-(AR25+AX25))&lt;0.001,0,AZ25-(AR25+AX25))</f>
        <v>0</v>
      </c>
      <c r="CC25" s="334">
        <f>IF(ABS(BA25-(AS25+AY25))&lt;0.001,0,BA25-(AS25+AY25))</f>
        <v>0</v>
      </c>
      <c r="CD25" s="355"/>
    </row>
    <row r="26" spans="2:82" s="105" customFormat="1" ht="15" customHeight="1" thickBot="1">
      <c r="B26" s="307" t="s">
        <v>47</v>
      </c>
      <c r="C26" s="307"/>
      <c r="D26" s="307"/>
      <c r="E26" s="307"/>
      <c r="F26" s="308"/>
      <c r="G26" s="292"/>
      <c r="H26" s="574"/>
      <c r="I26" s="293"/>
      <c r="J26" s="312"/>
      <c r="K26" s="313"/>
      <c r="L26" s="312"/>
      <c r="M26" s="310"/>
      <c r="N26" s="312"/>
      <c r="O26" s="310"/>
      <c r="P26" s="312"/>
      <c r="Q26" s="313"/>
      <c r="R26" s="312"/>
      <c r="S26" s="310"/>
      <c r="T26" s="312"/>
      <c r="U26" s="311"/>
      <c r="V26" s="312"/>
      <c r="W26" s="313"/>
      <c r="X26" s="306"/>
      <c r="Y26" s="312"/>
      <c r="Z26" s="313"/>
      <c r="AA26" s="312"/>
      <c r="AB26" s="310"/>
      <c r="AC26" s="312"/>
      <c r="AD26" s="310"/>
      <c r="AE26" s="312"/>
      <c r="AF26" s="313"/>
      <c r="AG26" s="312"/>
      <c r="AH26" s="310"/>
      <c r="AI26" s="312"/>
      <c r="AJ26" s="311"/>
      <c r="AK26" s="312"/>
      <c r="AL26" s="313">
        <v>0</v>
      </c>
      <c r="AM26" s="306"/>
      <c r="AN26" s="312"/>
      <c r="AO26" s="313">
        <v>0.106</v>
      </c>
      <c r="AP26" s="312"/>
      <c r="AQ26" s="310"/>
      <c r="AR26" s="312"/>
      <c r="AS26" s="310"/>
      <c r="AT26" s="312"/>
      <c r="AU26" s="313"/>
      <c r="AV26" s="312"/>
      <c r="AW26" s="310"/>
      <c r="AX26" s="312"/>
      <c r="AY26" s="311"/>
      <c r="AZ26" s="312"/>
      <c r="BA26" s="313"/>
      <c r="BC26" s="382"/>
      <c r="BD26" s="607"/>
      <c r="BE26" s="607"/>
      <c r="BF26" s="607"/>
      <c r="BG26" s="607"/>
      <c r="BH26" s="607"/>
      <c r="BI26" s="607"/>
      <c r="BJ26" s="607"/>
      <c r="BK26" s="607"/>
      <c r="BL26" s="73"/>
      <c r="BM26" s="607"/>
      <c r="BN26" s="607"/>
      <c r="BO26" s="607"/>
      <c r="BP26" s="607"/>
      <c r="BQ26" s="607"/>
      <c r="BR26" s="607"/>
      <c r="BS26" s="607"/>
      <c r="BT26" s="607"/>
      <c r="BU26" s="73"/>
      <c r="BV26" s="607"/>
      <c r="BW26" s="607"/>
      <c r="BX26" s="607"/>
      <c r="BY26" s="607"/>
      <c r="BZ26" s="607"/>
      <c r="CA26" s="607"/>
      <c r="CB26" s="607"/>
      <c r="CC26" s="607"/>
      <c r="CD26" s="384"/>
    </row>
    <row r="27" spans="2:82" s="96" customFormat="1" ht="15" customHeight="1" thickTop="1">
      <c r="B27" s="569"/>
      <c r="D27" s="569"/>
      <c r="E27" s="569"/>
      <c r="F27" s="375"/>
      <c r="G27" s="94"/>
      <c r="H27" s="564"/>
      <c r="I27" s="315"/>
      <c r="J27" s="570"/>
      <c r="K27" s="571"/>
      <c r="L27" s="570"/>
      <c r="M27" s="571"/>
      <c r="N27" s="570"/>
      <c r="O27" s="571"/>
      <c r="P27" s="570"/>
      <c r="Q27" s="571"/>
      <c r="R27" s="570"/>
      <c r="S27" s="571"/>
      <c r="T27" s="570"/>
      <c r="U27" s="571"/>
      <c r="V27" s="570"/>
      <c r="W27" s="571"/>
      <c r="Y27" s="570"/>
      <c r="Z27" s="571"/>
      <c r="AA27" s="570"/>
      <c r="AB27" s="571"/>
      <c r="AC27" s="570"/>
      <c r="AD27" s="571"/>
      <c r="AE27" s="570"/>
      <c r="AF27" s="571"/>
      <c r="AG27" s="570"/>
      <c r="AH27" s="571"/>
      <c r="AI27" s="570"/>
      <c r="AJ27" s="571"/>
      <c r="AK27" s="570"/>
      <c r="AL27" s="571"/>
      <c r="AN27" s="570"/>
      <c r="AO27" s="571"/>
      <c r="AP27" s="570"/>
      <c r="AQ27" s="571"/>
      <c r="AR27" s="570"/>
      <c r="AS27" s="571"/>
      <c r="AT27" s="570"/>
      <c r="AU27" s="571"/>
      <c r="AV27" s="570"/>
      <c r="AW27" s="571"/>
      <c r="AX27" s="570"/>
      <c r="AY27" s="571"/>
      <c r="AZ27" s="570"/>
      <c r="BA27" s="571"/>
      <c r="BC27" s="221"/>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221"/>
    </row>
    <row r="28" spans="2:82" s="96" customFormat="1" ht="15" customHeight="1">
      <c r="B28" s="298" t="s">
        <v>268</v>
      </c>
      <c r="C28" s="298"/>
      <c r="D28" s="295"/>
      <c r="E28" s="295"/>
      <c r="F28" s="299"/>
      <c r="G28" s="512"/>
      <c r="H28" s="101" t="s">
        <v>15</v>
      </c>
      <c r="I28" s="460"/>
      <c r="J28" s="223"/>
      <c r="K28" s="481"/>
      <c r="L28" s="223"/>
      <c r="M28" s="226"/>
      <c r="N28" s="223"/>
      <c r="O28" s="226"/>
      <c r="P28" s="223"/>
      <c r="Q28" s="481"/>
      <c r="R28" s="223"/>
      <c r="S28" s="226"/>
      <c r="T28" s="223"/>
      <c r="U28" s="112"/>
      <c r="V28" s="223"/>
      <c r="W28" s="481">
        <v>-56</v>
      </c>
      <c r="Y28" s="223"/>
      <c r="Z28" s="481"/>
      <c r="AA28" s="223"/>
      <c r="AB28" s="226"/>
      <c r="AC28" s="241"/>
      <c r="AD28" s="304">
        <v>-105</v>
      </c>
      <c r="AE28" s="223"/>
      <c r="AF28" s="481"/>
      <c r="AG28" s="223"/>
      <c r="AH28" s="226"/>
      <c r="AI28" s="223"/>
      <c r="AJ28" s="112">
        <v>27</v>
      </c>
      <c r="AK28" s="223">
        <v>-43</v>
      </c>
      <c r="AL28" s="481">
        <v>-79</v>
      </c>
      <c r="AN28" s="223"/>
      <c r="AO28" s="481"/>
      <c r="AP28" s="223"/>
      <c r="AQ28" s="226"/>
      <c r="AR28" s="241"/>
      <c r="AS28" s="304"/>
      <c r="AT28" s="223"/>
      <c r="AU28" s="481"/>
      <c r="AV28" s="223"/>
      <c r="AW28" s="226"/>
      <c r="AX28" s="223"/>
      <c r="AY28" s="112"/>
      <c r="AZ28" s="223"/>
      <c r="BA28" s="481"/>
      <c r="BC28" s="352"/>
      <c r="BD28" s="921"/>
      <c r="BE28" s="921"/>
      <c r="BF28" s="921"/>
      <c r="BG28" s="921"/>
      <c r="BH28" s="921"/>
      <c r="BI28" s="921"/>
      <c r="BJ28" s="913">
        <f t="shared" ref="BJ28" si="68">IF(ABS(V28-(N28+T28))&lt;0.001,0,V28-(N28+T28))</f>
        <v>0</v>
      </c>
      <c r="BK28" s="913">
        <f>IF(BK$6="OFF",0,IF(BK23=2016,0,IF(ABS(W28-(O28+U28))&lt;0.001,0,W28-(O28+U28))))</f>
        <v>0</v>
      </c>
      <c r="BL28" s="90"/>
      <c r="BM28" s="921"/>
      <c r="BN28" s="921"/>
      <c r="BO28" s="921"/>
      <c r="BP28" s="921"/>
      <c r="BQ28" s="921"/>
      <c r="BR28" s="921"/>
      <c r="BS28" s="913">
        <f>IF(BS$6="OFF",0,IF(ABS(AK28-(AC28+AI28))&lt;0.001,0,AK28-(AC28+AI28)))</f>
        <v>0</v>
      </c>
      <c r="BT28" s="913">
        <f t="shared" ref="BT28" si="69">IF(ABS(AL28-(AD28+AJ28))&lt;0.001,0,AL28-(AD28+AJ28))</f>
        <v>-1</v>
      </c>
      <c r="BU28" s="90"/>
      <c r="BV28" s="921"/>
      <c r="BW28" s="921"/>
      <c r="BX28" s="921"/>
      <c r="BY28" s="921"/>
      <c r="BZ28" s="921"/>
      <c r="CA28" s="921"/>
      <c r="CB28" s="913">
        <f t="shared" ref="CB28:CC28" si="70">IF(ABS(AZ28-(AR28+AX28))&lt;0.001,0,AZ28-(AR28+AX28))</f>
        <v>0</v>
      </c>
      <c r="CC28" s="913">
        <f t="shared" si="70"/>
        <v>0</v>
      </c>
      <c r="CD28" s="355"/>
    </row>
    <row r="29" spans="2:82" s="90" customFormat="1" ht="15" customHeight="1" thickBot="1">
      <c r="B29" s="307" t="s">
        <v>1</v>
      </c>
      <c r="C29" s="307"/>
      <c r="D29" s="307"/>
      <c r="E29" s="307"/>
      <c r="F29" s="308"/>
      <c r="G29" s="292"/>
      <c r="H29" s="574"/>
      <c r="I29" s="94"/>
      <c r="J29" s="572"/>
      <c r="K29" s="573"/>
      <c r="L29" s="572"/>
      <c r="M29" s="616"/>
      <c r="N29" s="572"/>
      <c r="O29" s="616"/>
      <c r="P29" s="572"/>
      <c r="Q29" s="573"/>
      <c r="R29" s="572"/>
      <c r="S29" s="616"/>
      <c r="T29" s="572"/>
      <c r="U29" s="225"/>
      <c r="V29" s="572"/>
      <c r="W29" s="573">
        <v>-3.1E-2</v>
      </c>
      <c r="Y29" s="572"/>
      <c r="Z29" s="573"/>
      <c r="AA29" s="572"/>
      <c r="AB29" s="616"/>
      <c r="AC29" s="575"/>
      <c r="AD29" s="580">
        <v>-0.128</v>
      </c>
      <c r="AE29" s="572"/>
      <c r="AF29" s="573"/>
      <c r="AG29" s="572"/>
      <c r="AH29" s="616"/>
      <c r="AI29" s="572"/>
      <c r="AJ29" s="225">
        <v>3.2000000000000001E-2</v>
      </c>
      <c r="AK29" s="572">
        <v>-2.4E-2</v>
      </c>
      <c r="AL29" s="573">
        <v>-4.8000000000000001E-2</v>
      </c>
      <c r="AN29" s="572"/>
      <c r="AO29" s="573"/>
      <c r="AP29" s="572"/>
      <c r="AQ29" s="616"/>
      <c r="AR29" s="575"/>
      <c r="AS29" s="580"/>
      <c r="AT29" s="572"/>
      <c r="AU29" s="573"/>
      <c r="AV29" s="572"/>
      <c r="AW29" s="616"/>
      <c r="AX29" s="572"/>
      <c r="AY29" s="225"/>
      <c r="AZ29" s="572"/>
      <c r="BA29" s="573"/>
      <c r="BC29" s="352"/>
      <c r="BD29" s="607"/>
      <c r="BE29" s="607"/>
      <c r="BF29" s="607"/>
      <c r="BG29" s="607"/>
      <c r="BH29" s="607"/>
      <c r="BI29" s="607"/>
      <c r="BJ29" s="607"/>
      <c r="BK29" s="607"/>
      <c r="BL29" s="73"/>
      <c r="BM29" s="607"/>
      <c r="BN29" s="607"/>
      <c r="BO29" s="607"/>
      <c r="BP29" s="607"/>
      <c r="BQ29" s="607"/>
      <c r="BR29" s="607"/>
      <c r="BS29" s="607"/>
      <c r="BT29" s="607"/>
      <c r="BU29" s="73"/>
      <c r="BV29" s="607"/>
      <c r="BW29" s="607"/>
      <c r="BX29" s="607"/>
      <c r="BY29" s="607"/>
      <c r="BZ29" s="607"/>
      <c r="CA29" s="607"/>
      <c r="CB29" s="607"/>
      <c r="CC29" s="607"/>
      <c r="CD29" s="355"/>
    </row>
    <row r="30" spans="2:82" s="96" customFormat="1" ht="15" customHeight="1" thickTop="1">
      <c r="B30" s="87"/>
      <c r="C30" s="514"/>
      <c r="D30" s="292"/>
      <c r="E30" s="292"/>
      <c r="F30" s="515"/>
      <c r="G30" s="292"/>
      <c r="H30" s="516"/>
      <c r="I30" s="315"/>
      <c r="J30" s="223"/>
      <c r="K30" s="481"/>
      <c r="L30" s="223"/>
      <c r="M30" s="481"/>
      <c r="N30" s="223"/>
      <c r="O30" s="481"/>
      <c r="P30" s="223"/>
      <c r="Q30" s="481"/>
      <c r="R30" s="223"/>
      <c r="S30" s="481"/>
      <c r="T30" s="223"/>
      <c r="U30" s="481"/>
      <c r="V30" s="223"/>
      <c r="W30" s="481"/>
      <c r="Y30" s="223"/>
      <c r="Z30" s="481"/>
      <c r="AA30" s="223"/>
      <c r="AB30" s="481"/>
      <c r="AC30" s="223"/>
      <c r="AD30" s="481"/>
      <c r="AE30" s="223"/>
      <c r="AF30" s="481"/>
      <c r="AG30" s="223"/>
      <c r="AH30" s="481"/>
      <c r="AI30" s="223"/>
      <c r="AJ30" s="481"/>
      <c r="AK30" s="223"/>
      <c r="AL30" s="481"/>
      <c r="AN30" s="223"/>
      <c r="AO30" s="481"/>
      <c r="AP30" s="223"/>
      <c r="AQ30" s="481"/>
      <c r="AR30" s="223"/>
      <c r="AS30" s="481"/>
      <c r="AT30" s="223"/>
      <c r="AU30" s="481"/>
      <c r="AV30" s="223"/>
      <c r="AW30" s="481"/>
      <c r="AX30" s="223"/>
      <c r="AY30" s="481"/>
      <c r="AZ30" s="223"/>
      <c r="BA30" s="481"/>
      <c r="BC30" s="221"/>
      <c r="BD30" s="87"/>
      <c r="BE30" s="87"/>
      <c r="BF30" s="87"/>
      <c r="BG30" s="87"/>
      <c r="BH30" s="87"/>
      <c r="BI30" s="87"/>
      <c r="BJ30" s="87"/>
      <c r="BK30" s="87"/>
      <c r="BL30" s="87"/>
      <c r="BM30" s="87"/>
      <c r="BN30" s="87"/>
      <c r="BO30" s="87"/>
      <c r="BP30" s="87"/>
      <c r="BQ30" s="87"/>
      <c r="BR30" s="87"/>
      <c r="BS30" s="87"/>
      <c r="BT30" s="87"/>
      <c r="BU30" s="87"/>
      <c r="BV30" s="87"/>
      <c r="BW30" s="87"/>
      <c r="BX30" s="87"/>
      <c r="BY30" s="87"/>
      <c r="BZ30" s="87"/>
      <c r="CA30" s="87"/>
      <c r="CB30" s="87"/>
      <c r="CC30" s="87"/>
      <c r="CD30" s="221"/>
    </row>
    <row r="31" spans="2:82" s="108" customFormat="1" ht="15" customHeight="1">
      <c r="B31" s="298" t="s">
        <v>2</v>
      </c>
      <c r="C31" s="298"/>
      <c r="D31" s="295"/>
      <c r="E31" s="295"/>
      <c r="F31" s="299"/>
      <c r="G31" s="512"/>
      <c r="H31" s="101" t="s">
        <v>17</v>
      </c>
      <c r="I31" s="615"/>
      <c r="J31" s="241"/>
      <c r="K31" s="242"/>
      <c r="L31" s="241"/>
      <c r="M31" s="304"/>
      <c r="N31" s="241"/>
      <c r="O31" s="304"/>
      <c r="P31" s="241"/>
      <c r="Q31" s="242"/>
      <c r="R31" s="241"/>
      <c r="S31" s="304"/>
      <c r="T31" s="241"/>
      <c r="U31" s="305"/>
      <c r="V31" s="241"/>
      <c r="W31" s="242">
        <v>278</v>
      </c>
      <c r="Y31" s="241"/>
      <c r="Z31" s="242"/>
      <c r="AA31" s="241"/>
      <c r="AB31" s="304"/>
      <c r="AC31" s="241"/>
      <c r="AD31" s="304">
        <v>127</v>
      </c>
      <c r="AE31" s="241"/>
      <c r="AF31" s="242"/>
      <c r="AG31" s="241"/>
      <c r="AH31" s="304"/>
      <c r="AI31" s="241"/>
      <c r="AJ31" s="305">
        <v>154</v>
      </c>
      <c r="AK31" s="241">
        <v>268</v>
      </c>
      <c r="AL31" s="242">
        <v>282</v>
      </c>
      <c r="AN31" s="241"/>
      <c r="AO31" s="242"/>
      <c r="AP31" s="241"/>
      <c r="AQ31" s="304"/>
      <c r="AR31" s="241"/>
      <c r="AS31" s="304"/>
      <c r="AT31" s="241"/>
      <c r="AU31" s="242"/>
      <c r="AV31" s="241"/>
      <c r="AW31" s="304"/>
      <c r="AX31" s="241"/>
      <c r="AY31" s="305"/>
      <c r="AZ31" s="241"/>
      <c r="BA31" s="242"/>
      <c r="BC31" s="352"/>
      <c r="BD31" s="921"/>
      <c r="BE31" s="921"/>
      <c r="BF31" s="921"/>
      <c r="BG31" s="921"/>
      <c r="BH31" s="921"/>
      <c r="BI31" s="921"/>
      <c r="BJ31" s="913">
        <f t="shared" ref="BJ31" si="71">IF(ABS(V31-(N31+T31))&lt;0.001,0,V31-(N31+T31))</f>
        <v>0</v>
      </c>
      <c r="BK31" s="913">
        <f>IF(BK$6="OFF",0,IF(BK26=2016,0,IF(ABS(W31-(O31+U31))&lt;0.001,0,W31-(O31+U31))))</f>
        <v>0</v>
      </c>
      <c r="BL31" s="90"/>
      <c r="BM31" s="921"/>
      <c r="BN31" s="921"/>
      <c r="BO31" s="921"/>
      <c r="BP31" s="921"/>
      <c r="BQ31" s="921"/>
      <c r="BR31" s="921"/>
      <c r="BS31" s="913">
        <f>IF(BS$6="OFF",0,IF(ABS(AK31-(AC31+AI31))&lt;0.001,0,AK31-(AC31+AI31)))</f>
        <v>0</v>
      </c>
      <c r="BT31" s="913">
        <f t="shared" ref="BT31" si="72">IF(ABS(AL31-(AD31+AJ31))&lt;0.001,0,AL31-(AD31+AJ31))</f>
        <v>1</v>
      </c>
      <c r="BU31" s="90"/>
      <c r="BV31" s="921"/>
      <c r="BW31" s="921"/>
      <c r="BX31" s="921"/>
      <c r="BY31" s="921"/>
      <c r="BZ31" s="921"/>
      <c r="CA31" s="921"/>
      <c r="CB31" s="913">
        <f t="shared" ref="CB31:CC31" si="73">IF(ABS(AZ31-(AR31+AX31))&lt;0.001,0,AZ31-(AR31+AX31))</f>
        <v>0</v>
      </c>
      <c r="CC31" s="913">
        <f t="shared" si="73"/>
        <v>0</v>
      </c>
      <c r="CD31" s="355"/>
    </row>
    <row r="32" spans="2:82" s="306" customFormat="1" ht="15" customHeight="1" thickBot="1">
      <c r="B32" s="307" t="s">
        <v>1</v>
      </c>
      <c r="C32" s="307"/>
      <c r="D32" s="307"/>
      <c r="E32" s="307"/>
      <c r="F32" s="308"/>
      <c r="G32" s="292"/>
      <c r="H32" s="574"/>
      <c r="I32" s="315"/>
      <c r="J32" s="575"/>
      <c r="K32" s="576"/>
      <c r="L32" s="575"/>
      <c r="M32" s="580"/>
      <c r="N32" s="575"/>
      <c r="O32" s="580"/>
      <c r="P32" s="575"/>
      <c r="Q32" s="576"/>
      <c r="R32" s="575"/>
      <c r="S32" s="580"/>
      <c r="T32" s="575"/>
      <c r="U32" s="311"/>
      <c r="V32" s="575"/>
      <c r="W32" s="576">
        <v>0.153</v>
      </c>
      <c r="Y32" s="575"/>
      <c r="Z32" s="576"/>
      <c r="AA32" s="575"/>
      <c r="AB32" s="580"/>
      <c r="AC32" s="575"/>
      <c r="AD32" s="580">
        <v>0.156</v>
      </c>
      <c r="AE32" s="575"/>
      <c r="AF32" s="576"/>
      <c r="AG32" s="575"/>
      <c r="AH32" s="580"/>
      <c r="AI32" s="575"/>
      <c r="AJ32" s="311">
        <v>0.186</v>
      </c>
      <c r="AK32" s="575">
        <v>0.14799999999999999</v>
      </c>
      <c r="AL32" s="576">
        <v>0.17100000000000001</v>
      </c>
      <c r="AN32" s="575"/>
      <c r="AO32" s="576"/>
      <c r="AP32" s="575"/>
      <c r="AQ32" s="580"/>
      <c r="AR32" s="575"/>
      <c r="AS32" s="580"/>
      <c r="AT32" s="575"/>
      <c r="AU32" s="576"/>
      <c r="AV32" s="575"/>
      <c r="AW32" s="580"/>
      <c r="AX32" s="575"/>
      <c r="AY32" s="311"/>
      <c r="AZ32" s="575"/>
      <c r="BA32" s="576"/>
      <c r="BC32" s="383"/>
      <c r="BD32" s="607"/>
      <c r="BE32" s="607"/>
      <c r="BF32" s="607"/>
      <c r="BG32" s="607"/>
      <c r="BH32" s="607"/>
      <c r="BI32" s="607"/>
      <c r="BJ32" s="607"/>
      <c r="BK32" s="607"/>
      <c r="BL32" s="73"/>
      <c r="BM32" s="607"/>
      <c r="BN32" s="607"/>
      <c r="BO32" s="607"/>
      <c r="BP32" s="607"/>
      <c r="BQ32" s="607"/>
      <c r="BR32" s="607"/>
      <c r="BS32" s="607"/>
      <c r="BT32" s="607"/>
      <c r="BU32" s="73"/>
      <c r="BV32" s="607"/>
      <c r="BW32" s="607"/>
      <c r="BX32" s="607"/>
      <c r="BY32" s="607"/>
      <c r="BZ32" s="607"/>
      <c r="CA32" s="607"/>
      <c r="CB32" s="607"/>
      <c r="CC32" s="607"/>
      <c r="CD32" s="385"/>
    </row>
    <row r="33" spans="2:81" s="306" customFormat="1" ht="15" customHeight="1" thickTop="1">
      <c r="B33" s="344"/>
      <c r="C33" s="344"/>
      <c r="D33" s="344"/>
      <c r="E33" s="344"/>
      <c r="F33" s="345"/>
      <c r="G33" s="292"/>
      <c r="H33" s="577"/>
      <c r="I33" s="315"/>
      <c r="J33" s="317"/>
      <c r="K33" s="318"/>
      <c r="L33" s="317"/>
      <c r="M33" s="318"/>
      <c r="N33" s="317"/>
      <c r="O33" s="318"/>
      <c r="P33" s="317"/>
      <c r="Q33" s="318"/>
      <c r="R33" s="317"/>
      <c r="S33" s="318"/>
      <c r="T33" s="317"/>
      <c r="U33" s="318"/>
      <c r="V33" s="317"/>
      <c r="W33" s="318"/>
      <c r="Y33" s="317"/>
      <c r="Z33" s="318"/>
      <c r="AA33" s="317"/>
      <c r="AB33" s="318"/>
      <c r="AC33" s="317"/>
      <c r="AD33" s="318"/>
      <c r="AE33" s="317"/>
      <c r="AF33" s="318"/>
      <c r="AG33" s="317"/>
      <c r="AH33" s="318"/>
      <c r="AI33" s="317"/>
      <c r="AJ33" s="318"/>
      <c r="AK33" s="317"/>
      <c r="AL33" s="318"/>
      <c r="AN33" s="317"/>
      <c r="AO33" s="318"/>
      <c r="AP33" s="317"/>
      <c r="AQ33" s="318"/>
      <c r="AR33" s="317"/>
      <c r="AS33" s="318"/>
      <c r="AT33" s="317"/>
      <c r="AU33" s="318"/>
      <c r="AV33" s="317"/>
      <c r="AW33" s="318"/>
      <c r="AX33" s="317"/>
      <c r="AY33" s="318"/>
      <c r="AZ33" s="317"/>
      <c r="BA33" s="318"/>
      <c r="BD33" s="87"/>
      <c r="BE33" s="87"/>
      <c r="BF33" s="87"/>
      <c r="BG33" s="87"/>
      <c r="BH33" s="87"/>
      <c r="BI33" s="87"/>
      <c r="BJ33" s="87"/>
      <c r="BK33" s="87"/>
      <c r="BL33" s="87"/>
      <c r="BM33" s="87"/>
      <c r="BN33" s="87"/>
      <c r="BO33" s="87"/>
      <c r="BP33" s="87"/>
      <c r="BQ33" s="87"/>
      <c r="BR33" s="87"/>
      <c r="BS33" s="87"/>
      <c r="BT33" s="87"/>
      <c r="BU33" s="87"/>
      <c r="BV33" s="87"/>
      <c r="BW33" s="87"/>
      <c r="BX33" s="87"/>
      <c r="BY33" s="87"/>
      <c r="BZ33" s="87"/>
      <c r="CA33" s="87"/>
      <c r="CB33" s="87"/>
      <c r="CC33" s="87"/>
    </row>
    <row r="34" spans="2:81" s="129" customFormat="1" ht="15" customHeight="1">
      <c r="B34" s="87"/>
      <c r="F34" s="562"/>
      <c r="G34" s="562"/>
      <c r="H34" s="563"/>
      <c r="I34" s="315"/>
      <c r="J34" s="578"/>
      <c r="K34" s="145"/>
      <c r="L34" s="145"/>
      <c r="M34" s="145"/>
      <c r="N34" s="145"/>
      <c r="O34" s="145"/>
      <c r="P34" s="145"/>
      <c r="Q34" s="145"/>
      <c r="R34" s="145"/>
      <c r="S34" s="145"/>
      <c r="T34" s="145"/>
      <c r="U34" s="145"/>
      <c r="V34" s="145"/>
      <c r="W34" s="145"/>
      <c r="Y34" s="578"/>
      <c r="AN34" s="578"/>
      <c r="BD34" s="87"/>
      <c r="BE34" s="87"/>
      <c r="BF34" s="87"/>
      <c r="BG34" s="87"/>
      <c r="BH34" s="87"/>
      <c r="BI34" s="87"/>
      <c r="BJ34" s="87"/>
      <c r="BK34" s="87"/>
      <c r="BL34" s="87"/>
      <c r="BM34" s="87"/>
      <c r="BN34" s="87"/>
      <c r="BO34" s="87"/>
      <c r="BP34" s="87"/>
      <c r="BQ34" s="87"/>
      <c r="BR34" s="87"/>
      <c r="BS34" s="87"/>
      <c r="BT34" s="87"/>
      <c r="BU34" s="87"/>
      <c r="BV34" s="87"/>
      <c r="BW34" s="87"/>
      <c r="BX34" s="87"/>
      <c r="BY34" s="87"/>
      <c r="BZ34" s="87"/>
      <c r="CA34" s="87"/>
      <c r="CB34" s="87"/>
      <c r="CC34" s="87"/>
    </row>
    <row r="35" spans="2:81" s="129" customFormat="1" ht="15" customHeight="1">
      <c r="B35" s="87"/>
      <c r="F35" s="562"/>
      <c r="G35" s="562"/>
      <c r="H35" s="563"/>
      <c r="I35" s="315"/>
      <c r="J35" s="578"/>
      <c r="K35" s="145"/>
      <c r="L35" s="145"/>
      <c r="M35" s="145"/>
      <c r="N35" s="145"/>
      <c r="O35" s="145"/>
      <c r="P35" s="145"/>
      <c r="Q35" s="145"/>
      <c r="R35" s="145"/>
      <c r="S35" s="145"/>
      <c r="T35" s="145"/>
      <c r="U35" s="145"/>
      <c r="V35" s="145"/>
      <c r="W35" s="145"/>
      <c r="Y35" s="578"/>
      <c r="AN35" s="578"/>
      <c r="BD35" s="87"/>
      <c r="BE35" s="87"/>
      <c r="BF35" s="87"/>
      <c r="BG35" s="87"/>
      <c r="BH35" s="87"/>
      <c r="BI35" s="87"/>
      <c r="BJ35" s="87"/>
      <c r="BK35" s="87"/>
      <c r="BL35" s="87"/>
      <c r="BM35" s="87"/>
      <c r="BN35" s="87"/>
      <c r="BO35" s="87"/>
      <c r="BP35" s="87"/>
      <c r="BQ35" s="87"/>
      <c r="BR35" s="87"/>
      <c r="BS35" s="87"/>
      <c r="BT35" s="87"/>
      <c r="BU35" s="87"/>
      <c r="BV35" s="87"/>
      <c r="BW35" s="87"/>
      <c r="BX35" s="87"/>
      <c r="BY35" s="87"/>
      <c r="BZ35" s="87"/>
      <c r="CA35" s="87"/>
      <c r="CB35" s="87"/>
      <c r="CC35" s="87"/>
    </row>
    <row r="36" spans="2:81" s="129" customFormat="1" ht="12.75" customHeight="1">
      <c r="F36" s="562"/>
      <c r="G36" s="562"/>
      <c r="H36" s="563"/>
      <c r="I36" s="562"/>
      <c r="J36" s="145"/>
      <c r="K36" s="145"/>
      <c r="L36" s="145"/>
      <c r="M36" s="145"/>
      <c r="N36" s="145"/>
      <c r="O36" s="145"/>
      <c r="P36" s="145"/>
      <c r="Q36" s="145"/>
      <c r="R36" s="145"/>
      <c r="S36" s="145"/>
      <c r="T36" s="145"/>
      <c r="U36" s="145"/>
      <c r="V36" s="145"/>
      <c r="W36" s="145"/>
      <c r="BD36" s="87"/>
      <c r="BE36" s="87"/>
      <c r="BF36" s="87"/>
      <c r="BG36" s="87"/>
      <c r="BH36" s="87"/>
      <c r="BI36" s="87"/>
      <c r="BJ36" s="87"/>
      <c r="BK36" s="87"/>
      <c r="BL36" s="87"/>
      <c r="BM36" s="87"/>
      <c r="BN36" s="87"/>
      <c r="BO36" s="87"/>
      <c r="BP36" s="87"/>
      <c r="BQ36" s="87"/>
      <c r="BR36" s="87"/>
      <c r="BS36" s="87"/>
      <c r="BT36" s="87"/>
      <c r="BU36" s="87"/>
      <c r="BV36" s="87"/>
      <c r="BW36" s="87"/>
      <c r="BX36" s="87"/>
      <c r="BY36" s="87"/>
      <c r="BZ36" s="87"/>
      <c r="CA36" s="87"/>
      <c r="CB36" s="87"/>
      <c r="CC36" s="87"/>
    </row>
    <row r="37" spans="2:81" s="129" customFormat="1" ht="12.75" hidden="1" customHeight="1">
      <c r="F37" s="562"/>
      <c r="G37" s="562"/>
      <c r="H37" s="563"/>
      <c r="I37" s="562"/>
      <c r="J37" s="145"/>
      <c r="K37" s="145"/>
      <c r="L37" s="145"/>
      <c r="M37" s="145"/>
      <c r="N37" s="145"/>
      <c r="O37" s="145"/>
      <c r="P37" s="145"/>
      <c r="Q37" s="145"/>
      <c r="R37" s="145"/>
      <c r="S37" s="145"/>
      <c r="T37" s="145"/>
      <c r="U37" s="145"/>
      <c r="V37" s="145"/>
      <c r="W37" s="145"/>
      <c r="BD37" s="87"/>
      <c r="BE37" s="87"/>
      <c r="BF37" s="87"/>
      <c r="BG37" s="87"/>
      <c r="BH37" s="87"/>
      <c r="BI37" s="87"/>
      <c r="BJ37" s="87"/>
      <c r="BK37" s="87"/>
      <c r="BL37" s="87"/>
      <c r="BM37" s="87"/>
      <c r="BN37" s="87"/>
      <c r="BO37" s="87"/>
      <c r="BP37" s="87"/>
      <c r="BQ37" s="87"/>
      <c r="BR37" s="87"/>
      <c r="BS37" s="87"/>
      <c r="BT37" s="87"/>
      <c r="BU37" s="87"/>
      <c r="BV37" s="87"/>
      <c r="BW37" s="87"/>
      <c r="BX37" s="87"/>
      <c r="BY37" s="87"/>
      <c r="BZ37" s="87"/>
      <c r="CA37" s="87"/>
      <c r="CB37" s="87"/>
      <c r="CC37" s="87"/>
    </row>
    <row r="38" spans="2:81" s="211" customFormat="1" ht="12.75" hidden="1" customHeight="1">
      <c r="B38" s="389"/>
      <c r="C38" s="389"/>
      <c r="D38" s="389"/>
      <c r="E38" s="389"/>
      <c r="F38" s="389"/>
      <c r="H38" s="390"/>
      <c r="J38" s="389"/>
      <c r="K38" s="389"/>
      <c r="L38" s="389"/>
      <c r="M38" s="389"/>
      <c r="N38" s="389"/>
      <c r="O38" s="389"/>
      <c r="P38" s="389"/>
      <c r="Q38" s="389"/>
      <c r="R38" s="389"/>
      <c r="S38" s="389"/>
      <c r="T38" s="389"/>
      <c r="U38" s="389"/>
      <c r="V38" s="389"/>
      <c r="W38" s="389"/>
      <c r="Y38" s="389"/>
      <c r="Z38" s="389"/>
      <c r="AA38" s="389"/>
      <c r="AB38" s="389"/>
      <c r="AC38" s="389"/>
      <c r="AD38" s="389"/>
      <c r="AE38" s="389"/>
      <c r="AF38" s="389"/>
      <c r="AG38" s="389"/>
      <c r="AH38" s="389"/>
      <c r="AI38" s="389"/>
      <c r="AJ38" s="389"/>
      <c r="AK38" s="389"/>
      <c r="AL38" s="389"/>
      <c r="AN38" s="389"/>
      <c r="AO38" s="389"/>
      <c r="AP38" s="389"/>
      <c r="AQ38" s="389"/>
      <c r="AR38" s="389"/>
      <c r="AS38" s="389"/>
      <c r="AT38" s="389"/>
      <c r="AU38" s="389"/>
      <c r="AV38" s="389"/>
      <c r="AW38" s="389"/>
      <c r="AX38" s="389"/>
      <c r="AY38" s="389"/>
      <c r="AZ38" s="389"/>
      <c r="BA38" s="389"/>
    </row>
    <row r="39" spans="2:81" s="2" customFormat="1" ht="12.75" hidden="1" customHeight="1">
      <c r="B39" s="405" t="s">
        <v>194</v>
      </c>
      <c r="C39" s="146"/>
      <c r="D39" s="146"/>
      <c r="E39" s="146"/>
      <c r="F39" s="146"/>
      <c r="G39" s="146"/>
      <c r="H39" s="244">
        <f>COUNTIF($49:$51,"&gt;2")+COUNTIF($49:$51,"&lt;-2")</f>
        <v>0</v>
      </c>
      <c r="I39" s="58"/>
      <c r="J39" s="60"/>
      <c r="K39" s="60"/>
      <c r="L39" s="60"/>
      <c r="M39" s="60"/>
      <c r="N39" s="60"/>
      <c r="O39" s="60"/>
      <c r="P39" s="60"/>
      <c r="Q39" s="60"/>
      <c r="R39" s="60"/>
      <c r="S39" s="60"/>
      <c r="T39" s="60"/>
      <c r="U39" s="60"/>
      <c r="V39" s="60"/>
      <c r="W39" s="60"/>
      <c r="BD39" s="210"/>
      <c r="BE39" s="210"/>
      <c r="BF39" s="210"/>
      <c r="BG39" s="210"/>
      <c r="BH39" s="210"/>
      <c r="BI39" s="210"/>
      <c r="BJ39" s="210"/>
      <c r="BK39" s="210"/>
      <c r="BL39" s="210"/>
      <c r="BM39" s="210"/>
      <c r="BN39" s="210"/>
      <c r="BO39" s="210"/>
      <c r="BP39" s="210"/>
      <c r="BQ39" s="210"/>
      <c r="BR39" s="210"/>
      <c r="BS39" s="210"/>
      <c r="BT39" s="210"/>
      <c r="BU39" s="210"/>
      <c r="BV39" s="210"/>
      <c r="BW39" s="210"/>
      <c r="BX39" s="210"/>
      <c r="BY39" s="210"/>
      <c r="BZ39" s="210"/>
      <c r="CA39" s="210"/>
      <c r="CB39" s="210"/>
      <c r="CC39" s="210"/>
    </row>
    <row r="40" spans="2:81" s="2" customFormat="1" ht="12.75" hidden="1" customHeight="1">
      <c r="B40" s="405" t="s">
        <v>195</v>
      </c>
      <c r="C40" s="146"/>
      <c r="D40" s="146"/>
      <c r="E40" s="146"/>
      <c r="F40" s="146"/>
      <c r="G40" s="146"/>
      <c r="H40" s="244">
        <f>IF(TRIMESTRE=1,COUNTIF($BC:$BT,"&gt;2")+COUNTIF($BC:$BT,"&lt;-2"),IF(OR(TRIMESTRE=2,TRIMESTRE=3),COUNTIF($BC:$BW,"&gt;2")+COUNTIF($BC:$BW,"&lt;-2"),IF(TRIMESTRE=4,COUNTIF($BC:$CD,"&gt;2")+COUNTIF($BC:$CD,"&lt;-2"),"Trim. ?")))</f>
        <v>0</v>
      </c>
      <c r="I40" s="58"/>
      <c r="J40" s="60"/>
      <c r="K40" s="60"/>
      <c r="L40" s="60"/>
      <c r="M40" s="60"/>
      <c r="N40" s="60"/>
      <c r="O40" s="60"/>
      <c r="P40" s="60"/>
      <c r="Q40" s="60"/>
      <c r="R40" s="60"/>
      <c r="S40" s="60"/>
      <c r="T40" s="60"/>
      <c r="U40" s="60"/>
      <c r="V40" s="60"/>
      <c r="W40" s="60"/>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0"/>
      <c r="CA40" s="210"/>
      <c r="CB40" s="210"/>
      <c r="CC40" s="210"/>
    </row>
    <row r="41" spans="2:81" s="211" customFormat="1" ht="12.75" hidden="1" customHeight="1">
      <c r="B41" s="405" t="s">
        <v>244</v>
      </c>
      <c r="C41" s="146"/>
      <c r="D41" s="146"/>
      <c r="E41" s="146"/>
      <c r="F41" s="146"/>
      <c r="G41" s="146"/>
      <c r="H41" s="960"/>
    </row>
    <row r="42" spans="2:81" s="2" customFormat="1" ht="12.75" hidden="1" customHeight="1">
      <c r="B42" s="405" t="s">
        <v>196</v>
      </c>
      <c r="C42" s="146"/>
      <c r="D42" s="146"/>
      <c r="E42" s="146"/>
      <c r="F42" s="146"/>
      <c r="G42" s="146"/>
      <c r="H42" s="244">
        <f>COUNTIF($52:$59,"&gt;=1")+COUNTIF($52:$59,"&lt;=-1")+COUNTIF($60:$63,"&gt;=0,1%")+COUNTIF($60:$63,"&lt;=-0,1%")</f>
        <v>0</v>
      </c>
      <c r="I42" s="58"/>
      <c r="J42" s="60"/>
      <c r="K42" s="60"/>
      <c r="L42" s="60"/>
      <c r="M42" s="60"/>
      <c r="N42" s="60"/>
      <c r="O42" s="60"/>
      <c r="P42" s="60"/>
      <c r="Q42" s="60"/>
      <c r="R42" s="60"/>
      <c r="S42" s="60"/>
      <c r="T42" s="60"/>
      <c r="U42" s="60"/>
      <c r="V42" s="60"/>
      <c r="W42" s="60"/>
      <c r="BD42" s="210"/>
      <c r="BE42" s="210"/>
      <c r="BF42" s="210"/>
      <c r="BG42" s="210"/>
      <c r="BH42" s="210"/>
      <c r="BI42" s="210"/>
      <c r="BJ42" s="210"/>
      <c r="BK42" s="210"/>
      <c r="BL42" s="210"/>
      <c r="BM42" s="210"/>
      <c r="BN42" s="210"/>
      <c r="BO42" s="210"/>
      <c r="BP42" s="210"/>
      <c r="BQ42" s="210"/>
      <c r="BR42" s="210"/>
      <c r="BS42" s="210"/>
      <c r="BT42" s="210"/>
      <c r="BU42" s="210"/>
      <c r="BV42" s="210"/>
      <c r="BW42" s="210"/>
      <c r="BX42" s="210"/>
      <c r="BY42" s="210"/>
      <c r="BZ42" s="210"/>
      <c r="CA42" s="210"/>
      <c r="CB42" s="210"/>
      <c r="CC42" s="210"/>
    </row>
    <row r="43" spans="2:81" s="146" customFormat="1" ht="12.75" hidden="1" customHeight="1">
      <c r="B43" s="405" t="s">
        <v>414</v>
      </c>
      <c r="H43" s="244">
        <f>COUNTIF($47:$47,"&gt;0")</f>
        <v>0</v>
      </c>
      <c r="U43" s="262"/>
    </row>
    <row r="44" spans="2:81" s="2" customFormat="1" ht="12.75" hidden="1" customHeight="1">
      <c r="B44" s="405" t="s">
        <v>269</v>
      </c>
      <c r="C44" s="146"/>
      <c r="D44" s="146"/>
      <c r="E44" s="146"/>
      <c r="F44" s="146"/>
      <c r="G44" s="146"/>
      <c r="H44" s="425" t="str">
        <f>IF(ISERROR(SUM($49:$63)+SUM($BC:$CD)),"# ERREUR !","OK")</f>
        <v>OK</v>
      </c>
      <c r="I44" s="58"/>
      <c r="J44" s="60"/>
      <c r="K44" s="60"/>
      <c r="L44" s="60"/>
      <c r="M44" s="60"/>
      <c r="N44" s="60"/>
      <c r="O44" s="60"/>
      <c r="P44" s="60"/>
      <c r="Q44" s="60"/>
      <c r="R44" s="60"/>
      <c r="S44" s="60"/>
      <c r="T44" s="60"/>
      <c r="U44" s="60"/>
      <c r="V44" s="60"/>
      <c r="W44" s="60"/>
      <c r="BD44" s="210"/>
      <c r="BE44" s="210"/>
      <c r="BF44" s="210"/>
      <c r="BG44" s="210"/>
      <c r="BH44" s="210"/>
      <c r="BI44" s="210"/>
      <c r="BJ44" s="210"/>
      <c r="BK44" s="210"/>
      <c r="BL44" s="210"/>
      <c r="BM44" s="210"/>
      <c r="BN44" s="210"/>
      <c r="BO44" s="210"/>
      <c r="BP44" s="210"/>
      <c r="BQ44" s="210"/>
      <c r="BR44" s="210"/>
      <c r="BS44" s="210"/>
      <c r="BT44" s="210"/>
      <c r="BU44" s="210"/>
      <c r="BV44" s="210"/>
      <c r="BW44" s="210"/>
      <c r="BX44" s="210"/>
      <c r="BY44" s="210"/>
      <c r="BZ44" s="210"/>
      <c r="CA44" s="210"/>
      <c r="CB44" s="210"/>
      <c r="CC44" s="210"/>
    </row>
    <row r="45" spans="2:81" s="211" customFormat="1" ht="12.75" hidden="1" customHeight="1">
      <c r="B45" s="186"/>
      <c r="C45" s="186"/>
      <c r="D45" s="186"/>
      <c r="E45" s="186"/>
      <c r="F45" s="186"/>
      <c r="G45" s="186"/>
      <c r="H45" s="187"/>
      <c r="U45" s="208"/>
      <c r="BD45" s="146"/>
      <c r="BE45" s="146"/>
      <c r="BF45" s="146"/>
      <c r="BG45" s="146"/>
      <c r="BH45" s="146"/>
      <c r="BI45" s="146"/>
      <c r="BJ45" s="146"/>
      <c r="BK45" s="146"/>
      <c r="BM45" s="146"/>
      <c r="BN45" s="146"/>
      <c r="BO45" s="146"/>
      <c r="BP45" s="146"/>
      <c r="BQ45" s="146"/>
      <c r="BR45" s="146"/>
      <c r="BS45" s="146"/>
      <c r="BT45" s="146"/>
      <c r="BV45" s="146"/>
      <c r="BW45" s="146"/>
      <c r="BX45" s="146"/>
      <c r="BY45" s="146"/>
      <c r="BZ45" s="146"/>
      <c r="CA45" s="146"/>
      <c r="CB45" s="146"/>
      <c r="CC45" s="146"/>
    </row>
    <row r="46" spans="2:81" s="211" customFormat="1" ht="12.75" hidden="1" customHeight="1">
      <c r="B46" s="369"/>
      <c r="C46" s="369"/>
      <c r="D46" s="369"/>
      <c r="E46" s="369"/>
      <c r="F46" s="369"/>
      <c r="H46" s="370"/>
      <c r="J46" s="369"/>
      <c r="K46" s="369"/>
      <c r="L46" s="369"/>
      <c r="M46" s="369"/>
      <c r="N46" s="369"/>
      <c r="O46" s="369"/>
      <c r="P46" s="369"/>
      <c r="Q46" s="369"/>
      <c r="R46" s="369"/>
      <c r="S46" s="369"/>
      <c r="T46" s="369"/>
      <c r="U46" s="416"/>
      <c r="V46" s="369"/>
      <c r="W46" s="369"/>
      <c r="Y46" s="369"/>
      <c r="Z46" s="369"/>
      <c r="AA46" s="369"/>
      <c r="AB46" s="369"/>
      <c r="AC46" s="369"/>
      <c r="AD46" s="369"/>
      <c r="AE46" s="369"/>
      <c r="AF46" s="369"/>
      <c r="AG46" s="369"/>
      <c r="AH46" s="369"/>
      <c r="AI46" s="369"/>
      <c r="AJ46" s="369"/>
      <c r="AK46" s="369"/>
      <c r="AL46" s="369"/>
      <c r="AN46" s="369"/>
      <c r="AO46" s="369"/>
      <c r="AP46" s="369"/>
      <c r="AQ46" s="369"/>
      <c r="AR46" s="369"/>
      <c r="AS46" s="369"/>
      <c r="AT46" s="369"/>
      <c r="AU46" s="369"/>
      <c r="AV46" s="369"/>
      <c r="AW46" s="369"/>
      <c r="AX46" s="369"/>
      <c r="AY46" s="369"/>
      <c r="AZ46" s="369"/>
      <c r="BA46" s="369"/>
      <c r="BD46" s="146"/>
      <c r="BE46" s="146"/>
      <c r="BF46" s="146"/>
      <c r="BG46" s="146"/>
      <c r="BH46" s="146"/>
      <c r="BI46" s="146"/>
      <c r="BJ46" s="146"/>
      <c r="BK46" s="146"/>
      <c r="BM46" s="146"/>
      <c r="BN46" s="146"/>
      <c r="BO46" s="146"/>
      <c r="BP46" s="146"/>
      <c r="BQ46" s="146"/>
      <c r="BR46" s="146"/>
      <c r="BS46" s="146"/>
      <c r="BT46" s="146"/>
      <c r="BV46" s="146"/>
      <c r="BW46" s="146"/>
      <c r="BX46" s="146"/>
      <c r="BY46" s="146"/>
      <c r="BZ46" s="146"/>
      <c r="CA46" s="146"/>
      <c r="CB46" s="146"/>
      <c r="CC46" s="146"/>
    </row>
    <row r="47" spans="2:81" s="386" customFormat="1" ht="12.75" hidden="1" customHeight="1">
      <c r="B47" s="386" t="s">
        <v>416</v>
      </c>
      <c r="H47" s="387" t="s">
        <v>191</v>
      </c>
      <c r="J47" s="388">
        <f t="shared" ref="J47:M47" si="74">IF(COUNT(J28:J29,J31:J32)=0,0,COUNT(J28:J29,J31:J32))</f>
        <v>0</v>
      </c>
      <c r="K47" s="388">
        <f t="shared" si="74"/>
        <v>0</v>
      </c>
      <c r="L47" s="388">
        <f t="shared" si="74"/>
        <v>0</v>
      </c>
      <c r="M47" s="388">
        <f t="shared" si="74"/>
        <v>0</v>
      </c>
      <c r="N47" s="829"/>
      <c r="O47" s="829"/>
      <c r="P47" s="388">
        <f t="shared" ref="P47:S47" si="75">IF(COUNT(P28:P29,P31:P32)=0,0,COUNT(P28:P29,P31:P32))</f>
        <v>0</v>
      </c>
      <c r="Q47" s="388">
        <f t="shared" si="75"/>
        <v>0</v>
      </c>
      <c r="R47" s="388">
        <f t="shared" si="75"/>
        <v>0</v>
      </c>
      <c r="S47" s="388">
        <f t="shared" si="75"/>
        <v>0</v>
      </c>
      <c r="T47" s="829"/>
      <c r="U47" s="829"/>
      <c r="V47" s="829"/>
      <c r="W47" s="829"/>
      <c r="X47" s="388"/>
      <c r="Y47" s="388">
        <f t="shared" ref="Y47:AB47" si="76">IF(COUNT(Y28:Y29,Y31:Y32)=0,0,COUNT(Y28:Y29,Y31:Y32))</f>
        <v>0</v>
      </c>
      <c r="Z47" s="388">
        <f t="shared" si="76"/>
        <v>0</v>
      </c>
      <c r="AA47" s="388">
        <f t="shared" si="76"/>
        <v>0</v>
      </c>
      <c r="AB47" s="388">
        <f t="shared" si="76"/>
        <v>0</v>
      </c>
      <c r="AC47" s="829"/>
      <c r="AD47" s="829"/>
      <c r="AE47" s="388">
        <f t="shared" ref="AE47:AH47" si="77">IF(COUNT(AE28:AE29,AE31:AE32)=0,0,COUNT(AE28:AE29,AE31:AE32))</f>
        <v>0</v>
      </c>
      <c r="AF47" s="388">
        <f t="shared" si="77"/>
        <v>0</v>
      </c>
      <c r="AG47" s="388">
        <f t="shared" si="77"/>
        <v>0</v>
      </c>
      <c r="AH47" s="388">
        <f t="shared" si="77"/>
        <v>0</v>
      </c>
      <c r="AI47" s="829"/>
      <c r="AJ47" s="829"/>
      <c r="AK47" s="829"/>
      <c r="AL47" s="829"/>
      <c r="AM47" s="388"/>
      <c r="AN47" s="388">
        <f>IF(COUNT(AN28:AN29,AN31:AN32)=0,0,COUNT(AN28:AN29,AN31:AN32))</f>
        <v>0</v>
      </c>
      <c r="AO47" s="388">
        <f t="shared" ref="AO47:AQ47" si="78">IF(COUNT(AO28:AO29,AO31:AO32)=0,0,COUNT(AO28:AO29,AO31:AO32))</f>
        <v>0</v>
      </c>
      <c r="AP47" s="388">
        <f t="shared" si="78"/>
        <v>0</v>
      </c>
      <c r="AQ47" s="388">
        <f t="shared" si="78"/>
        <v>0</v>
      </c>
      <c r="AR47" s="829"/>
      <c r="AS47" s="829"/>
      <c r="AT47" s="388">
        <f t="shared" ref="AT47:AW47" si="79">IF(COUNT(AT28:AT29,AT31:AT32)=0,0,COUNT(AT28:AT29,AT31:AT32))</f>
        <v>0</v>
      </c>
      <c r="AU47" s="388">
        <f t="shared" si="79"/>
        <v>0</v>
      </c>
      <c r="AV47" s="388">
        <f t="shared" si="79"/>
        <v>0</v>
      </c>
      <c r="AW47" s="388">
        <f t="shared" si="79"/>
        <v>0</v>
      </c>
      <c r="AX47" s="829"/>
      <c r="AY47" s="829"/>
      <c r="AZ47" s="829"/>
      <c r="BA47" s="829"/>
    </row>
    <row r="48" spans="2:81" s="2" customFormat="1" ht="12.75" hidden="1" customHeight="1">
      <c r="B48" s="186"/>
      <c r="C48" s="186"/>
      <c r="D48" s="186"/>
      <c r="E48" s="186"/>
      <c r="F48" s="186"/>
      <c r="G48" s="186"/>
      <c r="H48" s="187"/>
      <c r="I48" s="58"/>
      <c r="J48" s="60"/>
      <c r="K48" s="60"/>
      <c r="L48" s="60"/>
      <c r="M48" s="60"/>
      <c r="N48" s="60"/>
      <c r="O48" s="60"/>
      <c r="P48" s="60"/>
      <c r="Q48" s="415"/>
      <c r="R48" s="60"/>
      <c r="S48" s="60"/>
      <c r="T48" s="60"/>
      <c r="U48" s="60"/>
      <c r="V48" s="60"/>
      <c r="W48" s="60"/>
      <c r="BD48" s="210"/>
      <c r="BE48" s="210"/>
      <c r="BF48" s="210"/>
      <c r="BG48" s="210"/>
      <c r="BH48" s="210"/>
      <c r="BI48" s="210"/>
      <c r="BJ48" s="210"/>
      <c r="BK48" s="210"/>
      <c r="BL48" s="210"/>
      <c r="BM48" s="210"/>
      <c r="BN48" s="210"/>
      <c r="BO48" s="210"/>
      <c r="BP48" s="210"/>
      <c r="BQ48" s="210"/>
      <c r="BR48" s="210"/>
      <c r="BS48" s="210"/>
      <c r="BT48" s="210"/>
      <c r="BU48" s="210"/>
      <c r="BV48" s="210"/>
      <c r="BW48" s="210"/>
      <c r="BX48" s="210"/>
      <c r="BY48" s="210"/>
      <c r="BZ48" s="210"/>
      <c r="CA48" s="210"/>
      <c r="CB48" s="210"/>
      <c r="CC48" s="210"/>
    </row>
    <row r="49" spans="2:81" s="211" customFormat="1" ht="12.75" hidden="1" customHeight="1">
      <c r="B49" s="389"/>
      <c r="C49" s="389"/>
      <c r="D49" s="389"/>
      <c r="E49" s="389"/>
      <c r="F49" s="389"/>
      <c r="H49" s="390"/>
      <c r="J49" s="389"/>
      <c r="K49" s="389"/>
      <c r="L49" s="389"/>
      <c r="M49" s="389"/>
      <c r="N49" s="389"/>
      <c r="O49" s="389"/>
      <c r="P49" s="389"/>
      <c r="Q49" s="389"/>
      <c r="R49" s="389"/>
      <c r="S49" s="389"/>
      <c r="T49" s="389"/>
      <c r="U49" s="389"/>
      <c r="V49" s="389"/>
      <c r="W49" s="389"/>
      <c r="Y49" s="389"/>
      <c r="Z49" s="389"/>
      <c r="AA49" s="389"/>
      <c r="AB49" s="389"/>
      <c r="AC49" s="389"/>
      <c r="AD49" s="389"/>
      <c r="AE49" s="389"/>
      <c r="AF49" s="389"/>
      <c r="AG49" s="389"/>
      <c r="AH49" s="389"/>
      <c r="AI49" s="389"/>
      <c r="AJ49" s="389"/>
      <c r="AK49" s="389"/>
      <c r="AL49" s="389"/>
      <c r="AN49" s="389"/>
      <c r="AO49" s="389"/>
      <c r="AP49" s="389"/>
      <c r="AQ49" s="389"/>
      <c r="AR49" s="389"/>
      <c r="AS49" s="389"/>
      <c r="AT49" s="389"/>
      <c r="AU49" s="389"/>
      <c r="AV49" s="389"/>
      <c r="AW49" s="389"/>
      <c r="AX49" s="389"/>
      <c r="AY49" s="389"/>
      <c r="AZ49" s="389"/>
      <c r="BA49" s="389"/>
    </row>
    <row r="50" spans="2:81" s="155" customFormat="1" ht="12.75" hidden="1" customHeight="1">
      <c r="B50" s="155" t="s">
        <v>62</v>
      </c>
      <c r="H50" s="156" t="s">
        <v>191</v>
      </c>
      <c r="J50" s="157">
        <f t="shared" ref="J50:V50" si="80">IF(ABS(J9-(J11+J13+J15+J17+J19+J23+J25))&lt;0.001,0,J9-(J11+J13+J15+J17+J19+J23+J25))</f>
        <v>0</v>
      </c>
      <c r="K50" s="157">
        <f t="shared" si="80"/>
        <v>0</v>
      </c>
      <c r="L50" s="157">
        <f t="shared" si="80"/>
        <v>0</v>
      </c>
      <c r="M50" s="157">
        <f t="shared" si="80"/>
        <v>0</v>
      </c>
      <c r="N50" s="157">
        <f t="shared" si="80"/>
        <v>0</v>
      </c>
      <c r="O50" s="157">
        <f t="shared" si="80"/>
        <v>0</v>
      </c>
      <c r="P50" s="157">
        <f t="shared" si="80"/>
        <v>0</v>
      </c>
      <c r="Q50" s="157">
        <f t="shared" si="80"/>
        <v>0</v>
      </c>
      <c r="R50" s="157">
        <f t="shared" si="80"/>
        <v>0</v>
      </c>
      <c r="S50" s="157">
        <f t="shared" si="80"/>
        <v>0</v>
      </c>
      <c r="T50" s="157">
        <f t="shared" si="80"/>
        <v>0</v>
      </c>
      <c r="U50" s="157">
        <f t="shared" si="80"/>
        <v>0</v>
      </c>
      <c r="V50" s="157">
        <f t="shared" si="80"/>
        <v>0</v>
      </c>
      <c r="W50" s="157">
        <f>IF(ABS(W9-(W11+W13+W15+W17+W19+W23+W25))&lt;0.001,0,W9-(W11+W13+W15+W17+W19+W23+W25))</f>
        <v>0</v>
      </c>
      <c r="X50" s="157"/>
      <c r="Y50" s="157">
        <f t="shared" ref="Y50:AL50" si="81">IF(ABS(Y9-(Y11+Y13+Y15+Y17+Y19+Y23+Y25))&lt;0.001,0,Y9-(Y11+Y13+Y15+Y17+Y19+Y23+Y25))</f>
        <v>0</v>
      </c>
      <c r="Z50" s="157">
        <f t="shared" si="81"/>
        <v>0</v>
      </c>
      <c r="AA50" s="157">
        <f t="shared" si="81"/>
        <v>0</v>
      </c>
      <c r="AB50" s="157">
        <f t="shared" si="81"/>
        <v>0</v>
      </c>
      <c r="AC50" s="157">
        <f t="shared" si="81"/>
        <v>0</v>
      </c>
      <c r="AD50" s="157">
        <f t="shared" si="81"/>
        <v>1</v>
      </c>
      <c r="AE50" s="157">
        <f t="shared" si="81"/>
        <v>0</v>
      </c>
      <c r="AF50" s="157">
        <f t="shared" si="81"/>
        <v>0</v>
      </c>
      <c r="AG50" s="157">
        <f t="shared" si="81"/>
        <v>0</v>
      </c>
      <c r="AH50" s="157">
        <f t="shared" si="81"/>
        <v>1</v>
      </c>
      <c r="AI50" s="157">
        <f t="shared" si="81"/>
        <v>0</v>
      </c>
      <c r="AJ50" s="157">
        <f t="shared" si="81"/>
        <v>0</v>
      </c>
      <c r="AK50" s="157">
        <f t="shared" si="81"/>
        <v>0</v>
      </c>
      <c r="AL50" s="157">
        <f t="shared" si="81"/>
        <v>0</v>
      </c>
      <c r="AM50" s="157"/>
      <c r="AN50" s="157">
        <f t="shared" ref="AN50:BA50" si="82">IF(ABS(AN9-(AN11+AN13+AN15+AN17+AN19+AN23+AN25))&lt;0.001,0,AN9-(AN11+AN13+AN15+AN17+AN19+AN23+AN25))</f>
        <v>0</v>
      </c>
      <c r="AO50" s="157">
        <f t="shared" si="82"/>
        <v>0</v>
      </c>
      <c r="AP50" s="157">
        <f t="shared" si="82"/>
        <v>0</v>
      </c>
      <c r="AQ50" s="157">
        <f t="shared" si="82"/>
        <v>0</v>
      </c>
      <c r="AR50" s="157">
        <f t="shared" si="82"/>
        <v>0</v>
      </c>
      <c r="AS50" s="157">
        <f t="shared" si="82"/>
        <v>0</v>
      </c>
      <c r="AT50" s="157">
        <f t="shared" si="82"/>
        <v>0</v>
      </c>
      <c r="AU50" s="157">
        <f t="shared" si="82"/>
        <v>0</v>
      </c>
      <c r="AV50" s="157">
        <f t="shared" si="82"/>
        <v>0</v>
      </c>
      <c r="AW50" s="157">
        <f t="shared" si="82"/>
        <v>0</v>
      </c>
      <c r="AX50" s="157">
        <f t="shared" si="82"/>
        <v>0</v>
      </c>
      <c r="AY50" s="157">
        <f t="shared" si="82"/>
        <v>0</v>
      </c>
      <c r="AZ50" s="157">
        <f t="shared" si="82"/>
        <v>0</v>
      </c>
      <c r="BA50" s="157">
        <f t="shared" si="82"/>
        <v>0</v>
      </c>
    </row>
    <row r="51" spans="2:81" s="211" customFormat="1" ht="12.75" hidden="1" customHeight="1">
      <c r="B51" s="186"/>
      <c r="C51" s="186"/>
      <c r="D51" s="186"/>
      <c r="E51" s="186"/>
      <c r="F51" s="186"/>
      <c r="H51" s="187"/>
      <c r="J51" s="186"/>
      <c r="K51" s="186"/>
      <c r="L51" s="186"/>
      <c r="M51" s="186"/>
      <c r="N51" s="186"/>
      <c r="O51" s="186"/>
      <c r="P51" s="186"/>
      <c r="Q51" s="186"/>
      <c r="R51" s="186"/>
      <c r="S51" s="186"/>
      <c r="T51" s="186"/>
      <c r="U51" s="186"/>
      <c r="V51" s="186"/>
      <c r="W51" s="186"/>
      <c r="Y51" s="186"/>
      <c r="Z51" s="186"/>
      <c r="AA51" s="186"/>
      <c r="AB51" s="186"/>
      <c r="AC51" s="186"/>
      <c r="AD51" s="186"/>
      <c r="AE51" s="186"/>
      <c r="AF51" s="186"/>
      <c r="AG51" s="186"/>
      <c r="AH51" s="186"/>
      <c r="AI51" s="186"/>
      <c r="AJ51" s="186"/>
      <c r="AK51" s="186"/>
      <c r="AL51" s="186"/>
      <c r="AN51" s="186"/>
      <c r="AO51" s="186"/>
      <c r="AP51" s="186"/>
      <c r="AQ51" s="186"/>
      <c r="AR51" s="186"/>
      <c r="AS51" s="186"/>
      <c r="AT51" s="186"/>
      <c r="AU51" s="186"/>
      <c r="AV51" s="186"/>
      <c r="AW51" s="186"/>
      <c r="AX51" s="186"/>
      <c r="AY51" s="186"/>
      <c r="AZ51" s="186"/>
      <c r="BA51" s="186"/>
    </row>
    <row r="52" spans="2:81" s="211" customFormat="1" ht="12.75" hidden="1" customHeight="1">
      <c r="H52" s="13"/>
      <c r="BD52" s="210"/>
      <c r="BE52" s="210"/>
      <c r="BF52" s="210"/>
      <c r="BG52" s="210"/>
      <c r="BH52" s="210"/>
      <c r="BI52" s="210"/>
      <c r="BJ52" s="210"/>
      <c r="BK52" s="210"/>
      <c r="BL52" s="210"/>
      <c r="BM52" s="210"/>
      <c r="BN52" s="210"/>
      <c r="BO52" s="210"/>
      <c r="BP52" s="210"/>
      <c r="BQ52" s="210"/>
      <c r="BR52" s="210"/>
      <c r="BS52" s="210"/>
      <c r="BT52" s="210"/>
      <c r="BU52" s="210"/>
      <c r="BV52" s="210"/>
      <c r="BW52" s="210"/>
      <c r="BX52" s="210"/>
      <c r="BY52" s="210"/>
      <c r="BZ52" s="210"/>
      <c r="CA52" s="210"/>
      <c r="CB52" s="210"/>
      <c r="CC52" s="210"/>
    </row>
    <row r="53" spans="2:81" s="155" customFormat="1" ht="12.75" hidden="1" customHeight="1">
      <c r="B53" s="155" t="s">
        <v>324</v>
      </c>
      <c r="H53" s="156" t="s">
        <v>192</v>
      </c>
      <c r="J53" s="157">
        <f>IF(ABS(J9-'Telecoms - Financial KPIs'!J30)&lt;0.001,0,J9-'Telecoms - Financial KPIs'!J30)</f>
        <v>0</v>
      </c>
      <c r="K53" s="157">
        <f>IF(ABS(K9-'Telecoms - Financial KPIs'!K30)&lt;0.001,0,K9-'Telecoms - Financial KPIs'!K30)</f>
        <v>0</v>
      </c>
      <c r="L53" s="157">
        <f>IF(ABS(L9-'Telecoms - Financial KPIs'!L30)&lt;0.001,0,L9-'Telecoms - Financial KPIs'!L30)</f>
        <v>0</v>
      </c>
      <c r="M53" s="157">
        <f>IF(ABS(M9-'Telecoms - Financial KPIs'!M30)&lt;0.001,0,M9-'Telecoms - Financial KPIs'!M30)</f>
        <v>0</v>
      </c>
      <c r="N53" s="157">
        <f>IF(ABS(N9-'Telecoms - Financial KPIs'!N30)&lt;0.001,0,N9-'Telecoms - Financial KPIs'!N30)</f>
        <v>0</v>
      </c>
      <c r="O53" s="157">
        <f>IF(ABS(O9-'Telecoms - Financial KPIs'!O30)&lt;0.001,0,O9-'Telecoms - Financial KPIs'!O30)</f>
        <v>0</v>
      </c>
      <c r="P53" s="157">
        <f>IF(ABS(P9-'Telecoms - Financial KPIs'!P30)&lt;0.001,0,P9-'Telecoms - Financial KPIs'!P30)</f>
        <v>0</v>
      </c>
      <c r="Q53" s="157">
        <f>IF(ABS(Q9-'Telecoms - Financial KPIs'!Q30)&lt;0.001,0,Q9-'Telecoms - Financial KPIs'!Q30)</f>
        <v>0</v>
      </c>
      <c r="R53" s="157">
        <f>IF(ABS(R9-'Telecoms - Financial KPIs'!R30)&lt;0.001,0,R9-'Telecoms - Financial KPIs'!R30)</f>
        <v>0</v>
      </c>
      <c r="S53" s="157">
        <f>IF(ABS(S9-'Telecoms - Financial KPIs'!S30)&lt;0.001,0,S9-'Telecoms - Financial KPIs'!S30)</f>
        <v>0</v>
      </c>
      <c r="T53" s="157">
        <f>IF(ABS(T9-'Telecoms - Financial KPIs'!T30)&lt;0.001,0,T9-'Telecoms - Financial KPIs'!T30)</f>
        <v>0</v>
      </c>
      <c r="U53" s="157">
        <f>IF(ABS(U9-'Telecoms - Financial KPIs'!U30)&lt;0.001,0,U9-'Telecoms - Financial KPIs'!U30)</f>
        <v>0</v>
      </c>
      <c r="V53" s="157">
        <f>IF(ABS(V9-'Telecoms - Financial KPIs'!V30)&lt;0.001,0,V9-'Telecoms - Financial KPIs'!V30)</f>
        <v>0</v>
      </c>
      <c r="W53" s="157">
        <f>IF(ABS(W9-'Telecoms - Financial KPIs'!W30)&lt;0.001,0,W9-'Telecoms - Financial KPIs'!W30)</f>
        <v>0</v>
      </c>
      <c r="X53" s="157"/>
      <c r="Y53" s="157">
        <f>IF(ABS(Y9-'Telecoms - Financial KPIs'!Y30)&lt;0.001,0,Y9-'Telecoms - Financial KPIs'!Y30)</f>
        <v>0</v>
      </c>
      <c r="Z53" s="157">
        <f>IF(ABS(Z9-'Telecoms - Financial KPIs'!Z30)&lt;0.001,0,Z9-'Telecoms - Financial KPIs'!Z30)</f>
        <v>0</v>
      </c>
      <c r="AA53" s="157">
        <f>IF(ABS(AA9-'Telecoms - Financial KPIs'!AA30)&lt;0.001,0,AA9-'Telecoms - Financial KPIs'!AA30)</f>
        <v>0</v>
      </c>
      <c r="AB53" s="157">
        <f>IF(ABS(AB9-'Telecoms - Financial KPIs'!AB30)&lt;0.001,0,AB9-'Telecoms - Financial KPIs'!AB30)</f>
        <v>0</v>
      </c>
      <c r="AC53" s="157">
        <f>IF(ABS(AC9-'Telecoms - Financial KPIs'!AC30)&lt;0.001,0,AC9-'Telecoms - Financial KPIs'!AC30)</f>
        <v>0</v>
      </c>
      <c r="AD53" s="157">
        <f>IF(ABS(AD9-'Telecoms - Financial KPIs'!AD30)&lt;0.001,0,AD9-'Telecoms - Financial KPIs'!AD30)</f>
        <v>0</v>
      </c>
      <c r="AE53" s="157">
        <f>IF(ABS(AE9-'Telecoms - Financial KPIs'!AE30)&lt;0.001,0,AE9-'Telecoms - Financial KPIs'!AE30)</f>
        <v>0</v>
      </c>
      <c r="AF53" s="157">
        <f>IF(ABS(AF9-'Telecoms - Financial KPIs'!AF30)&lt;0.001,0,AF9-'Telecoms - Financial KPIs'!AF30)</f>
        <v>0</v>
      </c>
      <c r="AG53" s="157">
        <f>IF(ABS(AG9-'Telecoms - Financial KPIs'!AG30)&lt;0.001,0,AG9-'Telecoms - Financial KPIs'!AG30)</f>
        <v>0</v>
      </c>
      <c r="AH53" s="157">
        <f>IF(ABS(AH9-'Telecoms - Financial KPIs'!AH30)&lt;0.001,0,AH9-'Telecoms - Financial KPIs'!AH30)</f>
        <v>0</v>
      </c>
      <c r="AI53" s="157">
        <f>IF(ABS(AI9-'Telecoms - Financial KPIs'!AI30)&lt;0.001,0,AI9-'Telecoms - Financial KPIs'!AI30)</f>
        <v>0</v>
      </c>
      <c r="AJ53" s="157">
        <f>IF(ABS(AJ9-'Telecoms - Financial KPIs'!AJ30)&lt;0.001,0,AJ9-'Telecoms - Financial KPIs'!AJ30)</f>
        <v>0</v>
      </c>
      <c r="AK53" s="157">
        <f>IF(ABS(AK9-'Telecoms - Financial KPIs'!AK30)&lt;0.001,0,AK9-'Telecoms - Financial KPIs'!AK30)</f>
        <v>0</v>
      </c>
      <c r="AL53" s="157">
        <f>IF(ABS(AL9-'Telecoms - Financial KPIs'!AL30)&lt;0.001,0,AL9-'Telecoms - Financial KPIs'!AL30)</f>
        <v>0</v>
      </c>
      <c r="AM53" s="157"/>
      <c r="AN53" s="157">
        <f>IF(ABS(AN9-'Telecoms - Financial KPIs'!AN30)&lt;0.001,0,AN9-'Telecoms - Financial KPIs'!AN30)</f>
        <v>0</v>
      </c>
      <c r="AO53" s="157">
        <f>IF(ABS(AO9-'Telecoms - Financial KPIs'!AO30)&lt;0.001,0,AO9-'Telecoms - Financial KPIs'!AO30)</f>
        <v>0</v>
      </c>
      <c r="AP53" s="157">
        <f>IF(ABS(AP9-'Telecoms - Financial KPIs'!AP30)&lt;0.001,0,AP9-'Telecoms - Financial KPIs'!AP30)</f>
        <v>0</v>
      </c>
      <c r="AQ53" s="157">
        <f>IF(ABS(AQ9-'Telecoms - Financial KPIs'!AQ30)&lt;0.001,0,AQ9-'Telecoms - Financial KPIs'!AQ30)</f>
        <v>0</v>
      </c>
      <c r="AR53" s="157">
        <f>IF(ABS(AR9-'Telecoms - Financial KPIs'!AR30)&lt;0.001,0,AR9-'Telecoms - Financial KPIs'!AR30)</f>
        <v>0</v>
      </c>
      <c r="AS53" s="157">
        <f>IF(ABS(AS9-'Telecoms - Financial KPIs'!AS30)&lt;0.001,0,AS9-'Telecoms - Financial KPIs'!AS30)</f>
        <v>0</v>
      </c>
      <c r="AT53" s="157">
        <f>IF(ABS(AT9-'Telecoms - Financial KPIs'!AT30)&lt;0.001,0,AT9-'Telecoms - Financial KPIs'!AT30)</f>
        <v>0</v>
      </c>
      <c r="AU53" s="157">
        <f>IF(ABS(AU9-'Telecoms - Financial KPIs'!AU30)&lt;0.001,0,AU9-'Telecoms - Financial KPIs'!AU30)</f>
        <v>0</v>
      </c>
      <c r="AV53" s="157">
        <f>IF(ABS(AV9-'Telecoms - Financial KPIs'!AV30)&lt;0.001,0,AV9-'Telecoms - Financial KPIs'!AV30)</f>
        <v>0</v>
      </c>
      <c r="AW53" s="157">
        <f>IF(ABS(AW9-'Telecoms - Financial KPIs'!AW30)&lt;0.001,0,AW9-'Telecoms - Financial KPIs'!AW30)</f>
        <v>0</v>
      </c>
      <c r="AX53" s="157">
        <f>IF(ABS(AX9-'Telecoms - Financial KPIs'!AX30)&lt;0.001,0,AX9-'Telecoms - Financial KPIs'!AX30)</f>
        <v>0</v>
      </c>
      <c r="AY53" s="157">
        <f>IF(ABS(AY9-'Telecoms - Financial KPIs'!AY30)&lt;0.001,0,AY9-'Telecoms - Financial KPIs'!AY30)</f>
        <v>0</v>
      </c>
      <c r="AZ53" s="157">
        <f>IF(ABS(AZ9-'Telecoms - Financial KPIs'!AZ30)&lt;0.001,0,AZ9-'Telecoms - Financial KPIs'!AZ30)</f>
        <v>0</v>
      </c>
      <c r="BA53" s="157">
        <f>IF(ABS(BA9-'Telecoms - Financial KPIs'!BA30)&lt;0.001,0,BA9-'Telecoms - Financial KPIs'!BA30)</f>
        <v>0</v>
      </c>
    </row>
    <row r="54" spans="2:81" s="155" customFormat="1" ht="12.75" hidden="1" customHeight="1">
      <c r="B54" s="155" t="s">
        <v>325</v>
      </c>
      <c r="H54" s="156" t="s">
        <v>192</v>
      </c>
      <c r="J54" s="400"/>
      <c r="K54" s="400"/>
      <c r="L54" s="400"/>
      <c r="M54" s="400"/>
      <c r="N54" s="157">
        <f>IF(ABS(N28-'Telecoms - Financial KPIs'!N78)&lt;0.001,0,N28-'Telecoms - Financial KPIs'!N78)</f>
        <v>0</v>
      </c>
      <c r="O54" s="157">
        <f>IF(ABS(O28-'Telecoms - Financial KPIs'!O78)&lt;0.001,0,O28-'Telecoms - Financial KPIs'!O78)</f>
        <v>0</v>
      </c>
      <c r="P54" s="400"/>
      <c r="Q54" s="400"/>
      <c r="R54" s="400"/>
      <c r="S54" s="400"/>
      <c r="T54" s="157">
        <f>IF(ABS(T28-'Telecoms - Financial KPIs'!T78)&lt;0.001,0,T28-'Telecoms - Financial KPIs'!T78)</f>
        <v>0</v>
      </c>
      <c r="U54" s="157">
        <f>IF(ABS(U28-'Telecoms - Financial KPIs'!U78)&lt;0.001,0,U28-'Telecoms - Financial KPIs'!U78)</f>
        <v>0</v>
      </c>
      <c r="V54" s="157">
        <f>IF(ABS(V28-'Telecoms - Financial KPIs'!V78)&lt;0.001,0,V28-'Telecoms - Financial KPIs'!V78)</f>
        <v>0</v>
      </c>
      <c r="W54" s="157">
        <f>IF(ABS(W28-'Telecoms - Financial KPIs'!W78)&lt;0.001,0,W28-'Telecoms - Financial KPIs'!W78)</f>
        <v>0</v>
      </c>
      <c r="X54" s="157"/>
      <c r="Y54" s="400"/>
      <c r="Z54" s="400"/>
      <c r="AA54" s="400"/>
      <c r="AB54" s="400"/>
      <c r="AC54" s="157">
        <f>IF(ABS(AC28-'Telecoms - Financial KPIs'!AC78)&lt;0.001,0,AC28-'Telecoms - Financial KPIs'!AC78)</f>
        <v>0</v>
      </c>
      <c r="AD54" s="157">
        <f>IF(ABS(AD28-'Telecoms - Financial KPIs'!AD78)&lt;0.001,0,AD28-'Telecoms - Financial KPIs'!AD78)</f>
        <v>0</v>
      </c>
      <c r="AE54" s="400"/>
      <c r="AF54" s="400"/>
      <c r="AG54" s="400"/>
      <c r="AH54" s="400"/>
      <c r="AI54" s="157">
        <f>IF(ABS(AI28-'Telecoms - Financial KPIs'!AI78)&lt;0.001,0,AI28-'Telecoms - Financial KPIs'!AI78)</f>
        <v>0</v>
      </c>
      <c r="AJ54" s="157">
        <f>IF(ABS(AJ28-'Telecoms - Financial KPIs'!AJ78)&lt;0.001,0,AJ28-'Telecoms - Financial KPIs'!AJ78)</f>
        <v>0</v>
      </c>
      <c r="AK54" s="157">
        <f>IF(ABS(AK28-'Telecoms - Financial KPIs'!AK78)&lt;0.001,0,AK28-'Telecoms - Financial KPIs'!AK78)</f>
        <v>0</v>
      </c>
      <c r="AL54" s="157">
        <f>IF(ABS(AL28-'Telecoms - Financial KPIs'!AL78)&lt;0.001,0,AL28-'Telecoms - Financial KPIs'!AL78)</f>
        <v>0</v>
      </c>
      <c r="AM54" s="157"/>
      <c r="AN54" s="400"/>
      <c r="AO54" s="400"/>
      <c r="AP54" s="400"/>
      <c r="AQ54" s="400"/>
      <c r="AR54" s="157">
        <f>IF(ABS(AR28-'Telecoms - Financial KPIs'!AR78)&lt;0.001,0,AR28-'Telecoms - Financial KPIs'!AR78)</f>
        <v>0</v>
      </c>
      <c r="AS54" s="157">
        <f>IF(ABS(AS28-'Telecoms - Financial KPIs'!AS78)&lt;0.001,0,AS28-'Telecoms - Financial KPIs'!AS78)</f>
        <v>0</v>
      </c>
      <c r="AT54" s="400"/>
      <c r="AU54" s="400"/>
      <c r="AV54" s="400"/>
      <c r="AW54" s="400"/>
      <c r="AX54" s="157">
        <f>IF(ABS(AX28-'Telecoms - Financial KPIs'!AX78)&lt;0.001,0,AX28-'Telecoms - Financial KPIs'!AX78)</f>
        <v>0</v>
      </c>
      <c r="AY54" s="157">
        <f>IF(ABS(AY28-'Telecoms - Financial KPIs'!AY78)&lt;0.001,0,AY28-'Telecoms - Financial KPIs'!AY78)</f>
        <v>0</v>
      </c>
      <c r="AZ54" s="157">
        <f>IF(ABS(AZ28-'Telecoms - Financial KPIs'!AZ78)&lt;0.001,0,AZ28-'Telecoms - Financial KPIs'!AZ78)</f>
        <v>0</v>
      </c>
      <c r="BA54" s="157">
        <f>IF(ABS(BA28-'Telecoms - Financial KPIs'!BA78)&lt;0.001,0,BA28-'Telecoms - Financial KPIs'!BA78)</f>
        <v>0</v>
      </c>
    </row>
    <row r="55" spans="2:81" s="155" customFormat="1" ht="12.75" hidden="1" customHeight="1">
      <c r="B55" s="155" t="s">
        <v>326</v>
      </c>
      <c r="H55" s="156" t="s">
        <v>192</v>
      </c>
      <c r="J55" s="400"/>
      <c r="K55" s="400"/>
      <c r="L55" s="400"/>
      <c r="M55" s="400"/>
      <c r="N55" s="157">
        <f>IF(ABS(N31-'Telecoms - Financial KPIs'!N102)&lt;0.001,0,N31-'Telecoms - Financial KPIs'!N102)</f>
        <v>0</v>
      </c>
      <c r="O55" s="157">
        <f>IF(ABS(O31-'Telecoms - Financial KPIs'!O102)&lt;0.001,0,O31-'Telecoms - Financial KPIs'!O102)</f>
        <v>0</v>
      </c>
      <c r="P55" s="400"/>
      <c r="Q55" s="400"/>
      <c r="R55" s="400"/>
      <c r="S55" s="400"/>
      <c r="T55" s="157">
        <f>IF(ABS(T31-'Telecoms - Financial KPIs'!T102)&lt;0.001,0,T31-'Telecoms - Financial KPIs'!T102)</f>
        <v>0</v>
      </c>
      <c r="U55" s="157">
        <f>IF(ABS(U31-'Telecoms - Financial KPIs'!U102)&lt;0.001,0,U31-'Telecoms - Financial KPIs'!U102)</f>
        <v>0</v>
      </c>
      <c r="V55" s="157">
        <f>IF(ABS(V31-'Telecoms - Financial KPIs'!V102)&lt;0.001,0,V31-'Telecoms - Financial KPIs'!V102)</f>
        <v>0</v>
      </c>
      <c r="W55" s="157">
        <f>IF(ABS(W31-'Telecoms - Financial KPIs'!W102)&lt;0.001,0,W31-'Telecoms - Financial KPIs'!W102)</f>
        <v>0</v>
      </c>
      <c r="X55" s="157"/>
      <c r="Y55" s="400"/>
      <c r="Z55" s="400"/>
      <c r="AA55" s="400"/>
      <c r="AB55" s="400"/>
      <c r="AC55" s="157">
        <f>IF(ABS(AC31-'Telecoms - Financial KPIs'!AC102)&lt;0.001,0,AC31-'Telecoms - Financial KPIs'!AC102)</f>
        <v>0</v>
      </c>
      <c r="AD55" s="157">
        <f>IF(ABS(AD31-'Telecoms - Financial KPIs'!AD102)&lt;0.001,0,AD31-'Telecoms - Financial KPIs'!AD102)</f>
        <v>0</v>
      </c>
      <c r="AE55" s="400"/>
      <c r="AF55" s="400"/>
      <c r="AG55" s="400"/>
      <c r="AH55" s="400"/>
      <c r="AI55" s="157">
        <f>IF(ABS(AI31-'Telecoms - Financial KPIs'!AI102)&lt;0.001,0,AI31-'Telecoms - Financial KPIs'!AI102)</f>
        <v>0</v>
      </c>
      <c r="AJ55" s="157">
        <f>IF(ABS(AJ31-'Telecoms - Financial KPIs'!AJ102)&lt;0.001,0,AJ31-'Telecoms - Financial KPIs'!AJ102)</f>
        <v>0</v>
      </c>
      <c r="AK55" s="157">
        <f>IF(ABS(AK31-'Telecoms - Financial KPIs'!AK102)&lt;0.001,0,AK31-'Telecoms - Financial KPIs'!AK102)</f>
        <v>0</v>
      </c>
      <c r="AL55" s="157">
        <f>IF(ABS(AL31-'Telecoms - Financial KPIs'!AL102)&lt;0.001,0,AL31-'Telecoms - Financial KPIs'!AL102)</f>
        <v>0</v>
      </c>
      <c r="AM55" s="157"/>
      <c r="AN55" s="400"/>
      <c r="AO55" s="400"/>
      <c r="AP55" s="400"/>
      <c r="AQ55" s="400"/>
      <c r="AR55" s="157">
        <f>IF(ABS(AR31-'Telecoms - Financial KPIs'!AR102)&lt;0.001,0,AR31-'Telecoms - Financial KPIs'!AR102)</f>
        <v>0</v>
      </c>
      <c r="AS55" s="157">
        <f>IF(ABS(AS31-'Telecoms - Financial KPIs'!AS102)&lt;0.001,0,AS31-'Telecoms - Financial KPIs'!AS102)</f>
        <v>0</v>
      </c>
      <c r="AT55" s="400"/>
      <c r="AU55" s="400"/>
      <c r="AV55" s="400"/>
      <c r="AW55" s="400"/>
      <c r="AX55" s="157">
        <f>IF(ABS(AX31-'Telecoms - Financial KPIs'!AX102)&lt;0.001,0,AX31-'Telecoms - Financial KPIs'!AX102)</f>
        <v>0</v>
      </c>
      <c r="AY55" s="157">
        <f>IF(ABS(AY31-'Telecoms - Financial KPIs'!AY102)&lt;0.001,0,AY31-'Telecoms - Financial KPIs'!AY102)</f>
        <v>0</v>
      </c>
      <c r="AZ55" s="157">
        <f>IF(ABS(AZ31-'Telecoms - Financial KPIs'!AZ102)&lt;0.001,0,AZ31-'Telecoms - Financial KPIs'!AZ102)</f>
        <v>0</v>
      </c>
      <c r="BA55" s="157">
        <f>IF(ABS(BA31-'Telecoms - Financial KPIs'!BA102)&lt;0.001,0,BA31-'Telecoms - Financial KPIs'!BA102)</f>
        <v>0</v>
      </c>
    </row>
    <row r="56" spans="2:81" s="2" customFormat="1" ht="12.75" hidden="1" customHeight="1">
      <c r="F56" s="58"/>
      <c r="G56" s="58"/>
      <c r="H56" s="59"/>
      <c r="I56" s="58"/>
      <c r="J56" s="60"/>
      <c r="K56" s="60"/>
      <c r="L56" s="60"/>
      <c r="M56" s="60"/>
      <c r="N56" s="60"/>
      <c r="O56" s="60"/>
      <c r="P56" s="60"/>
      <c r="Q56" s="60"/>
      <c r="R56" s="60"/>
      <c r="S56" s="60"/>
      <c r="T56" s="60"/>
      <c r="U56" s="60"/>
      <c r="V56" s="60"/>
      <c r="W56" s="60"/>
      <c r="BD56" s="210"/>
      <c r="BE56" s="210"/>
      <c r="BF56" s="210"/>
      <c r="BG56" s="210"/>
      <c r="BH56" s="210"/>
      <c r="BI56" s="210"/>
      <c r="BJ56" s="210"/>
      <c r="BK56" s="210"/>
      <c r="BL56" s="210"/>
      <c r="BM56" s="210"/>
      <c r="BN56" s="210"/>
      <c r="BO56" s="210"/>
      <c r="BP56" s="210"/>
      <c r="BQ56" s="210"/>
      <c r="BR56" s="210"/>
      <c r="BS56" s="210"/>
      <c r="BT56" s="210"/>
      <c r="BU56" s="210"/>
      <c r="BV56" s="210"/>
      <c r="BW56" s="210"/>
      <c r="BX56" s="210"/>
      <c r="BY56" s="210"/>
      <c r="BZ56" s="210"/>
      <c r="CA56" s="210"/>
      <c r="CB56" s="210"/>
      <c r="CC56" s="210"/>
    </row>
    <row r="57" spans="2:81" s="155" customFormat="1" ht="12.75" hidden="1" customHeight="1">
      <c r="B57" s="155" t="s">
        <v>185</v>
      </c>
      <c r="H57" s="172" t="s">
        <v>192</v>
      </c>
      <c r="J57" s="400"/>
      <c r="K57" s="400"/>
      <c r="L57" s="400"/>
      <c r="M57" s="400"/>
      <c r="N57" s="157">
        <f>IF(ABS(N9-'Group - Segment reporting'!R$12)&lt;0.001,0,N9-'Group - Segment reporting'!R$12)</f>
        <v>0</v>
      </c>
      <c r="O57" s="157">
        <f>IF(ABS(O9-'Group - Segment reporting'!S$12)&lt;0.001,0,O9-'Group - Segment reporting'!S$12)</f>
        <v>0</v>
      </c>
      <c r="P57" s="400"/>
      <c r="Q57" s="400"/>
      <c r="R57" s="400"/>
      <c r="S57" s="400"/>
      <c r="T57" s="400"/>
      <c r="U57" s="400"/>
      <c r="V57" s="157">
        <f>IF(ABS(V9-'Group - Segment reporting'!AM$12)&lt;0.001,0,V9-'Group - Segment reporting'!AM$12)</f>
        <v>0</v>
      </c>
      <c r="W57" s="157">
        <f>IF(ABS(W9-'Group - Segment reporting'!AN$12)&lt;0.001,0,W9-'Group - Segment reporting'!AN$12)</f>
        <v>0</v>
      </c>
      <c r="X57" s="157"/>
      <c r="Y57" s="400"/>
      <c r="Z57" s="400"/>
      <c r="AA57" s="400"/>
      <c r="AB57" s="400"/>
      <c r="AC57" s="157">
        <f>IF(ABS(AC9-'Group - Segment reporting'!BH$12)&lt;0.001,0,AC9-'Group - Segment reporting'!BH$12)</f>
        <v>0</v>
      </c>
      <c r="AD57" s="157">
        <f>IF(ABS(AD9-'Group - Segment reporting'!BI$12)&lt;0.001,0,AD9-'Group - Segment reporting'!BI$12)</f>
        <v>0</v>
      </c>
      <c r="AE57" s="400"/>
      <c r="AF57" s="400"/>
      <c r="AG57" s="400"/>
      <c r="AH57" s="400"/>
      <c r="AI57" s="400"/>
      <c r="AJ57" s="400"/>
      <c r="AK57" s="157">
        <f>IF(ABS(AK9-'Group - Segment reporting'!CC$12)&lt;0.001,0,AK9-'Group - Segment reporting'!CC$12)</f>
        <v>0</v>
      </c>
      <c r="AL57" s="157">
        <f>IF(ABS(AL9-'Group - Segment reporting'!CD$12)&lt;0.001,0,AL9-'Group - Segment reporting'!CD$12)</f>
        <v>0</v>
      </c>
      <c r="AM57" s="157"/>
      <c r="AN57" s="400"/>
      <c r="AO57" s="400"/>
      <c r="AP57" s="400"/>
      <c r="AQ57" s="400"/>
      <c r="AR57" s="157">
        <f>IF(ABS(AR9-'Group - Segment reporting'!CX$12)&lt;0.001,0,AR9-'Group - Segment reporting'!CX$12)</f>
        <v>0</v>
      </c>
      <c r="AS57" s="157">
        <f>IF(ABS(AS9-'Group - Segment reporting'!CY$12)&lt;0.001,0,AS9-'Group - Segment reporting'!CY$12)</f>
        <v>0</v>
      </c>
      <c r="AT57" s="400"/>
      <c r="AU57" s="400"/>
      <c r="AV57" s="400"/>
      <c r="AW57" s="400"/>
      <c r="AX57" s="400"/>
      <c r="AY57" s="400"/>
      <c r="AZ57" s="157">
        <f>IF(ABS(AZ9-'Group - Segment reporting'!DS$12)&lt;0.001,0,AZ9-'Group - Segment reporting'!DS$12)</f>
        <v>0</v>
      </c>
      <c r="BA57" s="157">
        <f>IF(ABS(BA9-'Group - Segment reporting'!DT$12)&lt;0.001,0,BA9-'Group - Segment reporting'!DT$12)</f>
        <v>0</v>
      </c>
    </row>
    <row r="58" spans="2:81" s="155" customFormat="1" ht="12.75" hidden="1" customHeight="1">
      <c r="B58" s="155" t="s">
        <v>294</v>
      </c>
      <c r="H58" s="172" t="s">
        <v>192</v>
      </c>
      <c r="J58" s="400"/>
      <c r="K58" s="400"/>
      <c r="L58" s="400"/>
      <c r="M58" s="400"/>
      <c r="N58" s="157">
        <f>IF(ABS(N28-'Group - Segment reporting'!R$17)&lt;0.001,0,N28-'Group - Segment reporting'!R$17)</f>
        <v>0</v>
      </c>
      <c r="O58" s="157">
        <f>IF(ABS(O28-'Group - Segment reporting'!S$17)&lt;0.001,0,O28-'Group - Segment reporting'!S$17)</f>
        <v>0</v>
      </c>
      <c r="P58" s="400"/>
      <c r="Q58" s="400"/>
      <c r="R58" s="400"/>
      <c r="S58" s="400"/>
      <c r="T58" s="400"/>
      <c r="U58" s="400"/>
      <c r="V58" s="157">
        <f>IF(ABS(V28-'Group - Segment reporting'!AM$17)&lt;0.001,0,V28-'Group - Segment reporting'!AM$17)</f>
        <v>0</v>
      </c>
      <c r="W58" s="157">
        <f>IF(ABS(W28-'Group - Segment reporting'!AN$17)&lt;0.001,0,W28-'Group - Segment reporting'!AN$17)</f>
        <v>0</v>
      </c>
      <c r="X58" s="157"/>
      <c r="Y58" s="400"/>
      <c r="Z58" s="400"/>
      <c r="AA58" s="400"/>
      <c r="AB58" s="400"/>
      <c r="AC58" s="157">
        <f>IF(ABS(AC28-'Group - Segment reporting'!BH$17)&lt;0.001,0,AC28-'Group - Segment reporting'!BH$17)</f>
        <v>0</v>
      </c>
      <c r="AD58" s="157">
        <f>IF(ABS(AD28-'Group - Segment reporting'!BI$17)&lt;0.001,0,AD28-'Group - Segment reporting'!BI$17)</f>
        <v>0</v>
      </c>
      <c r="AE58" s="400"/>
      <c r="AF58" s="400"/>
      <c r="AG58" s="400"/>
      <c r="AH58" s="400"/>
      <c r="AI58" s="400"/>
      <c r="AJ58" s="400"/>
      <c r="AK58" s="157">
        <f>IF(ABS(AK28-'Group - Segment reporting'!CC$17)&lt;0.001,0,AK28-'Group - Segment reporting'!CC$17)</f>
        <v>0</v>
      </c>
      <c r="AL58" s="157">
        <f>IF(ABS(AL28-'Group - Segment reporting'!CD$17)&lt;0.001,0,AL28-'Group - Segment reporting'!CD$17)</f>
        <v>0</v>
      </c>
      <c r="AM58" s="157"/>
      <c r="AN58" s="400"/>
      <c r="AO58" s="400"/>
      <c r="AP58" s="400"/>
      <c r="AQ58" s="400"/>
      <c r="AR58" s="157">
        <f>IF(ABS(AR28-'Group - Segment reporting'!CX$17)&lt;0.001,0,AR28-'Group - Segment reporting'!CX$17)</f>
        <v>0</v>
      </c>
      <c r="AS58" s="157">
        <f>IF(ABS(AS28-'Group - Segment reporting'!CY$17)&lt;0.001,0,AS28-'Group - Segment reporting'!CY$17)</f>
        <v>0</v>
      </c>
      <c r="AT58" s="400"/>
      <c r="AU58" s="400"/>
      <c r="AV58" s="400"/>
      <c r="AW58" s="400"/>
      <c r="AX58" s="400"/>
      <c r="AY58" s="400"/>
      <c r="AZ58" s="157">
        <f>IF(ABS(AZ28-'Group - Segment reporting'!DS$17)&lt;0.001,0,AZ28-'Group - Segment reporting'!DS$17)</f>
        <v>0</v>
      </c>
      <c r="BA58" s="157">
        <f>IF(ABS(BA28-'Group - Segment reporting'!DT$17)&lt;0.001,0,BA28-'Group - Segment reporting'!DT$17)</f>
        <v>0</v>
      </c>
    </row>
    <row r="59" spans="2:81" s="2" customFormat="1" ht="12.75" hidden="1" customHeight="1">
      <c r="F59" s="58"/>
      <c r="G59" s="58"/>
      <c r="H59" s="59"/>
      <c r="I59" s="58"/>
      <c r="J59" s="60"/>
      <c r="K59" s="60"/>
      <c r="L59" s="60"/>
      <c r="M59" s="60"/>
      <c r="N59" s="60"/>
      <c r="O59" s="60"/>
      <c r="P59" s="60"/>
      <c r="Q59" s="60"/>
      <c r="R59" s="60"/>
      <c r="S59" s="60"/>
      <c r="T59" s="60"/>
      <c r="U59" s="60"/>
      <c r="V59" s="60"/>
      <c r="W59" s="60"/>
      <c r="BD59" s="210"/>
      <c r="BE59" s="210"/>
      <c r="BF59" s="210"/>
      <c r="BG59" s="210"/>
      <c r="BH59" s="210"/>
      <c r="BI59" s="210"/>
      <c r="BJ59" s="210"/>
      <c r="BK59" s="210"/>
      <c r="BL59" s="210"/>
      <c r="BM59" s="210"/>
      <c r="BN59" s="210"/>
      <c r="BO59" s="210"/>
      <c r="BP59" s="210"/>
      <c r="BQ59" s="210"/>
      <c r="BR59" s="210"/>
      <c r="BS59" s="210"/>
      <c r="BT59" s="210"/>
      <c r="BU59" s="210"/>
      <c r="BV59" s="210"/>
      <c r="BW59" s="210"/>
      <c r="BX59" s="210"/>
      <c r="BY59" s="210"/>
      <c r="BZ59" s="210"/>
      <c r="CA59" s="210"/>
      <c r="CB59" s="210"/>
      <c r="CC59" s="210"/>
    </row>
    <row r="60" spans="2:81" s="211" customFormat="1" ht="12.75" hidden="1" customHeight="1">
      <c r="B60" s="389"/>
      <c r="C60" s="389"/>
      <c r="D60" s="389"/>
      <c r="E60" s="389"/>
      <c r="F60" s="389"/>
      <c r="H60" s="390"/>
      <c r="J60" s="389"/>
      <c r="K60" s="389"/>
      <c r="L60" s="389"/>
      <c r="M60" s="389"/>
      <c r="N60" s="389"/>
      <c r="O60" s="389"/>
      <c r="P60" s="389"/>
      <c r="Q60" s="389"/>
      <c r="R60" s="389"/>
      <c r="S60" s="389"/>
      <c r="T60" s="389"/>
      <c r="U60" s="389"/>
      <c r="V60" s="389"/>
      <c r="W60" s="389"/>
      <c r="Y60" s="389"/>
      <c r="Z60" s="389"/>
      <c r="AA60" s="389"/>
      <c r="AB60" s="389"/>
      <c r="AC60" s="389"/>
      <c r="AD60" s="389"/>
      <c r="AE60" s="389"/>
      <c r="AF60" s="389"/>
      <c r="AG60" s="389"/>
      <c r="AH60" s="389"/>
      <c r="AI60" s="389"/>
      <c r="AJ60" s="389"/>
      <c r="AK60" s="389"/>
      <c r="AL60" s="389"/>
      <c r="AN60" s="389"/>
      <c r="AO60" s="389"/>
      <c r="AP60" s="389"/>
      <c r="AQ60" s="389"/>
      <c r="AR60" s="389"/>
      <c r="AS60" s="389"/>
      <c r="AT60" s="389"/>
      <c r="AU60" s="389"/>
      <c r="AV60" s="389"/>
      <c r="AW60" s="389"/>
      <c r="AX60" s="389"/>
      <c r="AY60" s="389"/>
      <c r="AZ60" s="389"/>
      <c r="BA60" s="389"/>
    </row>
    <row r="61" spans="2:81" s="386" customFormat="1" ht="12.75" hidden="1" customHeight="1">
      <c r="B61" s="401" t="s">
        <v>327</v>
      </c>
      <c r="C61" s="401"/>
      <c r="D61" s="401"/>
      <c r="E61" s="401"/>
      <c r="F61" s="401"/>
      <c r="G61" s="401"/>
      <c r="H61" s="402" t="s">
        <v>192</v>
      </c>
      <c r="J61" s="403"/>
      <c r="K61" s="404">
        <f>IF(ABS(K10-'Telecoms - Financial KPIs'!K31)&lt;0.001,0,K10-'Telecoms - Financial KPIs'!K31)</f>
        <v>0</v>
      </c>
      <c r="L61" s="403"/>
      <c r="M61" s="404">
        <f>IF(ABS(M10-'Telecoms - Financial KPIs'!M31)&lt;0.001,0,M10-'Telecoms - Financial KPIs'!M31)</f>
        <v>0</v>
      </c>
      <c r="N61" s="403"/>
      <c r="O61" s="404">
        <f>IF(ABS(O10-'Telecoms - Financial KPIs'!O31)&lt;0.001,0,O10-'Telecoms - Financial KPIs'!O31)</f>
        <v>0</v>
      </c>
      <c r="P61" s="403"/>
      <c r="Q61" s="404">
        <f>IF(ABS(Q10-'Telecoms - Financial KPIs'!Q31)&lt;0.001,0,Q10-'Telecoms - Financial KPIs'!Q31)</f>
        <v>0</v>
      </c>
      <c r="R61" s="403"/>
      <c r="S61" s="404">
        <f>IF(ABS(S10-'Telecoms - Financial KPIs'!S31)&lt;0.001,0,S10-'Telecoms - Financial KPIs'!S31)</f>
        <v>0</v>
      </c>
      <c r="T61" s="403"/>
      <c r="U61" s="404">
        <f>IF(ABS(U10-'Telecoms - Financial KPIs'!U31)&lt;0.001,0,U10-'Telecoms - Financial KPIs'!U31)</f>
        <v>0</v>
      </c>
      <c r="V61" s="403"/>
      <c r="W61" s="404">
        <f>IF(ABS(W10-'Telecoms - Financial KPIs'!W31)&lt;0.001,0,W10-'Telecoms - Financial KPIs'!W31)</f>
        <v>0</v>
      </c>
      <c r="X61" s="388"/>
      <c r="Y61" s="403"/>
      <c r="Z61" s="404">
        <f>IF(ABS(Z10-'Telecoms - Financial KPIs'!Z31)&lt;0.001,0,Z10-'Telecoms - Financial KPIs'!Z31)</f>
        <v>0</v>
      </c>
      <c r="AA61" s="403"/>
      <c r="AB61" s="404">
        <f>IF(ABS(AB10-'Telecoms - Financial KPIs'!AB31)&lt;0.001,0,AB10-'Telecoms - Financial KPIs'!AB31)</f>
        <v>0</v>
      </c>
      <c r="AC61" s="403"/>
      <c r="AD61" s="404">
        <f>IF(ABS(AD10-'Telecoms - Financial KPIs'!AD31)&lt;0.001,0,AD10-'Telecoms - Financial KPIs'!AD31)</f>
        <v>0</v>
      </c>
      <c r="AE61" s="403"/>
      <c r="AF61" s="404">
        <f>IF(ABS(AF10-'Telecoms - Financial KPIs'!AF31)&lt;0.001,0,AF10-'Telecoms - Financial KPIs'!AF31)</f>
        <v>0</v>
      </c>
      <c r="AG61" s="403"/>
      <c r="AH61" s="404">
        <f>IF(ABS(AH10-'Telecoms - Financial KPIs'!AH31)&lt;0.001,0,AH10-'Telecoms - Financial KPIs'!AH31)</f>
        <v>0</v>
      </c>
      <c r="AI61" s="403"/>
      <c r="AJ61" s="404">
        <f>IF(ABS(AJ10-'Telecoms - Financial KPIs'!AJ31)&lt;0.001,0,AJ10-'Telecoms - Financial KPIs'!AJ31)</f>
        <v>0</v>
      </c>
      <c r="AK61" s="403"/>
      <c r="AL61" s="404">
        <f>IF(ABS(AL10-'Telecoms - Financial KPIs'!AL31)&lt;0.001,0,AL10-'Telecoms - Financial KPIs'!AL31)</f>
        <v>0</v>
      </c>
      <c r="AM61" s="388"/>
      <c r="AN61" s="403"/>
      <c r="AO61" s="404">
        <f>IF(ABS(AO10-'Telecoms - Financial KPIs'!AO31)&lt;0.001,0,AO10-'Telecoms - Financial KPIs'!AO31)</f>
        <v>0</v>
      </c>
      <c r="AP61" s="403"/>
      <c r="AQ61" s="404">
        <f>IF(ABS(AQ10-'Telecoms - Financial KPIs'!AQ31)&lt;0.001,0,AQ10-'Telecoms - Financial KPIs'!AQ31)</f>
        <v>0</v>
      </c>
      <c r="AR61" s="403"/>
      <c r="AS61" s="404">
        <f>IF(ABS(AS10-'Telecoms - Financial KPIs'!AS31)&lt;0.001,0,AS10-'Telecoms - Financial KPIs'!AS31)</f>
        <v>0</v>
      </c>
      <c r="AT61" s="403"/>
      <c r="AU61" s="404">
        <f>IF(ABS(AU10-'Telecoms - Financial KPIs'!AU31)&lt;0.001,0,AU10-'Telecoms - Financial KPIs'!AU31)</f>
        <v>0</v>
      </c>
      <c r="AV61" s="403"/>
      <c r="AW61" s="404">
        <f>IF(ABS(AW10-'Telecoms - Financial KPIs'!AW31)&lt;0.001,0,AW10-'Telecoms - Financial KPIs'!AW31)</f>
        <v>0</v>
      </c>
      <c r="AX61" s="403"/>
      <c r="AY61" s="404">
        <f>IF(ABS(AY10-'Telecoms - Financial KPIs'!AY31)&lt;0.001,0,AY10-'Telecoms - Financial KPIs'!AY31)</f>
        <v>0</v>
      </c>
      <c r="AZ61" s="403"/>
      <c r="BA61" s="404">
        <f>IF(ABS(BA10-'Telecoms - Financial KPIs'!BA31)&lt;0.001,0,BA10-'Telecoms - Financial KPIs'!BA31)</f>
        <v>0</v>
      </c>
    </row>
    <row r="62" spans="2:81" s="401" customFormat="1" ht="12.75" hidden="1" customHeight="1">
      <c r="B62" s="401" t="s">
        <v>295</v>
      </c>
      <c r="H62" s="402" t="s">
        <v>192</v>
      </c>
      <c r="J62" s="403"/>
      <c r="K62" s="403"/>
      <c r="L62" s="403"/>
      <c r="M62" s="403"/>
      <c r="N62" s="410">
        <f>IF(ABS(N29-'Group - Segment reporting'!R$18)&lt;0.001,0,N29-'Group - Segment reporting'!R$18)</f>
        <v>0</v>
      </c>
      <c r="O62" s="410">
        <f>IF(ABS(O29-'Group - Segment reporting'!S$18)&lt;0.001,0,O29-'Group - Segment reporting'!S$18)</f>
        <v>0</v>
      </c>
      <c r="P62" s="403"/>
      <c r="Q62" s="403"/>
      <c r="R62" s="403"/>
      <c r="S62" s="403"/>
      <c r="T62" s="403"/>
      <c r="U62" s="403"/>
      <c r="V62" s="410">
        <f>IF(ABS(V29-'Group - Segment reporting'!AM$18)&lt;0.001,0,V29-'Group - Segment reporting'!AM$18)</f>
        <v>0</v>
      </c>
      <c r="W62" s="410">
        <f>IF(ABS(W29-'Group - Segment reporting'!AN$18)&lt;0.001,0,W29-'Group - Segment reporting'!AN$18)</f>
        <v>0</v>
      </c>
      <c r="X62" s="411"/>
      <c r="Y62" s="403"/>
      <c r="Z62" s="403"/>
      <c r="AA62" s="403"/>
      <c r="AB62" s="403"/>
      <c r="AC62" s="410">
        <f>IF(ABS(AC29-'Group - Segment reporting'!BH$18)&lt;0.001,0,AC29-'Group - Segment reporting'!BH$18)</f>
        <v>0</v>
      </c>
      <c r="AD62" s="410">
        <f>IF(ABS(AD29-'Group - Segment reporting'!BI$18)&lt;0.001,0,AD29-'Group - Segment reporting'!BI$18)</f>
        <v>0</v>
      </c>
      <c r="AE62" s="403"/>
      <c r="AF62" s="403"/>
      <c r="AG62" s="403"/>
      <c r="AH62" s="403"/>
      <c r="AI62" s="403"/>
      <c r="AJ62" s="403"/>
      <c r="AK62" s="410">
        <f>IF(ABS(AK29-'Group - Segment reporting'!CC$18)&lt;0.001,0,AK29-'Group - Segment reporting'!CC$18)</f>
        <v>0</v>
      </c>
      <c r="AL62" s="410">
        <f>IF(ABS(AL29-'Group - Segment reporting'!CD$18)&lt;0.001,0,AL29-'Group - Segment reporting'!CD$18)</f>
        <v>0</v>
      </c>
      <c r="AM62" s="411"/>
      <c r="AN62" s="403"/>
      <c r="AO62" s="403"/>
      <c r="AP62" s="403"/>
      <c r="AQ62" s="403"/>
      <c r="AR62" s="410">
        <f>IF(ABS(AR29-'Group - Segment reporting'!CX$18)&lt;0.001,0,AR29-'Group - Segment reporting'!CX$18)</f>
        <v>0</v>
      </c>
      <c r="AS62" s="410">
        <f>IF(ABS(AS29-'Group - Segment reporting'!CY$18)&lt;0.001,0,AS29-'Group - Segment reporting'!CY$18)</f>
        <v>0</v>
      </c>
      <c r="AT62" s="403"/>
      <c r="AU62" s="403"/>
      <c r="AV62" s="403"/>
      <c r="AW62" s="403"/>
      <c r="AX62" s="403"/>
      <c r="AY62" s="403"/>
      <c r="AZ62" s="410">
        <f>IF(ABS(AZ29-'Group - Segment reporting'!DS$18)&lt;0.001,0,AZ29-'Group - Segment reporting'!DS$18)</f>
        <v>0</v>
      </c>
      <c r="BA62" s="410">
        <f>IF(ABS(BA29-'Group - Segment reporting'!DT$18)&lt;0.001,0,BA29-'Group - Segment reporting'!DT$18)</f>
        <v>0</v>
      </c>
    </row>
    <row r="63" spans="2:81" s="211" customFormat="1" ht="12.75" hidden="1" customHeight="1">
      <c r="B63" s="186"/>
      <c r="C63" s="186"/>
      <c r="D63" s="186"/>
      <c r="E63" s="186"/>
      <c r="F63" s="186"/>
      <c r="H63" s="187"/>
      <c r="J63" s="186"/>
      <c r="K63" s="186"/>
      <c r="L63" s="186"/>
      <c r="M63" s="186"/>
      <c r="N63" s="186"/>
      <c r="O63" s="186"/>
      <c r="P63" s="186"/>
      <c r="Q63" s="186"/>
      <c r="R63" s="186"/>
      <c r="S63" s="186"/>
      <c r="T63" s="186"/>
      <c r="U63" s="186"/>
      <c r="V63" s="186"/>
      <c r="W63" s="186"/>
      <c r="Y63" s="186"/>
      <c r="Z63" s="186"/>
      <c r="AA63" s="186"/>
      <c r="AB63" s="186"/>
      <c r="AC63" s="186"/>
      <c r="AD63" s="186"/>
      <c r="AE63" s="186"/>
      <c r="AF63" s="186"/>
      <c r="AG63" s="186"/>
      <c r="AH63" s="186"/>
      <c r="AI63" s="186"/>
      <c r="AJ63" s="186"/>
      <c r="AK63" s="186"/>
      <c r="AL63" s="186"/>
      <c r="AN63" s="186"/>
      <c r="AO63" s="186"/>
      <c r="AP63" s="186"/>
      <c r="AQ63" s="186"/>
      <c r="AR63" s="186"/>
      <c r="AS63" s="186"/>
      <c r="AT63" s="186"/>
      <c r="AU63" s="186"/>
      <c r="AV63" s="186"/>
      <c r="AW63" s="186"/>
      <c r="AX63" s="186"/>
      <c r="AY63" s="186"/>
      <c r="AZ63" s="186"/>
      <c r="BA63" s="186"/>
    </row>
    <row r="64" spans="2:81" s="129" customFormat="1" ht="15" hidden="1" customHeight="1">
      <c r="F64" s="562"/>
      <c r="G64" s="562"/>
      <c r="H64" s="563"/>
      <c r="I64" s="562"/>
      <c r="J64" s="145"/>
      <c r="K64" s="145"/>
      <c r="L64" s="145"/>
      <c r="M64" s="145"/>
      <c r="N64" s="145"/>
      <c r="O64" s="145"/>
      <c r="P64" s="145"/>
      <c r="Q64" s="145"/>
      <c r="R64" s="145"/>
      <c r="S64" s="145"/>
      <c r="T64" s="145"/>
      <c r="U64" s="145"/>
      <c r="V64" s="145"/>
      <c r="W64" s="145"/>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row>
    <row r="65" spans="6:81" s="129" customFormat="1" ht="15" customHeight="1">
      <c r="F65" s="562"/>
      <c r="G65" s="562"/>
      <c r="H65" s="563"/>
      <c r="I65" s="562"/>
      <c r="J65" s="145"/>
      <c r="K65" s="145"/>
      <c r="L65" s="145"/>
      <c r="M65" s="145"/>
      <c r="N65" s="145"/>
      <c r="O65" s="145"/>
      <c r="P65" s="145"/>
      <c r="Q65" s="145"/>
      <c r="R65" s="145"/>
      <c r="S65" s="145"/>
      <c r="T65" s="145"/>
      <c r="U65" s="145"/>
      <c r="V65" s="145"/>
      <c r="W65" s="145"/>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row>
    <row r="66" spans="6:81" s="129" customFormat="1" ht="15" customHeight="1">
      <c r="F66" s="562"/>
      <c r="G66" s="562"/>
      <c r="H66" s="563"/>
      <c r="I66" s="562"/>
      <c r="J66" s="145"/>
      <c r="K66" s="145"/>
      <c r="L66" s="145"/>
      <c r="M66" s="145"/>
      <c r="N66" s="145"/>
      <c r="O66" s="145"/>
      <c r="P66" s="145"/>
      <c r="Q66" s="145"/>
      <c r="R66" s="145"/>
      <c r="S66" s="145"/>
      <c r="T66" s="145"/>
      <c r="U66" s="145"/>
      <c r="V66" s="145"/>
      <c r="W66" s="145"/>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row>
    <row r="67" spans="6:81" s="129" customFormat="1" ht="15" customHeight="1">
      <c r="F67" s="562"/>
      <c r="G67" s="562"/>
      <c r="H67" s="563"/>
      <c r="I67" s="562"/>
      <c r="J67" s="145"/>
      <c r="K67" s="145"/>
      <c r="L67" s="145"/>
      <c r="M67" s="145"/>
      <c r="N67" s="145"/>
      <c r="O67" s="145"/>
      <c r="P67" s="145"/>
      <c r="Q67" s="145"/>
      <c r="R67" s="145"/>
      <c r="S67" s="145"/>
      <c r="T67" s="145"/>
      <c r="U67" s="145"/>
      <c r="V67" s="145"/>
      <c r="W67" s="145"/>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row>
    <row r="68" spans="6:81" s="540" customFormat="1">
      <c r="H68" s="579"/>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row>
    <row r="69" spans="6:81" s="52" customFormat="1">
      <c r="H69" s="53"/>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row>
    <row r="70" spans="6:81" s="52" customFormat="1">
      <c r="H70" s="53"/>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row>
    <row r="71" spans="6:81" s="52" customFormat="1">
      <c r="H71" s="53"/>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row>
    <row r="72" spans="6:81" s="52" customFormat="1">
      <c r="H72" s="53"/>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row>
    <row r="73" spans="6:81" s="52" customFormat="1">
      <c r="H73" s="53"/>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row>
    <row r="74" spans="6:81" s="52" customFormat="1">
      <c r="H74" s="53"/>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row>
    <row r="75" spans="6:81" s="52" customFormat="1">
      <c r="H75" s="53"/>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row>
    <row r="76" spans="6:81" s="52" customFormat="1">
      <c r="H76" s="53"/>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row>
    <row r="77" spans="6:81" s="52" customFormat="1">
      <c r="H77" s="53"/>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row>
    <row r="78" spans="6:81" s="52" customFormat="1">
      <c r="H78" s="53"/>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row>
    <row r="79" spans="6:81" s="52" customFormat="1">
      <c r="H79" s="53"/>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row>
    <row r="80" spans="6:81" s="52" customFormat="1">
      <c r="H80" s="53"/>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row>
    <row r="81" spans="8:81" s="52" customFormat="1">
      <c r="H81" s="53"/>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row>
    <row r="82" spans="8:81" s="52" customFormat="1">
      <c r="H82" s="53"/>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row>
    <row r="83" spans="8:81" s="52" customFormat="1">
      <c r="H83" s="53"/>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row>
    <row r="84" spans="8:81" s="52" customFormat="1">
      <c r="H84" s="53"/>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row>
    <row r="85" spans="8:81" s="52" customFormat="1">
      <c r="H85" s="53"/>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row>
    <row r="86" spans="8:81" s="52" customFormat="1">
      <c r="H86" s="53"/>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row>
  </sheetData>
  <customSheetViews>
    <customSheetView guid="{F499C411-D421-49FC-BA0F-3A5BFE024471}" scale="80" showGridLines="0" printArea="1">
      <pane xSplit="9" ySplit="7" topLeftCell="J8" activePane="bottomRight" state="frozen"/>
      <selection pane="bottomRight" activeCell="K27" sqref="K2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AO8" activePane="bottomRight" state="frozen"/>
      <selection pane="bottomRight" activeCell="AR28" sqref="AR28"/>
      <colBreaks count="2" manualBreakCount="2">
        <brk id="23" max="1048575" man="1"/>
        <brk id="38" max="1048575" man="1"/>
      </col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activeCell="B6" sqref="B6:F7"/>
      <colBreaks count="2" manualBreakCount="2">
        <brk id="23" max="24" man="1"/>
        <brk id="38" max="24"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5" showPageBreaks="1" showGridLines="0" printArea="1" view="pageBreakPreview">
      <pane xSplit="9" topLeftCell="AJ1" activePane="topRight" state="frozenSplit"/>
      <selection pane="topRight" activeCell="AP11" sqref="AP11"/>
      <colBreaks count="2" manualBreakCount="2">
        <brk id="23" max="24" man="1"/>
        <brk id="38" max="24" man="1"/>
      </col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BD10:BK10 BD28:BK29 BD31:BK32 BM10:BT10 BM28:BT29 BM31:BT32 BV9:CC10 BV28:CC29 BV31:CC32 BT9 BD9:BH9">
    <cfRule type="cellIs" dxfId="20" priority="93" operator="notBetween">
      <formula>-2</formula>
      <formula>2</formula>
    </cfRule>
  </conditionalFormatting>
  <conditionalFormatting sqref="J50:W50 Y50:AL50 AN50:BA50">
    <cfRule type="cellIs" dxfId="19" priority="21" operator="notBetween">
      <formula>-2</formula>
      <formula>2</formula>
    </cfRule>
  </conditionalFormatting>
  <conditionalFormatting sqref="H39:H40">
    <cfRule type="cellIs" dxfId="18" priority="18" operator="notEqual">
      <formula>0</formula>
    </cfRule>
    <cfRule type="cellIs" dxfId="17" priority="19" operator="notEqual">
      <formula>0</formula>
    </cfRule>
    <cfRule type="cellIs" dxfId="16" priority="20" operator="notEqual">
      <formula>0</formula>
    </cfRule>
  </conditionalFormatting>
  <conditionalFormatting sqref="J61:W62 Y61:AL62 AN61:BA62">
    <cfRule type="cellIs" dxfId="15" priority="17" operator="notBetween">
      <formula>-0.0009999999</formula>
      <formula>0.0009999999</formula>
    </cfRule>
  </conditionalFormatting>
  <conditionalFormatting sqref="J53:W55 J57:W58 Y53:AL55 Y57:AL58 AN53:BA55 AN57:BA58">
    <cfRule type="cellIs" dxfId="14" priority="16" operator="notBetween">
      <formula>-0.9999999999</formula>
      <formula>0.9999999999</formula>
    </cfRule>
  </conditionalFormatting>
  <conditionalFormatting sqref="H42">
    <cfRule type="cellIs" dxfId="13" priority="15" operator="notEqual">
      <formula>0</formula>
    </cfRule>
  </conditionalFormatting>
  <conditionalFormatting sqref="H44">
    <cfRule type="cellIs" dxfId="12" priority="14" operator="notEqual">
      <formula>"OK"</formula>
    </cfRule>
  </conditionalFormatting>
  <conditionalFormatting sqref="H43">
    <cfRule type="cellIs" dxfId="11" priority="13" operator="notEqual">
      <formula>0</formula>
    </cfRule>
  </conditionalFormatting>
  <conditionalFormatting sqref="J47:W47">
    <cfRule type="cellIs" dxfId="10" priority="12" operator="greaterThan">
      <formula>0</formula>
    </cfRule>
  </conditionalFormatting>
  <conditionalFormatting sqref="Y47:AL47">
    <cfRule type="cellIs" dxfId="9" priority="11" operator="greaterThan">
      <formula>0</formula>
    </cfRule>
  </conditionalFormatting>
  <conditionalFormatting sqref="AN47:BA47">
    <cfRule type="cellIs" dxfId="8" priority="10" operator="greaterThan">
      <formula>0</formula>
    </cfRule>
  </conditionalFormatting>
  <conditionalFormatting sqref="BM11:BT12 BV11:CC12 BD11:BK12 BD21:BK22 BV21:CC22 BM21:BT22 BM25:BT26 BV25:CC26 BD25:BK26">
    <cfRule type="cellIs" dxfId="7" priority="9" operator="notBetween">
      <formula>-2</formula>
      <formula>2</formula>
    </cfRule>
  </conditionalFormatting>
  <conditionalFormatting sqref="BM15:BT16 BV15:CC16 BD15:BK16">
    <cfRule type="cellIs" dxfId="6" priority="7" operator="notBetween">
      <formula>-2</formula>
      <formula>2</formula>
    </cfRule>
  </conditionalFormatting>
  <conditionalFormatting sqref="BM13:BT14 BV13:CC14 BD13:BK14">
    <cfRule type="cellIs" dxfId="5" priority="8" operator="notBetween">
      <formula>-2</formula>
      <formula>2</formula>
    </cfRule>
  </conditionalFormatting>
  <conditionalFormatting sqref="BM17:BT18 BV17:CC18 BD17:BK18">
    <cfRule type="cellIs" dxfId="4" priority="6" operator="notBetween">
      <formula>-2</formula>
      <formula>2</formula>
    </cfRule>
  </conditionalFormatting>
  <conditionalFormatting sqref="BM19:BT20 BV19:CC20 BD19:BK20">
    <cfRule type="cellIs" dxfId="3" priority="5" operator="notBetween">
      <formula>-2</formula>
      <formula>2</formula>
    </cfRule>
  </conditionalFormatting>
  <conditionalFormatting sqref="BM23:BT24 BV23:CC24 BD23:BK24">
    <cfRule type="cellIs" dxfId="2" priority="4" operator="notBetween">
      <formula>-2</formula>
      <formula>2</formula>
    </cfRule>
  </conditionalFormatting>
  <conditionalFormatting sqref="H41">
    <cfRule type="cellIs" dxfId="1" priority="2" operator="notEqual">
      <formula>0</formula>
    </cfRule>
  </conditionalFormatting>
  <conditionalFormatting sqref="BM9:BS9 BI9:BK9">
    <cfRule type="cellIs" dxfId="0"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colBreaks count="1" manualBreakCount="1">
    <brk id="38" max="1048575" man="1"/>
  </colBreaks>
  <drawing r:id="rId7"/>
  <legacyDrawing r:id="rId8"/>
  <controls>
    <mc:AlternateContent xmlns:mc="http://schemas.openxmlformats.org/markup-compatibility/2006">
      <mc:Choice Requires="x14">
        <control shapeId="2662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6625" r:id="rId9" name="CustomMemberDispatchertb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tabColor rgb="FFC0C0C0"/>
    <pageSetUpPr autoPageBreaks="0"/>
  </sheetPr>
  <dimension ref="A1:G82"/>
  <sheetViews>
    <sheetView showGridLines="0" zoomScale="80" zoomScaleNormal="80" zoomScaleSheetLayoutView="70" workbookViewId="0">
      <pane ySplit="5" topLeftCell="A6" activePane="bottomLeft" state="frozen"/>
      <selection pane="bottomLeft"/>
    </sheetView>
  </sheetViews>
  <sheetFormatPr baseColWidth="10" defaultColWidth="11.42578125" defaultRowHeight="14.25"/>
  <cols>
    <col min="1" max="1" width="2.7109375" style="1116" customWidth="1"/>
    <col min="2" max="2" width="3.7109375" style="780" customWidth="1"/>
    <col min="3" max="3" width="6.7109375" style="7" customWidth="1"/>
    <col min="4" max="4" width="1.7109375" style="7" customWidth="1"/>
    <col min="5" max="5" width="37.7109375" style="7" customWidth="1"/>
    <col min="6" max="6" width="1.7109375" style="780" customWidth="1"/>
    <col min="7" max="7" width="170.7109375" style="7" customWidth="1"/>
    <col min="8" max="8" width="5.7109375" style="780" customWidth="1"/>
    <col min="9" max="10" width="11.42578125" style="780" customWidth="1"/>
    <col min="11" max="16384" width="11.42578125" style="780"/>
  </cols>
  <sheetData>
    <row r="1" spans="1:7" ht="12" customHeight="1">
      <c r="E1" s="1350" t="s">
        <v>606</v>
      </c>
      <c r="G1" s="1352" t="s">
        <v>574</v>
      </c>
    </row>
    <row r="2" spans="1:7" ht="12" customHeight="1">
      <c r="E2" s="1351"/>
      <c r="G2" s="1352"/>
    </row>
    <row r="3" spans="1:7" ht="12" customHeight="1">
      <c r="E3" s="1351"/>
      <c r="G3" s="1352"/>
    </row>
    <row r="4" spans="1:7" ht="12" customHeight="1">
      <c r="E4" s="1351"/>
      <c r="G4" s="1352"/>
    </row>
    <row r="5" spans="1:7" ht="12" customHeight="1">
      <c r="E5" s="1351"/>
      <c r="G5" s="1352"/>
    </row>
    <row r="6" spans="1:7" ht="15" customHeight="1"/>
    <row r="7" spans="1:7" ht="23.25" customHeight="1">
      <c r="B7" s="1315" t="s">
        <v>610</v>
      </c>
    </row>
    <row r="8" spans="1:7" ht="15" customHeight="1"/>
    <row r="9" spans="1:7" ht="15" customHeight="1">
      <c r="C9" s="1318" t="s">
        <v>607</v>
      </c>
      <c r="D9" s="201"/>
      <c r="E9" s="201"/>
    </row>
    <row r="10" spans="1:7" s="1280" customFormat="1" ht="15" customHeight="1">
      <c r="A10" s="826"/>
      <c r="C10" s="1281" t="s">
        <v>422</v>
      </c>
      <c r="D10" s="20"/>
      <c r="E10" s="1264" t="s">
        <v>620</v>
      </c>
      <c r="G10" s="1264" t="s">
        <v>536</v>
      </c>
    </row>
    <row r="11" spans="1:7" s="1280" customFormat="1" ht="30" customHeight="1">
      <c r="A11" s="826"/>
      <c r="C11" s="1282" t="s">
        <v>423</v>
      </c>
      <c r="D11" s="20"/>
      <c r="E11" s="1275" t="s">
        <v>621</v>
      </c>
      <c r="G11" s="1275" t="s">
        <v>825</v>
      </c>
    </row>
    <row r="12" spans="1:7" s="1280" customFormat="1" ht="15" customHeight="1">
      <c r="A12" s="826"/>
      <c r="C12" s="1283" t="s">
        <v>424</v>
      </c>
      <c r="D12" s="20"/>
      <c r="E12" s="1276" t="s">
        <v>622</v>
      </c>
      <c r="G12" s="1276" t="s">
        <v>827</v>
      </c>
    </row>
    <row r="13" spans="1:7" s="1280" customFormat="1" ht="30" customHeight="1">
      <c r="A13" s="826"/>
      <c r="C13" s="1282" t="s">
        <v>425</v>
      </c>
      <c r="D13" s="20"/>
      <c r="E13" s="1275" t="s">
        <v>623</v>
      </c>
      <c r="G13" s="1275" t="s">
        <v>769</v>
      </c>
    </row>
    <row r="14" spans="1:7" s="1280" customFormat="1" ht="30" customHeight="1">
      <c r="A14" s="826"/>
      <c r="C14" s="1284" t="s">
        <v>426</v>
      </c>
      <c r="D14" s="20"/>
      <c r="E14" s="1276" t="s">
        <v>651</v>
      </c>
      <c r="G14" s="1276" t="s">
        <v>843</v>
      </c>
    </row>
    <row r="15" spans="1:7" s="1280" customFormat="1" ht="30" customHeight="1">
      <c r="A15" s="826"/>
      <c r="C15" s="1285" t="s">
        <v>427</v>
      </c>
      <c r="D15" s="20"/>
      <c r="E15" s="825" t="s">
        <v>624</v>
      </c>
      <c r="G15" s="1277" t="s">
        <v>771</v>
      </c>
    </row>
    <row r="16" spans="1:7" s="1280" customFormat="1" ht="15" customHeight="1">
      <c r="A16" s="826"/>
      <c r="C16" s="1286" t="s">
        <v>428</v>
      </c>
      <c r="D16" s="20"/>
      <c r="E16" s="1276" t="s">
        <v>625</v>
      </c>
      <c r="G16" s="198" t="s">
        <v>798</v>
      </c>
    </row>
    <row r="17" spans="1:7" s="1280" customFormat="1" ht="25.5" customHeight="1">
      <c r="A17" s="826"/>
      <c r="C17" s="1285" t="s">
        <v>826</v>
      </c>
      <c r="D17" s="20"/>
      <c r="E17" s="825" t="s">
        <v>626</v>
      </c>
      <c r="G17" s="1277" t="s">
        <v>797</v>
      </c>
    </row>
    <row r="18" spans="1:7" s="826" customFormat="1" ht="15" customHeight="1" thickBot="1">
      <c r="C18" s="1323" t="s">
        <v>836</v>
      </c>
      <c r="D18" s="126"/>
      <c r="E18" s="1332" t="s">
        <v>841</v>
      </c>
      <c r="G18" s="1332" t="s">
        <v>840</v>
      </c>
    </row>
    <row r="19" spans="1:7" ht="15" customHeight="1" thickTop="1"/>
    <row r="20" spans="1:7" ht="15" customHeight="1">
      <c r="C20" s="1316" t="s">
        <v>41</v>
      </c>
    </row>
    <row r="21" spans="1:7" s="1280" customFormat="1" ht="45" customHeight="1">
      <c r="A21" s="826"/>
      <c r="C21" s="1281" t="s">
        <v>560</v>
      </c>
      <c r="D21" s="20"/>
      <c r="E21" s="1264" t="s">
        <v>627</v>
      </c>
      <c r="G21" s="1264" t="s">
        <v>799</v>
      </c>
    </row>
    <row r="22" spans="1:7" s="826" customFormat="1" ht="15" customHeight="1">
      <c r="C22" s="1288" t="s">
        <v>561</v>
      </c>
      <c r="D22" s="126"/>
      <c r="E22" s="825" t="s">
        <v>628</v>
      </c>
      <c r="G22" s="825" t="s">
        <v>800</v>
      </c>
    </row>
    <row r="23" spans="1:7" s="1280" customFormat="1" ht="15" customHeight="1">
      <c r="A23" s="826"/>
      <c r="C23" s="1286" t="s">
        <v>408</v>
      </c>
      <c r="D23" s="20"/>
      <c r="E23" s="198" t="s">
        <v>629</v>
      </c>
      <c r="G23" s="198" t="s">
        <v>801</v>
      </c>
    </row>
    <row r="24" spans="1:7" s="826" customFormat="1" ht="15" customHeight="1">
      <c r="C24" s="1288" t="s">
        <v>14</v>
      </c>
      <c r="D24" s="126"/>
      <c r="E24" s="825" t="s">
        <v>630</v>
      </c>
      <c r="G24" s="825" t="s">
        <v>802</v>
      </c>
    </row>
    <row r="25" spans="1:7" s="1280" customFormat="1" ht="15" customHeight="1">
      <c r="A25" s="826"/>
      <c r="C25" s="1286" t="s">
        <v>562</v>
      </c>
      <c r="D25" s="20"/>
      <c r="E25" s="198" t="s">
        <v>631</v>
      </c>
      <c r="G25" s="198" t="s">
        <v>803</v>
      </c>
    </row>
    <row r="26" spans="1:7" s="826" customFormat="1" ht="60" customHeight="1" thickBot="1">
      <c r="C26" s="1287" t="s">
        <v>15</v>
      </c>
      <c r="D26" s="126"/>
      <c r="E26" s="749" t="s">
        <v>650</v>
      </c>
      <c r="G26" s="749" t="s">
        <v>368</v>
      </c>
    </row>
    <row r="27" spans="1:7" ht="15" customHeight="1" thickTop="1"/>
    <row r="28" spans="1:7" ht="15" customHeight="1">
      <c r="C28" s="1316" t="s">
        <v>608</v>
      </c>
    </row>
    <row r="29" spans="1:7" s="1280" customFormat="1" ht="15" customHeight="1">
      <c r="A29" s="826"/>
      <c r="C29" s="1281" t="s">
        <v>17</v>
      </c>
      <c r="D29" s="20"/>
      <c r="E29" s="1264" t="s">
        <v>2</v>
      </c>
      <c r="G29" s="1264" t="s">
        <v>75</v>
      </c>
    </row>
    <row r="30" spans="1:7" s="826" customFormat="1" ht="15" customHeight="1">
      <c r="C30" s="1288" t="s">
        <v>23</v>
      </c>
      <c r="D30" s="126"/>
      <c r="E30" s="825" t="s">
        <v>632</v>
      </c>
      <c r="G30" s="825" t="s">
        <v>76</v>
      </c>
    </row>
    <row r="31" spans="1:7" s="1280" customFormat="1" ht="30" customHeight="1">
      <c r="A31" s="826"/>
      <c r="C31" s="1286" t="s">
        <v>24</v>
      </c>
      <c r="D31" s="20"/>
      <c r="E31" s="1265" t="s">
        <v>633</v>
      </c>
      <c r="G31" s="198" t="s">
        <v>815</v>
      </c>
    </row>
    <row r="32" spans="1:7" s="826" customFormat="1" ht="15" customHeight="1">
      <c r="C32" s="1288" t="s">
        <v>563</v>
      </c>
      <c r="D32" s="126"/>
      <c r="E32" s="825" t="s">
        <v>634</v>
      </c>
      <c r="G32" s="825" t="s">
        <v>367</v>
      </c>
    </row>
    <row r="33" spans="1:7" s="1280" customFormat="1" ht="15" customHeight="1">
      <c r="A33" s="826"/>
      <c r="C33" s="1286" t="s">
        <v>564</v>
      </c>
      <c r="D33" s="20"/>
      <c r="E33" s="1265" t="s">
        <v>635</v>
      </c>
      <c r="G33" s="198" t="s">
        <v>761</v>
      </c>
    </row>
    <row r="34" spans="1:7" s="826" customFormat="1" ht="15" customHeight="1" thickBot="1">
      <c r="C34" s="1289" t="s">
        <v>565</v>
      </c>
      <c r="D34" s="126"/>
      <c r="E34" s="1279" t="s">
        <v>617</v>
      </c>
      <c r="G34" s="1279" t="s">
        <v>457</v>
      </c>
    </row>
    <row r="35" spans="1:7" ht="15" customHeight="1" thickTop="1"/>
    <row r="36" spans="1:7" ht="15" customHeight="1">
      <c r="C36" s="1316" t="s">
        <v>609</v>
      </c>
    </row>
    <row r="37" spans="1:7" s="1280" customFormat="1" ht="60" customHeight="1" thickBot="1">
      <c r="A37" s="826"/>
      <c r="C37" s="1290" t="s">
        <v>566</v>
      </c>
      <c r="D37" s="20"/>
      <c r="E37" s="1263" t="s">
        <v>609</v>
      </c>
      <c r="G37" s="1263" t="s">
        <v>733</v>
      </c>
    </row>
    <row r="38" spans="1:7" s="781" customFormat="1" ht="15" customHeight="1" thickTop="1">
      <c r="A38" s="501"/>
      <c r="C38" s="211"/>
      <c r="D38" s="211"/>
      <c r="E38" s="211"/>
      <c r="G38" s="211"/>
    </row>
    <row r="39" spans="1:7" s="781" customFormat="1" ht="15" customHeight="1">
      <c r="A39" s="501"/>
      <c r="C39" s="1316" t="s">
        <v>619</v>
      </c>
      <c r="D39" s="211"/>
      <c r="E39" s="211"/>
      <c r="G39" s="211"/>
    </row>
    <row r="40" spans="1:7" s="1280" customFormat="1" ht="15" customHeight="1" thickBot="1">
      <c r="A40" s="826"/>
      <c r="C40" s="1290" t="s">
        <v>567</v>
      </c>
      <c r="D40" s="20"/>
      <c r="E40" s="1263" t="s">
        <v>636</v>
      </c>
      <c r="G40" s="1263" t="s">
        <v>77</v>
      </c>
    </row>
    <row r="41" spans="1:7" ht="15" customHeight="1" thickTop="1"/>
    <row r="42" spans="1:7" ht="23.25" customHeight="1">
      <c r="B42" s="1315" t="s">
        <v>611</v>
      </c>
    </row>
    <row r="43" spans="1:7" ht="15" customHeight="1"/>
    <row r="44" spans="1:7" ht="15" customHeight="1">
      <c r="C44" s="1316" t="s">
        <v>829</v>
      </c>
    </row>
    <row r="45" spans="1:7" s="1280" customFormat="1" ht="30" customHeight="1" thickBot="1">
      <c r="A45" s="826"/>
      <c r="C45" s="1291" t="s">
        <v>738</v>
      </c>
      <c r="D45" s="20"/>
      <c r="E45" s="1263" t="s">
        <v>637</v>
      </c>
      <c r="G45" s="1263" t="s">
        <v>772</v>
      </c>
    </row>
    <row r="46" spans="1:7" s="782" customFormat="1" ht="15" customHeight="1" thickTop="1">
      <c r="A46" s="1117"/>
      <c r="C46" s="199"/>
      <c r="D46" s="200"/>
      <c r="E46" s="199"/>
      <c r="G46" s="199"/>
    </row>
    <row r="47" spans="1:7" ht="15" customHeight="1">
      <c r="C47" s="1316" t="s">
        <v>830</v>
      </c>
    </row>
    <row r="48" spans="1:7" s="1280" customFormat="1" ht="30" customHeight="1">
      <c r="A48" s="826"/>
      <c r="C48" s="1292" t="s">
        <v>739</v>
      </c>
      <c r="D48" s="20"/>
      <c r="E48" s="1264" t="s">
        <v>768</v>
      </c>
      <c r="G48" s="1264" t="s">
        <v>806</v>
      </c>
    </row>
    <row r="49" spans="1:7" s="826" customFormat="1" ht="45" customHeight="1" thickBot="1">
      <c r="C49" s="1293" t="s">
        <v>740</v>
      </c>
      <c r="D49" s="126"/>
      <c r="E49" s="1268" t="s">
        <v>676</v>
      </c>
      <c r="G49" s="1268" t="s">
        <v>807</v>
      </c>
    </row>
    <row r="50" spans="1:7" ht="15" customHeight="1" thickTop="1"/>
    <row r="51" spans="1:7" ht="15" customHeight="1">
      <c r="C51" s="1316" t="s">
        <v>832</v>
      </c>
    </row>
    <row r="52" spans="1:7" s="1280" customFormat="1" ht="30" customHeight="1">
      <c r="A52" s="826"/>
      <c r="C52" s="1281" t="s">
        <v>741</v>
      </c>
      <c r="D52" s="20"/>
      <c r="E52" s="1264" t="s">
        <v>767</v>
      </c>
      <c r="G52" s="1264" t="s">
        <v>795</v>
      </c>
    </row>
    <row r="53" spans="1:7" s="1280" customFormat="1" ht="15" customHeight="1">
      <c r="A53" s="826"/>
      <c r="C53" s="1285" t="s">
        <v>742</v>
      </c>
      <c r="D53" s="20"/>
      <c r="E53" s="1277" t="s">
        <v>638</v>
      </c>
      <c r="G53" s="1277" t="s">
        <v>804</v>
      </c>
    </row>
    <row r="54" spans="1:7" s="1280" customFormat="1" ht="15" customHeight="1">
      <c r="A54" s="826"/>
      <c r="C54" s="1286" t="s">
        <v>743</v>
      </c>
      <c r="D54" s="20"/>
      <c r="E54" s="198" t="s">
        <v>639</v>
      </c>
      <c r="G54" s="198" t="s">
        <v>805</v>
      </c>
    </row>
    <row r="55" spans="1:7" s="1280" customFormat="1" ht="15" customHeight="1">
      <c r="A55" s="826"/>
      <c r="C55" s="1288" t="s">
        <v>744</v>
      </c>
      <c r="D55" s="20"/>
      <c r="E55" s="825" t="s">
        <v>546</v>
      </c>
      <c r="G55" s="825" t="s">
        <v>45</v>
      </c>
    </row>
    <row r="56" spans="1:7" s="1280" customFormat="1" ht="15" customHeight="1">
      <c r="A56" s="826"/>
      <c r="C56" s="1286" t="s">
        <v>745</v>
      </c>
      <c r="D56" s="20"/>
      <c r="E56" s="1265" t="s">
        <v>640</v>
      </c>
      <c r="G56" s="1265" t="s">
        <v>762</v>
      </c>
    </row>
    <row r="57" spans="1:7" s="826" customFormat="1" ht="15" customHeight="1">
      <c r="C57" s="1288" t="s">
        <v>746</v>
      </c>
      <c r="D57" s="126"/>
      <c r="E57" s="825" t="s">
        <v>641</v>
      </c>
      <c r="G57" s="825" t="s">
        <v>773</v>
      </c>
    </row>
    <row r="58" spans="1:7" s="826" customFormat="1" ht="15" customHeight="1">
      <c r="C58" s="1294" t="s">
        <v>747</v>
      </c>
      <c r="D58" s="126"/>
      <c r="E58" s="1265" t="s">
        <v>40</v>
      </c>
      <c r="G58" s="1265" t="s">
        <v>452</v>
      </c>
    </row>
    <row r="59" spans="1:7" s="826" customFormat="1" ht="15" customHeight="1">
      <c r="C59" s="1288" t="s">
        <v>748</v>
      </c>
      <c r="D59" s="126"/>
      <c r="E59" s="825" t="s">
        <v>642</v>
      </c>
      <c r="G59" s="825" t="s">
        <v>44</v>
      </c>
    </row>
    <row r="60" spans="1:7" s="1280" customFormat="1" ht="60" customHeight="1">
      <c r="A60" s="826"/>
      <c r="C60" s="1294" t="s">
        <v>749</v>
      </c>
      <c r="D60" s="20"/>
      <c r="E60" s="1265" t="s">
        <v>674</v>
      </c>
      <c r="G60" s="1265" t="s">
        <v>824</v>
      </c>
    </row>
    <row r="61" spans="1:7" s="826" customFormat="1" ht="30" customHeight="1" thickBot="1">
      <c r="C61" s="1295" t="s">
        <v>750</v>
      </c>
      <c r="D61" s="126"/>
      <c r="E61" s="1278" t="s">
        <v>770</v>
      </c>
      <c r="G61" s="1278" t="s">
        <v>816</v>
      </c>
    </row>
    <row r="62" spans="1:7" ht="15" customHeight="1" thickTop="1"/>
    <row r="63" spans="1:7" ht="15" customHeight="1">
      <c r="C63" s="1316" t="s">
        <v>831</v>
      </c>
    </row>
    <row r="64" spans="1:7" s="1280" customFormat="1" ht="30" customHeight="1">
      <c r="A64" s="826"/>
      <c r="C64" s="1292" t="s">
        <v>751</v>
      </c>
      <c r="D64" s="20"/>
      <c r="E64" s="1264" t="s">
        <v>820</v>
      </c>
      <c r="G64" s="1194" t="s">
        <v>774</v>
      </c>
    </row>
    <row r="65" spans="1:7" s="826" customFormat="1" ht="15" customHeight="1">
      <c r="C65" s="1288" t="s">
        <v>752</v>
      </c>
      <c r="D65" s="126"/>
      <c r="E65" s="825" t="s">
        <v>645</v>
      </c>
      <c r="G65" s="825" t="s">
        <v>814</v>
      </c>
    </row>
    <row r="66" spans="1:7" s="1296" customFormat="1" ht="15" customHeight="1">
      <c r="C66" s="1283" t="s">
        <v>753</v>
      </c>
      <c r="D66" s="129"/>
      <c r="E66" s="1276" t="s">
        <v>817</v>
      </c>
      <c r="G66" s="1276" t="s">
        <v>781</v>
      </c>
    </row>
    <row r="67" spans="1:7" s="1280" customFormat="1" ht="15" customHeight="1">
      <c r="A67" s="826"/>
      <c r="C67" s="1288" t="s">
        <v>754</v>
      </c>
      <c r="D67" s="20"/>
      <c r="E67" s="825" t="s">
        <v>775</v>
      </c>
      <c r="G67" s="825" t="s">
        <v>809</v>
      </c>
    </row>
    <row r="68" spans="1:7" s="1296" customFormat="1" ht="30" customHeight="1">
      <c r="C68" s="1294" t="s">
        <v>755</v>
      </c>
      <c r="D68" s="126"/>
      <c r="E68" s="1265" t="s">
        <v>646</v>
      </c>
      <c r="G68" s="1265" t="s">
        <v>96</v>
      </c>
    </row>
    <row r="69" spans="1:7" s="826" customFormat="1" ht="30" customHeight="1">
      <c r="C69" s="1288" t="s">
        <v>756</v>
      </c>
      <c r="D69" s="126"/>
      <c r="E69" s="825" t="s">
        <v>643</v>
      </c>
      <c r="G69" s="825" t="s">
        <v>810</v>
      </c>
    </row>
    <row r="70" spans="1:7" s="826" customFormat="1" ht="15" customHeight="1">
      <c r="C70" s="1294" t="s">
        <v>757</v>
      </c>
      <c r="D70" s="126"/>
      <c r="E70" s="1265" t="s">
        <v>813</v>
      </c>
      <c r="G70" s="1265" t="s">
        <v>811</v>
      </c>
    </row>
    <row r="71" spans="1:7" s="1280" customFormat="1" ht="45" customHeight="1">
      <c r="A71" s="826"/>
      <c r="C71" s="1288" t="s">
        <v>758</v>
      </c>
      <c r="D71" s="20"/>
      <c r="E71" s="825" t="s">
        <v>675</v>
      </c>
      <c r="G71" s="825" t="s">
        <v>808</v>
      </c>
    </row>
    <row r="72" spans="1:7" s="826" customFormat="1" ht="15" customHeight="1">
      <c r="C72" s="1294" t="s">
        <v>759</v>
      </c>
      <c r="D72" s="126"/>
      <c r="E72" s="1265" t="s">
        <v>778</v>
      </c>
      <c r="G72" s="1265" t="s">
        <v>776</v>
      </c>
    </row>
    <row r="73" spans="1:7" s="826" customFormat="1" ht="15" customHeight="1" thickBot="1">
      <c r="C73" s="1289" t="s">
        <v>760</v>
      </c>
      <c r="D73" s="126"/>
      <c r="E73" s="1279" t="s">
        <v>644</v>
      </c>
      <c r="G73" s="1279" t="s">
        <v>777</v>
      </c>
    </row>
    <row r="74" spans="1:7" s="1314" customFormat="1" ht="30" hidden="1" customHeight="1" thickBot="1">
      <c r="C74" s="1333" t="s">
        <v>763</v>
      </c>
      <c r="D74" s="129"/>
      <c r="E74" s="1334" t="s">
        <v>828</v>
      </c>
      <c r="F74" s="1296"/>
      <c r="G74" s="1334"/>
    </row>
    <row r="75" spans="1:7" s="782" customFormat="1" ht="15" customHeight="1" thickTop="1">
      <c r="A75" s="1117"/>
      <c r="C75" s="199"/>
      <c r="D75" s="200"/>
      <c r="E75" s="199"/>
      <c r="G75" s="199"/>
    </row>
    <row r="76" spans="1:7" s="782" customFormat="1" ht="15" customHeight="1">
      <c r="A76" s="1117"/>
      <c r="C76" s="1317" t="s">
        <v>389</v>
      </c>
      <c r="D76" s="200"/>
      <c r="E76" s="199"/>
      <c r="G76" s="199"/>
    </row>
    <row r="77" spans="1:7" s="1280" customFormat="1" ht="15" customHeight="1" thickBot="1">
      <c r="A77" s="826"/>
      <c r="C77" s="1290" t="s">
        <v>764</v>
      </c>
      <c r="D77" s="20"/>
      <c r="E77" s="1263" t="s">
        <v>647</v>
      </c>
      <c r="G77" s="1263" t="s">
        <v>80</v>
      </c>
    </row>
    <row r="78" spans="1:7" ht="15" customHeight="1" thickTop="1"/>
    <row r="79" spans="1:7" ht="15" customHeight="1">
      <c r="C79" s="1316" t="s">
        <v>833</v>
      </c>
    </row>
    <row r="80" spans="1:7" s="1297" customFormat="1" ht="15" customHeight="1">
      <c r="A80" s="1296"/>
      <c r="C80" s="743" t="s">
        <v>765</v>
      </c>
      <c r="D80" s="939"/>
      <c r="E80" s="1298" t="s">
        <v>648</v>
      </c>
      <c r="G80" s="1298" t="s">
        <v>79</v>
      </c>
    </row>
    <row r="81" spans="3:7" s="826" customFormat="1" ht="30" customHeight="1" thickBot="1">
      <c r="C81" s="1287" t="s">
        <v>766</v>
      </c>
      <c r="D81" s="126"/>
      <c r="E81" s="749" t="s">
        <v>649</v>
      </c>
      <c r="G81" s="749" t="s">
        <v>78</v>
      </c>
    </row>
    <row r="82" spans="3:7" ht="15" customHeight="1" thickTop="1"/>
  </sheetData>
  <customSheetViews>
    <customSheetView guid="{F499C411-D421-49FC-BA0F-3A5BFE024471}" scale="80" showGridLines="0" fitToPage="1" printArea="1">
      <pane ySplit="5" topLeftCell="A6" activePane="bottomLeft" state="frozen"/>
      <selection pane="bottomLeft"/>
      <rowBreaks count="1" manualBreakCount="1">
        <brk id="40" max="7" man="1"/>
      </rowBreaks>
      <pageMargins left="0.39370078740157483" right="0.39370078740157483" top="0.59055118110236227" bottom="0.39370078740157483" header="0.51181102362204722" footer="0.27559055118110237"/>
      <pageSetup paperSize="9" scale="59"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topLeftCell="C1">
      <pane ySplit="5" topLeftCell="A6" activePane="bottomLeft" state="frozen"/>
      <selection pane="bottomLeft" activeCell="G31" sqref="G31"/>
      <rowBreaks count="1" manualBreakCount="1">
        <brk id="48" max="7"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fitToPage="1" printArea="1">
      <pane ySplit="5" topLeftCell="A6" activePane="bottomLeft" state="frozen"/>
      <selection pane="bottomLeft"/>
      <rowBreaks count="1" manualBreakCount="1">
        <brk id="40" max="7" man="1"/>
      </row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pane ySplit="5" topLeftCell="A6" activePane="bottomLeft" state="frozen"/>
      <selection pane="bottomLeft"/>
      <rowBreaks count="1" manualBreakCount="1">
        <brk id="39" max="7"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ySplit="3" topLeftCell="A49" activePane="bottomLeft" state="frozenSplit"/>
      <selection pane="bottomLeft" activeCell="E73" sqref="E73"/>
      <rowBreaks count="1" manualBreakCount="1">
        <brk id="39" max="7" man="1"/>
      </rowBreaks>
      <pageMargins left="0.39370078740157483" right="0.39370078740157483" top="0.59055118110236227" bottom="0.39370078740157483" header="0.51181102362204722" footer="0.27559055118110237"/>
      <pageSetup paperSize="9" scale="53" orientation="landscape" r:id="rId5"/>
      <headerFooter alignWithMargins="0">
        <oddFooter>&amp;L&amp;"Arial,Normal"&amp;10France Telecom - investor relations department&amp;C&amp;"Arial,Normal"&amp;10&amp;F - &amp;A&amp;R&amp;"Arial,Normal"&amp;10&amp;P / &amp;N</oddFooter>
      </headerFooter>
    </customSheetView>
  </customSheetViews>
  <mergeCells count="2">
    <mergeCell ref="E1:E5"/>
    <mergeCell ref="G1:G5"/>
  </mergeCells>
  <phoneticPr fontId="220" type="noConversion"/>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rowBreaks count="1" manualBreakCount="1">
    <brk id="45" max="7" man="1"/>
  </rowBreaks>
  <drawing r:id="rId7"/>
  <legacyDrawing r:id="rId8"/>
  <controls>
    <mc:AlternateContent xmlns:mc="http://schemas.openxmlformats.org/markup-compatibility/2006">
      <mc:Choice Requires="x14">
        <control shapeId="2049"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049" r:id="rId9" name="CustomMemberDispatcher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tabColor theme="9" tint="-0.249977111117893"/>
  </sheetPr>
  <dimension ref="A1:DA126"/>
  <sheetViews>
    <sheetView showGridLines="0" zoomScale="80" zoomScaleNormal="80" zoomScaleSheetLayoutView="70" workbookViewId="0">
      <pane xSplit="22" ySplit="7" topLeftCell="W8" activePane="bottomRight" state="frozen"/>
      <selection pane="topRight"/>
      <selection pane="bottomLeft"/>
      <selection pane="bottomRight"/>
    </sheetView>
  </sheetViews>
  <sheetFormatPr baseColWidth="10" defaultColWidth="11.42578125" defaultRowHeight="15" outlineLevelCol="1"/>
  <cols>
    <col min="1" max="5" width="2.7109375" style="7" customWidth="1"/>
    <col min="6" max="6" width="50.7109375" style="7" customWidth="1"/>
    <col min="7" max="7" width="1.7109375" style="7" customWidth="1"/>
    <col min="8" max="8" width="10.7109375" style="22" customWidth="1"/>
    <col min="9" max="9" width="2.7109375" style="7" customWidth="1"/>
    <col min="10" max="20" width="10.7109375" style="7" hidden="1" customWidth="1" outlineLevel="1"/>
    <col min="21" max="21" width="10.7109375" style="21" hidden="1" customWidth="1" outlineLevel="1"/>
    <col min="22" max="22" width="10.7109375" style="7" hidden="1" customWidth="1" outlineLevel="1"/>
    <col min="23" max="23" width="14.28515625" style="7" customWidth="1" collapsed="1"/>
    <col min="24" max="24" width="2.7109375" style="7" customWidth="1"/>
    <col min="25" max="25" width="10.7109375" style="7" hidden="1" customWidth="1" outlineLevel="1"/>
    <col min="26" max="26" width="14.28515625" style="7" customWidth="1" collapsed="1"/>
    <col min="27" max="27" width="10.7109375" style="7" hidden="1" customWidth="1" outlineLevel="1"/>
    <col min="28" max="28" width="14.28515625" style="7" customWidth="1" collapsed="1"/>
    <col min="29" max="29" width="10.7109375" style="7" hidden="1" customWidth="1" outlineLevel="1"/>
    <col min="30" max="30" width="14.28515625" style="7" customWidth="1" collapsed="1"/>
    <col min="31" max="31" width="10.7109375" style="7" hidden="1" customWidth="1" outlineLevel="1"/>
    <col min="32" max="32" width="14.28515625" style="7" customWidth="1" collapsed="1"/>
    <col min="33" max="33" width="10.7109375" style="7" hidden="1" customWidth="1" outlineLevel="1"/>
    <col min="34" max="34" width="14.28515625" style="7" customWidth="1" collapsed="1"/>
    <col min="35" max="35" width="10.7109375" style="7" hidden="1" customWidth="1" outlineLevel="1"/>
    <col min="36" max="36" width="14.28515625" style="7" customWidth="1" collapsed="1"/>
    <col min="37" max="38" width="14.28515625" style="7" customWidth="1"/>
    <col min="39" max="39" width="2.7109375" style="7" customWidth="1"/>
    <col min="40" max="54" width="10.7109375" style="7" customWidth="1"/>
    <col min="55" max="55" width="5.7109375" style="7" hidden="1" customWidth="1"/>
    <col min="56" max="63" width="10.7109375" style="143" hidden="1" customWidth="1"/>
    <col min="64" max="64" width="5.7109375" style="7" hidden="1" customWidth="1"/>
    <col min="65" max="72" width="10.7109375" style="143" hidden="1" customWidth="1"/>
    <col min="73" max="73" width="5.7109375" style="7" hidden="1" customWidth="1"/>
    <col min="74" max="81" width="10.7109375" style="143" hidden="1" customWidth="1"/>
    <col min="82" max="82" width="5.7109375" style="7" hidden="1" customWidth="1"/>
    <col min="83" max="83" width="11.42578125" style="7" customWidth="1"/>
    <col min="84" max="16384" width="11.42578125" style="7"/>
  </cols>
  <sheetData>
    <row r="1" spans="2:82" ht="12" customHeight="1">
      <c r="F1" s="1350" t="s">
        <v>615</v>
      </c>
    </row>
    <row r="2" spans="2:82" ht="12" customHeight="1">
      <c r="F2" s="1350"/>
    </row>
    <row r="3" spans="2:82" ht="12" customHeight="1">
      <c r="F3" s="1350"/>
    </row>
    <row r="4" spans="2:82" ht="12" customHeight="1">
      <c r="F4" s="1350"/>
      <c r="J4" s="721"/>
    </row>
    <row r="5" spans="2:82" ht="12" customHeight="1">
      <c r="F5" s="1353"/>
      <c r="J5" s="212"/>
    </row>
    <row r="6" spans="2:82" ht="23.25" customHeight="1">
      <c r="B6" s="1358" t="s">
        <v>65</v>
      </c>
      <c r="C6" s="1359"/>
      <c r="D6" s="1359"/>
      <c r="E6" s="1359"/>
      <c r="F6" s="1359"/>
      <c r="G6" s="21"/>
      <c r="H6" s="1361" t="s">
        <v>601</v>
      </c>
      <c r="I6" s="37"/>
      <c r="J6" s="892">
        <v>2016</v>
      </c>
      <c r="K6" s="892"/>
      <c r="L6" s="892"/>
      <c r="M6" s="892"/>
      <c r="N6" s="892"/>
      <c r="O6" s="892"/>
      <c r="P6" s="892"/>
      <c r="Q6" s="892"/>
      <c r="R6" s="892"/>
      <c r="S6" s="892"/>
      <c r="T6" s="892"/>
      <c r="U6" s="892"/>
      <c r="V6" s="892">
        <v>2016</v>
      </c>
      <c r="W6" s="892"/>
      <c r="X6" s="37"/>
      <c r="Y6" s="892">
        <v>2017</v>
      </c>
      <c r="Z6" s="892">
        <v>2017</v>
      </c>
      <c r="AA6" s="892"/>
      <c r="AB6" s="892"/>
      <c r="AC6" s="892"/>
      <c r="AD6" s="892"/>
      <c r="AE6" s="892"/>
      <c r="AF6" s="892"/>
      <c r="AG6" s="892"/>
      <c r="AH6" s="892"/>
      <c r="AI6" s="892"/>
      <c r="AJ6" s="892"/>
      <c r="AK6" s="892"/>
      <c r="AL6" s="892"/>
      <c r="AM6" s="37"/>
      <c r="AN6" s="892">
        <v>2018</v>
      </c>
      <c r="AO6" s="892"/>
      <c r="AP6" s="892"/>
      <c r="AQ6" s="892"/>
      <c r="AR6" s="892"/>
      <c r="AS6" s="892"/>
      <c r="AT6" s="892"/>
      <c r="AU6" s="892"/>
      <c r="AV6" s="892"/>
      <c r="AW6" s="892"/>
      <c r="AX6" s="892"/>
      <c r="AY6" s="892"/>
      <c r="AZ6" s="892"/>
      <c r="BA6" s="892"/>
      <c r="BI6" s="1141" t="str">
        <f>IF($W$7="FY16","OFF","ON")</f>
        <v>OFF</v>
      </c>
      <c r="BK6" s="1141" t="str">
        <f>IF($W$7="FY16","OFF","ON")</f>
        <v>OFF</v>
      </c>
      <c r="BQ6" s="1141" t="str">
        <f>IF($AK$7="FY16cb","OFF","ON")</f>
        <v>OFF</v>
      </c>
      <c r="BS6" s="1141" t="str">
        <f>IF($AK$7="FY16cb","OFF","ON")</f>
        <v>OFF</v>
      </c>
    </row>
    <row r="7" spans="2:82" s="39" customFormat="1" ht="29.25" customHeight="1">
      <c r="B7" s="1360"/>
      <c r="C7" s="1360"/>
      <c r="D7" s="1360"/>
      <c r="E7" s="1360"/>
      <c r="F7" s="1360"/>
      <c r="H7" s="1362"/>
      <c r="J7" s="236" t="s">
        <v>256</v>
      </c>
      <c r="K7" s="237" t="s">
        <v>249</v>
      </c>
      <c r="L7" s="236" t="s">
        <v>257</v>
      </c>
      <c r="M7" s="41" t="s">
        <v>250</v>
      </c>
      <c r="N7" s="236" t="s">
        <v>258</v>
      </c>
      <c r="O7" s="41" t="s">
        <v>251</v>
      </c>
      <c r="P7" s="236" t="s">
        <v>259</v>
      </c>
      <c r="Q7" s="237" t="s">
        <v>252</v>
      </c>
      <c r="R7" s="236" t="s">
        <v>260</v>
      </c>
      <c r="S7" s="41" t="s">
        <v>253</v>
      </c>
      <c r="T7" s="236" t="s">
        <v>261</v>
      </c>
      <c r="U7" s="42" t="s">
        <v>254</v>
      </c>
      <c r="V7" s="236" t="s">
        <v>262</v>
      </c>
      <c r="W7" s="237" t="s">
        <v>255</v>
      </c>
      <c r="Y7" s="236" t="s">
        <v>382</v>
      </c>
      <c r="Z7" s="237" t="s">
        <v>369</v>
      </c>
      <c r="AA7" s="236" t="s">
        <v>381</v>
      </c>
      <c r="AB7" s="41" t="s">
        <v>370</v>
      </c>
      <c r="AC7" s="236" t="s">
        <v>380</v>
      </c>
      <c r="AD7" s="41" t="s">
        <v>371</v>
      </c>
      <c r="AE7" s="236" t="s">
        <v>379</v>
      </c>
      <c r="AF7" s="237" t="s">
        <v>372</v>
      </c>
      <c r="AG7" s="236" t="s">
        <v>378</v>
      </c>
      <c r="AH7" s="41" t="s">
        <v>373</v>
      </c>
      <c r="AI7" s="236" t="s">
        <v>377</v>
      </c>
      <c r="AJ7" s="42" t="s">
        <v>374</v>
      </c>
      <c r="AK7" s="236" t="s">
        <v>376</v>
      </c>
      <c r="AL7" s="237" t="s">
        <v>375</v>
      </c>
      <c r="AN7" s="236" t="s">
        <v>466</v>
      </c>
      <c r="AO7" s="237" t="s">
        <v>459</v>
      </c>
      <c r="AP7" s="236" t="s">
        <v>467</v>
      </c>
      <c r="AQ7" s="41" t="s">
        <v>460</v>
      </c>
      <c r="AR7" s="236" t="s">
        <v>468</v>
      </c>
      <c r="AS7" s="41" t="s">
        <v>461</v>
      </c>
      <c r="AT7" s="236" t="s">
        <v>469</v>
      </c>
      <c r="AU7" s="237" t="s">
        <v>462</v>
      </c>
      <c r="AV7" s="236" t="s">
        <v>470</v>
      </c>
      <c r="AW7" s="41" t="s">
        <v>463</v>
      </c>
      <c r="AX7" s="236" t="s">
        <v>471</v>
      </c>
      <c r="AY7" s="42" t="s">
        <v>464</v>
      </c>
      <c r="AZ7" s="236" t="s">
        <v>472</v>
      </c>
      <c r="BA7" s="237" t="s">
        <v>465</v>
      </c>
      <c r="BC7" s="357"/>
      <c r="BD7" s="265" t="s">
        <v>155</v>
      </c>
      <c r="BE7" s="265" t="s">
        <v>151</v>
      </c>
      <c r="BF7" s="265" t="s">
        <v>156</v>
      </c>
      <c r="BG7" s="265" t="s">
        <v>152</v>
      </c>
      <c r="BH7" s="265" t="s">
        <v>157</v>
      </c>
      <c r="BI7" s="1131" t="s">
        <v>153</v>
      </c>
      <c r="BJ7" s="265" t="s">
        <v>158</v>
      </c>
      <c r="BK7" s="1131" t="s">
        <v>154</v>
      </c>
      <c r="BM7" s="265" t="s">
        <v>147</v>
      </c>
      <c r="BN7" s="265" t="s">
        <v>143</v>
      </c>
      <c r="BO7" s="265" t="s">
        <v>148</v>
      </c>
      <c r="BP7" s="265" t="s">
        <v>144</v>
      </c>
      <c r="BQ7" s="1131" t="s">
        <v>149</v>
      </c>
      <c r="BR7" s="265" t="s">
        <v>145</v>
      </c>
      <c r="BS7" s="1131" t="s">
        <v>150</v>
      </c>
      <c r="BT7" s="265" t="s">
        <v>146</v>
      </c>
      <c r="BV7" s="265" t="s">
        <v>139</v>
      </c>
      <c r="BW7" s="265" t="s">
        <v>135</v>
      </c>
      <c r="BX7" s="265" t="s">
        <v>140</v>
      </c>
      <c r="BY7" s="265" t="s">
        <v>136</v>
      </c>
      <c r="BZ7" s="265" t="s">
        <v>141</v>
      </c>
      <c r="CA7" s="265" t="s">
        <v>137</v>
      </c>
      <c r="CB7" s="265" t="s">
        <v>142</v>
      </c>
      <c r="CC7" s="265" t="s">
        <v>138</v>
      </c>
      <c r="CD7" s="358"/>
    </row>
    <row r="8" spans="2:82" s="90" customFormat="1" ht="15" customHeight="1">
      <c r="H8" s="99"/>
      <c r="BD8" s="261"/>
      <c r="BE8" s="261"/>
      <c r="BF8" s="261"/>
      <c r="BG8" s="261"/>
      <c r="BH8" s="261"/>
      <c r="BI8" s="261"/>
      <c r="BJ8" s="261"/>
      <c r="BK8" s="261"/>
      <c r="BM8" s="261"/>
      <c r="BN8" s="261"/>
      <c r="BO8" s="261"/>
      <c r="BP8" s="261"/>
      <c r="BQ8" s="261"/>
      <c r="BR8" s="261"/>
      <c r="BS8" s="261"/>
      <c r="BT8" s="261"/>
      <c r="BV8" s="261"/>
      <c r="BW8" s="261"/>
      <c r="BX8" s="261"/>
      <c r="BY8" s="261"/>
      <c r="BZ8" s="261"/>
      <c r="CA8" s="261"/>
      <c r="CB8" s="261"/>
      <c r="CC8" s="261"/>
    </row>
    <row r="9" spans="2:82" s="90" customFormat="1" ht="23.25" customHeight="1">
      <c r="B9" s="438" t="s">
        <v>616</v>
      </c>
      <c r="H9" s="99"/>
      <c r="J9" s="477"/>
      <c r="K9" s="419"/>
      <c r="L9" s="477"/>
      <c r="M9" s="419"/>
      <c r="N9" s="477"/>
      <c r="O9" s="419"/>
      <c r="P9" s="477"/>
      <c r="Q9" s="419"/>
      <c r="R9" s="477"/>
      <c r="S9" s="419"/>
      <c r="T9" s="477"/>
      <c r="U9" s="419"/>
      <c r="V9" s="477"/>
      <c r="W9" s="419"/>
    </row>
    <row r="10" spans="2:82" s="90" customFormat="1" ht="15" customHeight="1">
      <c r="H10" s="99"/>
      <c r="BD10" s="261"/>
      <c r="BE10" s="261"/>
      <c r="BF10" s="261"/>
      <c r="BG10" s="261"/>
      <c r="BH10" s="261"/>
      <c r="BI10" s="261"/>
      <c r="BJ10" s="261"/>
      <c r="BK10" s="261"/>
      <c r="BM10" s="261"/>
      <c r="BN10" s="261"/>
      <c r="BO10" s="261"/>
      <c r="BP10" s="261"/>
      <c r="BQ10" s="261"/>
      <c r="BR10" s="261"/>
      <c r="BS10" s="261"/>
      <c r="BT10" s="261"/>
      <c r="BV10" s="261"/>
      <c r="BW10" s="261"/>
      <c r="BX10" s="261"/>
      <c r="BY10" s="261"/>
      <c r="BZ10" s="261"/>
      <c r="CA10" s="261"/>
      <c r="CB10" s="261"/>
      <c r="CC10" s="261"/>
    </row>
    <row r="11" spans="2:82" s="108" customFormat="1" ht="15" customHeight="1">
      <c r="B11" s="468" t="s">
        <v>607</v>
      </c>
      <c r="C11" s="468"/>
      <c r="D11" s="469"/>
      <c r="E11" s="469"/>
      <c r="F11" s="470"/>
      <c r="G11" s="111"/>
      <c r="H11" s="472"/>
      <c r="J11" s="241"/>
      <c r="K11" s="242"/>
      <c r="L11" s="241"/>
      <c r="M11" s="304"/>
      <c r="N11" s="241"/>
      <c r="O11" s="304"/>
      <c r="P11" s="241"/>
      <c r="Q11" s="242"/>
      <c r="R11" s="241"/>
      <c r="S11" s="304"/>
      <c r="T11" s="241"/>
      <c r="U11" s="305"/>
      <c r="V11" s="241"/>
      <c r="W11" s="242">
        <v>40708</v>
      </c>
      <c r="Y11" s="241"/>
      <c r="Z11" s="242">
        <v>9978</v>
      </c>
      <c r="AA11" s="241"/>
      <c r="AB11" s="304">
        <v>10110</v>
      </c>
      <c r="AC11" s="241"/>
      <c r="AD11" s="304">
        <v>20088</v>
      </c>
      <c r="AE11" s="241"/>
      <c r="AF11" s="242">
        <v>10209</v>
      </c>
      <c r="AG11" s="241"/>
      <c r="AH11" s="304">
        <v>10563</v>
      </c>
      <c r="AI11" s="241"/>
      <c r="AJ11" s="305">
        <v>20771</v>
      </c>
      <c r="AK11" s="241">
        <v>40383</v>
      </c>
      <c r="AL11" s="242">
        <v>40859</v>
      </c>
      <c r="AN11" s="241">
        <v>9885</v>
      </c>
      <c r="AO11" s="242">
        <v>10082</v>
      </c>
      <c r="AP11" s="241"/>
      <c r="AQ11" s="304"/>
      <c r="AR11" s="241"/>
      <c r="AS11" s="304"/>
      <c r="AT11" s="241"/>
      <c r="AU11" s="242"/>
      <c r="AV11" s="241"/>
      <c r="AW11" s="304"/>
      <c r="AX11" s="241"/>
      <c r="AY11" s="305"/>
      <c r="AZ11" s="241"/>
      <c r="BA11" s="242"/>
      <c r="BC11" s="353"/>
      <c r="BD11" s="906">
        <f t="shared" ref="BD11:BD22" si="0">IF(ABS(N11-(J11+L11))&lt;0.001,0,N11-(J11+L11))</f>
        <v>0</v>
      </c>
      <c r="BE11" s="906">
        <f t="shared" ref="BE11:BE22" si="1">IF(ABS(O11-(K11+M11))&lt;0.001,0,O11-(K11+M11))</f>
        <v>0</v>
      </c>
      <c r="BF11" s="906">
        <f t="shared" ref="BF11:BF22" si="2">IF(ABS(T11-(P11+R11))&lt;0.001,0,T11-(P11+R11))</f>
        <v>0</v>
      </c>
      <c r="BG11" s="906">
        <f t="shared" ref="BG11:BG22" si="3">IF(ABS(U11-(Q11+S11))&lt;0.001,0,U11-(Q11+S11))</f>
        <v>0</v>
      </c>
      <c r="BH11" s="906">
        <f t="shared" ref="BH11:BH22" si="4">IF(ABS(V11-(J11+L11+P11+R11))&lt;0.001,0,V11-(J11+L11+P11+R11))</f>
        <v>0</v>
      </c>
      <c r="BI11" s="906">
        <f>IF(BI$6="OFF",0,IF(ABS(W11-(K11+M11+Q11+S11))&lt;0.001,0,W11-(K11+M11+Q11+S11)))</f>
        <v>0</v>
      </c>
      <c r="BJ11" s="906">
        <f t="shared" ref="BJ11:BJ22" si="5">IF(ABS(V11-(N11+T11))&lt;0.001,0,V11-(N11+T11))</f>
        <v>0</v>
      </c>
      <c r="BK11" s="906">
        <f>IF(BK$6="OFF",0,IF(BK6=2016,0,IF(ABS(W11-(O11+U11))&lt;0.001,0,W11-(O11+U11))))</f>
        <v>0</v>
      </c>
      <c r="BL11" s="90"/>
      <c r="BM11" s="906">
        <f t="shared" ref="BM11:BM22" si="6">IF(ABS(AC11-(Y11+AA11))&lt;0.001,0,AC11-(Y11+AA11))</f>
        <v>0</v>
      </c>
      <c r="BN11" s="906">
        <f t="shared" ref="BN11:BN22" si="7">IF(ABS(AD11-(Z11+AB11))&lt;0.001,0,AD11-(Z11+AB11))</f>
        <v>0</v>
      </c>
      <c r="BO11" s="906">
        <f t="shared" ref="BO11:BO22" si="8">IF(ABS(AI11-(AE11+AG11))&lt;0.001,0,AI11-(AE11+AG11))</f>
        <v>0</v>
      </c>
      <c r="BP11" s="906">
        <f t="shared" ref="BP11:BP22" si="9">IF(ABS(AJ11-(AF11+AH11))&lt;0.001,0,AJ11-(AF11+AH11))</f>
        <v>-1</v>
      </c>
      <c r="BQ11" s="906">
        <f>IF(BQ$6="OFF",0,IF(ABS(AK11-(Y11+AA11+AE11+AG11))&lt;0.001,0,AK11-(Y11+AA11+AE11+AG11)))</f>
        <v>0</v>
      </c>
      <c r="BR11" s="906">
        <f t="shared" ref="BR11:BR22" si="10">IF(ABS(AL11-(Z11+AB11+AF11+AH11))&lt;0.001,0,AL11-(Z11+AB11+AF11+AH11))</f>
        <v>-1</v>
      </c>
      <c r="BS11" s="906">
        <f>IF(BS$6="OFF",0,IF(ABS(AK11-(AC11+AI11))&lt;0.001,0,AK11-(AC11+AI11)))</f>
        <v>0</v>
      </c>
      <c r="BT11" s="906">
        <f t="shared" ref="BT11:BT22" si="11">IF(ABS(AL11-(AD11+AJ11))&lt;0.001,0,AL11-(AD11+AJ11))</f>
        <v>0</v>
      </c>
      <c r="BU11" s="90"/>
      <c r="BV11" s="906">
        <f t="shared" ref="BV11:BV22" si="12">IF(ABS(AR11-(AN11+AP11))&lt;0.001,0,AR11-(AN11+AP11))</f>
        <v>-9885</v>
      </c>
      <c r="BW11" s="906">
        <f t="shared" ref="BW11:BW22" si="13">IF(ABS(AS11-(AO11+AQ11))&lt;0.001,0,AS11-(AO11+AQ11))</f>
        <v>-10082</v>
      </c>
      <c r="BX11" s="906">
        <f t="shared" ref="BX11:BX22" si="14">IF(ABS(AX11-(AT11+AV11))&lt;0.001,0,AX11-(AT11+AV11))</f>
        <v>0</v>
      </c>
      <c r="BY11" s="906">
        <f t="shared" ref="BY11:BY22" si="15">IF(ABS(AY11-(AU11+AW11))&lt;0.001,0,AY11-(AU11+AW11))</f>
        <v>0</v>
      </c>
      <c r="BZ11" s="906">
        <f t="shared" ref="BZ11:BZ22" si="16">IF(ABS(AZ11-(AN11+AP11+AT11+AV11))&lt;0.001,0,AZ11-(AN11+AP11+AT11+AV11))</f>
        <v>-9885</v>
      </c>
      <c r="CA11" s="906">
        <f t="shared" ref="CA11:CA22" si="17">IF(ABS(BA11-(AO11+AQ11+AU11+AW11))&lt;0.001,0,BA11-(AO11+AQ11+AU11+AW11))</f>
        <v>-10082</v>
      </c>
      <c r="CB11" s="906">
        <f t="shared" ref="CB11:CB22" si="18">IF(ABS(AZ11-(AR11+AX11))&lt;0.001,0,AZ11-(AR11+AX11))</f>
        <v>0</v>
      </c>
      <c r="CC11" s="906">
        <f t="shared" ref="CC11:CC22" si="19">IF(ABS(BA11-(AS11+AY11))&lt;0.001,0,BA11-(AS11+AY11))</f>
        <v>0</v>
      </c>
      <c r="CD11" s="355"/>
    </row>
    <row r="12" spans="2:82" s="90" customFormat="1" ht="15" customHeight="1">
      <c r="C12" s="479" t="s">
        <v>652</v>
      </c>
      <c r="F12" s="94"/>
      <c r="G12" s="94"/>
      <c r="H12" s="93"/>
      <c r="J12" s="271"/>
      <c r="K12" s="89"/>
      <c r="L12" s="271"/>
      <c r="M12" s="222"/>
      <c r="N12" s="271"/>
      <c r="O12" s="222"/>
      <c r="P12" s="271"/>
      <c r="Q12" s="89"/>
      <c r="R12" s="271"/>
      <c r="S12" s="222"/>
      <c r="T12" s="271"/>
      <c r="U12" s="91"/>
      <c r="V12" s="271"/>
      <c r="W12" s="89">
        <v>40708</v>
      </c>
      <c r="Y12" s="271"/>
      <c r="Z12" s="89">
        <v>9978</v>
      </c>
      <c r="AA12" s="271"/>
      <c r="AB12" s="222">
        <v>10111</v>
      </c>
      <c r="AC12" s="271"/>
      <c r="AD12" s="222">
        <v>20089</v>
      </c>
      <c r="AE12" s="271"/>
      <c r="AF12" s="89">
        <v>10209</v>
      </c>
      <c r="AG12" s="271"/>
      <c r="AH12" s="222">
        <v>10563</v>
      </c>
      <c r="AI12" s="271"/>
      <c r="AJ12" s="91">
        <v>20772</v>
      </c>
      <c r="AK12" s="271">
        <v>40383</v>
      </c>
      <c r="AL12" s="89">
        <v>40861</v>
      </c>
      <c r="AN12" s="271">
        <v>9885</v>
      </c>
      <c r="AO12" s="89">
        <v>10083</v>
      </c>
      <c r="AP12" s="271"/>
      <c r="AQ12" s="222"/>
      <c r="AR12" s="271"/>
      <c r="AS12" s="222"/>
      <c r="AT12" s="271"/>
      <c r="AU12" s="89"/>
      <c r="AV12" s="271"/>
      <c r="AW12" s="222"/>
      <c r="AX12" s="271"/>
      <c r="AY12" s="91"/>
      <c r="AZ12" s="271"/>
      <c r="BA12" s="89"/>
      <c r="BC12" s="352"/>
      <c r="BD12" s="245">
        <f t="shared" si="0"/>
        <v>0</v>
      </c>
      <c r="BE12" s="245">
        <f t="shared" si="1"/>
        <v>0</v>
      </c>
      <c r="BF12" s="245">
        <f t="shared" si="2"/>
        <v>0</v>
      </c>
      <c r="BG12" s="245">
        <f t="shared" si="3"/>
        <v>0</v>
      </c>
      <c r="BH12" s="245">
        <f t="shared" si="4"/>
        <v>0</v>
      </c>
      <c r="BI12" s="245">
        <f t="shared" ref="BI12:BI23" si="20">IF(BI$6="OFF",0,IF(ABS(W12-(K12+M12+Q12+S12))&lt;0.001,0,W12-(K12+M12+Q12+S12)))</f>
        <v>0</v>
      </c>
      <c r="BJ12" s="245">
        <f t="shared" si="5"/>
        <v>0</v>
      </c>
      <c r="BK12" s="245">
        <f t="shared" ref="BK12:BK23" si="21">IF(BK$6="OFF",0,IF(BK7=2016,0,IF(ABS(W12-(O12+U12))&lt;0.001,0,W12-(O12+U12))))</f>
        <v>0</v>
      </c>
      <c r="BM12" s="245">
        <f t="shared" si="6"/>
        <v>0</v>
      </c>
      <c r="BN12" s="245">
        <f t="shared" si="7"/>
        <v>0</v>
      </c>
      <c r="BO12" s="245">
        <f t="shared" si="8"/>
        <v>0</v>
      </c>
      <c r="BP12" s="245">
        <f t="shared" si="9"/>
        <v>0</v>
      </c>
      <c r="BQ12" s="245">
        <f t="shared" ref="BQ12:BQ23" si="22">IF(BQ$6="OFF",0,IF(ABS(AK12-(Y12+AA12+AE12+AG12))&lt;0.001,0,AK12-(Y12+AA12+AE12+AG12)))</f>
        <v>0</v>
      </c>
      <c r="BR12" s="245">
        <f t="shared" si="10"/>
        <v>0</v>
      </c>
      <c r="BS12" s="245">
        <f t="shared" ref="BS12:BS23" si="23">IF(BS$6="OFF",0,IF(ABS(AK12-(AC12+AI12))&lt;0.001,0,AK12-(AC12+AI12)))</f>
        <v>0</v>
      </c>
      <c r="BT12" s="245">
        <f t="shared" si="11"/>
        <v>0</v>
      </c>
      <c r="BV12" s="245">
        <f t="shared" si="12"/>
        <v>-9885</v>
      </c>
      <c r="BW12" s="245">
        <f t="shared" si="13"/>
        <v>-10083</v>
      </c>
      <c r="BX12" s="245">
        <f t="shared" si="14"/>
        <v>0</v>
      </c>
      <c r="BY12" s="245">
        <f t="shared" si="15"/>
        <v>0</v>
      </c>
      <c r="BZ12" s="245">
        <f t="shared" si="16"/>
        <v>-9885</v>
      </c>
      <c r="CA12" s="245">
        <f t="shared" si="17"/>
        <v>-10083</v>
      </c>
      <c r="CB12" s="245">
        <f t="shared" si="18"/>
        <v>0</v>
      </c>
      <c r="CC12" s="245">
        <f t="shared" si="19"/>
        <v>0</v>
      </c>
      <c r="CD12" s="355"/>
    </row>
    <row r="13" spans="2:82" s="90" customFormat="1" ht="15" customHeight="1">
      <c r="C13" s="479" t="s">
        <v>653</v>
      </c>
      <c r="F13" s="94"/>
      <c r="G13" s="94"/>
      <c r="H13" s="93"/>
      <c r="J13" s="271"/>
      <c r="K13" s="89"/>
      <c r="L13" s="271"/>
      <c r="M13" s="222"/>
      <c r="N13" s="271"/>
      <c r="O13" s="222"/>
      <c r="P13" s="271"/>
      <c r="Q13" s="89"/>
      <c r="R13" s="271"/>
      <c r="S13" s="222"/>
      <c r="T13" s="271"/>
      <c r="U13" s="91"/>
      <c r="V13" s="271"/>
      <c r="W13" s="89">
        <v>0</v>
      </c>
      <c r="Y13" s="271"/>
      <c r="Z13" s="89">
        <v>0</v>
      </c>
      <c r="AA13" s="271"/>
      <c r="AB13" s="222">
        <v>0</v>
      </c>
      <c r="AC13" s="271"/>
      <c r="AD13" s="222">
        <v>0</v>
      </c>
      <c r="AE13" s="271"/>
      <c r="AF13" s="89">
        <v>0</v>
      </c>
      <c r="AG13" s="271"/>
      <c r="AH13" s="222">
        <v>0</v>
      </c>
      <c r="AI13" s="271"/>
      <c r="AJ13" s="91">
        <v>0</v>
      </c>
      <c r="AK13" s="271">
        <v>0</v>
      </c>
      <c r="AL13" s="89">
        <v>0</v>
      </c>
      <c r="AN13" s="271">
        <v>0</v>
      </c>
      <c r="AO13" s="89">
        <v>0</v>
      </c>
      <c r="AP13" s="271"/>
      <c r="AQ13" s="222"/>
      <c r="AR13" s="271"/>
      <c r="AS13" s="222"/>
      <c r="AT13" s="271"/>
      <c r="AU13" s="89"/>
      <c r="AV13" s="271"/>
      <c r="AW13" s="222"/>
      <c r="AX13" s="271"/>
      <c r="AY13" s="91"/>
      <c r="AZ13" s="271"/>
      <c r="BA13" s="89"/>
      <c r="BC13" s="352"/>
      <c r="BD13" s="245">
        <f>IF(ABS(N13-(J13+L13))&lt;0.001,0,N13-(J13+L13))</f>
        <v>0</v>
      </c>
      <c r="BE13" s="245">
        <f>IF(ABS(O13-(K13+M13))&lt;0.001,0,O13-(K13+M13))</f>
        <v>0</v>
      </c>
      <c r="BF13" s="245">
        <f>IF(ABS(T13-(P13+R13))&lt;0.001,0,T13-(P13+R13))</f>
        <v>0</v>
      </c>
      <c r="BG13" s="245">
        <f>IF(ABS(U13-(Q13+S13))&lt;0.001,0,U13-(Q13+S13))</f>
        <v>0</v>
      </c>
      <c r="BH13" s="245">
        <f>IF(ABS(V13-(J13+L13+P13+R13))&lt;0.001,0,V13-(J13+L13+P13+R13))</f>
        <v>0</v>
      </c>
      <c r="BI13" s="245">
        <f t="shared" si="20"/>
        <v>0</v>
      </c>
      <c r="BJ13" s="245">
        <f>IF(ABS(V13-(N13+T13))&lt;0.001,0,V13-(N13+T13))</f>
        <v>0</v>
      </c>
      <c r="BK13" s="245">
        <f t="shared" si="21"/>
        <v>0</v>
      </c>
      <c r="BM13" s="245">
        <f>IF(ABS(AC13-(Y13+AA13))&lt;0.001,0,AC13-(Y13+AA13))</f>
        <v>0</v>
      </c>
      <c r="BN13" s="245">
        <f>IF(ABS(AD13-(Z13+AB13))&lt;0.001,0,AD13-(Z13+AB13))</f>
        <v>0</v>
      </c>
      <c r="BO13" s="245">
        <f>IF(ABS(AI13-(AE13+AG13))&lt;0.001,0,AI13-(AE13+AG13))</f>
        <v>0</v>
      </c>
      <c r="BP13" s="245">
        <f>IF(ABS(AJ13-(AF13+AH13))&lt;0.001,0,AJ13-(AF13+AH13))</f>
        <v>0</v>
      </c>
      <c r="BQ13" s="245">
        <f t="shared" si="22"/>
        <v>0</v>
      </c>
      <c r="BR13" s="245">
        <f>IF(ABS(AL13-(Z13+AB13+AF13+AH13))&lt;0.001,0,AL13-(Z13+AB13+AF13+AH13))</f>
        <v>0</v>
      </c>
      <c r="BS13" s="245">
        <f t="shared" si="23"/>
        <v>0</v>
      </c>
      <c r="BT13" s="245">
        <f>IF(ABS(AL13-(AD13+AJ13))&lt;0.001,0,AL13-(AD13+AJ13))</f>
        <v>0</v>
      </c>
      <c r="BV13" s="245">
        <f>IF(ABS(AR13-(AN13+AP13))&lt;0.001,0,AR13-(AN13+AP13))</f>
        <v>0</v>
      </c>
      <c r="BW13" s="245">
        <f>IF(ABS(AS13-(AO13+AQ13))&lt;0.001,0,AS13-(AO13+AQ13))</f>
        <v>0</v>
      </c>
      <c r="BX13" s="245">
        <f>IF(ABS(AX13-(AT13+AV13))&lt;0.001,0,AX13-(AT13+AV13))</f>
        <v>0</v>
      </c>
      <c r="BY13" s="245">
        <f>IF(ABS(AY13-(AU13+AW13))&lt;0.001,0,AY13-(AU13+AW13))</f>
        <v>0</v>
      </c>
      <c r="BZ13" s="245">
        <f>IF(ABS(AZ13-(AN13+AP13+AT13+AV13))&lt;0.001,0,AZ13-(AN13+AP13+AT13+AV13))</f>
        <v>0</v>
      </c>
      <c r="CA13" s="245">
        <f>IF(ABS(BA13-(AO13+AQ13+AU13+AW13))&lt;0.001,0,BA13-(AO13+AQ13+AU13+AW13))</f>
        <v>0</v>
      </c>
      <c r="CB13" s="245">
        <f>IF(ABS(AZ13-(AR13+AX13))&lt;0.001,0,AZ13-(AR13+AX13))</f>
        <v>0</v>
      </c>
      <c r="CC13" s="245">
        <f>IF(ABS(BA13-(AS13+AY13))&lt;0.001,0,BA13-(AS13+AY13))</f>
        <v>0</v>
      </c>
      <c r="CD13" s="355"/>
    </row>
    <row r="14" spans="2:82" s="211" customFormat="1" ht="15" customHeight="1">
      <c r="B14" s="12" t="s">
        <v>627</v>
      </c>
      <c r="C14" s="12"/>
      <c r="D14" s="12"/>
      <c r="E14" s="12"/>
      <c r="F14" s="12"/>
      <c r="H14" s="11" t="s">
        <v>560</v>
      </c>
      <c r="J14" s="233"/>
      <c r="K14" s="213"/>
      <c r="L14" s="233"/>
      <c r="M14" s="214"/>
      <c r="N14" s="233"/>
      <c r="O14" s="214"/>
      <c r="P14" s="233"/>
      <c r="Q14" s="213"/>
      <c r="R14" s="233"/>
      <c r="S14" s="214"/>
      <c r="T14" s="233"/>
      <c r="U14" s="45"/>
      <c r="V14" s="233"/>
      <c r="W14" s="213">
        <v>-18187</v>
      </c>
      <c r="Y14" s="233"/>
      <c r="Z14" s="213">
        <v>-4436</v>
      </c>
      <c r="AA14" s="233"/>
      <c r="AB14" s="214">
        <v>-4494</v>
      </c>
      <c r="AC14" s="233"/>
      <c r="AD14" s="214">
        <v>-8930</v>
      </c>
      <c r="AE14" s="233"/>
      <c r="AF14" s="213">
        <v>-4480</v>
      </c>
      <c r="AG14" s="233"/>
      <c r="AH14" s="214">
        <v>-4971</v>
      </c>
      <c r="AI14" s="233"/>
      <c r="AJ14" s="45">
        <v>-9451</v>
      </c>
      <c r="AK14" s="233">
        <v>-18083</v>
      </c>
      <c r="AL14" s="213">
        <v>-18381</v>
      </c>
      <c r="AN14" s="233">
        <v>-4384</v>
      </c>
      <c r="AO14" s="213">
        <v>-4519</v>
      </c>
      <c r="AP14" s="233"/>
      <c r="AQ14" s="214"/>
      <c r="AR14" s="233"/>
      <c r="AS14" s="214"/>
      <c r="AT14" s="233"/>
      <c r="AU14" s="213"/>
      <c r="AV14" s="233"/>
      <c r="AW14" s="214"/>
      <c r="AX14" s="233"/>
      <c r="AY14" s="45"/>
      <c r="AZ14" s="233"/>
      <c r="BA14" s="213"/>
      <c r="BC14" s="351"/>
      <c r="BD14" s="245">
        <f t="shared" si="0"/>
        <v>0</v>
      </c>
      <c r="BE14" s="245">
        <f t="shared" si="1"/>
        <v>0</v>
      </c>
      <c r="BF14" s="245">
        <f t="shared" si="2"/>
        <v>0</v>
      </c>
      <c r="BG14" s="245">
        <f t="shared" si="3"/>
        <v>0</v>
      </c>
      <c r="BH14" s="245">
        <f t="shared" si="4"/>
        <v>0</v>
      </c>
      <c r="BI14" s="245">
        <f t="shared" si="20"/>
        <v>0</v>
      </c>
      <c r="BJ14" s="245">
        <f t="shared" si="5"/>
        <v>0</v>
      </c>
      <c r="BK14" s="245">
        <f t="shared" si="21"/>
        <v>0</v>
      </c>
      <c r="BM14" s="245">
        <f t="shared" si="6"/>
        <v>0</v>
      </c>
      <c r="BN14" s="245">
        <f t="shared" si="7"/>
        <v>0</v>
      </c>
      <c r="BO14" s="245">
        <f t="shared" si="8"/>
        <v>0</v>
      </c>
      <c r="BP14" s="245">
        <f t="shared" si="9"/>
        <v>0</v>
      </c>
      <c r="BQ14" s="245">
        <f t="shared" si="22"/>
        <v>0</v>
      </c>
      <c r="BR14" s="245">
        <f t="shared" si="10"/>
        <v>0</v>
      </c>
      <c r="BS14" s="245">
        <f t="shared" si="23"/>
        <v>0</v>
      </c>
      <c r="BT14" s="245">
        <f t="shared" si="11"/>
        <v>0</v>
      </c>
      <c r="BV14" s="245">
        <f t="shared" si="12"/>
        <v>4384</v>
      </c>
      <c r="BW14" s="245">
        <f t="shared" si="13"/>
        <v>4519</v>
      </c>
      <c r="BX14" s="245">
        <f t="shared" si="14"/>
        <v>0</v>
      </c>
      <c r="BY14" s="245">
        <f t="shared" si="15"/>
        <v>0</v>
      </c>
      <c r="BZ14" s="245">
        <f t="shared" si="16"/>
        <v>4384</v>
      </c>
      <c r="CA14" s="245">
        <f t="shared" si="17"/>
        <v>4519</v>
      </c>
      <c r="CB14" s="245">
        <f t="shared" si="18"/>
        <v>0</v>
      </c>
      <c r="CC14" s="245">
        <f t="shared" si="19"/>
        <v>0</v>
      </c>
      <c r="CD14" s="354"/>
    </row>
    <row r="15" spans="2:82" s="90" customFormat="1" ht="15" customHeight="1">
      <c r="C15" s="90" t="s">
        <v>654</v>
      </c>
      <c r="F15" s="94"/>
      <c r="G15" s="94"/>
      <c r="H15" s="93" t="s">
        <v>561</v>
      </c>
      <c r="J15" s="271"/>
      <c r="K15" s="89"/>
      <c r="L15" s="271"/>
      <c r="M15" s="222"/>
      <c r="N15" s="271"/>
      <c r="O15" s="222"/>
      <c r="P15" s="271"/>
      <c r="Q15" s="89"/>
      <c r="R15" s="271"/>
      <c r="S15" s="222"/>
      <c r="T15" s="271"/>
      <c r="U15" s="91"/>
      <c r="V15" s="271"/>
      <c r="W15" s="89">
        <v>-6816</v>
      </c>
      <c r="Y15" s="271"/>
      <c r="Z15" s="89">
        <v>-1604</v>
      </c>
      <c r="AA15" s="271"/>
      <c r="AB15" s="222">
        <v>-1669</v>
      </c>
      <c r="AC15" s="271"/>
      <c r="AD15" s="222">
        <v>-3273</v>
      </c>
      <c r="AE15" s="271"/>
      <c r="AF15" s="89">
        <v>-1726</v>
      </c>
      <c r="AG15" s="271"/>
      <c r="AH15" s="222">
        <v>-2118</v>
      </c>
      <c r="AI15" s="271"/>
      <c r="AJ15" s="91">
        <v>-3844</v>
      </c>
      <c r="AK15" s="271">
        <v>-6767</v>
      </c>
      <c r="AL15" s="89">
        <v>-7116</v>
      </c>
      <c r="AN15" s="271">
        <v>-1594</v>
      </c>
      <c r="AO15" s="89">
        <v>-1712</v>
      </c>
      <c r="AP15" s="271"/>
      <c r="AQ15" s="222"/>
      <c r="AR15" s="271"/>
      <c r="AS15" s="222"/>
      <c r="AT15" s="271"/>
      <c r="AU15" s="89"/>
      <c r="AV15" s="271"/>
      <c r="AW15" s="222"/>
      <c r="AX15" s="271"/>
      <c r="AY15" s="91"/>
      <c r="AZ15" s="271"/>
      <c r="BA15" s="89"/>
      <c r="BC15" s="352"/>
      <c r="BD15" s="245">
        <f>IF(ABS(N15-(J15+L15))&lt;0.001,0,N15-(J15+L15))</f>
        <v>0</v>
      </c>
      <c r="BE15" s="245">
        <f>IF(ABS(O15-(K15+M15))&lt;0.001,0,O15-(K15+M15))</f>
        <v>0</v>
      </c>
      <c r="BF15" s="245">
        <f>IF(ABS(T15-(P15+R15))&lt;0.001,0,T15-(P15+R15))</f>
        <v>0</v>
      </c>
      <c r="BG15" s="245">
        <f>IF(ABS(U15-(Q15+S15))&lt;0.001,0,U15-(Q15+S15))</f>
        <v>0</v>
      </c>
      <c r="BH15" s="245">
        <f>IF(ABS(V15-(J15+L15+P15+R15))&lt;0.001,0,V15-(J15+L15+P15+R15))</f>
        <v>0</v>
      </c>
      <c r="BI15" s="245">
        <f t="shared" si="20"/>
        <v>0</v>
      </c>
      <c r="BJ15" s="245">
        <f>IF(ABS(V15-(N15+T15))&lt;0.001,0,V15-(N15+T15))</f>
        <v>0</v>
      </c>
      <c r="BK15" s="245">
        <f t="shared" si="21"/>
        <v>0</v>
      </c>
      <c r="BM15" s="245">
        <f>IF(ABS(AC15-(Y15+AA15))&lt;0.001,0,AC15-(Y15+AA15))</f>
        <v>0</v>
      </c>
      <c r="BN15" s="245">
        <f>IF(ABS(AD15-(Z15+AB15))&lt;0.001,0,AD15-(Z15+AB15))</f>
        <v>0</v>
      </c>
      <c r="BO15" s="245">
        <f>IF(ABS(AI15-(AE15+AG15))&lt;0.001,0,AI15-(AE15+AG15))</f>
        <v>0</v>
      </c>
      <c r="BP15" s="245">
        <f>IF(ABS(AJ15-(AF15+AH15))&lt;0.001,0,AJ15-(AF15+AH15))</f>
        <v>0</v>
      </c>
      <c r="BQ15" s="245">
        <f t="shared" si="22"/>
        <v>0</v>
      </c>
      <c r="BR15" s="245">
        <f>IF(ABS(AL15-(Z15+AB15+AF15+AH15))&lt;0.001,0,AL15-(Z15+AB15+AF15+AH15))</f>
        <v>1</v>
      </c>
      <c r="BS15" s="245">
        <f t="shared" si="23"/>
        <v>0</v>
      </c>
      <c r="BT15" s="245">
        <f>IF(ABS(AL15-(AD15+AJ15))&lt;0.001,0,AL15-(AD15+AJ15))</f>
        <v>1</v>
      </c>
      <c r="BV15" s="245">
        <f>IF(ABS(AR15-(AN15+AP15))&lt;0.001,0,AR15-(AN15+AP15))</f>
        <v>1594</v>
      </c>
      <c r="BW15" s="245">
        <f>IF(ABS(AS15-(AO15+AQ15))&lt;0.001,0,AS15-(AO15+AQ15))</f>
        <v>1712</v>
      </c>
      <c r="BX15" s="245">
        <f>IF(ABS(AX15-(AT15+AV15))&lt;0.001,0,AX15-(AT15+AV15))</f>
        <v>0</v>
      </c>
      <c r="BY15" s="245">
        <f>IF(ABS(AY15-(AU15+AW15))&lt;0.001,0,AY15-(AU15+AW15))</f>
        <v>0</v>
      </c>
      <c r="BZ15" s="245">
        <f>IF(ABS(AZ15-(AN15+AP15+AT15+AV15))&lt;0.001,0,AZ15-(AN15+AP15+AT15+AV15))</f>
        <v>1594</v>
      </c>
      <c r="CA15" s="245">
        <f>IF(ABS(BA15-(AO15+AQ15+AU15+AW15))&lt;0.001,0,BA15-(AO15+AQ15+AU15+AW15))</f>
        <v>1712</v>
      </c>
      <c r="CB15" s="245">
        <f>IF(ABS(AZ15-(AR15+AX15))&lt;0.001,0,AZ15-(AR15+AX15))</f>
        <v>0</v>
      </c>
      <c r="CC15" s="245">
        <f>IF(ABS(BA15-(AS15+AY15))&lt;0.001,0,BA15-(AS15+AY15))</f>
        <v>0</v>
      </c>
      <c r="CD15" s="355"/>
    </row>
    <row r="16" spans="2:82" s="90" customFormat="1" ht="15" customHeight="1">
      <c r="C16" s="90" t="s">
        <v>655</v>
      </c>
      <c r="F16" s="94"/>
      <c r="G16" s="94"/>
      <c r="H16" s="93" t="s">
        <v>408</v>
      </c>
      <c r="J16" s="271"/>
      <c r="K16" s="89"/>
      <c r="L16" s="271"/>
      <c r="M16" s="222"/>
      <c r="N16" s="271"/>
      <c r="O16" s="222"/>
      <c r="P16" s="271"/>
      <c r="Q16" s="89"/>
      <c r="R16" s="271"/>
      <c r="S16" s="222"/>
      <c r="T16" s="271"/>
      <c r="U16" s="91"/>
      <c r="V16" s="271"/>
      <c r="W16" s="89">
        <v>-5350</v>
      </c>
      <c r="Y16" s="271"/>
      <c r="Z16" s="89">
        <v>-1284</v>
      </c>
      <c r="AA16" s="271"/>
      <c r="AB16" s="222">
        <v>-1297</v>
      </c>
      <c r="AC16" s="271"/>
      <c r="AD16" s="222">
        <v>-2581</v>
      </c>
      <c r="AE16" s="271"/>
      <c r="AF16" s="89">
        <v>-1292</v>
      </c>
      <c r="AG16" s="271"/>
      <c r="AH16" s="222">
        <v>-1256</v>
      </c>
      <c r="AI16" s="271"/>
      <c r="AJ16" s="91">
        <v>-2548</v>
      </c>
      <c r="AK16" s="271">
        <v>-5275</v>
      </c>
      <c r="AL16" s="89">
        <v>-5128</v>
      </c>
      <c r="AN16" s="271">
        <v>-1262</v>
      </c>
      <c r="AO16" s="89">
        <v>-1221</v>
      </c>
      <c r="AP16" s="271"/>
      <c r="AQ16" s="222"/>
      <c r="AR16" s="271"/>
      <c r="AS16" s="222"/>
      <c r="AT16" s="271"/>
      <c r="AU16" s="89"/>
      <c r="AV16" s="271"/>
      <c r="AW16" s="222"/>
      <c r="AX16" s="271"/>
      <c r="AY16" s="91"/>
      <c r="AZ16" s="271"/>
      <c r="BA16" s="89"/>
      <c r="BC16" s="352"/>
      <c r="BD16" s="245">
        <f>IF(ABS(N16-(J16+L16))&lt;0.001,0,N16-(J16+L16))</f>
        <v>0</v>
      </c>
      <c r="BE16" s="245">
        <f>IF(ABS(O16-(K16+M16))&lt;0.001,0,O16-(K16+M16))</f>
        <v>0</v>
      </c>
      <c r="BF16" s="245">
        <f>IF(ABS(T16-(P16+R16))&lt;0.001,0,T16-(P16+R16))</f>
        <v>0</v>
      </c>
      <c r="BG16" s="245">
        <f>IF(ABS(U16-(Q16+S16))&lt;0.001,0,U16-(Q16+S16))</f>
        <v>0</v>
      </c>
      <c r="BH16" s="245">
        <f>IF(ABS(V16-(J16+L16+P16+R16))&lt;0.001,0,V16-(J16+L16+P16+R16))</f>
        <v>0</v>
      </c>
      <c r="BI16" s="245">
        <f t="shared" si="20"/>
        <v>0</v>
      </c>
      <c r="BJ16" s="245">
        <f>IF(ABS(V16-(N16+T16))&lt;0.001,0,V16-(N16+T16))</f>
        <v>0</v>
      </c>
      <c r="BK16" s="245">
        <f t="shared" si="21"/>
        <v>0</v>
      </c>
      <c r="BM16" s="245">
        <f>IF(ABS(AC16-(Y16+AA16))&lt;0.001,0,AC16-(Y16+AA16))</f>
        <v>0</v>
      </c>
      <c r="BN16" s="245">
        <f>IF(ABS(AD16-(Z16+AB16))&lt;0.001,0,AD16-(Z16+AB16))</f>
        <v>0</v>
      </c>
      <c r="BO16" s="245">
        <f>IF(ABS(AI16-(AE16+AG16))&lt;0.001,0,AI16-(AE16+AG16))</f>
        <v>0</v>
      </c>
      <c r="BP16" s="245">
        <f>IF(ABS(AJ16-(AF16+AH16))&lt;0.001,0,AJ16-(AF16+AH16))</f>
        <v>0</v>
      </c>
      <c r="BQ16" s="245">
        <f t="shared" si="22"/>
        <v>0</v>
      </c>
      <c r="BR16" s="245">
        <f>IF(ABS(AL16-(Z16+AB16+AF16+AH16))&lt;0.001,0,AL16-(Z16+AB16+AF16+AH16))</f>
        <v>1</v>
      </c>
      <c r="BS16" s="245">
        <f t="shared" si="23"/>
        <v>0</v>
      </c>
      <c r="BT16" s="245">
        <f>IF(ABS(AL16-(AD16+AJ16))&lt;0.001,0,AL16-(AD16+AJ16))</f>
        <v>1</v>
      </c>
      <c r="BV16" s="245">
        <f>IF(ABS(AR16-(AN16+AP16))&lt;0.001,0,AR16-(AN16+AP16))</f>
        <v>1262</v>
      </c>
      <c r="BW16" s="245">
        <f>IF(ABS(AS16-(AO16+AQ16))&lt;0.001,0,AS16-(AO16+AQ16))</f>
        <v>1221</v>
      </c>
      <c r="BX16" s="245">
        <f>IF(ABS(AX16-(AT16+AV16))&lt;0.001,0,AX16-(AT16+AV16))</f>
        <v>0</v>
      </c>
      <c r="BY16" s="245">
        <f>IF(ABS(AY16-(AU16+AW16))&lt;0.001,0,AY16-(AU16+AW16))</f>
        <v>0</v>
      </c>
      <c r="BZ16" s="245">
        <f>IF(ABS(AZ16-(AN16+AP16+AT16+AV16))&lt;0.001,0,AZ16-(AN16+AP16+AT16+AV16))</f>
        <v>1262</v>
      </c>
      <c r="CA16" s="245">
        <f>IF(ABS(BA16-(AO16+AQ16+AU16+AW16))&lt;0.001,0,BA16-(AO16+AQ16+AU16+AW16))</f>
        <v>1221</v>
      </c>
      <c r="CB16" s="245">
        <f>IF(ABS(AZ16-(AR16+AX16))&lt;0.001,0,AZ16-(AR16+AX16))</f>
        <v>0</v>
      </c>
      <c r="CC16" s="245">
        <f>IF(ABS(BA16-(AS16+AY16))&lt;0.001,0,BA16-(AS16+AY16))</f>
        <v>0</v>
      </c>
      <c r="CD16" s="355"/>
    </row>
    <row r="17" spans="1:82" s="90" customFormat="1" ht="15" customHeight="1">
      <c r="C17" s="90" t="s">
        <v>656</v>
      </c>
      <c r="F17" s="94"/>
      <c r="G17" s="94"/>
      <c r="H17" s="93" t="s">
        <v>14</v>
      </c>
      <c r="J17" s="271"/>
      <c r="K17" s="89"/>
      <c r="L17" s="271"/>
      <c r="M17" s="222"/>
      <c r="N17" s="271"/>
      <c r="O17" s="222"/>
      <c r="P17" s="271"/>
      <c r="Q17" s="89"/>
      <c r="R17" s="271"/>
      <c r="S17" s="222"/>
      <c r="T17" s="271"/>
      <c r="U17" s="91"/>
      <c r="V17" s="271"/>
      <c r="W17" s="89">
        <v>-2999</v>
      </c>
      <c r="Y17" s="271"/>
      <c r="Z17" s="89">
        <v>-773</v>
      </c>
      <c r="AA17" s="271"/>
      <c r="AB17" s="222">
        <v>-770</v>
      </c>
      <c r="AC17" s="271"/>
      <c r="AD17" s="222">
        <v>-1543</v>
      </c>
      <c r="AE17" s="271"/>
      <c r="AF17" s="89">
        <v>-722</v>
      </c>
      <c r="AG17" s="271"/>
      <c r="AH17" s="222">
        <v>-809</v>
      </c>
      <c r="AI17" s="271"/>
      <c r="AJ17" s="91">
        <v>-1531</v>
      </c>
      <c r="AK17" s="271">
        <v>-3023</v>
      </c>
      <c r="AL17" s="89">
        <v>-3074</v>
      </c>
      <c r="AN17" s="271">
        <v>-763</v>
      </c>
      <c r="AO17" s="89">
        <v>-789</v>
      </c>
      <c r="AP17" s="271"/>
      <c r="AQ17" s="222"/>
      <c r="AR17" s="271"/>
      <c r="AS17" s="222"/>
      <c r="AT17" s="271"/>
      <c r="AU17" s="89"/>
      <c r="AV17" s="271"/>
      <c r="AW17" s="222"/>
      <c r="AX17" s="271"/>
      <c r="AY17" s="91"/>
      <c r="AZ17" s="271"/>
      <c r="BA17" s="89"/>
      <c r="BC17" s="352"/>
      <c r="BD17" s="245">
        <f t="shared" si="0"/>
        <v>0</v>
      </c>
      <c r="BE17" s="245">
        <f t="shared" si="1"/>
        <v>0</v>
      </c>
      <c r="BF17" s="245">
        <f t="shared" si="2"/>
        <v>0</v>
      </c>
      <c r="BG17" s="245">
        <f t="shared" si="3"/>
        <v>0</v>
      </c>
      <c r="BH17" s="245">
        <f t="shared" si="4"/>
        <v>0</v>
      </c>
      <c r="BI17" s="245">
        <f t="shared" si="20"/>
        <v>0</v>
      </c>
      <c r="BJ17" s="245">
        <f t="shared" si="5"/>
        <v>0</v>
      </c>
      <c r="BK17" s="245">
        <f t="shared" si="21"/>
        <v>0</v>
      </c>
      <c r="BM17" s="245">
        <f t="shared" si="6"/>
        <v>0</v>
      </c>
      <c r="BN17" s="245">
        <f t="shared" si="7"/>
        <v>0</v>
      </c>
      <c r="BO17" s="245">
        <f t="shared" si="8"/>
        <v>0</v>
      </c>
      <c r="BP17" s="245">
        <f t="shared" si="9"/>
        <v>0</v>
      </c>
      <c r="BQ17" s="245">
        <f t="shared" si="22"/>
        <v>0</v>
      </c>
      <c r="BR17" s="245">
        <f t="shared" si="10"/>
        <v>0</v>
      </c>
      <c r="BS17" s="245">
        <f t="shared" si="23"/>
        <v>0</v>
      </c>
      <c r="BT17" s="245">
        <f t="shared" si="11"/>
        <v>0</v>
      </c>
      <c r="BV17" s="245">
        <f t="shared" si="12"/>
        <v>763</v>
      </c>
      <c r="BW17" s="245">
        <f t="shared" si="13"/>
        <v>789</v>
      </c>
      <c r="BX17" s="245">
        <f t="shared" si="14"/>
        <v>0</v>
      </c>
      <c r="BY17" s="245">
        <f t="shared" si="15"/>
        <v>0</v>
      </c>
      <c r="BZ17" s="245">
        <f t="shared" si="16"/>
        <v>763</v>
      </c>
      <c r="CA17" s="245">
        <f t="shared" si="17"/>
        <v>789</v>
      </c>
      <c r="CB17" s="245">
        <f t="shared" si="18"/>
        <v>0</v>
      </c>
      <c r="CC17" s="245">
        <f t="shared" si="19"/>
        <v>0</v>
      </c>
      <c r="CD17" s="355"/>
    </row>
    <row r="18" spans="1:82" s="90" customFormat="1" ht="15" customHeight="1">
      <c r="C18" s="90" t="s">
        <v>657</v>
      </c>
      <c r="F18" s="94"/>
      <c r="G18" s="94"/>
      <c r="H18" s="93"/>
      <c r="J18" s="271"/>
      <c r="K18" s="89"/>
      <c r="L18" s="271"/>
      <c r="M18" s="222"/>
      <c r="N18" s="271"/>
      <c r="O18" s="222"/>
      <c r="P18" s="271"/>
      <c r="Q18" s="89"/>
      <c r="R18" s="271"/>
      <c r="S18" s="222"/>
      <c r="T18" s="271"/>
      <c r="U18" s="91"/>
      <c r="V18" s="271"/>
      <c r="W18" s="89">
        <v>-3022</v>
      </c>
      <c r="Y18" s="271"/>
      <c r="Z18" s="89">
        <v>-775</v>
      </c>
      <c r="AA18" s="271"/>
      <c r="AB18" s="222">
        <v>-758</v>
      </c>
      <c r="AC18" s="271"/>
      <c r="AD18" s="222">
        <v>-1533</v>
      </c>
      <c r="AE18" s="271"/>
      <c r="AF18" s="89">
        <v>-741</v>
      </c>
      <c r="AG18" s="271"/>
      <c r="AH18" s="222">
        <v>-788</v>
      </c>
      <c r="AI18" s="271"/>
      <c r="AJ18" s="91">
        <v>-1529</v>
      </c>
      <c r="AK18" s="271">
        <v>-3018</v>
      </c>
      <c r="AL18" s="89">
        <v>-3062</v>
      </c>
      <c r="AN18" s="271">
        <v>-765</v>
      </c>
      <c r="AO18" s="89">
        <v>-797</v>
      </c>
      <c r="AP18" s="271"/>
      <c r="AQ18" s="222"/>
      <c r="AR18" s="271"/>
      <c r="AS18" s="222"/>
      <c r="AT18" s="271"/>
      <c r="AU18" s="89"/>
      <c r="AV18" s="271"/>
      <c r="AW18" s="222"/>
      <c r="AX18" s="271"/>
      <c r="AY18" s="91"/>
      <c r="AZ18" s="271"/>
      <c r="BA18" s="89"/>
      <c r="BC18" s="352"/>
      <c r="BD18" s="245">
        <f t="shared" si="0"/>
        <v>0</v>
      </c>
      <c r="BE18" s="245">
        <f t="shared" si="1"/>
        <v>0</v>
      </c>
      <c r="BF18" s="245">
        <f t="shared" si="2"/>
        <v>0</v>
      </c>
      <c r="BG18" s="245">
        <f t="shared" si="3"/>
        <v>0</v>
      </c>
      <c r="BH18" s="245">
        <f t="shared" si="4"/>
        <v>0</v>
      </c>
      <c r="BI18" s="245">
        <f t="shared" si="20"/>
        <v>0</v>
      </c>
      <c r="BJ18" s="245">
        <f t="shared" si="5"/>
        <v>0</v>
      </c>
      <c r="BK18" s="245">
        <f t="shared" si="21"/>
        <v>0</v>
      </c>
      <c r="BM18" s="245">
        <f t="shared" si="6"/>
        <v>0</v>
      </c>
      <c r="BN18" s="245">
        <f t="shared" si="7"/>
        <v>0</v>
      </c>
      <c r="BO18" s="245">
        <f t="shared" si="8"/>
        <v>0</v>
      </c>
      <c r="BP18" s="245">
        <f t="shared" si="9"/>
        <v>0</v>
      </c>
      <c r="BQ18" s="245">
        <f t="shared" si="22"/>
        <v>0</v>
      </c>
      <c r="BR18" s="245">
        <f t="shared" si="10"/>
        <v>0</v>
      </c>
      <c r="BS18" s="245">
        <f t="shared" si="23"/>
        <v>0</v>
      </c>
      <c r="BT18" s="245">
        <f t="shared" si="11"/>
        <v>0</v>
      </c>
      <c r="BV18" s="245">
        <f t="shared" si="12"/>
        <v>765</v>
      </c>
      <c r="BW18" s="245">
        <f t="shared" si="13"/>
        <v>797</v>
      </c>
      <c r="BX18" s="245">
        <f t="shared" si="14"/>
        <v>0</v>
      </c>
      <c r="BY18" s="245">
        <f t="shared" si="15"/>
        <v>0</v>
      </c>
      <c r="BZ18" s="245">
        <f t="shared" si="16"/>
        <v>765</v>
      </c>
      <c r="CA18" s="245">
        <f t="shared" si="17"/>
        <v>797</v>
      </c>
      <c r="CB18" s="245">
        <f t="shared" si="18"/>
        <v>0</v>
      </c>
      <c r="CC18" s="245">
        <f t="shared" si="19"/>
        <v>0</v>
      </c>
      <c r="CD18" s="355"/>
    </row>
    <row r="19" spans="1:82" s="211" customFormat="1" ht="15" customHeight="1">
      <c r="B19" s="12" t="s">
        <v>631</v>
      </c>
      <c r="C19" s="12"/>
      <c r="D19" s="12"/>
      <c r="E19" s="12"/>
      <c r="F19" s="43"/>
      <c r="G19" s="28"/>
      <c r="H19" s="44" t="s">
        <v>562</v>
      </c>
      <c r="J19" s="233"/>
      <c r="K19" s="213"/>
      <c r="L19" s="233"/>
      <c r="M19" s="214"/>
      <c r="N19" s="233"/>
      <c r="O19" s="214"/>
      <c r="P19" s="233"/>
      <c r="Q19" s="213"/>
      <c r="R19" s="233"/>
      <c r="S19" s="214"/>
      <c r="T19" s="233"/>
      <c r="U19" s="45"/>
      <c r="V19" s="233"/>
      <c r="W19" s="213">
        <v>-8339</v>
      </c>
      <c r="X19" s="90"/>
      <c r="Y19" s="233"/>
      <c r="Z19" s="213">
        <v>-2106</v>
      </c>
      <c r="AA19" s="233"/>
      <c r="AB19" s="214">
        <v>-2065</v>
      </c>
      <c r="AC19" s="233"/>
      <c r="AD19" s="214">
        <v>-4171</v>
      </c>
      <c r="AE19" s="233"/>
      <c r="AF19" s="213">
        <v>-1916</v>
      </c>
      <c r="AG19" s="233"/>
      <c r="AH19" s="214">
        <v>-2113</v>
      </c>
      <c r="AI19" s="233"/>
      <c r="AJ19" s="45">
        <v>-4029</v>
      </c>
      <c r="AK19" s="233">
        <v>-8339</v>
      </c>
      <c r="AL19" s="213">
        <v>-8200</v>
      </c>
      <c r="AM19" s="90"/>
      <c r="AN19" s="233">
        <v>-2093</v>
      </c>
      <c r="AO19" s="213">
        <v>-2115</v>
      </c>
      <c r="AP19" s="233"/>
      <c r="AQ19" s="214"/>
      <c r="AR19" s="233"/>
      <c r="AS19" s="214"/>
      <c r="AT19" s="233"/>
      <c r="AU19" s="213"/>
      <c r="AV19" s="233"/>
      <c r="AW19" s="214"/>
      <c r="AX19" s="233"/>
      <c r="AY19" s="45"/>
      <c r="AZ19" s="233"/>
      <c r="BA19" s="213"/>
      <c r="BC19" s="351"/>
      <c r="BD19" s="245">
        <f t="shared" si="0"/>
        <v>0</v>
      </c>
      <c r="BE19" s="245">
        <f t="shared" si="1"/>
        <v>0</v>
      </c>
      <c r="BF19" s="245">
        <f t="shared" si="2"/>
        <v>0</v>
      </c>
      <c r="BG19" s="245">
        <f t="shared" si="3"/>
        <v>0</v>
      </c>
      <c r="BH19" s="245">
        <f t="shared" si="4"/>
        <v>0</v>
      </c>
      <c r="BI19" s="245">
        <f t="shared" si="20"/>
        <v>0</v>
      </c>
      <c r="BJ19" s="245">
        <f t="shared" si="5"/>
        <v>0</v>
      </c>
      <c r="BK19" s="245">
        <f t="shared" si="21"/>
        <v>0</v>
      </c>
      <c r="BM19" s="245">
        <f t="shared" si="6"/>
        <v>0</v>
      </c>
      <c r="BN19" s="245">
        <f t="shared" si="7"/>
        <v>0</v>
      </c>
      <c r="BO19" s="245">
        <f t="shared" si="8"/>
        <v>0</v>
      </c>
      <c r="BP19" s="245">
        <f t="shared" si="9"/>
        <v>0</v>
      </c>
      <c r="BQ19" s="245">
        <f t="shared" si="22"/>
        <v>0</v>
      </c>
      <c r="BR19" s="245">
        <f t="shared" si="10"/>
        <v>0</v>
      </c>
      <c r="BS19" s="245">
        <f t="shared" si="23"/>
        <v>0</v>
      </c>
      <c r="BT19" s="245">
        <f t="shared" si="11"/>
        <v>0</v>
      </c>
      <c r="BV19" s="245">
        <f t="shared" si="12"/>
        <v>2093</v>
      </c>
      <c r="BW19" s="245">
        <f t="shared" si="13"/>
        <v>2115</v>
      </c>
      <c r="BX19" s="245">
        <f t="shared" si="14"/>
        <v>0</v>
      </c>
      <c r="BY19" s="245">
        <f t="shared" si="15"/>
        <v>0</v>
      </c>
      <c r="BZ19" s="245">
        <f t="shared" si="16"/>
        <v>2093</v>
      </c>
      <c r="CA19" s="245">
        <f t="shared" si="17"/>
        <v>2115</v>
      </c>
      <c r="CB19" s="245">
        <f t="shared" si="18"/>
        <v>0</v>
      </c>
      <c r="CC19" s="245">
        <f t="shared" si="19"/>
        <v>0</v>
      </c>
      <c r="CD19" s="354"/>
    </row>
    <row r="20" spans="1:82" s="90" customFormat="1" ht="15" customHeight="1">
      <c r="B20" s="90" t="s">
        <v>658</v>
      </c>
      <c r="F20" s="94"/>
      <c r="G20" s="94"/>
      <c r="H20" s="93"/>
      <c r="J20" s="271"/>
      <c r="K20" s="89"/>
      <c r="L20" s="271"/>
      <c r="M20" s="222"/>
      <c r="N20" s="271"/>
      <c r="O20" s="222"/>
      <c r="P20" s="271"/>
      <c r="Q20" s="89"/>
      <c r="R20" s="271"/>
      <c r="S20" s="222"/>
      <c r="T20" s="271"/>
      <c r="U20" s="91"/>
      <c r="V20" s="271"/>
      <c r="W20" s="89">
        <v>-1893</v>
      </c>
      <c r="Y20" s="271"/>
      <c r="Z20" s="89">
        <v>-926</v>
      </c>
      <c r="AA20" s="271"/>
      <c r="AB20" s="222">
        <v>-318</v>
      </c>
      <c r="AC20" s="271"/>
      <c r="AD20" s="222">
        <v>-1244</v>
      </c>
      <c r="AE20" s="271"/>
      <c r="AF20" s="89">
        <v>-300</v>
      </c>
      <c r="AG20" s="271"/>
      <c r="AH20" s="222">
        <v>-307</v>
      </c>
      <c r="AI20" s="271"/>
      <c r="AJ20" s="91">
        <v>-607</v>
      </c>
      <c r="AK20" s="271">
        <v>-1874</v>
      </c>
      <c r="AL20" s="89">
        <v>-1851</v>
      </c>
      <c r="AN20" s="271">
        <v>-921</v>
      </c>
      <c r="AO20" s="89">
        <v>-920</v>
      </c>
      <c r="AP20" s="271"/>
      <c r="AQ20" s="222"/>
      <c r="AR20" s="271"/>
      <c r="AS20" s="222"/>
      <c r="AT20" s="271"/>
      <c r="AU20" s="89"/>
      <c r="AV20" s="271"/>
      <c r="AW20" s="222"/>
      <c r="AX20" s="271"/>
      <c r="AY20" s="91"/>
      <c r="AZ20" s="271"/>
      <c r="BA20" s="89"/>
      <c r="BC20" s="352"/>
      <c r="BD20" s="245">
        <f>IF(ABS(N20-(J20+L20))&lt;0.001,0,N20-(J20+L20))</f>
        <v>0</v>
      </c>
      <c r="BE20" s="245">
        <f>IF(ABS(O20-(K20+M20))&lt;0.001,0,O20-(K20+M20))</f>
        <v>0</v>
      </c>
      <c r="BF20" s="245">
        <f>IF(ABS(T20-(P20+R20))&lt;0.001,0,T20-(P20+R20))</f>
        <v>0</v>
      </c>
      <c r="BG20" s="245">
        <f>IF(ABS(U20-(Q20+S20))&lt;0.001,0,U20-(Q20+S20))</f>
        <v>0</v>
      </c>
      <c r="BH20" s="245">
        <f>IF(ABS(V20-(J20+L20+P20+R20))&lt;0.001,0,V20-(J20+L20+P20+R20))</f>
        <v>0</v>
      </c>
      <c r="BI20" s="245">
        <f t="shared" si="20"/>
        <v>0</v>
      </c>
      <c r="BJ20" s="245">
        <f>IF(ABS(V20-(N20+T20))&lt;0.001,0,V20-(N20+T20))</f>
        <v>0</v>
      </c>
      <c r="BK20" s="245">
        <f t="shared" si="21"/>
        <v>0</v>
      </c>
      <c r="BM20" s="245">
        <f>IF(ABS(AC20-(Y20+AA20))&lt;0.001,0,AC20-(Y20+AA20))</f>
        <v>0</v>
      </c>
      <c r="BN20" s="245">
        <f>IF(ABS(AD20-(Z20+AB20))&lt;0.001,0,AD20-(Z20+AB20))</f>
        <v>0</v>
      </c>
      <c r="BO20" s="245">
        <f>IF(ABS(AI20-(AE20+AG20))&lt;0.001,0,AI20-(AE20+AG20))</f>
        <v>0</v>
      </c>
      <c r="BP20" s="245">
        <f>IF(ABS(AJ20-(AF20+AH20))&lt;0.001,0,AJ20-(AF20+AH20))</f>
        <v>0</v>
      </c>
      <c r="BQ20" s="245">
        <f t="shared" si="22"/>
        <v>0</v>
      </c>
      <c r="BR20" s="245">
        <f>IF(ABS(AL20-(Z20+AB20+AF20+AH20))&lt;0.001,0,AL20-(Z20+AB20+AF20+AH20))</f>
        <v>0</v>
      </c>
      <c r="BS20" s="245">
        <f t="shared" si="23"/>
        <v>0</v>
      </c>
      <c r="BT20" s="245">
        <f>IF(ABS(AL20-(AD20+AJ20))&lt;0.001,0,AL20-(AD20+AJ20))</f>
        <v>0</v>
      </c>
      <c r="BV20" s="245">
        <f>IF(ABS(AR20-(AN20+AP20))&lt;0.001,0,AR20-(AN20+AP20))</f>
        <v>921</v>
      </c>
      <c r="BW20" s="245">
        <f>IF(ABS(AS20-(AO20+AQ20))&lt;0.001,0,AS20-(AO20+AQ20))</f>
        <v>920</v>
      </c>
      <c r="BX20" s="245">
        <f>IF(ABS(AX20-(AT20+AV20))&lt;0.001,0,AX20-(AT20+AV20))</f>
        <v>0</v>
      </c>
      <c r="BY20" s="245">
        <f>IF(ABS(AY20-(AU20+AW20))&lt;0.001,0,AY20-(AU20+AW20))</f>
        <v>0</v>
      </c>
      <c r="BZ20" s="245">
        <f>IF(ABS(AZ20-(AN20+AP20+AT20+AV20))&lt;0.001,0,AZ20-(AN20+AP20+AT20+AV20))</f>
        <v>921</v>
      </c>
      <c r="CA20" s="245">
        <f>IF(ABS(BA20-(AO20+AQ20+AU20+AW20))&lt;0.001,0,BA20-(AO20+AQ20+AU20+AW20))</f>
        <v>920</v>
      </c>
      <c r="CB20" s="245">
        <f>IF(ABS(AZ20-(AR20+AX20))&lt;0.001,0,AZ20-(AR20+AX20))</f>
        <v>0</v>
      </c>
      <c r="CC20" s="245">
        <f>IF(ABS(BA20-(AS20+AY20))&lt;0.001,0,BA20-(AS20+AY20))</f>
        <v>0</v>
      </c>
      <c r="CD20" s="355"/>
    </row>
    <row r="21" spans="1:82" s="211" customFormat="1" ht="15" customHeight="1">
      <c r="B21" s="12" t="s">
        <v>659</v>
      </c>
      <c r="C21" s="12"/>
      <c r="D21" s="12"/>
      <c r="E21" s="12"/>
      <c r="F21" s="43"/>
      <c r="G21" s="28"/>
      <c r="H21" s="44"/>
      <c r="J21" s="233"/>
      <c r="K21" s="213"/>
      <c r="L21" s="233"/>
      <c r="M21" s="214"/>
      <c r="N21" s="233"/>
      <c r="O21" s="214"/>
      <c r="P21" s="233"/>
      <c r="Q21" s="213"/>
      <c r="R21" s="233"/>
      <c r="S21" s="214"/>
      <c r="T21" s="233"/>
      <c r="U21" s="45"/>
      <c r="V21" s="233"/>
      <c r="W21" s="213">
        <v>274</v>
      </c>
      <c r="Y21" s="233"/>
      <c r="Z21" s="213">
        <v>20</v>
      </c>
      <c r="AA21" s="233"/>
      <c r="AB21" s="214">
        <v>67</v>
      </c>
      <c r="AC21" s="233"/>
      <c r="AD21" s="214">
        <v>87</v>
      </c>
      <c r="AE21" s="233"/>
      <c r="AF21" s="213">
        <v>68</v>
      </c>
      <c r="AG21" s="233"/>
      <c r="AH21" s="214">
        <v>97</v>
      </c>
      <c r="AI21" s="233"/>
      <c r="AJ21" s="45">
        <v>165</v>
      </c>
      <c r="AK21" s="233">
        <v>332</v>
      </c>
      <c r="AL21" s="213">
        <v>252</v>
      </c>
      <c r="AN21" s="233">
        <v>23</v>
      </c>
      <c r="AO21" s="213">
        <v>76</v>
      </c>
      <c r="AP21" s="233"/>
      <c r="AQ21" s="214"/>
      <c r="AR21" s="233"/>
      <c r="AS21" s="214"/>
      <c r="AT21" s="233"/>
      <c r="AU21" s="213"/>
      <c r="AV21" s="233"/>
      <c r="AW21" s="214"/>
      <c r="AX21" s="233"/>
      <c r="AY21" s="45"/>
      <c r="AZ21" s="233"/>
      <c r="BA21" s="213"/>
      <c r="BC21" s="351"/>
      <c r="BD21" s="245">
        <f t="shared" si="0"/>
        <v>0</v>
      </c>
      <c r="BE21" s="245">
        <f t="shared" si="1"/>
        <v>0</v>
      </c>
      <c r="BF21" s="245">
        <f t="shared" si="2"/>
        <v>0</v>
      </c>
      <c r="BG21" s="245">
        <f t="shared" si="3"/>
        <v>0</v>
      </c>
      <c r="BH21" s="245">
        <f t="shared" si="4"/>
        <v>0</v>
      </c>
      <c r="BI21" s="245">
        <f t="shared" si="20"/>
        <v>0</v>
      </c>
      <c r="BJ21" s="245">
        <f t="shared" si="5"/>
        <v>0</v>
      </c>
      <c r="BK21" s="245">
        <f t="shared" si="21"/>
        <v>0</v>
      </c>
      <c r="BM21" s="245">
        <f t="shared" si="6"/>
        <v>0</v>
      </c>
      <c r="BN21" s="245">
        <f t="shared" si="7"/>
        <v>0</v>
      </c>
      <c r="BO21" s="245">
        <f t="shared" si="8"/>
        <v>0</v>
      </c>
      <c r="BP21" s="245">
        <f t="shared" si="9"/>
        <v>0</v>
      </c>
      <c r="BQ21" s="245">
        <f t="shared" si="22"/>
        <v>0</v>
      </c>
      <c r="BR21" s="245">
        <f t="shared" si="10"/>
        <v>0</v>
      </c>
      <c r="BS21" s="245">
        <f t="shared" si="23"/>
        <v>0</v>
      </c>
      <c r="BT21" s="245">
        <f t="shared" si="11"/>
        <v>0</v>
      </c>
      <c r="BV21" s="245">
        <f t="shared" si="12"/>
        <v>-23</v>
      </c>
      <c r="BW21" s="245">
        <f t="shared" si="13"/>
        <v>-76</v>
      </c>
      <c r="BX21" s="245">
        <f t="shared" si="14"/>
        <v>0</v>
      </c>
      <c r="BY21" s="245">
        <f t="shared" si="15"/>
        <v>0</v>
      </c>
      <c r="BZ21" s="245">
        <f t="shared" si="16"/>
        <v>-23</v>
      </c>
      <c r="CA21" s="245">
        <f t="shared" si="17"/>
        <v>-76</v>
      </c>
      <c r="CB21" s="245">
        <f t="shared" si="18"/>
        <v>0</v>
      </c>
      <c r="CC21" s="245">
        <f t="shared" si="19"/>
        <v>0</v>
      </c>
      <c r="CD21" s="354"/>
    </row>
    <row r="22" spans="1:82" s="108" customFormat="1" ht="15" customHeight="1">
      <c r="B22" s="459" t="s">
        <v>660</v>
      </c>
      <c r="F22" s="460"/>
      <c r="G22" s="460"/>
      <c r="H22" s="93" t="s">
        <v>15</v>
      </c>
      <c r="J22" s="228"/>
      <c r="K22" s="92"/>
      <c r="L22" s="228"/>
      <c r="M22" s="226"/>
      <c r="N22" s="228"/>
      <c r="O22" s="226"/>
      <c r="P22" s="228"/>
      <c r="Q22" s="92"/>
      <c r="R22" s="228"/>
      <c r="S22" s="226"/>
      <c r="T22" s="228"/>
      <c r="U22" s="112"/>
      <c r="V22" s="228"/>
      <c r="W22" s="92">
        <v>12564</v>
      </c>
      <c r="Y22" s="228"/>
      <c r="Z22" s="92">
        <v>2530</v>
      </c>
      <c r="AA22" s="228"/>
      <c r="AB22" s="226">
        <v>3301</v>
      </c>
      <c r="AC22" s="228"/>
      <c r="AD22" s="226">
        <v>5831</v>
      </c>
      <c r="AE22" s="228"/>
      <c r="AF22" s="92">
        <v>3581</v>
      </c>
      <c r="AG22" s="228"/>
      <c r="AH22" s="226">
        <v>3268</v>
      </c>
      <c r="AI22" s="228"/>
      <c r="AJ22" s="112">
        <v>6849</v>
      </c>
      <c r="AK22" s="228">
        <v>12419</v>
      </c>
      <c r="AL22" s="92">
        <v>12680</v>
      </c>
      <c r="AN22" s="228">
        <v>2510</v>
      </c>
      <c r="AO22" s="92">
        <v>2605</v>
      </c>
      <c r="AP22" s="228"/>
      <c r="AQ22" s="226"/>
      <c r="AR22" s="228"/>
      <c r="AS22" s="226"/>
      <c r="AT22" s="228"/>
      <c r="AU22" s="92"/>
      <c r="AV22" s="228"/>
      <c r="AW22" s="226"/>
      <c r="AX22" s="228"/>
      <c r="AY22" s="112"/>
      <c r="AZ22" s="228"/>
      <c r="BA22" s="92"/>
      <c r="BC22" s="353"/>
      <c r="BD22" s="245">
        <f t="shared" si="0"/>
        <v>0</v>
      </c>
      <c r="BE22" s="245">
        <f t="shared" si="1"/>
        <v>0</v>
      </c>
      <c r="BF22" s="245">
        <f t="shared" si="2"/>
        <v>0</v>
      </c>
      <c r="BG22" s="245">
        <f t="shared" si="3"/>
        <v>0</v>
      </c>
      <c r="BH22" s="245">
        <f t="shared" si="4"/>
        <v>0</v>
      </c>
      <c r="BI22" s="245">
        <f t="shared" si="20"/>
        <v>0</v>
      </c>
      <c r="BJ22" s="245">
        <f t="shared" si="5"/>
        <v>0</v>
      </c>
      <c r="BK22" s="245">
        <f t="shared" si="21"/>
        <v>0</v>
      </c>
      <c r="BL22" s="90"/>
      <c r="BM22" s="245">
        <f t="shared" si="6"/>
        <v>0</v>
      </c>
      <c r="BN22" s="245">
        <f t="shared" si="7"/>
        <v>0</v>
      </c>
      <c r="BO22" s="245">
        <f t="shared" si="8"/>
        <v>0</v>
      </c>
      <c r="BP22" s="245">
        <f t="shared" si="9"/>
        <v>0</v>
      </c>
      <c r="BQ22" s="245">
        <f t="shared" si="22"/>
        <v>0</v>
      </c>
      <c r="BR22" s="245">
        <f t="shared" si="10"/>
        <v>0</v>
      </c>
      <c r="BS22" s="245">
        <f t="shared" si="23"/>
        <v>0</v>
      </c>
      <c r="BT22" s="245">
        <f t="shared" si="11"/>
        <v>0</v>
      </c>
      <c r="BU22" s="90"/>
      <c r="BV22" s="245">
        <f t="shared" si="12"/>
        <v>-2510</v>
      </c>
      <c r="BW22" s="245">
        <f t="shared" si="13"/>
        <v>-2605</v>
      </c>
      <c r="BX22" s="245">
        <f t="shared" si="14"/>
        <v>0</v>
      </c>
      <c r="BY22" s="245">
        <f t="shared" si="15"/>
        <v>0</v>
      </c>
      <c r="BZ22" s="245">
        <f t="shared" si="16"/>
        <v>-2510</v>
      </c>
      <c r="CA22" s="245">
        <f t="shared" si="17"/>
        <v>-2605</v>
      </c>
      <c r="CB22" s="245">
        <f t="shared" si="18"/>
        <v>0</v>
      </c>
      <c r="CC22" s="245">
        <f t="shared" si="19"/>
        <v>0</v>
      </c>
      <c r="CD22" s="355"/>
    </row>
    <row r="23" spans="1:82" s="90" customFormat="1" ht="15" customHeight="1">
      <c r="C23" s="479" t="s">
        <v>652</v>
      </c>
      <c r="F23" s="94"/>
      <c r="G23" s="94"/>
      <c r="H23" s="93"/>
      <c r="J23" s="271"/>
      <c r="K23" s="89"/>
      <c r="L23" s="271"/>
      <c r="M23" s="222"/>
      <c r="N23" s="271"/>
      <c r="O23" s="222"/>
      <c r="P23" s="271"/>
      <c r="Q23" s="89"/>
      <c r="R23" s="271"/>
      <c r="S23" s="222"/>
      <c r="T23" s="271"/>
      <c r="U23" s="91"/>
      <c r="V23" s="271"/>
      <c r="W23" s="89">
        <v>12576</v>
      </c>
      <c r="Y23" s="271"/>
      <c r="Z23" s="89">
        <v>2543</v>
      </c>
      <c r="AA23" s="271"/>
      <c r="AB23" s="222">
        <v>3315</v>
      </c>
      <c r="AC23" s="271"/>
      <c r="AD23" s="222">
        <v>5858</v>
      </c>
      <c r="AE23" s="271"/>
      <c r="AF23" s="89">
        <v>3597</v>
      </c>
      <c r="AG23" s="271"/>
      <c r="AH23" s="222">
        <v>3285</v>
      </c>
      <c r="AI23" s="271"/>
      <c r="AJ23" s="91">
        <v>6883</v>
      </c>
      <c r="AK23" s="271">
        <v>12454</v>
      </c>
      <c r="AL23" s="89">
        <v>12740</v>
      </c>
      <c r="AN23" s="271">
        <v>2524</v>
      </c>
      <c r="AO23" s="89">
        <v>2635</v>
      </c>
      <c r="AP23" s="271"/>
      <c r="AQ23" s="222"/>
      <c r="AR23" s="271"/>
      <c r="AS23" s="222"/>
      <c r="AT23" s="271"/>
      <c r="AU23" s="89"/>
      <c r="AV23" s="271"/>
      <c r="AW23" s="222"/>
      <c r="AX23" s="271"/>
      <c r="AY23" s="91"/>
      <c r="AZ23" s="271"/>
      <c r="BA23" s="89"/>
      <c r="BC23" s="352"/>
      <c r="BD23" s="245">
        <f t="shared" ref="BD23" si="24">IF(ABS(N23-(J23+L23))&lt;0.001,0,N23-(J23+L23))</f>
        <v>0</v>
      </c>
      <c r="BE23" s="245">
        <f t="shared" ref="BE23" si="25">IF(ABS(O23-(K23+M23))&lt;0.001,0,O23-(K23+M23))</f>
        <v>0</v>
      </c>
      <c r="BF23" s="245">
        <f t="shared" ref="BF23" si="26">IF(ABS(T23-(P23+R23))&lt;0.001,0,T23-(P23+R23))</f>
        <v>0</v>
      </c>
      <c r="BG23" s="245">
        <f t="shared" ref="BG23" si="27">IF(ABS(U23-(Q23+S23))&lt;0.001,0,U23-(Q23+S23))</f>
        <v>0</v>
      </c>
      <c r="BH23" s="245">
        <f t="shared" ref="BH23" si="28">IF(ABS(V23-(J23+L23+P23+R23))&lt;0.001,0,V23-(J23+L23+P23+R23))</f>
        <v>0</v>
      </c>
      <c r="BI23" s="245">
        <f t="shared" si="20"/>
        <v>0</v>
      </c>
      <c r="BJ23" s="245">
        <f t="shared" ref="BJ23" si="29">IF(ABS(V23-(N23+T23))&lt;0.001,0,V23-(N23+T23))</f>
        <v>0</v>
      </c>
      <c r="BK23" s="245">
        <f t="shared" si="21"/>
        <v>0</v>
      </c>
      <c r="BM23" s="245">
        <f t="shared" ref="BM23" si="30">IF(ABS(AC23-(Y23+AA23))&lt;0.001,0,AC23-(Y23+AA23))</f>
        <v>0</v>
      </c>
      <c r="BN23" s="245">
        <f t="shared" ref="BN23" si="31">IF(ABS(AD23-(Z23+AB23))&lt;0.001,0,AD23-(Z23+AB23))</f>
        <v>0</v>
      </c>
      <c r="BO23" s="245">
        <f t="shared" ref="BO23" si="32">IF(ABS(AI23-(AE23+AG23))&lt;0.001,0,AI23-(AE23+AG23))</f>
        <v>0</v>
      </c>
      <c r="BP23" s="245">
        <f t="shared" ref="BP23" si="33">IF(ABS(AJ23-(AF23+AH23))&lt;0.001,0,AJ23-(AF23+AH23))</f>
        <v>1</v>
      </c>
      <c r="BQ23" s="245">
        <f t="shared" si="22"/>
        <v>0</v>
      </c>
      <c r="BR23" s="245">
        <f t="shared" ref="BR23" si="34">IF(ABS(AL23-(Z23+AB23+AF23+AH23))&lt;0.001,0,AL23-(Z23+AB23+AF23+AH23))</f>
        <v>0</v>
      </c>
      <c r="BS23" s="245">
        <f t="shared" si="23"/>
        <v>0</v>
      </c>
      <c r="BT23" s="245">
        <f t="shared" ref="BT23" si="35">IF(ABS(AL23-(AD23+AJ23))&lt;0.001,0,AL23-(AD23+AJ23))</f>
        <v>-1</v>
      </c>
      <c r="BV23" s="245">
        <f t="shared" ref="BV23" si="36">IF(ABS(AR23-(AN23+AP23))&lt;0.001,0,AR23-(AN23+AP23))</f>
        <v>-2524</v>
      </c>
      <c r="BW23" s="245">
        <f t="shared" ref="BW23" si="37">IF(ABS(AS23-(AO23+AQ23))&lt;0.001,0,AS23-(AO23+AQ23))</f>
        <v>-2635</v>
      </c>
      <c r="BX23" s="245">
        <f t="shared" ref="BX23" si="38">IF(ABS(AX23-(AT23+AV23))&lt;0.001,0,AX23-(AT23+AV23))</f>
        <v>0</v>
      </c>
      <c r="BY23" s="245">
        <f t="shared" ref="BY23" si="39">IF(ABS(AY23-(AU23+AW23))&lt;0.001,0,AY23-(AU23+AW23))</f>
        <v>0</v>
      </c>
      <c r="BZ23" s="245">
        <f t="shared" ref="BZ23" si="40">IF(ABS(AZ23-(AN23+AP23+AT23+AV23))&lt;0.001,0,AZ23-(AN23+AP23+AT23+AV23))</f>
        <v>-2524</v>
      </c>
      <c r="CA23" s="245">
        <f t="shared" ref="CA23" si="41">IF(ABS(BA23-(AO23+AQ23+AU23+AW23))&lt;0.001,0,BA23-(AO23+AQ23+AU23+AW23))</f>
        <v>-2635</v>
      </c>
      <c r="CB23" s="245">
        <f t="shared" ref="CB23" si="42">IF(ABS(AZ23-(AR23+AX23))&lt;0.001,0,AZ23-(AR23+AX23))</f>
        <v>0</v>
      </c>
      <c r="CC23" s="245">
        <f t="shared" ref="CC23" si="43">IF(ABS(BA23-(AS23+AY23))&lt;0.001,0,BA23-(AS23+AY23))</f>
        <v>0</v>
      </c>
      <c r="CD23" s="355"/>
    </row>
    <row r="24" spans="1:82" s="306" customFormat="1" ht="15" customHeight="1">
      <c r="A24" s="90"/>
      <c r="C24" s="306" t="s">
        <v>1</v>
      </c>
      <c r="F24" s="315"/>
      <c r="G24" s="315"/>
      <c r="H24" s="316"/>
      <c r="J24" s="489"/>
      <c r="K24" s="86"/>
      <c r="L24" s="489"/>
      <c r="M24" s="490"/>
      <c r="N24" s="489"/>
      <c r="O24" s="490"/>
      <c r="P24" s="489"/>
      <c r="Q24" s="86"/>
      <c r="R24" s="489"/>
      <c r="S24" s="733"/>
      <c r="T24" s="489"/>
      <c r="U24" s="734"/>
      <c r="V24" s="489"/>
      <c r="W24" s="735">
        <v>0.309</v>
      </c>
      <c r="Y24" s="489"/>
      <c r="Z24" s="86">
        <v>0.255</v>
      </c>
      <c r="AA24" s="489"/>
      <c r="AB24" s="733">
        <v>0.32800000000000001</v>
      </c>
      <c r="AC24" s="489"/>
      <c r="AD24" s="733">
        <v>0.29199999999999998</v>
      </c>
      <c r="AE24" s="489"/>
      <c r="AF24" s="86">
        <v>0.35199999999999998</v>
      </c>
      <c r="AG24" s="489"/>
      <c r="AH24" s="733">
        <v>0.311</v>
      </c>
      <c r="AI24" s="489"/>
      <c r="AJ24" s="734">
        <v>0.33100000000000002</v>
      </c>
      <c r="AK24" s="489">
        <v>0.308</v>
      </c>
      <c r="AL24" s="735">
        <v>0.312</v>
      </c>
      <c r="AN24" s="489">
        <v>0.255</v>
      </c>
      <c r="AO24" s="86">
        <v>0.26100000000000001</v>
      </c>
      <c r="AP24" s="489"/>
      <c r="AQ24" s="733"/>
      <c r="AR24" s="489"/>
      <c r="AS24" s="733"/>
      <c r="AT24" s="489"/>
      <c r="AU24" s="86"/>
      <c r="AV24" s="489"/>
      <c r="AW24" s="733"/>
      <c r="AX24" s="489"/>
      <c r="AY24" s="734"/>
      <c r="AZ24" s="489"/>
      <c r="BA24" s="735"/>
      <c r="BC24" s="383"/>
      <c r="BD24" s="185"/>
      <c r="BE24" s="185"/>
      <c r="BF24" s="185"/>
      <c r="BG24" s="185"/>
      <c r="BH24" s="185"/>
      <c r="BI24" s="185"/>
      <c r="BJ24" s="185"/>
      <c r="BK24" s="185"/>
      <c r="BM24" s="185"/>
      <c r="BN24" s="185"/>
      <c r="BO24" s="185"/>
      <c r="BP24" s="185"/>
      <c r="BQ24" s="185"/>
      <c r="BR24" s="185"/>
      <c r="BS24" s="185"/>
      <c r="BT24" s="185"/>
      <c r="BV24" s="185"/>
      <c r="BW24" s="185"/>
      <c r="BX24" s="185"/>
      <c r="BY24" s="185"/>
      <c r="BZ24" s="185"/>
      <c r="CA24" s="185"/>
      <c r="CB24" s="185"/>
      <c r="CC24" s="185"/>
      <c r="CD24" s="385"/>
    </row>
    <row r="25" spans="1:82" s="90" customFormat="1" ht="15" customHeight="1">
      <c r="C25" s="479" t="s">
        <v>653</v>
      </c>
      <c r="F25" s="94"/>
      <c r="G25" s="94"/>
      <c r="H25" s="93"/>
      <c r="J25" s="271"/>
      <c r="K25" s="89"/>
      <c r="L25" s="271"/>
      <c r="M25" s="222"/>
      <c r="N25" s="271"/>
      <c r="O25" s="222"/>
      <c r="P25" s="271"/>
      <c r="Q25" s="89"/>
      <c r="R25" s="271"/>
      <c r="S25" s="222"/>
      <c r="T25" s="271"/>
      <c r="U25" s="91"/>
      <c r="V25" s="271"/>
      <c r="W25" s="89">
        <v>-12</v>
      </c>
      <c r="Y25" s="271"/>
      <c r="Z25" s="89">
        <v>-13</v>
      </c>
      <c r="AA25" s="271"/>
      <c r="AB25" s="222">
        <v>-13</v>
      </c>
      <c r="AC25" s="271"/>
      <c r="AD25" s="222">
        <v>-27</v>
      </c>
      <c r="AE25" s="271"/>
      <c r="AF25" s="89">
        <v>-17</v>
      </c>
      <c r="AG25" s="271"/>
      <c r="AH25" s="222">
        <v>-19</v>
      </c>
      <c r="AI25" s="271"/>
      <c r="AJ25" s="91">
        <v>-35</v>
      </c>
      <c r="AK25" s="271">
        <v>-36</v>
      </c>
      <c r="AL25" s="89">
        <v>-62</v>
      </c>
      <c r="AN25" s="271">
        <v>-13</v>
      </c>
      <c r="AO25" s="89">
        <v>-30</v>
      </c>
      <c r="AP25" s="271"/>
      <c r="AQ25" s="222"/>
      <c r="AR25" s="271"/>
      <c r="AS25" s="222"/>
      <c r="AT25" s="271"/>
      <c r="AU25" s="89"/>
      <c r="AV25" s="271"/>
      <c r="AW25" s="222"/>
      <c r="AX25" s="271"/>
      <c r="AY25" s="91"/>
      <c r="AZ25" s="271"/>
      <c r="BA25" s="89"/>
      <c r="BC25" s="352"/>
      <c r="BD25" s="245">
        <f t="shared" ref="BD25" si="44">IF(ABS(N25-(J25+L25))&lt;0.001,0,N25-(J25+L25))</f>
        <v>0</v>
      </c>
      <c r="BE25" s="245">
        <f t="shared" ref="BE25" si="45">IF(ABS(O25-(K25+M25))&lt;0.001,0,O25-(K25+M25))</f>
        <v>0</v>
      </c>
      <c r="BF25" s="245">
        <f t="shared" ref="BF25" si="46">IF(ABS(T25-(P25+R25))&lt;0.001,0,T25-(P25+R25))</f>
        <v>0</v>
      </c>
      <c r="BG25" s="245">
        <f t="shared" ref="BG25" si="47">IF(ABS(U25-(Q25+S25))&lt;0.001,0,U25-(Q25+S25))</f>
        <v>0</v>
      </c>
      <c r="BH25" s="245">
        <f t="shared" ref="BH25" si="48">IF(ABS(V25-(J25+L25+P25+R25))&lt;0.001,0,V25-(J25+L25+P25+R25))</f>
        <v>0</v>
      </c>
      <c r="BI25" s="245">
        <f t="shared" ref="BI25:BI29" si="49">IF(BI$6="OFF",0,IF(ABS(W25-(K25+M25+Q25+S25))&lt;0.001,0,W25-(K25+M25+Q25+S25)))</f>
        <v>0</v>
      </c>
      <c r="BJ25" s="245">
        <f t="shared" ref="BJ25" si="50">IF(ABS(V25-(N25+T25))&lt;0.001,0,V25-(N25+T25))</f>
        <v>0</v>
      </c>
      <c r="BK25" s="245">
        <f t="shared" ref="BK25:BK44" si="51">IF(BK$6="OFF",0,IF(BK20=2016,0,IF(ABS(W25-(O25+U25))&lt;0.001,0,W25-(O25+U25))))</f>
        <v>0</v>
      </c>
      <c r="BM25" s="245">
        <f t="shared" ref="BM25" si="52">IF(ABS(AC25-(Y25+AA25))&lt;0.001,0,AC25-(Y25+AA25))</f>
        <v>0</v>
      </c>
      <c r="BN25" s="245">
        <f t="shared" ref="BN25" si="53">IF(ABS(AD25-(Z25+AB25))&lt;0.001,0,AD25-(Z25+AB25))</f>
        <v>-1</v>
      </c>
      <c r="BO25" s="245">
        <f t="shared" ref="BO25" si="54">IF(ABS(AI25-(AE25+AG25))&lt;0.001,0,AI25-(AE25+AG25))</f>
        <v>0</v>
      </c>
      <c r="BP25" s="245">
        <f t="shared" ref="BP25" si="55">IF(ABS(AJ25-(AF25+AH25))&lt;0.001,0,AJ25-(AF25+AH25))</f>
        <v>1</v>
      </c>
      <c r="BQ25" s="245">
        <f t="shared" ref="BQ25:BQ29" si="56">IF(BQ$6="OFF",0,IF(ABS(AK25-(Y25+AA25+AE25+AG25))&lt;0.001,0,AK25-(Y25+AA25+AE25+AG25)))</f>
        <v>0</v>
      </c>
      <c r="BR25" s="245">
        <f t="shared" ref="BR25" si="57">IF(ABS(AL25-(Z25+AB25+AF25+AH25))&lt;0.001,0,AL25-(Z25+AB25+AF25+AH25))</f>
        <v>0</v>
      </c>
      <c r="BS25" s="245">
        <f t="shared" ref="BS25:BS29" si="58">IF(BS$6="OFF",0,IF(ABS(AK25-(AC25+AI25))&lt;0.001,0,AK25-(AC25+AI25)))</f>
        <v>0</v>
      </c>
      <c r="BT25" s="245">
        <f t="shared" ref="BT25" si="59">IF(ABS(AL25-(AD25+AJ25))&lt;0.001,0,AL25-(AD25+AJ25))</f>
        <v>0</v>
      </c>
      <c r="BV25" s="245">
        <f t="shared" ref="BV25" si="60">IF(ABS(AR25-(AN25+AP25))&lt;0.001,0,AR25-(AN25+AP25))</f>
        <v>13</v>
      </c>
      <c r="BW25" s="245">
        <f t="shared" ref="BW25" si="61">IF(ABS(AS25-(AO25+AQ25))&lt;0.001,0,AS25-(AO25+AQ25))</f>
        <v>30</v>
      </c>
      <c r="BX25" s="245">
        <f t="shared" ref="BX25" si="62">IF(ABS(AX25-(AT25+AV25))&lt;0.001,0,AX25-(AT25+AV25))</f>
        <v>0</v>
      </c>
      <c r="BY25" s="245">
        <f t="shared" ref="BY25" si="63">IF(ABS(AY25-(AU25+AW25))&lt;0.001,0,AY25-(AU25+AW25))</f>
        <v>0</v>
      </c>
      <c r="BZ25" s="245">
        <f t="shared" ref="BZ25" si="64">IF(ABS(AZ25-(AN25+AP25+AT25+AV25))&lt;0.001,0,AZ25-(AN25+AP25+AT25+AV25))</f>
        <v>13</v>
      </c>
      <c r="CA25" s="245">
        <f t="shared" ref="CA25" si="65">IF(ABS(BA25-(AO25+AQ25+AU25+AW25))&lt;0.001,0,BA25-(AO25+AQ25+AU25+AW25))</f>
        <v>30</v>
      </c>
      <c r="CB25" s="245">
        <f t="shared" ref="CB25" si="66">IF(ABS(AZ25-(AR25+AX25))&lt;0.001,0,AZ25-(AR25+AX25))</f>
        <v>0</v>
      </c>
      <c r="CC25" s="245">
        <f t="shared" ref="CC25" si="67">IF(ABS(BA25-(AS25+AY25))&lt;0.001,0,BA25-(AS25+AY25))</f>
        <v>0</v>
      </c>
      <c r="CD25" s="355"/>
    </row>
    <row r="26" spans="1:82" s="211" customFormat="1" ht="15" customHeight="1">
      <c r="B26" s="12" t="s">
        <v>662</v>
      </c>
      <c r="C26" s="12"/>
      <c r="D26" s="12"/>
      <c r="E26" s="12"/>
      <c r="F26" s="43"/>
      <c r="G26" s="28"/>
      <c r="H26" s="44"/>
      <c r="J26" s="233"/>
      <c r="K26" s="213"/>
      <c r="L26" s="233"/>
      <c r="M26" s="214"/>
      <c r="N26" s="233"/>
      <c r="O26" s="214"/>
      <c r="P26" s="233"/>
      <c r="Q26" s="213"/>
      <c r="R26" s="233"/>
      <c r="S26" s="214"/>
      <c r="T26" s="233"/>
      <c r="U26" s="45"/>
      <c r="V26" s="233"/>
      <c r="W26" s="213">
        <v>-963</v>
      </c>
      <c r="Y26" s="233"/>
      <c r="Z26" s="213">
        <v>-20</v>
      </c>
      <c r="AA26" s="233"/>
      <c r="AB26" s="214">
        <v>-179</v>
      </c>
      <c r="AC26" s="233"/>
      <c r="AD26" s="214">
        <v>-200</v>
      </c>
      <c r="AE26" s="233"/>
      <c r="AF26" s="213">
        <v>-29</v>
      </c>
      <c r="AG26" s="233"/>
      <c r="AH26" s="214">
        <v>-588</v>
      </c>
      <c r="AI26" s="233"/>
      <c r="AJ26" s="45">
        <v>-617</v>
      </c>
      <c r="AK26" s="233">
        <v>-1020</v>
      </c>
      <c r="AL26" s="213">
        <v>-817</v>
      </c>
      <c r="AN26" s="233">
        <v>-14</v>
      </c>
      <c r="AO26" s="213">
        <v>-28</v>
      </c>
      <c r="AP26" s="233"/>
      <c r="AQ26" s="214"/>
      <c r="AR26" s="233"/>
      <c r="AS26" s="214"/>
      <c r="AT26" s="233"/>
      <c r="AU26" s="213"/>
      <c r="AV26" s="233"/>
      <c r="AW26" s="214"/>
      <c r="AX26" s="233"/>
      <c r="AY26" s="45"/>
      <c r="AZ26" s="233"/>
      <c r="BA26" s="213"/>
      <c r="BC26" s="351"/>
      <c r="BD26" s="245">
        <f t="shared" ref="BD26:BE28" si="68">IF(ABS(N26-(J26+L26))&lt;0.001,0,N26-(J26+L26))</f>
        <v>0</v>
      </c>
      <c r="BE26" s="245">
        <f t="shared" si="68"/>
        <v>0</v>
      </c>
      <c r="BF26" s="245">
        <f t="shared" ref="BF26:BG28" si="69">IF(ABS(T26-(P26+R26))&lt;0.001,0,T26-(P26+R26))</f>
        <v>0</v>
      </c>
      <c r="BG26" s="245">
        <f t="shared" si="69"/>
        <v>0</v>
      </c>
      <c r="BH26" s="245">
        <f t="shared" ref="BH26:BH28" si="70">IF(ABS(V26-(J26+L26+P26+R26))&lt;0.001,0,V26-(J26+L26+P26+R26))</f>
        <v>0</v>
      </c>
      <c r="BI26" s="245">
        <f t="shared" si="49"/>
        <v>0</v>
      </c>
      <c r="BJ26" s="245">
        <f t="shared" ref="BJ26:BJ28" si="71">IF(ABS(V26-(N26+T26))&lt;0.001,0,V26-(N26+T26))</f>
        <v>0</v>
      </c>
      <c r="BK26" s="245">
        <f t="shared" si="51"/>
        <v>0</v>
      </c>
      <c r="BM26" s="245">
        <f t="shared" ref="BM26:BN28" si="72">IF(ABS(AC26-(Y26+AA26))&lt;0.001,0,AC26-(Y26+AA26))</f>
        <v>0</v>
      </c>
      <c r="BN26" s="245">
        <f t="shared" si="72"/>
        <v>-1</v>
      </c>
      <c r="BO26" s="245">
        <f t="shared" ref="BO26:BP28" si="73">IF(ABS(AI26-(AE26+AG26))&lt;0.001,0,AI26-(AE26+AG26))</f>
        <v>0</v>
      </c>
      <c r="BP26" s="245">
        <f t="shared" si="73"/>
        <v>0</v>
      </c>
      <c r="BQ26" s="245">
        <f t="shared" si="56"/>
        <v>0</v>
      </c>
      <c r="BR26" s="245">
        <f t="shared" ref="BR26:BR28" si="74">IF(ABS(AL26-(Z26+AB26+AF26+AH26))&lt;0.001,0,AL26-(Z26+AB26+AF26+AH26))</f>
        <v>-1</v>
      </c>
      <c r="BS26" s="245">
        <f t="shared" si="58"/>
        <v>0</v>
      </c>
      <c r="BT26" s="245">
        <f t="shared" ref="BT26:BT28" si="75">IF(ABS(AL26-(AD26+AJ26))&lt;0.001,0,AL26-(AD26+AJ26))</f>
        <v>0</v>
      </c>
      <c r="BV26" s="245">
        <f t="shared" ref="BV26:BW28" si="76">IF(ABS(AR26-(AN26+AP26))&lt;0.001,0,AR26-(AN26+AP26))</f>
        <v>14</v>
      </c>
      <c r="BW26" s="245">
        <f t="shared" si="76"/>
        <v>28</v>
      </c>
      <c r="BX26" s="245">
        <f t="shared" ref="BX26:BY28" si="77">IF(ABS(AX26-(AT26+AV26))&lt;0.001,0,AX26-(AT26+AV26))</f>
        <v>0</v>
      </c>
      <c r="BY26" s="245">
        <f t="shared" si="77"/>
        <v>0</v>
      </c>
      <c r="BZ26" s="245">
        <f t="shared" ref="BZ26:CA28" si="78">IF(ABS(AZ26-(AN26+AP26+AT26+AV26))&lt;0.001,0,AZ26-(AN26+AP26+AT26+AV26))</f>
        <v>14</v>
      </c>
      <c r="CA26" s="245">
        <f t="shared" si="78"/>
        <v>28</v>
      </c>
      <c r="CB26" s="245">
        <f t="shared" ref="CB26:CC28" si="79">IF(ABS(AZ26-(AR26+AX26))&lt;0.001,0,AZ26-(AR26+AX26))</f>
        <v>0</v>
      </c>
      <c r="CC26" s="245">
        <f t="shared" si="79"/>
        <v>0</v>
      </c>
      <c r="CD26" s="354"/>
    </row>
    <row r="27" spans="1:82" s="108" customFormat="1" ht="15" customHeight="1">
      <c r="B27" s="459" t="s">
        <v>663</v>
      </c>
      <c r="F27" s="460"/>
      <c r="G27" s="460"/>
      <c r="H27" s="93" t="s">
        <v>15</v>
      </c>
      <c r="J27" s="228"/>
      <c r="K27" s="92"/>
      <c r="L27" s="228"/>
      <c r="M27" s="226"/>
      <c r="N27" s="228"/>
      <c r="O27" s="226"/>
      <c r="P27" s="228"/>
      <c r="Q27" s="92"/>
      <c r="R27" s="228"/>
      <c r="S27" s="226"/>
      <c r="T27" s="228"/>
      <c r="U27" s="112"/>
      <c r="V27" s="228"/>
      <c r="W27" s="92">
        <v>11602</v>
      </c>
      <c r="Y27" s="228"/>
      <c r="Z27" s="92">
        <v>2510</v>
      </c>
      <c r="AA27" s="228"/>
      <c r="AB27" s="226">
        <v>3122</v>
      </c>
      <c r="AC27" s="228"/>
      <c r="AD27" s="226">
        <v>5632</v>
      </c>
      <c r="AE27" s="228"/>
      <c r="AF27" s="92">
        <v>3552</v>
      </c>
      <c r="AG27" s="228"/>
      <c r="AH27" s="226">
        <v>2680</v>
      </c>
      <c r="AI27" s="228"/>
      <c r="AJ27" s="112">
        <v>6231</v>
      </c>
      <c r="AK27" s="228">
        <v>11399</v>
      </c>
      <c r="AL27" s="92">
        <v>11863</v>
      </c>
      <c r="AN27" s="228">
        <v>2496</v>
      </c>
      <c r="AO27" s="92">
        <v>2578</v>
      </c>
      <c r="AP27" s="228"/>
      <c r="AQ27" s="226"/>
      <c r="AR27" s="228"/>
      <c r="AS27" s="226"/>
      <c r="AT27" s="228"/>
      <c r="AU27" s="92"/>
      <c r="AV27" s="228"/>
      <c r="AW27" s="226"/>
      <c r="AX27" s="228"/>
      <c r="AY27" s="112"/>
      <c r="AZ27" s="228"/>
      <c r="BA27" s="92"/>
      <c r="BC27" s="353"/>
      <c r="BD27" s="245">
        <f t="shared" si="68"/>
        <v>0</v>
      </c>
      <c r="BE27" s="245">
        <f t="shared" si="68"/>
        <v>0</v>
      </c>
      <c r="BF27" s="245">
        <f t="shared" si="69"/>
        <v>0</v>
      </c>
      <c r="BG27" s="245">
        <f t="shared" si="69"/>
        <v>0</v>
      </c>
      <c r="BH27" s="245">
        <f t="shared" si="70"/>
        <v>0</v>
      </c>
      <c r="BI27" s="245">
        <f t="shared" si="49"/>
        <v>0</v>
      </c>
      <c r="BJ27" s="245">
        <f t="shared" si="71"/>
        <v>0</v>
      </c>
      <c r="BK27" s="245">
        <f t="shared" si="51"/>
        <v>0</v>
      </c>
      <c r="BL27" s="90"/>
      <c r="BM27" s="245">
        <f t="shared" si="72"/>
        <v>0</v>
      </c>
      <c r="BN27" s="245">
        <f t="shared" si="72"/>
        <v>0</v>
      </c>
      <c r="BO27" s="245">
        <f t="shared" si="73"/>
        <v>0</v>
      </c>
      <c r="BP27" s="245">
        <f t="shared" si="73"/>
        <v>-1</v>
      </c>
      <c r="BQ27" s="245">
        <f t="shared" si="56"/>
        <v>0</v>
      </c>
      <c r="BR27" s="245">
        <f t="shared" si="74"/>
        <v>-1</v>
      </c>
      <c r="BS27" s="245">
        <f t="shared" si="58"/>
        <v>0</v>
      </c>
      <c r="BT27" s="245">
        <f t="shared" si="75"/>
        <v>0</v>
      </c>
      <c r="BU27" s="90"/>
      <c r="BV27" s="245">
        <f t="shared" si="76"/>
        <v>-2496</v>
      </c>
      <c r="BW27" s="245">
        <f t="shared" si="76"/>
        <v>-2578</v>
      </c>
      <c r="BX27" s="245">
        <f t="shared" si="77"/>
        <v>0</v>
      </c>
      <c r="BY27" s="245">
        <f t="shared" si="77"/>
        <v>0</v>
      </c>
      <c r="BZ27" s="245">
        <f t="shared" si="78"/>
        <v>-2496</v>
      </c>
      <c r="CA27" s="245">
        <f t="shared" si="78"/>
        <v>-2578</v>
      </c>
      <c r="CB27" s="245">
        <f t="shared" si="79"/>
        <v>0</v>
      </c>
      <c r="CC27" s="245">
        <f t="shared" si="79"/>
        <v>0</v>
      </c>
      <c r="CD27" s="355"/>
    </row>
    <row r="28" spans="1:82" s="90" customFormat="1" ht="15" customHeight="1">
      <c r="C28" s="479" t="s">
        <v>652</v>
      </c>
      <c r="F28" s="94"/>
      <c r="G28" s="94"/>
      <c r="H28" s="93"/>
      <c r="J28" s="271"/>
      <c r="K28" s="89"/>
      <c r="L28" s="271"/>
      <c r="M28" s="222"/>
      <c r="N28" s="271"/>
      <c r="O28" s="222"/>
      <c r="P28" s="271"/>
      <c r="Q28" s="89"/>
      <c r="R28" s="271"/>
      <c r="S28" s="222"/>
      <c r="T28" s="271"/>
      <c r="U28" s="91"/>
      <c r="V28" s="271"/>
      <c r="W28" s="89">
        <v>11613</v>
      </c>
      <c r="Y28" s="271"/>
      <c r="Z28" s="89">
        <v>2523</v>
      </c>
      <c r="AA28" s="271"/>
      <c r="AB28" s="222">
        <v>3136</v>
      </c>
      <c r="AC28" s="271"/>
      <c r="AD28" s="222">
        <v>5659</v>
      </c>
      <c r="AE28" s="271"/>
      <c r="AF28" s="89">
        <v>3568</v>
      </c>
      <c r="AG28" s="271"/>
      <c r="AH28" s="222">
        <v>2697</v>
      </c>
      <c r="AI28" s="271"/>
      <c r="AJ28" s="91">
        <v>6265</v>
      </c>
      <c r="AK28" s="271">
        <v>11434</v>
      </c>
      <c r="AL28" s="89">
        <v>11924</v>
      </c>
      <c r="AN28" s="271">
        <v>2510</v>
      </c>
      <c r="AO28" s="89">
        <v>2607</v>
      </c>
      <c r="AP28" s="271"/>
      <c r="AQ28" s="222"/>
      <c r="AR28" s="271"/>
      <c r="AS28" s="222"/>
      <c r="AT28" s="271"/>
      <c r="AU28" s="89"/>
      <c r="AV28" s="271"/>
      <c r="AW28" s="222"/>
      <c r="AX28" s="271"/>
      <c r="AY28" s="91"/>
      <c r="AZ28" s="271"/>
      <c r="BA28" s="89"/>
      <c r="BC28" s="352"/>
      <c r="BD28" s="245">
        <f t="shared" si="68"/>
        <v>0</v>
      </c>
      <c r="BE28" s="245">
        <f t="shared" si="68"/>
        <v>0</v>
      </c>
      <c r="BF28" s="245">
        <f t="shared" si="69"/>
        <v>0</v>
      </c>
      <c r="BG28" s="245">
        <f t="shared" si="69"/>
        <v>0</v>
      </c>
      <c r="BH28" s="245">
        <f t="shared" si="70"/>
        <v>0</v>
      </c>
      <c r="BI28" s="245">
        <f t="shared" si="49"/>
        <v>0</v>
      </c>
      <c r="BJ28" s="245">
        <f t="shared" si="71"/>
        <v>0</v>
      </c>
      <c r="BK28" s="245">
        <f t="shared" si="51"/>
        <v>0</v>
      </c>
      <c r="BM28" s="245">
        <f t="shared" si="72"/>
        <v>0</v>
      </c>
      <c r="BN28" s="245">
        <f t="shared" si="72"/>
        <v>0</v>
      </c>
      <c r="BO28" s="245">
        <f t="shared" si="73"/>
        <v>0</v>
      </c>
      <c r="BP28" s="245">
        <f t="shared" si="73"/>
        <v>0</v>
      </c>
      <c r="BQ28" s="245">
        <f t="shared" si="56"/>
        <v>0</v>
      </c>
      <c r="BR28" s="245">
        <f t="shared" si="74"/>
        <v>0</v>
      </c>
      <c r="BS28" s="245">
        <f t="shared" si="58"/>
        <v>0</v>
      </c>
      <c r="BT28" s="245">
        <f t="shared" si="75"/>
        <v>0</v>
      </c>
      <c r="BV28" s="245">
        <f t="shared" si="76"/>
        <v>-2510</v>
      </c>
      <c r="BW28" s="245">
        <f t="shared" si="76"/>
        <v>-2607</v>
      </c>
      <c r="BX28" s="245">
        <f t="shared" si="77"/>
        <v>0</v>
      </c>
      <c r="BY28" s="245">
        <f t="shared" si="77"/>
        <v>0</v>
      </c>
      <c r="BZ28" s="245">
        <f t="shared" si="78"/>
        <v>-2510</v>
      </c>
      <c r="CA28" s="245">
        <f t="shared" si="78"/>
        <v>-2607</v>
      </c>
      <c r="CB28" s="245">
        <f t="shared" si="79"/>
        <v>0</v>
      </c>
      <c r="CC28" s="245">
        <f t="shared" si="79"/>
        <v>0</v>
      </c>
      <c r="CD28" s="355"/>
    </row>
    <row r="29" spans="1:82" s="90" customFormat="1" ht="15" customHeight="1">
      <c r="C29" s="479" t="s">
        <v>653</v>
      </c>
      <c r="F29" s="94"/>
      <c r="G29" s="94"/>
      <c r="H29" s="93"/>
      <c r="J29" s="271"/>
      <c r="K29" s="89"/>
      <c r="L29" s="271"/>
      <c r="M29" s="222"/>
      <c r="N29" s="271"/>
      <c r="O29" s="222"/>
      <c r="P29" s="271"/>
      <c r="Q29" s="89"/>
      <c r="R29" s="271"/>
      <c r="S29" s="222"/>
      <c r="T29" s="271"/>
      <c r="U29" s="91"/>
      <c r="V29" s="271"/>
      <c r="W29" s="89">
        <v>-12</v>
      </c>
      <c r="Y29" s="271"/>
      <c r="Z29" s="89">
        <v>-13</v>
      </c>
      <c r="AA29" s="271"/>
      <c r="AB29" s="222">
        <v>-14</v>
      </c>
      <c r="AC29" s="271"/>
      <c r="AD29" s="222">
        <v>-27</v>
      </c>
      <c r="AE29" s="271"/>
      <c r="AF29" s="89">
        <v>-17</v>
      </c>
      <c r="AG29" s="271"/>
      <c r="AH29" s="222">
        <v>-19</v>
      </c>
      <c r="AI29" s="271"/>
      <c r="AJ29" s="91">
        <v>-35</v>
      </c>
      <c r="AK29" s="271">
        <v>-36</v>
      </c>
      <c r="AL29" s="89">
        <v>-62</v>
      </c>
      <c r="AN29" s="271">
        <v>-13</v>
      </c>
      <c r="AO29" s="89">
        <v>-30</v>
      </c>
      <c r="AP29" s="271"/>
      <c r="AQ29" s="222"/>
      <c r="AR29" s="271"/>
      <c r="AS29" s="222"/>
      <c r="AT29" s="271"/>
      <c r="AU29" s="89"/>
      <c r="AV29" s="271"/>
      <c r="AW29" s="222"/>
      <c r="AX29" s="271"/>
      <c r="AY29" s="91"/>
      <c r="AZ29" s="271"/>
      <c r="BA29" s="89"/>
      <c r="BC29" s="352"/>
      <c r="BD29" s="245">
        <f>IF(ABS(N29-(J29+L29))&lt;0.001,0,N29-(J29+L29))</f>
        <v>0</v>
      </c>
      <c r="BE29" s="245">
        <f>IF(ABS(O29-(K29+M29))&lt;0.001,0,O29-(K29+M29))</f>
        <v>0</v>
      </c>
      <c r="BF29" s="245">
        <f>IF(ABS(T29-(P29+R29))&lt;0.001,0,T29-(P29+R29))</f>
        <v>0</v>
      </c>
      <c r="BG29" s="245">
        <f>IF(ABS(U29-(Q29+S29))&lt;0.001,0,U29-(Q29+S29))</f>
        <v>0</v>
      </c>
      <c r="BH29" s="245">
        <f>IF(ABS(V29-(J29+L29+P29+R29))&lt;0.001,0,V29-(J29+L29+P29+R29))</f>
        <v>0</v>
      </c>
      <c r="BI29" s="245">
        <f t="shared" si="49"/>
        <v>0</v>
      </c>
      <c r="BJ29" s="245">
        <f>IF(ABS(V29-(N29+T29))&lt;0.001,0,V29-(N29+T29))</f>
        <v>0</v>
      </c>
      <c r="BK29" s="245">
        <f t="shared" si="51"/>
        <v>0</v>
      </c>
      <c r="BM29" s="245">
        <f>IF(ABS(AC29-(Y29+AA29))&lt;0.001,0,AC29-(Y29+AA29))</f>
        <v>0</v>
      </c>
      <c r="BN29" s="245">
        <f>IF(ABS(AD29-(Z29+AB29))&lt;0.001,0,AD29-(Z29+AB29))</f>
        <v>0</v>
      </c>
      <c r="BO29" s="245">
        <f>IF(ABS(AI29-(AE29+AG29))&lt;0.001,0,AI29-(AE29+AG29))</f>
        <v>0</v>
      </c>
      <c r="BP29" s="245">
        <f>IF(ABS(AJ29-(AF29+AH29))&lt;0.001,0,AJ29-(AF29+AH29))</f>
        <v>1</v>
      </c>
      <c r="BQ29" s="245">
        <f t="shared" si="56"/>
        <v>0</v>
      </c>
      <c r="BR29" s="245">
        <f>IF(ABS(AL29-(Z29+AB29+AF29+AH29))&lt;0.001,0,AL29-(Z29+AB29+AF29+AH29))</f>
        <v>1</v>
      </c>
      <c r="BS29" s="245">
        <f t="shared" si="58"/>
        <v>0</v>
      </c>
      <c r="BT29" s="245">
        <f>IF(ABS(AL29-(AD29+AJ29))&lt;0.001,0,AL29-(AD29+AJ29))</f>
        <v>0</v>
      </c>
      <c r="BV29" s="245">
        <f>IF(ABS(AR29-(AN29+AP29))&lt;0.001,0,AR29-(AN29+AP29))</f>
        <v>13</v>
      </c>
      <c r="BW29" s="245">
        <f>IF(ABS(AS29-(AO29+AQ29))&lt;0.001,0,AS29-(AO29+AQ29))</f>
        <v>30</v>
      </c>
      <c r="BX29" s="245">
        <f>IF(ABS(AX29-(AT29+AV29))&lt;0.001,0,AX29-(AT29+AV29))</f>
        <v>0</v>
      </c>
      <c r="BY29" s="245">
        <f>IF(ABS(AY29-(AU29+AW29))&lt;0.001,0,AY29-(AU29+AW29))</f>
        <v>0</v>
      </c>
      <c r="BZ29" s="245">
        <f>IF(ABS(AZ29-(AN29+AP29+AT29+AV29))&lt;0.001,0,AZ29-(AN29+AP29+AT29+AV29))</f>
        <v>13</v>
      </c>
      <c r="CA29" s="245">
        <f>IF(ABS(BA29-(AO29+AQ29+AU29+AW29))&lt;0.001,0,BA29-(AO29+AQ29+AU29+AW29))</f>
        <v>30</v>
      </c>
      <c r="CB29" s="245">
        <f>IF(ABS(AZ29-(AR29+AX29))&lt;0.001,0,AZ29-(AR29+AX29))</f>
        <v>0</v>
      </c>
      <c r="CC29" s="245">
        <f>IF(ABS(BA29-(AS29+AY29))&lt;0.001,0,BA29-(AS29+AY29))</f>
        <v>0</v>
      </c>
      <c r="CD29" s="355"/>
    </row>
    <row r="30" spans="1:82" s="211" customFormat="1" ht="15" customHeight="1">
      <c r="B30" s="12" t="s">
        <v>664</v>
      </c>
      <c r="C30" s="12"/>
      <c r="D30" s="12"/>
      <c r="E30" s="12"/>
      <c r="F30" s="43"/>
      <c r="G30" s="28"/>
      <c r="H30" s="44"/>
      <c r="J30" s="233"/>
      <c r="K30" s="213"/>
      <c r="L30" s="233"/>
      <c r="M30" s="214"/>
      <c r="N30" s="233"/>
      <c r="O30" s="214"/>
      <c r="P30" s="233"/>
      <c r="Q30" s="213"/>
      <c r="R30" s="233"/>
      <c r="S30" s="214"/>
      <c r="T30" s="233"/>
      <c r="U30" s="45"/>
      <c r="V30" s="233"/>
      <c r="W30" s="213">
        <v>-6728</v>
      </c>
      <c r="Y30" s="233"/>
      <c r="Z30" s="213"/>
      <c r="AA30" s="233"/>
      <c r="AB30" s="214"/>
      <c r="AC30" s="233"/>
      <c r="AD30" s="214">
        <v>-3351</v>
      </c>
      <c r="AE30" s="233"/>
      <c r="AF30" s="213"/>
      <c r="AG30" s="233"/>
      <c r="AH30" s="214"/>
      <c r="AI30" s="233"/>
      <c r="AJ30" s="45">
        <v>-3495</v>
      </c>
      <c r="AK30" s="233"/>
      <c r="AL30" s="213">
        <v>-6846</v>
      </c>
      <c r="AN30" s="233"/>
      <c r="AO30" s="213"/>
      <c r="AP30" s="233"/>
      <c r="AQ30" s="214"/>
      <c r="AR30" s="233"/>
      <c r="AS30" s="214"/>
      <c r="AT30" s="233"/>
      <c r="AU30" s="213"/>
      <c r="AV30" s="233"/>
      <c r="AW30" s="214"/>
      <c r="AX30" s="233"/>
      <c r="AY30" s="45"/>
      <c r="AZ30" s="233"/>
      <c r="BA30" s="213"/>
      <c r="BC30" s="351"/>
      <c r="BD30" s="185"/>
      <c r="BE30" s="185"/>
      <c r="BF30" s="185"/>
      <c r="BG30" s="185"/>
      <c r="BH30" s="185"/>
      <c r="BI30" s="185"/>
      <c r="BJ30" s="185"/>
      <c r="BK30" s="245">
        <f t="shared" si="51"/>
        <v>0</v>
      </c>
      <c r="BM30" s="185"/>
      <c r="BN30" s="185"/>
      <c r="BO30" s="185"/>
      <c r="BP30" s="185"/>
      <c r="BQ30" s="185"/>
      <c r="BR30" s="185"/>
      <c r="BS30" s="185"/>
      <c r="BT30" s="245">
        <f t="shared" ref="BT30" si="80">IF(ABS(AL30-(AD30+AJ30))&lt;0.001,0,AL30-(AD30+AJ30))</f>
        <v>0</v>
      </c>
      <c r="BV30" s="185"/>
      <c r="BW30" s="185"/>
      <c r="BX30" s="185"/>
      <c r="BY30" s="185"/>
      <c r="BZ30" s="185"/>
      <c r="CA30" s="185"/>
      <c r="CB30" s="185"/>
      <c r="CC30" s="245">
        <f t="shared" ref="CC30:CC35" si="81">IF(ABS(BA30-(AS30+AY30))&lt;0.001,0,BA30-(AS30+AY30))</f>
        <v>0</v>
      </c>
      <c r="CD30" s="354"/>
    </row>
    <row r="31" spans="1:82" s="90" customFormat="1" ht="15" customHeight="1">
      <c r="B31" s="90" t="s">
        <v>665</v>
      </c>
      <c r="F31" s="94"/>
      <c r="G31" s="94"/>
      <c r="H31" s="93"/>
      <c r="J31" s="271"/>
      <c r="K31" s="89"/>
      <c r="L31" s="271"/>
      <c r="M31" s="222"/>
      <c r="N31" s="271"/>
      <c r="O31" s="222"/>
      <c r="P31" s="271"/>
      <c r="Q31" s="89"/>
      <c r="R31" s="271"/>
      <c r="S31" s="222"/>
      <c r="T31" s="271"/>
      <c r="U31" s="91"/>
      <c r="V31" s="271"/>
      <c r="W31" s="89">
        <v>97</v>
      </c>
      <c r="Y31" s="271"/>
      <c r="Z31" s="89"/>
      <c r="AA31" s="271"/>
      <c r="AB31" s="222"/>
      <c r="AC31" s="271"/>
      <c r="AD31" s="222">
        <v>0</v>
      </c>
      <c r="AE31" s="271"/>
      <c r="AF31" s="89"/>
      <c r="AG31" s="271"/>
      <c r="AH31" s="222"/>
      <c r="AI31" s="271"/>
      <c r="AJ31" s="91">
        <v>-27</v>
      </c>
      <c r="AK31" s="271"/>
      <c r="AL31" s="89">
        <v>-27</v>
      </c>
      <c r="AN31" s="271"/>
      <c r="AO31" s="89"/>
      <c r="AP31" s="271"/>
      <c r="AQ31" s="222"/>
      <c r="AR31" s="271"/>
      <c r="AS31" s="222"/>
      <c r="AT31" s="271"/>
      <c r="AU31" s="89"/>
      <c r="AV31" s="271"/>
      <c r="AW31" s="222"/>
      <c r="AX31" s="271"/>
      <c r="AY31" s="91"/>
      <c r="AZ31" s="271"/>
      <c r="BA31" s="89"/>
      <c r="BC31" s="352"/>
      <c r="BD31" s="185"/>
      <c r="BE31" s="185"/>
      <c r="BF31" s="185"/>
      <c r="BG31" s="185"/>
      <c r="BH31" s="185"/>
      <c r="BI31" s="185"/>
      <c r="BJ31" s="185"/>
      <c r="BK31" s="245">
        <f t="shared" si="51"/>
        <v>0</v>
      </c>
      <c r="BM31" s="185"/>
      <c r="BN31" s="185"/>
      <c r="BO31" s="185"/>
      <c r="BP31" s="185"/>
      <c r="BQ31" s="185"/>
      <c r="BR31" s="185"/>
      <c r="BS31" s="185"/>
      <c r="BT31" s="245">
        <f t="shared" ref="BT31:BT35" si="82">IF(ABS(AL31-(AD31+AJ31))&lt;0.001,0,AL31-(AD31+AJ31))</f>
        <v>0</v>
      </c>
      <c r="BV31" s="185"/>
      <c r="BW31" s="185"/>
      <c r="BX31" s="185"/>
      <c r="BY31" s="185"/>
      <c r="BZ31" s="185"/>
      <c r="CA31" s="185"/>
      <c r="CB31" s="185"/>
      <c r="CC31" s="245">
        <f t="shared" si="81"/>
        <v>0</v>
      </c>
      <c r="CD31" s="355"/>
    </row>
    <row r="32" spans="1:82" s="211" customFormat="1" ht="15" customHeight="1">
      <c r="B32" s="12" t="s">
        <v>682</v>
      </c>
      <c r="C32" s="12"/>
      <c r="D32" s="12"/>
      <c r="E32" s="12"/>
      <c r="F32" s="43"/>
      <c r="G32" s="28"/>
      <c r="H32" s="44"/>
      <c r="J32" s="233"/>
      <c r="K32" s="213"/>
      <c r="L32" s="233"/>
      <c r="M32" s="214"/>
      <c r="N32" s="233"/>
      <c r="O32" s="214"/>
      <c r="P32" s="233"/>
      <c r="Q32" s="213"/>
      <c r="R32" s="233"/>
      <c r="S32" s="214"/>
      <c r="T32" s="233"/>
      <c r="U32" s="45"/>
      <c r="V32" s="233"/>
      <c r="W32" s="213">
        <v>14</v>
      </c>
      <c r="Y32" s="233"/>
      <c r="Z32" s="213"/>
      <c r="AA32" s="233"/>
      <c r="AB32" s="214"/>
      <c r="AC32" s="233"/>
      <c r="AD32" s="214">
        <v>0</v>
      </c>
      <c r="AE32" s="233"/>
      <c r="AF32" s="213"/>
      <c r="AG32" s="233"/>
      <c r="AH32" s="214"/>
      <c r="AI32" s="233"/>
      <c r="AJ32" s="45">
        <v>-8</v>
      </c>
      <c r="AK32" s="233"/>
      <c r="AL32" s="213">
        <v>-8</v>
      </c>
      <c r="AN32" s="233"/>
      <c r="AO32" s="213"/>
      <c r="AP32" s="233"/>
      <c r="AQ32" s="214"/>
      <c r="AR32" s="233"/>
      <c r="AS32" s="214"/>
      <c r="AT32" s="233"/>
      <c r="AU32" s="213"/>
      <c r="AV32" s="233"/>
      <c r="AW32" s="214"/>
      <c r="AX32" s="233"/>
      <c r="AY32" s="45"/>
      <c r="AZ32" s="233"/>
      <c r="BA32" s="213"/>
      <c r="BC32" s="351"/>
      <c r="BD32" s="185"/>
      <c r="BE32" s="185"/>
      <c r="BF32" s="185"/>
      <c r="BG32" s="185"/>
      <c r="BH32" s="185"/>
      <c r="BI32" s="185"/>
      <c r="BJ32" s="185"/>
      <c r="BK32" s="245">
        <f t="shared" si="51"/>
        <v>0</v>
      </c>
      <c r="BM32" s="185"/>
      <c r="BN32" s="185"/>
      <c r="BO32" s="185"/>
      <c r="BP32" s="185"/>
      <c r="BQ32" s="185"/>
      <c r="BR32" s="185"/>
      <c r="BS32" s="185"/>
      <c r="BT32" s="245">
        <f t="shared" ref="BT32" si="83">IF(ABS(AL32-(AD32+AJ32))&lt;0.001,0,AL32-(AD32+AJ32))</f>
        <v>0</v>
      </c>
      <c r="BV32" s="185"/>
      <c r="BW32" s="185"/>
      <c r="BX32" s="185"/>
      <c r="BY32" s="185"/>
      <c r="BZ32" s="185"/>
      <c r="CA32" s="185"/>
      <c r="CB32" s="185"/>
      <c r="CC32" s="245">
        <f t="shared" ref="CC32" si="84">IF(ABS(BA32-(AS32+AY32))&lt;0.001,0,BA32-(AS32+AY32))</f>
        <v>0</v>
      </c>
      <c r="CD32" s="354"/>
    </row>
    <row r="33" spans="2:105" s="90" customFormat="1" ht="15" customHeight="1">
      <c r="B33" s="90" t="s">
        <v>666</v>
      </c>
      <c r="F33" s="94"/>
      <c r="G33" s="94"/>
      <c r="H33" s="93"/>
      <c r="J33" s="271"/>
      <c r="K33" s="89"/>
      <c r="L33" s="271"/>
      <c r="M33" s="222"/>
      <c r="N33" s="271"/>
      <c r="O33" s="222"/>
      <c r="P33" s="271"/>
      <c r="Q33" s="89"/>
      <c r="R33" s="271"/>
      <c r="S33" s="222"/>
      <c r="T33" s="271"/>
      <c r="U33" s="91"/>
      <c r="V33" s="271"/>
      <c r="W33" s="89">
        <v>-1020</v>
      </c>
      <c r="Y33" s="271"/>
      <c r="Z33" s="89"/>
      <c r="AA33" s="271"/>
      <c r="AB33" s="222"/>
      <c r="AC33" s="271"/>
      <c r="AD33" s="222">
        <v>4</v>
      </c>
      <c r="AE33" s="271"/>
      <c r="AF33" s="89"/>
      <c r="AG33" s="271"/>
      <c r="AH33" s="222"/>
      <c r="AI33" s="271"/>
      <c r="AJ33" s="91">
        <v>-214</v>
      </c>
      <c r="AK33" s="271"/>
      <c r="AL33" s="89">
        <v>-210</v>
      </c>
      <c r="AN33" s="271"/>
      <c r="AO33" s="89"/>
      <c r="AP33" s="271"/>
      <c r="AQ33" s="222"/>
      <c r="AR33" s="271"/>
      <c r="AS33" s="222"/>
      <c r="AT33" s="271"/>
      <c r="AU33" s="89"/>
      <c r="AV33" s="271"/>
      <c r="AW33" s="222"/>
      <c r="AX33" s="271"/>
      <c r="AY33" s="91"/>
      <c r="AZ33" s="271"/>
      <c r="BA33" s="89"/>
      <c r="BC33" s="352"/>
      <c r="BD33" s="185"/>
      <c r="BE33" s="185"/>
      <c r="BF33" s="185"/>
      <c r="BG33" s="185"/>
      <c r="BH33" s="185"/>
      <c r="BI33" s="185"/>
      <c r="BJ33" s="185"/>
      <c r="BK33" s="245">
        <f t="shared" si="51"/>
        <v>0</v>
      </c>
      <c r="BM33" s="185"/>
      <c r="BN33" s="185"/>
      <c r="BO33" s="185"/>
      <c r="BP33" s="185"/>
      <c r="BQ33" s="185"/>
      <c r="BR33" s="185"/>
      <c r="BS33" s="185"/>
      <c r="BT33" s="245">
        <f t="shared" si="82"/>
        <v>0</v>
      </c>
      <c r="BV33" s="185"/>
      <c r="BW33" s="185"/>
      <c r="BX33" s="185"/>
      <c r="BY33" s="185"/>
      <c r="BZ33" s="185"/>
      <c r="CA33" s="185"/>
      <c r="CB33" s="185"/>
      <c r="CC33" s="245">
        <f t="shared" si="81"/>
        <v>0</v>
      </c>
      <c r="CD33" s="355"/>
    </row>
    <row r="34" spans="2:105" s="211" customFormat="1" ht="15" customHeight="1">
      <c r="B34" s="12" t="s">
        <v>683</v>
      </c>
      <c r="C34" s="12"/>
      <c r="D34" s="12"/>
      <c r="E34" s="12"/>
      <c r="F34" s="43"/>
      <c r="G34" s="28"/>
      <c r="H34" s="44"/>
      <c r="J34" s="233"/>
      <c r="K34" s="213"/>
      <c r="L34" s="233"/>
      <c r="M34" s="214"/>
      <c r="N34" s="233"/>
      <c r="O34" s="214"/>
      <c r="P34" s="233"/>
      <c r="Q34" s="213"/>
      <c r="R34" s="233"/>
      <c r="S34" s="214"/>
      <c r="T34" s="233"/>
      <c r="U34" s="45"/>
      <c r="V34" s="233"/>
      <c r="W34" s="213">
        <v>-46</v>
      </c>
      <c r="Y34" s="233"/>
      <c r="Z34" s="213"/>
      <c r="AA34" s="233"/>
      <c r="AB34" s="214"/>
      <c r="AC34" s="233"/>
      <c r="AD34" s="214">
        <v>3</v>
      </c>
      <c r="AE34" s="233"/>
      <c r="AF34" s="213"/>
      <c r="AG34" s="233"/>
      <c r="AH34" s="214"/>
      <c r="AI34" s="233"/>
      <c r="AJ34" s="45">
        <v>3</v>
      </c>
      <c r="AK34" s="233"/>
      <c r="AL34" s="213">
        <v>6</v>
      </c>
      <c r="AN34" s="233"/>
      <c r="AO34" s="213"/>
      <c r="AP34" s="233"/>
      <c r="AQ34" s="214"/>
      <c r="AR34" s="233"/>
      <c r="AS34" s="214"/>
      <c r="AT34" s="233"/>
      <c r="AU34" s="213"/>
      <c r="AV34" s="233"/>
      <c r="AW34" s="214"/>
      <c r="AX34" s="233"/>
      <c r="AY34" s="45"/>
      <c r="AZ34" s="233"/>
      <c r="BA34" s="213"/>
      <c r="BC34" s="351"/>
      <c r="BD34" s="185"/>
      <c r="BE34" s="185"/>
      <c r="BF34" s="185"/>
      <c r="BG34" s="185"/>
      <c r="BH34" s="185"/>
      <c r="BI34" s="185"/>
      <c r="BJ34" s="185"/>
      <c r="BK34" s="245">
        <f t="shared" si="51"/>
        <v>0</v>
      </c>
      <c r="BM34" s="185"/>
      <c r="BN34" s="185"/>
      <c r="BO34" s="185"/>
      <c r="BP34" s="185"/>
      <c r="BQ34" s="185"/>
      <c r="BR34" s="185"/>
      <c r="BS34" s="185"/>
      <c r="BT34" s="245">
        <f t="shared" si="82"/>
        <v>0</v>
      </c>
      <c r="BV34" s="185"/>
      <c r="BW34" s="185"/>
      <c r="BX34" s="185"/>
      <c r="BY34" s="185"/>
      <c r="BZ34" s="185"/>
      <c r="CA34" s="185"/>
      <c r="CB34" s="185"/>
      <c r="CC34" s="245">
        <f t="shared" si="81"/>
        <v>0</v>
      </c>
      <c r="CD34" s="354"/>
    </row>
    <row r="35" spans="2:105" s="108" customFormat="1" ht="15" customHeight="1">
      <c r="B35" s="108" t="s">
        <v>27</v>
      </c>
      <c r="H35" s="256"/>
      <c r="J35" s="228"/>
      <c r="K35" s="92"/>
      <c r="L35" s="228"/>
      <c r="M35" s="226"/>
      <c r="N35" s="228"/>
      <c r="O35" s="226"/>
      <c r="P35" s="228"/>
      <c r="Q35" s="92"/>
      <c r="R35" s="228"/>
      <c r="S35" s="226"/>
      <c r="T35" s="228"/>
      <c r="U35" s="112"/>
      <c r="V35" s="228"/>
      <c r="W35" s="92">
        <v>3917</v>
      </c>
      <c r="Y35" s="228"/>
      <c r="Z35" s="92"/>
      <c r="AA35" s="228"/>
      <c r="AB35" s="226"/>
      <c r="AC35" s="228"/>
      <c r="AD35" s="226">
        <v>2287</v>
      </c>
      <c r="AE35" s="228"/>
      <c r="AF35" s="92"/>
      <c r="AG35" s="228"/>
      <c r="AH35" s="226"/>
      <c r="AI35" s="228"/>
      <c r="AJ35" s="112">
        <v>2491</v>
      </c>
      <c r="AK35" s="228"/>
      <c r="AL35" s="92">
        <v>4778</v>
      </c>
      <c r="AN35" s="228"/>
      <c r="AO35" s="92"/>
      <c r="AP35" s="228"/>
      <c r="AQ35" s="226"/>
      <c r="AR35" s="228"/>
      <c r="AS35" s="226"/>
      <c r="AT35" s="228"/>
      <c r="AU35" s="92"/>
      <c r="AV35" s="228"/>
      <c r="AW35" s="226"/>
      <c r="AX35" s="228"/>
      <c r="AY35" s="112"/>
      <c r="AZ35" s="228"/>
      <c r="BA35" s="92"/>
      <c r="BC35" s="353"/>
      <c r="BD35" s="185"/>
      <c r="BE35" s="185"/>
      <c r="BF35" s="185"/>
      <c r="BG35" s="185"/>
      <c r="BH35" s="185"/>
      <c r="BI35" s="185"/>
      <c r="BJ35" s="185"/>
      <c r="BK35" s="245">
        <f t="shared" si="51"/>
        <v>0</v>
      </c>
      <c r="BL35" s="90"/>
      <c r="BM35" s="185"/>
      <c r="BN35" s="185"/>
      <c r="BO35" s="185"/>
      <c r="BP35" s="185"/>
      <c r="BQ35" s="185"/>
      <c r="BR35" s="185"/>
      <c r="BS35" s="185"/>
      <c r="BT35" s="245">
        <f t="shared" si="82"/>
        <v>0</v>
      </c>
      <c r="BU35" s="90"/>
      <c r="BV35" s="185"/>
      <c r="BW35" s="185"/>
      <c r="BX35" s="185"/>
      <c r="BY35" s="185"/>
      <c r="BZ35" s="185"/>
      <c r="CA35" s="185"/>
      <c r="CB35" s="185"/>
      <c r="CC35" s="245">
        <f t="shared" si="81"/>
        <v>0</v>
      </c>
      <c r="CD35" s="355"/>
    </row>
    <row r="36" spans="2:105" s="90" customFormat="1" ht="15" customHeight="1">
      <c r="C36" s="479" t="s">
        <v>652</v>
      </c>
      <c r="H36" s="99"/>
      <c r="J36" s="271"/>
      <c r="K36" s="89"/>
      <c r="L36" s="271"/>
      <c r="M36" s="222"/>
      <c r="N36" s="271"/>
      <c r="O36" s="222"/>
      <c r="P36" s="271"/>
      <c r="Q36" s="89"/>
      <c r="R36" s="271"/>
      <c r="S36" s="222"/>
      <c r="T36" s="271"/>
      <c r="U36" s="91"/>
      <c r="V36" s="271"/>
      <c r="W36" s="89">
        <v>3832</v>
      </c>
      <c r="Y36" s="271"/>
      <c r="Z36" s="89"/>
      <c r="AA36" s="271"/>
      <c r="AB36" s="222"/>
      <c r="AC36" s="271"/>
      <c r="AD36" s="222">
        <v>2315</v>
      </c>
      <c r="AE36" s="271"/>
      <c r="AF36" s="89"/>
      <c r="AG36" s="271"/>
      <c r="AH36" s="222"/>
      <c r="AI36" s="271"/>
      <c r="AJ36" s="91">
        <v>2555</v>
      </c>
      <c r="AK36" s="271"/>
      <c r="AL36" s="89">
        <v>4870</v>
      </c>
      <c r="AN36" s="271"/>
      <c r="AO36" s="89"/>
      <c r="AP36" s="271"/>
      <c r="AQ36" s="222"/>
      <c r="AR36" s="271"/>
      <c r="AS36" s="222"/>
      <c r="AT36" s="271"/>
      <c r="AU36" s="89"/>
      <c r="AV36" s="271"/>
      <c r="AW36" s="222"/>
      <c r="AX36" s="271"/>
      <c r="AY36" s="91"/>
      <c r="AZ36" s="271"/>
      <c r="BA36" s="89"/>
      <c r="BC36" s="352"/>
      <c r="BD36" s="185"/>
      <c r="BE36" s="185"/>
      <c r="BF36" s="185"/>
      <c r="BG36" s="185"/>
      <c r="BH36" s="185"/>
      <c r="BI36" s="185"/>
      <c r="BJ36" s="185"/>
      <c r="BK36" s="245">
        <f t="shared" si="51"/>
        <v>0</v>
      </c>
      <c r="BM36" s="185"/>
      <c r="BN36" s="185"/>
      <c r="BO36" s="185"/>
      <c r="BP36" s="185"/>
      <c r="BQ36" s="185"/>
      <c r="BR36" s="185"/>
      <c r="BS36" s="185"/>
      <c r="BT36" s="245">
        <f t="shared" ref="BT36" si="85">IF(ABS(AL36-(AD36+AJ36))&lt;0.001,0,AL36-(AD36+AJ36))</f>
        <v>0</v>
      </c>
      <c r="BV36" s="185"/>
      <c r="BW36" s="185"/>
      <c r="BX36" s="185"/>
      <c r="BY36" s="185"/>
      <c r="BZ36" s="185"/>
      <c r="CA36" s="185"/>
      <c r="CB36" s="185"/>
      <c r="CC36" s="245">
        <f t="shared" ref="CC36" si="86">IF(ABS(BA36-(AS36+AY36))&lt;0.001,0,BA36-(AS36+AY36))</f>
        <v>0</v>
      </c>
      <c r="CD36" s="355"/>
    </row>
    <row r="37" spans="2:105" s="90" customFormat="1" ht="15" customHeight="1">
      <c r="C37" s="479" t="s">
        <v>653</v>
      </c>
      <c r="H37" s="99"/>
      <c r="J37" s="271"/>
      <c r="K37" s="89"/>
      <c r="L37" s="271"/>
      <c r="M37" s="222"/>
      <c r="N37" s="271"/>
      <c r="O37" s="222"/>
      <c r="P37" s="271"/>
      <c r="Q37" s="89"/>
      <c r="R37" s="271"/>
      <c r="S37" s="222"/>
      <c r="T37" s="271"/>
      <c r="U37" s="91"/>
      <c r="V37" s="271"/>
      <c r="W37" s="89">
        <v>85</v>
      </c>
      <c r="Y37" s="271"/>
      <c r="Z37" s="89"/>
      <c r="AA37" s="271"/>
      <c r="AB37" s="222"/>
      <c r="AC37" s="271"/>
      <c r="AD37" s="222">
        <v>-28</v>
      </c>
      <c r="AE37" s="271"/>
      <c r="AF37" s="89"/>
      <c r="AG37" s="271"/>
      <c r="AH37" s="222"/>
      <c r="AI37" s="271"/>
      <c r="AJ37" s="91">
        <v>-65</v>
      </c>
      <c r="AK37" s="271"/>
      <c r="AL37" s="89">
        <v>-93</v>
      </c>
      <c r="AN37" s="271"/>
      <c r="AO37" s="89"/>
      <c r="AP37" s="271"/>
      <c r="AQ37" s="222"/>
      <c r="AR37" s="271"/>
      <c r="AS37" s="222"/>
      <c r="AT37" s="271"/>
      <c r="AU37" s="89"/>
      <c r="AV37" s="271"/>
      <c r="AW37" s="222"/>
      <c r="AX37" s="271"/>
      <c r="AY37" s="91"/>
      <c r="AZ37" s="271"/>
      <c r="BA37" s="89"/>
      <c r="BC37" s="352"/>
      <c r="BD37" s="185"/>
      <c r="BE37" s="185"/>
      <c r="BF37" s="185"/>
      <c r="BG37" s="185"/>
      <c r="BH37" s="185"/>
      <c r="BI37" s="185"/>
      <c r="BJ37" s="185"/>
      <c r="BK37" s="245">
        <f t="shared" si="51"/>
        <v>0</v>
      </c>
      <c r="BM37" s="185"/>
      <c r="BN37" s="185"/>
      <c r="BO37" s="185"/>
      <c r="BP37" s="185"/>
      <c r="BQ37" s="185"/>
      <c r="BR37" s="185"/>
      <c r="BS37" s="185"/>
      <c r="BT37" s="245">
        <f t="shared" ref="BT37" si="87">IF(ABS(AL37-(AD37+AJ37))&lt;0.001,0,AL37-(AD37+AJ37))</f>
        <v>0</v>
      </c>
      <c r="BV37" s="185"/>
      <c r="BW37" s="185"/>
      <c r="BX37" s="185"/>
      <c r="BY37" s="185"/>
      <c r="BZ37" s="185"/>
      <c r="CA37" s="185"/>
      <c r="CB37" s="185"/>
      <c r="CC37" s="245">
        <f t="shared" ref="CC37" si="88">IF(ABS(BA37-(AS37+AY37))&lt;0.001,0,BA37-(AS37+AY37))</f>
        <v>0</v>
      </c>
      <c r="CD37" s="355"/>
    </row>
    <row r="38" spans="2:105" s="211" customFormat="1" ht="15" customHeight="1">
      <c r="B38" s="12" t="s">
        <v>667</v>
      </c>
      <c r="C38" s="12"/>
      <c r="D38" s="12"/>
      <c r="E38" s="12"/>
      <c r="F38" s="43"/>
      <c r="G38" s="28"/>
      <c r="H38" s="44"/>
      <c r="J38" s="233"/>
      <c r="K38" s="213"/>
      <c r="L38" s="233"/>
      <c r="M38" s="214"/>
      <c r="N38" s="233"/>
      <c r="O38" s="214"/>
      <c r="P38" s="233"/>
      <c r="Q38" s="213"/>
      <c r="R38" s="233"/>
      <c r="S38" s="214"/>
      <c r="T38" s="233"/>
      <c r="U38" s="45"/>
      <c r="V38" s="233"/>
      <c r="W38" s="213">
        <v>-2097</v>
      </c>
      <c r="Y38" s="233"/>
      <c r="Z38" s="213"/>
      <c r="AA38" s="233"/>
      <c r="AB38" s="214"/>
      <c r="AC38" s="233"/>
      <c r="AD38" s="214">
        <v>-1028</v>
      </c>
      <c r="AE38" s="233"/>
      <c r="AF38" s="213"/>
      <c r="AG38" s="233"/>
      <c r="AH38" s="214"/>
      <c r="AI38" s="233"/>
      <c r="AJ38" s="45">
        <v>-687</v>
      </c>
      <c r="AK38" s="233"/>
      <c r="AL38" s="213">
        <v>-1715</v>
      </c>
      <c r="AN38" s="233"/>
      <c r="AO38" s="213"/>
      <c r="AP38" s="233"/>
      <c r="AQ38" s="214"/>
      <c r="AR38" s="233"/>
      <c r="AS38" s="214"/>
      <c r="AT38" s="233"/>
      <c r="AU38" s="213"/>
      <c r="AV38" s="233"/>
      <c r="AW38" s="214"/>
      <c r="AX38" s="233"/>
      <c r="AY38" s="45"/>
      <c r="AZ38" s="233"/>
      <c r="BA38" s="213"/>
      <c r="BC38" s="351"/>
      <c r="BD38" s="185"/>
      <c r="BE38" s="185"/>
      <c r="BF38" s="185"/>
      <c r="BG38" s="185"/>
      <c r="BH38" s="185"/>
      <c r="BI38" s="185"/>
      <c r="BJ38" s="185"/>
      <c r="BK38" s="245">
        <f t="shared" si="51"/>
        <v>0</v>
      </c>
      <c r="BM38" s="185"/>
      <c r="BN38" s="185"/>
      <c r="BO38" s="185"/>
      <c r="BP38" s="185"/>
      <c r="BQ38" s="185"/>
      <c r="BR38" s="185"/>
      <c r="BS38" s="185"/>
      <c r="BT38" s="245">
        <f t="shared" ref="BT38:BT44" si="89">IF(ABS(AL38-(AD38+AJ38))&lt;0.001,0,AL38-(AD38+AJ38))</f>
        <v>0</v>
      </c>
      <c r="BV38" s="185"/>
      <c r="BW38" s="185"/>
      <c r="BX38" s="185"/>
      <c r="BY38" s="185"/>
      <c r="BZ38" s="185"/>
      <c r="CA38" s="185"/>
      <c r="CB38" s="185"/>
      <c r="CC38" s="245">
        <f t="shared" ref="CC38:CC44" si="90">IF(ABS(BA38-(AS38+AY38))&lt;0.001,0,BA38-(AS38+AY38))</f>
        <v>0</v>
      </c>
      <c r="CD38" s="354"/>
    </row>
    <row r="39" spans="2:105" s="90" customFormat="1" ht="15" customHeight="1">
      <c r="B39" s="90" t="s">
        <v>668</v>
      </c>
      <c r="C39" s="97"/>
      <c r="D39" s="94"/>
      <c r="E39" s="94"/>
      <c r="F39" s="98"/>
      <c r="G39" s="98"/>
      <c r="H39" s="184"/>
      <c r="J39" s="271"/>
      <c r="K39" s="89"/>
      <c r="L39" s="271"/>
      <c r="M39" s="222"/>
      <c r="N39" s="271"/>
      <c r="O39" s="222"/>
      <c r="P39" s="271"/>
      <c r="Q39" s="89"/>
      <c r="R39" s="271"/>
      <c r="S39" s="222"/>
      <c r="T39" s="271"/>
      <c r="U39" s="91"/>
      <c r="V39" s="271"/>
      <c r="W39" s="89">
        <v>-950</v>
      </c>
      <c r="Y39" s="271"/>
      <c r="Z39" s="89"/>
      <c r="AA39" s="271"/>
      <c r="AB39" s="222"/>
      <c r="AC39" s="271"/>
      <c r="AD39" s="222">
        <v>-535</v>
      </c>
      <c r="AE39" s="271"/>
      <c r="AF39" s="89"/>
      <c r="AG39" s="271"/>
      <c r="AH39" s="222"/>
      <c r="AI39" s="271"/>
      <c r="AJ39" s="91">
        <v>-516</v>
      </c>
      <c r="AK39" s="271"/>
      <c r="AL39" s="89">
        <v>-1051</v>
      </c>
      <c r="AN39" s="271"/>
      <c r="AO39" s="89"/>
      <c r="AP39" s="271"/>
      <c r="AQ39" s="222"/>
      <c r="AR39" s="271"/>
      <c r="AS39" s="222"/>
      <c r="AT39" s="271"/>
      <c r="AU39" s="89"/>
      <c r="AV39" s="271"/>
      <c r="AW39" s="222"/>
      <c r="AX39" s="271"/>
      <c r="AY39" s="91"/>
      <c r="AZ39" s="271"/>
      <c r="BA39" s="89"/>
      <c r="BC39" s="352"/>
      <c r="BD39" s="185"/>
      <c r="BE39" s="185"/>
      <c r="BF39" s="185"/>
      <c r="BG39" s="185"/>
      <c r="BH39" s="185"/>
      <c r="BI39" s="185"/>
      <c r="BJ39" s="185"/>
      <c r="BK39" s="245">
        <f t="shared" si="51"/>
        <v>0</v>
      </c>
      <c r="BM39" s="185"/>
      <c r="BN39" s="185"/>
      <c r="BO39" s="185"/>
      <c r="BP39" s="185"/>
      <c r="BQ39" s="185"/>
      <c r="BR39" s="185"/>
      <c r="BS39" s="185"/>
      <c r="BT39" s="245">
        <f t="shared" si="89"/>
        <v>0</v>
      </c>
      <c r="BV39" s="185"/>
      <c r="BW39" s="185"/>
      <c r="BX39" s="185"/>
      <c r="BY39" s="185"/>
      <c r="BZ39" s="185"/>
      <c r="CA39" s="185"/>
      <c r="CB39" s="185"/>
      <c r="CC39" s="245">
        <f t="shared" si="90"/>
        <v>0</v>
      </c>
      <c r="CD39" s="355"/>
    </row>
    <row r="40" spans="2:105" s="211" customFormat="1" ht="15" customHeight="1">
      <c r="B40" s="12" t="s">
        <v>678</v>
      </c>
      <c r="C40" s="12"/>
      <c r="D40" s="12"/>
      <c r="E40" s="12"/>
      <c r="F40" s="43"/>
      <c r="G40" s="28"/>
      <c r="H40" s="44"/>
      <c r="J40" s="233"/>
      <c r="K40" s="213"/>
      <c r="L40" s="233"/>
      <c r="M40" s="214"/>
      <c r="N40" s="233"/>
      <c r="O40" s="214"/>
      <c r="P40" s="233"/>
      <c r="Q40" s="213"/>
      <c r="R40" s="233"/>
      <c r="S40" s="214"/>
      <c r="T40" s="233"/>
      <c r="U40" s="45"/>
      <c r="V40" s="233"/>
      <c r="W40" s="213">
        <v>869</v>
      </c>
      <c r="Y40" s="233"/>
      <c r="Z40" s="213"/>
      <c r="AA40" s="233"/>
      <c r="AB40" s="214"/>
      <c r="AC40" s="233"/>
      <c r="AD40" s="214">
        <v>724</v>
      </c>
      <c r="AE40" s="233"/>
      <c r="AF40" s="213"/>
      <c r="AG40" s="233"/>
      <c r="AH40" s="214"/>
      <c r="AI40" s="233"/>
      <c r="AJ40" s="45">
        <v>1287</v>
      </c>
      <c r="AK40" s="233"/>
      <c r="AL40" s="213">
        <v>2011</v>
      </c>
      <c r="AN40" s="233"/>
      <c r="AO40" s="213"/>
      <c r="AP40" s="233"/>
      <c r="AQ40" s="214"/>
      <c r="AR40" s="233"/>
      <c r="AS40" s="214"/>
      <c r="AT40" s="233"/>
      <c r="AU40" s="213"/>
      <c r="AV40" s="233"/>
      <c r="AW40" s="214"/>
      <c r="AX40" s="233"/>
      <c r="AY40" s="45"/>
      <c r="AZ40" s="233"/>
      <c r="BA40" s="213"/>
      <c r="BC40" s="351"/>
      <c r="BD40" s="185"/>
      <c r="BE40" s="185"/>
      <c r="BF40" s="185"/>
      <c r="BG40" s="185"/>
      <c r="BH40" s="185"/>
      <c r="BI40" s="185"/>
      <c r="BJ40" s="185"/>
      <c r="BK40" s="245">
        <f t="shared" si="51"/>
        <v>0</v>
      </c>
      <c r="BM40" s="185"/>
      <c r="BN40" s="185"/>
      <c r="BO40" s="185"/>
      <c r="BP40" s="185"/>
      <c r="BQ40" s="185"/>
      <c r="BR40" s="185"/>
      <c r="BS40" s="185"/>
      <c r="BT40" s="245">
        <f t="shared" si="89"/>
        <v>0</v>
      </c>
      <c r="BV40" s="185"/>
      <c r="BW40" s="185"/>
      <c r="BX40" s="185"/>
      <c r="BY40" s="185"/>
      <c r="BZ40" s="185"/>
      <c r="CA40" s="185"/>
      <c r="CB40" s="185"/>
      <c r="CC40" s="245">
        <f t="shared" si="90"/>
        <v>0</v>
      </c>
      <c r="CD40" s="354"/>
    </row>
    <row r="41" spans="2:105" s="90" customFormat="1" ht="15" customHeight="1">
      <c r="B41" s="90" t="s">
        <v>679</v>
      </c>
      <c r="C41" s="97"/>
      <c r="D41" s="94"/>
      <c r="E41" s="94"/>
      <c r="F41" s="98"/>
      <c r="G41" s="98"/>
      <c r="H41" s="184"/>
      <c r="J41" s="271"/>
      <c r="K41" s="89"/>
      <c r="L41" s="271"/>
      <c r="M41" s="222"/>
      <c r="N41" s="271"/>
      <c r="O41" s="222"/>
      <c r="P41" s="271"/>
      <c r="Q41" s="89"/>
      <c r="R41" s="271"/>
      <c r="S41" s="222"/>
      <c r="T41" s="271"/>
      <c r="U41" s="91"/>
      <c r="V41" s="271"/>
      <c r="W41" s="89">
        <v>2253</v>
      </c>
      <c r="Y41" s="271"/>
      <c r="Z41" s="89"/>
      <c r="AA41" s="271"/>
      <c r="AB41" s="222"/>
      <c r="AC41" s="271"/>
      <c r="AD41" s="222">
        <v>0</v>
      </c>
      <c r="AE41" s="271"/>
      <c r="AF41" s="89"/>
      <c r="AG41" s="271"/>
      <c r="AH41" s="222"/>
      <c r="AI41" s="271"/>
      <c r="AJ41" s="91">
        <v>29</v>
      </c>
      <c r="AK41" s="271"/>
      <c r="AL41" s="89">
        <v>29</v>
      </c>
      <c r="AN41" s="271"/>
      <c r="AO41" s="89"/>
      <c r="AP41" s="271"/>
      <c r="AQ41" s="222"/>
      <c r="AR41" s="271"/>
      <c r="AS41" s="222"/>
      <c r="AT41" s="271"/>
      <c r="AU41" s="89"/>
      <c r="AV41" s="271"/>
      <c r="AW41" s="222"/>
      <c r="AX41" s="271"/>
      <c r="AY41" s="91"/>
      <c r="AZ41" s="271"/>
      <c r="BA41" s="89"/>
      <c r="BC41" s="352"/>
      <c r="BD41" s="185"/>
      <c r="BE41" s="185"/>
      <c r="BF41" s="185"/>
      <c r="BG41" s="185"/>
      <c r="BH41" s="185"/>
      <c r="BI41" s="185"/>
      <c r="BJ41" s="185"/>
      <c r="BK41" s="245">
        <f t="shared" si="51"/>
        <v>0</v>
      </c>
      <c r="BM41" s="185"/>
      <c r="BN41" s="185"/>
      <c r="BO41" s="185"/>
      <c r="BP41" s="185"/>
      <c r="BQ41" s="185"/>
      <c r="BR41" s="185"/>
      <c r="BS41" s="185"/>
      <c r="BT41" s="245">
        <f t="shared" si="89"/>
        <v>0</v>
      </c>
      <c r="BV41" s="185"/>
      <c r="BW41" s="185"/>
      <c r="BX41" s="185"/>
      <c r="BY41" s="185"/>
      <c r="BZ41" s="185"/>
      <c r="CA41" s="185"/>
      <c r="CB41" s="185"/>
      <c r="CC41" s="245">
        <f t="shared" si="90"/>
        <v>0</v>
      </c>
      <c r="CD41" s="355"/>
    </row>
    <row r="42" spans="2:105" s="211" customFormat="1" ht="15" customHeight="1">
      <c r="B42" s="12" t="s">
        <v>680</v>
      </c>
      <c r="C42" s="12"/>
      <c r="D42" s="12"/>
      <c r="E42" s="12"/>
      <c r="F42" s="43"/>
      <c r="G42" s="28"/>
      <c r="H42" s="44"/>
      <c r="J42" s="233"/>
      <c r="K42" s="213"/>
      <c r="L42" s="233"/>
      <c r="M42" s="214"/>
      <c r="N42" s="233"/>
      <c r="O42" s="214"/>
      <c r="P42" s="233"/>
      <c r="Q42" s="213"/>
      <c r="R42" s="233"/>
      <c r="S42" s="214"/>
      <c r="T42" s="233"/>
      <c r="U42" s="45"/>
      <c r="V42" s="233"/>
      <c r="W42" s="213">
        <v>3122</v>
      </c>
      <c r="Y42" s="233"/>
      <c r="Z42" s="213"/>
      <c r="AA42" s="233"/>
      <c r="AB42" s="214"/>
      <c r="AC42" s="233"/>
      <c r="AD42" s="214">
        <v>724</v>
      </c>
      <c r="AE42" s="233"/>
      <c r="AF42" s="213"/>
      <c r="AG42" s="233"/>
      <c r="AH42" s="214"/>
      <c r="AI42" s="233"/>
      <c r="AJ42" s="45">
        <v>1316</v>
      </c>
      <c r="AK42" s="233"/>
      <c r="AL42" s="213">
        <v>2040</v>
      </c>
      <c r="AN42" s="233"/>
      <c r="AO42" s="213"/>
      <c r="AP42" s="233"/>
      <c r="AQ42" s="214"/>
      <c r="AR42" s="233"/>
      <c r="AS42" s="214"/>
      <c r="AT42" s="233"/>
      <c r="AU42" s="213"/>
      <c r="AV42" s="233"/>
      <c r="AW42" s="214"/>
      <c r="AX42" s="233"/>
      <c r="AY42" s="45"/>
      <c r="AZ42" s="233"/>
      <c r="BA42" s="213"/>
      <c r="BC42" s="351"/>
      <c r="BD42" s="185"/>
      <c r="BE42" s="185"/>
      <c r="BF42" s="185"/>
      <c r="BG42" s="185"/>
      <c r="BH42" s="185"/>
      <c r="BI42" s="185"/>
      <c r="BJ42" s="185"/>
      <c r="BK42" s="245">
        <f t="shared" si="51"/>
        <v>0</v>
      </c>
      <c r="BM42" s="185"/>
      <c r="BN42" s="185"/>
      <c r="BO42" s="185"/>
      <c r="BP42" s="185"/>
      <c r="BQ42" s="185"/>
      <c r="BR42" s="185"/>
      <c r="BS42" s="185"/>
      <c r="BT42" s="245">
        <f t="shared" si="89"/>
        <v>0</v>
      </c>
      <c r="BV42" s="185"/>
      <c r="BW42" s="185"/>
      <c r="BX42" s="185"/>
      <c r="BY42" s="185"/>
      <c r="BZ42" s="185"/>
      <c r="CA42" s="185"/>
      <c r="CB42" s="185"/>
      <c r="CC42" s="245">
        <f t="shared" si="90"/>
        <v>0</v>
      </c>
      <c r="CD42" s="354"/>
    </row>
    <row r="43" spans="2:105" s="90" customFormat="1" ht="15" customHeight="1">
      <c r="B43" s="90" t="s">
        <v>669</v>
      </c>
      <c r="C43" s="97"/>
      <c r="D43" s="94"/>
      <c r="E43" s="94"/>
      <c r="F43" s="98"/>
      <c r="G43" s="98"/>
      <c r="H43" s="184"/>
      <c r="J43" s="271"/>
      <c r="K43" s="89"/>
      <c r="L43" s="271"/>
      <c r="M43" s="222"/>
      <c r="N43" s="271"/>
      <c r="O43" s="222"/>
      <c r="P43" s="271"/>
      <c r="Q43" s="89"/>
      <c r="R43" s="271"/>
      <c r="S43" s="222"/>
      <c r="T43" s="271"/>
      <c r="U43" s="91"/>
      <c r="V43" s="271"/>
      <c r="W43" s="89">
        <v>310</v>
      </c>
      <c r="Y43" s="271"/>
      <c r="Z43" s="89"/>
      <c r="AA43" s="271"/>
      <c r="AB43" s="222"/>
      <c r="AC43" s="271"/>
      <c r="AD43" s="222">
        <v>123</v>
      </c>
      <c r="AE43" s="271"/>
      <c r="AF43" s="89"/>
      <c r="AG43" s="271"/>
      <c r="AH43" s="222"/>
      <c r="AI43" s="271"/>
      <c r="AJ43" s="91">
        <v>74</v>
      </c>
      <c r="AK43" s="271"/>
      <c r="AL43" s="89">
        <v>197</v>
      </c>
      <c r="AN43" s="271"/>
      <c r="AO43" s="89"/>
      <c r="AP43" s="271"/>
      <c r="AQ43" s="222"/>
      <c r="AR43" s="271"/>
      <c r="AS43" s="222"/>
      <c r="AT43" s="271"/>
      <c r="AU43" s="89"/>
      <c r="AV43" s="271"/>
      <c r="AW43" s="222"/>
      <c r="AX43" s="271"/>
      <c r="AY43" s="91"/>
      <c r="AZ43" s="271"/>
      <c r="BA43" s="89"/>
      <c r="BC43" s="352"/>
      <c r="BD43" s="185"/>
      <c r="BE43" s="185"/>
      <c r="BF43" s="185"/>
      <c r="BG43" s="185"/>
      <c r="BH43" s="185"/>
      <c r="BI43" s="185"/>
      <c r="BJ43" s="185"/>
      <c r="BK43" s="245">
        <f t="shared" si="51"/>
        <v>0</v>
      </c>
      <c r="BM43" s="185"/>
      <c r="BN43" s="185"/>
      <c r="BO43" s="185"/>
      <c r="BP43" s="185"/>
      <c r="BQ43" s="185"/>
      <c r="BR43" s="185"/>
      <c r="BS43" s="185"/>
      <c r="BT43" s="245">
        <f t="shared" si="89"/>
        <v>0</v>
      </c>
      <c r="BV43" s="185"/>
      <c r="BW43" s="185"/>
      <c r="BX43" s="185"/>
      <c r="BY43" s="185"/>
      <c r="BZ43" s="185"/>
      <c r="CA43" s="185"/>
      <c r="CB43" s="185"/>
      <c r="CC43" s="245">
        <f t="shared" si="90"/>
        <v>0</v>
      </c>
      <c r="CD43" s="355"/>
    </row>
    <row r="44" spans="2:105" s="108" customFormat="1" ht="15" customHeight="1" thickBot="1">
      <c r="B44" s="140" t="s">
        <v>677</v>
      </c>
      <c r="C44" s="107"/>
      <c r="D44" s="107"/>
      <c r="E44" s="107"/>
      <c r="F44" s="107"/>
      <c r="H44" s="141"/>
      <c r="J44" s="270"/>
      <c r="K44" s="272"/>
      <c r="L44" s="270"/>
      <c r="M44" s="227"/>
      <c r="N44" s="270"/>
      <c r="O44" s="227"/>
      <c r="P44" s="270"/>
      <c r="Q44" s="272"/>
      <c r="R44" s="270"/>
      <c r="S44" s="227"/>
      <c r="T44" s="270"/>
      <c r="U44" s="142"/>
      <c r="V44" s="270"/>
      <c r="W44" s="272">
        <v>2813</v>
      </c>
      <c r="Y44" s="270"/>
      <c r="Z44" s="272"/>
      <c r="AA44" s="270"/>
      <c r="AB44" s="227"/>
      <c r="AC44" s="270"/>
      <c r="AD44" s="227">
        <v>601</v>
      </c>
      <c r="AE44" s="270"/>
      <c r="AF44" s="272"/>
      <c r="AG44" s="270"/>
      <c r="AH44" s="227"/>
      <c r="AI44" s="270"/>
      <c r="AJ44" s="142">
        <v>1242</v>
      </c>
      <c r="AK44" s="270"/>
      <c r="AL44" s="272">
        <v>1843</v>
      </c>
      <c r="AN44" s="270"/>
      <c r="AO44" s="272"/>
      <c r="AP44" s="270"/>
      <c r="AQ44" s="227"/>
      <c r="AR44" s="270"/>
      <c r="AS44" s="227"/>
      <c r="AT44" s="270"/>
      <c r="AU44" s="272"/>
      <c r="AV44" s="270"/>
      <c r="AW44" s="227"/>
      <c r="AX44" s="270"/>
      <c r="AY44" s="142"/>
      <c r="AZ44" s="270"/>
      <c r="BA44" s="272"/>
      <c r="BC44" s="353"/>
      <c r="BD44" s="581"/>
      <c r="BE44" s="581"/>
      <c r="BF44" s="581"/>
      <c r="BG44" s="581"/>
      <c r="BH44" s="581"/>
      <c r="BI44" s="581"/>
      <c r="BJ44" s="581"/>
      <c r="BK44" s="907">
        <f t="shared" si="51"/>
        <v>0</v>
      </c>
      <c r="BL44" s="90"/>
      <c r="BM44" s="581"/>
      <c r="BN44" s="581"/>
      <c r="BO44" s="581"/>
      <c r="BP44" s="581"/>
      <c r="BQ44" s="581"/>
      <c r="BR44" s="581"/>
      <c r="BS44" s="581"/>
      <c r="BT44" s="907">
        <f t="shared" si="89"/>
        <v>0</v>
      </c>
      <c r="BU44" s="90"/>
      <c r="BV44" s="581"/>
      <c r="BW44" s="581"/>
      <c r="BX44" s="581"/>
      <c r="BY44" s="581"/>
      <c r="BZ44" s="581"/>
      <c r="CA44" s="581"/>
      <c r="CB44" s="581"/>
      <c r="CC44" s="907">
        <f t="shared" si="90"/>
        <v>0</v>
      </c>
      <c r="CD44" s="355"/>
    </row>
    <row r="45" spans="2:105" s="90" customFormat="1" ht="15" customHeight="1" thickTop="1">
      <c r="B45" s="87"/>
      <c r="H45" s="99"/>
      <c r="J45" s="494"/>
      <c r="K45" s="494"/>
      <c r="L45" s="494"/>
      <c r="M45" s="494"/>
      <c r="N45" s="494"/>
      <c r="O45" s="494"/>
      <c r="P45" s="494"/>
      <c r="Q45" s="494"/>
      <c r="R45" s="494"/>
      <c r="S45" s="494"/>
      <c r="T45" s="494"/>
      <c r="U45" s="494"/>
      <c r="V45" s="494"/>
      <c r="W45" s="494"/>
      <c r="Y45" s="494"/>
      <c r="Z45" s="494"/>
      <c r="AA45" s="494"/>
      <c r="AB45" s="494"/>
      <c r="AC45" s="494"/>
      <c r="AD45" s="494"/>
      <c r="AE45" s="494"/>
      <c r="AF45" s="494"/>
      <c r="AG45" s="494"/>
      <c r="AH45" s="494"/>
      <c r="AI45" s="494"/>
      <c r="AJ45" s="494"/>
      <c r="AK45" s="494"/>
      <c r="AL45" s="494"/>
      <c r="AN45" s="494"/>
      <c r="AO45" s="494"/>
      <c r="AP45" s="494"/>
      <c r="AQ45" s="494"/>
      <c r="AR45" s="494"/>
      <c r="AS45" s="494"/>
      <c r="AT45" s="494"/>
      <c r="AU45" s="494"/>
      <c r="AV45" s="494"/>
      <c r="AW45" s="494"/>
      <c r="AX45" s="494"/>
      <c r="AY45" s="494"/>
      <c r="AZ45" s="494"/>
      <c r="BA45" s="494"/>
      <c r="BB45" s="494"/>
      <c r="BC45" s="494"/>
      <c r="BD45" s="908"/>
      <c r="BE45" s="908"/>
      <c r="BF45" s="908"/>
      <c r="BG45" s="908"/>
      <c r="BH45" s="908"/>
      <c r="BI45" s="908"/>
      <c r="BJ45" s="908"/>
      <c r="BK45" s="908"/>
      <c r="BL45" s="908"/>
      <c r="BM45" s="908"/>
      <c r="BN45" s="908"/>
      <c r="BO45" s="908"/>
      <c r="BP45" s="908"/>
      <c r="BQ45" s="908"/>
      <c r="BR45" s="908"/>
      <c r="BS45" s="908"/>
      <c r="BT45" s="908"/>
      <c r="BV45" s="908"/>
      <c r="BW45" s="908"/>
      <c r="BX45" s="908"/>
      <c r="BY45" s="908"/>
      <c r="BZ45" s="908"/>
      <c r="CA45" s="908"/>
      <c r="CB45" s="908"/>
      <c r="CC45" s="908"/>
    </row>
    <row r="46" spans="2:105" s="438" customFormat="1" ht="23.25" customHeight="1">
      <c r="B46" s="438" t="s">
        <v>617</v>
      </c>
      <c r="F46" s="439"/>
      <c r="G46" s="439"/>
      <c r="H46" s="440"/>
      <c r="I46" s="441"/>
      <c r="J46" s="441"/>
      <c r="K46" s="441"/>
      <c r="L46" s="441"/>
      <c r="M46" s="441"/>
      <c r="N46" s="441"/>
      <c r="O46" s="441"/>
      <c r="P46" s="441"/>
      <c r="Q46" s="441"/>
      <c r="R46" s="441"/>
      <c r="S46" s="441"/>
      <c r="T46" s="441"/>
      <c r="U46" s="441"/>
      <c r="V46" s="441"/>
      <c r="W46" s="441"/>
      <c r="X46" s="441"/>
      <c r="Y46" s="441"/>
      <c r="Z46" s="441"/>
      <c r="AA46" s="441"/>
      <c r="AB46" s="441"/>
      <c r="AC46" s="441"/>
      <c r="AD46" s="441"/>
      <c r="AE46" s="441"/>
      <c r="AF46" s="441"/>
      <c r="AG46" s="441"/>
      <c r="AH46" s="441"/>
      <c r="AI46" s="441"/>
      <c r="AJ46" s="441"/>
      <c r="AK46" s="441"/>
      <c r="AL46" s="441"/>
      <c r="AM46" s="441"/>
      <c r="AN46" s="441"/>
      <c r="AO46" s="441"/>
      <c r="AP46" s="441"/>
      <c r="AQ46" s="441"/>
      <c r="AR46" s="441"/>
      <c r="AS46" s="441"/>
      <c r="AT46" s="441"/>
      <c r="AU46" s="441"/>
      <c r="AV46" s="441"/>
      <c r="AW46" s="441"/>
      <c r="AX46" s="441"/>
      <c r="AY46" s="441"/>
      <c r="AZ46" s="441"/>
      <c r="BA46" s="441"/>
      <c r="BB46" s="441"/>
      <c r="BC46" s="441"/>
      <c r="BD46" s="909"/>
      <c r="BE46" s="909"/>
      <c r="BF46" s="909"/>
      <c r="BG46" s="909"/>
      <c r="BH46" s="909"/>
      <c r="BI46" s="909"/>
      <c r="BJ46" s="910"/>
      <c r="BK46" s="910"/>
      <c r="BL46" s="911"/>
      <c r="BM46" s="909"/>
      <c r="BN46" s="909"/>
      <c r="BO46" s="909"/>
      <c r="BP46" s="909"/>
      <c r="BQ46" s="909"/>
      <c r="BR46" s="909"/>
      <c r="BS46" s="910"/>
      <c r="BT46" s="910"/>
      <c r="BU46" s="911"/>
      <c r="BV46" s="909"/>
      <c r="BW46" s="909"/>
      <c r="BX46" s="909"/>
      <c r="BY46" s="909"/>
      <c r="BZ46" s="909"/>
      <c r="CA46" s="909"/>
      <c r="CB46" s="910"/>
      <c r="CC46" s="910"/>
      <c r="CD46" s="911"/>
      <c r="CE46" s="441"/>
      <c r="CF46" s="441"/>
      <c r="CG46" s="441"/>
      <c r="CH46" s="441"/>
      <c r="CI46" s="441"/>
      <c r="CJ46" s="441"/>
      <c r="CK46" s="442"/>
      <c r="CL46" s="441"/>
      <c r="CM46" s="441"/>
      <c r="CN46" s="441"/>
      <c r="CO46" s="441"/>
      <c r="CP46" s="441"/>
      <c r="CQ46" s="441"/>
      <c r="CR46" s="441"/>
      <c r="CS46" s="441"/>
      <c r="CT46" s="441"/>
      <c r="CU46" s="441"/>
      <c r="CV46" s="441"/>
      <c r="CW46" s="441"/>
      <c r="CX46" s="441"/>
      <c r="CY46" s="441"/>
      <c r="CZ46" s="441"/>
      <c r="DA46" s="441"/>
    </row>
    <row r="47" spans="2:105" s="90" customFormat="1" ht="15" customHeight="1">
      <c r="F47" s="94"/>
      <c r="G47" s="94"/>
      <c r="H47" s="93"/>
      <c r="I47" s="477"/>
      <c r="J47" s="108"/>
      <c r="K47" s="223"/>
      <c r="L47" s="481"/>
      <c r="M47" s="223"/>
      <c r="N47" s="481"/>
      <c r="O47" s="223"/>
      <c r="P47" s="481"/>
      <c r="Q47" s="223"/>
      <c r="R47" s="481"/>
      <c r="S47" s="223"/>
      <c r="T47" s="481"/>
      <c r="U47" s="223"/>
      <c r="V47" s="481"/>
      <c r="W47" s="223"/>
      <c r="X47" s="477"/>
      <c r="Y47" s="108"/>
      <c r="Z47" s="223"/>
      <c r="AA47" s="481"/>
      <c r="AB47" s="223"/>
      <c r="AC47" s="481"/>
      <c r="AD47" s="223"/>
      <c r="AE47" s="481"/>
      <c r="AF47" s="223"/>
      <c r="AG47" s="481"/>
      <c r="AH47" s="223"/>
      <c r="AI47" s="481"/>
      <c r="AJ47" s="223"/>
      <c r="AK47" s="481"/>
      <c r="AL47" s="223"/>
      <c r="AM47" s="477"/>
      <c r="AN47" s="108"/>
      <c r="AO47" s="223"/>
      <c r="AP47" s="481"/>
      <c r="AQ47" s="223"/>
      <c r="AR47" s="481"/>
      <c r="AS47" s="223"/>
      <c r="AT47" s="481"/>
      <c r="AU47" s="223"/>
      <c r="AV47" s="481"/>
      <c r="AW47" s="223"/>
      <c r="AX47" s="481"/>
      <c r="AY47" s="223"/>
      <c r="AZ47" s="481"/>
      <c r="BA47" s="223"/>
      <c r="BB47" s="477"/>
      <c r="BC47" s="419"/>
      <c r="BD47" s="495"/>
      <c r="BE47" s="495"/>
      <c r="BF47" s="495"/>
      <c r="BG47" s="495"/>
      <c r="BH47" s="495"/>
      <c r="BI47" s="495"/>
      <c r="BJ47" s="496"/>
      <c r="BK47" s="496"/>
      <c r="BL47" s="419"/>
      <c r="BM47" s="495"/>
      <c r="BN47" s="495"/>
      <c r="BO47" s="495"/>
      <c r="BP47" s="495"/>
      <c r="BQ47" s="495"/>
      <c r="BR47" s="495"/>
      <c r="BS47" s="496"/>
      <c r="BT47" s="496"/>
      <c r="BU47" s="419"/>
      <c r="BV47" s="495"/>
      <c r="BW47" s="495"/>
      <c r="BX47" s="495"/>
      <c r="BY47" s="495"/>
      <c r="BZ47" s="495"/>
      <c r="CA47" s="495"/>
      <c r="CB47" s="496"/>
      <c r="CC47" s="496"/>
      <c r="CD47" s="419"/>
      <c r="CE47" s="477"/>
      <c r="CF47" s="419"/>
      <c r="CG47" s="477"/>
      <c r="CH47" s="419"/>
      <c r="CI47" s="477"/>
      <c r="CJ47" s="419"/>
      <c r="CK47" s="113"/>
      <c r="CL47" s="477"/>
      <c r="CM47" s="419"/>
      <c r="CN47" s="477"/>
      <c r="CO47" s="419"/>
      <c r="CP47" s="477"/>
      <c r="CQ47" s="419"/>
      <c r="CR47" s="477"/>
      <c r="CS47" s="419"/>
      <c r="CT47" s="477"/>
      <c r="CU47" s="419"/>
      <c r="CV47" s="477"/>
      <c r="CW47" s="419"/>
      <c r="CX47" s="477"/>
      <c r="CY47" s="419"/>
      <c r="CZ47" s="477"/>
      <c r="DA47" s="419"/>
    </row>
    <row r="48" spans="2:105" s="96" customFormat="1" ht="15" customHeight="1">
      <c r="B48" s="1132" t="s">
        <v>660</v>
      </c>
      <c r="C48" s="1132"/>
      <c r="D48" s="1133"/>
      <c r="E48" s="1133"/>
      <c r="F48" s="1134"/>
      <c r="G48" s="471"/>
      <c r="H48" s="853" t="s">
        <v>15</v>
      </c>
      <c r="J48" s="1135"/>
      <c r="K48" s="1136"/>
      <c r="L48" s="1135"/>
      <c r="M48" s="1137"/>
      <c r="N48" s="1135"/>
      <c r="O48" s="1137"/>
      <c r="P48" s="1135"/>
      <c r="Q48" s="1136"/>
      <c r="R48" s="1135"/>
      <c r="S48" s="1137"/>
      <c r="T48" s="1135"/>
      <c r="U48" s="1138"/>
      <c r="V48" s="1139"/>
      <c r="W48" s="1136">
        <v>12564</v>
      </c>
      <c r="Y48" s="1135"/>
      <c r="Z48" s="1136">
        <v>2530</v>
      </c>
      <c r="AA48" s="1135"/>
      <c r="AB48" s="1137">
        <v>3301</v>
      </c>
      <c r="AC48" s="1135"/>
      <c r="AD48" s="1137">
        <v>5831</v>
      </c>
      <c r="AE48" s="1135"/>
      <c r="AF48" s="1136">
        <v>3581</v>
      </c>
      <c r="AG48" s="1135"/>
      <c r="AH48" s="1137">
        <v>3268</v>
      </c>
      <c r="AI48" s="1135"/>
      <c r="AJ48" s="1138">
        <v>6849</v>
      </c>
      <c r="AK48" s="1139">
        <v>12419</v>
      </c>
      <c r="AL48" s="1136">
        <v>12680</v>
      </c>
      <c r="AN48" s="1135">
        <v>2510</v>
      </c>
      <c r="AO48" s="1136">
        <v>2605</v>
      </c>
      <c r="AP48" s="1135"/>
      <c r="AQ48" s="1137"/>
      <c r="AR48" s="1135"/>
      <c r="AS48" s="1137"/>
      <c r="AT48" s="1135"/>
      <c r="AU48" s="1136"/>
      <c r="AV48" s="1135"/>
      <c r="AW48" s="1137"/>
      <c r="AX48" s="1135"/>
      <c r="AY48" s="1138"/>
      <c r="AZ48" s="1139"/>
      <c r="BA48" s="1136"/>
      <c r="BC48" s="353"/>
      <c r="BD48" s="906">
        <f t="shared" ref="BD48" si="91">IF(ABS(N48-(J48+L48))&lt;0.001,0,N48-(J48+L48))</f>
        <v>0</v>
      </c>
      <c r="BE48" s="906">
        <f t="shared" ref="BE48" si="92">IF(ABS(O48-(K48+M48))&lt;0.001,0,O48-(K48+M48))</f>
        <v>0</v>
      </c>
      <c r="BF48" s="906">
        <f t="shared" ref="BF48" si="93">IF(ABS(T48-(P48+R48))&lt;0.001,0,T48-(P48+R48))</f>
        <v>0</v>
      </c>
      <c r="BG48" s="906">
        <f t="shared" ref="BG48" si="94">IF(ABS(U48-(Q48+S48))&lt;0.001,0,U48-(Q48+S48))</f>
        <v>0</v>
      </c>
      <c r="BH48" s="906">
        <f t="shared" ref="BH48" si="95">IF(ABS(V48-(J48+L48+P48+R48))&lt;0.001,0,V48-(J48+L48+P48+R48))</f>
        <v>0</v>
      </c>
      <c r="BI48" s="906">
        <f t="shared" ref="BI48:BI50" si="96">IF(BI$6="OFF",0,IF(ABS(W48-(K48+M48+Q48+S48))&lt;0.001,0,W48-(K48+M48+Q48+S48)))</f>
        <v>0</v>
      </c>
      <c r="BJ48" s="906">
        <f t="shared" ref="BJ48" si="97">IF(ABS(V48-(N48+T48))&lt;0.001,0,V48-(N48+T48))</f>
        <v>0</v>
      </c>
      <c r="BK48" s="906">
        <f t="shared" ref="BK48:BK50" si="98">IF(BK$6="OFF",0,IF(BK43=2016,0,IF(ABS(W48-(O48+U48))&lt;0.001,0,W48-(O48+U48))))</f>
        <v>0</v>
      </c>
      <c r="BL48" s="221"/>
      <c r="BM48" s="906">
        <f t="shared" ref="BM48" si="99">IF(ABS(AC48-(Y48+AA48))&lt;0.001,0,AC48-(Y48+AA48))</f>
        <v>0</v>
      </c>
      <c r="BN48" s="906">
        <f t="shared" ref="BN48" si="100">IF(ABS(AD48-(Z48+AB48))&lt;0.001,0,AD48-(Z48+AB48))</f>
        <v>0</v>
      </c>
      <c r="BO48" s="906">
        <f t="shared" ref="BO48" si="101">IF(ABS(AI48-(AE48+AG48))&lt;0.001,0,AI48-(AE48+AG48))</f>
        <v>0</v>
      </c>
      <c r="BP48" s="906">
        <f t="shared" ref="BP48" si="102">IF(ABS(AJ48-(AF48+AH48))&lt;0.001,0,AJ48-(AF48+AH48))</f>
        <v>0</v>
      </c>
      <c r="BQ48" s="906">
        <f t="shared" ref="BQ48:BQ50" si="103">IF(BQ$6="OFF",0,IF(ABS(AK48-(Y48+AA48+AE48+AG48))&lt;0.001,0,AK48-(Y48+AA48+AE48+AG48)))</f>
        <v>0</v>
      </c>
      <c r="BR48" s="906">
        <f t="shared" ref="BR48" si="104">IF(ABS(AL48-(Z48+AB48+AF48+AH48))&lt;0.001,0,AL48-(Z48+AB48+AF48+AH48))</f>
        <v>0</v>
      </c>
      <c r="BS48" s="906">
        <f t="shared" ref="BS48:BS50" si="105">IF(BS$6="OFF",0,IF(ABS(AK48-(AC48+AI48))&lt;0.001,0,AK48-(AC48+AI48)))</f>
        <v>0</v>
      </c>
      <c r="BT48" s="906">
        <f t="shared" ref="BT48" si="106">IF(ABS(AL48-(AD48+AJ48))&lt;0.001,0,AL48-(AD48+AJ48))</f>
        <v>0</v>
      </c>
      <c r="BU48" s="221"/>
      <c r="BV48" s="906">
        <f t="shared" ref="BV48" si="107">IF(ABS(AR48-(AN48+AP48))&lt;0.001,0,AR48-(AN48+AP48))</f>
        <v>-2510</v>
      </c>
      <c r="BW48" s="906">
        <f t="shared" ref="BW48" si="108">IF(ABS(AS48-(AO48+AQ48))&lt;0.001,0,AS48-(AO48+AQ48))</f>
        <v>-2605</v>
      </c>
      <c r="BX48" s="906">
        <f t="shared" ref="BX48" si="109">IF(ABS(AX48-(AT48+AV48))&lt;0.001,0,AX48-(AT48+AV48))</f>
        <v>0</v>
      </c>
      <c r="BY48" s="906">
        <f t="shared" ref="BY48" si="110">IF(ABS(AY48-(AU48+AW48))&lt;0.001,0,AY48-(AU48+AW48))</f>
        <v>0</v>
      </c>
      <c r="BZ48" s="906">
        <f t="shared" ref="BZ48" si="111">IF(ABS(AZ48-(AN48+AP48+AT48+AV48))&lt;0.001,0,AZ48-(AN48+AP48+AT48+AV48))</f>
        <v>-2510</v>
      </c>
      <c r="CA48" s="906">
        <f t="shared" ref="CA48" si="112">IF(ABS(BA48-(AO48+AQ48+AU48+AW48))&lt;0.001,0,BA48-(AO48+AQ48+AU48+AW48))</f>
        <v>-2605</v>
      </c>
      <c r="CB48" s="906">
        <f t="shared" ref="CB48" si="113">IF(ABS(AZ48-(AR48+AX48))&lt;0.001,0,AZ48-(AR48+AX48))</f>
        <v>0</v>
      </c>
      <c r="CC48" s="906">
        <f t="shared" ref="CC48" si="114">IF(ABS(BA48-(AS48+AY48))&lt;0.001,0,BA48-(AS48+AY48))</f>
        <v>0</v>
      </c>
      <c r="CD48" s="355"/>
    </row>
    <row r="49" spans="1:105" s="108" customFormat="1" ht="15" customHeight="1">
      <c r="B49" s="95" t="s">
        <v>2</v>
      </c>
      <c r="C49" s="95"/>
      <c r="D49" s="375"/>
      <c r="E49" s="375"/>
      <c r="F49" s="471"/>
      <c r="G49" s="111"/>
      <c r="H49" s="177" t="s">
        <v>17</v>
      </c>
      <c r="J49" s="223"/>
      <c r="K49" s="481"/>
      <c r="L49" s="223"/>
      <c r="M49" s="226"/>
      <c r="N49" s="223"/>
      <c r="O49" s="226"/>
      <c r="P49" s="223"/>
      <c r="Q49" s="481"/>
      <c r="R49" s="223"/>
      <c r="S49" s="226"/>
      <c r="T49" s="223"/>
      <c r="U49" s="112"/>
      <c r="V49" s="760"/>
      <c r="W49" s="481">
        <v>6971</v>
      </c>
      <c r="X49" s="96"/>
      <c r="Y49" s="223"/>
      <c r="Z49" s="481">
        <v>1493</v>
      </c>
      <c r="AA49" s="223"/>
      <c r="AB49" s="226">
        <v>1783</v>
      </c>
      <c r="AC49" s="223"/>
      <c r="AD49" s="226">
        <v>3276</v>
      </c>
      <c r="AE49" s="223"/>
      <c r="AF49" s="481">
        <v>1597</v>
      </c>
      <c r="AG49" s="223"/>
      <c r="AH49" s="226">
        <v>2336</v>
      </c>
      <c r="AI49" s="223"/>
      <c r="AJ49" s="112">
        <v>3933</v>
      </c>
      <c r="AK49" s="760">
        <v>6974</v>
      </c>
      <c r="AL49" s="481">
        <v>7209</v>
      </c>
      <c r="AM49" s="96"/>
      <c r="AN49" s="223">
        <v>1479</v>
      </c>
      <c r="AO49" s="481">
        <v>1533</v>
      </c>
      <c r="AP49" s="223"/>
      <c r="AQ49" s="226"/>
      <c r="AR49" s="223"/>
      <c r="AS49" s="226"/>
      <c r="AT49" s="223"/>
      <c r="AU49" s="481"/>
      <c r="AV49" s="223"/>
      <c r="AW49" s="226"/>
      <c r="AX49" s="223"/>
      <c r="AY49" s="112"/>
      <c r="AZ49" s="760"/>
      <c r="BA49" s="481"/>
      <c r="BC49" s="353"/>
      <c r="BD49" s="334">
        <f t="shared" ref="BD49:BE50" si="115">IF(ABS(N49-(J49+L49))&lt;0.001,0,N49-(J49+L49))</f>
        <v>0</v>
      </c>
      <c r="BE49" s="334">
        <f t="shared" si="115"/>
        <v>0</v>
      </c>
      <c r="BF49" s="334">
        <f t="shared" ref="BF49:BG50" si="116">IF(ABS(T49-(P49+R49))&lt;0.001,0,T49-(P49+R49))</f>
        <v>0</v>
      </c>
      <c r="BG49" s="334">
        <f t="shared" si="116"/>
        <v>0</v>
      </c>
      <c r="BH49" s="334">
        <f t="shared" ref="BH49:BH50" si="117">IF(ABS(V49-(J49+L49+P49+R49))&lt;0.001,0,V49-(J49+L49+P49+R49))</f>
        <v>0</v>
      </c>
      <c r="BI49" s="334">
        <f t="shared" si="96"/>
        <v>0</v>
      </c>
      <c r="BJ49" s="334">
        <f t="shared" ref="BJ49:BJ50" si="118">IF(ABS(V49-(N49+T49))&lt;0.001,0,V49-(N49+T49))</f>
        <v>0</v>
      </c>
      <c r="BK49" s="334">
        <f t="shared" si="98"/>
        <v>0</v>
      </c>
      <c r="BL49" s="90"/>
      <c r="BM49" s="334">
        <f t="shared" ref="BM49:BN50" si="119">IF(ABS(AC49-(Y49+AA49))&lt;0.001,0,AC49-(Y49+AA49))</f>
        <v>0</v>
      </c>
      <c r="BN49" s="334">
        <f t="shared" si="119"/>
        <v>0</v>
      </c>
      <c r="BO49" s="334">
        <f t="shared" ref="BO49:BP50" si="120">IF(ABS(AI49-(AE49+AG49))&lt;0.001,0,AI49-(AE49+AG49))</f>
        <v>0</v>
      </c>
      <c r="BP49" s="334">
        <f t="shared" si="120"/>
        <v>0</v>
      </c>
      <c r="BQ49" s="334">
        <f t="shared" si="103"/>
        <v>0</v>
      </c>
      <c r="BR49" s="334">
        <f t="shared" ref="BR49:BR50" si="121">IF(ABS(AL49-(Z49+AB49+AF49+AH49))&lt;0.001,0,AL49-(Z49+AB49+AF49+AH49))</f>
        <v>0</v>
      </c>
      <c r="BS49" s="334">
        <f t="shared" si="105"/>
        <v>0</v>
      </c>
      <c r="BT49" s="334">
        <f t="shared" ref="BT49:BT50" si="122">IF(ABS(AL49-(AD49+AJ49))&lt;0.001,0,AL49-(AD49+AJ49))</f>
        <v>0</v>
      </c>
      <c r="BU49" s="90"/>
      <c r="BV49" s="334">
        <f t="shared" ref="BV49:BW50" si="123">IF(ABS(AR49-(AN49+AP49))&lt;0.001,0,AR49-(AN49+AP49))</f>
        <v>-1479</v>
      </c>
      <c r="BW49" s="334">
        <f t="shared" si="123"/>
        <v>-1533</v>
      </c>
      <c r="BX49" s="334">
        <f t="shared" ref="BX49:BY50" si="124">IF(ABS(AX49-(AT49+AV49))&lt;0.001,0,AX49-(AT49+AV49))</f>
        <v>0</v>
      </c>
      <c r="BY49" s="334">
        <f t="shared" si="124"/>
        <v>0</v>
      </c>
      <c r="BZ49" s="334">
        <f t="shared" ref="BZ49:CA50" si="125">IF(ABS(AZ49-(AN49+AP49+AT49+AV49))&lt;0.001,0,AZ49-(AN49+AP49+AT49+AV49))</f>
        <v>-1479</v>
      </c>
      <c r="CA49" s="334">
        <f t="shared" si="125"/>
        <v>-1533</v>
      </c>
      <c r="CB49" s="334">
        <f t="shared" ref="CB49:CB50" si="126">IF(ABS(AZ49-(AR49+AX49))&lt;0.001,0,AZ49-(AR49+AX49))</f>
        <v>0</v>
      </c>
      <c r="CC49" s="334">
        <f t="shared" ref="CC49:CC50" si="127">IF(ABS(BA49-(AS49+AY49))&lt;0.001,0,BA49-(AS49+AY49))</f>
        <v>0</v>
      </c>
      <c r="CD49" s="355"/>
    </row>
    <row r="50" spans="1:105" s="211" customFormat="1" ht="15" customHeight="1">
      <c r="B50" s="12"/>
      <c r="C50" s="12" t="s">
        <v>652</v>
      </c>
      <c r="D50" s="12"/>
      <c r="E50" s="12"/>
      <c r="F50" s="43"/>
      <c r="G50" s="28"/>
      <c r="H50" s="44"/>
      <c r="J50" s="233"/>
      <c r="K50" s="213"/>
      <c r="L50" s="233"/>
      <c r="M50" s="214"/>
      <c r="N50" s="233"/>
      <c r="O50" s="214"/>
      <c r="P50" s="233"/>
      <c r="Q50" s="213"/>
      <c r="R50" s="233"/>
      <c r="S50" s="214"/>
      <c r="T50" s="233"/>
      <c r="U50" s="45"/>
      <c r="V50" s="233"/>
      <c r="W50" s="213">
        <v>6956</v>
      </c>
      <c r="Y50" s="233"/>
      <c r="Z50" s="213">
        <v>1484</v>
      </c>
      <c r="AA50" s="233"/>
      <c r="AB50" s="214">
        <v>1767</v>
      </c>
      <c r="AC50" s="233"/>
      <c r="AD50" s="214">
        <v>3251</v>
      </c>
      <c r="AE50" s="233"/>
      <c r="AF50" s="213">
        <v>1586</v>
      </c>
      <c r="AG50" s="233"/>
      <c r="AH50" s="214">
        <v>2312</v>
      </c>
      <c r="AI50" s="233"/>
      <c r="AJ50" s="45">
        <v>3898</v>
      </c>
      <c r="AK50" s="233">
        <v>6959</v>
      </c>
      <c r="AL50" s="213">
        <v>7148</v>
      </c>
      <c r="AN50" s="233">
        <v>1470</v>
      </c>
      <c r="AO50" s="213">
        <v>1522</v>
      </c>
      <c r="AP50" s="233"/>
      <c r="AQ50" s="214"/>
      <c r="AR50" s="233"/>
      <c r="AS50" s="214"/>
      <c r="AT50" s="233"/>
      <c r="AU50" s="213"/>
      <c r="AV50" s="233"/>
      <c r="AW50" s="214"/>
      <c r="AX50" s="233"/>
      <c r="AY50" s="45"/>
      <c r="AZ50" s="233"/>
      <c r="BA50" s="213"/>
      <c r="BC50" s="351"/>
      <c r="BD50" s="245">
        <f t="shared" si="115"/>
        <v>0</v>
      </c>
      <c r="BE50" s="245">
        <f t="shared" si="115"/>
        <v>0</v>
      </c>
      <c r="BF50" s="245">
        <f t="shared" si="116"/>
        <v>0</v>
      </c>
      <c r="BG50" s="245">
        <f t="shared" si="116"/>
        <v>0</v>
      </c>
      <c r="BH50" s="245">
        <f t="shared" si="117"/>
        <v>0</v>
      </c>
      <c r="BI50" s="245">
        <f t="shared" si="96"/>
        <v>0</v>
      </c>
      <c r="BJ50" s="245">
        <f t="shared" si="118"/>
        <v>0</v>
      </c>
      <c r="BK50" s="245">
        <f t="shared" si="98"/>
        <v>0</v>
      </c>
      <c r="BM50" s="245">
        <f t="shared" si="119"/>
        <v>0</v>
      </c>
      <c r="BN50" s="245">
        <f t="shared" si="119"/>
        <v>0</v>
      </c>
      <c r="BO50" s="245">
        <f t="shared" si="120"/>
        <v>0</v>
      </c>
      <c r="BP50" s="245">
        <f t="shared" si="120"/>
        <v>0</v>
      </c>
      <c r="BQ50" s="245">
        <f t="shared" si="103"/>
        <v>0</v>
      </c>
      <c r="BR50" s="245">
        <f t="shared" si="121"/>
        <v>-1</v>
      </c>
      <c r="BS50" s="245">
        <f t="shared" si="105"/>
        <v>0</v>
      </c>
      <c r="BT50" s="245">
        <f t="shared" si="122"/>
        <v>-1</v>
      </c>
      <c r="BV50" s="245">
        <f t="shared" si="123"/>
        <v>-1470</v>
      </c>
      <c r="BW50" s="245">
        <f t="shared" si="123"/>
        <v>-1522</v>
      </c>
      <c r="BX50" s="245">
        <f t="shared" si="124"/>
        <v>0</v>
      </c>
      <c r="BY50" s="245">
        <f t="shared" si="124"/>
        <v>0</v>
      </c>
      <c r="BZ50" s="245">
        <f t="shared" si="125"/>
        <v>-1470</v>
      </c>
      <c r="CA50" s="245">
        <f t="shared" si="125"/>
        <v>-1522</v>
      </c>
      <c r="CB50" s="245">
        <f t="shared" si="126"/>
        <v>0</v>
      </c>
      <c r="CC50" s="245">
        <f t="shared" si="127"/>
        <v>0</v>
      </c>
      <c r="CD50" s="354"/>
    </row>
    <row r="51" spans="1:105" s="306" customFormat="1" ht="15" customHeight="1">
      <c r="A51" s="90"/>
      <c r="C51" s="306" t="s">
        <v>661</v>
      </c>
      <c r="F51" s="315"/>
      <c r="G51" s="315"/>
      <c r="H51" s="316"/>
      <c r="J51" s="489"/>
      <c r="K51" s="86"/>
      <c r="L51" s="489"/>
      <c r="M51" s="490"/>
      <c r="N51" s="489"/>
      <c r="O51" s="490"/>
      <c r="P51" s="489"/>
      <c r="Q51" s="86"/>
      <c r="R51" s="489"/>
      <c r="S51" s="490"/>
      <c r="T51" s="489"/>
      <c r="U51" s="491"/>
      <c r="V51" s="489"/>
      <c r="W51" s="86">
        <v>0.17100000000000001</v>
      </c>
      <c r="Y51" s="489"/>
      <c r="Z51" s="86">
        <v>0.14899999999999999</v>
      </c>
      <c r="AA51" s="489"/>
      <c r="AB51" s="490">
        <v>0.17499999999999999</v>
      </c>
      <c r="AC51" s="489"/>
      <c r="AD51" s="490">
        <v>0.16200000000000001</v>
      </c>
      <c r="AE51" s="489"/>
      <c r="AF51" s="86">
        <v>0.155</v>
      </c>
      <c r="AG51" s="489"/>
      <c r="AH51" s="490">
        <v>0.219</v>
      </c>
      <c r="AI51" s="489"/>
      <c r="AJ51" s="491">
        <v>0.188</v>
      </c>
      <c r="AK51" s="489">
        <v>0.17199999999999999</v>
      </c>
      <c r="AL51" s="86">
        <v>0.17499999999999999</v>
      </c>
      <c r="AN51" s="489">
        <v>0.14899999999999999</v>
      </c>
      <c r="AO51" s="86">
        <v>0.151</v>
      </c>
      <c r="AP51" s="489"/>
      <c r="AQ51" s="490"/>
      <c r="AR51" s="489"/>
      <c r="AS51" s="490"/>
      <c r="AT51" s="489"/>
      <c r="AU51" s="86"/>
      <c r="AV51" s="489"/>
      <c r="AW51" s="490"/>
      <c r="AX51" s="489"/>
      <c r="AY51" s="491"/>
      <c r="AZ51" s="489"/>
      <c r="BA51" s="86"/>
      <c r="BC51" s="383"/>
      <c r="BD51" s="185"/>
      <c r="BE51" s="185"/>
      <c r="BF51" s="185"/>
      <c r="BG51" s="185"/>
      <c r="BH51" s="185"/>
      <c r="BI51" s="185"/>
      <c r="BJ51" s="185"/>
      <c r="BK51" s="185"/>
      <c r="BM51" s="185"/>
      <c r="BN51" s="185"/>
      <c r="BO51" s="185"/>
      <c r="BP51" s="185"/>
      <c r="BQ51" s="185"/>
      <c r="BR51" s="185"/>
      <c r="BS51" s="185"/>
      <c r="BT51" s="185"/>
      <c r="BV51" s="185"/>
      <c r="BW51" s="185"/>
      <c r="BX51" s="185"/>
      <c r="BY51" s="185"/>
      <c r="BZ51" s="185"/>
      <c r="CA51" s="185"/>
      <c r="CB51" s="185"/>
      <c r="CC51" s="185"/>
      <c r="CD51" s="385"/>
    </row>
    <row r="52" spans="1:105" s="211" customFormat="1" ht="15" customHeight="1">
      <c r="B52" s="274"/>
      <c r="C52" s="274" t="s">
        <v>653</v>
      </c>
      <c r="D52" s="274"/>
      <c r="E52" s="274"/>
      <c r="F52" s="55"/>
      <c r="G52" s="28"/>
      <c r="H52" s="424"/>
      <c r="J52" s="779"/>
      <c r="K52" s="751"/>
      <c r="L52" s="779"/>
      <c r="M52" s="214"/>
      <c r="N52" s="779"/>
      <c r="O52" s="214"/>
      <c r="P52" s="779"/>
      <c r="Q52" s="751"/>
      <c r="R52" s="779"/>
      <c r="S52" s="214"/>
      <c r="T52" s="779"/>
      <c r="U52" s="45"/>
      <c r="V52" s="779"/>
      <c r="W52" s="751">
        <v>15</v>
      </c>
      <c r="Y52" s="779"/>
      <c r="Z52" s="751">
        <v>9</v>
      </c>
      <c r="AA52" s="779"/>
      <c r="AB52" s="214">
        <v>16</v>
      </c>
      <c r="AC52" s="779"/>
      <c r="AD52" s="214">
        <v>25</v>
      </c>
      <c r="AE52" s="779"/>
      <c r="AF52" s="751">
        <v>12</v>
      </c>
      <c r="AG52" s="779"/>
      <c r="AH52" s="214">
        <v>24</v>
      </c>
      <c r="AI52" s="779"/>
      <c r="AJ52" s="45">
        <v>35</v>
      </c>
      <c r="AK52" s="779">
        <v>14</v>
      </c>
      <c r="AL52" s="751">
        <v>61</v>
      </c>
      <c r="AN52" s="779">
        <v>9</v>
      </c>
      <c r="AO52" s="751">
        <v>11</v>
      </c>
      <c r="AP52" s="779"/>
      <c r="AQ52" s="214"/>
      <c r="AR52" s="779"/>
      <c r="AS52" s="214"/>
      <c r="AT52" s="779"/>
      <c r="AU52" s="751"/>
      <c r="AV52" s="779"/>
      <c r="AW52" s="214"/>
      <c r="AX52" s="779"/>
      <c r="AY52" s="45"/>
      <c r="AZ52" s="779"/>
      <c r="BA52" s="751"/>
      <c r="BC52" s="351"/>
      <c r="BD52" s="245">
        <f t="shared" ref="BD52:BD53" si="128">IF(ABS(N52-(J52+L52))&lt;0.001,0,N52-(J52+L52))</f>
        <v>0</v>
      </c>
      <c r="BE52" s="245">
        <f t="shared" ref="BE52:BE53" si="129">IF(ABS(O52-(K52+M52))&lt;0.001,0,O52-(K52+M52))</f>
        <v>0</v>
      </c>
      <c r="BF52" s="245">
        <f t="shared" ref="BF52:BF53" si="130">IF(ABS(T52-(P52+R52))&lt;0.001,0,T52-(P52+R52))</f>
        <v>0</v>
      </c>
      <c r="BG52" s="245">
        <f t="shared" ref="BG52:BG53" si="131">IF(ABS(U52-(Q52+S52))&lt;0.001,0,U52-(Q52+S52))</f>
        <v>0</v>
      </c>
      <c r="BH52" s="245">
        <f t="shared" ref="BH52:BH53" si="132">IF(ABS(V52-(J52+L52+P52+R52))&lt;0.001,0,V52-(J52+L52+P52+R52))</f>
        <v>0</v>
      </c>
      <c r="BI52" s="245">
        <f t="shared" ref="BI52:BI53" si="133">IF(BI$6="OFF",0,IF(ABS(W52-(K52+M52+Q52+S52))&lt;0.001,0,W52-(K52+M52+Q52+S52)))</f>
        <v>0</v>
      </c>
      <c r="BJ52" s="245">
        <f t="shared" ref="BJ52:BJ53" si="134">IF(ABS(V52-(N52+T52))&lt;0.001,0,V52-(N52+T52))</f>
        <v>0</v>
      </c>
      <c r="BK52" s="245">
        <f t="shared" ref="BK52:BK53" si="135">IF(BK$6="OFF",0,IF(BK47=2016,0,IF(ABS(W52-(O52+U52))&lt;0.001,0,W52-(O52+U52))))</f>
        <v>0</v>
      </c>
      <c r="BM52" s="245">
        <f t="shared" ref="BM52:BM53" si="136">IF(ABS(AC52-(Y52+AA52))&lt;0.001,0,AC52-(Y52+AA52))</f>
        <v>0</v>
      </c>
      <c r="BN52" s="245">
        <f t="shared" ref="BN52:BN53" si="137">IF(ABS(AD52-(Z52+AB52))&lt;0.001,0,AD52-(Z52+AB52))</f>
        <v>0</v>
      </c>
      <c r="BO52" s="245">
        <f t="shared" ref="BO52:BO53" si="138">IF(ABS(AI52-(AE52+AG52))&lt;0.001,0,AI52-(AE52+AG52))</f>
        <v>0</v>
      </c>
      <c r="BP52" s="245">
        <f t="shared" ref="BP52:BP53" si="139">IF(ABS(AJ52-(AF52+AH52))&lt;0.001,0,AJ52-(AF52+AH52))</f>
        <v>-1</v>
      </c>
      <c r="BQ52" s="245">
        <f t="shared" ref="BQ52:BQ53" si="140">IF(BQ$6="OFF",0,IF(ABS(AK52-(Y52+AA52+AE52+AG52))&lt;0.001,0,AK52-(Y52+AA52+AE52+AG52)))</f>
        <v>0</v>
      </c>
      <c r="BR52" s="245">
        <f t="shared" ref="BR52:BR53" si="141">IF(ABS(AL52-(Z52+AB52+AF52+AH52))&lt;0.001,0,AL52-(Z52+AB52+AF52+AH52))</f>
        <v>0</v>
      </c>
      <c r="BS52" s="245">
        <f t="shared" ref="BS52:BS53" si="142">IF(BS$6="OFF",0,IF(ABS(AK52-(AC52+AI52))&lt;0.001,0,AK52-(AC52+AI52)))</f>
        <v>0</v>
      </c>
      <c r="BT52" s="245">
        <f t="shared" ref="BT52:BT53" si="143">IF(ABS(AL52-(AD52+AJ52))&lt;0.001,0,AL52-(AD52+AJ52))</f>
        <v>1</v>
      </c>
      <c r="BV52" s="245">
        <f t="shared" ref="BV52:BV53" si="144">IF(ABS(AR52-(AN52+AP52))&lt;0.001,0,AR52-(AN52+AP52))</f>
        <v>-9</v>
      </c>
      <c r="BW52" s="245">
        <f t="shared" ref="BW52:BW53" si="145">IF(ABS(AS52-(AO52+AQ52))&lt;0.001,0,AS52-(AO52+AQ52))</f>
        <v>-11</v>
      </c>
      <c r="BX52" s="245">
        <f t="shared" ref="BX52:BX53" si="146">IF(ABS(AX52-(AT52+AV52))&lt;0.001,0,AX52-(AT52+AV52))</f>
        <v>0</v>
      </c>
      <c r="BY52" s="245">
        <f t="shared" ref="BY52:BY53" si="147">IF(ABS(AY52-(AU52+AW52))&lt;0.001,0,AY52-(AU52+AW52))</f>
        <v>0</v>
      </c>
      <c r="BZ52" s="245">
        <f t="shared" ref="BZ52:BZ53" si="148">IF(ABS(AZ52-(AN52+AP52+AT52+AV52))&lt;0.001,0,AZ52-(AN52+AP52+AT52+AV52))</f>
        <v>-9</v>
      </c>
      <c r="CA52" s="245">
        <f t="shared" ref="CA52:CA53" si="149">IF(ABS(BA52-(AO52+AQ52+AU52+AW52))&lt;0.001,0,BA52-(AO52+AQ52+AU52+AW52))</f>
        <v>-11</v>
      </c>
      <c r="CB52" s="245">
        <f t="shared" ref="CB52:CB53" si="150">IF(ABS(AZ52-(AR52+AX52))&lt;0.001,0,AZ52-(AR52+AX52))</f>
        <v>0</v>
      </c>
      <c r="CC52" s="245">
        <f t="shared" ref="CC52:CC53" si="151">IF(ABS(BA52-(AS52+AY52))&lt;0.001,0,BA52-(AS52+AY52))</f>
        <v>0</v>
      </c>
      <c r="CD52" s="354"/>
    </row>
    <row r="53" spans="1:105" s="108" customFormat="1" ht="15" customHeight="1" thickBot="1">
      <c r="B53" s="880" t="s">
        <v>670</v>
      </c>
      <c r="C53" s="880"/>
      <c r="D53" s="881"/>
      <c r="E53" s="881"/>
      <c r="F53" s="882"/>
      <c r="G53" s="111"/>
      <c r="H53" s="888" t="s">
        <v>565</v>
      </c>
      <c r="J53" s="883"/>
      <c r="K53" s="884"/>
      <c r="L53" s="883"/>
      <c r="M53" s="885"/>
      <c r="N53" s="883"/>
      <c r="O53" s="885"/>
      <c r="P53" s="883"/>
      <c r="Q53" s="884"/>
      <c r="R53" s="883"/>
      <c r="S53" s="885"/>
      <c r="T53" s="883"/>
      <c r="U53" s="886"/>
      <c r="V53" s="887"/>
      <c r="W53" s="884">
        <v>5593</v>
      </c>
      <c r="X53" s="96"/>
      <c r="Y53" s="883"/>
      <c r="Z53" s="884">
        <v>1037</v>
      </c>
      <c r="AA53" s="883"/>
      <c r="AB53" s="885">
        <v>1518</v>
      </c>
      <c r="AC53" s="883"/>
      <c r="AD53" s="885">
        <v>2555</v>
      </c>
      <c r="AE53" s="883"/>
      <c r="AF53" s="884">
        <v>1983</v>
      </c>
      <c r="AG53" s="883"/>
      <c r="AH53" s="885">
        <v>932</v>
      </c>
      <c r="AI53" s="883"/>
      <c r="AJ53" s="886">
        <v>2916</v>
      </c>
      <c r="AK53" s="887">
        <v>5445</v>
      </c>
      <c r="AL53" s="884">
        <v>5471</v>
      </c>
      <c r="AM53" s="96"/>
      <c r="AN53" s="883">
        <v>1031</v>
      </c>
      <c r="AO53" s="884">
        <v>1072</v>
      </c>
      <c r="AP53" s="883"/>
      <c r="AQ53" s="885"/>
      <c r="AR53" s="883"/>
      <c r="AS53" s="885"/>
      <c r="AT53" s="883"/>
      <c r="AU53" s="884"/>
      <c r="AV53" s="883"/>
      <c r="AW53" s="885"/>
      <c r="AX53" s="883"/>
      <c r="AY53" s="886"/>
      <c r="AZ53" s="887"/>
      <c r="BA53" s="884"/>
      <c r="BC53" s="353"/>
      <c r="BD53" s="1140">
        <f t="shared" si="128"/>
        <v>0</v>
      </c>
      <c r="BE53" s="1140">
        <f t="shared" si="129"/>
        <v>0</v>
      </c>
      <c r="BF53" s="1140">
        <f t="shared" si="130"/>
        <v>0</v>
      </c>
      <c r="BG53" s="1140">
        <f t="shared" si="131"/>
        <v>0</v>
      </c>
      <c r="BH53" s="1140">
        <f t="shared" si="132"/>
        <v>0</v>
      </c>
      <c r="BI53" s="1140">
        <f t="shared" si="133"/>
        <v>0</v>
      </c>
      <c r="BJ53" s="1140">
        <f t="shared" si="134"/>
        <v>0</v>
      </c>
      <c r="BK53" s="1140">
        <f t="shared" si="135"/>
        <v>0</v>
      </c>
      <c r="BL53" s="90"/>
      <c r="BM53" s="1140">
        <f t="shared" si="136"/>
        <v>0</v>
      </c>
      <c r="BN53" s="1140">
        <f t="shared" si="137"/>
        <v>0</v>
      </c>
      <c r="BO53" s="1140">
        <f t="shared" si="138"/>
        <v>0</v>
      </c>
      <c r="BP53" s="1140">
        <f t="shared" si="139"/>
        <v>1</v>
      </c>
      <c r="BQ53" s="1140">
        <f t="shared" si="140"/>
        <v>0</v>
      </c>
      <c r="BR53" s="1140">
        <f t="shared" si="141"/>
        <v>1</v>
      </c>
      <c r="BS53" s="1140">
        <f t="shared" si="142"/>
        <v>0</v>
      </c>
      <c r="BT53" s="1140">
        <f t="shared" si="143"/>
        <v>0</v>
      </c>
      <c r="BU53" s="90"/>
      <c r="BV53" s="1140">
        <f t="shared" si="144"/>
        <v>-1031</v>
      </c>
      <c r="BW53" s="1140">
        <f t="shared" si="145"/>
        <v>-1072</v>
      </c>
      <c r="BX53" s="1140">
        <f t="shared" si="146"/>
        <v>0</v>
      </c>
      <c r="BY53" s="1140">
        <f t="shared" si="147"/>
        <v>0</v>
      </c>
      <c r="BZ53" s="1140">
        <f t="shared" si="148"/>
        <v>-1031</v>
      </c>
      <c r="CA53" s="1140">
        <f t="shared" si="149"/>
        <v>-1072</v>
      </c>
      <c r="CB53" s="1140">
        <f t="shared" si="150"/>
        <v>0</v>
      </c>
      <c r="CC53" s="1140">
        <f t="shared" si="151"/>
        <v>0</v>
      </c>
      <c r="CD53" s="355"/>
    </row>
    <row r="54" spans="1:105" s="108" customFormat="1" ht="15" customHeight="1" thickTop="1">
      <c r="B54" s="95"/>
      <c r="C54" s="96"/>
      <c r="D54" s="96"/>
      <c r="E54" s="96"/>
      <c r="F54" s="96"/>
      <c r="H54" s="100"/>
      <c r="I54" s="223"/>
      <c r="J54" s="481"/>
      <c r="K54" s="223"/>
      <c r="L54" s="481"/>
      <c r="M54" s="92"/>
      <c r="N54" s="223"/>
      <c r="O54" s="481"/>
      <c r="P54" s="223"/>
      <c r="Q54" s="481"/>
      <c r="R54" s="223"/>
      <c r="S54" s="481"/>
      <c r="T54" s="223"/>
      <c r="U54" s="481"/>
      <c r="V54" s="223"/>
      <c r="W54" s="481"/>
      <c r="X54" s="223"/>
      <c r="Y54" s="481"/>
      <c r="Z54" s="223"/>
      <c r="AA54" s="481"/>
      <c r="AB54" s="92"/>
      <c r="AC54" s="223"/>
      <c r="AD54" s="481"/>
      <c r="AE54" s="223"/>
      <c r="AF54" s="481"/>
      <c r="AG54" s="223"/>
      <c r="AH54" s="481"/>
      <c r="AI54" s="223"/>
      <c r="AJ54" s="481"/>
      <c r="AK54" s="223"/>
      <c r="AL54" s="481"/>
      <c r="AM54" s="223"/>
      <c r="AN54" s="481"/>
      <c r="AO54" s="223"/>
      <c r="AP54" s="481"/>
      <c r="AQ54" s="92"/>
      <c r="AR54" s="223"/>
      <c r="AS54" s="481"/>
      <c r="AT54" s="223"/>
      <c r="AU54" s="481"/>
      <c r="AV54" s="223"/>
      <c r="AW54" s="481"/>
      <c r="AX54" s="223"/>
      <c r="AY54" s="481"/>
      <c r="AZ54" s="223"/>
      <c r="BA54" s="481"/>
      <c r="BB54" s="223"/>
      <c r="BC54" s="481"/>
      <c r="BD54" s="261"/>
      <c r="BE54" s="261"/>
      <c r="BF54" s="261"/>
      <c r="BG54" s="261"/>
      <c r="BH54" s="261"/>
      <c r="BI54" s="261"/>
      <c r="BJ54" s="496"/>
      <c r="BK54" s="496"/>
      <c r="BL54" s="419"/>
      <c r="BM54" s="261"/>
      <c r="BN54" s="261"/>
      <c r="BO54" s="261"/>
      <c r="BP54" s="261"/>
      <c r="BQ54" s="261"/>
      <c r="BR54" s="261"/>
      <c r="BS54" s="496"/>
      <c r="BT54" s="496"/>
      <c r="BU54" s="419"/>
      <c r="BV54" s="261"/>
      <c r="BW54" s="261"/>
      <c r="BX54" s="261"/>
      <c r="BY54" s="261"/>
      <c r="BZ54" s="261"/>
      <c r="CA54" s="261"/>
      <c r="CB54" s="496"/>
      <c r="CC54" s="496"/>
      <c r="CD54" s="419"/>
      <c r="CE54" s="223"/>
      <c r="CF54" s="481"/>
      <c r="CG54" s="223"/>
      <c r="CH54" s="481"/>
      <c r="CI54" s="223"/>
      <c r="CJ54" s="481"/>
      <c r="CL54" s="223"/>
      <c r="CM54" s="481"/>
      <c r="CN54" s="223"/>
      <c r="CO54" s="481"/>
      <c r="CP54" s="223"/>
      <c r="CQ54" s="481"/>
      <c r="CR54" s="223"/>
      <c r="CS54" s="481"/>
      <c r="CT54" s="223"/>
      <c r="CU54" s="481"/>
      <c r="CV54" s="223"/>
      <c r="CW54" s="481"/>
      <c r="CX54" s="223"/>
      <c r="CY54" s="481"/>
      <c r="CZ54" s="223"/>
      <c r="DA54" s="481"/>
    </row>
    <row r="55" spans="1:105" s="438" customFormat="1" ht="23.25" customHeight="1">
      <c r="B55" s="438" t="s">
        <v>618</v>
      </c>
      <c r="G55" s="439"/>
      <c r="H55" s="440"/>
      <c r="I55" s="441"/>
      <c r="J55" s="442"/>
      <c r="K55" s="441"/>
      <c r="L55" s="441"/>
      <c r="M55" s="441"/>
      <c r="N55" s="441"/>
      <c r="O55" s="441"/>
      <c r="P55" s="441"/>
      <c r="Q55" s="441"/>
      <c r="R55" s="441"/>
      <c r="S55" s="441"/>
      <c r="T55" s="441"/>
      <c r="U55" s="441"/>
      <c r="V55" s="441"/>
      <c r="W55" s="441"/>
      <c r="X55" s="441"/>
      <c r="Y55" s="442"/>
      <c r="Z55" s="441"/>
      <c r="AA55" s="441"/>
      <c r="AB55" s="441"/>
      <c r="AC55" s="441"/>
      <c r="AD55" s="441"/>
      <c r="AE55" s="441"/>
      <c r="AF55" s="441"/>
      <c r="AG55" s="441"/>
      <c r="AH55" s="441"/>
      <c r="AI55" s="441"/>
      <c r="AJ55" s="441"/>
      <c r="AK55" s="441"/>
      <c r="AL55" s="441"/>
      <c r="AM55" s="441"/>
      <c r="AN55" s="442"/>
      <c r="AO55" s="441"/>
      <c r="AP55" s="441"/>
      <c r="AQ55" s="441"/>
      <c r="AR55" s="441"/>
      <c r="AS55" s="441"/>
      <c r="AT55" s="441"/>
      <c r="AU55" s="441"/>
      <c r="AV55" s="441"/>
      <c r="AW55" s="441"/>
      <c r="AX55" s="441"/>
      <c r="AY55" s="441"/>
      <c r="AZ55" s="441"/>
      <c r="BA55" s="441"/>
      <c r="BB55" s="441"/>
      <c r="BC55" s="441"/>
      <c r="BD55" s="910"/>
      <c r="BE55" s="910"/>
      <c r="BF55" s="910"/>
      <c r="BG55" s="910"/>
      <c r="BH55" s="910"/>
      <c r="BI55" s="910"/>
      <c r="BJ55" s="910"/>
      <c r="BK55" s="910"/>
      <c r="BL55" s="911"/>
      <c r="BM55" s="910"/>
      <c r="BN55" s="910"/>
      <c r="BO55" s="910"/>
      <c r="BP55" s="910"/>
      <c r="BQ55" s="910"/>
      <c r="BR55" s="910"/>
      <c r="BS55" s="910"/>
      <c r="BT55" s="910"/>
      <c r="BU55" s="911"/>
      <c r="BV55" s="910"/>
      <c r="BW55" s="910"/>
      <c r="BX55" s="910"/>
      <c r="BY55" s="910"/>
      <c r="BZ55" s="910"/>
      <c r="CA55" s="910"/>
      <c r="CB55" s="910"/>
      <c r="CC55" s="910"/>
      <c r="CD55" s="911"/>
      <c r="CE55" s="441"/>
      <c r="CF55" s="441"/>
      <c r="CG55" s="441"/>
      <c r="CH55" s="442"/>
      <c r="CI55" s="441"/>
      <c r="CJ55" s="441"/>
      <c r="CK55" s="441"/>
      <c r="CL55" s="441"/>
      <c r="CM55" s="441"/>
      <c r="CN55" s="441"/>
      <c r="CO55" s="441"/>
      <c r="CP55" s="441"/>
      <c r="CQ55" s="441"/>
      <c r="CR55" s="441"/>
      <c r="CS55" s="441"/>
      <c r="CT55" s="441"/>
      <c r="CU55" s="441"/>
      <c r="CV55" s="441"/>
      <c r="CW55" s="441"/>
      <c r="CX55" s="441"/>
    </row>
    <row r="56" spans="1:105" s="108" customFormat="1" ht="15" customHeight="1">
      <c r="B56" s="95"/>
      <c r="C56" s="96"/>
      <c r="D56" s="96"/>
      <c r="E56" s="96"/>
      <c r="F56" s="96"/>
      <c r="H56" s="100"/>
      <c r="I56" s="223"/>
      <c r="K56" s="223"/>
      <c r="L56" s="481"/>
      <c r="M56" s="223"/>
      <c r="N56" s="481"/>
      <c r="O56" s="223"/>
      <c r="P56" s="481"/>
      <c r="Q56" s="223"/>
      <c r="R56" s="481"/>
      <c r="S56" s="223"/>
      <c r="T56" s="481"/>
      <c r="U56" s="223"/>
      <c r="V56" s="481"/>
      <c r="W56" s="223"/>
      <c r="X56" s="223"/>
      <c r="Z56" s="223"/>
      <c r="AA56" s="481"/>
      <c r="AB56" s="223"/>
      <c r="AC56" s="481"/>
      <c r="AD56" s="223"/>
      <c r="AE56" s="481"/>
      <c r="AF56" s="223"/>
      <c r="AG56" s="481"/>
      <c r="AH56" s="223"/>
      <c r="AI56" s="481"/>
      <c r="AJ56" s="223"/>
      <c r="AK56" s="481"/>
      <c r="AL56" s="223"/>
      <c r="AM56" s="223"/>
      <c r="AO56" s="223"/>
      <c r="AP56" s="481"/>
      <c r="AQ56" s="223"/>
      <c r="AR56" s="481"/>
      <c r="AS56" s="223"/>
      <c r="AT56" s="481"/>
      <c r="AU56" s="223"/>
      <c r="AV56" s="481"/>
      <c r="AW56" s="223"/>
      <c r="AX56" s="481"/>
      <c r="AY56" s="223"/>
      <c r="AZ56" s="481"/>
      <c r="BA56" s="223"/>
      <c r="BB56" s="481"/>
      <c r="BC56" s="481"/>
      <c r="BD56" s="496"/>
      <c r="BE56" s="496"/>
      <c r="BF56" s="496"/>
      <c r="BG56" s="496"/>
      <c r="BH56" s="496"/>
      <c r="BI56" s="496"/>
      <c r="BJ56" s="496"/>
      <c r="BK56" s="496"/>
      <c r="BL56" s="419"/>
      <c r="BM56" s="496"/>
      <c r="BN56" s="496"/>
      <c r="BO56" s="496"/>
      <c r="BP56" s="496"/>
      <c r="BQ56" s="496"/>
      <c r="BR56" s="496"/>
      <c r="BS56" s="496"/>
      <c r="BT56" s="496"/>
      <c r="BU56" s="477"/>
      <c r="BV56" s="496"/>
      <c r="BW56" s="496"/>
      <c r="BX56" s="496"/>
      <c r="BY56" s="496"/>
      <c r="BZ56" s="496"/>
      <c r="CA56" s="496"/>
      <c r="CB56" s="496"/>
      <c r="CC56" s="496"/>
      <c r="CD56" s="477"/>
      <c r="CE56" s="481"/>
      <c r="CF56" s="223"/>
      <c r="CG56" s="481"/>
      <c r="CI56" s="223"/>
      <c r="CJ56" s="481"/>
      <c r="CK56" s="223"/>
      <c r="CL56" s="481"/>
      <c r="CM56" s="223"/>
      <c r="CN56" s="481"/>
      <c r="CO56" s="223"/>
      <c r="CP56" s="481"/>
      <c r="CQ56" s="223"/>
      <c r="CR56" s="481"/>
      <c r="CS56" s="223"/>
      <c r="CT56" s="481"/>
      <c r="CU56" s="223"/>
      <c r="CV56" s="481"/>
      <c r="CW56" s="223"/>
      <c r="CX56" s="481"/>
    </row>
    <row r="57" spans="1:105" s="90" customFormat="1" ht="15" customHeight="1">
      <c r="B57" s="238" t="s">
        <v>671</v>
      </c>
      <c r="C57" s="238"/>
      <c r="D57" s="238"/>
      <c r="E57" s="238"/>
      <c r="F57" s="239"/>
      <c r="G57" s="94"/>
      <c r="H57" s="240"/>
      <c r="J57" s="336"/>
      <c r="K57" s="889"/>
      <c r="L57" s="336"/>
      <c r="M57" s="891"/>
      <c r="N57" s="1371">
        <v>2660056599</v>
      </c>
      <c r="O57" s="1372"/>
      <c r="P57" s="587"/>
      <c r="Q57" s="889"/>
      <c r="R57" s="336"/>
      <c r="S57" s="891"/>
      <c r="T57" s="587"/>
      <c r="U57" s="338"/>
      <c r="V57" s="1376">
        <v>2660056599</v>
      </c>
      <c r="W57" s="1371"/>
      <c r="Y57" s="336"/>
      <c r="Z57" s="889"/>
      <c r="AA57" s="336"/>
      <c r="AB57" s="891"/>
      <c r="AC57" s="1354">
        <v>2660056599</v>
      </c>
      <c r="AD57" s="1355"/>
      <c r="AE57" s="587"/>
      <c r="AF57" s="889"/>
      <c r="AG57" s="336"/>
      <c r="AH57" s="891"/>
      <c r="AI57" s="587"/>
      <c r="AJ57" s="338"/>
      <c r="AK57" s="1356">
        <v>2660056599</v>
      </c>
      <c r="AL57" s="1357"/>
      <c r="AN57" s="336"/>
      <c r="AO57" s="337"/>
      <c r="AP57" s="336"/>
      <c r="AQ57" s="589"/>
      <c r="AR57" s="1354"/>
      <c r="AS57" s="1355"/>
      <c r="AT57" s="587"/>
      <c r="AU57" s="337"/>
      <c r="AV57" s="336"/>
      <c r="AW57" s="589"/>
      <c r="AX57" s="587"/>
      <c r="AY57" s="338"/>
      <c r="AZ57" s="1356"/>
      <c r="BA57" s="1357"/>
      <c r="BC57" s="353"/>
      <c r="BD57" s="912"/>
      <c r="BE57" s="912"/>
      <c r="BF57" s="912"/>
      <c r="BG57" s="912"/>
      <c r="BH57" s="912"/>
      <c r="BI57" s="912"/>
      <c r="BJ57" s="912"/>
      <c r="BK57" s="912"/>
      <c r="BM57" s="912"/>
      <c r="BN57" s="912"/>
      <c r="BO57" s="912"/>
      <c r="BP57" s="912"/>
      <c r="BQ57" s="912"/>
      <c r="BR57" s="912"/>
      <c r="BS57" s="912"/>
      <c r="BT57" s="912"/>
      <c r="BV57" s="912"/>
      <c r="BW57" s="912"/>
      <c r="BX57" s="912"/>
      <c r="BY57" s="912"/>
      <c r="BZ57" s="912"/>
      <c r="CA57" s="912"/>
      <c r="CB57" s="912"/>
      <c r="CC57" s="912"/>
      <c r="CD57" s="355"/>
    </row>
    <row r="58" spans="1:105" s="211" customFormat="1" ht="15" customHeight="1">
      <c r="B58" s="149" t="s">
        <v>672</v>
      </c>
      <c r="C58" s="149"/>
      <c r="D58" s="149"/>
      <c r="E58" s="149"/>
      <c r="F58" s="149"/>
      <c r="H58" s="150"/>
      <c r="J58" s="339"/>
      <c r="K58" s="339"/>
      <c r="L58" s="339"/>
      <c r="M58" s="890"/>
      <c r="N58" s="1368">
        <v>2648879063</v>
      </c>
      <c r="O58" s="1373"/>
      <c r="P58" s="339"/>
      <c r="Q58" s="339"/>
      <c r="R58" s="339"/>
      <c r="S58" s="890"/>
      <c r="T58" s="339"/>
      <c r="U58" s="340"/>
      <c r="V58" s="1367">
        <v>2654045007</v>
      </c>
      <c r="W58" s="1368"/>
      <c r="Y58" s="339"/>
      <c r="Z58" s="339"/>
      <c r="AA58" s="339"/>
      <c r="AB58" s="890"/>
      <c r="AC58" s="1363">
        <v>2659338388</v>
      </c>
      <c r="AD58" s="1364"/>
      <c r="AE58" s="339"/>
      <c r="AF58" s="339"/>
      <c r="AG58" s="339"/>
      <c r="AH58" s="890"/>
      <c r="AI58" s="339"/>
      <c r="AJ58" s="340"/>
      <c r="AK58" s="1367">
        <v>2659421767</v>
      </c>
      <c r="AL58" s="1368"/>
      <c r="AN58" s="339"/>
      <c r="AO58" s="339"/>
      <c r="AP58" s="339"/>
      <c r="AQ58" s="590"/>
      <c r="AR58" s="1363"/>
      <c r="AS58" s="1364"/>
      <c r="AT58" s="339"/>
      <c r="AU58" s="339"/>
      <c r="AV58" s="339"/>
      <c r="AW58" s="590"/>
      <c r="AX58" s="339"/>
      <c r="AY58" s="340"/>
      <c r="AZ58" s="1367"/>
      <c r="BA58" s="1368"/>
      <c r="BC58" s="351"/>
      <c r="BD58" s="185"/>
      <c r="BE58" s="185"/>
      <c r="BF58" s="185"/>
      <c r="BG58" s="185"/>
      <c r="BH58" s="185"/>
      <c r="BI58" s="185"/>
      <c r="BJ58" s="185"/>
      <c r="BK58" s="185"/>
      <c r="BM58" s="185"/>
      <c r="BN58" s="185"/>
      <c r="BO58" s="185"/>
      <c r="BP58" s="185"/>
      <c r="BQ58" s="185"/>
      <c r="BR58" s="185"/>
      <c r="BS58" s="185"/>
      <c r="BT58" s="185"/>
      <c r="BV58" s="185"/>
      <c r="BW58" s="185"/>
      <c r="BX58" s="185"/>
      <c r="BY58" s="185"/>
      <c r="BZ58" s="185"/>
      <c r="CA58" s="185"/>
      <c r="CB58" s="185"/>
      <c r="CC58" s="185"/>
      <c r="CD58" s="354"/>
    </row>
    <row r="59" spans="1:105" s="90" customFormat="1" ht="15" customHeight="1" thickBot="1">
      <c r="B59" s="151" t="s">
        <v>673</v>
      </c>
      <c r="C59" s="151"/>
      <c r="D59" s="151"/>
      <c r="E59" s="151"/>
      <c r="F59" s="152"/>
      <c r="G59" s="94"/>
      <c r="H59" s="153"/>
      <c r="J59" s="342"/>
      <c r="K59" s="343"/>
      <c r="L59" s="342"/>
      <c r="M59" s="421"/>
      <c r="N59" s="1374">
        <v>2700958413</v>
      </c>
      <c r="O59" s="1375"/>
      <c r="P59" s="588"/>
      <c r="Q59" s="343"/>
      <c r="R59" s="342"/>
      <c r="S59" s="421"/>
      <c r="T59" s="588"/>
      <c r="U59" s="341"/>
      <c r="V59" s="1377">
        <v>2654045007</v>
      </c>
      <c r="W59" s="1378"/>
      <c r="Y59" s="342"/>
      <c r="Z59" s="343"/>
      <c r="AA59" s="342"/>
      <c r="AB59" s="421"/>
      <c r="AC59" s="1365">
        <v>2659338388</v>
      </c>
      <c r="AD59" s="1366"/>
      <c r="AE59" s="588"/>
      <c r="AF59" s="343"/>
      <c r="AG59" s="342"/>
      <c r="AH59" s="421"/>
      <c r="AI59" s="588"/>
      <c r="AJ59" s="341"/>
      <c r="AK59" s="1369">
        <v>2711501117</v>
      </c>
      <c r="AL59" s="1370"/>
      <c r="AN59" s="342"/>
      <c r="AO59" s="343"/>
      <c r="AP59" s="342"/>
      <c r="AQ59" s="421"/>
      <c r="AR59" s="1365"/>
      <c r="AS59" s="1366"/>
      <c r="AT59" s="588"/>
      <c r="AU59" s="343"/>
      <c r="AV59" s="342"/>
      <c r="AW59" s="421"/>
      <c r="AX59" s="588"/>
      <c r="AY59" s="341"/>
      <c r="AZ59" s="1369"/>
      <c r="BA59" s="1370"/>
      <c r="BC59" s="353"/>
      <c r="BD59" s="581"/>
      <c r="BE59" s="581"/>
      <c r="BF59" s="581"/>
      <c r="BG59" s="581"/>
      <c r="BH59" s="581"/>
      <c r="BI59" s="581"/>
      <c r="BJ59" s="581"/>
      <c r="BK59" s="581"/>
      <c r="BM59" s="581"/>
      <c r="BN59" s="581"/>
      <c r="BO59" s="581"/>
      <c r="BP59" s="581"/>
      <c r="BQ59" s="581"/>
      <c r="BR59" s="581"/>
      <c r="BS59" s="581"/>
      <c r="BT59" s="581"/>
      <c r="BV59" s="581"/>
      <c r="BW59" s="581"/>
      <c r="BX59" s="581"/>
      <c r="BY59" s="581"/>
      <c r="BZ59" s="581"/>
      <c r="CA59" s="581"/>
      <c r="CB59" s="581"/>
      <c r="CC59" s="581"/>
      <c r="CD59" s="355"/>
    </row>
    <row r="60" spans="1:105" s="90" customFormat="1" ht="15" customHeight="1" thickTop="1">
      <c r="B60" s="97"/>
      <c r="H60" s="99"/>
      <c r="J60" s="483"/>
      <c r="L60" s="483"/>
      <c r="N60" s="483"/>
      <c r="P60" s="483"/>
      <c r="R60" s="483"/>
      <c r="V60" s="483"/>
      <c r="BD60" s="261"/>
      <c r="BE60" s="261"/>
      <c r="BF60" s="261"/>
      <c r="BG60" s="261"/>
      <c r="BH60" s="261"/>
      <c r="BI60" s="261"/>
      <c r="BJ60" s="261"/>
      <c r="BK60" s="261"/>
      <c r="BM60" s="261"/>
      <c r="BN60" s="261"/>
      <c r="BO60" s="261"/>
      <c r="BP60" s="261"/>
      <c r="BQ60" s="261"/>
      <c r="BR60" s="261"/>
      <c r="BS60" s="261"/>
      <c r="BT60" s="261"/>
      <c r="BV60" s="261"/>
      <c r="BW60" s="261"/>
      <c r="BX60" s="261"/>
      <c r="BY60" s="261"/>
      <c r="BZ60" s="261"/>
      <c r="CA60" s="261"/>
      <c r="CB60" s="261"/>
      <c r="CC60" s="261"/>
    </row>
    <row r="61" spans="1:105" s="90" customFormat="1" ht="15" customHeight="1">
      <c r="B61" s="479"/>
      <c r="H61" s="99"/>
      <c r="J61" s="479"/>
      <c r="Y61" s="479"/>
      <c r="AN61" s="479"/>
      <c r="BD61" s="261"/>
      <c r="BE61" s="261"/>
      <c r="BF61" s="261"/>
      <c r="BG61" s="261"/>
      <c r="BH61" s="261"/>
      <c r="BI61" s="261"/>
      <c r="BJ61" s="261"/>
      <c r="BK61" s="261"/>
      <c r="BM61" s="261"/>
      <c r="BN61" s="261"/>
      <c r="BO61" s="261"/>
      <c r="BP61" s="261"/>
      <c r="BQ61" s="261"/>
      <c r="BR61" s="261"/>
      <c r="BS61" s="261"/>
      <c r="BT61" s="261"/>
      <c r="BV61" s="261"/>
      <c r="BW61" s="261"/>
      <c r="BX61" s="261"/>
      <c r="BY61" s="261"/>
      <c r="BZ61" s="261"/>
      <c r="CA61" s="261"/>
      <c r="CB61" s="261"/>
      <c r="CC61" s="261"/>
    </row>
    <row r="62" spans="1:105" s="90" customFormat="1" ht="12.75" customHeight="1">
      <c r="H62" s="99"/>
      <c r="U62" s="108"/>
      <c r="BD62" s="261"/>
      <c r="BE62" s="261"/>
      <c r="BF62" s="261"/>
      <c r="BG62" s="261"/>
      <c r="BH62" s="261"/>
      <c r="BI62" s="261"/>
      <c r="BJ62" s="261"/>
      <c r="BK62" s="261"/>
      <c r="BM62" s="261"/>
      <c r="BN62" s="261"/>
      <c r="BO62" s="261"/>
      <c r="BP62" s="261"/>
      <c r="BQ62" s="261"/>
      <c r="BR62" s="261"/>
      <c r="BS62" s="261"/>
      <c r="BT62" s="261"/>
      <c r="BV62" s="261"/>
      <c r="BW62" s="261"/>
      <c r="BX62" s="261"/>
      <c r="BY62" s="261"/>
      <c r="BZ62" s="261"/>
      <c r="CA62" s="261"/>
      <c r="CB62" s="261"/>
      <c r="CC62" s="261"/>
    </row>
    <row r="63" spans="1:105" s="90" customFormat="1" ht="12.75" customHeight="1">
      <c r="H63" s="99"/>
      <c r="U63" s="108"/>
      <c r="BD63" s="261"/>
      <c r="BE63" s="261"/>
      <c r="BF63" s="261"/>
      <c r="BG63" s="261"/>
      <c r="BH63" s="261"/>
      <c r="BI63" s="261"/>
      <c r="BJ63" s="261"/>
      <c r="BK63" s="261"/>
      <c r="BM63" s="261"/>
      <c r="BN63" s="261"/>
      <c r="BO63" s="261"/>
      <c r="BP63" s="261"/>
      <c r="BQ63" s="261"/>
      <c r="BR63" s="261"/>
      <c r="BS63" s="261"/>
      <c r="BT63" s="261"/>
      <c r="BV63" s="261"/>
      <c r="BW63" s="261"/>
      <c r="BX63" s="261"/>
      <c r="BY63" s="261"/>
      <c r="BZ63" s="261"/>
      <c r="CA63" s="261"/>
      <c r="CB63" s="261"/>
      <c r="CC63" s="261"/>
    </row>
    <row r="64" spans="1:105" s="90" customFormat="1" ht="12.75" hidden="1" customHeight="1">
      <c r="H64" s="99"/>
      <c r="U64" s="108"/>
      <c r="BD64" s="261"/>
      <c r="BE64" s="261"/>
      <c r="BF64" s="261"/>
      <c r="BG64" s="261"/>
      <c r="BH64" s="261"/>
      <c r="BI64" s="261"/>
      <c r="BJ64" s="261"/>
      <c r="BK64" s="261"/>
      <c r="BM64" s="261"/>
      <c r="BN64" s="261"/>
      <c r="BO64" s="261"/>
      <c r="BP64" s="261"/>
      <c r="BQ64" s="261"/>
      <c r="BR64" s="261"/>
      <c r="BS64" s="261"/>
      <c r="BT64" s="261"/>
      <c r="BV64" s="261"/>
      <c r="BW64" s="261"/>
      <c r="BX64" s="261"/>
      <c r="BY64" s="261"/>
      <c r="BZ64" s="261"/>
      <c r="CA64" s="261"/>
      <c r="CB64" s="261"/>
      <c r="CC64" s="261"/>
    </row>
    <row r="65" spans="2:81" s="211" customFormat="1" ht="12.75" hidden="1" customHeight="1">
      <c r="B65" s="369"/>
      <c r="C65" s="369"/>
      <c r="D65" s="369"/>
      <c r="E65" s="369"/>
      <c r="F65" s="369"/>
      <c r="H65" s="370"/>
      <c r="J65" s="369"/>
      <c r="K65" s="369"/>
      <c r="L65" s="369"/>
      <c r="M65" s="369"/>
      <c r="N65" s="369"/>
      <c r="O65" s="369"/>
      <c r="P65" s="369"/>
      <c r="Q65" s="369"/>
      <c r="R65" s="369"/>
      <c r="S65" s="369"/>
      <c r="T65" s="369"/>
      <c r="U65" s="416"/>
      <c r="V65" s="369"/>
      <c r="W65" s="369"/>
      <c r="Y65" s="369"/>
      <c r="Z65" s="369"/>
      <c r="AA65" s="369"/>
      <c r="AB65" s="369"/>
      <c r="AC65" s="369"/>
      <c r="AD65" s="369"/>
      <c r="AE65" s="369"/>
      <c r="AF65" s="369"/>
      <c r="AG65" s="369"/>
      <c r="AH65" s="369"/>
      <c r="AI65" s="369"/>
      <c r="AJ65" s="369"/>
      <c r="AK65" s="369"/>
      <c r="AL65" s="369"/>
      <c r="AN65" s="369"/>
      <c r="AO65" s="369"/>
      <c r="AP65" s="369"/>
      <c r="AQ65" s="369"/>
      <c r="AR65" s="369"/>
      <c r="AS65" s="369"/>
      <c r="AT65" s="369"/>
      <c r="AU65" s="369"/>
      <c r="AV65" s="369"/>
      <c r="AW65" s="369"/>
      <c r="AX65" s="369"/>
      <c r="AY65" s="369"/>
      <c r="AZ65" s="369"/>
      <c r="BA65" s="369"/>
      <c r="BD65" s="146"/>
      <c r="BE65" s="146"/>
      <c r="BF65" s="146"/>
      <c r="BG65" s="146"/>
      <c r="BH65" s="146"/>
      <c r="BI65" s="146"/>
      <c r="BJ65" s="146"/>
      <c r="BK65" s="146"/>
      <c r="BM65" s="146"/>
      <c r="BN65" s="146"/>
      <c r="BO65" s="146"/>
      <c r="BP65" s="146"/>
      <c r="BQ65" s="146"/>
      <c r="BR65" s="146"/>
      <c r="BS65" s="146"/>
      <c r="BT65" s="146"/>
      <c r="BV65" s="146"/>
      <c r="BW65" s="146"/>
      <c r="BX65" s="146"/>
      <c r="BY65" s="146"/>
      <c r="BZ65" s="146"/>
      <c r="CA65" s="146"/>
      <c r="CB65" s="146"/>
      <c r="CC65" s="146"/>
    </row>
    <row r="66" spans="2:81" s="146" customFormat="1" ht="12.75" hidden="1" customHeight="1">
      <c r="B66" s="405" t="s">
        <v>194</v>
      </c>
      <c r="H66" s="244">
        <f>COUNTIF($75:$91,"&gt;2")+COUNTIF($75:$91,"&lt;-2")</f>
        <v>0</v>
      </c>
      <c r="U66" s="262"/>
    </row>
    <row r="67" spans="2:81" s="146" customFormat="1" ht="12.75" hidden="1" customHeight="1">
      <c r="B67" s="405" t="s">
        <v>195</v>
      </c>
      <c r="H67" s="244">
        <f>IF(TRIMESTRE=1,COUNTIF($BC:$BT,"&gt;2")+COUNTIF($BC:$BT,"&lt;-2"),IF(OR(TRIMESTRE=2,TRIMESTRE=3),COUNTIF($BC:$BW,"&gt;2")+COUNTIF($BC:$BW,"&lt;-2"),IF(TRIMESTRE=4,COUNTIF($BC:$CD,"&gt;2")+COUNTIF($BC:$CD,"&lt;-2"),"Trim. ?")))</f>
        <v>0</v>
      </c>
      <c r="U67" s="262"/>
    </row>
    <row r="68" spans="2:81" s="146" customFormat="1" ht="12.75" hidden="1" customHeight="1">
      <c r="B68" s="405" t="s">
        <v>196</v>
      </c>
      <c r="H68" s="244">
        <f>COUNTIF($92:$122,"&gt;=1")+COUNTIF($92:$122,"&lt;=-1")+COUNTIF($123:$125,"&gt;=0,1%")+COUNTIF($123:$125,"&lt;=-0,1%")</f>
        <v>0</v>
      </c>
      <c r="U68" s="262"/>
    </row>
    <row r="69" spans="2:81" s="146" customFormat="1" ht="12.75" hidden="1" customHeight="1">
      <c r="B69" s="405" t="s">
        <v>414</v>
      </c>
      <c r="H69" s="244">
        <f>COUNTIF($73:$73,"&gt;0")</f>
        <v>0</v>
      </c>
      <c r="U69" s="262"/>
    </row>
    <row r="70" spans="2:81" s="146" customFormat="1" ht="12.75" hidden="1" customHeight="1">
      <c r="B70" s="405" t="s">
        <v>269</v>
      </c>
      <c r="H70" s="425" t="str">
        <f>IF(ISERROR(SUM($75:$125)+SUM($BC:$CD)),"# ERREUR !","OK")</f>
        <v>OK</v>
      </c>
      <c r="U70" s="262"/>
    </row>
    <row r="71" spans="2:81" s="211" customFormat="1" ht="12.75" hidden="1" customHeight="1">
      <c r="B71" s="186"/>
      <c r="C71" s="186"/>
      <c r="D71" s="186"/>
      <c r="E71" s="186"/>
      <c r="F71" s="186"/>
      <c r="G71" s="186"/>
      <c r="H71" s="187"/>
      <c r="U71" s="208"/>
      <c r="BD71" s="146"/>
      <c r="BE71" s="146"/>
      <c r="BF71" s="146"/>
      <c r="BG71" s="146"/>
      <c r="BH71" s="146"/>
      <c r="BI71" s="146"/>
      <c r="BJ71" s="146"/>
      <c r="BK71" s="146"/>
      <c r="BM71" s="146"/>
      <c r="BN71" s="146"/>
      <c r="BO71" s="146"/>
      <c r="BP71" s="146"/>
      <c r="BQ71" s="146"/>
      <c r="BR71" s="146"/>
      <c r="BS71" s="146"/>
      <c r="BT71" s="146"/>
      <c r="BV71" s="146"/>
      <c r="BW71" s="146"/>
      <c r="BX71" s="146"/>
      <c r="BY71" s="146"/>
      <c r="BZ71" s="146"/>
      <c r="CA71" s="146"/>
      <c r="CB71" s="146"/>
      <c r="CC71" s="146"/>
    </row>
    <row r="72" spans="2:81" s="211" customFormat="1" ht="12.75" hidden="1" customHeight="1">
      <c r="B72" s="369"/>
      <c r="C72" s="369"/>
      <c r="D72" s="369"/>
      <c r="E72" s="369"/>
      <c r="F72" s="369"/>
      <c r="H72" s="370"/>
      <c r="J72" s="369"/>
      <c r="K72" s="369"/>
      <c r="L72" s="369"/>
      <c r="M72" s="369"/>
      <c r="N72" s="369"/>
      <c r="O72" s="369"/>
      <c r="P72" s="369"/>
      <c r="Q72" s="369"/>
      <c r="R72" s="369"/>
      <c r="S72" s="369"/>
      <c r="T72" s="369"/>
      <c r="U72" s="369"/>
      <c r="V72" s="369"/>
      <c r="W72" s="369"/>
      <c r="Y72" s="369"/>
      <c r="Z72" s="369"/>
      <c r="AA72" s="369"/>
      <c r="AB72" s="369"/>
      <c r="AC72" s="369"/>
      <c r="AD72" s="369"/>
      <c r="AE72" s="369"/>
      <c r="AF72" s="369"/>
      <c r="AG72" s="369"/>
      <c r="AH72" s="369"/>
      <c r="AI72" s="369"/>
      <c r="AJ72" s="369"/>
      <c r="AK72" s="369"/>
      <c r="AL72" s="369"/>
      <c r="AN72" s="369"/>
      <c r="AO72" s="369"/>
      <c r="AP72" s="369"/>
      <c r="AQ72" s="369"/>
      <c r="AR72" s="369"/>
      <c r="AS72" s="369"/>
      <c r="AT72" s="369"/>
      <c r="AU72" s="369"/>
      <c r="AV72" s="369"/>
      <c r="AW72" s="369"/>
      <c r="AX72" s="369"/>
      <c r="AY72" s="369"/>
      <c r="AZ72" s="369"/>
      <c r="BA72" s="369"/>
      <c r="BD72" s="146"/>
      <c r="BE72" s="146"/>
      <c r="BF72" s="146"/>
      <c r="BG72" s="146"/>
      <c r="BH72" s="146"/>
      <c r="BI72" s="146"/>
      <c r="BJ72" s="146"/>
      <c r="BK72" s="146"/>
      <c r="BM72" s="146"/>
      <c r="BN72" s="146"/>
      <c r="BO72" s="146"/>
      <c r="BP72" s="146"/>
      <c r="BQ72" s="146"/>
      <c r="BR72" s="146"/>
      <c r="BS72" s="146"/>
      <c r="BT72" s="146"/>
      <c r="BV72" s="146"/>
      <c r="BW72" s="146"/>
      <c r="BX72" s="146"/>
      <c r="BY72" s="146"/>
      <c r="BZ72" s="146"/>
      <c r="CA72" s="146"/>
      <c r="CB72" s="146"/>
      <c r="CC72" s="146"/>
    </row>
    <row r="73" spans="2:81" s="386" customFormat="1" ht="12.75" hidden="1" customHeight="1">
      <c r="B73" s="386" t="s">
        <v>416</v>
      </c>
      <c r="H73" s="387" t="s">
        <v>191</v>
      </c>
      <c r="J73" s="388">
        <f>IF(COUNT(J30:J44)=0,0,COUNT(J30:J44))</f>
        <v>0</v>
      </c>
      <c r="K73" s="388">
        <f>IF(COUNT(K30:K44)=0,0,COUNT(K30:K44))</f>
        <v>0</v>
      </c>
      <c r="L73" s="388">
        <f>IF(COUNT(L30:L44)=0,0,COUNT(L30:L44))</f>
        <v>0</v>
      </c>
      <c r="M73" s="388">
        <f>IF(COUNT(M30:M44)=0,0,COUNT(M30:M44))</f>
        <v>0</v>
      </c>
      <c r="N73" s="388">
        <f>IF(COUNT(N30:N44)=0,0,COUNT(N30:N44))</f>
        <v>0</v>
      </c>
      <c r="O73" s="829"/>
      <c r="P73" s="388">
        <f>IF(COUNT(P30:P44)=0,0,COUNT(P30:P44))</f>
        <v>0</v>
      </c>
      <c r="Q73" s="388">
        <f>IF(COUNT(Q30:Q44)=0,0,COUNT(Q30:Q44))</f>
        <v>0</v>
      </c>
      <c r="R73" s="388">
        <f>IF(COUNT(R30:R44)=0,0,COUNT(R30:R44))</f>
        <v>0</v>
      </c>
      <c r="S73" s="388">
        <f>IF(COUNT(S30:S44)=0,0,COUNT(S30:S44))</f>
        <v>0</v>
      </c>
      <c r="T73" s="388">
        <f>IF(COUNT(T30:T44)=0,0,COUNT(T30:T44))</f>
        <v>0</v>
      </c>
      <c r="U73" s="829"/>
      <c r="V73" s="388">
        <f>IF(COUNT(V30:V44)=0,0,COUNT(V30:V44))</f>
        <v>0</v>
      </c>
      <c r="W73" s="829"/>
      <c r="X73" s="388"/>
      <c r="Y73" s="388">
        <f>IF(COUNT(Y30:Y44)=0,0,COUNT(Y30:Y44))</f>
        <v>0</v>
      </c>
      <c r="Z73" s="388">
        <f t="shared" ref="Z73:AK73" si="152">IF(COUNT(Z30:Z44)=0,0,COUNT(Z30:Z44))</f>
        <v>0</v>
      </c>
      <c r="AA73" s="388">
        <f t="shared" si="152"/>
        <v>0</v>
      </c>
      <c r="AB73" s="388">
        <f t="shared" si="152"/>
        <v>0</v>
      </c>
      <c r="AC73" s="388">
        <f t="shared" si="152"/>
        <v>0</v>
      </c>
      <c r="AD73" s="829"/>
      <c r="AE73" s="388">
        <f t="shared" si="152"/>
        <v>0</v>
      </c>
      <c r="AF73" s="388">
        <f t="shared" si="152"/>
        <v>0</v>
      </c>
      <c r="AG73" s="388">
        <f t="shared" si="152"/>
        <v>0</v>
      </c>
      <c r="AH73" s="388">
        <f t="shared" si="152"/>
        <v>0</v>
      </c>
      <c r="AI73" s="388">
        <f t="shared" si="152"/>
        <v>0</v>
      </c>
      <c r="AJ73" s="829"/>
      <c r="AK73" s="388">
        <f t="shared" si="152"/>
        <v>0</v>
      </c>
      <c r="AL73" s="829"/>
      <c r="AM73" s="388"/>
      <c r="AN73" s="388">
        <f>IF(COUNT(AN30:AN44)=0,0,COUNT(AN30:AN44))</f>
        <v>0</v>
      </c>
      <c r="AO73" s="388">
        <f t="shared" ref="AO73:AZ73" si="153">IF(COUNT(AO30:AO44)=0,0,COUNT(AO30:AO44))</f>
        <v>0</v>
      </c>
      <c r="AP73" s="388">
        <f t="shared" si="153"/>
        <v>0</v>
      </c>
      <c r="AQ73" s="388">
        <f t="shared" si="153"/>
        <v>0</v>
      </c>
      <c r="AR73" s="388">
        <f t="shared" si="153"/>
        <v>0</v>
      </c>
      <c r="AS73" s="829"/>
      <c r="AT73" s="388">
        <f t="shared" si="153"/>
        <v>0</v>
      </c>
      <c r="AU73" s="388">
        <f t="shared" si="153"/>
        <v>0</v>
      </c>
      <c r="AV73" s="388">
        <f t="shared" si="153"/>
        <v>0</v>
      </c>
      <c r="AW73" s="388">
        <f t="shared" si="153"/>
        <v>0</v>
      </c>
      <c r="AX73" s="388">
        <f t="shared" si="153"/>
        <v>0</v>
      </c>
      <c r="AY73" s="829"/>
      <c r="AZ73" s="388">
        <f t="shared" si="153"/>
        <v>0</v>
      </c>
      <c r="BA73" s="829"/>
    </row>
    <row r="74" spans="2:81" s="211" customFormat="1" ht="12.75" hidden="1" customHeight="1">
      <c r="B74" s="186"/>
      <c r="C74" s="186"/>
      <c r="D74" s="186"/>
      <c r="E74" s="186"/>
      <c r="F74" s="186"/>
      <c r="G74" s="186"/>
      <c r="H74" s="187"/>
      <c r="BD74" s="146"/>
      <c r="BE74" s="146"/>
      <c r="BF74" s="146"/>
      <c r="BG74" s="146"/>
      <c r="BH74" s="146"/>
      <c r="BI74" s="146"/>
      <c r="BJ74" s="146"/>
      <c r="BK74" s="146"/>
      <c r="BM74" s="146"/>
      <c r="BN74" s="146"/>
      <c r="BO74" s="146"/>
      <c r="BP74" s="146"/>
      <c r="BQ74" s="146"/>
      <c r="BR74" s="146"/>
      <c r="BS74" s="146"/>
      <c r="BT74" s="146"/>
      <c r="BV74" s="146"/>
      <c r="BW74" s="146"/>
      <c r="BX74" s="146"/>
      <c r="BY74" s="146"/>
      <c r="BZ74" s="146"/>
      <c r="CA74" s="146"/>
      <c r="CB74" s="146"/>
      <c r="CC74" s="146"/>
    </row>
    <row r="75" spans="2:81" s="211" customFormat="1" ht="12.75" hidden="1" customHeight="1">
      <c r="B75" s="369"/>
      <c r="C75" s="369"/>
      <c r="D75" s="369"/>
      <c r="E75" s="369"/>
      <c r="F75" s="369"/>
      <c r="H75" s="370"/>
      <c r="J75" s="369"/>
      <c r="K75" s="369"/>
      <c r="L75" s="369"/>
      <c r="M75" s="369"/>
      <c r="N75" s="369"/>
      <c r="O75" s="369"/>
      <c r="P75" s="369"/>
      <c r="Q75" s="369"/>
      <c r="R75" s="369"/>
      <c r="S75" s="369"/>
      <c r="T75" s="369"/>
      <c r="U75" s="369"/>
      <c r="V75" s="369"/>
      <c r="W75" s="369"/>
      <c r="Y75" s="369"/>
      <c r="Z75" s="369"/>
      <c r="AA75" s="369"/>
      <c r="AB75" s="369"/>
      <c r="AC75" s="369"/>
      <c r="AD75" s="369"/>
      <c r="AE75" s="369"/>
      <c r="AF75" s="369"/>
      <c r="AG75" s="369"/>
      <c r="AH75" s="369"/>
      <c r="AI75" s="369"/>
      <c r="AJ75" s="369"/>
      <c r="AK75" s="369"/>
      <c r="AL75" s="369"/>
      <c r="AN75" s="369"/>
      <c r="AO75" s="369"/>
      <c r="AP75" s="369"/>
      <c r="AQ75" s="369"/>
      <c r="AR75" s="369"/>
      <c r="AS75" s="369"/>
      <c r="AT75" s="369"/>
      <c r="AU75" s="369"/>
      <c r="AV75" s="369"/>
      <c r="AW75" s="369"/>
      <c r="AX75" s="369"/>
      <c r="AY75" s="369"/>
      <c r="AZ75" s="369"/>
      <c r="BA75" s="369"/>
      <c r="BD75" s="146"/>
      <c r="BE75" s="146"/>
      <c r="BF75" s="146"/>
      <c r="BG75" s="146"/>
      <c r="BH75" s="146"/>
      <c r="BI75" s="146"/>
      <c r="BJ75" s="146"/>
      <c r="BK75" s="146"/>
      <c r="BM75" s="146"/>
      <c r="BN75" s="146"/>
      <c r="BO75" s="146"/>
      <c r="BP75" s="146"/>
      <c r="BQ75" s="146"/>
      <c r="BR75" s="146"/>
      <c r="BS75" s="146"/>
      <c r="BT75" s="146"/>
      <c r="BV75" s="146"/>
      <c r="BW75" s="146"/>
      <c r="BX75" s="146"/>
      <c r="BY75" s="146"/>
      <c r="BZ75" s="146"/>
      <c r="CA75" s="146"/>
      <c r="CB75" s="146"/>
      <c r="CC75" s="146"/>
    </row>
    <row r="76" spans="2:81" s="146" customFormat="1" ht="12.75" hidden="1" customHeight="1">
      <c r="B76" s="146" t="s">
        <v>62</v>
      </c>
      <c r="H76" s="147" t="s">
        <v>191</v>
      </c>
      <c r="J76" s="148">
        <f t="shared" ref="J76:V76" si="154">IF(ABS(J11-(J12+J13))&lt;0.001,0,J11-(J12+J13))</f>
        <v>0</v>
      </c>
      <c r="K76" s="148">
        <f t="shared" si="154"/>
        <v>0</v>
      </c>
      <c r="L76" s="148">
        <f t="shared" si="154"/>
        <v>0</v>
      </c>
      <c r="M76" s="148">
        <f t="shared" si="154"/>
        <v>0</v>
      </c>
      <c r="N76" s="148">
        <f t="shared" si="154"/>
        <v>0</v>
      </c>
      <c r="O76" s="148">
        <f t="shared" si="154"/>
        <v>0</v>
      </c>
      <c r="P76" s="148">
        <f t="shared" si="154"/>
        <v>0</v>
      </c>
      <c r="Q76" s="148">
        <f t="shared" si="154"/>
        <v>0</v>
      </c>
      <c r="R76" s="148">
        <f t="shared" si="154"/>
        <v>0</v>
      </c>
      <c r="S76" s="148">
        <f t="shared" si="154"/>
        <v>0</v>
      </c>
      <c r="T76" s="148">
        <f t="shared" si="154"/>
        <v>0</v>
      </c>
      <c r="U76" s="148">
        <f t="shared" si="154"/>
        <v>0</v>
      </c>
      <c r="V76" s="148">
        <f t="shared" si="154"/>
        <v>0</v>
      </c>
      <c r="W76" s="148">
        <f>IF(ABS(W11-(W12+W13))&lt;0.001,0,W11-(W12+W13))</f>
        <v>0</v>
      </c>
      <c r="X76" s="148"/>
      <c r="Y76" s="148">
        <f t="shared" ref="Y76:AL76" si="155">IF(ABS(Y11-(Y12+Y13))&lt;0.001,0,Y11-(Y12+Y13))</f>
        <v>0</v>
      </c>
      <c r="Z76" s="148">
        <f t="shared" si="155"/>
        <v>0</v>
      </c>
      <c r="AA76" s="148">
        <f t="shared" si="155"/>
        <v>0</v>
      </c>
      <c r="AB76" s="148">
        <f t="shared" si="155"/>
        <v>-1</v>
      </c>
      <c r="AC76" s="148">
        <f t="shared" si="155"/>
        <v>0</v>
      </c>
      <c r="AD76" s="148">
        <f t="shared" si="155"/>
        <v>-1</v>
      </c>
      <c r="AE76" s="148">
        <f t="shared" si="155"/>
        <v>0</v>
      </c>
      <c r="AF76" s="148">
        <f t="shared" si="155"/>
        <v>0</v>
      </c>
      <c r="AG76" s="148">
        <f t="shared" si="155"/>
        <v>0</v>
      </c>
      <c r="AH76" s="148">
        <f t="shared" si="155"/>
        <v>0</v>
      </c>
      <c r="AI76" s="148">
        <f t="shared" si="155"/>
        <v>0</v>
      </c>
      <c r="AJ76" s="148">
        <f t="shared" si="155"/>
        <v>-1</v>
      </c>
      <c r="AK76" s="148">
        <f t="shared" si="155"/>
        <v>0</v>
      </c>
      <c r="AL76" s="148">
        <f t="shared" si="155"/>
        <v>-2</v>
      </c>
      <c r="AM76" s="148"/>
      <c r="AN76" s="148">
        <f t="shared" ref="AN76:BA76" si="156">IF(ABS(AN11-(AN12+AN13))&lt;0.001,0,AN11-(AN12+AN13))</f>
        <v>0</v>
      </c>
      <c r="AO76" s="148">
        <f t="shared" si="156"/>
        <v>-1</v>
      </c>
      <c r="AP76" s="148">
        <f t="shared" si="156"/>
        <v>0</v>
      </c>
      <c r="AQ76" s="148">
        <f t="shared" si="156"/>
        <v>0</v>
      </c>
      <c r="AR76" s="148">
        <f t="shared" si="156"/>
        <v>0</v>
      </c>
      <c r="AS76" s="148">
        <f t="shared" si="156"/>
        <v>0</v>
      </c>
      <c r="AT76" s="148">
        <f t="shared" si="156"/>
        <v>0</v>
      </c>
      <c r="AU76" s="148">
        <f t="shared" si="156"/>
        <v>0</v>
      </c>
      <c r="AV76" s="148">
        <f t="shared" si="156"/>
        <v>0</v>
      </c>
      <c r="AW76" s="148">
        <f t="shared" si="156"/>
        <v>0</v>
      </c>
      <c r="AX76" s="148">
        <f t="shared" si="156"/>
        <v>0</v>
      </c>
      <c r="AY76" s="148">
        <f t="shared" si="156"/>
        <v>0</v>
      </c>
      <c r="AZ76" s="148">
        <f t="shared" si="156"/>
        <v>0</v>
      </c>
      <c r="BA76" s="148">
        <f t="shared" si="156"/>
        <v>0</v>
      </c>
    </row>
    <row r="77" spans="2:81" s="146" customFormat="1" ht="12.75" hidden="1" customHeight="1">
      <c r="B77" s="146" t="s">
        <v>55</v>
      </c>
      <c r="H77" s="147" t="s">
        <v>191</v>
      </c>
      <c r="J77" s="148">
        <f t="shared" ref="J77:W77" si="157">IF(ABS(J14-SUM(J15:J18))&lt;0.001,0,J14-SUM(J15:J18))</f>
        <v>0</v>
      </c>
      <c r="K77" s="148">
        <f t="shared" si="157"/>
        <v>0</v>
      </c>
      <c r="L77" s="148">
        <f t="shared" si="157"/>
        <v>0</v>
      </c>
      <c r="M77" s="148">
        <f t="shared" si="157"/>
        <v>0</v>
      </c>
      <c r="N77" s="148">
        <f t="shared" si="157"/>
        <v>0</v>
      </c>
      <c r="O77" s="148">
        <f t="shared" si="157"/>
        <v>0</v>
      </c>
      <c r="P77" s="148">
        <f t="shared" si="157"/>
        <v>0</v>
      </c>
      <c r="Q77" s="148">
        <f t="shared" si="157"/>
        <v>0</v>
      </c>
      <c r="R77" s="148">
        <f t="shared" si="157"/>
        <v>0</v>
      </c>
      <c r="S77" s="148">
        <f t="shared" si="157"/>
        <v>0</v>
      </c>
      <c r="T77" s="148">
        <f t="shared" si="157"/>
        <v>0</v>
      </c>
      <c r="U77" s="148">
        <f t="shared" si="157"/>
        <v>0</v>
      </c>
      <c r="V77" s="148">
        <f t="shared" si="157"/>
        <v>0</v>
      </c>
      <c r="W77" s="148">
        <f t="shared" si="157"/>
        <v>0</v>
      </c>
      <c r="X77" s="148"/>
      <c r="Y77" s="148">
        <f t="shared" ref="Y77:AL77" si="158">IF(ABS(Y14-SUM(Y15:Y18))&lt;0.001,0,Y14-SUM(Y15:Y18))</f>
        <v>0</v>
      </c>
      <c r="Z77" s="148">
        <f t="shared" si="158"/>
        <v>0</v>
      </c>
      <c r="AA77" s="148">
        <f t="shared" si="158"/>
        <v>0</v>
      </c>
      <c r="AB77" s="148">
        <f t="shared" si="158"/>
        <v>0</v>
      </c>
      <c r="AC77" s="148">
        <f t="shared" si="158"/>
        <v>0</v>
      </c>
      <c r="AD77" s="148">
        <f t="shared" si="158"/>
        <v>0</v>
      </c>
      <c r="AE77" s="148">
        <f t="shared" si="158"/>
        <v>0</v>
      </c>
      <c r="AF77" s="148">
        <f t="shared" si="158"/>
        <v>1</v>
      </c>
      <c r="AG77" s="148">
        <f t="shared" si="158"/>
        <v>0</v>
      </c>
      <c r="AH77" s="148">
        <f t="shared" si="158"/>
        <v>0</v>
      </c>
      <c r="AI77" s="148">
        <f t="shared" si="158"/>
        <v>0</v>
      </c>
      <c r="AJ77" s="148">
        <f t="shared" si="158"/>
        <v>1</v>
      </c>
      <c r="AK77" s="148">
        <f t="shared" si="158"/>
        <v>0</v>
      </c>
      <c r="AL77" s="148">
        <f t="shared" si="158"/>
        <v>-1</v>
      </c>
      <c r="AM77" s="148"/>
      <c r="AN77" s="148">
        <f t="shared" ref="AN77:BA77" si="159">IF(ABS(AN14-SUM(AN15:AN18))&lt;0.001,0,AN14-SUM(AN15:AN18))</f>
        <v>0</v>
      </c>
      <c r="AO77" s="148">
        <f t="shared" si="159"/>
        <v>0</v>
      </c>
      <c r="AP77" s="148">
        <f t="shared" si="159"/>
        <v>0</v>
      </c>
      <c r="AQ77" s="148">
        <f t="shared" si="159"/>
        <v>0</v>
      </c>
      <c r="AR77" s="148">
        <f t="shared" si="159"/>
        <v>0</v>
      </c>
      <c r="AS77" s="148">
        <f t="shared" si="159"/>
        <v>0</v>
      </c>
      <c r="AT77" s="148">
        <f>IF(ABS(AT14-SUM(AT15:AT18))&lt;0.001,0,AT14-SUM(AT15:AT18))</f>
        <v>0</v>
      </c>
      <c r="AU77" s="148">
        <f>IF(ABS(AU14-SUM(AU15:AU18))&lt;0.001,0,AU14-SUM(AU15:AU18))</f>
        <v>0</v>
      </c>
      <c r="AV77" s="148">
        <f t="shared" si="159"/>
        <v>0</v>
      </c>
      <c r="AW77" s="148">
        <f t="shared" si="159"/>
        <v>0</v>
      </c>
      <c r="AX77" s="148">
        <f t="shared" si="159"/>
        <v>0</v>
      </c>
      <c r="AY77" s="148">
        <f t="shared" si="159"/>
        <v>0</v>
      </c>
      <c r="AZ77" s="148">
        <f t="shared" si="159"/>
        <v>0</v>
      </c>
      <c r="BA77" s="148">
        <f t="shared" si="159"/>
        <v>0</v>
      </c>
    </row>
    <row r="78" spans="2:81" s="146" customFormat="1" ht="12.75" hidden="1" customHeight="1">
      <c r="B78" s="146" t="s">
        <v>333</v>
      </c>
      <c r="H78" s="147" t="s">
        <v>191</v>
      </c>
      <c r="J78" s="148">
        <f t="shared" ref="J78:W78" si="160">IF(ABS(J22-(J23+J25))&lt;0.001,0,J22-(J23+J25))</f>
        <v>0</v>
      </c>
      <c r="K78" s="148">
        <f t="shared" si="160"/>
        <v>0</v>
      </c>
      <c r="L78" s="148">
        <f t="shared" si="160"/>
        <v>0</v>
      </c>
      <c r="M78" s="148">
        <f t="shared" si="160"/>
        <v>0</v>
      </c>
      <c r="N78" s="148">
        <f t="shared" si="160"/>
        <v>0</v>
      </c>
      <c r="O78" s="148">
        <f t="shared" si="160"/>
        <v>0</v>
      </c>
      <c r="P78" s="148">
        <f t="shared" si="160"/>
        <v>0</v>
      </c>
      <c r="Q78" s="148">
        <f t="shared" si="160"/>
        <v>0</v>
      </c>
      <c r="R78" s="148">
        <f t="shared" si="160"/>
        <v>0</v>
      </c>
      <c r="S78" s="148">
        <f t="shared" si="160"/>
        <v>0</v>
      </c>
      <c r="T78" s="148">
        <f t="shared" si="160"/>
        <v>0</v>
      </c>
      <c r="U78" s="148">
        <f t="shared" si="160"/>
        <v>0</v>
      </c>
      <c r="V78" s="148">
        <f t="shared" si="160"/>
        <v>0</v>
      </c>
      <c r="W78" s="148">
        <f t="shared" si="160"/>
        <v>0</v>
      </c>
      <c r="X78" s="148"/>
      <c r="Y78" s="148">
        <f t="shared" ref="Y78:AL78" si="161">IF(ABS(Y22-(Y23+Y25))&lt;0.001,0,Y22-(Y23+Y25))</f>
        <v>0</v>
      </c>
      <c r="Z78" s="148">
        <f t="shared" si="161"/>
        <v>0</v>
      </c>
      <c r="AA78" s="148">
        <f t="shared" si="161"/>
        <v>0</v>
      </c>
      <c r="AB78" s="148">
        <f t="shared" si="161"/>
        <v>-1</v>
      </c>
      <c r="AC78" s="148">
        <f t="shared" si="161"/>
        <v>0</v>
      </c>
      <c r="AD78" s="148">
        <f t="shared" si="161"/>
        <v>0</v>
      </c>
      <c r="AE78" s="148">
        <f t="shared" si="161"/>
        <v>0</v>
      </c>
      <c r="AF78" s="148">
        <f t="shared" si="161"/>
        <v>1</v>
      </c>
      <c r="AG78" s="148">
        <f t="shared" si="161"/>
        <v>0</v>
      </c>
      <c r="AH78" s="148">
        <f t="shared" si="161"/>
        <v>2</v>
      </c>
      <c r="AI78" s="148">
        <f t="shared" si="161"/>
        <v>0</v>
      </c>
      <c r="AJ78" s="148">
        <f t="shared" si="161"/>
        <v>1</v>
      </c>
      <c r="AK78" s="148">
        <f t="shared" si="161"/>
        <v>1</v>
      </c>
      <c r="AL78" s="148">
        <f t="shared" si="161"/>
        <v>2</v>
      </c>
      <c r="AM78" s="148"/>
      <c r="AN78" s="148">
        <f t="shared" ref="AN78:BA78" si="162">IF(ABS(AN22-(AN23+AN25))&lt;0.001,0,AN22-(AN23+AN25))</f>
        <v>-1</v>
      </c>
      <c r="AO78" s="148">
        <f t="shared" si="162"/>
        <v>0</v>
      </c>
      <c r="AP78" s="148">
        <f t="shared" si="162"/>
        <v>0</v>
      </c>
      <c r="AQ78" s="148">
        <f t="shared" si="162"/>
        <v>0</v>
      </c>
      <c r="AR78" s="148">
        <f t="shared" si="162"/>
        <v>0</v>
      </c>
      <c r="AS78" s="148">
        <f t="shared" si="162"/>
        <v>0</v>
      </c>
      <c r="AT78" s="148">
        <f t="shared" si="162"/>
        <v>0</v>
      </c>
      <c r="AU78" s="148">
        <f t="shared" si="162"/>
        <v>0</v>
      </c>
      <c r="AV78" s="148">
        <f t="shared" si="162"/>
        <v>0</v>
      </c>
      <c r="AW78" s="148">
        <f t="shared" si="162"/>
        <v>0</v>
      </c>
      <c r="AX78" s="148">
        <f>IF(ABS(AX22-(AX23+AX25))&lt;0.001,0,AX22-(AX23+AX25))</f>
        <v>0</v>
      </c>
      <c r="AY78" s="148">
        <f t="shared" si="162"/>
        <v>0</v>
      </c>
      <c r="AZ78" s="148">
        <f t="shared" si="162"/>
        <v>0</v>
      </c>
      <c r="BA78" s="148">
        <f t="shared" si="162"/>
        <v>0</v>
      </c>
    </row>
    <row r="79" spans="2:81" s="146" customFormat="1" ht="12.75" hidden="1" customHeight="1">
      <c r="B79" s="146" t="s">
        <v>56</v>
      </c>
      <c r="H79" s="147" t="s">
        <v>191</v>
      </c>
      <c r="J79" s="148">
        <f t="shared" ref="J79:W79" si="163">IF(ABS(J27-(J28+J29))&lt;0.001,0,J27-(J28+J29))</f>
        <v>0</v>
      </c>
      <c r="K79" s="148">
        <f t="shared" si="163"/>
        <v>0</v>
      </c>
      <c r="L79" s="148">
        <f t="shared" si="163"/>
        <v>0</v>
      </c>
      <c r="M79" s="148">
        <f t="shared" si="163"/>
        <v>0</v>
      </c>
      <c r="N79" s="148">
        <f t="shared" si="163"/>
        <v>0</v>
      </c>
      <c r="O79" s="148">
        <f t="shared" si="163"/>
        <v>0</v>
      </c>
      <c r="P79" s="148">
        <f t="shared" si="163"/>
        <v>0</v>
      </c>
      <c r="Q79" s="148">
        <f t="shared" si="163"/>
        <v>0</v>
      </c>
      <c r="R79" s="148">
        <f t="shared" si="163"/>
        <v>0</v>
      </c>
      <c r="S79" s="148">
        <f t="shared" si="163"/>
        <v>0</v>
      </c>
      <c r="T79" s="148">
        <f t="shared" si="163"/>
        <v>0</v>
      </c>
      <c r="U79" s="148">
        <f t="shared" si="163"/>
        <v>0</v>
      </c>
      <c r="V79" s="148">
        <f t="shared" si="163"/>
        <v>0</v>
      </c>
      <c r="W79" s="148">
        <f t="shared" si="163"/>
        <v>1</v>
      </c>
      <c r="X79" s="148"/>
      <c r="Y79" s="148">
        <f t="shared" ref="Y79:AL79" si="164">IF(ABS(Y27-(Y28+Y29))&lt;0.001,0,Y27-(Y28+Y29))</f>
        <v>0</v>
      </c>
      <c r="Z79" s="148">
        <f t="shared" si="164"/>
        <v>0</v>
      </c>
      <c r="AA79" s="148">
        <f t="shared" si="164"/>
        <v>0</v>
      </c>
      <c r="AB79" s="148">
        <f t="shared" si="164"/>
        <v>0</v>
      </c>
      <c r="AC79" s="148">
        <f t="shared" si="164"/>
        <v>0</v>
      </c>
      <c r="AD79" s="148">
        <f t="shared" si="164"/>
        <v>0</v>
      </c>
      <c r="AE79" s="148">
        <f t="shared" si="164"/>
        <v>0</v>
      </c>
      <c r="AF79" s="148">
        <f t="shared" si="164"/>
        <v>1</v>
      </c>
      <c r="AG79" s="148">
        <f t="shared" si="164"/>
        <v>0</v>
      </c>
      <c r="AH79" s="148">
        <f t="shared" si="164"/>
        <v>2</v>
      </c>
      <c r="AI79" s="148">
        <f t="shared" si="164"/>
        <v>0</v>
      </c>
      <c r="AJ79" s="148">
        <f t="shared" si="164"/>
        <v>1</v>
      </c>
      <c r="AK79" s="148">
        <f t="shared" si="164"/>
        <v>1</v>
      </c>
      <c r="AL79" s="148">
        <f t="shared" si="164"/>
        <v>1</v>
      </c>
      <c r="AM79" s="148"/>
      <c r="AN79" s="148">
        <f t="shared" ref="AN79:BA79" si="165">IF(ABS(AN27-(AN28+AN29))&lt;0.001,0,AN27-(AN28+AN29))</f>
        <v>-1</v>
      </c>
      <c r="AO79" s="148">
        <f t="shared" si="165"/>
        <v>1</v>
      </c>
      <c r="AP79" s="148">
        <f t="shared" si="165"/>
        <v>0</v>
      </c>
      <c r="AQ79" s="148">
        <f t="shared" si="165"/>
        <v>0</v>
      </c>
      <c r="AR79" s="148">
        <f t="shared" si="165"/>
        <v>0</v>
      </c>
      <c r="AS79" s="148">
        <f t="shared" si="165"/>
        <v>0</v>
      </c>
      <c r="AT79" s="148">
        <f>IF(ABS(AT27-(AT28+AT29))&lt;0.001,0,AT27-(AT28+AT29))</f>
        <v>0</v>
      </c>
      <c r="AU79" s="148">
        <f t="shared" si="165"/>
        <v>0</v>
      </c>
      <c r="AV79" s="148">
        <f t="shared" si="165"/>
        <v>0</v>
      </c>
      <c r="AW79" s="148">
        <f t="shared" si="165"/>
        <v>0</v>
      </c>
      <c r="AX79" s="148">
        <f t="shared" si="165"/>
        <v>0</v>
      </c>
      <c r="AY79" s="148">
        <f t="shared" si="165"/>
        <v>0</v>
      </c>
      <c r="AZ79" s="148">
        <f t="shared" si="165"/>
        <v>0</v>
      </c>
      <c r="BA79" s="148">
        <f t="shared" si="165"/>
        <v>0</v>
      </c>
    </row>
    <row r="80" spans="2:81" s="146" customFormat="1" ht="12.75" hidden="1" customHeight="1">
      <c r="B80" s="146" t="s">
        <v>56</v>
      </c>
      <c r="H80" s="147" t="s">
        <v>191</v>
      </c>
      <c r="J80" s="148">
        <f t="shared" ref="J80:W80" si="166">IF(ABS(J27-(J11+J19+J14+J21+J20+J26))&lt;0.001,0,J27-(J11+J19+J14+J21+J20+J26))</f>
        <v>0</v>
      </c>
      <c r="K80" s="148">
        <f t="shared" si="166"/>
        <v>0</v>
      </c>
      <c r="L80" s="148">
        <f t="shared" si="166"/>
        <v>0</v>
      </c>
      <c r="M80" s="148">
        <f t="shared" si="166"/>
        <v>0</v>
      </c>
      <c r="N80" s="148">
        <f t="shared" si="166"/>
        <v>0</v>
      </c>
      <c r="O80" s="148">
        <f t="shared" si="166"/>
        <v>0</v>
      </c>
      <c r="P80" s="148">
        <f t="shared" si="166"/>
        <v>0</v>
      </c>
      <c r="Q80" s="148">
        <f t="shared" si="166"/>
        <v>0</v>
      </c>
      <c r="R80" s="148">
        <f t="shared" si="166"/>
        <v>0</v>
      </c>
      <c r="S80" s="148">
        <f t="shared" si="166"/>
        <v>0</v>
      </c>
      <c r="T80" s="148">
        <f t="shared" si="166"/>
        <v>0</v>
      </c>
      <c r="U80" s="148">
        <f t="shared" si="166"/>
        <v>0</v>
      </c>
      <c r="V80" s="148">
        <f t="shared" si="166"/>
        <v>0</v>
      </c>
      <c r="W80" s="148">
        <f t="shared" si="166"/>
        <v>2</v>
      </c>
      <c r="X80" s="148"/>
      <c r="Y80" s="148">
        <f t="shared" ref="Y80:AL80" si="167">IF(ABS(Y27-(Y11+Y19+Y14+Y21+Y20+Y26))&lt;0.001,0,Y27-(Y11+Y19+Y14+Y21+Y20+Y26))</f>
        <v>0</v>
      </c>
      <c r="Z80" s="148">
        <f t="shared" si="167"/>
        <v>0</v>
      </c>
      <c r="AA80" s="148">
        <f t="shared" si="167"/>
        <v>0</v>
      </c>
      <c r="AB80" s="148">
        <f t="shared" si="167"/>
        <v>1</v>
      </c>
      <c r="AC80" s="148">
        <f t="shared" si="167"/>
        <v>0</v>
      </c>
      <c r="AD80" s="148">
        <f t="shared" si="167"/>
        <v>2</v>
      </c>
      <c r="AE80" s="148">
        <f t="shared" si="167"/>
        <v>0</v>
      </c>
      <c r="AF80" s="148">
        <f t="shared" si="167"/>
        <v>0</v>
      </c>
      <c r="AG80" s="148">
        <f t="shared" si="167"/>
        <v>0</v>
      </c>
      <c r="AH80" s="148">
        <f t="shared" si="167"/>
        <v>-1</v>
      </c>
      <c r="AI80" s="148">
        <f t="shared" si="167"/>
        <v>0</v>
      </c>
      <c r="AJ80" s="148">
        <f t="shared" si="167"/>
        <v>-1</v>
      </c>
      <c r="AK80" s="148">
        <f t="shared" si="167"/>
        <v>0</v>
      </c>
      <c r="AL80" s="148">
        <f t="shared" si="167"/>
        <v>1</v>
      </c>
      <c r="AM80" s="148"/>
      <c r="AN80" s="148">
        <f t="shared" ref="AN80:BA80" si="168">IF(ABS(AN27-(AN11+AN19+AN14+AN21+AN20+AN26))&lt;0.001,0,AN27-(AN11+AN19+AN14+AN21+AN20+AN26))</f>
        <v>0</v>
      </c>
      <c r="AO80" s="148">
        <f t="shared" si="168"/>
        <v>2</v>
      </c>
      <c r="AP80" s="148">
        <f t="shared" si="168"/>
        <v>0</v>
      </c>
      <c r="AQ80" s="148">
        <f t="shared" si="168"/>
        <v>0</v>
      </c>
      <c r="AR80" s="148">
        <f t="shared" si="168"/>
        <v>0</v>
      </c>
      <c r="AS80" s="148">
        <f t="shared" si="168"/>
        <v>0</v>
      </c>
      <c r="AT80" s="148">
        <f>IF(ABS(AT27-(AT11+AT19+AT14+AT21+AT20+AT26))&lt;0.001,0,AT27-(AT11+AT19+AT14+AT21+AT20+AT26))</f>
        <v>0</v>
      </c>
      <c r="AU80" s="148">
        <f>IF(ABS(AU27-(AU11+AU19+AU14+AU21+AU20+AU26))&lt;0.001,0,AU27-(AU11+AU19+AU14+AU21+AU20+AU26))</f>
        <v>0</v>
      </c>
      <c r="AV80" s="148">
        <f t="shared" si="168"/>
        <v>0</v>
      </c>
      <c r="AW80" s="148">
        <f t="shared" si="168"/>
        <v>0</v>
      </c>
      <c r="AX80" s="148">
        <f t="shared" si="168"/>
        <v>0</v>
      </c>
      <c r="AY80" s="148">
        <f t="shared" si="168"/>
        <v>0</v>
      </c>
      <c r="AZ80" s="148">
        <f t="shared" si="168"/>
        <v>0</v>
      </c>
      <c r="BA80" s="148">
        <f t="shared" si="168"/>
        <v>0</v>
      </c>
    </row>
    <row r="81" spans="2:81" s="146" customFormat="1" ht="12.75" hidden="1" customHeight="1">
      <c r="B81" s="146" t="s">
        <v>56</v>
      </c>
      <c r="H81" s="147" t="s">
        <v>191</v>
      </c>
      <c r="J81" s="148">
        <f t="shared" ref="J81:W81" si="169">IF(ABS(J27-(J22+J26))&lt;0.001,0,J27-(J22+J26))</f>
        <v>0</v>
      </c>
      <c r="K81" s="148">
        <f t="shared" si="169"/>
        <v>0</v>
      </c>
      <c r="L81" s="148">
        <f t="shared" si="169"/>
        <v>0</v>
      </c>
      <c r="M81" s="148">
        <f t="shared" si="169"/>
        <v>0</v>
      </c>
      <c r="N81" s="148">
        <f t="shared" si="169"/>
        <v>0</v>
      </c>
      <c r="O81" s="148">
        <f t="shared" si="169"/>
        <v>0</v>
      </c>
      <c r="P81" s="148">
        <f t="shared" si="169"/>
        <v>0</v>
      </c>
      <c r="Q81" s="148">
        <f t="shared" si="169"/>
        <v>0</v>
      </c>
      <c r="R81" s="148">
        <f t="shared" si="169"/>
        <v>0</v>
      </c>
      <c r="S81" s="148">
        <f t="shared" si="169"/>
        <v>0</v>
      </c>
      <c r="T81" s="148">
        <f t="shared" si="169"/>
        <v>0</v>
      </c>
      <c r="U81" s="148">
        <f t="shared" si="169"/>
        <v>0</v>
      </c>
      <c r="V81" s="148">
        <f t="shared" si="169"/>
        <v>0</v>
      </c>
      <c r="W81" s="148">
        <f t="shared" si="169"/>
        <v>1</v>
      </c>
      <c r="X81" s="148"/>
      <c r="Y81" s="148">
        <f t="shared" ref="Y81:AL81" si="170">IF(ABS(Y27-(Y22+Y26))&lt;0.001,0,Y27-(Y22+Y26))</f>
        <v>0</v>
      </c>
      <c r="Z81" s="148">
        <f t="shared" si="170"/>
        <v>0</v>
      </c>
      <c r="AA81" s="148">
        <f t="shared" si="170"/>
        <v>0</v>
      </c>
      <c r="AB81" s="148">
        <f t="shared" si="170"/>
        <v>0</v>
      </c>
      <c r="AC81" s="148">
        <f t="shared" si="170"/>
        <v>0</v>
      </c>
      <c r="AD81" s="148">
        <f t="shared" si="170"/>
        <v>1</v>
      </c>
      <c r="AE81" s="148">
        <f t="shared" si="170"/>
        <v>0</v>
      </c>
      <c r="AF81" s="148">
        <f t="shared" si="170"/>
        <v>0</v>
      </c>
      <c r="AG81" s="148">
        <f t="shared" si="170"/>
        <v>0</v>
      </c>
      <c r="AH81" s="148">
        <f t="shared" si="170"/>
        <v>0</v>
      </c>
      <c r="AI81" s="148">
        <f t="shared" si="170"/>
        <v>0</v>
      </c>
      <c r="AJ81" s="148">
        <f t="shared" si="170"/>
        <v>-1</v>
      </c>
      <c r="AK81" s="148">
        <f t="shared" si="170"/>
        <v>0</v>
      </c>
      <c r="AL81" s="148">
        <f t="shared" si="170"/>
        <v>0</v>
      </c>
      <c r="AM81" s="148"/>
      <c r="AN81" s="148">
        <f t="shared" ref="AN81:BA81" si="171">IF(ABS(AN27-(AN22+AN26))&lt;0.001,0,AN27-(AN22+AN26))</f>
        <v>0</v>
      </c>
      <c r="AO81" s="148">
        <f t="shared" si="171"/>
        <v>1</v>
      </c>
      <c r="AP81" s="148">
        <f t="shared" si="171"/>
        <v>0</v>
      </c>
      <c r="AQ81" s="148">
        <f t="shared" si="171"/>
        <v>0</v>
      </c>
      <c r="AR81" s="148">
        <f t="shared" si="171"/>
        <v>0</v>
      </c>
      <c r="AS81" s="148">
        <f t="shared" si="171"/>
        <v>0</v>
      </c>
      <c r="AT81" s="148">
        <f>IF(ABS(AT27-(AT22+AT26))&lt;0.001,0,AT27-(AT22+AT26))</f>
        <v>0</v>
      </c>
      <c r="AU81" s="148">
        <f t="shared" si="171"/>
        <v>0</v>
      </c>
      <c r="AV81" s="148">
        <f t="shared" si="171"/>
        <v>0</v>
      </c>
      <c r="AW81" s="148">
        <f t="shared" si="171"/>
        <v>0</v>
      </c>
      <c r="AX81" s="148">
        <f t="shared" si="171"/>
        <v>0</v>
      </c>
      <c r="AY81" s="148">
        <f t="shared" si="171"/>
        <v>0</v>
      </c>
      <c r="AZ81" s="148">
        <f t="shared" si="171"/>
        <v>0</v>
      </c>
      <c r="BA81" s="148">
        <f t="shared" si="171"/>
        <v>0</v>
      </c>
    </row>
    <row r="82" spans="2:81" s="146" customFormat="1" ht="12.75" hidden="1" customHeight="1">
      <c r="B82" s="146" t="s">
        <v>57</v>
      </c>
      <c r="H82" s="147" t="s">
        <v>191</v>
      </c>
      <c r="J82" s="185"/>
      <c r="K82" s="185"/>
      <c r="L82" s="185"/>
      <c r="M82" s="185"/>
      <c r="N82" s="185"/>
      <c r="O82" s="148">
        <f>IF(ABS(O35-(O36+O37))&lt;0.001,0,O35-(O36+O37))</f>
        <v>0</v>
      </c>
      <c r="P82" s="185"/>
      <c r="Q82" s="185"/>
      <c r="R82" s="185"/>
      <c r="S82" s="185"/>
      <c r="T82" s="185"/>
      <c r="U82" s="148">
        <f>IF(ABS(U35-(U36+U37))&lt;0.001,0,U35-(U36+U37))</f>
        <v>0</v>
      </c>
      <c r="V82" s="185"/>
      <c r="W82" s="148">
        <f>IF(ABS(W35-(W36+W37))&lt;0.001,0,W35-(W36+W37))</f>
        <v>0</v>
      </c>
      <c r="X82" s="148"/>
      <c r="Y82" s="185"/>
      <c r="Z82" s="185"/>
      <c r="AA82" s="185"/>
      <c r="AB82" s="185"/>
      <c r="AC82" s="185"/>
      <c r="AD82" s="148">
        <f>IF(ABS(AD35-(AD36+AD37))&lt;0.001,0,AD35-(AD36+AD37))</f>
        <v>0</v>
      </c>
      <c r="AE82" s="185"/>
      <c r="AF82" s="185"/>
      <c r="AG82" s="185"/>
      <c r="AH82" s="185"/>
      <c r="AI82" s="185"/>
      <c r="AJ82" s="148">
        <f>IF(ABS(AJ35-(AJ36+AJ37))&lt;0.001,0,AJ35-(AJ36+AJ37))</f>
        <v>1</v>
      </c>
      <c r="AK82" s="185"/>
      <c r="AL82" s="148">
        <f>IF(ABS(AL35-(AL36+AL37))&lt;0.001,0,AL35-(AL36+AL37))</f>
        <v>1</v>
      </c>
      <c r="AM82" s="148"/>
      <c r="AN82" s="185"/>
      <c r="AO82" s="185"/>
      <c r="AP82" s="185"/>
      <c r="AQ82" s="185"/>
      <c r="AR82" s="185"/>
      <c r="AS82" s="331">
        <f>IF(ABS(AS35-(AS36+AS37))&lt;0.001,0,AS35-(AS36+AS37))</f>
        <v>0</v>
      </c>
      <c r="AT82" s="185"/>
      <c r="AU82" s="185"/>
      <c r="AV82" s="185"/>
      <c r="AW82" s="185"/>
      <c r="AX82" s="185"/>
      <c r="AY82" s="148">
        <f>IF(ABS(AY35-(AY36+AY37))&lt;0.001,0,AY35-(AY36+AY37))</f>
        <v>0</v>
      </c>
      <c r="AZ82" s="185"/>
      <c r="BA82" s="148">
        <f>IF(ABS(BA35-(BA36+BA37))&lt;0.001,0,BA35-(BA36+BA37))</f>
        <v>0</v>
      </c>
    </row>
    <row r="83" spans="2:81" s="146" customFormat="1" ht="12.75" hidden="1" customHeight="1">
      <c r="B83" s="146" t="s">
        <v>57</v>
      </c>
      <c r="H83" s="147" t="s">
        <v>191</v>
      </c>
      <c r="J83" s="185"/>
      <c r="K83" s="185"/>
      <c r="L83" s="185"/>
      <c r="M83" s="185"/>
      <c r="N83" s="185"/>
      <c r="O83" s="245">
        <f>IF(ABS(O35-(O11+O19+O14+O21+O20+O26+O30+O31+O32+O33+O34))&lt;0.001,0,O35-(O11+O19+O14+O21+O20+O26+O30+O31+O32+O33+O34))</f>
        <v>0</v>
      </c>
      <c r="P83" s="185"/>
      <c r="Q83" s="185"/>
      <c r="R83" s="185"/>
      <c r="S83" s="185"/>
      <c r="T83" s="185"/>
      <c r="U83" s="148">
        <f>IF(ABS(U35-(U11+U19+U14+U21+U20+U26+U30+U31+U32+U33+U34))&lt;0.001,0,U35-(U11+U19+U14+U21+U20+U26+U30+U31+U32+U33+U34))</f>
        <v>0</v>
      </c>
      <c r="V83" s="185"/>
      <c r="W83" s="148">
        <f>IF(ABS(W35-(W11+W19+W14+W21+W20+W26+W30+W31+W32+W33+W34))&lt;0.001,0,W35-(W11+W19+W14+W21+W20+W26+W30+W31+W32+W33+W34))</f>
        <v>0</v>
      </c>
      <c r="X83" s="148"/>
      <c r="Y83" s="185"/>
      <c r="Z83" s="185"/>
      <c r="AA83" s="185"/>
      <c r="AB83" s="185"/>
      <c r="AC83" s="185"/>
      <c r="AD83" s="148">
        <f>IF(ABS(AD35-(AD11+AD19+AD14+AD21+AD20+AD26+AD30+AD31+AD32+AD33+AD34))&lt;0.001,0,AD35-(AD11+AD19+AD14+AD21+AD20+AD26+AD30+AD31+AD32+AD33+AD34))</f>
        <v>1</v>
      </c>
      <c r="AE83" s="185"/>
      <c r="AF83" s="185"/>
      <c r="AG83" s="185"/>
      <c r="AH83" s="185"/>
      <c r="AI83" s="185"/>
      <c r="AJ83" s="148">
        <f>IF(ABS(AJ35-(AJ11+AJ19+AJ14+AJ21+AJ20+AJ26+AJ30+AJ31+AJ32+AJ33+AJ34))&lt;0.001,0,AJ35-(AJ11+AJ19+AJ14+AJ21+AJ20+AJ26+AJ30+AJ31+AJ32+AJ33+AJ34))</f>
        <v>0</v>
      </c>
      <c r="AK83" s="185"/>
      <c r="AL83" s="148">
        <f>IF(ABS(AL35-(AL11+AL19+AL14+AL21+AL20+AL26+AL30+AL31+AL32+AL33+AL34))&lt;0.001,0,AL35-(AL11+AL19+AL14+AL21+AL20+AL26+AL30+AL31+AL32+AL33+AL34))</f>
        <v>1</v>
      </c>
      <c r="AM83" s="148"/>
      <c r="AN83" s="185"/>
      <c r="AO83" s="185"/>
      <c r="AP83" s="185"/>
      <c r="AQ83" s="185"/>
      <c r="AR83" s="185"/>
      <c r="AS83" s="331">
        <f>IF(ABS(AS35-(AS11+AS19+AS14+AS21+AS20+AS26+AS30+AS31+AS32+AS33+AS34))&lt;0.001,0,AS35-(AS11+AS19+AS14+AS21+AS20+AS26+AS30+AS31+AS32+AS33+AS34))</f>
        <v>0</v>
      </c>
      <c r="AT83" s="185"/>
      <c r="AU83" s="185"/>
      <c r="AV83" s="185"/>
      <c r="AW83" s="185"/>
      <c r="AX83" s="185"/>
      <c r="AY83" s="148">
        <f>IF(ABS(AY35-(AY11+AY19+AY14+AY21+AY20+AY26+AY30+AY31+AY32+AY33+AY34))&lt;0.001,0,AY35-(AY11+AY19+AY14+AY21+AY20+AY26+AY30+AY31+AY32+AY33+AY34))</f>
        <v>0</v>
      </c>
      <c r="AZ83" s="185"/>
      <c r="BA83" s="148">
        <f>IF(ABS(BA35-(BA11+BA19+BA14+BA21+BA20+BA26+BA30+BA31+BA32+BA33+BA34))&lt;0.001,0,BA35-(BA11+BA19+BA14+BA21+BA20+BA26+BA30+BA31+BA32+BA33+BA34))</f>
        <v>0</v>
      </c>
    </row>
    <row r="84" spans="2:81" s="146" customFormat="1" ht="12.75" hidden="1" customHeight="1">
      <c r="B84" s="146" t="s">
        <v>681</v>
      </c>
      <c r="H84" s="147" t="s">
        <v>191</v>
      </c>
      <c r="J84" s="185"/>
      <c r="K84" s="185"/>
      <c r="L84" s="185"/>
      <c r="M84" s="185"/>
      <c r="N84" s="185"/>
      <c r="O84" s="245">
        <f>IF(ABS(O42-(O11+O19+O14+O21+O20+O26+O30+O31+O32+O33+O34+O38+O39))&lt;0.001,0,O42-(O11+O19+O14+O21+O20+O26+O30+O31+O32+O33+O34+O38+O39))-O41</f>
        <v>0</v>
      </c>
      <c r="P84" s="185"/>
      <c r="Q84" s="185"/>
      <c r="R84" s="185"/>
      <c r="S84" s="185"/>
      <c r="T84" s="185"/>
      <c r="U84" s="185"/>
      <c r="V84" s="185"/>
      <c r="W84" s="148">
        <f>IF(ABS(W42-(W11+W19+W14+W21+W20+W26+W30+W31+W32+W33+W34+W38+W39))&lt;0.001,0,W42-(W11+W19+W14+W21+W20+W26+W30+W31+W32+W33+W34+W38+W39))-W41</f>
        <v>-1</v>
      </c>
      <c r="X84" s="148"/>
      <c r="Y84" s="185"/>
      <c r="Z84" s="185"/>
      <c r="AA84" s="185"/>
      <c r="AB84" s="185"/>
      <c r="AC84" s="185"/>
      <c r="AD84" s="148">
        <f>IF(ABS(AD42-(AD11+AD19+AD14+AD21+AD20+AD26+AD30+AD31+AD32+AD33+AD34+AD38+AD39))&lt;0.001,0,AD42-(AD11+AD19+AD14+AD21+AD20+AD26+AD30+AD31+AD32+AD33+AD34+AD38+AD39))-AD41</f>
        <v>1</v>
      </c>
      <c r="AE84" s="185"/>
      <c r="AF84" s="185"/>
      <c r="AG84" s="185"/>
      <c r="AH84" s="185"/>
      <c r="AI84" s="185"/>
      <c r="AJ84" s="185"/>
      <c r="AK84" s="185"/>
      <c r="AL84" s="148">
        <f>IF(ABS(AL42-(AL11+AL19+AL14+AL21+AL20+AL26+AL30+AL31+AL32+AL33+AL34+AL38+AL39))&lt;0.001,0,AL42-(AL11+AL19+AL14+AL21+AL20+AL26+AL30+AL31+AL32+AL33+AL34+AL38+AL39))-AL41</f>
        <v>0</v>
      </c>
      <c r="AM84" s="148"/>
      <c r="AN84" s="185"/>
      <c r="AO84" s="185"/>
      <c r="AP84" s="185"/>
      <c r="AQ84" s="185"/>
      <c r="AR84" s="185"/>
      <c r="AS84" s="331">
        <f>IF(ABS(AS42-(AS11+AS19+AS14+AS21+AS20+AS26+AS30+AS31+AS32+AS33+AS34+AS38+AS39))&lt;0.001,0,AS42-(AS11+AS19+AS14+AS21+AS20+AS26+AS30+AS31+AS32+AS33+AS34+AS38+AS39))-AS41</f>
        <v>0</v>
      </c>
      <c r="AT84" s="185"/>
      <c r="AU84" s="185"/>
      <c r="AV84" s="185"/>
      <c r="AW84" s="185"/>
      <c r="AX84" s="185"/>
      <c r="AY84" s="185"/>
      <c r="AZ84" s="185"/>
      <c r="BA84" s="148">
        <f>IF(ABS(BA42-(BA11+BA19+BA14+BA21+BA20+BA26+BA30+BA31+BA32+BA33+BA34+BA38+BA39))&lt;0.001,0,BA42-(BA11+BA19+BA14+BA21+BA20+BA26+BA30+BA31+BA32+BA33+BA34+BA38+BA39))-BA41</f>
        <v>0</v>
      </c>
    </row>
    <row r="85" spans="2:81" s="146" customFormat="1" ht="12.75" hidden="1" customHeight="1">
      <c r="B85" s="146" t="s">
        <v>681</v>
      </c>
      <c r="H85" s="147" t="s">
        <v>191</v>
      </c>
      <c r="J85" s="185"/>
      <c r="K85" s="185"/>
      <c r="L85" s="185"/>
      <c r="M85" s="185"/>
      <c r="N85" s="185"/>
      <c r="O85" s="245">
        <f>IF(ABS(O42-SUM(O40:O41))&lt;0.001,0,O42-SUM(O40:O41))</f>
        <v>0</v>
      </c>
      <c r="P85" s="185"/>
      <c r="Q85" s="185"/>
      <c r="R85" s="185"/>
      <c r="S85" s="185"/>
      <c r="T85" s="185"/>
      <c r="U85" s="185"/>
      <c r="V85" s="185"/>
      <c r="W85" s="148">
        <f>IF(ABS(W42-SUM(W40:W41))&lt;0.001,0,W42-SUM(W40:W41))</f>
        <v>0</v>
      </c>
      <c r="X85" s="148"/>
      <c r="Y85" s="185"/>
      <c r="Z85" s="185"/>
      <c r="AA85" s="185"/>
      <c r="AB85" s="185"/>
      <c r="AC85" s="185"/>
      <c r="AD85" s="148">
        <f>IF(ABS(AD42-SUM(AD40:AD41))&lt;0.001,0,AD42-SUM(AD40:AD41))</f>
        <v>0</v>
      </c>
      <c r="AE85" s="185"/>
      <c r="AF85" s="185"/>
      <c r="AG85" s="185"/>
      <c r="AH85" s="185"/>
      <c r="AI85" s="185"/>
      <c r="AJ85" s="185"/>
      <c r="AK85" s="185"/>
      <c r="AL85" s="148">
        <f>IF(ABS(AL42-SUM(AL40:AL41))&lt;0.001,0,AL42-SUM(AL40:AL41))</f>
        <v>0</v>
      </c>
      <c r="AM85" s="148"/>
      <c r="AN85" s="185"/>
      <c r="AO85" s="185"/>
      <c r="AP85" s="185"/>
      <c r="AQ85" s="185"/>
      <c r="AR85" s="185"/>
      <c r="AS85" s="331">
        <f>IF(ABS(AS42-SUM(AS40:AS41))&lt;0.001,0,AS42-SUM(AS40:AS41))</f>
        <v>0</v>
      </c>
      <c r="AT85" s="185"/>
      <c r="AU85" s="185"/>
      <c r="AV85" s="185"/>
      <c r="AW85" s="185"/>
      <c r="AX85" s="185"/>
      <c r="AY85" s="185"/>
      <c r="AZ85" s="185"/>
      <c r="BA85" s="148">
        <f>IF(ABS(BA42-SUM(BA40:BA41))&lt;0.001,0,BA42-SUM(BA40:BA41))</f>
        <v>0</v>
      </c>
    </row>
    <row r="86" spans="2:81" s="146" customFormat="1" ht="12.75" hidden="1" customHeight="1">
      <c r="B86" s="146" t="s">
        <v>58</v>
      </c>
      <c r="H86" s="147" t="s">
        <v>191</v>
      </c>
      <c r="J86" s="185"/>
      <c r="K86" s="185"/>
      <c r="L86" s="185"/>
      <c r="M86" s="185"/>
      <c r="N86" s="185"/>
      <c r="O86" s="245">
        <f>IF(ABS(O44-(O11+O19+O14+O21+O20+O26+O30+O31+O32+O33+O34+O38+O39-O43))&lt;0.001,0,O44-(O11+O19+O14+O21+O20+O26+O30+O31+O32+O33+O34+O38+O39-O43))-O41</f>
        <v>0</v>
      </c>
      <c r="P86" s="185"/>
      <c r="Q86" s="185"/>
      <c r="R86" s="185"/>
      <c r="S86" s="185"/>
      <c r="T86" s="185"/>
      <c r="U86" s="185"/>
      <c r="V86" s="185"/>
      <c r="W86" s="148">
        <f>IF(ABS(W44-(W11+W19+W14+W21+W20+W26+W30+W31+W32+W33+W34+W38+W39-W43))&lt;0.001,0,W44-(W11+W19+W14+W21+W20+W26+W30+W31+W32+W33+W34+W38+W39-W43))-W41</f>
        <v>0</v>
      </c>
      <c r="X86" s="148"/>
      <c r="Y86" s="185"/>
      <c r="Z86" s="185"/>
      <c r="AA86" s="185"/>
      <c r="AB86" s="185"/>
      <c r="AC86" s="185"/>
      <c r="AD86" s="148">
        <f>IF(ABS(AD44-(AD11+AD19+AD14+AD21+AD20+AD26+AD30+AD31+AD32+AD33+AD34+AD38+AD39-AD43))&lt;0.001,0,AD44-(AD11+AD19+AD14+AD21+AD20+AD26+AD30+AD31+AD32+AD33+AD34+AD38+AD39-AD43))-AD41</f>
        <v>1</v>
      </c>
      <c r="AE86" s="185"/>
      <c r="AF86" s="185"/>
      <c r="AG86" s="185"/>
      <c r="AH86" s="185"/>
      <c r="AI86" s="185"/>
      <c r="AJ86" s="185"/>
      <c r="AK86" s="185"/>
      <c r="AL86" s="148">
        <f>IF(ABS(AL44-(AL11+AL19+AL14+AL21+AL20+AL26+AL30+AL31+AL32+AL33+AL34+AL38+AL39-AL43))&lt;0.001,0,AL44-(AL11+AL19+AL14+AL21+AL20+AL26+AL30+AL31+AL32+AL33+AL34+AL38+AL39-AL43))-AL41</f>
        <v>0</v>
      </c>
      <c r="AM86" s="148"/>
      <c r="AN86" s="185"/>
      <c r="AO86" s="185"/>
      <c r="AP86" s="185"/>
      <c r="AQ86" s="185"/>
      <c r="AR86" s="185"/>
      <c r="AS86" s="331">
        <f>IF(ABS(AS44-(AS11+AS19+AS14+AS21+AS20+AS26+AS30+AS31+AS32+AS33+AS34+AS38+AS39-AS43))&lt;0.001,0,AS44-(AS11+AS19+AS14+AS21+AS20+AS26+AS30+AS31+AS32+AS33+AS34+AS38+AS39-AS43))-AS41</f>
        <v>0</v>
      </c>
      <c r="AT86" s="185"/>
      <c r="AU86" s="185"/>
      <c r="AV86" s="185"/>
      <c r="AW86" s="185"/>
      <c r="AX86" s="185"/>
      <c r="AY86" s="185"/>
      <c r="AZ86" s="185"/>
      <c r="BA86" s="148">
        <f>IF(ABS(BA44-(BA11+BA19+BA14+BA21+BA20+BA26+BA30+BA31+BA32+BA33+BA34+BA38+BA39-BA43))&lt;0.001,0,BA44-(BA11+BA19+BA14+BA21+BA20+BA26+BA30+BA31+BA32+BA33+BA34+BA38+BA39-BA43))-BA41</f>
        <v>0</v>
      </c>
    </row>
    <row r="87" spans="2:81" s="211" customFormat="1" ht="12.75" hidden="1" customHeight="1">
      <c r="B87" s="146" t="s">
        <v>85</v>
      </c>
      <c r="H87" s="147" t="s">
        <v>191</v>
      </c>
      <c r="J87" s="185"/>
      <c r="K87" s="185"/>
      <c r="L87" s="185"/>
      <c r="M87" s="185"/>
      <c r="N87" s="185"/>
      <c r="O87" s="148">
        <f>O42-O44-O43</f>
        <v>0</v>
      </c>
      <c r="P87" s="185"/>
      <c r="Q87" s="185"/>
      <c r="R87" s="185"/>
      <c r="S87" s="185"/>
      <c r="T87" s="185"/>
      <c r="U87" s="148">
        <f t="shared" ref="U87:W87" si="172">U42-U44-U43</f>
        <v>0</v>
      </c>
      <c r="V87" s="185"/>
      <c r="W87" s="148">
        <f t="shared" si="172"/>
        <v>-1</v>
      </c>
      <c r="X87" s="244"/>
      <c r="Y87" s="185"/>
      <c r="Z87" s="185"/>
      <c r="AA87" s="185"/>
      <c r="AB87" s="185"/>
      <c r="AC87" s="185"/>
      <c r="AD87" s="148">
        <f>AD42-AD44-AD43</f>
        <v>0</v>
      </c>
      <c r="AE87" s="185"/>
      <c r="AF87" s="185"/>
      <c r="AG87" s="185"/>
      <c r="AH87" s="185"/>
      <c r="AI87" s="185"/>
      <c r="AJ87" s="148">
        <f t="shared" ref="AJ87:AL87" si="173">AJ42-AJ44-AJ43</f>
        <v>0</v>
      </c>
      <c r="AK87" s="185"/>
      <c r="AL87" s="148">
        <f t="shared" si="173"/>
        <v>0</v>
      </c>
      <c r="AM87" s="244"/>
      <c r="AN87" s="185"/>
      <c r="AO87" s="185"/>
      <c r="AP87" s="185"/>
      <c r="AQ87" s="185"/>
      <c r="AR87" s="185"/>
      <c r="AS87" s="148">
        <f>AS42-AS44-AS43</f>
        <v>0</v>
      </c>
      <c r="AT87" s="185"/>
      <c r="AU87" s="185"/>
      <c r="AV87" s="185"/>
      <c r="AW87" s="185"/>
      <c r="AX87" s="185"/>
      <c r="AY87" s="148">
        <f t="shared" ref="AY87:BA87" si="174">AY42-AY44-AY43</f>
        <v>0</v>
      </c>
      <c r="AZ87" s="185"/>
      <c r="BA87" s="148">
        <f t="shared" si="174"/>
        <v>0</v>
      </c>
      <c r="BD87" s="146"/>
      <c r="BE87" s="146"/>
      <c r="BF87" s="146"/>
      <c r="BG87" s="146"/>
      <c r="BH87" s="146"/>
      <c r="BI87" s="146"/>
      <c r="BJ87" s="146"/>
      <c r="BK87" s="146"/>
      <c r="BM87" s="146"/>
      <c r="BN87" s="146"/>
      <c r="BO87" s="146"/>
      <c r="BP87" s="146"/>
      <c r="BQ87" s="146"/>
      <c r="BR87" s="146"/>
      <c r="BS87" s="146"/>
      <c r="BT87" s="146"/>
      <c r="BV87" s="146"/>
      <c r="BW87" s="146"/>
      <c r="BX87" s="146"/>
      <c r="BY87" s="146"/>
      <c r="BZ87" s="146"/>
      <c r="CA87" s="146"/>
      <c r="CB87" s="146"/>
      <c r="CC87" s="146"/>
    </row>
    <row r="88" spans="2:81" s="211" customFormat="1" ht="12.75" hidden="1" customHeight="1">
      <c r="B88" s="146" t="s">
        <v>314</v>
      </c>
      <c r="H88" s="147" t="s">
        <v>191</v>
      </c>
      <c r="J88" s="185"/>
      <c r="K88" s="185"/>
      <c r="L88" s="185"/>
      <c r="M88" s="185"/>
      <c r="N88" s="185"/>
      <c r="O88" s="148">
        <f>IF(ABS(O22-O48)&lt;0.001,0,O22-O48)</f>
        <v>0</v>
      </c>
      <c r="P88" s="185"/>
      <c r="Q88" s="185"/>
      <c r="R88" s="185"/>
      <c r="S88" s="185"/>
      <c r="T88" s="185"/>
      <c r="U88" s="148">
        <f>IF(ABS(U22-U48)&lt;0.001,0,U22-U48)</f>
        <v>0</v>
      </c>
      <c r="V88" s="185"/>
      <c r="W88" s="148">
        <f>IF(ABS(W22-W48)&lt;0.001,0,W22-W48)</f>
        <v>0</v>
      </c>
      <c r="X88" s="244"/>
      <c r="Y88" s="185"/>
      <c r="Z88" s="185"/>
      <c r="AA88" s="185"/>
      <c r="AB88" s="185"/>
      <c r="AC88" s="185"/>
      <c r="AD88" s="148">
        <f>IF(ABS(AD22-AD48)&lt;0.001,0,AD22-AD48)</f>
        <v>0</v>
      </c>
      <c r="AE88" s="185"/>
      <c r="AF88" s="185"/>
      <c r="AG88" s="185"/>
      <c r="AH88" s="185"/>
      <c r="AI88" s="185"/>
      <c r="AJ88" s="148">
        <f>IF(ABS(AJ22-AJ48)&lt;0.001,0,AJ22-AJ48)</f>
        <v>0</v>
      </c>
      <c r="AK88" s="185"/>
      <c r="AL88" s="148">
        <f>IF(ABS(AL22-AL48)&lt;0.001,0,AL22-AL48)</f>
        <v>0</v>
      </c>
      <c r="AM88" s="244"/>
      <c r="AN88" s="185"/>
      <c r="AO88" s="185"/>
      <c r="AP88" s="185"/>
      <c r="AQ88" s="185"/>
      <c r="AR88" s="185"/>
      <c r="AS88" s="148">
        <f>IF(ABS(AS22-AS48)&lt;0.001,0,AS22-AS48)</f>
        <v>0</v>
      </c>
      <c r="AT88" s="185"/>
      <c r="AU88" s="185"/>
      <c r="AV88" s="185"/>
      <c r="AW88" s="185"/>
      <c r="AX88" s="185"/>
      <c r="AY88" s="148">
        <f>IF(ABS(AY22-AY48)&lt;0.001,0,AY22-AY48)</f>
        <v>0</v>
      </c>
      <c r="AZ88" s="185"/>
      <c r="BA88" s="148">
        <f>IF(ABS(BA22-BA48)&lt;0.001,0,BA22-BA48)</f>
        <v>0</v>
      </c>
      <c r="BD88" s="146"/>
      <c r="BE88" s="146"/>
      <c r="BF88" s="146"/>
      <c r="BG88" s="146"/>
      <c r="BH88" s="146"/>
      <c r="BI88" s="146"/>
      <c r="BJ88" s="146"/>
      <c r="BK88" s="146"/>
      <c r="BM88" s="146"/>
      <c r="BN88" s="146"/>
      <c r="BO88" s="146"/>
      <c r="BP88" s="146"/>
      <c r="BQ88" s="146"/>
      <c r="BR88" s="146"/>
      <c r="BS88" s="146"/>
      <c r="BT88" s="146"/>
      <c r="BV88" s="146"/>
      <c r="BW88" s="146"/>
      <c r="BX88" s="146"/>
      <c r="BY88" s="146"/>
      <c r="BZ88" s="146"/>
      <c r="CA88" s="146"/>
      <c r="CB88" s="146"/>
      <c r="CC88" s="146"/>
    </row>
    <row r="89" spans="2:81" s="211" customFormat="1" ht="12.75" hidden="1" customHeight="1">
      <c r="B89" s="146" t="s">
        <v>243</v>
      </c>
      <c r="H89" s="147" t="s">
        <v>191</v>
      </c>
      <c r="J89" s="185"/>
      <c r="K89" s="185"/>
      <c r="L89" s="185"/>
      <c r="M89" s="185"/>
      <c r="N89" s="185"/>
      <c r="O89" s="148">
        <f>IF(ABS(O49-(O50+O52))&lt;0.001,0,O49-(O50+O52))</f>
        <v>0</v>
      </c>
      <c r="P89" s="185"/>
      <c r="Q89" s="185"/>
      <c r="R89" s="185"/>
      <c r="S89" s="185"/>
      <c r="T89" s="185"/>
      <c r="U89" s="148">
        <f>IF(ABS(U49-(U50+U52))&lt;0.001,0,U49-(U50+U52))</f>
        <v>0</v>
      </c>
      <c r="V89" s="185"/>
      <c r="W89" s="148">
        <f>IF(ABS(W49-(W50+W52))&lt;0.001,0,W49-(W50+W52))</f>
        <v>0</v>
      </c>
      <c r="X89" s="244"/>
      <c r="Y89" s="185"/>
      <c r="Z89" s="185"/>
      <c r="AA89" s="185"/>
      <c r="AB89" s="185"/>
      <c r="AC89" s="185"/>
      <c r="AD89" s="148">
        <f>IF(ABS(AD49-(AD50+AD52))&lt;0.001,0,AD49-(AD50+AD52))</f>
        <v>0</v>
      </c>
      <c r="AE89" s="185"/>
      <c r="AF89" s="185"/>
      <c r="AG89" s="185"/>
      <c r="AH89" s="185"/>
      <c r="AI89" s="185"/>
      <c r="AJ89" s="148">
        <f>IF(ABS(AJ49-(AJ50+AJ52))&lt;0.001,0,AJ49-(AJ50+AJ52))</f>
        <v>0</v>
      </c>
      <c r="AK89" s="185"/>
      <c r="AL89" s="148">
        <f>IF(ABS(AL49-(AL50+AL52))&lt;0.001,0,AL49-(AL50+AL52))</f>
        <v>0</v>
      </c>
      <c r="AM89" s="244"/>
      <c r="AN89" s="185"/>
      <c r="AO89" s="185"/>
      <c r="AP89" s="185"/>
      <c r="AQ89" s="185"/>
      <c r="AR89" s="185"/>
      <c r="AS89" s="148">
        <f>IF(ABS(AS49-(AS50+AS52))&lt;0.001,0,AS49-(AS50+AS52))</f>
        <v>0</v>
      </c>
      <c r="AT89" s="185"/>
      <c r="AU89" s="185"/>
      <c r="AV89" s="185"/>
      <c r="AW89" s="185"/>
      <c r="AX89" s="185"/>
      <c r="AY89" s="148">
        <f>IF(ABS(AY49-(AY50+AY52))&lt;0.001,0,AY49-(AY50+AY52))</f>
        <v>0</v>
      </c>
      <c r="AZ89" s="185"/>
      <c r="BA89" s="148">
        <f>IF(ABS(BA49-(BA50+BA52))&lt;0.001,0,BA49-(BA50+BA52))</f>
        <v>0</v>
      </c>
      <c r="BD89" s="146"/>
      <c r="BE89" s="146"/>
      <c r="BF89" s="146"/>
      <c r="BG89" s="146"/>
      <c r="BH89" s="146"/>
      <c r="BI89" s="146"/>
      <c r="BJ89" s="146"/>
      <c r="BK89" s="146"/>
      <c r="BM89" s="146"/>
      <c r="BN89" s="146"/>
      <c r="BO89" s="146"/>
      <c r="BP89" s="146"/>
      <c r="BQ89" s="146"/>
      <c r="BR89" s="146"/>
      <c r="BS89" s="146"/>
      <c r="BT89" s="146"/>
      <c r="BV89" s="146"/>
      <c r="BW89" s="146"/>
      <c r="BX89" s="146"/>
      <c r="BY89" s="146"/>
      <c r="BZ89" s="146"/>
      <c r="CA89" s="146"/>
      <c r="CB89" s="146"/>
      <c r="CC89" s="146"/>
    </row>
    <row r="90" spans="2:81" s="211" customFormat="1" ht="12.75" hidden="1" customHeight="1">
      <c r="B90" s="146" t="s">
        <v>293</v>
      </c>
      <c r="H90" s="147" t="s">
        <v>191</v>
      </c>
      <c r="J90" s="185"/>
      <c r="K90" s="185"/>
      <c r="L90" s="185"/>
      <c r="M90" s="185"/>
      <c r="N90" s="185"/>
      <c r="O90" s="148">
        <f>IF(ABS(O53-(O48-O49))&lt;0.001,0,O53-(O48-O49))</f>
        <v>0</v>
      </c>
      <c r="P90" s="185"/>
      <c r="Q90" s="185"/>
      <c r="R90" s="185"/>
      <c r="S90" s="185"/>
      <c r="T90" s="185"/>
      <c r="U90" s="148">
        <f>IF(ABS(U53-(U48-U49))&lt;0.001,0,U53-(U48-U49))</f>
        <v>0</v>
      </c>
      <c r="V90" s="185"/>
      <c r="W90" s="148">
        <f>IF(ABS(W53-(W48-W49))&lt;0.001,0,W53-(W48-W49))</f>
        <v>0</v>
      </c>
      <c r="X90" s="244"/>
      <c r="Y90" s="185"/>
      <c r="Z90" s="185"/>
      <c r="AA90" s="185"/>
      <c r="AB90" s="185"/>
      <c r="AC90" s="185"/>
      <c r="AD90" s="148">
        <f>IF(ABS(AD53-(AD48-AD49))&lt;0.001,0,AD53-(AD48-AD49))</f>
        <v>0</v>
      </c>
      <c r="AE90" s="185"/>
      <c r="AF90" s="185"/>
      <c r="AG90" s="185"/>
      <c r="AH90" s="185"/>
      <c r="AI90" s="185"/>
      <c r="AJ90" s="148">
        <f>IF(ABS(AJ53-(AJ48-AJ49))&lt;0.001,0,AJ53-(AJ48-AJ49))</f>
        <v>0</v>
      </c>
      <c r="AK90" s="185"/>
      <c r="AL90" s="148">
        <f>IF(ABS(AL53-(AL48-AL49))&lt;0.001,0,AL53-(AL48-AL49))</f>
        <v>0</v>
      </c>
      <c r="AM90" s="244"/>
      <c r="AN90" s="185"/>
      <c r="AO90" s="185"/>
      <c r="AP90" s="185"/>
      <c r="AQ90" s="185"/>
      <c r="AR90" s="185"/>
      <c r="AS90" s="148">
        <f>IF(ABS(AS53-(AS48-AS49))&lt;0.001,0,AS53-(AS48-AS49))</f>
        <v>0</v>
      </c>
      <c r="AT90" s="185"/>
      <c r="AU90" s="185"/>
      <c r="AV90" s="185"/>
      <c r="AW90" s="185"/>
      <c r="AX90" s="185"/>
      <c r="AY90" s="148">
        <f>IF(ABS(AY53-(AY48-AY49))&lt;0.001,0,AY53-(AY48-AY49))</f>
        <v>0</v>
      </c>
      <c r="AZ90" s="185"/>
      <c r="BA90" s="148">
        <f>IF(ABS(BA53-(BA48-BA49))&lt;0.001,0,BA53-(BA48-BA49))</f>
        <v>0</v>
      </c>
      <c r="BD90" s="146"/>
      <c r="BE90" s="146"/>
      <c r="BF90" s="146"/>
      <c r="BG90" s="146"/>
      <c r="BH90" s="146"/>
      <c r="BI90" s="146"/>
      <c r="BJ90" s="146"/>
      <c r="BK90" s="146"/>
      <c r="BM90" s="146"/>
      <c r="BN90" s="146"/>
      <c r="BO90" s="146"/>
      <c r="BP90" s="146"/>
      <c r="BQ90" s="146"/>
      <c r="BR90" s="146"/>
      <c r="BS90" s="146"/>
      <c r="BT90" s="146"/>
      <c r="BV90" s="146"/>
      <c r="BW90" s="146"/>
      <c r="BX90" s="146"/>
      <c r="BY90" s="146"/>
      <c r="BZ90" s="146"/>
      <c r="CA90" s="146"/>
      <c r="CB90" s="146"/>
      <c r="CC90" s="146"/>
    </row>
    <row r="91" spans="2:81" s="211" customFormat="1" ht="12.75" hidden="1" customHeight="1">
      <c r="B91" s="186"/>
      <c r="C91" s="186"/>
      <c r="D91" s="186"/>
      <c r="E91" s="186"/>
      <c r="F91" s="186"/>
      <c r="H91" s="187"/>
      <c r="J91" s="186"/>
      <c r="K91" s="186"/>
      <c r="L91" s="186"/>
      <c r="M91" s="186"/>
      <c r="N91" s="186"/>
      <c r="O91" s="186"/>
      <c r="P91" s="186"/>
      <c r="Q91" s="186"/>
      <c r="R91" s="186"/>
      <c r="S91" s="186"/>
      <c r="T91" s="186"/>
      <c r="U91" s="186"/>
      <c r="V91" s="186"/>
      <c r="W91" s="186"/>
      <c r="Y91" s="186"/>
      <c r="Z91" s="186"/>
      <c r="AA91" s="186"/>
      <c r="AB91" s="186"/>
      <c r="AC91" s="186"/>
      <c r="AD91" s="186"/>
      <c r="AE91" s="186"/>
      <c r="AF91" s="186"/>
      <c r="AG91" s="186"/>
      <c r="AH91" s="186"/>
      <c r="AI91" s="186"/>
      <c r="AJ91" s="186"/>
      <c r="AK91" s="186"/>
      <c r="AL91" s="186"/>
      <c r="AN91" s="186"/>
      <c r="AO91" s="186"/>
      <c r="AP91" s="186"/>
      <c r="AQ91" s="186"/>
      <c r="AR91" s="186"/>
      <c r="AS91" s="186"/>
      <c r="AT91" s="186"/>
      <c r="AU91" s="186"/>
      <c r="AV91" s="186"/>
      <c r="AW91" s="186"/>
      <c r="AX91" s="186"/>
      <c r="AY91" s="186"/>
      <c r="AZ91" s="186"/>
      <c r="BA91" s="186"/>
      <c r="BD91" s="146"/>
      <c r="BE91" s="146"/>
      <c r="BF91" s="146"/>
      <c r="BG91" s="146"/>
      <c r="BH91" s="146"/>
      <c r="BI91" s="146"/>
      <c r="BJ91" s="146"/>
      <c r="BK91" s="146"/>
      <c r="BM91" s="146"/>
      <c r="BN91" s="146"/>
      <c r="BO91" s="146"/>
      <c r="BP91" s="146"/>
      <c r="BQ91" s="146"/>
      <c r="BR91" s="146"/>
      <c r="BS91" s="146"/>
      <c r="BT91" s="146"/>
      <c r="BV91" s="146"/>
      <c r="BW91" s="146"/>
      <c r="BX91" s="146"/>
      <c r="BY91" s="146"/>
      <c r="BZ91" s="146"/>
      <c r="CA91" s="146"/>
      <c r="CB91" s="146"/>
      <c r="CC91" s="146"/>
    </row>
    <row r="92" spans="2:81" s="211" customFormat="1" ht="12.75" hidden="1" customHeight="1">
      <c r="H92" s="13"/>
      <c r="U92" s="208"/>
      <c r="BD92" s="146"/>
      <c r="BE92" s="146"/>
      <c r="BF92" s="146"/>
      <c r="BG92" s="146"/>
      <c r="BH92" s="146"/>
      <c r="BI92" s="146"/>
      <c r="BJ92" s="146"/>
      <c r="BK92" s="146"/>
      <c r="BM92" s="146"/>
      <c r="BN92" s="146"/>
      <c r="BO92" s="146"/>
      <c r="BP92" s="146"/>
      <c r="BQ92" s="146"/>
      <c r="BR92" s="146"/>
      <c r="BS92" s="146"/>
      <c r="BT92" s="146"/>
      <c r="BV92" s="146"/>
      <c r="BW92" s="146"/>
      <c r="BX92" s="146"/>
      <c r="BY92" s="146"/>
      <c r="BZ92" s="146"/>
      <c r="CA92" s="146"/>
      <c r="CB92" s="146"/>
      <c r="CC92" s="146"/>
    </row>
    <row r="93" spans="2:81" s="146" customFormat="1" ht="12.75" hidden="1" customHeight="1">
      <c r="B93" s="146" t="s">
        <v>523</v>
      </c>
      <c r="H93" s="147" t="s">
        <v>192</v>
      </c>
      <c r="J93" s="185"/>
      <c r="K93" s="185"/>
      <c r="L93" s="185"/>
      <c r="M93" s="185"/>
      <c r="N93" s="185"/>
      <c r="O93" s="148">
        <f>IF(ABS(O23-'Group - Conso accounts (2)'!J11)&lt;0.001,0,O23-'Group - Conso accounts (2)'!J11)</f>
        <v>0</v>
      </c>
      <c r="P93" s="185"/>
      <c r="Q93" s="185"/>
      <c r="R93" s="185"/>
      <c r="S93" s="185"/>
      <c r="T93" s="185"/>
      <c r="U93" s="333"/>
      <c r="V93" s="185"/>
      <c r="W93" s="148">
        <f>IF(ABS(W23-'Group - Conso accounts (2)'!L11)&lt;0.001,0,W23-'Group - Conso accounts (2)'!L11)</f>
        <v>0</v>
      </c>
      <c r="X93" s="148"/>
      <c r="Y93" s="185"/>
      <c r="Z93" s="185"/>
      <c r="AA93" s="185"/>
      <c r="AB93" s="185"/>
      <c r="AC93" s="185"/>
      <c r="AD93" s="148">
        <f>IF(ABS(AD23-'Group - Conso accounts (2)'!N11)&lt;0.001,0,AD23-'Group - Conso accounts (2)'!N11)</f>
        <v>0</v>
      </c>
      <c r="AE93" s="185"/>
      <c r="AF93" s="185"/>
      <c r="AG93" s="185"/>
      <c r="AH93" s="185"/>
      <c r="AI93" s="185"/>
      <c r="AJ93" s="185"/>
      <c r="AK93" s="185"/>
      <c r="AL93" s="148">
        <f>IF(ABS(AL23-'Group - Conso accounts (2)'!P11)&lt;0.001,0,AL23-'Group - Conso accounts (2)'!P11)</f>
        <v>0</v>
      </c>
      <c r="AM93" s="148"/>
      <c r="AN93" s="185"/>
      <c r="AO93" s="185"/>
      <c r="AP93" s="185"/>
      <c r="AQ93" s="185"/>
      <c r="AR93" s="185"/>
      <c r="AS93" s="148">
        <f>IF(ABS(AS23-'Group - Conso accounts (2)'!R11)&lt;0.001,0,AS23-'Group - Conso accounts (2)'!R11)</f>
        <v>0</v>
      </c>
      <c r="AT93" s="185"/>
      <c r="AU93" s="185"/>
      <c r="AV93" s="185"/>
      <c r="AW93" s="185"/>
      <c r="AX93" s="185"/>
      <c r="AY93" s="185"/>
      <c r="AZ93" s="185"/>
      <c r="BA93" s="148">
        <f>IF(ABS(BA23-'Group - Conso accounts (2)'!T11)&lt;0.001,0,BA23-'Group - Conso accounts (2)'!T11)</f>
        <v>0</v>
      </c>
    </row>
    <row r="94" spans="2:81" s="146" customFormat="1" ht="12.75" hidden="1" customHeight="1">
      <c r="B94" s="146" t="s">
        <v>524</v>
      </c>
      <c r="H94" s="147" t="s">
        <v>192</v>
      </c>
      <c r="J94" s="185"/>
      <c r="K94" s="185"/>
      <c r="L94" s="185"/>
      <c r="M94" s="185"/>
      <c r="N94" s="185"/>
      <c r="O94" s="148">
        <f>IF(ABS(O50-(-'Group - Conso accounts (2)'!J12))&lt;0.001,0,O50-(-'Group - Conso accounts (2)'!J12))</f>
        <v>0</v>
      </c>
      <c r="P94" s="185"/>
      <c r="Q94" s="185"/>
      <c r="R94" s="185"/>
      <c r="S94" s="185"/>
      <c r="T94" s="185"/>
      <c r="U94" s="333"/>
      <c r="V94" s="185"/>
      <c r="W94" s="148">
        <f>IF(ABS(W50-(-'Group - Conso accounts (2)'!L12))&lt;0.001,0,W50-(-'Group - Conso accounts (2)'!L12))</f>
        <v>0</v>
      </c>
      <c r="X94" s="148"/>
      <c r="Y94" s="185"/>
      <c r="Z94" s="185"/>
      <c r="AA94" s="185"/>
      <c r="AB94" s="185"/>
      <c r="AC94" s="185"/>
      <c r="AD94" s="148">
        <f>IF(ABS(AD50-(-'Group - Conso accounts (2)'!N12))&lt;0.001,0,AD50-(-'Group - Conso accounts (2)'!N12))</f>
        <v>0</v>
      </c>
      <c r="AE94" s="185"/>
      <c r="AF94" s="185"/>
      <c r="AG94" s="185"/>
      <c r="AH94" s="185"/>
      <c r="AI94" s="185"/>
      <c r="AJ94" s="185"/>
      <c r="AK94" s="185"/>
      <c r="AL94" s="148">
        <f>IF(ABS(AL50-(-'Group - Conso accounts (2)'!P12))&lt;0.001,0,AL50-(-'Group - Conso accounts (2)'!P12))</f>
        <v>0</v>
      </c>
      <c r="AM94" s="148"/>
      <c r="AN94" s="185"/>
      <c r="AO94" s="185"/>
      <c r="AP94" s="185"/>
      <c r="AQ94" s="185"/>
      <c r="AR94" s="185"/>
      <c r="AS94" s="148">
        <f>IF(ABS(AS50-(-'Group - Conso accounts (2)'!R12))&lt;0.001,0,AS50-(-'Group - Conso accounts (2)'!R12))</f>
        <v>0</v>
      </c>
      <c r="AT94" s="185"/>
      <c r="AU94" s="185"/>
      <c r="AV94" s="185"/>
      <c r="AW94" s="185"/>
      <c r="AX94" s="185"/>
      <c r="AY94" s="185"/>
      <c r="AZ94" s="185"/>
      <c r="BA94" s="148">
        <f>IF(ABS(BA50-(-'Group - Conso accounts (2)'!T12))&lt;0.001,0,BA50-(-'Group - Conso accounts (2)'!T12))</f>
        <v>0</v>
      </c>
    </row>
    <row r="95" spans="2:81" s="146" customFormat="1" ht="12.75" hidden="1" customHeight="1">
      <c r="B95" s="146" t="s">
        <v>525</v>
      </c>
      <c r="H95" s="147" t="s">
        <v>192</v>
      </c>
      <c r="J95" s="185"/>
      <c r="K95" s="185"/>
      <c r="L95" s="185"/>
      <c r="M95" s="185"/>
      <c r="N95" s="185"/>
      <c r="O95" s="148">
        <f>IF(ABS((O23-O50)-'Group - Conso accounts (2)'!J13)&lt;0.001,0,(O23-O50)-'Group - Conso accounts (2)'!J13)</f>
        <v>0</v>
      </c>
      <c r="P95" s="185"/>
      <c r="Q95" s="185"/>
      <c r="R95" s="185"/>
      <c r="S95" s="185"/>
      <c r="T95" s="185"/>
      <c r="U95" s="333"/>
      <c r="V95" s="185"/>
      <c r="W95" s="148">
        <f>IF(ABS((W23-W50)-'Group - Conso accounts (2)'!L13)&lt;0.001,0,(W23-W50)-'Group - Conso accounts (2)'!L13)</f>
        <v>0</v>
      </c>
      <c r="X95" s="148"/>
      <c r="Y95" s="185"/>
      <c r="Z95" s="185"/>
      <c r="AA95" s="185"/>
      <c r="AB95" s="185"/>
      <c r="AC95" s="185"/>
      <c r="AD95" s="148">
        <f>IF(ABS((AD23-AD50)-'Group - Conso accounts (2)'!N13)&lt;0.001,0,(AD23-AD50)-'Group - Conso accounts (2)'!N13)</f>
        <v>0</v>
      </c>
      <c r="AE95" s="185"/>
      <c r="AF95" s="185"/>
      <c r="AG95" s="185"/>
      <c r="AH95" s="185"/>
      <c r="AI95" s="185"/>
      <c r="AJ95" s="185"/>
      <c r="AK95" s="185"/>
      <c r="AL95" s="148">
        <f>IF(ABS((AL23-AL50)-'Group - Conso accounts (2)'!P13)&lt;0.001,0,(AL23-AL50)-'Group - Conso accounts (2)'!P13)</f>
        <v>0</v>
      </c>
      <c r="AM95" s="148"/>
      <c r="AN95" s="185"/>
      <c r="AO95" s="185"/>
      <c r="AP95" s="185"/>
      <c r="AQ95" s="185"/>
      <c r="AR95" s="185"/>
      <c r="AS95" s="148">
        <f>IF(ABS((AS23-AS50)-'Group - Conso accounts (2)'!R13)&lt;0.001,0,(AS23-AS50)-'Group - Conso accounts (2)'!R13)</f>
        <v>0</v>
      </c>
      <c r="AT95" s="185"/>
      <c r="AU95" s="185"/>
      <c r="AV95" s="185"/>
      <c r="AW95" s="185"/>
      <c r="AX95" s="185"/>
      <c r="AY95" s="185"/>
      <c r="AZ95" s="185"/>
      <c r="BA95" s="148">
        <f>IF(ABS((BA23-BA50)-'Group - Conso accounts (2)'!T13)&lt;0.001,0,(BA23-BA50)-'Group - Conso accounts (2)'!T13)</f>
        <v>0</v>
      </c>
    </row>
    <row r="96" spans="2:81" s="211" customFormat="1" ht="12.75" hidden="1" customHeight="1">
      <c r="H96" s="13"/>
      <c r="U96" s="208"/>
      <c r="BD96" s="146"/>
      <c r="BE96" s="146"/>
      <c r="BF96" s="146"/>
      <c r="BG96" s="146"/>
      <c r="BH96" s="146"/>
      <c r="BI96" s="146"/>
      <c r="BJ96" s="146"/>
      <c r="BK96" s="146"/>
      <c r="BM96" s="146"/>
      <c r="BN96" s="146"/>
      <c r="BO96" s="146"/>
      <c r="BP96" s="146"/>
      <c r="BQ96" s="146"/>
      <c r="BR96" s="146"/>
      <c r="BS96" s="146"/>
      <c r="BT96" s="146"/>
      <c r="BV96" s="146"/>
      <c r="BW96" s="146"/>
      <c r="BX96" s="146"/>
      <c r="BY96" s="146"/>
      <c r="BZ96" s="146"/>
      <c r="CA96" s="146"/>
      <c r="CB96" s="146"/>
      <c r="CC96" s="146"/>
    </row>
    <row r="97" spans="2:81" s="146" customFormat="1" ht="12.75" hidden="1" customHeight="1">
      <c r="B97" s="146" t="s">
        <v>526</v>
      </c>
      <c r="H97" s="147" t="s">
        <v>192</v>
      </c>
      <c r="J97" s="148">
        <f>IF(ABS(J12-'Telecoms - Financial KPIs'!J11)&lt;0.001,0,J12-'Telecoms - Financial KPIs'!J11)</f>
        <v>0</v>
      </c>
      <c r="K97" s="148">
        <f>IF(ABS(K12-'Telecoms - Financial KPIs'!K11)&lt;0.001,0,K12-'Telecoms - Financial KPIs'!K11)</f>
        <v>0</v>
      </c>
      <c r="L97" s="148">
        <f>IF(ABS(L12-'Telecoms - Financial KPIs'!L11)&lt;0.001,0,L12-'Telecoms - Financial KPIs'!L11)</f>
        <v>0</v>
      </c>
      <c r="M97" s="148">
        <f>IF(ABS(M12-'Telecoms - Financial KPIs'!M11)&lt;0.001,0,M12-'Telecoms - Financial KPIs'!M11)</f>
        <v>0</v>
      </c>
      <c r="N97" s="148">
        <f>IF(ABS(N12-'Telecoms - Financial KPIs'!N11)&lt;0.001,0,N12-'Telecoms - Financial KPIs'!N11)</f>
        <v>0</v>
      </c>
      <c r="O97" s="148">
        <f>IF(ABS(O12-'Telecoms - Financial KPIs'!O11)&lt;0.001,0,O12-'Telecoms - Financial KPIs'!O11)</f>
        <v>0</v>
      </c>
      <c r="P97" s="148">
        <f>IF(ABS(P12-'Telecoms - Financial KPIs'!P11)&lt;0.001,0,P12-'Telecoms - Financial KPIs'!P11)</f>
        <v>0</v>
      </c>
      <c r="Q97" s="148">
        <f>IF(ABS(Q12-'Telecoms - Financial KPIs'!Q11)&lt;0.001,0,Q12-'Telecoms - Financial KPIs'!Q11)</f>
        <v>0</v>
      </c>
      <c r="R97" s="148">
        <f>IF(ABS(R12-'Telecoms - Financial KPIs'!R11)&lt;0.001,0,R12-'Telecoms - Financial KPIs'!R11)</f>
        <v>0</v>
      </c>
      <c r="S97" s="148">
        <f>IF(ABS(S12-'Telecoms - Financial KPIs'!S11)&lt;0.001,0,S12-'Telecoms - Financial KPIs'!S11)</f>
        <v>0</v>
      </c>
      <c r="T97" s="148">
        <f>IF(ABS(T12-'Telecoms - Financial KPIs'!T11)&lt;0.001,0,T12-'Telecoms - Financial KPIs'!T11)</f>
        <v>0</v>
      </c>
      <c r="U97" s="263">
        <f>IF(ABS(U12-'Telecoms - Financial KPIs'!U11)&lt;0.001,0,U12-'Telecoms - Financial KPIs'!U11)</f>
        <v>0</v>
      </c>
      <c r="V97" s="148">
        <f>IF(ABS(V12-'Telecoms - Financial KPIs'!V11)&lt;0.001,0,V12-'Telecoms - Financial KPIs'!V11)</f>
        <v>0</v>
      </c>
      <c r="W97" s="148">
        <f>IF(ABS(W12-'Telecoms - Financial KPIs'!W11)&lt;0.001,0,W12-'Telecoms - Financial KPIs'!W11)</f>
        <v>0</v>
      </c>
      <c r="X97" s="148"/>
      <c r="Y97" s="148">
        <f>IF(ABS(Y12-'Telecoms - Financial KPIs'!Y11)&lt;0.001,0,Y12-'Telecoms - Financial KPIs'!Y11)</f>
        <v>0</v>
      </c>
      <c r="Z97" s="148">
        <f>IF(ABS(Z12-'Telecoms - Financial KPIs'!Z11)&lt;0.001,0,Z12-'Telecoms - Financial KPIs'!Z11)</f>
        <v>0</v>
      </c>
      <c r="AA97" s="148">
        <f>IF(ABS(AA12-'Telecoms - Financial KPIs'!AA11)&lt;0.001,0,AA12-'Telecoms - Financial KPIs'!AA11)</f>
        <v>0</v>
      </c>
      <c r="AB97" s="148">
        <f>IF(ABS(AB12-'Telecoms - Financial KPIs'!AB11)&lt;0.001,0,AB12-'Telecoms - Financial KPIs'!AB11)</f>
        <v>0</v>
      </c>
      <c r="AC97" s="148">
        <f>IF(ABS(AC12-'Telecoms - Financial KPIs'!AC11)&lt;0.001,0,AC12-'Telecoms - Financial KPIs'!AC11)</f>
        <v>0</v>
      </c>
      <c r="AD97" s="148">
        <f>IF(ABS(AD12-'Telecoms - Financial KPIs'!AD11)&lt;0.001,0,AD12-'Telecoms - Financial KPIs'!AD11)</f>
        <v>0</v>
      </c>
      <c r="AE97" s="148">
        <f>IF(ABS(AE12-'Telecoms - Financial KPIs'!AE11)&lt;0.001,0,AE12-'Telecoms - Financial KPIs'!AE11)</f>
        <v>0</v>
      </c>
      <c r="AF97" s="148">
        <f>IF(ABS(AF12-'Telecoms - Financial KPIs'!AF11)&lt;0.001,0,AF12-'Telecoms - Financial KPIs'!AF11)</f>
        <v>0</v>
      </c>
      <c r="AG97" s="148">
        <f>IF(ABS(AG12-'Telecoms - Financial KPIs'!AG11)&lt;0.001,0,AG12-'Telecoms - Financial KPIs'!AG11)</f>
        <v>0</v>
      </c>
      <c r="AH97" s="148">
        <f>IF(ABS(AH12-'Telecoms - Financial KPIs'!AH11)&lt;0.001,0,AH12-'Telecoms - Financial KPIs'!AH11)</f>
        <v>0</v>
      </c>
      <c r="AI97" s="148">
        <f>IF(ABS(AI12-'Telecoms - Financial KPIs'!AI11)&lt;0.001,0,AI12-'Telecoms - Financial KPIs'!AI11)</f>
        <v>0</v>
      </c>
      <c r="AJ97" s="148">
        <f>IF(ABS(AJ12-'Telecoms - Financial KPIs'!AJ11)&lt;0.001,0,AJ12-'Telecoms - Financial KPIs'!AJ11)</f>
        <v>0</v>
      </c>
      <c r="AK97" s="148">
        <f>IF(ABS(AK12-'Telecoms - Financial KPIs'!AK11)&lt;0.001,0,AK12-'Telecoms - Financial KPIs'!AK11)</f>
        <v>0</v>
      </c>
      <c r="AL97" s="148">
        <f>IF(ABS(AL12-'Telecoms - Financial KPIs'!AL11)&lt;0.001,0,AL12-'Telecoms - Financial KPIs'!AL11)</f>
        <v>0</v>
      </c>
      <c r="AM97" s="148"/>
      <c r="AN97" s="148">
        <f>IF(ABS(AN12-'Telecoms - Financial KPIs'!AN11)&lt;0.001,0,AN12-'Telecoms - Financial KPIs'!AN11)</f>
        <v>0</v>
      </c>
      <c r="AO97" s="148">
        <f>IF(ABS(AO12-'Telecoms - Financial KPIs'!AO11)&lt;0.001,0,AO12-'Telecoms - Financial KPIs'!AO11)</f>
        <v>0</v>
      </c>
      <c r="AP97" s="148">
        <f>IF(ABS(AP12-'Telecoms - Financial KPIs'!AP11)&lt;0.001,0,AP12-'Telecoms - Financial KPIs'!AP11)</f>
        <v>0</v>
      </c>
      <c r="AQ97" s="148">
        <f>IF(ABS(AQ12-'Telecoms - Financial KPIs'!AQ11)&lt;0.001,0,AQ12-'Telecoms - Financial KPIs'!AQ11)</f>
        <v>0</v>
      </c>
      <c r="AR97" s="148">
        <f>IF(ABS(AR12-'Telecoms - Financial KPIs'!AR11)&lt;0.001,0,AR12-'Telecoms - Financial KPIs'!AR11)</f>
        <v>0</v>
      </c>
      <c r="AS97" s="148">
        <f>IF(ABS(AS12-'Telecoms - Financial KPIs'!AS11)&lt;0.001,0,AS12-'Telecoms - Financial KPIs'!AS11)</f>
        <v>0</v>
      </c>
      <c r="AT97" s="148">
        <f>IF(ABS(AT12-'Telecoms - Financial KPIs'!AT11)&lt;0.001,0,AT12-'Telecoms - Financial KPIs'!AT11)</f>
        <v>0</v>
      </c>
      <c r="AU97" s="148">
        <f>IF(ABS(AU12-'Telecoms - Financial KPIs'!AU11)&lt;0.001,0,AU12-'Telecoms - Financial KPIs'!AU11)</f>
        <v>0</v>
      </c>
      <c r="AV97" s="148">
        <f>IF(ABS(AV12-'Telecoms - Financial KPIs'!AV11)&lt;0.001,0,AV12-'Telecoms - Financial KPIs'!AV11)</f>
        <v>0</v>
      </c>
      <c r="AW97" s="148">
        <f>IF(ABS(AW12-'Telecoms - Financial KPIs'!AW11)&lt;0.001,0,AW12-'Telecoms - Financial KPIs'!AW11)</f>
        <v>0</v>
      </c>
      <c r="AX97" s="148">
        <f>IF(ABS(AX12-'Telecoms - Financial KPIs'!AX11)&lt;0.001,0,AX12-'Telecoms - Financial KPIs'!AX11)</f>
        <v>0</v>
      </c>
      <c r="AY97" s="148">
        <f>IF(ABS(AY12-'Telecoms - Financial KPIs'!AY11)&lt;0.001,0,AY12-'Telecoms - Financial KPIs'!AY11)</f>
        <v>0</v>
      </c>
      <c r="AZ97" s="148">
        <f>IF(ABS(AZ12-'Telecoms - Financial KPIs'!AZ11)&lt;0.001,0,AZ12-'Telecoms - Financial KPIs'!AZ11)</f>
        <v>0</v>
      </c>
      <c r="BA97" s="148">
        <f>IF(ABS(BA12-'Telecoms - Financial KPIs'!BA11)&lt;0.001,0,BA12-'Telecoms - Financial KPIs'!BA11)</f>
        <v>0</v>
      </c>
    </row>
    <row r="98" spans="2:81" s="146" customFormat="1" ht="12.75" hidden="1" customHeight="1">
      <c r="B98" s="146" t="s">
        <v>527</v>
      </c>
      <c r="H98" s="147" t="s">
        <v>192</v>
      </c>
      <c r="J98" s="148">
        <f>IF(ABS(J23-'Telecoms - Financial KPIs'!J59)&lt;0.001,0,J23-'Telecoms - Financial KPIs'!J59)</f>
        <v>0</v>
      </c>
      <c r="K98" s="148">
        <f>IF(ABS(K23-'Telecoms - Financial KPIs'!K59)&lt;0.001,0,K23-'Telecoms - Financial KPIs'!K59)</f>
        <v>0</v>
      </c>
      <c r="L98" s="148">
        <f>IF(ABS(L23-'Telecoms - Financial KPIs'!L59)&lt;0.001,0,L23-'Telecoms - Financial KPIs'!L59)</f>
        <v>0</v>
      </c>
      <c r="M98" s="148">
        <f>IF(ABS(M23-'Telecoms - Financial KPIs'!M59)&lt;0.001,0,M23-'Telecoms - Financial KPIs'!M59)</f>
        <v>0</v>
      </c>
      <c r="N98" s="148">
        <f>IF(ABS(N23-'Telecoms - Financial KPIs'!N59)&lt;0.001,0,N23-'Telecoms - Financial KPIs'!N59)</f>
        <v>0</v>
      </c>
      <c r="O98" s="148">
        <f>IF(ABS(O23-'Telecoms - Financial KPIs'!O59)&lt;0.001,0,O23-'Telecoms - Financial KPIs'!O59)</f>
        <v>0</v>
      </c>
      <c r="P98" s="148">
        <f>IF(ABS(P23-'Telecoms - Financial KPIs'!P59)&lt;0.001,0,P23-'Telecoms - Financial KPIs'!P59)</f>
        <v>0</v>
      </c>
      <c r="Q98" s="148">
        <f>IF(ABS(Q23-'Telecoms - Financial KPIs'!Q59)&lt;0.001,0,Q23-'Telecoms - Financial KPIs'!Q59)</f>
        <v>0</v>
      </c>
      <c r="R98" s="148">
        <f>IF(ABS(R23-'Telecoms - Financial KPIs'!R59)&lt;0.001,0,R23-'Telecoms - Financial KPIs'!R59)</f>
        <v>0</v>
      </c>
      <c r="S98" s="148">
        <f>IF(ABS(S23-'Telecoms - Financial KPIs'!S59)&lt;0.001,0,S23-'Telecoms - Financial KPIs'!S59)</f>
        <v>0</v>
      </c>
      <c r="T98" s="148">
        <f>IF(ABS(T23-'Telecoms - Financial KPIs'!T59)&lt;0.001,0,T23-'Telecoms - Financial KPIs'!T59)</f>
        <v>0</v>
      </c>
      <c r="U98" s="263">
        <f>IF(ABS(U23-'Telecoms - Financial KPIs'!U59)&lt;0.001,0,U23-'Telecoms - Financial KPIs'!U59)</f>
        <v>0</v>
      </c>
      <c r="V98" s="148">
        <f>IF(ABS(V23-'Telecoms - Financial KPIs'!V59)&lt;0.001,0,V23-'Telecoms - Financial KPIs'!V59)</f>
        <v>0</v>
      </c>
      <c r="W98" s="148">
        <f>IF(ABS(W23-'Telecoms - Financial KPIs'!W59)&lt;0.001,0,W23-'Telecoms - Financial KPIs'!W59)</f>
        <v>0</v>
      </c>
      <c r="X98" s="148"/>
      <c r="Y98" s="148">
        <f>IF(ABS(Y23-'Telecoms - Financial KPIs'!Y59)&lt;0.001,0,Y23-'Telecoms - Financial KPIs'!Y59)</f>
        <v>0</v>
      </c>
      <c r="Z98" s="148">
        <f>IF(ABS(Z23-'Telecoms - Financial KPIs'!Z59)&lt;0.001,0,Z23-'Telecoms - Financial KPIs'!Z59)</f>
        <v>0</v>
      </c>
      <c r="AA98" s="148">
        <f>IF(ABS(AA23-'Telecoms - Financial KPIs'!AA59)&lt;0.001,0,AA23-'Telecoms - Financial KPIs'!AA59)</f>
        <v>0</v>
      </c>
      <c r="AB98" s="148">
        <f>IF(ABS(AB23-'Telecoms - Financial KPIs'!AB59)&lt;0.001,0,AB23-'Telecoms - Financial KPIs'!AB59)</f>
        <v>0</v>
      </c>
      <c r="AC98" s="148">
        <f>IF(ABS(AC23-'Telecoms - Financial KPIs'!AC59)&lt;0.001,0,AC23-'Telecoms - Financial KPIs'!AC59)</f>
        <v>0</v>
      </c>
      <c r="AD98" s="148">
        <f>IF(ABS(AD23-'Telecoms - Financial KPIs'!AD59)&lt;0.001,0,AD23-'Telecoms - Financial KPIs'!AD59)</f>
        <v>0</v>
      </c>
      <c r="AE98" s="148">
        <f>IF(ABS(AE23-'Telecoms - Financial KPIs'!AE59)&lt;0.001,0,AE23-'Telecoms - Financial KPIs'!AE59)</f>
        <v>0</v>
      </c>
      <c r="AF98" s="148">
        <f>IF(ABS(AF23-'Telecoms - Financial KPIs'!AF59)&lt;0.001,0,AF23-'Telecoms - Financial KPIs'!AF59)</f>
        <v>0</v>
      </c>
      <c r="AG98" s="148">
        <f>IF(ABS(AG23-'Telecoms - Financial KPIs'!AG59)&lt;0.001,0,AG23-'Telecoms - Financial KPIs'!AG59)</f>
        <v>0</v>
      </c>
      <c r="AH98" s="148">
        <f>IF(ABS(AH23-'Telecoms - Financial KPIs'!AH59)&lt;0.001,0,AH23-'Telecoms - Financial KPIs'!AH59)</f>
        <v>0</v>
      </c>
      <c r="AI98" s="148">
        <f>IF(ABS(AI23-'Telecoms - Financial KPIs'!AI59)&lt;0.001,0,AI23-'Telecoms - Financial KPIs'!AI59)</f>
        <v>0</v>
      </c>
      <c r="AJ98" s="148">
        <f>IF(ABS(AJ23-'Telecoms - Financial KPIs'!AJ59)&lt;0.001,0,AJ23-'Telecoms - Financial KPIs'!AJ59)</f>
        <v>0</v>
      </c>
      <c r="AK98" s="148">
        <f>IF(ABS(AK23-'Telecoms - Financial KPIs'!AK59)&lt;0.001,0,AK23-'Telecoms - Financial KPIs'!AK59)</f>
        <v>0</v>
      </c>
      <c r="AL98" s="148">
        <f>IF(ABS(AL23-'Telecoms - Financial KPIs'!AL59)&lt;0.001,0,AL23-'Telecoms - Financial KPIs'!AL59)</f>
        <v>0</v>
      </c>
      <c r="AM98" s="148"/>
      <c r="AN98" s="148">
        <f>IF(ABS(AN23-'Telecoms - Financial KPIs'!AN59)&lt;0.001,0,AN23-'Telecoms - Financial KPIs'!AN59)</f>
        <v>0</v>
      </c>
      <c r="AO98" s="148">
        <f>IF(ABS(AO23-'Telecoms - Financial KPIs'!AO59)&lt;0.001,0,AO23-'Telecoms - Financial KPIs'!AO59)</f>
        <v>0</v>
      </c>
      <c r="AP98" s="148">
        <f>IF(ABS(AP23-'Telecoms - Financial KPIs'!AP59)&lt;0.001,0,AP23-'Telecoms - Financial KPIs'!AP59)</f>
        <v>0</v>
      </c>
      <c r="AQ98" s="148">
        <f>IF(ABS(AQ23-'Telecoms - Financial KPIs'!AQ59)&lt;0.001,0,AQ23-'Telecoms - Financial KPIs'!AQ59)</f>
        <v>0</v>
      </c>
      <c r="AR98" s="148">
        <f>IF(ABS(AR23-'Telecoms - Financial KPIs'!AR59)&lt;0.001,0,AR23-'Telecoms - Financial KPIs'!AR59)</f>
        <v>0</v>
      </c>
      <c r="AS98" s="148">
        <f>IF(ABS(AS23-'Telecoms - Financial KPIs'!AS59)&lt;0.001,0,AS23-'Telecoms - Financial KPIs'!AS59)</f>
        <v>0</v>
      </c>
      <c r="AT98" s="148">
        <f>IF(ABS(AT23-'Telecoms - Financial KPIs'!AT59)&lt;0.001,0,AT23-'Telecoms - Financial KPIs'!AT59)</f>
        <v>0</v>
      </c>
      <c r="AU98" s="148">
        <f>IF(ABS(AU23-'Telecoms - Financial KPIs'!AU59)&lt;0.001,0,AU23-'Telecoms - Financial KPIs'!AU59)</f>
        <v>0</v>
      </c>
      <c r="AV98" s="148">
        <f>IF(ABS(AV23-'Telecoms - Financial KPIs'!AV59)&lt;0.001,0,AV23-'Telecoms - Financial KPIs'!AV59)</f>
        <v>0</v>
      </c>
      <c r="AW98" s="148">
        <f>IF(ABS(AW23-'Telecoms - Financial KPIs'!AW59)&lt;0.001,0,AW23-'Telecoms - Financial KPIs'!AW59)</f>
        <v>0</v>
      </c>
      <c r="AX98" s="148">
        <f>IF(ABS(AX23-'Telecoms - Financial KPIs'!AX59)&lt;0.001,0,AX23-'Telecoms - Financial KPIs'!AX59)</f>
        <v>0</v>
      </c>
      <c r="AY98" s="148">
        <f>IF(ABS(AY23-'Telecoms - Financial KPIs'!AY59)&lt;0.001,0,AY23-'Telecoms - Financial KPIs'!AY59)</f>
        <v>0</v>
      </c>
      <c r="AZ98" s="148">
        <f>IF(ABS(AZ23-'Telecoms - Financial KPIs'!AZ59)&lt;0.001,0,AZ23-'Telecoms - Financial KPIs'!AZ59)</f>
        <v>0</v>
      </c>
      <c r="BA98" s="148">
        <f>IF(ABS(BA23-'Telecoms - Financial KPIs'!BA59)&lt;0.001,0,BA23-'Telecoms - Financial KPIs'!BA59)</f>
        <v>0</v>
      </c>
    </row>
    <row r="99" spans="2:81" s="146" customFormat="1" ht="12.75" hidden="1" customHeight="1">
      <c r="B99" s="146" t="s">
        <v>528</v>
      </c>
      <c r="H99" s="147" t="s">
        <v>192</v>
      </c>
      <c r="J99" s="148">
        <f>IF(ABS(J50-'Telecoms - Financial KPIs'!J84)&lt;0.001,0,J50-'Telecoms - Financial KPIs'!J84)</f>
        <v>0</v>
      </c>
      <c r="K99" s="148">
        <f>IF(ABS(K50-'Telecoms - Financial KPIs'!K84)&lt;0.001,0,K50-'Telecoms - Financial KPIs'!K84)</f>
        <v>0</v>
      </c>
      <c r="L99" s="148">
        <f>IF(ABS(L50-'Telecoms - Financial KPIs'!L84)&lt;0.001,0,L50-'Telecoms - Financial KPIs'!L84)</f>
        <v>0</v>
      </c>
      <c r="M99" s="148">
        <f>IF(ABS(M50-'Telecoms - Financial KPIs'!M84)&lt;0.001,0,M50-'Telecoms - Financial KPIs'!M84)</f>
        <v>0</v>
      </c>
      <c r="N99" s="148">
        <f>IF(ABS(N50-'Telecoms - Financial KPIs'!N84)&lt;0.001,0,N50-'Telecoms - Financial KPIs'!N84)</f>
        <v>0</v>
      </c>
      <c r="O99" s="148">
        <f>IF(ABS(O50-'Telecoms - Financial KPIs'!O84)&lt;0.001,0,O50-'Telecoms - Financial KPIs'!O84)</f>
        <v>0</v>
      </c>
      <c r="P99" s="148">
        <f>IF(ABS(P50-'Telecoms - Financial KPIs'!P84)&lt;0.001,0,P50-'Telecoms - Financial KPIs'!P84)</f>
        <v>0</v>
      </c>
      <c r="Q99" s="148">
        <f>IF(ABS(Q50-'Telecoms - Financial KPIs'!Q84)&lt;0.001,0,Q50-'Telecoms - Financial KPIs'!Q84)</f>
        <v>0</v>
      </c>
      <c r="R99" s="148">
        <f>IF(ABS(R50-'Telecoms - Financial KPIs'!R84)&lt;0.001,0,R50-'Telecoms - Financial KPIs'!R84)</f>
        <v>0</v>
      </c>
      <c r="S99" s="148">
        <f>IF(ABS(S50-'Telecoms - Financial KPIs'!S84)&lt;0.001,0,S50-'Telecoms - Financial KPIs'!S84)</f>
        <v>0</v>
      </c>
      <c r="T99" s="148">
        <f>IF(ABS(T50-'Telecoms - Financial KPIs'!T84)&lt;0.001,0,T50-'Telecoms - Financial KPIs'!T84)</f>
        <v>0</v>
      </c>
      <c r="U99" s="263">
        <f>IF(ABS(U50-'Telecoms - Financial KPIs'!U84)&lt;0.001,0,U50-'Telecoms - Financial KPIs'!U84)</f>
        <v>0</v>
      </c>
      <c r="V99" s="148">
        <f>IF(ABS(V50-'Telecoms - Financial KPIs'!V84)&lt;0.001,0,V50-'Telecoms - Financial KPIs'!V84)</f>
        <v>0</v>
      </c>
      <c r="W99" s="148">
        <f>IF(ABS(W50-'Telecoms - Financial KPIs'!W84)&lt;0.001,0,W50-'Telecoms - Financial KPIs'!W84)</f>
        <v>0</v>
      </c>
      <c r="X99" s="148"/>
      <c r="Y99" s="148">
        <f>IF(ABS(Y50-'Telecoms - Financial KPIs'!Y84)&lt;0.001,0,Y50-'Telecoms - Financial KPIs'!Y84)</f>
        <v>0</v>
      </c>
      <c r="Z99" s="148">
        <f>IF(ABS(Z50-'Telecoms - Financial KPIs'!Z84)&lt;0.001,0,Z50-'Telecoms - Financial KPIs'!Z84)</f>
        <v>0</v>
      </c>
      <c r="AA99" s="148">
        <f>IF(ABS(AA50-'Telecoms - Financial KPIs'!AA84)&lt;0.001,0,AA50-'Telecoms - Financial KPIs'!AA84)</f>
        <v>0</v>
      </c>
      <c r="AB99" s="148">
        <f>IF(ABS(AB50-'Telecoms - Financial KPIs'!AB84)&lt;0.001,0,AB50-'Telecoms - Financial KPIs'!AB84)</f>
        <v>0</v>
      </c>
      <c r="AC99" s="148">
        <f>IF(ABS(AC50-'Telecoms - Financial KPIs'!AC84)&lt;0.001,0,AC50-'Telecoms - Financial KPIs'!AC84)</f>
        <v>0</v>
      </c>
      <c r="AD99" s="148">
        <f>IF(ABS(AD50-'Telecoms - Financial KPIs'!AD84)&lt;0.001,0,AD50-'Telecoms - Financial KPIs'!AD84)</f>
        <v>0</v>
      </c>
      <c r="AE99" s="148">
        <f>IF(ABS(AE50-'Telecoms - Financial KPIs'!AE84)&lt;0.001,0,AE50-'Telecoms - Financial KPIs'!AE84)</f>
        <v>0</v>
      </c>
      <c r="AF99" s="148">
        <f>IF(ABS(AF50-'Telecoms - Financial KPIs'!AF84)&lt;0.001,0,AF50-'Telecoms - Financial KPIs'!AF84)</f>
        <v>0</v>
      </c>
      <c r="AG99" s="148">
        <f>IF(ABS(AG50-'Telecoms - Financial KPIs'!AG84)&lt;0.001,0,AG50-'Telecoms - Financial KPIs'!AG84)</f>
        <v>0</v>
      </c>
      <c r="AH99" s="148">
        <f>IF(ABS(AH50-'Telecoms - Financial KPIs'!AH84)&lt;0.001,0,AH50-'Telecoms - Financial KPIs'!AH84)</f>
        <v>0</v>
      </c>
      <c r="AI99" s="148">
        <f>IF(ABS(AI50-'Telecoms - Financial KPIs'!AI84)&lt;0.001,0,AI50-'Telecoms - Financial KPIs'!AI84)</f>
        <v>0</v>
      </c>
      <c r="AJ99" s="148">
        <f>IF(ABS(AJ50-'Telecoms - Financial KPIs'!AJ84)&lt;0.001,0,AJ50-'Telecoms - Financial KPIs'!AJ84)</f>
        <v>0</v>
      </c>
      <c r="AK99" s="148">
        <f>IF(ABS(AK50-'Telecoms - Financial KPIs'!AK84)&lt;0.001,0,AK50-'Telecoms - Financial KPIs'!AK84)</f>
        <v>0</v>
      </c>
      <c r="AL99" s="148">
        <f>IF(ABS(AL50-'Telecoms - Financial KPIs'!AL84)&lt;0.001,0,AL50-'Telecoms - Financial KPIs'!AL84)</f>
        <v>0</v>
      </c>
      <c r="AM99" s="148"/>
      <c r="AN99" s="148">
        <f>IF(ABS(AN50-'Telecoms - Financial KPIs'!AN84)&lt;0.001,0,AN50-'Telecoms - Financial KPIs'!AN84)</f>
        <v>0</v>
      </c>
      <c r="AO99" s="148">
        <f>IF(ABS(AO50-'Telecoms - Financial KPIs'!AO84)&lt;0.001,0,AO50-'Telecoms - Financial KPIs'!AO84)</f>
        <v>0</v>
      </c>
      <c r="AP99" s="148">
        <f>IF(ABS(AP50-'Telecoms - Financial KPIs'!AP84)&lt;0.001,0,AP50-'Telecoms - Financial KPIs'!AP84)</f>
        <v>0</v>
      </c>
      <c r="AQ99" s="148">
        <f>IF(ABS(AQ50-'Telecoms - Financial KPIs'!AQ84)&lt;0.001,0,AQ50-'Telecoms - Financial KPIs'!AQ84)</f>
        <v>0</v>
      </c>
      <c r="AR99" s="148">
        <f>IF(ABS(AR50-'Telecoms - Financial KPIs'!AR84)&lt;0.001,0,AR50-'Telecoms - Financial KPIs'!AR84)</f>
        <v>0</v>
      </c>
      <c r="AS99" s="148">
        <f>IF(ABS(AS50-'Telecoms - Financial KPIs'!AS84)&lt;0.001,0,AS50-'Telecoms - Financial KPIs'!AS84)</f>
        <v>0</v>
      </c>
      <c r="AT99" s="148">
        <f>IF(ABS(AT50-'Telecoms - Financial KPIs'!AT84)&lt;0.001,0,AT50-'Telecoms - Financial KPIs'!AT84)</f>
        <v>0</v>
      </c>
      <c r="AU99" s="148">
        <f>IF(ABS(AU50-'Telecoms - Financial KPIs'!AU84)&lt;0.001,0,AU50-'Telecoms - Financial KPIs'!AU84)</f>
        <v>0</v>
      </c>
      <c r="AV99" s="148">
        <f>IF(ABS(AV50-'Telecoms - Financial KPIs'!AV84)&lt;0.001,0,AV50-'Telecoms - Financial KPIs'!AV84)</f>
        <v>0</v>
      </c>
      <c r="AW99" s="148">
        <f>IF(ABS(AW50-'Telecoms - Financial KPIs'!AW84)&lt;0.001,0,AW50-'Telecoms - Financial KPIs'!AW84)</f>
        <v>0</v>
      </c>
      <c r="AX99" s="148">
        <f>IF(ABS(AX50-'Telecoms - Financial KPIs'!AX84)&lt;0.001,0,AX50-'Telecoms - Financial KPIs'!AX84)</f>
        <v>0</v>
      </c>
      <c r="AY99" s="148">
        <f>IF(ABS(AY50-'Telecoms - Financial KPIs'!AY84)&lt;0.001,0,AY50-'Telecoms - Financial KPIs'!AY84)</f>
        <v>0</v>
      </c>
      <c r="AZ99" s="148">
        <f>IF(ABS(AZ50-'Telecoms - Financial KPIs'!AZ84)&lt;0.001,0,AZ50-'Telecoms - Financial KPIs'!AZ84)</f>
        <v>0</v>
      </c>
      <c r="BA99" s="148">
        <f>IF(ABS(BA50-'Telecoms - Financial KPIs'!BA84)&lt;0.001,0,BA50-'Telecoms - Financial KPIs'!BA84)</f>
        <v>0</v>
      </c>
    </row>
    <row r="100" spans="2:81" s="211" customFormat="1" ht="12.75" hidden="1" customHeight="1">
      <c r="H100" s="13"/>
      <c r="U100" s="208"/>
      <c r="BD100" s="146"/>
      <c r="BE100" s="146"/>
      <c r="BF100" s="146"/>
      <c r="BG100" s="146"/>
      <c r="BH100" s="146"/>
      <c r="BI100" s="146"/>
      <c r="BJ100" s="146"/>
      <c r="BK100" s="146"/>
      <c r="BM100" s="146"/>
      <c r="BN100" s="146"/>
      <c r="BO100" s="146"/>
      <c r="BP100" s="146"/>
      <c r="BQ100" s="146"/>
      <c r="BR100" s="146"/>
      <c r="BS100" s="146"/>
      <c r="BT100" s="146"/>
      <c r="BV100" s="146"/>
      <c r="BW100" s="146"/>
      <c r="BX100" s="146"/>
      <c r="BY100" s="146"/>
      <c r="BZ100" s="146"/>
      <c r="CA100" s="146"/>
      <c r="CB100" s="146"/>
      <c r="CC100" s="146"/>
    </row>
    <row r="101" spans="2:81" s="146" customFormat="1" ht="12.75" hidden="1" customHeight="1">
      <c r="B101" s="146" t="s">
        <v>512</v>
      </c>
      <c r="H101" s="924" t="s">
        <v>192</v>
      </c>
      <c r="J101" s="185"/>
      <c r="K101" s="185"/>
      <c r="L101" s="185"/>
      <c r="M101" s="185"/>
      <c r="N101" s="148">
        <f>IF(ABS(N11-'Group - Segment reporting'!AB12)&lt;0.001,0,N11-'Group - Segment reporting'!AB12)</f>
        <v>0</v>
      </c>
      <c r="O101" s="148">
        <f>IF(ABS(O11-'Group - Segment reporting'!AC12)&lt;0.001,0,O11-'Group - Segment reporting'!AC12)</f>
        <v>0</v>
      </c>
      <c r="P101" s="185"/>
      <c r="Q101" s="185"/>
      <c r="R101" s="185"/>
      <c r="S101" s="185"/>
      <c r="T101" s="185"/>
      <c r="U101" s="333"/>
      <c r="V101" s="148">
        <f>IF(ABS(V11-'Group - Segment reporting'!AW12)&lt;0.001,0,V11-'Group - Segment reporting'!AW12)</f>
        <v>0</v>
      </c>
      <c r="W101" s="148">
        <f>IF(ABS(W11-'Group - Segment reporting'!AX12)&lt;0.001,0,W11-'Group - Segment reporting'!AX12)</f>
        <v>0</v>
      </c>
      <c r="X101" s="148"/>
      <c r="Y101" s="185"/>
      <c r="Z101" s="185"/>
      <c r="AA101" s="185"/>
      <c r="AB101" s="185"/>
      <c r="AC101" s="148">
        <f>IF(ABS(AC11-'Group - Segment reporting'!BR12)&lt;0.001,0,AC11-'Group - Segment reporting'!BR12)</f>
        <v>0</v>
      </c>
      <c r="AD101" s="148">
        <f>IF(ABS(AD11-'Group - Segment reporting'!BS12)&lt;0.001,0,AD11-'Group - Segment reporting'!BS12)</f>
        <v>0</v>
      </c>
      <c r="AE101" s="185"/>
      <c r="AF101" s="185"/>
      <c r="AG101" s="185"/>
      <c r="AH101" s="185"/>
      <c r="AI101" s="185"/>
      <c r="AJ101" s="185"/>
      <c r="AK101" s="148">
        <f>IF(ABS(AK11-'Group - Segment reporting'!CM12)&lt;0.001,0,AK11-'Group - Segment reporting'!CM12)</f>
        <v>0</v>
      </c>
      <c r="AL101" s="148">
        <f>IF(ABS(AL11-'Group - Segment reporting'!CN12)&lt;0.001,0,AL11-'Group - Segment reporting'!CN12)</f>
        <v>0</v>
      </c>
      <c r="AM101" s="148"/>
      <c r="AN101" s="185"/>
      <c r="AO101" s="185"/>
      <c r="AP101" s="185"/>
      <c r="AQ101" s="185"/>
      <c r="AR101" s="148">
        <f>IF(ABS(AR11-'Group - Segment reporting'!DH12)&lt;0.001,0,AR11-'Group - Segment reporting'!DH12)</f>
        <v>0</v>
      </c>
      <c r="AS101" s="148">
        <f>IF(ABS(AS11-'Group - Segment reporting'!DI12)&lt;0.001,0,AS11-'Group - Segment reporting'!DI12)</f>
        <v>0</v>
      </c>
      <c r="AT101" s="185"/>
      <c r="AU101" s="185"/>
      <c r="AV101" s="185"/>
      <c r="AW101" s="185"/>
      <c r="AX101" s="185"/>
      <c r="AY101" s="185"/>
      <c r="AZ101" s="148">
        <f>IF(ABS(AZ11-'Group - Segment reporting'!EC12)&lt;0.001,0,AZ11-'Group - Segment reporting'!EC12)</f>
        <v>0</v>
      </c>
      <c r="BA101" s="148">
        <f>IF(ABS(BA11-'Group - Segment reporting'!ED12)&lt;0.001,0,BA11-'Group - Segment reporting'!ED12)</f>
        <v>0</v>
      </c>
    </row>
    <row r="102" spans="2:81" s="146" customFormat="1" ht="12.75" hidden="1" customHeight="1">
      <c r="B102" s="146" t="s">
        <v>513</v>
      </c>
      <c r="H102" s="924" t="s">
        <v>192</v>
      </c>
      <c r="J102" s="185"/>
      <c r="K102" s="185"/>
      <c r="L102" s="185"/>
      <c r="M102" s="185"/>
      <c r="N102" s="148">
        <f>IF(ABS(N12-'Group - Segment reporting'!V12)&lt;0.001,0,N12-'Group - Segment reporting'!V12)</f>
        <v>0</v>
      </c>
      <c r="O102" s="148">
        <f>IF(ABS(O12-'Group - Segment reporting'!W12)&lt;0.001,0,O12-'Group - Segment reporting'!W12)</f>
        <v>0</v>
      </c>
      <c r="P102" s="185"/>
      <c r="Q102" s="185"/>
      <c r="R102" s="185"/>
      <c r="S102" s="185"/>
      <c r="T102" s="185"/>
      <c r="U102" s="333"/>
      <c r="V102" s="148">
        <f>IF(ABS(V12-'Group - Segment reporting'!AQ12)&lt;0.001,0,V12-'Group - Segment reporting'!AQ12)</f>
        <v>0</v>
      </c>
      <c r="W102" s="148">
        <f>IF(ABS(W12-'Group - Segment reporting'!AR12)&lt;0.001,0,W12-'Group - Segment reporting'!AR12)</f>
        <v>0</v>
      </c>
      <c r="X102" s="148"/>
      <c r="Y102" s="185"/>
      <c r="Z102" s="185"/>
      <c r="AA102" s="185"/>
      <c r="AB102" s="185"/>
      <c r="AC102" s="148">
        <f>IF(ABS(AC12-'Group - Segment reporting'!BL12)&lt;0.001,0,AC12-'Group - Segment reporting'!BL12)</f>
        <v>0</v>
      </c>
      <c r="AD102" s="148">
        <f>IF(ABS(AD12-'Group - Segment reporting'!BM12)&lt;0.001,0,AD12-'Group - Segment reporting'!BM12)</f>
        <v>0</v>
      </c>
      <c r="AE102" s="185"/>
      <c r="AF102" s="185"/>
      <c r="AG102" s="185"/>
      <c r="AH102" s="185"/>
      <c r="AI102" s="185"/>
      <c r="AJ102" s="185"/>
      <c r="AK102" s="148">
        <f>IF(ABS(AK12-'Group - Segment reporting'!CG12)&lt;0.001,0,AK12-'Group - Segment reporting'!CG12)</f>
        <v>0</v>
      </c>
      <c r="AL102" s="148">
        <f>IF(ABS(AL12-'Group - Segment reporting'!CH12)&lt;0.001,0,AL12-'Group - Segment reporting'!CH12)</f>
        <v>0</v>
      </c>
      <c r="AM102" s="148"/>
      <c r="AN102" s="185"/>
      <c r="AO102" s="185"/>
      <c r="AP102" s="185"/>
      <c r="AQ102" s="185"/>
      <c r="AR102" s="148">
        <f>IF(ABS(AR12-'Group - Segment reporting'!DB12)&lt;0.001,0,AR12-'Group - Segment reporting'!DB12)</f>
        <v>0</v>
      </c>
      <c r="AS102" s="148">
        <f>IF(ABS(AS12-'Group - Segment reporting'!DC12)&lt;0.001,0,AS12-'Group - Segment reporting'!DC12)</f>
        <v>0</v>
      </c>
      <c r="AT102" s="185"/>
      <c r="AU102" s="185"/>
      <c r="AV102" s="185"/>
      <c r="AW102" s="185"/>
      <c r="AX102" s="185"/>
      <c r="AY102" s="185"/>
      <c r="AZ102" s="148">
        <f>IF(ABS(AZ12-'Group - Segment reporting'!DW12)&lt;0.001,0,AZ12-'Group - Segment reporting'!DW12)</f>
        <v>0</v>
      </c>
      <c r="BA102" s="148">
        <f>IF(ABS(BA12-'Group - Segment reporting'!DX12)&lt;0.001,0,BA12-'Group - Segment reporting'!DX12)</f>
        <v>0</v>
      </c>
    </row>
    <row r="103" spans="2:81" s="146" customFormat="1" ht="12.75" hidden="1" customHeight="1">
      <c r="B103" s="146" t="s">
        <v>520</v>
      </c>
      <c r="H103" s="924" t="s">
        <v>192</v>
      </c>
      <c r="J103" s="185"/>
      <c r="K103" s="185"/>
      <c r="L103" s="185"/>
      <c r="M103" s="185"/>
      <c r="N103" s="148">
        <f>IF(ABS(N13-'Group - Segment reporting'!X12)&lt;0.001,0,N13-'Group - Segment reporting'!X12)</f>
        <v>0</v>
      </c>
      <c r="O103" s="148">
        <f>IF(ABS(O13-'Group - Segment reporting'!Y12)&lt;0.001,0,O13-'Group - Segment reporting'!Y12)</f>
        <v>0</v>
      </c>
      <c r="P103" s="185"/>
      <c r="Q103" s="185"/>
      <c r="R103" s="185"/>
      <c r="S103" s="185"/>
      <c r="T103" s="185"/>
      <c r="U103" s="333"/>
      <c r="V103" s="148">
        <f>IF(ABS(V13-'Group - Segment reporting'!AS12)&lt;0.001,0,V13-'Group - Segment reporting'!AS12)</f>
        <v>0</v>
      </c>
      <c r="W103" s="148">
        <f>IF(ABS(W13-'Group - Segment reporting'!AT12)&lt;0.001,0,W13-'Group - Segment reporting'!AT12)</f>
        <v>0</v>
      </c>
      <c r="X103" s="148"/>
      <c r="Y103" s="185"/>
      <c r="Z103" s="185"/>
      <c r="AA103" s="185"/>
      <c r="AB103" s="185"/>
      <c r="AC103" s="148">
        <f>IF(ABS(AC13-'Group - Segment reporting'!BN12)&lt;0.001,0,AC13-'Group - Segment reporting'!BN12)</f>
        <v>0</v>
      </c>
      <c r="AD103" s="148">
        <f>IF(ABS(AD13-'Group - Segment reporting'!BO12)&lt;0.001,0,AD13-'Group - Segment reporting'!BO12)</f>
        <v>0</v>
      </c>
      <c r="AE103" s="185"/>
      <c r="AF103" s="185"/>
      <c r="AG103" s="185"/>
      <c r="AH103" s="185"/>
      <c r="AI103" s="185"/>
      <c r="AJ103" s="185"/>
      <c r="AK103" s="148">
        <f>IF(ABS(AK13-'Group - Segment reporting'!CI12)&lt;0.001,0,AK13-'Group - Segment reporting'!CI12)</f>
        <v>0</v>
      </c>
      <c r="AL103" s="148">
        <f>IF(ABS(AL13-'Group - Segment reporting'!CJ12)&lt;0.001,0,AL13-'Group - Segment reporting'!CJ12)</f>
        <v>0</v>
      </c>
      <c r="AM103" s="148"/>
      <c r="AN103" s="185"/>
      <c r="AO103" s="185"/>
      <c r="AP103" s="185"/>
      <c r="AQ103" s="185"/>
      <c r="AR103" s="148">
        <f>IF(ABS(AR13-'Group - Segment reporting'!DD12)&lt;0.001,0,AR13-'Group - Segment reporting'!DD12)</f>
        <v>0</v>
      </c>
      <c r="AS103" s="148">
        <f>IF(ABS(AS13-'Group - Segment reporting'!DE12)&lt;0.001,0,AS13-'Group - Segment reporting'!DE12)</f>
        <v>0</v>
      </c>
      <c r="AT103" s="185"/>
      <c r="AU103" s="185"/>
      <c r="AV103" s="185"/>
      <c r="AW103" s="185"/>
      <c r="AX103" s="185"/>
      <c r="AY103" s="185"/>
      <c r="AZ103" s="148">
        <f>IF(ABS(AZ13-'Group - Segment reporting'!DY12)&lt;0.001,0,AZ13-'Group - Segment reporting'!DY12)</f>
        <v>0</v>
      </c>
      <c r="BA103" s="148">
        <f>IF(ABS(BA13-'Group - Segment reporting'!DZ12)&lt;0.001,0,BA13-'Group - Segment reporting'!DZ12)</f>
        <v>0</v>
      </c>
    </row>
    <row r="104" spans="2:81" s="146" customFormat="1" ht="12.75" hidden="1" customHeight="1">
      <c r="B104" s="146" t="s">
        <v>511</v>
      </c>
      <c r="H104" s="147" t="s">
        <v>192</v>
      </c>
      <c r="J104" s="185"/>
      <c r="K104" s="185"/>
      <c r="L104" s="185"/>
      <c r="M104" s="185"/>
      <c r="N104" s="148">
        <f>IF(ABS(N14-'Group - Segment reporting'!AB13)&lt;0.001,0,N14-'Group - Segment reporting'!AB13)</f>
        <v>0</v>
      </c>
      <c r="O104" s="148">
        <f>IF(ABS(O14-'Group - Segment reporting'!AC13)&lt;0.001,0,O14-'Group - Segment reporting'!AC13)</f>
        <v>0</v>
      </c>
      <c r="P104" s="185"/>
      <c r="Q104" s="185"/>
      <c r="R104" s="185"/>
      <c r="S104" s="185"/>
      <c r="T104" s="185"/>
      <c r="U104" s="333"/>
      <c r="V104" s="148">
        <f>IF(ABS(V14-'Group - Segment reporting'!AW13)&lt;0.001,0,V14-'Group - Segment reporting'!AW13)</f>
        <v>0</v>
      </c>
      <c r="W104" s="148">
        <f>IF(ABS(W14-'Group - Segment reporting'!AX13)&lt;0.001,0,W14-'Group - Segment reporting'!AX13)</f>
        <v>0</v>
      </c>
      <c r="X104" s="148"/>
      <c r="Y104" s="185"/>
      <c r="Z104" s="185"/>
      <c r="AA104" s="185"/>
      <c r="AB104" s="185"/>
      <c r="AC104" s="148">
        <f>IF(ABS(AC14-'Group - Segment reporting'!BR13)&lt;0.001,0,AC14-'Group - Segment reporting'!BR13)</f>
        <v>0</v>
      </c>
      <c r="AD104" s="148">
        <f>IF(ABS(AD14-'Group - Segment reporting'!BS13)&lt;0.001,0,AD14-'Group - Segment reporting'!BS13)</f>
        <v>0</v>
      </c>
      <c r="AE104" s="185"/>
      <c r="AF104" s="185"/>
      <c r="AG104" s="185"/>
      <c r="AH104" s="185"/>
      <c r="AI104" s="185"/>
      <c r="AJ104" s="185"/>
      <c r="AK104" s="148">
        <f>IF(ABS(AK14-'Group - Segment reporting'!CM13)&lt;0.001,0,AK14-'Group - Segment reporting'!CM13)</f>
        <v>0</v>
      </c>
      <c r="AL104" s="148">
        <f>IF(ABS(AL14-'Group - Segment reporting'!CN13)&lt;0.001,0,AL14-'Group - Segment reporting'!CN13)</f>
        <v>0</v>
      </c>
      <c r="AM104" s="148"/>
      <c r="AN104" s="185"/>
      <c r="AO104" s="185"/>
      <c r="AP104" s="185"/>
      <c r="AQ104" s="185"/>
      <c r="AR104" s="148">
        <f>IF(ABS(AR14-'Group - Segment reporting'!DH13)&lt;0.001,0,AR14-'Group - Segment reporting'!DH13)</f>
        <v>0</v>
      </c>
      <c r="AS104" s="148">
        <f>IF(ABS(AS14-'Group - Segment reporting'!DI13)&lt;0.001,0,AS14-'Group - Segment reporting'!DI13)</f>
        <v>0</v>
      </c>
      <c r="AT104" s="185"/>
      <c r="AU104" s="185"/>
      <c r="AV104" s="185"/>
      <c r="AW104" s="185"/>
      <c r="AX104" s="185"/>
      <c r="AY104" s="185"/>
      <c r="AZ104" s="148">
        <f>IF(ABS(AZ14-'Group - Segment reporting'!EC13)&lt;0.001,0,AZ14-'Group - Segment reporting'!EC13)</f>
        <v>0</v>
      </c>
      <c r="BA104" s="148">
        <f>IF(ABS(BA14-'Group - Segment reporting'!ED13)&lt;0.001,0,BA14-'Group - Segment reporting'!ED13)</f>
        <v>0</v>
      </c>
    </row>
    <row r="105" spans="2:81" s="146" customFormat="1" ht="12.75" hidden="1" customHeight="1">
      <c r="B105" s="146" t="s">
        <v>186</v>
      </c>
      <c r="H105" s="147" t="s">
        <v>192</v>
      </c>
      <c r="J105" s="185"/>
      <c r="K105" s="185"/>
      <c r="L105" s="185"/>
      <c r="M105" s="185"/>
      <c r="N105" s="148">
        <f>IF(ABS(N19-'Group - Segment reporting'!AB14)&lt;0.001,0,N19-'Group - Segment reporting'!AB14)</f>
        <v>0</v>
      </c>
      <c r="O105" s="148">
        <f>IF(ABS(O19-'Group - Segment reporting'!AC14)&lt;0.001,0,O19-'Group - Segment reporting'!AC14)</f>
        <v>0</v>
      </c>
      <c r="P105" s="185"/>
      <c r="Q105" s="185"/>
      <c r="R105" s="185"/>
      <c r="S105" s="185"/>
      <c r="T105" s="185"/>
      <c r="U105" s="333"/>
      <c r="V105" s="148">
        <f>IF(ABS(V19-'Group - Segment reporting'!AW14)&lt;0.001,0,V19-'Group - Segment reporting'!AW14)</f>
        <v>0</v>
      </c>
      <c r="W105" s="148">
        <f>IF(ABS(W19-'Group - Segment reporting'!AX14)&lt;0.001,0,W19-'Group - Segment reporting'!AX14)</f>
        <v>0</v>
      </c>
      <c r="X105" s="148"/>
      <c r="Y105" s="185"/>
      <c r="Z105" s="185"/>
      <c r="AA105" s="185"/>
      <c r="AB105" s="185"/>
      <c r="AC105" s="148">
        <f>IF(ABS(AC19-'Group - Segment reporting'!BR14)&lt;0.001,0,AC19-'Group - Segment reporting'!BR14)</f>
        <v>0</v>
      </c>
      <c r="AD105" s="148">
        <f>IF(ABS(AD19-'Group - Segment reporting'!BS14)&lt;0.001,0,AD19-'Group - Segment reporting'!BS14)</f>
        <v>0</v>
      </c>
      <c r="AE105" s="185"/>
      <c r="AF105" s="185"/>
      <c r="AG105" s="185"/>
      <c r="AH105" s="185"/>
      <c r="AI105" s="185"/>
      <c r="AJ105" s="185"/>
      <c r="AK105" s="148">
        <f>IF(ABS(AK19-'Group - Segment reporting'!CM14)&lt;0.001,0,AK19-'Group - Segment reporting'!CM14)</f>
        <v>0</v>
      </c>
      <c r="AL105" s="148">
        <f>IF(ABS(AL19-'Group - Segment reporting'!CN14)&lt;0.001,0,AL19-'Group - Segment reporting'!CN14)</f>
        <v>0</v>
      </c>
      <c r="AM105" s="148"/>
      <c r="AN105" s="185"/>
      <c r="AO105" s="185"/>
      <c r="AP105" s="185"/>
      <c r="AQ105" s="185"/>
      <c r="AR105" s="148">
        <f>IF(ABS(AR19-'Group - Segment reporting'!DH14)&lt;0.001,0,AR19-'Group - Segment reporting'!DH14)</f>
        <v>0</v>
      </c>
      <c r="AS105" s="148">
        <f>IF(ABS(AS19-'Group - Segment reporting'!DI14)&lt;0.001,0,AS19-'Group - Segment reporting'!DI14)</f>
        <v>0</v>
      </c>
      <c r="AT105" s="185"/>
      <c r="AU105" s="185"/>
      <c r="AV105" s="185"/>
      <c r="AW105" s="185"/>
      <c r="AX105" s="185"/>
      <c r="AY105" s="185"/>
      <c r="AZ105" s="148">
        <f>IF(ABS(AZ19-'Group - Segment reporting'!EC14)&lt;0.001,0,AZ19-'Group - Segment reporting'!EC14)</f>
        <v>0</v>
      </c>
      <c r="BA105" s="148">
        <f>IF(ABS(BA19-'Group - Segment reporting'!ED14)&lt;0.001,0,BA19-'Group - Segment reporting'!ED14)</f>
        <v>0</v>
      </c>
    </row>
    <row r="106" spans="2:81" s="146" customFormat="1" ht="12.75" hidden="1" customHeight="1">
      <c r="B106" s="146" t="s">
        <v>187</v>
      </c>
      <c r="H106" s="147" t="s">
        <v>192</v>
      </c>
      <c r="J106" s="185"/>
      <c r="K106" s="185"/>
      <c r="L106" s="185"/>
      <c r="M106" s="185"/>
      <c r="N106" s="148">
        <f>IF(ABS(N21-'Group - Segment reporting'!AB16)&lt;0.001,0,N21-'Group - Segment reporting'!AB16)</f>
        <v>0</v>
      </c>
      <c r="O106" s="148">
        <f>IF(ABS(O21-'Group - Segment reporting'!AC16)&lt;0.001,0,O21-'Group - Segment reporting'!AC16)</f>
        <v>0</v>
      </c>
      <c r="P106" s="185"/>
      <c r="Q106" s="185"/>
      <c r="R106" s="185"/>
      <c r="S106" s="185"/>
      <c r="T106" s="185"/>
      <c r="U106" s="333"/>
      <c r="V106" s="148">
        <f>IF(ABS(V21-'Group - Segment reporting'!AW16)&lt;0.001,0,V21-'Group - Segment reporting'!AW16)</f>
        <v>0</v>
      </c>
      <c r="W106" s="148">
        <f>IF(ABS(W21-'Group - Segment reporting'!AX16)&lt;0.001,0,W21-'Group - Segment reporting'!AX16)</f>
        <v>0</v>
      </c>
      <c r="X106" s="148"/>
      <c r="Y106" s="185"/>
      <c r="Z106" s="185"/>
      <c r="AA106" s="185"/>
      <c r="AB106" s="185"/>
      <c r="AC106" s="148">
        <f>IF(ABS(AC21-'Group - Segment reporting'!BR16)&lt;0.001,0,AC21-'Group - Segment reporting'!BR16)</f>
        <v>0</v>
      </c>
      <c r="AD106" s="148">
        <f>IF(ABS(AD21-'Group - Segment reporting'!BS16)&lt;0.001,0,AD21-'Group - Segment reporting'!BS16)</f>
        <v>0</v>
      </c>
      <c r="AE106" s="185"/>
      <c r="AF106" s="185"/>
      <c r="AG106" s="185"/>
      <c r="AH106" s="185"/>
      <c r="AI106" s="185"/>
      <c r="AJ106" s="185"/>
      <c r="AK106" s="148">
        <f>IF(ABS(AK21-'Group - Segment reporting'!CM16)&lt;0.001,0,AK21-'Group - Segment reporting'!CM16)</f>
        <v>0</v>
      </c>
      <c r="AL106" s="148">
        <f>IF(ABS(AL21-'Group - Segment reporting'!CN16)&lt;0.001,0,AL21-'Group - Segment reporting'!CN16)</f>
        <v>0</v>
      </c>
      <c r="AM106" s="148"/>
      <c r="AN106" s="185"/>
      <c r="AO106" s="185"/>
      <c r="AP106" s="185"/>
      <c r="AQ106" s="185"/>
      <c r="AR106" s="148">
        <f>IF(ABS(AR21-'Group - Segment reporting'!DH16)&lt;0.001,0,AR21-'Group - Segment reporting'!DH16)</f>
        <v>0</v>
      </c>
      <c r="AS106" s="148">
        <f>IF(ABS(AS21-'Group - Segment reporting'!DI16)&lt;0.001,0,AS21-'Group - Segment reporting'!DI16)</f>
        <v>0</v>
      </c>
      <c r="AT106" s="185"/>
      <c r="AU106" s="185"/>
      <c r="AV106" s="185"/>
      <c r="AW106" s="185"/>
      <c r="AX106" s="185"/>
      <c r="AY106" s="185"/>
      <c r="AZ106" s="148">
        <f>IF(ABS(AZ21-'Group - Segment reporting'!EC16)&lt;0.001,0,AZ21-'Group - Segment reporting'!EC16)</f>
        <v>0</v>
      </c>
      <c r="BA106" s="148">
        <f>IF(ABS(BA21-'Group - Segment reporting'!ED16)&lt;0.001,0,BA21-'Group - Segment reporting'!ED16)</f>
        <v>0</v>
      </c>
    </row>
    <row r="107" spans="2:81" s="146" customFormat="1" ht="12.75" hidden="1" customHeight="1">
      <c r="B107" s="261" t="s">
        <v>266</v>
      </c>
      <c r="C107" s="261"/>
      <c r="D107" s="261"/>
      <c r="E107" s="261"/>
      <c r="F107" s="261"/>
      <c r="H107" s="147" t="s">
        <v>192</v>
      </c>
      <c r="J107" s="185"/>
      <c r="K107" s="185"/>
      <c r="L107" s="185"/>
      <c r="M107" s="185"/>
      <c r="N107" s="148">
        <f>IF(ABS(N20-'Group - Segment reporting'!AB15)&lt;0.001,0,N20-'Group - Segment reporting'!AB15)</f>
        <v>0</v>
      </c>
      <c r="O107" s="148">
        <f>IF(ABS(O20-'Group - Segment reporting'!AC15)&lt;0.001,0,O20-'Group - Segment reporting'!AC15)</f>
        <v>0</v>
      </c>
      <c r="P107" s="185"/>
      <c r="Q107" s="185"/>
      <c r="R107" s="185"/>
      <c r="S107" s="185"/>
      <c r="T107" s="185"/>
      <c r="U107" s="333"/>
      <c r="V107" s="148">
        <f>IF(ABS(V20-'Group - Segment reporting'!AW15)&lt;0.001,0,V20-'Group - Segment reporting'!AW15)</f>
        <v>0</v>
      </c>
      <c r="W107" s="148">
        <f>IF(ABS(W20-'Group - Segment reporting'!AX15)&lt;0.001,0,W20-'Group - Segment reporting'!AX15)</f>
        <v>0</v>
      </c>
      <c r="X107" s="148"/>
      <c r="Y107" s="185"/>
      <c r="Z107" s="185"/>
      <c r="AA107" s="185"/>
      <c r="AB107" s="185"/>
      <c r="AC107" s="148">
        <f>IF(ABS(AC20-'Group - Segment reporting'!BR15)&lt;0.001,0,AC20-'Group - Segment reporting'!BR15)</f>
        <v>0</v>
      </c>
      <c r="AD107" s="148">
        <f>IF(ABS(AD20-'Group - Segment reporting'!BS15)&lt;0.001,0,AD20-'Group - Segment reporting'!BS15)</f>
        <v>0</v>
      </c>
      <c r="AE107" s="185"/>
      <c r="AF107" s="185"/>
      <c r="AG107" s="185"/>
      <c r="AH107" s="185"/>
      <c r="AI107" s="185"/>
      <c r="AJ107" s="185"/>
      <c r="AK107" s="148">
        <f>IF(ABS(AK20-'Group - Segment reporting'!CM15)&lt;0.001,0,AK20-'Group - Segment reporting'!CM15)</f>
        <v>0</v>
      </c>
      <c r="AL107" s="148">
        <f>IF(ABS(AL20-'Group - Segment reporting'!CN15)&lt;0.001,0,AL20-'Group - Segment reporting'!CN15)</f>
        <v>0</v>
      </c>
      <c r="AM107" s="148"/>
      <c r="AN107" s="185"/>
      <c r="AO107" s="185"/>
      <c r="AP107" s="185"/>
      <c r="AQ107" s="185"/>
      <c r="AR107" s="148">
        <f>IF(ABS(AR20-'Group - Segment reporting'!DH15)&lt;0.001,0,AR20-'Group - Segment reporting'!DH15)</f>
        <v>0</v>
      </c>
      <c r="AS107" s="148">
        <f>IF(ABS(AS20-'Group - Segment reporting'!DI15)&lt;0.001,0,AS20-'Group - Segment reporting'!DI15)</f>
        <v>0</v>
      </c>
      <c r="AT107" s="185"/>
      <c r="AU107" s="185"/>
      <c r="AV107" s="185"/>
      <c r="AW107" s="185"/>
      <c r="AX107" s="185"/>
      <c r="AY107" s="185"/>
      <c r="AZ107" s="148">
        <f>IF(ABS(AZ20-'Group - Segment reporting'!EC15)&lt;0.001,0,AZ20-'Group - Segment reporting'!EC15)</f>
        <v>0</v>
      </c>
      <c r="BA107" s="148">
        <f>IF(ABS(BA20-'Group - Segment reporting'!ED15)&lt;0.001,0,BA20-'Group - Segment reporting'!ED15)</f>
        <v>0</v>
      </c>
    </row>
    <row r="108" spans="2:81" s="146" customFormat="1" ht="12.75" hidden="1" customHeight="1">
      <c r="B108" s="146" t="s">
        <v>514</v>
      </c>
      <c r="H108" s="924" t="s">
        <v>192</v>
      </c>
      <c r="J108" s="185"/>
      <c r="K108" s="185"/>
      <c r="L108" s="185"/>
      <c r="M108" s="185"/>
      <c r="N108" s="148">
        <f>IF(ABS(N22-'Group - Segment reporting'!AB17)&lt;0.001,0,N22-'Group - Segment reporting'!AB17)</f>
        <v>0</v>
      </c>
      <c r="O108" s="148">
        <f>IF(ABS(O22-'Group - Segment reporting'!AC17)&lt;0.001,0,O22-'Group - Segment reporting'!AC17)</f>
        <v>0</v>
      </c>
      <c r="P108" s="185"/>
      <c r="Q108" s="185"/>
      <c r="R108" s="185"/>
      <c r="S108" s="185"/>
      <c r="T108" s="185"/>
      <c r="U108" s="333"/>
      <c r="V108" s="148">
        <f>IF(ABS(V22-'Group - Segment reporting'!AW17)&lt;0.001,0,V22-'Group - Segment reporting'!AW17)</f>
        <v>0</v>
      </c>
      <c r="W108" s="148">
        <f>IF(ABS(W22-'Group - Segment reporting'!AX17)&lt;0.001,0,W22-'Group - Segment reporting'!AX17)</f>
        <v>0</v>
      </c>
      <c r="X108" s="148"/>
      <c r="Y108" s="185"/>
      <c r="Z108" s="185"/>
      <c r="AA108" s="185"/>
      <c r="AB108" s="185"/>
      <c r="AC108" s="148">
        <f>IF(ABS(AC22-'Group - Segment reporting'!BR17)&lt;0.001,0,AC22-'Group - Segment reporting'!BR17)</f>
        <v>0</v>
      </c>
      <c r="AD108" s="148">
        <f>IF(ABS(AD22-'Group - Segment reporting'!BS17)&lt;0.001,0,AD22-'Group - Segment reporting'!BS17)</f>
        <v>0</v>
      </c>
      <c r="AE108" s="185"/>
      <c r="AF108" s="185"/>
      <c r="AG108" s="185"/>
      <c r="AH108" s="185"/>
      <c r="AI108" s="185"/>
      <c r="AJ108" s="185"/>
      <c r="AK108" s="148">
        <f>IF(ABS(AK22-'Group - Segment reporting'!CM17)&lt;0.001,0,AK22-'Group - Segment reporting'!CM17)</f>
        <v>0</v>
      </c>
      <c r="AL108" s="148">
        <f>IF(ABS(AL22-'Group - Segment reporting'!CN17)&lt;0.001,0,AL22-'Group - Segment reporting'!CN17)</f>
        <v>0</v>
      </c>
      <c r="AM108" s="148"/>
      <c r="AN108" s="185"/>
      <c r="AO108" s="185"/>
      <c r="AP108" s="185"/>
      <c r="AQ108" s="185"/>
      <c r="AR108" s="148">
        <f>IF(ABS(AR22-'Group - Segment reporting'!DH17)&lt;0.001,0,AR22-'Group - Segment reporting'!DH17)</f>
        <v>0</v>
      </c>
      <c r="AS108" s="148">
        <f>IF(ABS(AS22-'Group - Segment reporting'!DI17)&lt;0.001,0,AS22-'Group - Segment reporting'!DI17)</f>
        <v>0</v>
      </c>
      <c r="AT108" s="185"/>
      <c r="AU108" s="185"/>
      <c r="AV108" s="185"/>
      <c r="AW108" s="185"/>
      <c r="AX108" s="185"/>
      <c r="AY108" s="185"/>
      <c r="AZ108" s="148">
        <f>IF(ABS(AZ22-'Group - Segment reporting'!EC17)&lt;0.001,0,AZ22-'Group - Segment reporting'!EC17)</f>
        <v>0</v>
      </c>
      <c r="BA108" s="148">
        <f>IF(ABS(BA22-'Group - Segment reporting'!ED17)&lt;0.001,0,BA22-'Group - Segment reporting'!ED17)</f>
        <v>0</v>
      </c>
    </row>
    <row r="109" spans="2:81" s="146" customFormat="1" ht="12.75" hidden="1" customHeight="1">
      <c r="B109" s="146" t="s">
        <v>515</v>
      </c>
      <c r="H109" s="924" t="s">
        <v>192</v>
      </c>
      <c r="J109" s="185"/>
      <c r="K109" s="185"/>
      <c r="L109" s="185"/>
      <c r="M109" s="185"/>
      <c r="N109" s="148">
        <f>IF(ABS(N23-'Group - Segment reporting'!V17)&lt;0.001,0,N23-'Group - Segment reporting'!V17)</f>
        <v>0</v>
      </c>
      <c r="O109" s="148">
        <f>IF(ABS(O23-'Group - Segment reporting'!W17)&lt;0.001,0,O23-'Group - Segment reporting'!W17)</f>
        <v>0</v>
      </c>
      <c r="P109" s="185"/>
      <c r="Q109" s="185"/>
      <c r="R109" s="185"/>
      <c r="S109" s="185"/>
      <c r="T109" s="185"/>
      <c r="U109" s="333"/>
      <c r="V109" s="148">
        <f>IF(ABS(V23-'Group - Segment reporting'!AQ17)&lt;0.001,0,V23-'Group - Segment reporting'!AQ17)</f>
        <v>0</v>
      </c>
      <c r="W109" s="148">
        <f>IF(ABS(W23-'Group - Segment reporting'!AR17)&lt;0.001,0,W23-'Group - Segment reporting'!AR17)</f>
        <v>0</v>
      </c>
      <c r="X109" s="148"/>
      <c r="Y109" s="185"/>
      <c r="Z109" s="185"/>
      <c r="AA109" s="185"/>
      <c r="AB109" s="185"/>
      <c r="AC109" s="148">
        <f>IF(ABS(AC23-'Group - Segment reporting'!BL17)&lt;0.001,0,AC23-'Group - Segment reporting'!BL17)</f>
        <v>0</v>
      </c>
      <c r="AD109" s="148">
        <f>IF(ABS(AD23-'Group - Segment reporting'!BM17)&lt;0.001,0,AD23-'Group - Segment reporting'!BM17)</f>
        <v>0</v>
      </c>
      <c r="AE109" s="185"/>
      <c r="AF109" s="185"/>
      <c r="AG109" s="185"/>
      <c r="AH109" s="185"/>
      <c r="AI109" s="185"/>
      <c r="AJ109" s="185"/>
      <c r="AK109" s="148">
        <f>IF(ABS(AK23-'Group - Segment reporting'!CG17)&lt;0.001,0,AK23-'Group - Segment reporting'!CG17)</f>
        <v>0</v>
      </c>
      <c r="AL109" s="148">
        <f>IF(ABS(AL23-'Group - Segment reporting'!CH17)&lt;0.001,0,AL23-'Group - Segment reporting'!CH17)</f>
        <v>0</v>
      </c>
      <c r="AM109" s="148"/>
      <c r="AN109" s="185"/>
      <c r="AO109" s="185"/>
      <c r="AP109" s="185"/>
      <c r="AQ109" s="185"/>
      <c r="AR109" s="148">
        <f>IF(ABS(AR23-'Group - Segment reporting'!DB17)&lt;0.001,0,AR23-'Group - Segment reporting'!DB17)</f>
        <v>0</v>
      </c>
      <c r="AS109" s="148">
        <f>IF(ABS(AS23-'Group - Segment reporting'!DC17)&lt;0.001,0,AS23-'Group - Segment reporting'!DC17)</f>
        <v>0</v>
      </c>
      <c r="AT109" s="185"/>
      <c r="AU109" s="185"/>
      <c r="AV109" s="185"/>
      <c r="AW109" s="185"/>
      <c r="AX109" s="185"/>
      <c r="AY109" s="185"/>
      <c r="AZ109" s="148">
        <f>IF(ABS(AZ23-'Group - Segment reporting'!DW17)&lt;0.001,0,AZ23-'Group - Segment reporting'!DW17)</f>
        <v>0</v>
      </c>
      <c r="BA109" s="148">
        <f>IF(ABS(BA23-'Group - Segment reporting'!DX17)&lt;0.001,0,BA23-'Group - Segment reporting'!DX17)</f>
        <v>0</v>
      </c>
    </row>
    <row r="110" spans="2:81" s="146" customFormat="1" ht="12.75" hidden="1" customHeight="1">
      <c r="B110" s="146" t="s">
        <v>521</v>
      </c>
      <c r="H110" s="924" t="s">
        <v>192</v>
      </c>
      <c r="J110" s="185"/>
      <c r="K110" s="185"/>
      <c r="L110" s="185"/>
      <c r="M110" s="185"/>
      <c r="N110" s="148">
        <f>IF(ABS(N25-'Group - Segment reporting'!X17)&lt;0.001,0,N25-'Group - Segment reporting'!X17)</f>
        <v>0</v>
      </c>
      <c r="O110" s="148">
        <f>IF(ABS(O25-'Group - Segment reporting'!Y17)&lt;0.001,0,O25-'Group - Segment reporting'!Y17)</f>
        <v>0</v>
      </c>
      <c r="P110" s="185"/>
      <c r="Q110" s="185"/>
      <c r="R110" s="185"/>
      <c r="S110" s="185"/>
      <c r="T110" s="185"/>
      <c r="U110" s="333"/>
      <c r="V110" s="148">
        <f>IF(ABS(V25-'Group - Segment reporting'!AS17)&lt;0.001,0,V25-'Group - Segment reporting'!AS17)</f>
        <v>0</v>
      </c>
      <c r="W110" s="148">
        <f>IF(ABS(W25-'Group - Segment reporting'!AT17)&lt;0.001,0,W25-'Group - Segment reporting'!AT17)</f>
        <v>0</v>
      </c>
      <c r="X110" s="148"/>
      <c r="Y110" s="185"/>
      <c r="Z110" s="185"/>
      <c r="AA110" s="185"/>
      <c r="AB110" s="185"/>
      <c r="AC110" s="148">
        <f>IF(ABS(AC25-'Group - Segment reporting'!BN17)&lt;0.001,0,AC25-'Group - Segment reporting'!BN17)</f>
        <v>0</v>
      </c>
      <c r="AD110" s="148">
        <f>IF(ABS(AD25-'Group - Segment reporting'!BO17)&lt;0.001,0,AD25-'Group - Segment reporting'!BO17)</f>
        <v>0</v>
      </c>
      <c r="AE110" s="185"/>
      <c r="AF110" s="185"/>
      <c r="AG110" s="185"/>
      <c r="AH110" s="185"/>
      <c r="AI110" s="185"/>
      <c r="AJ110" s="185"/>
      <c r="AK110" s="148">
        <f>IF(ABS(AK25-'Group - Segment reporting'!CI17)&lt;0.001,0,AK25-'Group - Segment reporting'!CI17)</f>
        <v>0</v>
      </c>
      <c r="AL110" s="148">
        <f>IF(ABS(AL25-'Group - Segment reporting'!CJ17)&lt;0.001,0,AL25-'Group - Segment reporting'!CJ17)</f>
        <v>0</v>
      </c>
      <c r="AM110" s="148"/>
      <c r="AN110" s="185"/>
      <c r="AO110" s="185"/>
      <c r="AP110" s="185"/>
      <c r="AQ110" s="185"/>
      <c r="AR110" s="148">
        <f>IF(ABS(AR25-'Group - Segment reporting'!DD17)&lt;0.001,0,AR25-'Group - Segment reporting'!DD17)</f>
        <v>0</v>
      </c>
      <c r="AS110" s="148">
        <f>IF(ABS(AS25-'Group - Segment reporting'!DE17)&lt;0.001,0,AS25-'Group - Segment reporting'!DE17)</f>
        <v>0</v>
      </c>
      <c r="AT110" s="185"/>
      <c r="AU110" s="185"/>
      <c r="AV110" s="185"/>
      <c r="AW110" s="185"/>
      <c r="AX110" s="185"/>
      <c r="AY110" s="185"/>
      <c r="AZ110" s="148">
        <f>IF(ABS(AZ25-'Group - Segment reporting'!DY17)&lt;0.001,0,AZ25-'Group - Segment reporting'!DY17)</f>
        <v>0</v>
      </c>
      <c r="BA110" s="148">
        <f>IF(ABS(BA25-'Group - Segment reporting'!DZ17)&lt;0.001,0,BA25-'Group - Segment reporting'!DZ17)</f>
        <v>0</v>
      </c>
    </row>
    <row r="111" spans="2:81" s="146" customFormat="1" ht="12.75" hidden="1" customHeight="1">
      <c r="B111" s="146" t="s">
        <v>318</v>
      </c>
      <c r="H111" s="147" t="s">
        <v>192</v>
      </c>
      <c r="J111" s="185"/>
      <c r="K111" s="185"/>
      <c r="L111" s="185"/>
      <c r="M111" s="185"/>
      <c r="N111" s="148">
        <f>IF(ABS(N26-'Group - Segment reporting'!AB19)&lt;0.001,0,N26-'Group - Segment reporting'!AB19)</f>
        <v>0</v>
      </c>
      <c r="O111" s="148">
        <f>IF(ABS(O26-'Group - Segment reporting'!AC19)&lt;0.001,0,O26-'Group - Segment reporting'!AC19)</f>
        <v>0</v>
      </c>
      <c r="P111" s="185"/>
      <c r="Q111" s="185"/>
      <c r="R111" s="185"/>
      <c r="S111" s="185"/>
      <c r="T111" s="185"/>
      <c r="U111" s="333"/>
      <c r="V111" s="148">
        <f>IF(ABS(V26-'Group - Segment reporting'!AW19)&lt;0.001,0,V26-'Group - Segment reporting'!AW19)</f>
        <v>0</v>
      </c>
      <c r="W111" s="148">
        <f>IF(ABS(W26-'Group - Segment reporting'!AX19)&lt;0.001,0,W26-'Group - Segment reporting'!AX19)</f>
        <v>0</v>
      </c>
      <c r="X111" s="148"/>
      <c r="Y111" s="185"/>
      <c r="Z111" s="185"/>
      <c r="AA111" s="185"/>
      <c r="AB111" s="185"/>
      <c r="AC111" s="148">
        <f>IF(ABS(AC26-'Group - Segment reporting'!BR19)&lt;0.001,0,AC26-'Group - Segment reporting'!BR19)</f>
        <v>0</v>
      </c>
      <c r="AD111" s="148">
        <f>IF(ABS(AD26-'Group - Segment reporting'!BS19)&lt;0.001,0,AD26-'Group - Segment reporting'!BS19)</f>
        <v>0</v>
      </c>
      <c r="AE111" s="185"/>
      <c r="AF111" s="185"/>
      <c r="AG111" s="185"/>
      <c r="AH111" s="185"/>
      <c r="AI111" s="185"/>
      <c r="AJ111" s="185"/>
      <c r="AK111" s="148">
        <f>IF(ABS(AK26-'Group - Segment reporting'!CM19)&lt;0.001,0,AK26-'Group - Segment reporting'!CM19)</f>
        <v>0</v>
      </c>
      <c r="AL111" s="148">
        <f>IF(ABS(AL26-'Group - Segment reporting'!CN19)&lt;0.001,0,AL26-'Group - Segment reporting'!CN19)</f>
        <v>0</v>
      </c>
      <c r="AM111" s="148"/>
      <c r="AN111" s="185"/>
      <c r="AO111" s="185"/>
      <c r="AP111" s="185"/>
      <c r="AQ111" s="185"/>
      <c r="AR111" s="148">
        <f>IF(ABS(AR26-'Group - Segment reporting'!DH19)&lt;0.001,0,AR26-'Group - Segment reporting'!DH19)</f>
        <v>0</v>
      </c>
      <c r="AS111" s="148">
        <f>IF(ABS(AS26-'Group - Segment reporting'!DI19)&lt;0.001,0,AS26-'Group - Segment reporting'!DI19)</f>
        <v>0</v>
      </c>
      <c r="AT111" s="185"/>
      <c r="AU111" s="185"/>
      <c r="AV111" s="185"/>
      <c r="AW111" s="185"/>
      <c r="AX111" s="185"/>
      <c r="AY111" s="185"/>
      <c r="AZ111" s="148">
        <f>IF(ABS(AZ26-'Group - Segment reporting'!EC19)&lt;0.001,0,AZ26-'Group - Segment reporting'!EC19)</f>
        <v>0</v>
      </c>
      <c r="BA111" s="148">
        <f>IF(ABS(BA26-'Group - Segment reporting'!ED19)&lt;0.001,0,BA26-'Group - Segment reporting'!ED19)</f>
        <v>0</v>
      </c>
    </row>
    <row r="112" spans="2:81" s="146" customFormat="1" ht="12.75" hidden="1" customHeight="1">
      <c r="B112" s="146" t="s">
        <v>516</v>
      </c>
      <c r="H112" s="147" t="s">
        <v>192</v>
      </c>
      <c r="J112" s="185"/>
      <c r="K112" s="185"/>
      <c r="L112" s="185"/>
      <c r="M112" s="185"/>
      <c r="N112" s="148">
        <f>IF(ABS(N27-'Group - Segment reporting'!AB20)&lt;0.001,0,N27-'Group - Segment reporting'!AB20)</f>
        <v>0</v>
      </c>
      <c r="O112" s="148">
        <f>IF(ABS(O27-'Group - Segment reporting'!AC20)&lt;0.001,0,O27-'Group - Segment reporting'!AC20)</f>
        <v>0</v>
      </c>
      <c r="P112" s="185"/>
      <c r="Q112" s="185"/>
      <c r="R112" s="185"/>
      <c r="S112" s="185"/>
      <c r="T112" s="185"/>
      <c r="U112" s="333"/>
      <c r="V112" s="148">
        <f>IF(ABS(V27-'Group - Segment reporting'!AW20)&lt;0.001,0,V27-'Group - Segment reporting'!AW20)</f>
        <v>0</v>
      </c>
      <c r="W112" s="148">
        <f>IF(ABS(W27-'Group - Segment reporting'!AX20)&lt;0.001,0,W27-'Group - Segment reporting'!AX20)</f>
        <v>0</v>
      </c>
      <c r="X112" s="148"/>
      <c r="Y112" s="185"/>
      <c r="Z112" s="185"/>
      <c r="AA112" s="185"/>
      <c r="AB112" s="185"/>
      <c r="AC112" s="148">
        <f>IF(ABS(AC27-'Group - Segment reporting'!BR20)&lt;0.001,0,AC27-'Group - Segment reporting'!BR20)</f>
        <v>0</v>
      </c>
      <c r="AD112" s="148">
        <f>IF(ABS(AD27-'Group - Segment reporting'!BS20)&lt;0.001,0,AD27-'Group - Segment reporting'!BS20)</f>
        <v>0</v>
      </c>
      <c r="AE112" s="185"/>
      <c r="AF112" s="185"/>
      <c r="AG112" s="185"/>
      <c r="AH112" s="185"/>
      <c r="AI112" s="185"/>
      <c r="AJ112" s="185"/>
      <c r="AK112" s="148">
        <f>IF(ABS(AK27-'Group - Segment reporting'!CM20)&lt;0.001,0,AK27-'Group - Segment reporting'!CM20)</f>
        <v>0</v>
      </c>
      <c r="AL112" s="148">
        <f>IF(ABS(AL27-'Group - Segment reporting'!CN20)&lt;0.001,0,AL27-'Group - Segment reporting'!CN20)</f>
        <v>0</v>
      </c>
      <c r="AM112" s="148"/>
      <c r="AN112" s="185"/>
      <c r="AO112" s="185"/>
      <c r="AP112" s="185"/>
      <c r="AQ112" s="185"/>
      <c r="AR112" s="148">
        <f>IF(ABS(AR27-'Group - Segment reporting'!DH20)&lt;0.001,0,AR27-'Group - Segment reporting'!DH20)</f>
        <v>0</v>
      </c>
      <c r="AS112" s="148">
        <f>IF(ABS(AS27-'Group - Segment reporting'!DI20)&lt;0.001,0,AS27-'Group - Segment reporting'!DI20)</f>
        <v>0</v>
      </c>
      <c r="AT112" s="185"/>
      <c r="AU112" s="185"/>
      <c r="AV112" s="185"/>
      <c r="AW112" s="185"/>
      <c r="AX112" s="185"/>
      <c r="AY112" s="185"/>
      <c r="AZ112" s="148">
        <f>IF(ABS(AZ27-'Group - Segment reporting'!EC20)&lt;0.001,0,AZ27-'Group - Segment reporting'!EC20)</f>
        <v>0</v>
      </c>
      <c r="BA112" s="148">
        <f>IF(ABS(BA27-'Group - Segment reporting'!ED20)&lt;0.001,0,BA27-'Group - Segment reporting'!ED20)</f>
        <v>0</v>
      </c>
    </row>
    <row r="113" spans="2:81" s="146" customFormat="1" ht="12.75" hidden="1" customHeight="1">
      <c r="B113" s="146" t="s">
        <v>517</v>
      </c>
      <c r="H113" s="924" t="s">
        <v>192</v>
      </c>
      <c r="J113" s="185"/>
      <c r="K113" s="185"/>
      <c r="L113" s="185"/>
      <c r="M113" s="185"/>
      <c r="N113" s="148">
        <f>IF(ABS(N28-'Group - Segment reporting'!V20)&lt;0.001,0,N28-'Group - Segment reporting'!V20)</f>
        <v>0</v>
      </c>
      <c r="O113" s="148">
        <f>IF(ABS(O28-'Group - Segment reporting'!W20)&lt;0.001,0,O28-'Group - Segment reporting'!W20)</f>
        <v>0</v>
      </c>
      <c r="P113" s="185"/>
      <c r="Q113" s="185"/>
      <c r="R113" s="185"/>
      <c r="S113" s="185"/>
      <c r="T113" s="185"/>
      <c r="U113" s="333"/>
      <c r="V113" s="148">
        <f>IF(ABS(V28-'Group - Segment reporting'!AQ20)&lt;0.001,0,V28-'Group - Segment reporting'!AQ20)</f>
        <v>0</v>
      </c>
      <c r="W113" s="148">
        <f>IF(ABS(W28-'Group - Segment reporting'!AR20)&lt;0.001,0,W28-'Group - Segment reporting'!AR20)</f>
        <v>0</v>
      </c>
      <c r="X113" s="148"/>
      <c r="Y113" s="185"/>
      <c r="Z113" s="185"/>
      <c r="AA113" s="185"/>
      <c r="AB113" s="185"/>
      <c r="AC113" s="148">
        <f>IF(ABS(AC28-'Group - Segment reporting'!BL20)&lt;0.001,0,AC28-'Group - Segment reporting'!BL20)</f>
        <v>0</v>
      </c>
      <c r="AD113" s="148">
        <f>IF(ABS(AD28-'Group - Segment reporting'!BM20)&lt;0.001,0,AD28-'Group - Segment reporting'!BM20)</f>
        <v>0</v>
      </c>
      <c r="AE113" s="185"/>
      <c r="AF113" s="185"/>
      <c r="AG113" s="185"/>
      <c r="AH113" s="185"/>
      <c r="AI113" s="185"/>
      <c r="AJ113" s="185"/>
      <c r="AK113" s="148">
        <f>IF(ABS(AK28-'Group - Segment reporting'!CG20)&lt;0.001,0,AK28-'Group - Segment reporting'!CG20)</f>
        <v>0</v>
      </c>
      <c r="AL113" s="148">
        <f>IF(ABS(AL28-'Group - Segment reporting'!CH20)&lt;0.001,0,AL28-'Group - Segment reporting'!CH20)</f>
        <v>0</v>
      </c>
      <c r="AM113" s="148"/>
      <c r="AN113" s="185"/>
      <c r="AO113" s="185"/>
      <c r="AP113" s="185"/>
      <c r="AQ113" s="185"/>
      <c r="AR113" s="148">
        <f>IF(ABS(AR28-'Group - Segment reporting'!DB20)&lt;0.001,0,AR28-'Group - Segment reporting'!DB20)</f>
        <v>0</v>
      </c>
      <c r="AS113" s="148">
        <f>IF(ABS(AS28-'Group - Segment reporting'!DC20)&lt;0.001,0,AS28-'Group - Segment reporting'!DC20)</f>
        <v>0</v>
      </c>
      <c r="AT113" s="185"/>
      <c r="AU113" s="185"/>
      <c r="AV113" s="185"/>
      <c r="AW113" s="185"/>
      <c r="AX113" s="185"/>
      <c r="AY113" s="185"/>
      <c r="AZ113" s="148">
        <f>IF(ABS(AZ28-'Group - Segment reporting'!DW20)&lt;0.001,0,AZ28-'Group - Segment reporting'!DW20)</f>
        <v>0</v>
      </c>
      <c r="BA113" s="148">
        <f>IF(ABS(BA28-'Group - Segment reporting'!DX20)&lt;0.001,0,BA28-'Group - Segment reporting'!DX20)</f>
        <v>0</v>
      </c>
    </row>
    <row r="114" spans="2:81" s="146" customFormat="1" ht="12.75" hidden="1" customHeight="1">
      <c r="B114" s="146" t="s">
        <v>522</v>
      </c>
      <c r="H114" s="924" t="s">
        <v>192</v>
      </c>
      <c r="J114" s="185"/>
      <c r="K114" s="185"/>
      <c r="L114" s="185"/>
      <c r="M114" s="185"/>
      <c r="N114" s="148">
        <f>IF(ABS(N29-'Group - Segment reporting'!X20)&lt;0.001,0,N29-'Group - Segment reporting'!X20)</f>
        <v>0</v>
      </c>
      <c r="O114" s="148">
        <f>IF(ABS(O29-'Group - Segment reporting'!Y20)&lt;0.001,0,O29-'Group - Segment reporting'!Y20)</f>
        <v>0</v>
      </c>
      <c r="P114" s="185"/>
      <c r="Q114" s="185"/>
      <c r="R114" s="185"/>
      <c r="S114" s="185"/>
      <c r="T114" s="185"/>
      <c r="U114" s="333"/>
      <c r="V114" s="148">
        <f>IF(ABS(V29-'Group - Segment reporting'!AS20)&lt;0.001,0,V29-'Group - Segment reporting'!AS20)</f>
        <v>0</v>
      </c>
      <c r="W114" s="148">
        <f>IF(ABS(W29-'Group - Segment reporting'!AT20)&lt;0.001,0,W29-'Group - Segment reporting'!AT20)</f>
        <v>0</v>
      </c>
      <c r="X114" s="148"/>
      <c r="Y114" s="185"/>
      <c r="Z114" s="185"/>
      <c r="AA114" s="185"/>
      <c r="AB114" s="185"/>
      <c r="AC114" s="148">
        <f>IF(ABS(AC29-'Group - Segment reporting'!BN20)&lt;0.001,0,AC29-'Group - Segment reporting'!BN20)</f>
        <v>0</v>
      </c>
      <c r="AD114" s="148">
        <f>IF(ABS(AD29-'Group - Segment reporting'!BO20)&lt;0.001,0,AD29-'Group - Segment reporting'!BO20)</f>
        <v>0</v>
      </c>
      <c r="AE114" s="185"/>
      <c r="AF114" s="185"/>
      <c r="AG114" s="185"/>
      <c r="AH114" s="185"/>
      <c r="AI114" s="185"/>
      <c r="AJ114" s="185"/>
      <c r="AK114" s="148">
        <f>IF(ABS(AK29-'Group - Segment reporting'!CI20)&lt;0.001,0,AK29-'Group - Segment reporting'!CI20)</f>
        <v>0</v>
      </c>
      <c r="AL114" s="148">
        <f>IF(ABS(AL29-'Group - Segment reporting'!CJ20)&lt;0.001,0,AL29-'Group - Segment reporting'!CJ20)</f>
        <v>0</v>
      </c>
      <c r="AM114" s="148"/>
      <c r="AN114" s="185"/>
      <c r="AO114" s="185"/>
      <c r="AP114" s="185"/>
      <c r="AQ114" s="185"/>
      <c r="AR114" s="148">
        <f>IF(ABS(AR29-'Group - Segment reporting'!DD20)&lt;0.001,0,AR29-'Group - Segment reporting'!DD20)</f>
        <v>0</v>
      </c>
      <c r="AS114" s="148">
        <f>IF(ABS(AS29-'Group - Segment reporting'!DE20)&lt;0.001,0,AS29-'Group - Segment reporting'!DE20)</f>
        <v>0</v>
      </c>
      <c r="AT114" s="185"/>
      <c r="AU114" s="185"/>
      <c r="AV114" s="185"/>
      <c r="AW114" s="185"/>
      <c r="AX114" s="185"/>
      <c r="AY114" s="185"/>
      <c r="AZ114" s="148">
        <f>IF(ABS(AZ29-'Group - Segment reporting'!DY20)&lt;0.001,0,AZ29-'Group - Segment reporting'!DY20)</f>
        <v>0</v>
      </c>
      <c r="BA114" s="148">
        <f>IF(ABS(BA29-'Group - Segment reporting'!DZ20)&lt;0.001,0,BA29-'Group - Segment reporting'!DZ20)</f>
        <v>0</v>
      </c>
    </row>
    <row r="115" spans="2:81" s="146" customFormat="1" ht="12.75" hidden="1" customHeight="1">
      <c r="B115" s="146" t="s">
        <v>188</v>
      </c>
      <c r="H115" s="147" t="s">
        <v>192</v>
      </c>
      <c r="J115" s="185"/>
      <c r="K115" s="185"/>
      <c r="L115" s="185"/>
      <c r="M115" s="185"/>
      <c r="N115" s="185"/>
      <c r="O115" s="148">
        <f>IF(ABS(O30-'Group - Segment reporting'!AC21)&lt;0.001,0,O30-'Group - Segment reporting'!AC21)</f>
        <v>0</v>
      </c>
      <c r="P115" s="185"/>
      <c r="Q115" s="185"/>
      <c r="R115" s="185"/>
      <c r="S115" s="185"/>
      <c r="T115" s="185"/>
      <c r="U115" s="333"/>
      <c r="V115" s="333"/>
      <c r="W115" s="148">
        <f>IF(ABS(W30-'Group - Segment reporting'!AX21)&lt;0.001,0,W30-'Group - Segment reporting'!AX21)</f>
        <v>0</v>
      </c>
      <c r="X115" s="148"/>
      <c r="Y115" s="185"/>
      <c r="Z115" s="185"/>
      <c r="AA115" s="185"/>
      <c r="AB115" s="185"/>
      <c r="AC115" s="185"/>
      <c r="AD115" s="148">
        <f>IF(ABS(AD30-'Group - Segment reporting'!BS21)&lt;0.001,0,AD30-'Group - Segment reporting'!BS21)</f>
        <v>0</v>
      </c>
      <c r="AE115" s="185"/>
      <c r="AF115" s="185"/>
      <c r="AG115" s="185"/>
      <c r="AH115" s="185"/>
      <c r="AI115" s="185"/>
      <c r="AJ115" s="185"/>
      <c r="AK115" s="185"/>
      <c r="AL115" s="148">
        <f>IF(ABS(AL30-'Group - Segment reporting'!CN21)&lt;0.001,0,AL30-'Group - Segment reporting'!CN21)</f>
        <v>0</v>
      </c>
      <c r="AM115" s="148"/>
      <c r="AN115" s="185"/>
      <c r="AO115" s="185"/>
      <c r="AP115" s="185"/>
      <c r="AQ115" s="185"/>
      <c r="AR115" s="185"/>
      <c r="AS115" s="148">
        <f>IF(ABS(AS30-'Group - Segment reporting'!DI21)&lt;0.001,0,AS30-'Group - Segment reporting'!DI21)</f>
        <v>0</v>
      </c>
      <c r="AT115" s="185"/>
      <c r="AU115" s="185"/>
      <c r="AV115" s="185"/>
      <c r="AW115" s="185"/>
      <c r="AX115" s="185"/>
      <c r="AY115" s="185"/>
      <c r="AZ115" s="185"/>
      <c r="BA115" s="148">
        <f>IF(ABS(BA30-'Group - Segment reporting'!ED21)&lt;0.001,0,BA30-'Group - Segment reporting'!ED21)</f>
        <v>0</v>
      </c>
    </row>
    <row r="116" spans="2:81" s="146" customFormat="1" ht="12.75" hidden="1" customHeight="1">
      <c r="B116" s="261" t="s">
        <v>338</v>
      </c>
      <c r="C116" s="261"/>
      <c r="D116" s="261"/>
      <c r="E116" s="261"/>
      <c r="F116" s="261"/>
      <c r="G116" s="261"/>
      <c r="H116" s="147" t="s">
        <v>192</v>
      </c>
      <c r="J116" s="185"/>
      <c r="K116" s="185"/>
      <c r="L116" s="185"/>
      <c r="M116" s="185"/>
      <c r="N116" s="185"/>
      <c r="O116" s="148">
        <f>IF(ABS(O31-'Group - Segment reporting'!AC22)&lt;0.001,0,O31-'Group - Segment reporting'!AC22)</f>
        <v>0</v>
      </c>
      <c r="P116" s="185"/>
      <c r="Q116" s="185"/>
      <c r="R116" s="185"/>
      <c r="S116" s="185"/>
      <c r="T116" s="185"/>
      <c r="U116" s="333"/>
      <c r="V116" s="333"/>
      <c r="W116" s="148">
        <f>IF(ABS(W31-'Group - Segment reporting'!AX22)&lt;0.001,0,W31-'Group - Segment reporting'!AX22)</f>
        <v>0</v>
      </c>
      <c r="X116" s="148"/>
      <c r="Y116" s="185"/>
      <c r="Z116" s="185"/>
      <c r="AA116" s="185"/>
      <c r="AB116" s="185"/>
      <c r="AC116" s="185"/>
      <c r="AD116" s="148">
        <f>IF(ABS(AD31-'Group - Segment reporting'!BS22)&lt;0.001,0,AD31-'Group - Segment reporting'!BS22)</f>
        <v>0</v>
      </c>
      <c r="AE116" s="185"/>
      <c r="AF116" s="185"/>
      <c r="AG116" s="185"/>
      <c r="AH116" s="185"/>
      <c r="AI116" s="185"/>
      <c r="AJ116" s="185"/>
      <c r="AK116" s="185"/>
      <c r="AL116" s="148">
        <f>IF(ABS(AL31-'Group - Segment reporting'!CN22)&lt;0.001,0,AL31-'Group - Segment reporting'!CN22)</f>
        <v>0</v>
      </c>
      <c r="AM116" s="148"/>
      <c r="AN116" s="185"/>
      <c r="AO116" s="185"/>
      <c r="AP116" s="185"/>
      <c r="AQ116" s="185"/>
      <c r="AR116" s="185"/>
      <c r="AS116" s="148">
        <f>IF(ABS(AS31-'Group - Segment reporting'!DI22)&lt;0.001,0,AS31-'Group - Segment reporting'!DI22)</f>
        <v>0</v>
      </c>
      <c r="AT116" s="185"/>
      <c r="AU116" s="185"/>
      <c r="AV116" s="185"/>
      <c r="AW116" s="185"/>
      <c r="AX116" s="185"/>
      <c r="AY116" s="185"/>
      <c r="AZ116" s="185"/>
      <c r="BA116" s="148">
        <f>IF(ABS(BA31-'Group - Segment reporting'!ED22)&lt;0.001,0,BA31-'Group - Segment reporting'!ED22)</f>
        <v>0</v>
      </c>
    </row>
    <row r="117" spans="2:81" s="146" customFormat="1" ht="12.75" hidden="1" customHeight="1">
      <c r="B117" s="261" t="s">
        <v>341</v>
      </c>
      <c r="C117" s="261"/>
      <c r="D117" s="261"/>
      <c r="E117" s="261"/>
      <c r="F117" s="261"/>
      <c r="G117" s="261"/>
      <c r="H117" s="147" t="s">
        <v>192</v>
      </c>
      <c r="J117" s="185"/>
      <c r="K117" s="185"/>
      <c r="L117" s="185"/>
      <c r="M117" s="185"/>
      <c r="N117" s="185"/>
      <c r="O117" s="148">
        <f>IF(ABS(O32-'Group - Segment reporting'!AC23)&lt;0.001,0,O32-'Group - Segment reporting'!AC23)</f>
        <v>0</v>
      </c>
      <c r="P117" s="185"/>
      <c r="Q117" s="185"/>
      <c r="R117" s="185"/>
      <c r="S117" s="185"/>
      <c r="T117" s="185"/>
      <c r="U117" s="333"/>
      <c r="V117" s="333"/>
      <c r="W117" s="148">
        <f>IF(ABS(W32-'Group - Segment reporting'!AX23)&lt;0.001,0,W32-'Group - Segment reporting'!AX23)</f>
        <v>0</v>
      </c>
      <c r="X117" s="148"/>
      <c r="Y117" s="185"/>
      <c r="Z117" s="185"/>
      <c r="AA117" s="185"/>
      <c r="AB117" s="185"/>
      <c r="AC117" s="185"/>
      <c r="AD117" s="148">
        <f>IF(ABS(AD32-'Group - Segment reporting'!BS23)&lt;0.001,0,AD32-'Group - Segment reporting'!BS23)</f>
        <v>0</v>
      </c>
      <c r="AE117" s="185"/>
      <c r="AF117" s="185"/>
      <c r="AG117" s="185"/>
      <c r="AH117" s="185"/>
      <c r="AI117" s="185"/>
      <c r="AJ117" s="185"/>
      <c r="AK117" s="185"/>
      <c r="AL117" s="148">
        <f>IF(ABS(AL32-'Group - Segment reporting'!CN23)&lt;0.001,0,AL32-'Group - Segment reporting'!CN23)</f>
        <v>0</v>
      </c>
      <c r="AM117" s="148"/>
      <c r="AN117" s="185"/>
      <c r="AO117" s="185"/>
      <c r="AP117" s="185"/>
      <c r="AQ117" s="185"/>
      <c r="AR117" s="185"/>
      <c r="AS117" s="148">
        <f>IF(ABS(AS32-'Group - Segment reporting'!DI23)&lt;0.001,0,AS32-'Group - Segment reporting'!DI23)</f>
        <v>0</v>
      </c>
      <c r="AT117" s="185"/>
      <c r="AU117" s="185"/>
      <c r="AV117" s="185"/>
      <c r="AW117" s="185"/>
      <c r="AX117" s="185"/>
      <c r="AY117" s="185"/>
      <c r="AZ117" s="185"/>
      <c r="BA117" s="148">
        <f>IF(ABS(BA32-'Group - Segment reporting'!ED23)&lt;0.001,0,BA32-'Group - Segment reporting'!ED23)</f>
        <v>0</v>
      </c>
    </row>
    <row r="118" spans="2:81" s="146" customFormat="1" ht="12.75" hidden="1" customHeight="1">
      <c r="B118" s="146" t="s">
        <v>189</v>
      </c>
      <c r="H118" s="147" t="s">
        <v>192</v>
      </c>
      <c r="J118" s="185"/>
      <c r="K118" s="185"/>
      <c r="L118" s="185"/>
      <c r="M118" s="185"/>
      <c r="N118" s="185"/>
      <c r="O118" s="148">
        <f>IF(ABS(O33-'Group - Segment reporting'!AC24)&lt;0.001,0,O33-'Group - Segment reporting'!AC24)</f>
        <v>0</v>
      </c>
      <c r="P118" s="185"/>
      <c r="Q118" s="185"/>
      <c r="R118" s="185"/>
      <c r="S118" s="185"/>
      <c r="T118" s="185"/>
      <c r="U118" s="333"/>
      <c r="V118" s="333"/>
      <c r="W118" s="148">
        <f>IF(ABS(W33-'Group - Segment reporting'!AX24)&lt;0.001,0,W33-'Group - Segment reporting'!AX24)</f>
        <v>0</v>
      </c>
      <c r="X118" s="148"/>
      <c r="Y118" s="185"/>
      <c r="Z118" s="185"/>
      <c r="AA118" s="185"/>
      <c r="AB118" s="185"/>
      <c r="AC118" s="185"/>
      <c r="AD118" s="148">
        <f>IF(ABS(AD33-'Group - Segment reporting'!BS24)&lt;0.001,0,AD33-'Group - Segment reporting'!BS24)</f>
        <v>0</v>
      </c>
      <c r="AE118" s="185"/>
      <c r="AF118" s="185"/>
      <c r="AG118" s="185"/>
      <c r="AH118" s="185"/>
      <c r="AI118" s="185"/>
      <c r="AJ118" s="185"/>
      <c r="AK118" s="185"/>
      <c r="AL118" s="148">
        <f>IF(ABS(AL33-'Group - Segment reporting'!CN24)&lt;0.001,0,AL33-'Group - Segment reporting'!CN24)</f>
        <v>0</v>
      </c>
      <c r="AM118" s="148"/>
      <c r="AN118" s="185"/>
      <c r="AO118" s="185"/>
      <c r="AP118" s="185"/>
      <c r="AQ118" s="185"/>
      <c r="AR118" s="185"/>
      <c r="AS118" s="148">
        <f>IF(ABS(AS33-'Group - Segment reporting'!DI24)&lt;0.001,0,AS33-'Group - Segment reporting'!DI24)</f>
        <v>0</v>
      </c>
      <c r="AT118" s="185"/>
      <c r="AU118" s="185"/>
      <c r="AV118" s="185"/>
      <c r="AW118" s="185"/>
      <c r="AX118" s="185"/>
      <c r="AY118" s="185"/>
      <c r="AZ118" s="185"/>
      <c r="BA118" s="148">
        <f>IF(ABS(BA33-'Group - Segment reporting'!ED24)&lt;0.001,0,BA33-'Group - Segment reporting'!ED24)</f>
        <v>0</v>
      </c>
    </row>
    <row r="119" spans="2:81" s="146" customFormat="1" ht="12.75" hidden="1" customHeight="1">
      <c r="B119" s="146" t="s">
        <v>190</v>
      </c>
      <c r="H119" s="147" t="s">
        <v>192</v>
      </c>
      <c r="J119" s="185"/>
      <c r="K119" s="185"/>
      <c r="L119" s="185"/>
      <c r="M119" s="185"/>
      <c r="N119" s="185"/>
      <c r="O119" s="148">
        <f>IF(ABS(O34-'Group - Segment reporting'!AC25)&lt;0.001,0,O34-'Group - Segment reporting'!AC25)</f>
        <v>0</v>
      </c>
      <c r="P119" s="185"/>
      <c r="Q119" s="185"/>
      <c r="R119" s="185"/>
      <c r="S119" s="185"/>
      <c r="T119" s="185"/>
      <c r="U119" s="333"/>
      <c r="V119" s="333"/>
      <c r="W119" s="148">
        <f>IF(ABS(W34-'Group - Segment reporting'!AX25)&lt;0.001,0,W34-'Group - Segment reporting'!AX25)</f>
        <v>0</v>
      </c>
      <c r="X119" s="148"/>
      <c r="Y119" s="185"/>
      <c r="Z119" s="185"/>
      <c r="AA119" s="185"/>
      <c r="AB119" s="185"/>
      <c r="AC119" s="185"/>
      <c r="AD119" s="148">
        <f>IF(ABS(AD34-'Group - Segment reporting'!BS25)&lt;0.001,0,AD34-'Group - Segment reporting'!BS25)</f>
        <v>0</v>
      </c>
      <c r="AE119" s="185"/>
      <c r="AF119" s="185"/>
      <c r="AG119" s="185"/>
      <c r="AH119" s="185"/>
      <c r="AI119" s="185"/>
      <c r="AJ119" s="185"/>
      <c r="AK119" s="185"/>
      <c r="AL119" s="148">
        <f>IF(ABS(AL34-'Group - Segment reporting'!CN25)&lt;0.001,0,AL34-'Group - Segment reporting'!CN25)</f>
        <v>0</v>
      </c>
      <c r="AM119" s="148"/>
      <c r="AN119" s="185"/>
      <c r="AO119" s="185"/>
      <c r="AP119" s="185"/>
      <c r="AQ119" s="185"/>
      <c r="AR119" s="185"/>
      <c r="AS119" s="148">
        <f>IF(ABS(AS34-'Group - Segment reporting'!DI25)&lt;0.001,0,AS34-'Group - Segment reporting'!DI25)</f>
        <v>0</v>
      </c>
      <c r="AT119" s="185"/>
      <c r="AU119" s="185"/>
      <c r="AV119" s="185"/>
      <c r="AW119" s="185"/>
      <c r="AX119" s="185"/>
      <c r="AY119" s="185"/>
      <c r="AZ119" s="185"/>
      <c r="BA119" s="148">
        <f>IF(ABS(BA34-'Group - Segment reporting'!ED25)&lt;0.001,0,BA34-'Group - Segment reporting'!ED25)</f>
        <v>0</v>
      </c>
    </row>
    <row r="120" spans="2:81" s="146" customFormat="1" ht="12.75" hidden="1" customHeight="1">
      <c r="B120" s="146" t="s">
        <v>518</v>
      </c>
      <c r="H120" s="924" t="s">
        <v>192</v>
      </c>
      <c r="J120" s="185"/>
      <c r="K120" s="185"/>
      <c r="L120" s="185"/>
      <c r="M120" s="185"/>
      <c r="N120" s="185"/>
      <c r="O120" s="148">
        <f>IF(ABS(O35-'Group - Segment reporting'!AC26)&lt;0.001,0,O35-'Group - Segment reporting'!AC26)</f>
        <v>0</v>
      </c>
      <c r="P120" s="185"/>
      <c r="Q120" s="185"/>
      <c r="R120" s="185"/>
      <c r="S120" s="185"/>
      <c r="T120" s="185"/>
      <c r="U120" s="333"/>
      <c r="V120" s="333"/>
      <c r="W120" s="148">
        <f>IF(ABS(W35-'Group - Segment reporting'!AX26)&lt;0.001,0,W35-'Group - Segment reporting'!AX26)</f>
        <v>0</v>
      </c>
      <c r="X120" s="148"/>
      <c r="Y120" s="185"/>
      <c r="Z120" s="185"/>
      <c r="AA120" s="185"/>
      <c r="AB120" s="185"/>
      <c r="AC120" s="185"/>
      <c r="AD120" s="148">
        <f>IF(ABS(AD35-'Group - Segment reporting'!BS26)&lt;0.001,0,AD35-'Group - Segment reporting'!BS26)</f>
        <v>0</v>
      </c>
      <c r="AE120" s="185"/>
      <c r="AF120" s="185"/>
      <c r="AG120" s="185"/>
      <c r="AH120" s="185"/>
      <c r="AI120" s="185"/>
      <c r="AJ120" s="185"/>
      <c r="AK120" s="185"/>
      <c r="AL120" s="148">
        <f>IF(ABS(AL35-'Group - Segment reporting'!CN26)&lt;0.001,0,AL35-'Group - Segment reporting'!CN26)</f>
        <v>0</v>
      </c>
      <c r="AM120" s="148"/>
      <c r="AN120" s="185"/>
      <c r="AO120" s="185"/>
      <c r="AP120" s="185"/>
      <c r="AQ120" s="185"/>
      <c r="AR120" s="185"/>
      <c r="AS120" s="148">
        <f>IF(ABS(AS35-'Group - Segment reporting'!DI26)&lt;0.001,0,AS35-'Group - Segment reporting'!DI26)</f>
        <v>0</v>
      </c>
      <c r="AT120" s="185"/>
      <c r="AU120" s="185"/>
      <c r="AV120" s="185"/>
      <c r="AW120" s="185"/>
      <c r="AX120" s="185"/>
      <c r="AY120" s="185"/>
      <c r="AZ120" s="185"/>
      <c r="BA120" s="148">
        <f>IF(ABS(BA35-'Group - Segment reporting'!ED26)&lt;0.001,0,BA35-'Group - Segment reporting'!ED26)</f>
        <v>0</v>
      </c>
    </row>
    <row r="121" spans="2:81" s="146" customFormat="1" ht="12.75" hidden="1" customHeight="1">
      <c r="B121" s="146" t="s">
        <v>519</v>
      </c>
      <c r="H121" s="924" t="s">
        <v>192</v>
      </c>
      <c r="J121" s="185"/>
      <c r="K121" s="185"/>
      <c r="L121" s="185"/>
      <c r="M121" s="185"/>
      <c r="N121" s="185"/>
      <c r="O121" s="148">
        <f>IF(ABS(O36-'Group - Segment reporting'!W26)&lt;0.001,0,O36-'Group - Segment reporting'!W26)</f>
        <v>0</v>
      </c>
      <c r="P121" s="185"/>
      <c r="Q121" s="185"/>
      <c r="R121" s="185"/>
      <c r="S121" s="185"/>
      <c r="T121" s="185"/>
      <c r="U121" s="333"/>
      <c r="V121" s="333"/>
      <c r="W121" s="148">
        <f>IF(ABS(W36-'Group - Segment reporting'!AR26)&lt;0.001,0,W36-'Group - Segment reporting'!AR26)</f>
        <v>0</v>
      </c>
      <c r="X121" s="148"/>
      <c r="Y121" s="185"/>
      <c r="Z121" s="185"/>
      <c r="AA121" s="185"/>
      <c r="AB121" s="185"/>
      <c r="AC121" s="185"/>
      <c r="AD121" s="148">
        <f>IF(ABS(AD36-'Group - Segment reporting'!BM26)&lt;0.001,0,AD36-'Group - Segment reporting'!BM26)</f>
        <v>0</v>
      </c>
      <c r="AE121" s="185"/>
      <c r="AF121" s="185"/>
      <c r="AG121" s="185"/>
      <c r="AH121" s="185"/>
      <c r="AI121" s="185"/>
      <c r="AJ121" s="185"/>
      <c r="AK121" s="185"/>
      <c r="AL121" s="148">
        <f>IF(ABS(AL36-'Group - Segment reporting'!CH26)&lt;0.001,0,AL36-'Group - Segment reporting'!CH26)</f>
        <v>0</v>
      </c>
      <c r="AM121" s="148"/>
      <c r="AN121" s="185"/>
      <c r="AO121" s="185"/>
      <c r="AP121" s="185"/>
      <c r="AQ121" s="185"/>
      <c r="AR121" s="185"/>
      <c r="AS121" s="148">
        <f>IF(ABS(AS36-'Group - Segment reporting'!DC26)&lt;0.001,0,AS36-'Group - Segment reporting'!DC26)</f>
        <v>0</v>
      </c>
      <c r="AT121" s="185"/>
      <c r="AU121" s="185"/>
      <c r="AV121" s="185"/>
      <c r="AW121" s="185"/>
      <c r="AX121" s="185"/>
      <c r="AY121" s="185"/>
      <c r="AZ121" s="185"/>
      <c r="BA121" s="148">
        <f>IF(ABS(BA36-'Group - Segment reporting'!DX26)&lt;0.001,0,BA36-'Group - Segment reporting'!DX26)</f>
        <v>0</v>
      </c>
    </row>
    <row r="122" spans="2:81" s="211" customFormat="1" ht="12.75" hidden="1" customHeight="1">
      <c r="B122" s="186"/>
      <c r="C122" s="186"/>
      <c r="D122" s="186"/>
      <c r="E122" s="186"/>
      <c r="F122" s="186"/>
      <c r="H122" s="187"/>
      <c r="J122" s="186"/>
      <c r="K122" s="186"/>
      <c r="L122" s="186"/>
      <c r="M122" s="186"/>
      <c r="N122" s="186"/>
      <c r="O122" s="186"/>
      <c r="P122" s="186"/>
      <c r="Q122" s="186"/>
      <c r="R122" s="186"/>
      <c r="S122" s="186"/>
      <c r="T122" s="186"/>
      <c r="U122" s="417"/>
      <c r="V122" s="186"/>
      <c r="W122" s="186"/>
      <c r="Y122" s="186"/>
      <c r="Z122" s="186"/>
      <c r="AA122" s="186"/>
      <c r="AB122" s="186"/>
      <c r="AC122" s="186"/>
      <c r="AD122" s="186"/>
      <c r="AE122" s="186"/>
      <c r="AF122" s="186"/>
      <c r="AG122" s="186"/>
      <c r="AH122" s="186"/>
      <c r="AI122" s="186"/>
      <c r="AJ122" s="186"/>
      <c r="AK122" s="186"/>
      <c r="AL122" s="186"/>
      <c r="AN122" s="186"/>
      <c r="AO122" s="186"/>
      <c r="AP122" s="186"/>
      <c r="AQ122" s="186"/>
      <c r="AR122" s="186"/>
      <c r="AS122" s="186"/>
      <c r="AT122" s="186"/>
      <c r="AU122" s="186"/>
      <c r="AV122" s="186"/>
      <c r="AW122" s="186"/>
      <c r="AX122" s="186"/>
      <c r="AY122" s="186"/>
      <c r="AZ122" s="186"/>
      <c r="BA122" s="186"/>
      <c r="BD122" s="146"/>
      <c r="BE122" s="146"/>
      <c r="BF122" s="146"/>
      <c r="BG122" s="146"/>
      <c r="BH122" s="146"/>
      <c r="BI122" s="146"/>
      <c r="BJ122" s="146"/>
      <c r="BK122" s="146"/>
      <c r="BM122" s="146"/>
      <c r="BN122" s="146"/>
      <c r="BO122" s="146"/>
      <c r="BP122" s="146"/>
      <c r="BQ122" s="146"/>
      <c r="BR122" s="146"/>
      <c r="BS122" s="146"/>
      <c r="BT122" s="146"/>
      <c r="BV122" s="146"/>
      <c r="BW122" s="146"/>
      <c r="BX122" s="146"/>
      <c r="BY122" s="146"/>
      <c r="BZ122" s="146"/>
      <c r="CA122" s="146"/>
      <c r="CB122" s="146"/>
      <c r="CC122" s="146"/>
    </row>
    <row r="123" spans="2:81" s="56" customFormat="1" ht="12.75" hidden="1" customHeight="1">
      <c r="H123" s="63"/>
      <c r="U123" s="54"/>
      <c r="BD123" s="259"/>
      <c r="BE123" s="259"/>
      <c r="BF123" s="259"/>
      <c r="BG123" s="259"/>
      <c r="BH123" s="259"/>
      <c r="BI123" s="259"/>
      <c r="BJ123" s="259"/>
      <c r="BK123" s="259"/>
      <c r="BM123" s="259"/>
      <c r="BN123" s="259"/>
      <c r="BO123" s="259"/>
      <c r="BP123" s="259"/>
      <c r="BQ123" s="259"/>
      <c r="BR123" s="259"/>
      <c r="BS123" s="259"/>
      <c r="BT123" s="259"/>
      <c r="BV123" s="259"/>
      <c r="BW123" s="259"/>
      <c r="BX123" s="259"/>
      <c r="BY123" s="259"/>
      <c r="BZ123" s="259"/>
      <c r="CA123" s="259"/>
      <c r="CB123" s="259"/>
      <c r="CC123" s="259"/>
    </row>
    <row r="124" spans="2:81" s="386" customFormat="1" ht="12.75" hidden="1" customHeight="1">
      <c r="B124" s="401" t="s">
        <v>295</v>
      </c>
      <c r="C124" s="401"/>
      <c r="D124" s="401"/>
      <c r="E124" s="401"/>
      <c r="F124" s="401"/>
      <c r="G124" s="401"/>
      <c r="H124" s="402" t="s">
        <v>192</v>
      </c>
      <c r="J124" s="403"/>
      <c r="K124" s="403"/>
      <c r="L124" s="403"/>
      <c r="M124" s="403"/>
      <c r="N124" s="404">
        <f>IF(ABS(N24-'Group - Segment reporting'!V18)&lt;0.001,0,N24-'Group - Segment reporting'!V18)</f>
        <v>0</v>
      </c>
      <c r="O124" s="404">
        <f>IF(ABS(O24-'Group - Segment reporting'!W18)&lt;0.001,0,O24-'Group - Segment reporting'!W18)</f>
        <v>0</v>
      </c>
      <c r="P124" s="403"/>
      <c r="Q124" s="403"/>
      <c r="R124" s="403"/>
      <c r="S124" s="403"/>
      <c r="T124" s="403"/>
      <c r="U124" s="418"/>
      <c r="V124" s="404">
        <f>IF(ABS(V24-'Group - Segment reporting'!AQ18)&lt;0.001,0,V24-'Group - Segment reporting'!AQ18)</f>
        <v>0</v>
      </c>
      <c r="W124" s="404">
        <f>IF(ABS(W24-'Group - Segment reporting'!AR18)&lt;0.001,0,W24-'Group - Segment reporting'!AR18)</f>
        <v>0</v>
      </c>
      <c r="X124" s="388"/>
      <c r="Y124" s="403"/>
      <c r="Z124" s="403"/>
      <c r="AA124" s="403"/>
      <c r="AB124" s="403"/>
      <c r="AC124" s="404">
        <f>IF(ABS(AC24-'Group - Segment reporting'!BL18)&lt;0.001,0,AC24-'Group - Segment reporting'!BL18)</f>
        <v>0</v>
      </c>
      <c r="AD124" s="404">
        <f>IF(ABS(AD24-'Group - Segment reporting'!BM18)&lt;0.001,0,AD24-'Group - Segment reporting'!BM18)</f>
        <v>0</v>
      </c>
      <c r="AE124" s="403"/>
      <c r="AF124" s="403"/>
      <c r="AG124" s="403"/>
      <c r="AH124" s="403"/>
      <c r="AI124" s="403"/>
      <c r="AJ124" s="403"/>
      <c r="AK124" s="404">
        <f>IF(ABS(AK24-'Group - Segment reporting'!CG18)&lt;0.001,0,AK24-'Group - Segment reporting'!CG18)</f>
        <v>0</v>
      </c>
      <c r="AL124" s="404">
        <f>IF(ABS(AL24-'Group - Segment reporting'!CH18)&lt;0.001,0,AL24-'Group - Segment reporting'!CH18)</f>
        <v>0</v>
      </c>
      <c r="AM124" s="388"/>
      <c r="AN124" s="403"/>
      <c r="AO124" s="403"/>
      <c r="AP124" s="403"/>
      <c r="AQ124" s="403"/>
      <c r="AR124" s="404">
        <f>IF(ABS(AR24-'Group - Segment reporting'!DB18)&lt;0.001,0,AR24-'Group - Segment reporting'!DB18)</f>
        <v>0</v>
      </c>
      <c r="AS124" s="404">
        <f>IF(ABS(AS24-'Group - Segment reporting'!DC18)&lt;0.001,0,AS24-'Group - Segment reporting'!DC18)</f>
        <v>0</v>
      </c>
      <c r="AT124" s="403"/>
      <c r="AU124" s="403"/>
      <c r="AV124" s="403"/>
      <c r="AW124" s="403"/>
      <c r="AX124" s="403"/>
      <c r="AY124" s="403"/>
      <c r="AZ124" s="404">
        <f>IF(ABS(AZ24-'Group - Segment reporting'!DW18)&lt;0.001,0,AZ24-'Group - Segment reporting'!DW18)</f>
        <v>0</v>
      </c>
      <c r="BA124" s="404">
        <f>IF(ABS(BA24-'Group - Segment reporting'!DX18)&lt;0.001,0,BA24-'Group - Segment reporting'!DX18)</f>
        <v>0</v>
      </c>
    </row>
    <row r="125" spans="2:81" s="211" customFormat="1" ht="12.75" hidden="1" customHeight="1">
      <c r="B125" s="186"/>
      <c r="C125" s="186"/>
      <c r="D125" s="186"/>
      <c r="E125" s="186"/>
      <c r="F125" s="186"/>
      <c r="H125" s="187"/>
      <c r="J125" s="186"/>
      <c r="K125" s="186"/>
      <c r="L125" s="186"/>
      <c r="M125" s="186"/>
      <c r="N125" s="186"/>
      <c r="O125" s="186"/>
      <c r="P125" s="186"/>
      <c r="Q125" s="186"/>
      <c r="R125" s="186"/>
      <c r="S125" s="186"/>
      <c r="T125" s="186"/>
      <c r="U125" s="417"/>
      <c r="V125" s="186"/>
      <c r="W125" s="186"/>
      <c r="Y125" s="186"/>
      <c r="Z125" s="186"/>
      <c r="AA125" s="186"/>
      <c r="AB125" s="186"/>
      <c r="AC125" s="186"/>
      <c r="AD125" s="186"/>
      <c r="AE125" s="186"/>
      <c r="AF125" s="186"/>
      <c r="AG125" s="186"/>
      <c r="AH125" s="186"/>
      <c r="AI125" s="186"/>
      <c r="AJ125" s="186"/>
      <c r="AK125" s="186"/>
      <c r="AL125" s="186"/>
      <c r="AN125" s="186"/>
      <c r="AO125" s="186"/>
      <c r="AP125" s="186"/>
      <c r="AQ125" s="186"/>
      <c r="AR125" s="186"/>
      <c r="AS125" s="186"/>
      <c r="AT125" s="186"/>
      <c r="AU125" s="186"/>
      <c r="AV125" s="186"/>
      <c r="AW125" s="186"/>
      <c r="AX125" s="186"/>
      <c r="AY125" s="186"/>
      <c r="AZ125" s="186"/>
      <c r="BA125" s="186"/>
      <c r="BD125" s="146"/>
      <c r="BE125" s="146"/>
      <c r="BF125" s="146"/>
      <c r="BG125" s="146"/>
      <c r="BH125" s="146"/>
      <c r="BI125" s="146"/>
      <c r="BJ125" s="146"/>
      <c r="BK125" s="146"/>
      <c r="BM125" s="146"/>
      <c r="BN125" s="146"/>
      <c r="BO125" s="146"/>
      <c r="BP125" s="146"/>
      <c r="BQ125" s="146"/>
      <c r="BR125" s="146"/>
      <c r="BS125" s="146"/>
      <c r="BT125" s="146"/>
      <c r="BV125" s="146"/>
      <c r="BW125" s="146"/>
      <c r="BX125" s="146"/>
      <c r="BY125" s="146"/>
      <c r="BZ125" s="146"/>
      <c r="CA125" s="146"/>
      <c r="CB125" s="146"/>
      <c r="CC125" s="146"/>
    </row>
    <row r="126" spans="2:81" s="211" customFormat="1" ht="12.75" hidden="1">
      <c r="H126" s="13"/>
      <c r="U126" s="208"/>
      <c r="BD126" s="146"/>
      <c r="BE126" s="146"/>
      <c r="BF126" s="146"/>
      <c r="BG126" s="146"/>
      <c r="BH126" s="146"/>
      <c r="BI126" s="146"/>
      <c r="BJ126" s="146"/>
      <c r="BK126" s="146"/>
      <c r="BM126" s="146"/>
      <c r="BN126" s="146"/>
      <c r="BO126" s="146"/>
      <c r="BP126" s="146"/>
      <c r="BQ126" s="146"/>
      <c r="BR126" s="146"/>
      <c r="BS126" s="146"/>
      <c r="BT126" s="146"/>
      <c r="BV126" s="146"/>
      <c r="BW126" s="146"/>
      <c r="BX126" s="146"/>
      <c r="BY126" s="146"/>
      <c r="BZ126" s="146"/>
      <c r="CA126" s="146"/>
      <c r="CB126" s="146"/>
      <c r="CC126" s="146"/>
    </row>
  </sheetData>
  <customSheetViews>
    <customSheetView guid="{F499C411-D421-49FC-BA0F-3A5BFE024471}" scale="80" showPageBreaks="1" showGridLines="0" printArea="1">
      <pane xSplit="9" ySplit="7" topLeftCell="J8" activePane="bottomRight" state="frozen"/>
      <selection pane="bottomRight" activeCell="AN70" activeCellId="2" sqref="J70:W86 Y70:AL86 AN70:BA86"/>
      <colBreaks count="2" manualBreakCount="2">
        <brk id="23" max="1048575" man="1"/>
        <brk id="38" max="1048575" man="1"/>
      </colBreaks>
      <pageMargins left="0.39370078740157483" right="0.39370078740157483" top="0.59055118110236227" bottom="0.39370078740157483" header="0.31496062992125984" footer="0.27559055118110237"/>
      <pageSetup paperSize="9" scale="60" orientation="landscape" r:id="rId1"/>
      <headerFooter alignWithMargins="0">
        <oddFooter>&amp;LOrange - investor relations department&amp;C&amp;F - &amp;A&amp;R&amp;P / &amp;N</oddFooter>
      </headerFooter>
    </customSheetView>
    <customSheetView guid="{6DF9C658-BC68-4C4C-9148-875EC5A4DDB0}" scale="80" showPageBreaks="1" showGridLines="0" printArea="1" hiddenColumns="1">
      <pane xSplit="21" ySplit="7" topLeftCell="W8" activePane="bottomRight" state="frozen"/>
      <selection pane="bottomRight" activeCell="B6" sqref="B6:F7"/>
      <rowBreaks count="1" manualBreakCount="1">
        <brk id="54" max="16383" man="1"/>
      </rowBreaks>
      <colBreaks count="1" manualBreakCount="1">
        <brk id="38" max="1048575" man="1"/>
      </colBreaks>
      <pageMargins left="0.39370078740157483" right="0.39370078740157483" top="0.59055118110236227" bottom="0.39370078740157483" header="0.31496062992125984" footer="0.27559055118110237"/>
      <pageSetup paperSize="9" scale="60" orientation="landscape" r:id="rId2"/>
      <headerFooter alignWithMargins="0">
        <oddFooter>&amp;LOrange - investor relations department&amp;C&amp;F - &amp;A&amp;R&amp;P / &amp;N</oddFooter>
      </headerFooter>
    </customSheetView>
    <customSheetView guid="{D079B40A-677C-4B4A-9CB7-C61F22CB4049}" scale="80" showPageBreaks="1" showGridLines="0" printArea="1">
      <pane xSplit="9" ySplit="7" topLeftCell="BT8" activePane="bottomRight" state="frozen"/>
      <selection pane="bottomRight" activeCell="BC11" sqref="BC11:CB11"/>
      <colBreaks count="2" manualBreakCount="2">
        <brk id="23" max="1048575" man="1"/>
        <brk id="38" max="1048575" man="1"/>
      </colBreaks>
      <pageMargins left="0.39370078740157483" right="0.39370078740157483" top="0.59055118110236227" bottom="0.39370078740157483" header="0.31496062992125984" footer="0.27559055118110237"/>
      <pageSetup paperSize="9" scale="60" orientation="landscape" r:id="rId3"/>
      <headerFooter alignWithMargins="0">
        <oddFooter>&amp;LOrange - investor relations department&amp;C&amp;F - &amp;A&amp;R&amp;P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31496062992125984" footer="0.27559055118110237"/>
      <pageSetup paperSize="9" scale="60" orientation="landscape" r:id="rId4"/>
      <headerFooter alignWithMargins="0">
        <oddFooter>&amp;LFrance Telecom - investor relations department&amp;C&amp;F - &amp;A&amp;R&amp;P / &amp;N</oddFooter>
      </headerFooter>
    </customSheetView>
    <customSheetView guid="{A64694CB-40F6-4DE1-9D7E-DEB668D164B3}" scale="70" showPageBreaks="1" showGridLines="0" printArea="1">
      <pane xSplit="8" ySplit="7" topLeftCell="I8" activePane="bottomRight" state="frozenSplit"/>
      <selection pane="bottomRight" activeCell="K28" sqref="K28"/>
      <colBreaks count="3" manualBreakCount="3">
        <brk id="23" max="1048575" man="1"/>
        <brk id="38" max="1048575" man="1"/>
        <brk id="53" max="52" man="1"/>
      </colBreaks>
      <pageMargins left="0.39370078740157483" right="0.39370078740157483" top="0.59055118110236227" bottom="0.39370078740157483" header="0.31496062992125984" footer="0.27559055118110237"/>
      <pageSetup paperSize="9" scale="52" orientation="landscape" r:id="rId5"/>
      <headerFooter alignWithMargins="0">
        <oddFooter>&amp;LFrance Telecom - investor relations department&amp;C&amp;F - &amp;A&amp;R&amp;P / &amp;N</oddFooter>
      </headerFooter>
    </customSheetView>
  </customSheetViews>
  <mergeCells count="21">
    <mergeCell ref="AK58:AL58"/>
    <mergeCell ref="AK59:AL59"/>
    <mergeCell ref="AC58:AD58"/>
    <mergeCell ref="AC59:AD59"/>
    <mergeCell ref="N57:O57"/>
    <mergeCell ref="N58:O58"/>
    <mergeCell ref="N59:O59"/>
    <mergeCell ref="V57:W57"/>
    <mergeCell ref="V58:W58"/>
    <mergeCell ref="V59:W59"/>
    <mergeCell ref="AR58:AS58"/>
    <mergeCell ref="AR59:AS59"/>
    <mergeCell ref="AZ57:BA57"/>
    <mergeCell ref="AZ58:BA58"/>
    <mergeCell ref="AZ59:BA59"/>
    <mergeCell ref="F1:F5"/>
    <mergeCell ref="AR57:AS57"/>
    <mergeCell ref="AK57:AL57"/>
    <mergeCell ref="B6:F7"/>
    <mergeCell ref="H6:H7"/>
    <mergeCell ref="AC57:AD57"/>
  </mergeCells>
  <phoneticPr fontId="220" type="noConversion"/>
  <conditionalFormatting sqref="BD27:BK27 BM27:BT27 BV27:CC27 BV11:CC11 BM11:BT11 BD11:BK11 BD30:BK31 BM30:BT31 BV30:CC31 BD38:BK44 BM38:BT44 BV38:CC44 J77:T77 Y77:AL77 AN77:BA77 AN80:BA81 Y80:AL81 J80:T81 J83:T87 Y83:AL87 AN83:BA87 BV35:CC35 BM35:BT35 BD35:BK35 V83:W87 V80:W81 V77:W77 BD14:BK18 BM14:BT18 BV14:CC18">
    <cfRule type="cellIs" dxfId="2162" priority="126" operator="notBetween">
      <formula>-2</formula>
      <formula>2</formula>
    </cfRule>
  </conditionalFormatting>
  <conditionalFormatting sqref="BD57:BK59 BM57:BT59 BV57:CC59">
    <cfRule type="cellIs" dxfId="2161" priority="125" operator="notBetween">
      <formula>-2</formula>
      <formula>2</formula>
    </cfRule>
  </conditionalFormatting>
  <conditionalFormatting sqref="H66:H67">
    <cfRule type="cellIs" dxfId="2160" priority="124" operator="notEqual">
      <formula>0</formula>
    </cfRule>
  </conditionalFormatting>
  <conditionalFormatting sqref="J124:W124 Y124:AL124 AN124:BA124">
    <cfRule type="cellIs" dxfId="2159" priority="122" operator="notBetween">
      <formula>-0.0009999999</formula>
      <formula>0.0009999999</formula>
    </cfRule>
  </conditionalFormatting>
  <conditionalFormatting sqref="J93:W101 AN118:BA120 Y118:AL120 J118:W120 Y93:AL101 AN93:BA101 AN104:BA108 Y104:AL108 J104:W108 J111:W112 Y111:AL112 AN111:BA112 AN115:BA116 Y115:AL116 J115:W116">
    <cfRule type="cellIs" dxfId="2158" priority="99" operator="notBetween">
      <formula>-0.9999999999</formula>
      <formula>0.9999999999</formula>
    </cfRule>
  </conditionalFormatting>
  <conditionalFormatting sqref="H70">
    <cfRule type="cellIs" dxfId="2157" priority="98" operator="notEqual">
      <formula>"OK"</formula>
    </cfRule>
  </conditionalFormatting>
  <conditionalFormatting sqref="BD19:BK20 BM19:BT20 BV19:CC20 BV22:CC22 BM22:BT22 BD22:BK22 BD24:BK24 BM24:BT24 BV24:CC24 BV26:CC26 BM26:BT26 BD26:BK26">
    <cfRule type="cellIs" dxfId="2156" priority="88" operator="notBetween">
      <formula>-2</formula>
      <formula>2</formula>
    </cfRule>
  </conditionalFormatting>
  <conditionalFormatting sqref="BV21:CC21 BM21:BT21 BD21:BK21">
    <cfRule type="cellIs" dxfId="2155" priority="87" operator="notBetween">
      <formula>-2</formula>
      <formula>2</formula>
    </cfRule>
  </conditionalFormatting>
  <conditionalFormatting sqref="H68">
    <cfRule type="cellIs" dxfId="2154" priority="85" operator="notEqual">
      <formula>0</formula>
    </cfRule>
  </conditionalFormatting>
  <conditionalFormatting sqref="BV23:CC23 BM23:BT23 BD23:BK23">
    <cfRule type="cellIs" dxfId="2153" priority="84" operator="notBetween">
      <formula>-2</formula>
      <formula>2</formula>
    </cfRule>
  </conditionalFormatting>
  <conditionalFormatting sqref="BV25:CC25 BM25:BT25 BD25:BK25">
    <cfRule type="cellIs" dxfId="2152" priority="83" operator="notBetween">
      <formula>-2</formula>
      <formula>2</formula>
    </cfRule>
  </conditionalFormatting>
  <conditionalFormatting sqref="BD28:BK28 BM28:BT28 BV28:CC28">
    <cfRule type="cellIs" dxfId="2151" priority="82" operator="notBetween">
      <formula>-2</formula>
      <formula>2</formula>
    </cfRule>
  </conditionalFormatting>
  <conditionalFormatting sqref="BD29:BK29 BM29:BT29 BV29:CC29">
    <cfRule type="cellIs" dxfId="2150" priority="81" operator="notBetween">
      <formula>-2</formula>
      <formula>2</formula>
    </cfRule>
  </conditionalFormatting>
  <conditionalFormatting sqref="BD36:BK36 BM36:BT36 BV36:CC36">
    <cfRule type="cellIs" dxfId="2149" priority="80" operator="notBetween">
      <formula>-2</formula>
      <formula>2</formula>
    </cfRule>
  </conditionalFormatting>
  <conditionalFormatting sqref="BD37:BK37 BM37:BT37 BV37:CC37">
    <cfRule type="cellIs" dxfId="2148" priority="79" operator="notBetween">
      <formula>-2</formula>
      <formula>2</formula>
    </cfRule>
  </conditionalFormatting>
  <conditionalFormatting sqref="BD49:BK49 BM49:BT49 BV49:CC49">
    <cfRule type="cellIs" dxfId="2147" priority="78" operator="notBetween">
      <formula>-2</formula>
      <formula>2</formula>
    </cfRule>
  </conditionalFormatting>
  <conditionalFormatting sqref="BV50:CC50 BM50:BT50 BD50:BK50">
    <cfRule type="cellIs" dxfId="2146" priority="75" operator="notBetween">
      <formula>-2</formula>
      <formula>2</formula>
    </cfRule>
  </conditionalFormatting>
  <conditionalFormatting sqref="AN78:BA78 Y78:AL78 J78:T78 V78:W78">
    <cfRule type="cellIs" dxfId="2145" priority="73" operator="notBetween">
      <formula>-2</formula>
      <formula>2</formula>
    </cfRule>
  </conditionalFormatting>
  <conditionalFormatting sqref="AN79:BA79 Y79:AL79 J79:T79 V79:W79">
    <cfRule type="cellIs" dxfId="2144" priority="72" operator="notBetween">
      <formula>-2</formula>
      <formula>2</formula>
    </cfRule>
  </conditionalFormatting>
  <conditionalFormatting sqref="J82:T82 Y82:AL82 AN82:BA82 V82:W82">
    <cfRule type="cellIs" dxfId="2143" priority="71" operator="notBetween">
      <formula>-2</formula>
      <formula>2</formula>
    </cfRule>
  </conditionalFormatting>
  <conditionalFormatting sqref="J89:T89 Y89:AL89 AN89:BA89 V89:W89">
    <cfRule type="cellIs" dxfId="2142" priority="70" operator="notBetween">
      <formula>-2</formula>
      <formula>2</formula>
    </cfRule>
  </conditionalFormatting>
  <conditionalFormatting sqref="BV34:CC34 BM34:BT34 BD34:BK34">
    <cfRule type="cellIs" dxfId="2141" priority="66" operator="notBetween">
      <formula>-2</formula>
      <formula>2</formula>
    </cfRule>
  </conditionalFormatting>
  <conditionalFormatting sqref="BV32:CC32 BM32:BT32 BD32:BK32">
    <cfRule type="cellIs" dxfId="2140" priority="68" operator="notBetween">
      <formula>-2</formula>
      <formula>2</formula>
    </cfRule>
  </conditionalFormatting>
  <conditionalFormatting sqref="BV33:CC33 BM33:BT33 BD33:BK33">
    <cfRule type="cellIs" dxfId="2139" priority="67" operator="notBetween">
      <formula>-2</formula>
      <formula>2</formula>
    </cfRule>
  </conditionalFormatting>
  <conditionalFormatting sqref="J117:W117 Y117:AL117 AN117:BA117">
    <cfRule type="cellIs" dxfId="2138" priority="65" operator="notBetween">
      <formula>-0.9999999999</formula>
      <formula>0.9999999999</formula>
    </cfRule>
  </conditionalFormatting>
  <conditionalFormatting sqref="BV52:CC52 BM52:BT52 BD52:BK52">
    <cfRule type="cellIs" dxfId="2137" priority="64" operator="notBetween">
      <formula>-2</formula>
      <formula>2</formula>
    </cfRule>
  </conditionalFormatting>
  <conditionalFormatting sqref="J73:T73 V73:W73">
    <cfRule type="cellIs" dxfId="2136" priority="32" operator="greaterThan">
      <formula>0</formula>
    </cfRule>
  </conditionalFormatting>
  <conditionalFormatting sqref="K73">
    <cfRule type="expression" dxfId="2135" priority="31">
      <formula>OR(K73&gt;0,K73&lt;0)</formula>
    </cfRule>
  </conditionalFormatting>
  <conditionalFormatting sqref="Y73:AL73">
    <cfRule type="cellIs" dxfId="2134" priority="30" operator="greaterThan">
      <formula>0</formula>
    </cfRule>
  </conditionalFormatting>
  <conditionalFormatting sqref="Z73">
    <cfRule type="expression" dxfId="2133" priority="29">
      <formula>OR(Z73&gt;0,Z73&lt;0)</formula>
    </cfRule>
  </conditionalFormatting>
  <conditionalFormatting sqref="AN73:BA73">
    <cfRule type="cellIs" dxfId="2132" priority="28" operator="greaterThan">
      <formula>0</formula>
    </cfRule>
  </conditionalFormatting>
  <conditionalFormatting sqref="AO73">
    <cfRule type="expression" dxfId="2131" priority="27">
      <formula>OR(AO73&gt;0,AO73&lt;0)</formula>
    </cfRule>
  </conditionalFormatting>
  <conditionalFormatting sqref="H69">
    <cfRule type="cellIs" dxfId="2130" priority="26" operator="notEqual">
      <formula>0</formula>
    </cfRule>
  </conditionalFormatting>
  <conditionalFormatting sqref="BD48:BK48 BM48:BT48 BV48:CC48">
    <cfRule type="cellIs" dxfId="2129" priority="24" operator="notBetween">
      <formula>-2</formula>
      <formula>2</formula>
    </cfRule>
  </conditionalFormatting>
  <conditionalFormatting sqref="BD53:BK53 BM53:BT53 BV53:CC53">
    <cfRule type="cellIs" dxfId="2128" priority="23" operator="notBetween">
      <formula>-2</formula>
      <formula>2</formula>
    </cfRule>
  </conditionalFormatting>
  <conditionalFormatting sqref="J88:T88 Y88:AL88 AN88:BA88 V88:W88">
    <cfRule type="cellIs" dxfId="2127" priority="22" operator="notBetween">
      <formula>-2</formula>
      <formula>2</formula>
    </cfRule>
  </conditionalFormatting>
  <conditionalFormatting sqref="J90:T90 Y90:AL90 AN90:BA90 V90:W90">
    <cfRule type="cellIs" dxfId="2126" priority="21" operator="notBetween">
      <formula>-2</formula>
      <formula>2</formula>
    </cfRule>
  </conditionalFormatting>
  <conditionalFormatting sqref="U77 U80:U81 U83:U87">
    <cfRule type="cellIs" dxfId="2125" priority="20" operator="notBetween">
      <formula>-2</formula>
      <formula>2</formula>
    </cfRule>
  </conditionalFormatting>
  <conditionalFormatting sqref="U78">
    <cfRule type="cellIs" dxfId="2124" priority="19" operator="notBetween">
      <formula>-2</formula>
      <formula>2</formula>
    </cfRule>
  </conditionalFormatting>
  <conditionalFormatting sqref="U79">
    <cfRule type="cellIs" dxfId="2123" priority="18" operator="notBetween">
      <formula>-2</formula>
      <formula>2</formula>
    </cfRule>
  </conditionalFormatting>
  <conditionalFormatting sqref="U82">
    <cfRule type="cellIs" dxfId="2122" priority="17" operator="notBetween">
      <formula>-2</formula>
      <formula>2</formula>
    </cfRule>
  </conditionalFormatting>
  <conditionalFormatting sqref="U89">
    <cfRule type="cellIs" dxfId="2121" priority="16" operator="notBetween">
      <formula>-2</formula>
      <formula>2</formula>
    </cfRule>
  </conditionalFormatting>
  <conditionalFormatting sqref="U73">
    <cfRule type="cellIs" dxfId="2120" priority="15" operator="greaterThan">
      <formula>0</formula>
    </cfRule>
  </conditionalFormatting>
  <conditionalFormatting sqref="U88">
    <cfRule type="cellIs" dxfId="2119" priority="14" operator="notBetween">
      <formula>-2</formula>
      <formula>2</formula>
    </cfRule>
  </conditionalFormatting>
  <conditionalFormatting sqref="U90">
    <cfRule type="cellIs" dxfId="2118" priority="13" operator="notBetween">
      <formula>-2</formula>
      <formula>2</formula>
    </cfRule>
  </conditionalFormatting>
  <conditionalFormatting sqref="BD12:BK12 BM12:BT12 BV12:CC12">
    <cfRule type="cellIs" dxfId="2117" priority="12" operator="notBetween">
      <formula>-2</formula>
      <formula>2</formula>
    </cfRule>
  </conditionalFormatting>
  <conditionalFormatting sqref="BD13:BK13 BM13:BT13 BV13:CC13">
    <cfRule type="cellIs" dxfId="2116" priority="11" operator="notBetween">
      <formula>-2</formula>
      <formula>2</formula>
    </cfRule>
  </conditionalFormatting>
  <conditionalFormatting sqref="AN76:BA76 Y76:AL76 J76:T76 V76:W76">
    <cfRule type="cellIs" dxfId="2115" priority="10" operator="notBetween">
      <formula>-2</formula>
      <formula>2</formula>
    </cfRule>
  </conditionalFormatting>
  <conditionalFormatting sqref="U76">
    <cfRule type="cellIs" dxfId="2114" priority="9" operator="notBetween">
      <formula>-2</formula>
      <formula>2</formula>
    </cfRule>
  </conditionalFormatting>
  <conditionalFormatting sqref="J102:W102 Y102:AL102 AN102:BA102">
    <cfRule type="cellIs" dxfId="2113" priority="8" operator="notBetween">
      <formula>-0.9999999999</formula>
      <formula>0.9999999999</formula>
    </cfRule>
  </conditionalFormatting>
  <conditionalFormatting sqref="J109:W109 Y109:AL109 AN109:BA109">
    <cfRule type="cellIs" dxfId="2112" priority="7" operator="notBetween">
      <formula>-0.9999999999</formula>
      <formula>0.9999999999</formula>
    </cfRule>
  </conditionalFormatting>
  <conditionalFormatting sqref="J113:W113 Y113:AL113 AN113:BA113">
    <cfRule type="cellIs" dxfId="2111" priority="6" operator="notBetween">
      <formula>-0.9999999999</formula>
      <formula>0.9999999999</formula>
    </cfRule>
  </conditionalFormatting>
  <conditionalFormatting sqref="AN121:BA121 Y121:AL121 J121:W121">
    <cfRule type="cellIs" dxfId="2110" priority="5" operator="notBetween">
      <formula>-0.9999999999</formula>
      <formula>0.9999999999</formula>
    </cfRule>
  </conditionalFormatting>
  <conditionalFormatting sqref="J103:W103 Y103:AL103 AN103:BA103">
    <cfRule type="cellIs" dxfId="2109" priority="4" operator="notBetween">
      <formula>-0.9999999999</formula>
      <formula>0.9999999999</formula>
    </cfRule>
  </conditionalFormatting>
  <conditionalFormatting sqref="J110:W110 Y110:AL110 AN110:BA110">
    <cfRule type="cellIs" dxfId="2108" priority="3" operator="notBetween">
      <formula>-0.9999999999</formula>
      <formula>0.9999999999</formula>
    </cfRule>
  </conditionalFormatting>
  <conditionalFormatting sqref="J114:W114 Y114:AL114 AN114:BA114">
    <cfRule type="cellIs" dxfId="2107" priority="2" operator="notBetween">
      <formula>-0.9999999999</formula>
      <formula>0.9999999999</formula>
    </cfRule>
  </conditionalFormatting>
  <conditionalFormatting sqref="BD51:BK51 BM51:BT51 BV51:CC51">
    <cfRule type="cellIs" dxfId="2106" priority="1" operator="notBetween">
      <formula>-2</formula>
      <formula>2</formula>
    </cfRule>
  </conditionalFormatting>
  <pageMargins left="0.39370078740157483" right="0.39370078740157483" top="0.59055118110236227" bottom="0.39370078740157483" header="0.31496062992125984" footer="0.27559055118110237"/>
  <pageSetup paperSize="9" scale="60" orientation="landscape" r:id="rId6"/>
  <headerFooter alignWithMargins="0">
    <oddFooter>&amp;LOrange - investor relations department&amp;C&amp;F - &amp;A&amp;R&amp;P / &amp;N</oddFooter>
  </headerFooter>
  <rowBreaks count="1" manualBreakCount="1">
    <brk id="54" max="16383" man="1"/>
  </rowBreaks>
  <colBreaks count="1" manualBreakCount="1">
    <brk id="38" max="1048575" man="1"/>
  </colBreaks>
  <drawing r:id="rId7"/>
  <legacyDrawing r:id="rId8"/>
  <controls>
    <mc:AlternateContent xmlns:mc="http://schemas.openxmlformats.org/markup-compatibility/2006">
      <mc:Choice Requires="x14">
        <control shapeId="3073"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3073" r:id="rId9" name="CustomMemberDispatchertb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tabColor theme="9" tint="-0.249977111117893"/>
  </sheetPr>
  <dimension ref="A1:Z52"/>
  <sheetViews>
    <sheetView showGridLines="0" zoomScale="80" zoomScaleNormal="80" zoomScaleSheetLayoutView="7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7" customWidth="1"/>
    <col min="6" max="6" width="50.7109375" style="7" customWidth="1"/>
    <col min="7" max="7" width="1.7109375" style="7" customWidth="1"/>
    <col min="8" max="8" width="10.7109375" style="22" customWidth="1"/>
    <col min="9" max="9" width="2.7109375" style="7" customWidth="1"/>
    <col min="10" max="11" width="12.28515625" style="7" hidden="1" customWidth="1"/>
    <col min="12" max="12" width="12.28515625" style="52" customWidth="1"/>
    <col min="13" max="13" width="2.7109375" style="7" customWidth="1"/>
    <col min="14" max="15" width="12.28515625" style="7" customWidth="1"/>
    <col min="16" max="16" width="12.28515625" style="52" customWidth="1"/>
    <col min="17" max="17" width="2.7109375" style="7" customWidth="1"/>
    <col min="18" max="19" width="12.28515625" style="7" customWidth="1"/>
    <col min="20" max="20" width="12.28515625" style="52" customWidth="1"/>
    <col min="21" max="21" width="10.7109375" style="7" customWidth="1"/>
    <col min="22" max="22" width="5.7109375" style="7" hidden="1" customWidth="1"/>
    <col min="23" max="25" width="10.7109375" style="143" hidden="1" customWidth="1"/>
    <col min="26" max="26" width="5.7109375" style="7" hidden="1" customWidth="1"/>
    <col min="27" max="27" width="11.42578125" style="7" customWidth="1"/>
    <col min="28" max="16384" width="11.42578125" style="7"/>
  </cols>
  <sheetData>
    <row r="1" spans="2:26" ht="12" customHeight="1">
      <c r="F1" s="1350" t="s">
        <v>615</v>
      </c>
    </row>
    <row r="2" spans="2:26" ht="12" customHeight="1">
      <c r="F2" s="1350"/>
    </row>
    <row r="3" spans="2:26" ht="12" customHeight="1">
      <c r="F3" s="1350"/>
    </row>
    <row r="4" spans="2:26" ht="12" customHeight="1">
      <c r="F4" s="1350"/>
    </row>
    <row r="5" spans="2:26" ht="12" customHeight="1">
      <c r="F5" s="1353"/>
    </row>
    <row r="6" spans="2:26" ht="23.25" customHeight="1">
      <c r="B6" s="1358" t="s">
        <v>65</v>
      </c>
      <c r="C6" s="1359"/>
      <c r="D6" s="1359"/>
      <c r="E6" s="1359"/>
      <c r="F6" s="1359"/>
      <c r="G6" s="21"/>
      <c r="H6" s="1358" t="s">
        <v>601</v>
      </c>
      <c r="J6" s="892">
        <v>2016</v>
      </c>
      <c r="K6" s="892"/>
      <c r="L6" s="892">
        <v>2016</v>
      </c>
      <c r="N6" s="892">
        <v>2017</v>
      </c>
      <c r="O6" s="892"/>
      <c r="P6" s="892"/>
      <c r="R6" s="892">
        <v>2018</v>
      </c>
      <c r="S6" s="892"/>
      <c r="T6" s="892"/>
      <c r="W6" s="1141" t="str">
        <f>IF($L$7="FY16","OFF","ON")</f>
        <v>OFF</v>
      </c>
    </row>
    <row r="7" spans="2:26" s="114" customFormat="1" ht="29.25" customHeight="1">
      <c r="B7" s="1360"/>
      <c r="C7" s="1360"/>
      <c r="D7" s="1360"/>
      <c r="E7" s="1360"/>
      <c r="F7" s="1360"/>
      <c r="H7" s="1379"/>
      <c r="I7" s="65"/>
      <c r="J7" s="202" t="s">
        <v>251</v>
      </c>
      <c r="K7" s="64" t="s">
        <v>254</v>
      </c>
      <c r="L7" s="202" t="s">
        <v>255</v>
      </c>
      <c r="M7" s="414"/>
      <c r="N7" s="202" t="s">
        <v>371</v>
      </c>
      <c r="O7" s="64" t="s">
        <v>374</v>
      </c>
      <c r="P7" s="202" t="s">
        <v>375</v>
      </c>
      <c r="Q7" s="269"/>
      <c r="R7" s="202" t="s">
        <v>461</v>
      </c>
      <c r="S7" s="64" t="s">
        <v>464</v>
      </c>
      <c r="T7" s="202" t="s">
        <v>465</v>
      </c>
      <c r="U7" s="280"/>
      <c r="V7" s="426"/>
      <c r="W7" s="1131" t="s">
        <v>117</v>
      </c>
      <c r="X7" s="265" t="s">
        <v>120</v>
      </c>
      <c r="Y7" s="265" t="s">
        <v>122</v>
      </c>
      <c r="Z7" s="427"/>
    </row>
    <row r="8" spans="2:26" s="90" customFormat="1" ht="15" customHeight="1">
      <c r="H8" s="99"/>
      <c r="I8" s="126"/>
      <c r="L8" s="129"/>
      <c r="P8" s="129"/>
      <c r="T8" s="129"/>
      <c r="W8" s="261"/>
      <c r="X8" s="261"/>
      <c r="Y8" s="261"/>
    </row>
    <row r="9" spans="2:26" s="90" customFormat="1" ht="23.25" customHeight="1">
      <c r="B9" s="438" t="s">
        <v>613</v>
      </c>
      <c r="H9" s="99"/>
      <c r="I9" s="485"/>
      <c r="L9" s="129"/>
      <c r="P9" s="129"/>
      <c r="T9" s="129"/>
      <c r="W9" s="261"/>
      <c r="X9" s="261"/>
      <c r="Y9" s="261"/>
    </row>
    <row r="10" spans="2:26" s="90" customFormat="1" ht="15" customHeight="1">
      <c r="H10" s="99"/>
      <c r="I10" s="126"/>
      <c r="L10" s="129"/>
      <c r="P10" s="129"/>
      <c r="T10" s="129"/>
      <c r="V10" s="221"/>
      <c r="W10" s="261"/>
      <c r="X10" s="261"/>
      <c r="Y10" s="261"/>
    </row>
    <row r="11" spans="2:26" s="108" customFormat="1" ht="15" customHeight="1">
      <c r="B11" s="298" t="s">
        <v>684</v>
      </c>
      <c r="C11" s="298"/>
      <c r="D11" s="295"/>
      <c r="E11" s="295"/>
      <c r="F11" s="299"/>
      <c r="G11" s="111"/>
      <c r="H11" s="101" t="s">
        <v>15</v>
      </c>
      <c r="I11" s="126"/>
      <c r="J11" s="461"/>
      <c r="K11" s="486"/>
      <c r="L11" s="461">
        <v>12576</v>
      </c>
      <c r="N11" s="461">
        <v>5858</v>
      </c>
      <c r="O11" s="486">
        <v>6882</v>
      </c>
      <c r="P11" s="461">
        <v>12740</v>
      </c>
      <c r="R11" s="461"/>
      <c r="S11" s="486"/>
      <c r="T11" s="461"/>
      <c r="U11" s="96"/>
      <c r="V11" s="353"/>
      <c r="W11" s="268">
        <f>IF(W$6="OFF",0,IF(ABS(L11-SUM(J11:K11))&lt;0.001,0,L11-SUM(J11:K11)))</f>
        <v>0</v>
      </c>
      <c r="X11" s="268">
        <f>IF(ABS(P11-SUM(N11:O11))&lt;0.001,0,P11-SUM(N11:O11))</f>
        <v>0</v>
      </c>
      <c r="Y11" s="268">
        <f>IF(ABS(T11-SUM(R11:S11))&lt;0.001,0,T11-SUM(R11:S11))</f>
        <v>0</v>
      </c>
      <c r="Z11" s="356"/>
    </row>
    <row r="12" spans="2:26" s="108" customFormat="1" ht="15" customHeight="1">
      <c r="B12" s="108" t="s">
        <v>363</v>
      </c>
      <c r="H12" s="99" t="s">
        <v>17</v>
      </c>
      <c r="I12" s="126"/>
      <c r="J12" s="109"/>
      <c r="K12" s="110"/>
      <c r="L12" s="319">
        <v>-6956</v>
      </c>
      <c r="N12" s="109">
        <v>-3251</v>
      </c>
      <c r="O12" s="110">
        <v>-3897</v>
      </c>
      <c r="P12" s="319">
        <v>-7148</v>
      </c>
      <c r="R12" s="109"/>
      <c r="S12" s="110"/>
      <c r="T12" s="319"/>
      <c r="U12" s="96"/>
      <c r="V12" s="353"/>
      <c r="W12" s="264">
        <f t="shared" ref="W12:W14" si="0">IF(W$6="OFF",0,IF(ABS(L12-SUM(J12:K12))&lt;0.001,0,L12-SUM(J12:K12)))</f>
        <v>0</v>
      </c>
      <c r="X12" s="264">
        <f t="shared" ref="X12:X25" si="1">IF(ABS(P12-SUM(N12:O12))&lt;0.001,0,P12-SUM(N12:O12))</f>
        <v>0</v>
      </c>
      <c r="Y12" s="264">
        <f t="shared" ref="Y12:Y25" si="2">IF(ABS(T12-SUM(R12:S12))&lt;0.001,0,T12-SUM(R12:S12))</f>
        <v>0</v>
      </c>
      <c r="Z12" s="356"/>
    </row>
    <row r="13" spans="2:26" s="492" customFormat="1" ht="15" hidden="1" customHeight="1">
      <c r="B13" s="492" t="s">
        <v>685</v>
      </c>
      <c r="C13" s="878"/>
      <c r="D13" s="879"/>
      <c r="E13" s="879"/>
      <c r="F13" s="874"/>
      <c r="G13" s="874"/>
      <c r="H13" s="827"/>
      <c r="J13" s="488"/>
      <c r="K13" s="875"/>
      <c r="L13" s="493">
        <f t="shared" ref="L13" si="3">L11+L12</f>
        <v>5620</v>
      </c>
      <c r="N13" s="488">
        <f>N11+N12</f>
        <v>2607</v>
      </c>
      <c r="O13" s="875">
        <f>O11+O12</f>
        <v>2985</v>
      </c>
      <c r="P13" s="493">
        <v>5592</v>
      </c>
      <c r="R13" s="488"/>
      <c r="S13" s="875"/>
      <c r="T13" s="493"/>
      <c r="U13" s="473"/>
      <c r="V13" s="876"/>
      <c r="W13" s="264">
        <f t="shared" si="0"/>
        <v>0</v>
      </c>
      <c r="X13" s="264">
        <f t="shared" si="1"/>
        <v>0</v>
      </c>
      <c r="Y13" s="264">
        <f t="shared" si="2"/>
        <v>0</v>
      </c>
      <c r="Z13" s="877"/>
    </row>
    <row r="14" spans="2:26" s="211" customFormat="1" ht="15" customHeight="1">
      <c r="B14" s="12" t="s">
        <v>686</v>
      </c>
      <c r="C14" s="12"/>
      <c r="D14" s="12"/>
      <c r="E14" s="12"/>
      <c r="F14" s="43"/>
      <c r="G14" s="28"/>
      <c r="H14" s="44" t="s">
        <v>23</v>
      </c>
      <c r="I14" s="20"/>
      <c r="J14" s="30"/>
      <c r="K14" s="66"/>
      <c r="L14" s="279">
        <v>-1800</v>
      </c>
      <c r="N14" s="30">
        <v>-161</v>
      </c>
      <c r="O14" s="66">
        <v>-456</v>
      </c>
      <c r="P14" s="279">
        <v>-617</v>
      </c>
      <c r="R14" s="30"/>
      <c r="S14" s="66"/>
      <c r="T14" s="279"/>
      <c r="U14" s="56"/>
      <c r="V14" s="352"/>
      <c r="W14" s="245">
        <f t="shared" si="0"/>
        <v>0</v>
      </c>
      <c r="X14" s="245">
        <f t="shared" si="1"/>
        <v>0</v>
      </c>
      <c r="Y14" s="245">
        <f t="shared" si="2"/>
        <v>0</v>
      </c>
      <c r="Z14" s="355"/>
    </row>
    <row r="15" spans="2:26" s="90" customFormat="1" ht="15" customHeight="1">
      <c r="B15" s="90" t="s">
        <v>687</v>
      </c>
      <c r="C15" s="97"/>
      <c r="D15" s="94"/>
      <c r="E15" s="94"/>
      <c r="F15" s="98"/>
      <c r="G15" s="98"/>
      <c r="H15" s="184"/>
      <c r="I15" s="126"/>
      <c r="J15" s="88"/>
      <c r="K15" s="487"/>
      <c r="L15" s="145">
        <v>305</v>
      </c>
      <c r="N15" s="88">
        <v>-218</v>
      </c>
      <c r="O15" s="487">
        <v>525</v>
      </c>
      <c r="P15" s="145">
        <v>307</v>
      </c>
      <c r="R15" s="88"/>
      <c r="S15" s="487"/>
      <c r="T15" s="145"/>
      <c r="U15" s="221"/>
      <c r="V15" s="352"/>
      <c r="W15" s="245"/>
      <c r="X15" s="245"/>
      <c r="Y15" s="245">
        <f t="shared" si="2"/>
        <v>0</v>
      </c>
      <c r="Z15" s="355"/>
    </row>
    <row r="16" spans="2:26" s="211" customFormat="1" ht="15" customHeight="1">
      <c r="B16" s="12" t="s">
        <v>688</v>
      </c>
      <c r="C16" s="12"/>
      <c r="D16" s="12"/>
      <c r="E16" s="12"/>
      <c r="F16" s="43"/>
      <c r="G16" s="28"/>
      <c r="H16" s="44"/>
      <c r="I16" s="20"/>
      <c r="J16" s="30"/>
      <c r="K16" s="66"/>
      <c r="L16" s="279">
        <v>-1109</v>
      </c>
      <c r="N16" s="30">
        <v>-732</v>
      </c>
      <c r="O16" s="66">
        <v>-541</v>
      </c>
      <c r="P16" s="279">
        <v>-1273</v>
      </c>
      <c r="R16" s="30"/>
      <c r="S16" s="66"/>
      <c r="T16" s="279"/>
      <c r="U16" s="56"/>
      <c r="V16" s="352"/>
      <c r="W16" s="245">
        <f t="shared" ref="W16:W25" si="4">IF(W$6="OFF",0,IF(ABS(L16-SUM(J16:K16))&lt;0.001,0,L16-SUM(J16:K16)))</f>
        <v>0</v>
      </c>
      <c r="X16" s="245">
        <f t="shared" si="1"/>
        <v>0</v>
      </c>
      <c r="Y16" s="245">
        <f t="shared" si="2"/>
        <v>0</v>
      </c>
      <c r="Z16" s="355"/>
    </row>
    <row r="17" spans="1:26" s="90" customFormat="1" ht="15" customHeight="1">
      <c r="B17" s="90" t="s">
        <v>689</v>
      </c>
      <c r="C17" s="97"/>
      <c r="D17" s="94"/>
      <c r="E17" s="94"/>
      <c r="F17" s="98"/>
      <c r="G17" s="98"/>
      <c r="H17" s="184"/>
      <c r="I17" s="126"/>
      <c r="J17" s="88"/>
      <c r="K17" s="487"/>
      <c r="L17" s="145">
        <v>-906</v>
      </c>
      <c r="N17" s="88">
        <v>-391</v>
      </c>
      <c r="O17" s="487">
        <v>-193</v>
      </c>
      <c r="P17" s="145">
        <v>-584</v>
      </c>
      <c r="R17" s="88"/>
      <c r="S17" s="487"/>
      <c r="T17" s="145"/>
      <c r="U17" s="221"/>
      <c r="V17" s="352"/>
      <c r="W17" s="245">
        <f t="shared" si="4"/>
        <v>0</v>
      </c>
      <c r="X17" s="245">
        <f>IF(ABS(P17-SUM(N17:O17))&lt;0.001,0,P17-SUM(N17:O17))</f>
        <v>0</v>
      </c>
      <c r="Y17" s="245">
        <f t="shared" si="2"/>
        <v>0</v>
      </c>
      <c r="Z17" s="355"/>
    </row>
    <row r="18" spans="1:26" s="211" customFormat="1" ht="15" customHeight="1">
      <c r="B18" s="12" t="s">
        <v>633</v>
      </c>
      <c r="C18" s="12"/>
      <c r="D18" s="12"/>
      <c r="E18" s="12"/>
      <c r="F18" s="43"/>
      <c r="G18" s="28"/>
      <c r="H18" s="44" t="s">
        <v>24</v>
      </c>
      <c r="I18" s="20"/>
      <c r="J18" s="30"/>
      <c r="K18" s="66"/>
      <c r="L18" s="279">
        <v>-308</v>
      </c>
      <c r="N18" s="30">
        <v>-146</v>
      </c>
      <c r="O18" s="66">
        <v>229</v>
      </c>
      <c r="P18" s="279">
        <v>83</v>
      </c>
      <c r="R18" s="30"/>
      <c r="S18" s="66"/>
      <c r="T18" s="279"/>
      <c r="U18" s="56"/>
      <c r="V18" s="352"/>
      <c r="W18" s="245">
        <f t="shared" si="4"/>
        <v>0</v>
      </c>
      <c r="X18" s="245">
        <f>IF(ABS(P18-SUM(N18:O18))&lt;0.001,0,P18-SUM(N18:O18))</f>
        <v>0</v>
      </c>
      <c r="Y18" s="245">
        <f t="shared" si="2"/>
        <v>0</v>
      </c>
      <c r="Z18" s="355"/>
    </row>
    <row r="19" spans="1:26" s="90" customFormat="1" ht="15" customHeight="1">
      <c r="B19" s="90" t="s">
        <v>634</v>
      </c>
      <c r="C19" s="97"/>
      <c r="D19" s="94"/>
      <c r="E19" s="94"/>
      <c r="F19" s="98"/>
      <c r="G19" s="98"/>
      <c r="H19" s="184" t="s">
        <v>563</v>
      </c>
      <c r="I19" s="126"/>
      <c r="J19" s="88"/>
      <c r="K19" s="487"/>
      <c r="L19" s="145">
        <v>-1148</v>
      </c>
      <c r="N19" s="88">
        <v>-2</v>
      </c>
      <c r="O19" s="487">
        <v>-915</v>
      </c>
      <c r="P19" s="145">
        <v>-917</v>
      </c>
      <c r="R19" s="88"/>
      <c r="S19" s="487"/>
      <c r="T19" s="145"/>
      <c r="U19" s="221"/>
      <c r="V19" s="352"/>
      <c r="W19" s="245">
        <f t="shared" si="4"/>
        <v>0</v>
      </c>
      <c r="X19" s="245">
        <f t="shared" si="1"/>
        <v>0</v>
      </c>
      <c r="Y19" s="245">
        <f t="shared" si="2"/>
        <v>0</v>
      </c>
      <c r="Z19" s="355"/>
    </row>
    <row r="20" spans="1:26" s="211" customFormat="1" ht="15" customHeight="1">
      <c r="B20" s="12" t="s">
        <v>690</v>
      </c>
      <c r="C20" s="12"/>
      <c r="D20" s="12"/>
      <c r="E20" s="12"/>
      <c r="F20" s="43"/>
      <c r="G20" s="28"/>
      <c r="H20" s="44"/>
      <c r="I20" s="20"/>
      <c r="J20" s="30"/>
      <c r="K20" s="66"/>
      <c r="L20" s="279">
        <v>-1596</v>
      </c>
      <c r="N20" s="30">
        <v>-1064</v>
      </c>
      <c r="O20" s="66">
        <v>-665</v>
      </c>
      <c r="P20" s="279">
        <v>-1729</v>
      </c>
      <c r="R20" s="30"/>
      <c r="S20" s="66"/>
      <c r="T20" s="279"/>
      <c r="U20" s="56"/>
      <c r="V20" s="352"/>
      <c r="W20" s="245">
        <f t="shared" si="4"/>
        <v>0</v>
      </c>
      <c r="X20" s="245">
        <f t="shared" si="1"/>
        <v>0</v>
      </c>
      <c r="Y20" s="245">
        <f t="shared" si="2"/>
        <v>0</v>
      </c>
      <c r="Z20" s="355"/>
    </row>
    <row r="21" spans="1:26" s="90" customFormat="1" ht="15" customHeight="1">
      <c r="B21" s="90" t="s">
        <v>691</v>
      </c>
      <c r="C21" s="97"/>
      <c r="D21" s="94"/>
      <c r="E21" s="94"/>
      <c r="F21" s="98"/>
      <c r="G21" s="98"/>
      <c r="H21" s="184"/>
      <c r="I21" s="126"/>
      <c r="J21" s="88"/>
      <c r="K21" s="487"/>
      <c r="L21" s="145">
        <v>-259</v>
      </c>
      <c r="N21" s="88">
        <v>-203</v>
      </c>
      <c r="O21" s="487">
        <v>-33</v>
      </c>
      <c r="P21" s="145">
        <v>-236</v>
      </c>
      <c r="R21" s="88"/>
      <c r="S21" s="487"/>
      <c r="T21" s="145"/>
      <c r="U21" s="221"/>
      <c r="V21" s="352"/>
      <c r="W21" s="245">
        <f t="shared" si="4"/>
        <v>0</v>
      </c>
      <c r="X21" s="245">
        <f t="shared" si="1"/>
        <v>0</v>
      </c>
      <c r="Y21" s="245">
        <f t="shared" si="2"/>
        <v>0</v>
      </c>
      <c r="Z21" s="355"/>
    </row>
    <row r="22" spans="1:26" s="90" customFormat="1" ht="15" customHeight="1">
      <c r="B22" s="90" t="s">
        <v>692</v>
      </c>
      <c r="C22" s="97"/>
      <c r="D22" s="94"/>
      <c r="E22" s="94"/>
      <c r="F22" s="98"/>
      <c r="G22" s="94"/>
      <c r="H22" s="184"/>
      <c r="I22" s="126"/>
      <c r="J22" s="88"/>
      <c r="K22" s="487"/>
      <c r="L22" s="145">
        <v>3298</v>
      </c>
      <c r="N22" s="88">
        <v>409</v>
      </c>
      <c r="O22" s="487">
        <v>23</v>
      </c>
      <c r="P22" s="145">
        <v>432</v>
      </c>
      <c r="R22" s="88"/>
      <c r="S22" s="487"/>
      <c r="T22" s="145"/>
      <c r="U22" s="221"/>
      <c r="V22" s="352"/>
      <c r="W22" s="245">
        <f t="shared" si="4"/>
        <v>0</v>
      </c>
      <c r="X22" s="245">
        <f t="shared" si="1"/>
        <v>0</v>
      </c>
      <c r="Y22" s="245">
        <f t="shared" si="2"/>
        <v>0</v>
      </c>
      <c r="Z22" s="355"/>
    </row>
    <row r="23" spans="1:26" s="211" customFormat="1" ht="15" customHeight="1">
      <c r="B23" s="12" t="s">
        <v>693</v>
      </c>
      <c r="C23" s="12"/>
      <c r="D23" s="12"/>
      <c r="E23" s="12"/>
      <c r="F23" s="43"/>
      <c r="G23" s="28"/>
      <c r="H23" s="44"/>
      <c r="I23" s="20"/>
      <c r="J23" s="30"/>
      <c r="K23" s="66"/>
      <c r="L23" s="279">
        <v>-291</v>
      </c>
      <c r="N23" s="30">
        <v>-179</v>
      </c>
      <c r="O23" s="66">
        <v>-103</v>
      </c>
      <c r="P23" s="279">
        <v>-282</v>
      </c>
      <c r="R23" s="30"/>
      <c r="S23" s="66"/>
      <c r="T23" s="279"/>
      <c r="U23" s="56"/>
      <c r="V23" s="352"/>
      <c r="W23" s="245">
        <f t="shared" si="4"/>
        <v>0</v>
      </c>
      <c r="X23" s="245">
        <f t="shared" si="1"/>
        <v>0</v>
      </c>
      <c r="Y23" s="245">
        <f t="shared" si="2"/>
        <v>0</v>
      </c>
      <c r="Z23" s="355"/>
    </row>
    <row r="24" spans="1:26" s="90" customFormat="1" ht="15" customHeight="1">
      <c r="B24" s="90" t="s">
        <v>694</v>
      </c>
      <c r="F24" s="94"/>
      <c r="G24" s="94"/>
      <c r="H24" s="93"/>
      <c r="I24" s="126"/>
      <c r="J24" s="88"/>
      <c r="K24" s="487"/>
      <c r="L24" s="145">
        <v>302</v>
      </c>
      <c r="N24" s="88">
        <f>-13-18</f>
        <v>-31</v>
      </c>
      <c r="O24" s="487">
        <v>-144</v>
      </c>
      <c r="P24" s="145">
        <v>-175</v>
      </c>
      <c r="R24" s="88"/>
      <c r="S24" s="487"/>
      <c r="T24" s="145"/>
      <c r="U24" s="221"/>
      <c r="V24" s="352"/>
      <c r="W24" s="245">
        <f t="shared" si="4"/>
        <v>0</v>
      </c>
      <c r="X24" s="245">
        <f t="shared" si="1"/>
        <v>0</v>
      </c>
      <c r="Y24" s="245">
        <f t="shared" si="2"/>
        <v>0</v>
      </c>
      <c r="Z24" s="355"/>
    </row>
    <row r="25" spans="1:26" s="108" customFormat="1" ht="15" customHeight="1" thickBot="1">
      <c r="B25" s="1248" t="s">
        <v>695</v>
      </c>
      <c r="C25" s="1248"/>
      <c r="D25" s="1248"/>
      <c r="E25" s="1248"/>
      <c r="F25" s="1249"/>
      <c r="G25" s="460"/>
      <c r="H25" s="799" t="s">
        <v>564</v>
      </c>
      <c r="I25" s="498"/>
      <c r="J25" s="1250"/>
      <c r="K25" s="1251"/>
      <c r="L25" s="1252">
        <v>2108</v>
      </c>
      <c r="N25" s="1250">
        <v>-111</v>
      </c>
      <c r="O25" s="1251">
        <v>712</v>
      </c>
      <c r="P25" s="1252">
        <v>601</v>
      </c>
      <c r="R25" s="1250"/>
      <c r="S25" s="1251"/>
      <c r="T25" s="1252"/>
      <c r="U25" s="96"/>
      <c r="V25" s="353"/>
      <c r="W25" s="266">
        <f t="shared" si="4"/>
        <v>0</v>
      </c>
      <c r="X25" s="266">
        <f t="shared" si="1"/>
        <v>0</v>
      </c>
      <c r="Y25" s="266">
        <f t="shared" si="2"/>
        <v>0</v>
      </c>
      <c r="Z25" s="356"/>
    </row>
    <row r="26" spans="1:26" s="221" customFormat="1" ht="15" customHeight="1" thickTop="1">
      <c r="C26" s="175"/>
      <c r="D26" s="113"/>
      <c r="E26" s="113"/>
      <c r="F26" s="176"/>
      <c r="G26" s="176"/>
      <c r="H26" s="177"/>
      <c r="I26" s="129"/>
      <c r="J26" s="145"/>
      <c r="K26" s="145"/>
      <c r="L26" s="145"/>
      <c r="N26" s="145"/>
      <c r="O26" s="145"/>
      <c r="P26" s="145"/>
      <c r="R26" s="145"/>
      <c r="S26" s="145"/>
      <c r="T26" s="145"/>
      <c r="W26" s="488"/>
      <c r="X26" s="488"/>
      <c r="Y26" s="488"/>
    </row>
    <row r="27" spans="1:26" s="90" customFormat="1" ht="15" customHeight="1" thickBot="1">
      <c r="A27" s="34"/>
      <c r="B27" s="67" t="s">
        <v>609</v>
      </c>
      <c r="C27" s="67"/>
      <c r="D27" s="67"/>
      <c r="E27" s="67"/>
      <c r="F27" s="68"/>
      <c r="G27" s="70"/>
      <c r="H27" s="51" t="s">
        <v>566</v>
      </c>
      <c r="I27" s="70"/>
      <c r="J27" s="618"/>
      <c r="K27" s="69"/>
      <c r="L27" s="413">
        <v>24444</v>
      </c>
      <c r="M27" s="208"/>
      <c r="N27" s="618">
        <v>24555</v>
      </c>
      <c r="O27" s="69"/>
      <c r="P27" s="413">
        <v>23843</v>
      </c>
      <c r="Q27" s="208"/>
      <c r="R27" s="618"/>
      <c r="S27" s="69"/>
      <c r="T27" s="413"/>
      <c r="V27" s="352"/>
      <c r="W27" s="266"/>
      <c r="X27" s="266"/>
      <c r="Y27" s="266"/>
      <c r="Z27" s="355"/>
    </row>
    <row r="28" spans="1:26" s="90" customFormat="1" ht="15" customHeight="1" thickTop="1">
      <c r="H28" s="99"/>
      <c r="L28" s="221"/>
      <c r="P28" s="221"/>
      <c r="T28" s="221"/>
      <c r="W28" s="261"/>
      <c r="X28" s="261"/>
      <c r="Y28" s="261"/>
    </row>
    <row r="29" spans="1:26" s="90" customFormat="1" ht="15" customHeight="1">
      <c r="B29" s="90" t="s">
        <v>455</v>
      </c>
      <c r="H29" s="99"/>
      <c r="L29" s="221"/>
      <c r="P29" s="221"/>
      <c r="T29" s="221"/>
      <c r="W29" s="261"/>
      <c r="X29" s="261"/>
      <c r="Y29" s="261"/>
    </row>
    <row r="30" spans="1:26" s="90" customFormat="1" ht="15" customHeight="1">
      <c r="H30" s="99"/>
      <c r="L30" s="221"/>
      <c r="P30" s="221"/>
      <c r="T30" s="221"/>
      <c r="W30" s="261"/>
      <c r="X30" s="261"/>
      <c r="Y30" s="261"/>
    </row>
    <row r="31" spans="1:26" s="90" customFormat="1" ht="12.75" customHeight="1">
      <c r="H31" s="99"/>
      <c r="L31" s="221"/>
      <c r="P31" s="221"/>
      <c r="T31" s="221"/>
      <c r="W31" s="261"/>
      <c r="X31" s="261"/>
      <c r="Y31" s="261"/>
    </row>
    <row r="32" spans="1:26" s="90" customFormat="1" ht="12" customHeight="1">
      <c r="H32" s="99"/>
      <c r="L32" s="221"/>
      <c r="P32" s="221"/>
      <c r="R32" s="89"/>
      <c r="T32" s="221"/>
      <c r="W32" s="261"/>
      <c r="X32" s="261"/>
      <c r="Y32" s="261"/>
    </row>
    <row r="33" spans="2:25" s="94" customFormat="1" ht="12.75" hidden="1" customHeight="1">
      <c r="B33" s="87"/>
      <c r="H33" s="93"/>
      <c r="L33" s="113"/>
      <c r="P33" s="113"/>
      <c r="T33" s="113"/>
      <c r="W33" s="162"/>
      <c r="X33" s="162"/>
      <c r="Y33" s="162"/>
    </row>
    <row r="34" spans="2:25" s="28" customFormat="1" ht="12.75" hidden="1" customHeight="1">
      <c r="B34" s="359"/>
      <c r="C34" s="359"/>
      <c r="D34" s="359"/>
      <c r="E34" s="359"/>
      <c r="F34" s="359"/>
      <c r="H34" s="360"/>
      <c r="J34" s="359"/>
      <c r="K34" s="359"/>
      <c r="L34" s="359"/>
      <c r="N34" s="359"/>
      <c r="O34" s="359"/>
      <c r="P34" s="359"/>
      <c r="R34" s="359"/>
      <c r="S34" s="359"/>
      <c r="T34" s="359"/>
      <c r="W34" s="267"/>
      <c r="X34" s="267"/>
      <c r="Y34" s="267"/>
    </row>
    <row r="35" spans="2:25" s="28" customFormat="1" ht="12.75" hidden="1" customHeight="1">
      <c r="B35" s="405" t="s">
        <v>194</v>
      </c>
      <c r="C35" s="146"/>
      <c r="D35" s="146"/>
      <c r="E35" s="146"/>
      <c r="F35" s="146"/>
      <c r="G35" s="146"/>
      <c r="H35" s="244">
        <f>COUNTIF($40:$43,"&gt;2")+COUNTIF($40:$43,"&lt;-2")</f>
        <v>0</v>
      </c>
      <c r="L35" s="209"/>
      <c r="P35" s="209"/>
      <c r="T35" s="209"/>
      <c r="W35" s="267"/>
      <c r="X35" s="267"/>
      <c r="Y35" s="267"/>
    </row>
    <row r="36" spans="2:25" s="211" customFormat="1" ht="12.75" hidden="1" customHeight="1">
      <c r="B36" s="405" t="s">
        <v>195</v>
      </c>
      <c r="C36" s="146"/>
      <c r="D36" s="146"/>
      <c r="E36" s="146"/>
      <c r="F36" s="146"/>
      <c r="G36" s="146"/>
      <c r="H36" s="244">
        <f>IF(TRIMESTRE&lt;=3,COUNTIF($V:$X,"&gt;2")+COUNTIF($V:$X,"&lt;-2"),IF(TRIMESTRE=4,COUNTIF($V:$Z,"&gt;2")+COUNTIF($V:$Z,"&lt;-2"),"Trim. ?"))</f>
        <v>0</v>
      </c>
      <c r="L36" s="56"/>
      <c r="P36" s="56"/>
      <c r="R36" s="56"/>
      <c r="S36" s="56"/>
      <c r="T36" s="56"/>
      <c r="W36" s="146"/>
      <c r="X36" s="146"/>
      <c r="Y36" s="146"/>
    </row>
    <row r="37" spans="2:25" s="211" customFormat="1" ht="12.75" hidden="1" customHeight="1">
      <c r="B37" s="405" t="s">
        <v>196</v>
      </c>
      <c r="C37" s="146"/>
      <c r="D37" s="146"/>
      <c r="E37" s="146"/>
      <c r="F37" s="146"/>
      <c r="G37" s="146"/>
      <c r="H37" s="244">
        <f>COUNTIF($44:$48,"&gt;=1")+COUNTIF($44:$48,"&lt;=-1")</f>
        <v>0</v>
      </c>
      <c r="L37" s="56"/>
      <c r="P37" s="56"/>
      <c r="R37" s="56"/>
      <c r="S37" s="56"/>
      <c r="T37" s="56"/>
      <c r="W37" s="146"/>
      <c r="X37" s="146"/>
      <c r="Y37" s="146"/>
    </row>
    <row r="38" spans="2:25" s="211" customFormat="1" ht="12.75" hidden="1" customHeight="1">
      <c r="B38" s="405" t="s">
        <v>269</v>
      </c>
      <c r="C38" s="146"/>
      <c r="D38" s="146"/>
      <c r="E38" s="146"/>
      <c r="F38" s="146"/>
      <c r="G38" s="146"/>
      <c r="H38" s="425" t="str">
        <f>IF(ISERROR(SUM($40:$48)+SUM($V:$Z)),"# ERREUR !","OK")</f>
        <v>OK</v>
      </c>
      <c r="L38" s="56"/>
      <c r="P38" s="56"/>
      <c r="R38" s="56"/>
      <c r="S38" s="56"/>
      <c r="T38" s="56"/>
      <c r="W38" s="146"/>
      <c r="X38" s="146"/>
      <c r="Y38" s="146"/>
    </row>
    <row r="39" spans="2:25" s="211" customFormat="1" ht="12.75" hidden="1" customHeight="1">
      <c r="B39" s="186"/>
      <c r="C39" s="186"/>
      <c r="D39" s="186"/>
      <c r="E39" s="186"/>
      <c r="F39" s="186"/>
      <c r="G39" s="186"/>
      <c r="H39" s="187"/>
      <c r="L39" s="56"/>
      <c r="P39" s="56"/>
      <c r="T39" s="56"/>
      <c r="W39" s="146"/>
      <c r="X39" s="146"/>
      <c r="Y39" s="146"/>
    </row>
    <row r="40" spans="2:25" s="28" customFormat="1" ht="12.75" hidden="1" customHeight="1">
      <c r="B40" s="359"/>
      <c r="C40" s="359"/>
      <c r="D40" s="359"/>
      <c r="E40" s="359"/>
      <c r="F40" s="359"/>
      <c r="H40" s="360"/>
      <c r="J40" s="359"/>
      <c r="K40" s="359"/>
      <c r="L40" s="359"/>
      <c r="N40" s="359"/>
      <c r="O40" s="359"/>
      <c r="P40" s="359"/>
      <c r="R40" s="359"/>
      <c r="S40" s="359"/>
      <c r="T40" s="359"/>
      <c r="W40" s="267"/>
      <c r="X40" s="267"/>
      <c r="Y40" s="267"/>
    </row>
    <row r="41" spans="2:25" s="160" customFormat="1" ht="12.75" hidden="1" customHeight="1">
      <c r="B41" s="160" t="s">
        <v>293</v>
      </c>
      <c r="F41" s="161"/>
      <c r="G41" s="162"/>
      <c r="H41" s="163" t="s">
        <v>191</v>
      </c>
      <c r="I41" s="261"/>
      <c r="J41" s="245">
        <f>IF(ABS(J13-(J11+J12))&lt;0.001,0,J13-(J11+J12))</f>
        <v>0</v>
      </c>
      <c r="K41" s="245">
        <f>IF(ABS(K13-(K11+K12))&lt;0.001,0,K13-(K11+K12))</f>
        <v>0</v>
      </c>
      <c r="L41" s="334">
        <f>IF(ABS(L13-(L11+L12))&lt;0.001,0,L13-(L11+L12))</f>
        <v>0</v>
      </c>
      <c r="M41" s="245"/>
      <c r="N41" s="245">
        <f>IF(ABS(N13-(N11+N12))&lt;0.001,0,N13-(N11+N12))</f>
        <v>0</v>
      </c>
      <c r="O41" s="245">
        <f>IF(ABS(O13-(O11+O12))&lt;0.001,0,O13-(O11+O12))</f>
        <v>0</v>
      </c>
      <c r="P41" s="334">
        <f>IF(ABS(P13-(P11+P12))&lt;0.001,0,P13-(P11+P12))</f>
        <v>0</v>
      </c>
      <c r="Q41" s="245"/>
      <c r="R41" s="245">
        <f>IF(ABS(R13-(R11+R12))&lt;0.001,0,R13-(R11+R12))</f>
        <v>0</v>
      </c>
      <c r="S41" s="245">
        <f>IF(ABS(S13-(S11+S12))&lt;0.001,0,S13-(S11+S12))</f>
        <v>0</v>
      </c>
      <c r="T41" s="334">
        <f>IF(ABS(T13-(T11+T12))&lt;0.001,0,T13-(T11+T12))</f>
        <v>0</v>
      </c>
    </row>
    <row r="42" spans="2:25" s="168" customFormat="1" ht="12.75" hidden="1" customHeight="1">
      <c r="B42" s="160" t="s">
        <v>59</v>
      </c>
      <c r="C42" s="164"/>
      <c r="D42" s="165"/>
      <c r="E42" s="165"/>
      <c r="F42" s="166"/>
      <c r="G42" s="166"/>
      <c r="H42" s="167" t="s">
        <v>191</v>
      </c>
      <c r="I42" s="160"/>
      <c r="J42" s="245">
        <f>IF(ABS(J25-SUM(J13:J24))&lt;0.001,0,J25-SUM(J13:J24))</f>
        <v>0</v>
      </c>
      <c r="K42" s="245">
        <f>IF(ABS(K25-SUM(K13:K24))&lt;0.001,0,K25-SUM(K13:K24))</f>
        <v>0</v>
      </c>
      <c r="L42" s="334">
        <f>IF(ABS(L25-SUM(L13:L24))&lt;0.001,0,L25-SUM(L13:L24))</f>
        <v>0</v>
      </c>
      <c r="M42" s="245"/>
      <c r="N42" s="245">
        <f>IF(ABS(N25-SUM(N13:N24))&lt;0.001,0,N25-SUM(N13:N24))</f>
        <v>0</v>
      </c>
      <c r="O42" s="245">
        <f>IF(ABS(O25-SUM(O13:O24))&lt;0.001,0,O25-SUM(O13:O24))</f>
        <v>0</v>
      </c>
      <c r="P42" s="334">
        <f>IF(ABS(P25-SUM(P13:P24))&lt;0.001,0,P25-SUM(P13:P24))</f>
        <v>0</v>
      </c>
      <c r="Q42" s="245"/>
      <c r="R42" s="245">
        <f>IF(ABS(R25-SUM(R13:R24))&lt;0.001,0,R25-SUM(R13:R24))</f>
        <v>0</v>
      </c>
      <c r="S42" s="245">
        <f>IF(ABS(S25-SUM(S13:S24))&lt;0.001,0,S25-SUM(S13:S24))</f>
        <v>0</v>
      </c>
      <c r="T42" s="334">
        <f>IF(ABS(T25-SUM(T13:T24))&lt;0.001,0,T25-SUM(T13:T24))</f>
        <v>0</v>
      </c>
    </row>
    <row r="43" spans="2:25" s="168" customFormat="1" ht="12.75" hidden="1" customHeight="1">
      <c r="B43" s="361"/>
      <c r="C43" s="362"/>
      <c r="D43" s="363"/>
      <c r="E43" s="363"/>
      <c r="F43" s="364"/>
      <c r="G43" s="166"/>
      <c r="H43" s="365"/>
      <c r="I43" s="160"/>
      <c r="J43" s="366"/>
      <c r="K43" s="366"/>
      <c r="L43" s="366"/>
      <c r="M43" s="245"/>
      <c r="N43" s="366"/>
      <c r="O43" s="366"/>
      <c r="P43" s="366"/>
      <c r="Q43" s="245"/>
      <c r="R43" s="367"/>
      <c r="S43" s="367"/>
      <c r="T43" s="367"/>
    </row>
    <row r="44" spans="2:25" s="28" customFormat="1" ht="12.75" hidden="1" customHeight="1">
      <c r="B44" s="211"/>
      <c r="C44" s="211"/>
      <c r="D44" s="211"/>
      <c r="E44" s="211"/>
      <c r="F44" s="211"/>
      <c r="G44" s="211"/>
      <c r="H44" s="13"/>
      <c r="I44" s="72"/>
      <c r="J44" s="72"/>
      <c r="K44" s="72"/>
      <c r="L44" s="57"/>
      <c r="P44" s="209"/>
      <c r="T44" s="209"/>
      <c r="W44" s="267"/>
      <c r="X44" s="267"/>
      <c r="Y44" s="267"/>
    </row>
    <row r="45" spans="2:25" s="160" customFormat="1" ht="12.75" hidden="1" customHeight="1">
      <c r="B45" s="146" t="s">
        <v>364</v>
      </c>
      <c r="F45" s="161"/>
      <c r="G45" s="162"/>
      <c r="H45" s="163" t="s">
        <v>192</v>
      </c>
      <c r="I45" s="261"/>
      <c r="J45" s="245">
        <f>IF(ABS(J11-'Group - Conso accounts (1)'!O23)&lt;0.001,0,J11-'Group - Conso accounts (1)'!O23)</f>
        <v>0</v>
      </c>
      <c r="K45" s="185"/>
      <c r="L45" s="245">
        <f>IF(ABS(L11-'Group - Conso accounts (1)'!W23)&lt;0.001,0,L11-'Group - Conso accounts (1)'!W23)</f>
        <v>0</v>
      </c>
      <c r="M45" s="245"/>
      <c r="N45" s="245">
        <f>IF(ABS(N11-'Group - Conso accounts (1)'!AD23)&lt;0.001,0,N11-'Group - Conso accounts (1)'!AD23)</f>
        <v>0</v>
      </c>
      <c r="O45" s="185"/>
      <c r="P45" s="245">
        <f>IF(ABS(P11-'Group - Conso accounts (1)'!AL23)&lt;0.001,0,P11-'Group - Conso accounts (1)'!AL23)</f>
        <v>0</v>
      </c>
      <c r="Q45" s="245"/>
      <c r="R45" s="245">
        <f>IF(ABS(R11-'Group - Conso accounts (1)'!AS23)&lt;0.001,0,R11-'Group - Conso accounts (1)'!AS23)</f>
        <v>0</v>
      </c>
      <c r="S45" s="185"/>
      <c r="T45" s="245">
        <f>IF(ABS(T11-'Group - Conso accounts (1)'!BA23)&lt;0.001,0,T11-'Group - Conso accounts (1)'!BA23)</f>
        <v>0</v>
      </c>
    </row>
    <row r="46" spans="2:25" s="168" customFormat="1" ht="12.75" hidden="1" customHeight="1">
      <c r="B46" s="146" t="s">
        <v>365</v>
      </c>
      <c r="C46" s="164"/>
      <c r="D46" s="165"/>
      <c r="E46" s="165"/>
      <c r="F46" s="166"/>
      <c r="G46" s="166"/>
      <c r="H46" s="167" t="s">
        <v>192</v>
      </c>
      <c r="I46" s="160"/>
      <c r="J46" s="245">
        <f>IF(ABS(J12-(-'Group - Conso accounts (1)'!O50))&lt;0.001,0,J12-(-'Group - Conso accounts (1)'!O50))</f>
        <v>0</v>
      </c>
      <c r="K46" s="185"/>
      <c r="L46" s="245">
        <f>IF(ABS(L12-(-'Group - Conso accounts (1)'!W50))&lt;0.001,0,L12-(-'Group - Conso accounts (1)'!W50))</f>
        <v>0</v>
      </c>
      <c r="M46" s="245"/>
      <c r="N46" s="245">
        <f>IF(ABS(N12-(-'Group - Conso accounts (1)'!AD50))&lt;0.001,0,N12-(-'Group - Conso accounts (1)'!AD50))</f>
        <v>0</v>
      </c>
      <c r="O46" s="185"/>
      <c r="P46" s="245">
        <f>IF(ABS(P12-(-'Group - Conso accounts (1)'!AL50))&lt;0.001,0,P12-(-'Group - Conso accounts (1)'!AL50))</f>
        <v>0</v>
      </c>
      <c r="Q46" s="245"/>
      <c r="R46" s="245">
        <f>IF(ABS(R12-(-'Group - Conso accounts (1)'!AS50))&lt;0.001,0,R12-(-'Group - Conso accounts (1)'!AS50))</f>
        <v>0</v>
      </c>
      <c r="S46" s="185"/>
      <c r="T46" s="245">
        <f>IF(ABS(T12-(-'Group - Conso accounts (1)'!BA50))&lt;0.001,0,T12-(-'Group - Conso accounts (1)'!BA50))</f>
        <v>0</v>
      </c>
    </row>
    <row r="47" spans="2:25" s="168" customFormat="1" ht="12.75" hidden="1" customHeight="1">
      <c r="B47" s="146" t="s">
        <v>366</v>
      </c>
      <c r="C47" s="164"/>
      <c r="D47" s="165"/>
      <c r="E47" s="165"/>
      <c r="F47" s="166"/>
      <c r="G47" s="166"/>
      <c r="H47" s="167" t="s">
        <v>192</v>
      </c>
      <c r="I47" s="160"/>
      <c r="J47" s="245">
        <f>IF(ABS(J13-('Group - Conso accounts (1)'!O23-'Group - Conso accounts (1)'!O50))&lt;0.001,0,J13-('Group - Conso accounts (1)'!O23-'Group - Conso accounts (1)'!O50))</f>
        <v>0</v>
      </c>
      <c r="K47" s="185"/>
      <c r="L47" s="245">
        <f>IF(ABS(L13-('Group - Conso accounts (1)'!W23-'Group - Conso accounts (1)'!W50))&lt;0.001,0,L13-('Group - Conso accounts (1)'!W23-'Group - Conso accounts (1)'!W50))</f>
        <v>0</v>
      </c>
      <c r="M47" s="245"/>
      <c r="N47" s="245">
        <f>IF(ABS(N13-('Group - Conso accounts (1)'!AD23-'Group - Conso accounts (1)'!AD50))&lt;0.001,0,N13-('Group - Conso accounts (1)'!AD23-'Group - Conso accounts (1)'!AD50))</f>
        <v>0</v>
      </c>
      <c r="O47" s="185"/>
      <c r="P47" s="245">
        <f>IF(ABS(P13-('Group - Conso accounts (1)'!AL23-'Group - Conso accounts (1)'!AL50))&lt;0.001,0,P13-('Group - Conso accounts (1)'!AL23-'Group - Conso accounts (1)'!AL50))</f>
        <v>0</v>
      </c>
      <c r="Q47" s="245"/>
      <c r="R47" s="245">
        <f>IF(ABS(R13-('Group - Conso accounts (1)'!AS23-'Group - Conso accounts (1)'!AS50))&lt;0.001,0,R13-('Group - Conso accounts (1)'!AS23-'Group - Conso accounts (1)'!AS50))</f>
        <v>0</v>
      </c>
      <c r="S47" s="185"/>
      <c r="T47" s="245">
        <f>IF(ABS(T13-('Group - Conso accounts (1)'!BA23-'Group - Conso accounts (1)'!BA50))&lt;0.001,0,T13-('Group - Conso accounts (1)'!BA23-'Group - Conso accounts (1)'!BA50))</f>
        <v>0</v>
      </c>
    </row>
    <row r="48" spans="2:25" s="168" customFormat="1" ht="12.75" hidden="1" customHeight="1">
      <c r="B48" s="361"/>
      <c r="C48" s="362"/>
      <c r="D48" s="363"/>
      <c r="E48" s="363"/>
      <c r="F48" s="364"/>
      <c r="G48" s="166"/>
      <c r="H48" s="365"/>
      <c r="I48" s="160"/>
      <c r="J48" s="366"/>
      <c r="K48" s="366"/>
      <c r="L48" s="366"/>
      <c r="M48" s="245"/>
      <c r="N48" s="366"/>
      <c r="O48" s="366"/>
      <c r="P48" s="366"/>
      <c r="Q48" s="245"/>
      <c r="R48" s="367"/>
      <c r="S48" s="367"/>
      <c r="T48" s="367"/>
    </row>
    <row r="49" spans="8:25" s="9" customFormat="1" ht="12.75" hidden="1">
      <c r="H49" s="13"/>
      <c r="L49" s="56"/>
      <c r="P49" s="56"/>
      <c r="Q49" s="211"/>
      <c r="S49" s="211"/>
      <c r="T49" s="56"/>
      <c r="U49" s="211"/>
      <c r="V49" s="211"/>
      <c r="W49" s="146"/>
      <c r="X49" s="146"/>
      <c r="Y49" s="146"/>
    </row>
    <row r="50" spans="8:25" s="9" customFormat="1" ht="12.75">
      <c r="H50" s="13"/>
      <c r="L50" s="56"/>
      <c r="P50" s="56"/>
      <c r="Q50" s="211"/>
      <c r="S50" s="211"/>
      <c r="T50" s="56"/>
      <c r="U50" s="211"/>
      <c r="V50" s="211"/>
      <c r="W50" s="146"/>
      <c r="X50" s="146"/>
      <c r="Y50" s="146"/>
    </row>
    <row r="51" spans="8:25" s="9" customFormat="1" ht="12.75">
      <c r="H51" s="13"/>
      <c r="L51" s="56"/>
      <c r="P51" s="56"/>
      <c r="Q51" s="211"/>
      <c r="S51" s="211"/>
      <c r="T51" s="56"/>
      <c r="U51" s="211"/>
      <c r="V51" s="211"/>
      <c r="W51" s="146"/>
      <c r="X51" s="146"/>
      <c r="Y51" s="146"/>
    </row>
    <row r="52" spans="8:25" s="9" customFormat="1" ht="12.75">
      <c r="H52" s="13"/>
      <c r="L52" s="56"/>
      <c r="P52" s="56"/>
      <c r="Q52" s="211"/>
      <c r="S52" s="211"/>
      <c r="T52" s="56"/>
      <c r="U52" s="211"/>
      <c r="V52" s="211"/>
      <c r="W52" s="146"/>
      <c r="X52" s="146"/>
      <c r="Y52" s="146"/>
    </row>
  </sheetData>
  <customSheetViews>
    <customSheetView guid="{F499C411-D421-49FC-BA0F-3A5BFE024471}" scale="80" showPageBreaks="1" showGridLines="0" printArea="1">
      <pane xSplit="9" ySplit="7" topLeftCell="J8" activePane="bottomRight" state="frozen"/>
      <selection pane="bottomRight" activeCell="B6" sqref="B6:F7"/>
      <pageMargins left="0.39370078740157483" right="0.39370078740157483" top="0.59055118110236227" bottom="0.39370078740157483" header="0.31496062992125984"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10" ySplit="7" topLeftCell="N8" activePane="bottomRight" state="frozen"/>
      <selection pane="bottomRight" activeCell="B6" sqref="B6:F7"/>
      <pageMargins left="0.39370078740157483" right="0.39370078740157483" top="0.59055118110236227" bottom="0.39370078740157483" header="0.31496062992125984"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PageBreaks="1" showGridLines="0" printArea="1">
      <pane xSplit="9" ySplit="7" topLeftCell="J8" activePane="bottomRight" state="frozen"/>
      <selection pane="bottomRight" activeCell="B6" sqref="B6:F7"/>
      <pageMargins left="0.39370078740157483" right="0.39370078740157483" top="0.59055118110236227" bottom="0.39370078740157483" header="0.31496062992125984"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pageMargins left="0.39370078740157483" right="0.39370078740157483" top="0.59055118110236227" bottom="0.39370078740157483" header="0.31496062992125984"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5" showPageBreaks="1" showGridLines="0" printArea="1">
      <selection activeCell="F46" sqref="F46"/>
      <pageMargins left="0.39370078740157483" right="0.39370078740157483" top="0.59055118110236227" bottom="0.39370078740157483" header="0.31496062992125984"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J41:L42 N41:P42 W27:Y27 W25:Y25 R41:T42 W11:Y23">
    <cfRule type="cellIs" dxfId="2105" priority="35" operator="notBetween">
      <formula>-2</formula>
      <formula>2</formula>
    </cfRule>
  </conditionalFormatting>
  <conditionalFormatting sqref="H35:H36">
    <cfRule type="cellIs" dxfId="2104" priority="33" operator="notEqual">
      <formula>0</formula>
    </cfRule>
  </conditionalFormatting>
  <conditionalFormatting sqref="J45:L47 N45:P47 R45:T47">
    <cfRule type="cellIs" dxfId="2103" priority="6" operator="notBetween">
      <formula>-0.9999999999</formula>
      <formula>0.9999999999</formula>
    </cfRule>
  </conditionalFormatting>
  <conditionalFormatting sqref="H37">
    <cfRule type="cellIs" dxfId="2102" priority="4" operator="notEqual">
      <formula>0</formula>
    </cfRule>
  </conditionalFormatting>
  <conditionalFormatting sqref="H38">
    <cfRule type="cellIs" dxfId="2101" priority="3" operator="notEqual">
      <formula>"OK"</formula>
    </cfRule>
  </conditionalFormatting>
  <conditionalFormatting sqref="W24:Y24">
    <cfRule type="cellIs" dxfId="2100" priority="2" operator="notBetween">
      <formula>-2</formula>
      <formula>2</formula>
    </cfRule>
  </conditionalFormatting>
  <pageMargins left="0.39370078740157483" right="0.39370078740157483" top="0.59055118110236227" bottom="0.39370078740157483" header="0.31496062992125984" footer="0.27559055118110237"/>
  <pageSetup paperSize="9" scale="60" orientation="landscape" r:id="rId6"/>
  <headerFooter alignWithMargins="0">
    <oddFooter>&amp;L&amp;"Arial,Normal"&amp;10Orange - investor relations department&amp;C&amp;"Arial,Normal"&amp;10&amp;F - &amp;A&amp;R&amp;"Arial,Normal"&amp;10&amp;P / &amp;N</oddFooter>
  </headerFooter>
  <drawing r:id="rId7"/>
  <legacyDrawing r:id="rId8"/>
  <controls>
    <mc:AlternateContent xmlns:mc="http://schemas.openxmlformats.org/markup-compatibility/2006">
      <mc:Choice Requires="x14">
        <control shapeId="4097"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4097" r:id="rId9" name="CustomMemberDispatcher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
    <tabColor rgb="FFC0C0C0"/>
    <pageSetUpPr autoPageBreaks="0"/>
  </sheetPr>
  <dimension ref="A1:CC88"/>
  <sheetViews>
    <sheetView showGridLines="0" zoomScale="80" zoomScaleNormal="80" zoomScaleSheetLayoutView="85" workbookViewId="0">
      <pane xSplit="9" ySplit="7" topLeftCell="J8" activePane="bottomRight" state="frozen"/>
      <selection pane="topRight"/>
      <selection pane="bottomLeft"/>
      <selection pane="bottomRight"/>
    </sheetView>
  </sheetViews>
  <sheetFormatPr baseColWidth="10" defaultColWidth="11.42578125" defaultRowHeight="12.75"/>
  <cols>
    <col min="1" max="1" width="2.7109375" style="635" customWidth="1"/>
    <col min="2" max="2" width="2.7109375" style="457" customWidth="1"/>
    <col min="3" max="3" width="2.7109375" style="456" customWidth="1"/>
    <col min="4" max="5" width="2.7109375" style="84" customWidth="1"/>
    <col min="6" max="6" width="20.7109375" style="635" customWidth="1"/>
    <col min="7" max="7" width="1.7109375" style="637" customWidth="1"/>
    <col min="8" max="8" width="9.7109375" style="637" customWidth="1"/>
    <col min="9" max="9" width="2.7109375" style="637" customWidth="1"/>
    <col min="10" max="13" width="10.140625" style="658" customWidth="1"/>
    <col min="14" max="14" width="10.140625" style="637" customWidth="1"/>
    <col min="15" max="15" width="2.7109375" style="637" customWidth="1"/>
    <col min="16" max="19" width="10.140625" style="658" customWidth="1"/>
    <col min="20" max="20" width="10.140625" style="637" customWidth="1"/>
    <col min="21" max="21" width="2.7109375" style="637" customWidth="1"/>
    <col min="22" max="26" width="10.140625" style="635" customWidth="1"/>
    <col min="27" max="27" width="2.7109375" style="637" customWidth="1"/>
    <col min="28" max="29" width="10.140625" style="635" customWidth="1"/>
    <col min="30" max="30" width="2.28515625" style="635" customWidth="1"/>
    <col min="31" max="16384" width="11.42578125" style="635"/>
  </cols>
  <sheetData>
    <row r="1" spans="1:30" s="407" customFormat="1" ht="12" customHeight="1">
      <c r="B1" s="445"/>
      <c r="C1" s="446"/>
      <c r="D1" s="447"/>
      <c r="E1" s="447"/>
      <c r="F1" s="1380" t="s">
        <v>703</v>
      </c>
      <c r="G1" s="1381"/>
      <c r="H1" s="1381"/>
      <c r="I1" s="448"/>
      <c r="J1" s="449"/>
      <c r="K1" s="449"/>
      <c r="L1" s="449"/>
      <c r="M1" s="449"/>
      <c r="N1" s="448"/>
      <c r="O1" s="448"/>
      <c r="P1" s="449"/>
      <c r="Q1" s="449"/>
      <c r="R1" s="449"/>
      <c r="S1" s="449"/>
      <c r="T1" s="448"/>
      <c r="U1" s="448"/>
      <c r="AA1" s="448"/>
    </row>
    <row r="2" spans="1:30" s="407" customFormat="1" ht="12" customHeight="1">
      <c r="B2" s="445"/>
      <c r="C2" s="446"/>
      <c r="D2" s="447"/>
      <c r="E2" s="447"/>
      <c r="F2" s="1381"/>
      <c r="G2" s="1381"/>
      <c r="H2" s="1381"/>
      <c r="I2" s="448"/>
      <c r="J2" s="449"/>
      <c r="K2" s="449"/>
      <c r="L2" s="449"/>
      <c r="M2" s="449"/>
      <c r="N2" s="448"/>
      <c r="O2" s="448"/>
      <c r="P2" s="449"/>
      <c r="Q2" s="449"/>
      <c r="R2" s="449"/>
      <c r="S2" s="449"/>
      <c r="T2" s="448"/>
      <c r="U2" s="448"/>
      <c r="AA2" s="448"/>
    </row>
    <row r="3" spans="1:30" s="407" customFormat="1" ht="12" customHeight="1">
      <c r="B3" s="445"/>
      <c r="C3" s="446"/>
      <c r="D3" s="447"/>
      <c r="E3" s="447"/>
      <c r="F3" s="1381"/>
      <c r="G3" s="1381"/>
      <c r="H3" s="1381"/>
      <c r="I3" s="448"/>
      <c r="J3" s="449"/>
      <c r="K3" s="449"/>
      <c r="L3" s="449"/>
      <c r="M3" s="449"/>
      <c r="N3" s="448"/>
      <c r="O3" s="448"/>
      <c r="P3" s="449"/>
      <c r="Q3" s="449"/>
      <c r="R3" s="449"/>
      <c r="S3" s="449"/>
      <c r="T3" s="448"/>
      <c r="U3" s="448"/>
      <c r="AA3" s="448"/>
    </row>
    <row r="4" spans="1:30" s="407" customFormat="1" ht="12" customHeight="1">
      <c r="B4" s="445"/>
      <c r="C4" s="446"/>
      <c r="D4" s="447"/>
      <c r="E4" s="447"/>
      <c r="F4" s="1381"/>
      <c r="G4" s="1381"/>
      <c r="H4" s="1381"/>
      <c r="I4" s="448"/>
      <c r="J4" s="449"/>
      <c r="K4" s="449"/>
      <c r="L4" s="449"/>
      <c r="M4" s="449"/>
      <c r="N4" s="448"/>
      <c r="O4" s="448"/>
      <c r="P4" s="449"/>
      <c r="Q4" s="449"/>
      <c r="R4" s="449"/>
      <c r="S4" s="449"/>
      <c r="T4" s="448"/>
      <c r="U4" s="448"/>
      <c r="AA4" s="448"/>
    </row>
    <row r="5" spans="1:30" s="407" customFormat="1" ht="12" customHeight="1">
      <c r="B5" s="445"/>
      <c r="C5" s="446"/>
      <c r="D5" s="447"/>
      <c r="E5" s="447"/>
      <c r="F5" s="1381"/>
      <c r="G5" s="1381"/>
      <c r="H5" s="1381"/>
      <c r="I5" s="448"/>
      <c r="J5" s="449"/>
      <c r="K5" s="449"/>
      <c r="L5" s="449"/>
      <c r="M5" s="449"/>
      <c r="N5" s="448"/>
      <c r="O5" s="448"/>
      <c r="P5" s="449"/>
      <c r="Q5" s="449"/>
      <c r="R5" s="449"/>
      <c r="S5" s="449"/>
      <c r="T5" s="448"/>
      <c r="U5" s="448"/>
      <c r="AA5" s="448"/>
    </row>
    <row r="6" spans="1:30" ht="23.25" customHeight="1">
      <c r="B6" s="1382" t="s">
        <v>65</v>
      </c>
      <c r="C6" s="1382"/>
      <c r="D6" s="1382"/>
      <c r="E6" s="1382"/>
      <c r="F6" s="1382"/>
      <c r="G6" s="450"/>
      <c r="H6" s="1382" t="s">
        <v>700</v>
      </c>
      <c r="I6" s="450"/>
      <c r="J6" s="893" t="s">
        <v>701</v>
      </c>
      <c r="K6" s="893"/>
      <c r="L6" s="893"/>
      <c r="M6" s="893"/>
      <c r="N6" s="893"/>
      <c r="O6" s="636"/>
      <c r="P6" s="893" t="s">
        <v>702</v>
      </c>
      <c r="Q6" s="893"/>
      <c r="R6" s="893"/>
      <c r="S6" s="893"/>
      <c r="T6" s="893"/>
      <c r="U6" s="636"/>
      <c r="V6" s="893" t="s">
        <v>20</v>
      </c>
      <c r="W6" s="893"/>
      <c r="X6" s="893"/>
      <c r="Y6" s="893"/>
      <c r="Z6" s="893"/>
      <c r="AA6" s="636"/>
      <c r="AB6" s="893" t="s">
        <v>35</v>
      </c>
      <c r="AC6" s="893"/>
      <c r="AD6" s="451"/>
    </row>
    <row r="7" spans="1:30" ht="29.25" customHeight="1">
      <c r="B7" s="1383"/>
      <c r="C7" s="1383"/>
      <c r="D7" s="1383"/>
      <c r="E7" s="1383"/>
      <c r="F7" s="1383"/>
      <c r="G7" s="450"/>
      <c r="H7" s="1383"/>
      <c r="I7" s="450"/>
      <c r="J7" s="452" t="s">
        <v>36</v>
      </c>
      <c r="K7" s="452" t="s">
        <v>696</v>
      </c>
      <c r="L7" s="452" t="s">
        <v>697</v>
      </c>
      <c r="M7" s="453" t="s">
        <v>698</v>
      </c>
      <c r="N7" s="452" t="s">
        <v>699</v>
      </c>
      <c r="P7" s="452" t="s">
        <v>36</v>
      </c>
      <c r="Q7" s="452" t="s">
        <v>696</v>
      </c>
      <c r="R7" s="452" t="s">
        <v>697</v>
      </c>
      <c r="S7" s="453" t="s">
        <v>698</v>
      </c>
      <c r="T7" s="452" t="s">
        <v>699</v>
      </c>
      <c r="V7" s="452" t="s">
        <v>36</v>
      </c>
      <c r="W7" s="452" t="s">
        <v>696</v>
      </c>
      <c r="X7" s="452" t="s">
        <v>697</v>
      </c>
      <c r="Y7" s="453" t="s">
        <v>698</v>
      </c>
      <c r="Z7" s="452" t="s">
        <v>699</v>
      </c>
      <c r="AB7" s="452" t="s">
        <v>697</v>
      </c>
      <c r="AC7" s="453" t="s">
        <v>698</v>
      </c>
      <c r="AD7" s="443"/>
    </row>
    <row r="8" spans="1:30" ht="15" customHeight="1">
      <c r="B8" s="443"/>
      <c r="C8" s="443"/>
      <c r="D8" s="443"/>
      <c r="E8" s="443"/>
      <c r="F8" s="443"/>
      <c r="G8" s="443"/>
      <c r="H8" s="443"/>
      <c r="I8" s="443"/>
      <c r="J8" s="638"/>
      <c r="K8" s="638"/>
      <c r="L8" s="638"/>
      <c r="M8" s="638"/>
      <c r="N8" s="443"/>
      <c r="P8" s="638"/>
      <c r="Q8" s="638"/>
      <c r="R8" s="638"/>
      <c r="S8" s="638"/>
      <c r="T8" s="443"/>
      <c r="V8" s="638"/>
      <c r="W8" s="638"/>
      <c r="X8" s="638"/>
      <c r="Y8" s="638"/>
      <c r="Z8" s="443"/>
      <c r="AB8" s="638"/>
      <c r="AC8" s="638"/>
      <c r="AD8" s="443"/>
    </row>
    <row r="9" spans="1:30" s="637" customFormat="1" ht="18" customHeight="1">
      <c r="B9" s="621" t="s">
        <v>369</v>
      </c>
      <c r="C9" s="84"/>
      <c r="D9" s="84"/>
      <c r="E9" s="622"/>
      <c r="F9" s="638"/>
      <c r="G9" s="638"/>
      <c r="H9" s="638"/>
      <c r="I9" s="638"/>
      <c r="J9" s="443"/>
      <c r="K9" s="639"/>
      <c r="L9" s="443"/>
      <c r="M9" s="443"/>
      <c r="N9" s="638"/>
      <c r="P9" s="443"/>
      <c r="Q9" s="443"/>
      <c r="R9" s="443"/>
      <c r="S9" s="443"/>
      <c r="T9" s="638"/>
      <c r="V9" s="443"/>
      <c r="W9" s="443"/>
      <c r="X9" s="443"/>
      <c r="Y9" s="443"/>
      <c r="Z9" s="638"/>
      <c r="AB9" s="443"/>
      <c r="AC9" s="443"/>
      <c r="AD9" s="638"/>
    </row>
    <row r="10" spans="1:30" s="348" customFormat="1" ht="18" customHeight="1">
      <c r="B10" s="623" t="s">
        <v>704</v>
      </c>
      <c r="C10" s="624"/>
      <c r="D10" s="624"/>
      <c r="E10" s="625"/>
      <c r="F10" s="624"/>
      <c r="G10" s="626"/>
      <c r="H10" s="627" t="s">
        <v>37</v>
      </c>
      <c r="I10" s="626"/>
      <c r="J10" s="831">
        <v>9978.0164806949997</v>
      </c>
      <c r="K10" s="831">
        <v>7711.6826323670002</v>
      </c>
      <c r="L10" s="831">
        <v>623.36116404199993</v>
      </c>
      <c r="M10" s="831">
        <v>162.030826832</v>
      </c>
      <c r="N10" s="831">
        <v>1480.9418574539998</v>
      </c>
      <c r="O10" s="20"/>
      <c r="P10" s="831">
        <v>2529.5946796880003</v>
      </c>
      <c r="Q10" s="831">
        <v>1961.7098512975999</v>
      </c>
      <c r="R10" s="831">
        <v>152.36375512499998</v>
      </c>
      <c r="S10" s="831">
        <v>44.444220424000001</v>
      </c>
      <c r="T10" s="831">
        <v>371.07685284140052</v>
      </c>
      <c r="U10" s="20"/>
      <c r="V10" s="831">
        <v>1492.8810826669999</v>
      </c>
      <c r="W10" s="831">
        <v>1192.8412751710002</v>
      </c>
      <c r="X10" s="831">
        <v>88.923243171999999</v>
      </c>
      <c r="Y10" s="831">
        <v>58.247743135999997</v>
      </c>
      <c r="Z10" s="831">
        <v>152.86882118799988</v>
      </c>
      <c r="AA10" s="662"/>
      <c r="AB10" s="831"/>
      <c r="AC10" s="831"/>
    </row>
    <row r="11" spans="1:30" s="637" customFormat="1" ht="18" customHeight="1">
      <c r="A11" s="635"/>
      <c r="B11" s="149" t="s">
        <v>705</v>
      </c>
      <c r="C11" s="149"/>
      <c r="D11" s="149"/>
      <c r="E11" s="149"/>
      <c r="F11" s="149"/>
      <c r="G11" s="640"/>
      <c r="H11" s="628"/>
      <c r="I11" s="640"/>
      <c r="J11" s="835"/>
      <c r="K11" s="835">
        <v>1</v>
      </c>
      <c r="L11" s="835">
        <v>4.365420630104814</v>
      </c>
      <c r="M11" s="835">
        <v>8.8755558316839593</v>
      </c>
      <c r="N11" s="835"/>
      <c r="O11" s="641"/>
      <c r="P11" s="835"/>
      <c r="Q11" s="835">
        <v>1</v>
      </c>
      <c r="R11" s="835">
        <v>4.365420630104814</v>
      </c>
      <c r="S11" s="835">
        <v>8.8755558316839593</v>
      </c>
      <c r="T11" s="835"/>
      <c r="U11" s="641"/>
      <c r="V11" s="835"/>
      <c r="W11" s="835">
        <v>1</v>
      </c>
      <c r="X11" s="835">
        <v>4.365420630104814</v>
      </c>
      <c r="Y11" s="835">
        <v>8.8755558316839593</v>
      </c>
      <c r="Z11" s="835"/>
      <c r="AA11" s="663"/>
      <c r="AB11" s="835">
        <v>4.2576019482786513</v>
      </c>
      <c r="AC11" s="835">
        <v>10.101214165942746</v>
      </c>
      <c r="AD11" s="640"/>
    </row>
    <row r="12" spans="1:30" s="637" customFormat="1" ht="18" customHeight="1">
      <c r="A12" s="635"/>
      <c r="B12" s="84" t="s">
        <v>706</v>
      </c>
      <c r="C12" s="84"/>
      <c r="D12" s="84"/>
      <c r="E12" s="622"/>
      <c r="F12" s="640"/>
      <c r="G12" s="640"/>
      <c r="H12" s="444"/>
      <c r="I12" s="640"/>
      <c r="J12" s="836"/>
      <c r="K12" s="836">
        <v>1</v>
      </c>
      <c r="L12" s="836">
        <v>4.3207742827514686</v>
      </c>
      <c r="M12" s="836">
        <v>18.979653811114485</v>
      </c>
      <c r="N12" s="836"/>
      <c r="O12" s="20"/>
      <c r="P12" s="836"/>
      <c r="Q12" s="836">
        <v>1</v>
      </c>
      <c r="R12" s="836">
        <v>4.3207742827514686</v>
      </c>
      <c r="S12" s="836">
        <v>18.979653811114485</v>
      </c>
      <c r="T12" s="836"/>
      <c r="U12" s="20"/>
      <c r="V12" s="836"/>
      <c r="W12" s="836">
        <v>1</v>
      </c>
      <c r="X12" s="836">
        <v>4.3207742827514686</v>
      </c>
      <c r="Y12" s="836">
        <v>18.979653811114485</v>
      </c>
      <c r="Z12" s="836"/>
      <c r="AA12" s="663"/>
      <c r="AB12" s="836">
        <v>4.2265069610569643</v>
      </c>
      <c r="AC12" s="836">
        <v>19.44201419267036</v>
      </c>
      <c r="AD12" s="640"/>
    </row>
    <row r="13" spans="1:30" s="637" customFormat="1" ht="18" customHeight="1">
      <c r="A13" s="635"/>
      <c r="B13" s="629" t="s">
        <v>707</v>
      </c>
      <c r="C13" s="629"/>
      <c r="D13" s="629"/>
      <c r="E13" s="630"/>
      <c r="F13" s="642"/>
      <c r="G13" s="640"/>
      <c r="H13" s="628" t="s">
        <v>37</v>
      </c>
      <c r="I13" s="640"/>
      <c r="J13" s="832">
        <v>-92.644855938000546</v>
      </c>
      <c r="K13" s="832"/>
      <c r="L13" s="832">
        <v>21.078448808692315</v>
      </c>
      <c r="M13" s="832">
        <v>-20.379940203000018</v>
      </c>
      <c r="N13" s="832">
        <v>-93.343364543692843</v>
      </c>
      <c r="O13" s="20"/>
      <c r="P13" s="832">
        <v>-19.390239130000282</v>
      </c>
      <c r="Q13" s="832"/>
      <c r="R13" s="832">
        <v>4.7204864088581928</v>
      </c>
      <c r="S13" s="832">
        <v>-5.0100327910000004</v>
      </c>
      <c r="T13" s="832">
        <v>-19.100692747858474</v>
      </c>
      <c r="U13" s="20"/>
      <c r="V13" s="832">
        <v>-13.906235864999871</v>
      </c>
      <c r="W13" s="832"/>
      <c r="X13" s="832">
        <v>3.0069503709357832</v>
      </c>
      <c r="Y13" s="832">
        <v>-7.3262942940000002</v>
      </c>
      <c r="Z13" s="832">
        <v>-9.5868919419356544</v>
      </c>
      <c r="AA13" s="647"/>
      <c r="AB13" s="832"/>
      <c r="AC13" s="832"/>
      <c r="AD13" s="640"/>
    </row>
    <row r="14" spans="1:30" s="637" customFormat="1" ht="18" customHeight="1">
      <c r="A14" s="635"/>
      <c r="B14" s="84" t="s">
        <v>708</v>
      </c>
      <c r="C14" s="84"/>
      <c r="D14" s="84"/>
      <c r="E14" s="622"/>
      <c r="F14" s="640"/>
      <c r="G14" s="640"/>
      <c r="H14" s="444" t="s">
        <v>37</v>
      </c>
      <c r="I14" s="640"/>
      <c r="J14" s="833">
        <v>-0.42481163199954608</v>
      </c>
      <c r="K14" s="833">
        <v>-0.4250000000001819</v>
      </c>
      <c r="L14" s="833">
        <v>0</v>
      </c>
      <c r="M14" s="833">
        <v>0</v>
      </c>
      <c r="N14" s="833">
        <v>1.8836799949895067E-4</v>
      </c>
      <c r="O14" s="20"/>
      <c r="P14" s="833">
        <v>-0.11245571500012375</v>
      </c>
      <c r="Q14" s="833">
        <v>-0.11400000000003274</v>
      </c>
      <c r="R14" s="833">
        <v>0</v>
      </c>
      <c r="S14" s="833">
        <v>0</v>
      </c>
      <c r="T14" s="833">
        <v>1.5442849999089958E-3</v>
      </c>
      <c r="U14" s="20"/>
      <c r="V14" s="833">
        <v>0</v>
      </c>
      <c r="W14" s="833">
        <v>0</v>
      </c>
      <c r="X14" s="833">
        <v>0</v>
      </c>
      <c r="Y14" s="833">
        <v>0</v>
      </c>
      <c r="Z14" s="833">
        <v>-2.5579538487363607E-13</v>
      </c>
      <c r="AA14" s="647"/>
      <c r="AB14" s="833"/>
      <c r="AC14" s="833"/>
      <c r="AD14" s="640"/>
    </row>
    <row r="15" spans="1:30" s="456" customFormat="1" ht="18" customHeight="1" thickBot="1">
      <c r="A15" s="643"/>
      <c r="B15" s="631" t="s">
        <v>719</v>
      </c>
      <c r="C15" s="631"/>
      <c r="D15" s="631"/>
      <c r="E15" s="632"/>
      <c r="F15" s="644"/>
      <c r="G15" s="638"/>
      <c r="H15" s="633" t="s">
        <v>37</v>
      </c>
      <c r="I15" s="638"/>
      <c r="J15" s="834">
        <v>9884.9468131249996</v>
      </c>
      <c r="K15" s="834">
        <v>7711.257632367</v>
      </c>
      <c r="L15" s="834">
        <v>644.43961285069224</v>
      </c>
      <c r="M15" s="834">
        <v>141.65088662899998</v>
      </c>
      <c r="N15" s="834">
        <v>1387.5986812783067</v>
      </c>
      <c r="O15" s="20"/>
      <c r="P15" s="834">
        <v>2510.0919848429999</v>
      </c>
      <c r="Q15" s="834">
        <v>1961.5958512975999</v>
      </c>
      <c r="R15" s="834">
        <v>157.08424153385818</v>
      </c>
      <c r="S15" s="834">
        <v>39.434187633000001</v>
      </c>
      <c r="T15" s="834">
        <v>351.97770437854206</v>
      </c>
      <c r="U15" s="20"/>
      <c r="V15" s="834">
        <v>1478.974846802</v>
      </c>
      <c r="W15" s="834">
        <v>1192.8412751710002</v>
      </c>
      <c r="X15" s="834">
        <v>91.930193542935783</v>
      </c>
      <c r="Y15" s="834">
        <v>50.921448841999997</v>
      </c>
      <c r="Z15" s="834">
        <v>143.28192924606401</v>
      </c>
      <c r="AA15" s="662"/>
      <c r="AB15" s="834"/>
      <c r="AC15" s="834"/>
      <c r="AD15" s="638"/>
    </row>
    <row r="16" spans="1:30" ht="15" customHeight="1" thickTop="1">
      <c r="B16" s="444"/>
      <c r="C16" s="444"/>
      <c r="D16" s="444"/>
      <c r="E16" s="444"/>
      <c r="F16" s="444"/>
      <c r="G16" s="444"/>
      <c r="H16" s="444"/>
      <c r="I16" s="444"/>
      <c r="J16" s="645"/>
      <c r="K16" s="645"/>
      <c r="L16" s="645"/>
      <c r="M16" s="645"/>
      <c r="N16" s="645"/>
      <c r="O16" s="645"/>
      <c r="P16" s="645"/>
      <c r="Q16" s="645"/>
      <c r="R16" s="645"/>
      <c r="S16" s="645"/>
      <c r="T16" s="645"/>
      <c r="U16" s="645"/>
      <c r="V16" s="645"/>
      <c r="W16" s="645"/>
      <c r="X16" s="645"/>
      <c r="Y16" s="645"/>
      <c r="Z16" s="645"/>
      <c r="AA16" s="646"/>
      <c r="AB16" s="646"/>
      <c r="AC16" s="646"/>
      <c r="AD16" s="444"/>
    </row>
    <row r="17" spans="1:30" s="637" customFormat="1" ht="18" customHeight="1">
      <c r="B17" s="621" t="s">
        <v>370</v>
      </c>
      <c r="C17" s="84"/>
      <c r="D17" s="84"/>
      <c r="E17" s="622"/>
      <c r="F17" s="638"/>
      <c r="G17" s="638"/>
      <c r="H17" s="638"/>
      <c r="I17" s="638"/>
      <c r="J17" s="645"/>
      <c r="K17" s="645"/>
      <c r="L17" s="645"/>
      <c r="M17" s="645"/>
      <c r="N17" s="645"/>
      <c r="O17" s="645"/>
      <c r="P17" s="645"/>
      <c r="Q17" s="645"/>
      <c r="R17" s="645"/>
      <c r="S17" s="645"/>
      <c r="T17" s="645"/>
      <c r="U17" s="645"/>
      <c r="V17" s="645"/>
      <c r="W17" s="645"/>
      <c r="X17" s="645"/>
      <c r="Y17" s="645"/>
      <c r="Z17" s="645"/>
      <c r="AA17" s="647"/>
      <c r="AB17" s="648"/>
      <c r="AC17" s="648"/>
      <c r="AD17" s="638"/>
    </row>
    <row r="18" spans="1:30" s="348" customFormat="1" ht="18" customHeight="1">
      <c r="B18" s="623" t="s">
        <v>704</v>
      </c>
      <c r="C18" s="624"/>
      <c r="D18" s="624"/>
      <c r="E18" s="625"/>
      <c r="F18" s="624"/>
      <c r="G18" s="626"/>
      <c r="H18" s="627" t="s">
        <v>37</v>
      </c>
      <c r="I18" s="626"/>
      <c r="J18" s="831">
        <v>10110.283803315</v>
      </c>
      <c r="K18" s="831">
        <v>7801.4471791900005</v>
      </c>
      <c r="L18" s="831">
        <v>635.88948649200006</v>
      </c>
      <c r="M18" s="831">
        <v>153.904887847</v>
      </c>
      <c r="N18" s="831">
        <v>1519.042249786004</v>
      </c>
      <c r="O18" s="20"/>
      <c r="P18" s="831">
        <v>3301.1571099979997</v>
      </c>
      <c r="Q18" s="831">
        <v>2675.7120393855007</v>
      </c>
      <c r="R18" s="831">
        <v>164.74835336500004</v>
      </c>
      <c r="S18" s="831">
        <v>44.353907369000005</v>
      </c>
      <c r="T18" s="831">
        <v>416.34280987849803</v>
      </c>
      <c r="U18" s="20"/>
      <c r="V18" s="831">
        <v>1783.1133830770002</v>
      </c>
      <c r="W18" s="831">
        <v>1408.9297533819999</v>
      </c>
      <c r="X18" s="831">
        <v>102.96406924199999</v>
      </c>
      <c r="Y18" s="831">
        <v>37.165866996999995</v>
      </c>
      <c r="Z18" s="831">
        <v>234.05369345600033</v>
      </c>
      <c r="AA18" s="662"/>
      <c r="AB18" s="831"/>
      <c r="AC18" s="831"/>
    </row>
    <row r="19" spans="1:30" s="637" customFormat="1" ht="18" customHeight="1">
      <c r="A19" s="635"/>
      <c r="B19" s="149" t="s">
        <v>709</v>
      </c>
      <c r="C19" s="149"/>
      <c r="D19" s="149"/>
      <c r="E19" s="149"/>
      <c r="F19" s="149"/>
      <c r="G19" s="640"/>
      <c r="H19" s="628"/>
      <c r="I19" s="640"/>
      <c r="J19" s="835"/>
      <c r="K19" s="835">
        <v>1</v>
      </c>
      <c r="L19" s="835">
        <v>4.1721017808915155</v>
      </c>
      <c r="M19" s="835">
        <v>30.019059208863673</v>
      </c>
      <c r="N19" s="835"/>
      <c r="O19" s="641"/>
      <c r="P19" s="835"/>
      <c r="Q19" s="835">
        <v>1</v>
      </c>
      <c r="R19" s="835">
        <v>4.1721017808915155</v>
      </c>
      <c r="S19" s="835">
        <v>30.019059208863673</v>
      </c>
      <c r="T19" s="835"/>
      <c r="U19" s="641"/>
      <c r="V19" s="835"/>
      <c r="W19" s="835">
        <v>1</v>
      </c>
      <c r="X19" s="835">
        <v>4.1721017808915155</v>
      </c>
      <c r="Y19" s="835">
        <v>30.019059208863673</v>
      </c>
      <c r="Z19" s="835"/>
      <c r="AA19" s="663"/>
      <c r="AB19" s="835">
        <v>4.2258996940448617</v>
      </c>
      <c r="AC19" s="835">
        <v>20.680812342308805</v>
      </c>
      <c r="AD19" s="640"/>
    </row>
    <row r="20" spans="1:30" s="637" customFormat="1" ht="18" customHeight="1">
      <c r="A20" s="635"/>
      <c r="B20" s="84" t="s">
        <v>710</v>
      </c>
      <c r="C20" s="84"/>
      <c r="D20" s="84"/>
      <c r="E20" s="622"/>
      <c r="F20" s="640"/>
      <c r="G20" s="640"/>
      <c r="H20" s="444"/>
      <c r="I20" s="640"/>
      <c r="J20" s="836"/>
      <c r="K20" s="836">
        <v>1</v>
      </c>
      <c r="L20" s="836">
        <v>4.2192270836487502</v>
      </c>
      <c r="M20" s="836">
        <v>24.020002191637499</v>
      </c>
      <c r="N20" s="836"/>
      <c r="O20" s="20"/>
      <c r="P20" s="836"/>
      <c r="Q20" s="836">
        <v>1</v>
      </c>
      <c r="R20" s="836">
        <v>4.2192270836487502</v>
      </c>
      <c r="S20" s="836">
        <v>24.020002191637499</v>
      </c>
      <c r="T20" s="836"/>
      <c r="U20" s="20"/>
      <c r="V20" s="836"/>
      <c r="W20" s="836">
        <v>1</v>
      </c>
      <c r="X20" s="836">
        <v>4.2192270836487502</v>
      </c>
      <c r="Y20" s="836">
        <v>24.020002191637499</v>
      </c>
      <c r="Z20" s="836"/>
      <c r="AA20" s="663"/>
      <c r="AB20" s="836">
        <v>4.2700006832001094</v>
      </c>
      <c r="AC20" s="836">
        <v>21.499828001375992</v>
      </c>
      <c r="AD20" s="640"/>
    </row>
    <row r="21" spans="1:30" s="637" customFormat="1" ht="18" customHeight="1">
      <c r="A21" s="635"/>
      <c r="B21" s="629" t="s">
        <v>707</v>
      </c>
      <c r="C21" s="629"/>
      <c r="D21" s="629"/>
      <c r="E21" s="630"/>
      <c r="F21" s="642"/>
      <c r="G21" s="640"/>
      <c r="H21" s="628" t="s">
        <v>37</v>
      </c>
      <c r="I21" s="640"/>
      <c r="J21" s="832">
        <v>-102.38388384499922</v>
      </c>
      <c r="K21" s="832"/>
      <c r="L21" s="832">
        <v>-21.435849345348629</v>
      </c>
      <c r="M21" s="832">
        <v>-9.7814417879999667</v>
      </c>
      <c r="N21" s="832">
        <v>-71.166592711650623</v>
      </c>
      <c r="O21" s="20"/>
      <c r="P21" s="832">
        <v>-23.060498868000195</v>
      </c>
      <c r="Q21" s="832"/>
      <c r="R21" s="832">
        <v>-4.801969730538616</v>
      </c>
      <c r="S21" s="832">
        <v>-3.236189342000003</v>
      </c>
      <c r="T21" s="832">
        <v>-15.022339795461576</v>
      </c>
      <c r="U21" s="20"/>
      <c r="V21" s="832">
        <v>-15.110590792000494</v>
      </c>
      <c r="W21" s="832"/>
      <c r="X21" s="832">
        <v>-3.0613183349724409</v>
      </c>
      <c r="Y21" s="832">
        <v>-1.7918160149999878</v>
      </c>
      <c r="Z21" s="832">
        <v>-10.257456442028065</v>
      </c>
      <c r="AA21" s="647"/>
      <c r="AB21" s="832"/>
      <c r="AC21" s="832"/>
      <c r="AD21" s="640"/>
    </row>
    <row r="22" spans="1:30" s="637" customFormat="1" ht="18" customHeight="1">
      <c r="A22" s="635"/>
      <c r="B22" s="84" t="s">
        <v>708</v>
      </c>
      <c r="C22" s="84"/>
      <c r="D22" s="84"/>
      <c r="E22" s="622"/>
      <c r="F22" s="640"/>
      <c r="G22" s="640"/>
      <c r="H22" s="444" t="s">
        <v>37</v>
      </c>
      <c r="I22" s="640"/>
      <c r="J22" s="833">
        <v>0.16829008200147655</v>
      </c>
      <c r="K22" s="833">
        <v>0.1680000000005748</v>
      </c>
      <c r="L22" s="833">
        <v>0</v>
      </c>
      <c r="M22" s="833">
        <v>0</v>
      </c>
      <c r="N22" s="833">
        <v>2.9008199953750591E-4</v>
      </c>
      <c r="O22" s="126"/>
      <c r="P22" s="833">
        <v>3.8049970000884059E-2</v>
      </c>
      <c r="Q22" s="833">
        <v>4.1000000000167347E-2</v>
      </c>
      <c r="R22" s="833">
        <v>0</v>
      </c>
      <c r="S22" s="833">
        <v>0</v>
      </c>
      <c r="T22" s="833">
        <v>-2.9500299984306366E-3</v>
      </c>
      <c r="U22" s="126"/>
      <c r="V22" s="833">
        <v>0</v>
      </c>
      <c r="W22" s="833">
        <v>0</v>
      </c>
      <c r="X22" s="833">
        <v>0</v>
      </c>
      <c r="Y22" s="833">
        <v>0</v>
      </c>
      <c r="Z22" s="833">
        <v>3.694822225952521E-13</v>
      </c>
      <c r="AA22" s="650"/>
      <c r="AB22" s="833"/>
      <c r="AC22" s="833"/>
      <c r="AD22" s="640"/>
    </row>
    <row r="23" spans="1:30" s="456" customFormat="1" ht="18" customHeight="1" thickBot="1">
      <c r="A23" s="643"/>
      <c r="B23" s="631" t="s">
        <v>720</v>
      </c>
      <c r="C23" s="631"/>
      <c r="D23" s="631"/>
      <c r="E23" s="632"/>
      <c r="F23" s="644"/>
      <c r="G23" s="638"/>
      <c r="H23" s="633" t="s">
        <v>37</v>
      </c>
      <c r="I23" s="638"/>
      <c r="J23" s="834">
        <v>10008.068209552002</v>
      </c>
      <c r="K23" s="834">
        <v>7801.6151791900011</v>
      </c>
      <c r="L23" s="834">
        <v>614.45363714665143</v>
      </c>
      <c r="M23" s="834">
        <v>144.12344605900003</v>
      </c>
      <c r="N23" s="834">
        <v>1447.875947156348</v>
      </c>
      <c r="O23" s="20"/>
      <c r="P23" s="834">
        <v>3278.1346611000004</v>
      </c>
      <c r="Q23" s="834">
        <v>2675.7530393855009</v>
      </c>
      <c r="R23" s="834">
        <v>159.94638363446143</v>
      </c>
      <c r="S23" s="834">
        <v>41.117718027000002</v>
      </c>
      <c r="T23" s="834">
        <v>401.31752005303815</v>
      </c>
      <c r="U23" s="20"/>
      <c r="V23" s="834">
        <v>1768.0027922849997</v>
      </c>
      <c r="W23" s="834">
        <v>1408.9297533819995</v>
      </c>
      <c r="X23" s="834">
        <v>99.902750907027567</v>
      </c>
      <c r="Y23" s="834">
        <v>35.374050982000007</v>
      </c>
      <c r="Z23" s="834">
        <v>223.79623701397259</v>
      </c>
      <c r="AA23" s="662"/>
      <c r="AB23" s="834"/>
      <c r="AC23" s="834"/>
      <c r="AD23" s="638"/>
    </row>
    <row r="24" spans="1:30" ht="15" customHeight="1" thickTop="1">
      <c r="B24" s="444"/>
      <c r="C24" s="444"/>
      <c r="D24" s="444"/>
      <c r="E24" s="444"/>
      <c r="F24" s="444"/>
      <c r="G24" s="444"/>
      <c r="H24" s="444"/>
      <c r="I24" s="444"/>
      <c r="J24" s="645"/>
      <c r="K24" s="645"/>
      <c r="L24" s="645"/>
      <c r="M24" s="645"/>
      <c r="N24" s="645"/>
      <c r="O24" s="645"/>
      <c r="P24" s="645"/>
      <c r="Q24" s="645"/>
      <c r="R24" s="645"/>
      <c r="S24" s="645"/>
      <c r="T24" s="645"/>
      <c r="U24" s="645"/>
      <c r="V24" s="645"/>
      <c r="W24" s="645"/>
      <c r="X24" s="645"/>
      <c r="Y24" s="645"/>
      <c r="Z24" s="645"/>
      <c r="AA24" s="646"/>
      <c r="AB24" s="646"/>
      <c r="AC24" s="646"/>
      <c r="AD24" s="444"/>
    </row>
    <row r="25" spans="1:30" s="637" customFormat="1" ht="18" customHeight="1">
      <c r="B25" s="621" t="s">
        <v>371</v>
      </c>
      <c r="C25" s="84"/>
      <c r="D25" s="84"/>
      <c r="E25" s="622"/>
      <c r="F25" s="638"/>
      <c r="G25" s="638"/>
      <c r="H25" s="638"/>
      <c r="I25" s="638"/>
      <c r="J25" s="645"/>
      <c r="K25" s="645"/>
      <c r="L25" s="645"/>
      <c r="M25" s="645"/>
      <c r="N25" s="645"/>
      <c r="O25" s="645"/>
      <c r="P25" s="645"/>
      <c r="Q25" s="645"/>
      <c r="R25" s="645"/>
      <c r="S25" s="645"/>
      <c r="T25" s="645"/>
      <c r="U25" s="645"/>
      <c r="V25" s="645"/>
      <c r="W25" s="645"/>
      <c r="X25" s="645"/>
      <c r="Y25" s="645"/>
      <c r="Z25" s="645"/>
      <c r="AA25" s="647"/>
      <c r="AB25" s="648"/>
      <c r="AC25" s="648"/>
      <c r="AD25" s="638"/>
    </row>
    <row r="26" spans="1:30" s="348" customFormat="1" ht="18" customHeight="1">
      <c r="B26" s="623" t="s">
        <v>704</v>
      </c>
      <c r="C26" s="624"/>
      <c r="D26" s="624"/>
      <c r="E26" s="625"/>
      <c r="F26" s="624"/>
      <c r="G26" s="626"/>
      <c r="H26" s="627" t="s">
        <v>37</v>
      </c>
      <c r="I26" s="626"/>
      <c r="J26" s="831">
        <v>20088.300284010002</v>
      </c>
      <c r="K26" s="831">
        <v>15513.129811556999</v>
      </c>
      <c r="L26" s="831">
        <v>1259.250650534</v>
      </c>
      <c r="M26" s="831">
        <v>315.935714679</v>
      </c>
      <c r="N26" s="831">
        <v>2999.9841072400036</v>
      </c>
      <c r="O26" s="20"/>
      <c r="P26" s="831">
        <v>5830.7517896859999</v>
      </c>
      <c r="Q26" s="831">
        <v>4637.4218906831011</v>
      </c>
      <c r="R26" s="831">
        <v>317.11210849000003</v>
      </c>
      <c r="S26" s="831">
        <v>88.798127793000006</v>
      </c>
      <c r="T26" s="831">
        <v>787.4196627198985</v>
      </c>
      <c r="U26" s="20"/>
      <c r="V26" s="831">
        <v>3275.9944657440001</v>
      </c>
      <c r="W26" s="831">
        <v>2601.7710285529997</v>
      </c>
      <c r="X26" s="831">
        <v>191.88731241400001</v>
      </c>
      <c r="Y26" s="831">
        <v>95.413610132999992</v>
      </c>
      <c r="Z26" s="831">
        <v>386.92251464400022</v>
      </c>
      <c r="AA26" s="662"/>
      <c r="AB26" s="831"/>
      <c r="AC26" s="831"/>
    </row>
    <row r="27" spans="1:30" s="637" customFormat="1" ht="18" customHeight="1">
      <c r="A27" s="635"/>
      <c r="B27" s="149" t="s">
        <v>711</v>
      </c>
      <c r="C27" s="149"/>
      <c r="D27" s="149"/>
      <c r="E27" s="149"/>
      <c r="F27" s="149"/>
      <c r="G27" s="640"/>
      <c r="H27" s="628"/>
      <c r="I27" s="640"/>
      <c r="J27" s="835"/>
      <c r="K27" s="835">
        <v>1</v>
      </c>
      <c r="L27" s="835">
        <v>4.2687612054981647</v>
      </c>
      <c r="M27" s="835">
        <v>19.447307520273817</v>
      </c>
      <c r="N27" s="835"/>
      <c r="O27" s="641"/>
      <c r="P27" s="835"/>
      <c r="Q27" s="835">
        <v>1</v>
      </c>
      <c r="R27" s="835">
        <v>4.2687612054981647</v>
      </c>
      <c r="S27" s="835">
        <v>19.447307520273817</v>
      </c>
      <c r="T27" s="835"/>
      <c r="U27" s="641"/>
      <c r="V27" s="835"/>
      <c r="W27" s="835">
        <v>1</v>
      </c>
      <c r="X27" s="835">
        <v>4.2687612054981647</v>
      </c>
      <c r="Y27" s="835">
        <v>19.447307520273817</v>
      </c>
      <c r="Z27" s="835"/>
      <c r="AA27" s="663"/>
      <c r="AB27" s="835">
        <v>4.2258996940448617</v>
      </c>
      <c r="AC27" s="835">
        <v>20.680812342308805</v>
      </c>
      <c r="AD27" s="640"/>
    </row>
    <row r="28" spans="1:30" s="637" customFormat="1" ht="18" customHeight="1">
      <c r="A28" s="635"/>
      <c r="B28" s="84" t="s">
        <v>712</v>
      </c>
      <c r="C28" s="84"/>
      <c r="D28" s="84"/>
      <c r="E28" s="622"/>
      <c r="F28" s="640"/>
      <c r="G28" s="640"/>
      <c r="H28" s="444"/>
      <c r="I28" s="640"/>
      <c r="J28" s="836"/>
      <c r="K28" s="836">
        <v>1</v>
      </c>
      <c r="L28" s="836">
        <v>4.2700006832001094</v>
      </c>
      <c r="M28" s="836">
        <v>21.499828001375992</v>
      </c>
      <c r="N28" s="836"/>
      <c r="O28" s="20"/>
      <c r="P28" s="836"/>
      <c r="Q28" s="836">
        <v>1</v>
      </c>
      <c r="R28" s="836">
        <v>4.2700006832001094</v>
      </c>
      <c r="S28" s="836">
        <v>21.499828001375992</v>
      </c>
      <c r="T28" s="836"/>
      <c r="U28" s="20"/>
      <c r="V28" s="836"/>
      <c r="W28" s="836">
        <v>1</v>
      </c>
      <c r="X28" s="836">
        <v>4.2700006832001094</v>
      </c>
      <c r="Y28" s="836">
        <v>21.499828001375992</v>
      </c>
      <c r="Z28" s="836"/>
      <c r="AA28" s="663"/>
      <c r="AB28" s="836">
        <v>4.2700006832001094</v>
      </c>
      <c r="AC28" s="836">
        <v>21.499828001375992</v>
      </c>
      <c r="AD28" s="640"/>
    </row>
    <row r="29" spans="1:30" s="637" customFormat="1" ht="18" customHeight="1">
      <c r="A29" s="635"/>
      <c r="B29" s="629" t="s">
        <v>707</v>
      </c>
      <c r="C29" s="629"/>
      <c r="D29" s="629"/>
      <c r="E29" s="630"/>
      <c r="F29" s="642"/>
      <c r="G29" s="640"/>
      <c r="H29" s="628" t="s">
        <v>37</v>
      </c>
      <c r="I29" s="640"/>
      <c r="J29" s="832">
        <v>-195.02873978299976</v>
      </c>
      <c r="K29" s="832"/>
      <c r="L29" s="832">
        <v>-0.35740053665631422</v>
      </c>
      <c r="M29" s="832">
        <v>-30.161381990999985</v>
      </c>
      <c r="N29" s="832">
        <v>-164.50995725534347</v>
      </c>
      <c r="O29" s="641"/>
      <c r="P29" s="832">
        <v>-42.450737998000477</v>
      </c>
      <c r="Q29" s="832"/>
      <c r="R29" s="832">
        <v>-8.148332168042316E-2</v>
      </c>
      <c r="S29" s="832">
        <v>-8.2462221330000034</v>
      </c>
      <c r="T29" s="832">
        <v>-34.123032543320051</v>
      </c>
      <c r="U29" s="641"/>
      <c r="V29" s="832">
        <v>-29.016826657000365</v>
      </c>
      <c r="W29" s="832"/>
      <c r="X29" s="832">
        <v>-5.4367964036657668E-2</v>
      </c>
      <c r="Y29" s="832">
        <v>-9.118110308999988</v>
      </c>
      <c r="Z29" s="832">
        <v>-19.84434838396372</v>
      </c>
      <c r="AA29" s="647"/>
      <c r="AB29" s="832"/>
      <c r="AC29" s="832"/>
      <c r="AD29" s="640"/>
    </row>
    <row r="30" spans="1:30" s="637" customFormat="1" ht="18" customHeight="1">
      <c r="A30" s="635"/>
      <c r="B30" s="84" t="s">
        <v>708</v>
      </c>
      <c r="C30" s="84"/>
      <c r="D30" s="84"/>
      <c r="E30" s="622"/>
      <c r="F30" s="640"/>
      <c r="G30" s="640"/>
      <c r="H30" s="444" t="s">
        <v>37</v>
      </c>
      <c r="I30" s="640"/>
      <c r="J30" s="833">
        <v>-0.25652154999988852</v>
      </c>
      <c r="K30" s="833">
        <v>-0.25699999999778811</v>
      </c>
      <c r="L30" s="833">
        <v>0</v>
      </c>
      <c r="M30" s="833">
        <v>0</v>
      </c>
      <c r="N30" s="833">
        <v>4.7844999926383025E-4</v>
      </c>
      <c r="O30" s="649"/>
      <c r="P30" s="833">
        <v>-7.4405744999239687E-2</v>
      </c>
      <c r="Q30" s="833">
        <v>-7.3000000000320142E-2</v>
      </c>
      <c r="R30" s="833">
        <v>0</v>
      </c>
      <c r="S30" s="833">
        <v>0</v>
      </c>
      <c r="T30" s="833">
        <v>-1.4057449984647974E-3</v>
      </c>
      <c r="U30" s="649"/>
      <c r="V30" s="833">
        <v>0</v>
      </c>
      <c r="W30" s="833">
        <v>0</v>
      </c>
      <c r="X30" s="833">
        <v>0</v>
      </c>
      <c r="Y30" s="833">
        <v>0</v>
      </c>
      <c r="Z30" s="833">
        <v>0</v>
      </c>
      <c r="AA30" s="650"/>
      <c r="AB30" s="833"/>
      <c r="AC30" s="833"/>
      <c r="AD30" s="640"/>
    </row>
    <row r="31" spans="1:30" s="456" customFormat="1" ht="18" customHeight="1" thickBot="1">
      <c r="A31" s="643"/>
      <c r="B31" s="631" t="s">
        <v>721</v>
      </c>
      <c r="C31" s="631"/>
      <c r="D31" s="631"/>
      <c r="E31" s="632"/>
      <c r="F31" s="644"/>
      <c r="G31" s="638"/>
      <c r="H31" s="633" t="s">
        <v>37</v>
      </c>
      <c r="I31" s="638"/>
      <c r="J31" s="834">
        <v>19893.015022677002</v>
      </c>
      <c r="K31" s="834">
        <v>15512.872811557001</v>
      </c>
      <c r="L31" s="834">
        <v>1258.8932499973437</v>
      </c>
      <c r="M31" s="834">
        <v>285.77433268800002</v>
      </c>
      <c r="N31" s="834">
        <v>2835.4746284346547</v>
      </c>
      <c r="O31" s="20"/>
      <c r="P31" s="834">
        <v>5788.2266459430002</v>
      </c>
      <c r="Q31" s="834">
        <v>4637.3488906831008</v>
      </c>
      <c r="R31" s="834">
        <v>317.0306251683196</v>
      </c>
      <c r="S31" s="834">
        <v>80.551905660000003</v>
      </c>
      <c r="T31" s="834">
        <v>753.29522443158021</v>
      </c>
      <c r="U31" s="20"/>
      <c r="V31" s="834">
        <v>3246.9776390869997</v>
      </c>
      <c r="W31" s="834">
        <v>2601.7710285529997</v>
      </c>
      <c r="X31" s="834">
        <v>191.83294444996335</v>
      </c>
      <c r="Y31" s="834">
        <v>86.295499824000004</v>
      </c>
      <c r="Z31" s="834">
        <v>367.0781662600366</v>
      </c>
      <c r="AA31" s="662"/>
      <c r="AB31" s="834"/>
      <c r="AC31" s="834"/>
      <c r="AD31" s="638"/>
    </row>
    <row r="32" spans="1:30" ht="15" customHeight="1" thickTop="1">
      <c r="B32" s="444"/>
      <c r="C32" s="444"/>
      <c r="D32" s="444"/>
      <c r="E32" s="444"/>
      <c r="F32" s="444"/>
      <c r="G32" s="444"/>
      <c r="H32" s="444"/>
      <c r="I32" s="444"/>
      <c r="J32" s="645"/>
      <c r="K32" s="645"/>
      <c r="L32" s="645"/>
      <c r="M32" s="645"/>
      <c r="N32" s="645"/>
      <c r="O32" s="645"/>
      <c r="P32" s="645"/>
      <c r="Q32" s="645"/>
      <c r="R32" s="645"/>
      <c r="S32" s="645"/>
      <c r="T32" s="645"/>
      <c r="U32" s="645"/>
      <c r="V32" s="645"/>
      <c r="W32" s="645"/>
      <c r="X32" s="645"/>
      <c r="Y32" s="645"/>
      <c r="Z32" s="645"/>
      <c r="AA32" s="646"/>
      <c r="AB32" s="646"/>
      <c r="AC32" s="646"/>
      <c r="AD32" s="444"/>
    </row>
    <row r="33" spans="1:30" s="637" customFormat="1" ht="18" customHeight="1">
      <c r="B33" s="621" t="s">
        <v>372</v>
      </c>
      <c r="C33" s="84"/>
      <c r="D33" s="84"/>
      <c r="E33" s="622"/>
      <c r="F33" s="638"/>
      <c r="G33" s="638"/>
      <c r="H33" s="638"/>
      <c r="I33" s="638"/>
      <c r="J33" s="645"/>
      <c r="K33" s="645"/>
      <c r="L33" s="645"/>
      <c r="M33" s="645"/>
      <c r="N33" s="645"/>
      <c r="O33" s="645"/>
      <c r="P33" s="645"/>
      <c r="Q33" s="645"/>
      <c r="R33" s="645"/>
      <c r="S33" s="645"/>
      <c r="T33" s="645"/>
      <c r="U33" s="645"/>
      <c r="V33" s="645"/>
      <c r="W33" s="645"/>
      <c r="X33" s="645"/>
      <c r="Y33" s="645"/>
      <c r="Z33" s="645"/>
      <c r="AA33" s="647"/>
      <c r="AB33" s="648"/>
      <c r="AC33" s="648"/>
      <c r="AD33" s="638"/>
    </row>
    <row r="34" spans="1:30" s="348" customFormat="1" ht="18" customHeight="1">
      <c r="B34" s="623" t="s">
        <v>704</v>
      </c>
      <c r="C34" s="624"/>
      <c r="D34" s="624"/>
      <c r="E34" s="625"/>
      <c r="F34" s="624"/>
      <c r="G34" s="626"/>
      <c r="H34" s="627" t="s">
        <v>37</v>
      </c>
      <c r="I34" s="626"/>
      <c r="J34" s="831">
        <v>10208.639983760997</v>
      </c>
      <c r="K34" s="831">
        <v>7947.6640290900004</v>
      </c>
      <c r="L34" s="831">
        <v>627.87264071400011</v>
      </c>
      <c r="M34" s="831">
        <v>154.88546700899997</v>
      </c>
      <c r="N34" s="831">
        <v>1478.217846947995</v>
      </c>
      <c r="O34" s="20"/>
      <c r="P34" s="831">
        <v>3580.589993134</v>
      </c>
      <c r="Q34" s="831">
        <v>2963.4262253106008</v>
      </c>
      <c r="R34" s="831">
        <v>158.20034975499996</v>
      </c>
      <c r="S34" s="831">
        <v>53.087660444000008</v>
      </c>
      <c r="T34" s="831">
        <v>405.87575762440008</v>
      </c>
      <c r="U34" s="20"/>
      <c r="V34" s="831">
        <v>1597.2972279169999</v>
      </c>
      <c r="W34" s="831">
        <v>1254.8142257909999</v>
      </c>
      <c r="X34" s="831">
        <v>102.64503964000002</v>
      </c>
      <c r="Y34" s="831">
        <v>48.174846489000004</v>
      </c>
      <c r="Z34" s="831">
        <v>191.66311599699969</v>
      </c>
      <c r="AA34" s="662"/>
      <c r="AB34" s="831"/>
      <c r="AC34" s="831"/>
    </row>
    <row r="35" spans="1:30" s="637" customFormat="1" ht="18" customHeight="1">
      <c r="A35" s="635"/>
      <c r="B35" s="149" t="s">
        <v>713</v>
      </c>
      <c r="C35" s="149"/>
      <c r="D35" s="149"/>
      <c r="E35" s="149"/>
      <c r="F35" s="149"/>
      <c r="G35" s="640"/>
      <c r="H35" s="628"/>
      <c r="I35" s="640"/>
      <c r="J35" s="835"/>
      <c r="K35" s="835">
        <v>1</v>
      </c>
      <c r="L35" s="835">
        <v>4.257400563567364</v>
      </c>
      <c r="M35" s="835">
        <v>20.874675497973676</v>
      </c>
      <c r="N35" s="835"/>
      <c r="O35" s="641"/>
      <c r="P35" s="835"/>
      <c r="Q35" s="835">
        <v>1</v>
      </c>
      <c r="R35" s="835">
        <v>4.257400563567364</v>
      </c>
      <c r="S35" s="835">
        <v>20.874675497973676</v>
      </c>
      <c r="T35" s="835"/>
      <c r="U35" s="641"/>
      <c r="V35" s="835"/>
      <c r="W35" s="835">
        <v>1</v>
      </c>
      <c r="X35" s="835">
        <v>4.257400563567364</v>
      </c>
      <c r="Y35" s="835">
        <v>20.874675497973676</v>
      </c>
      <c r="Z35" s="835"/>
      <c r="AA35" s="663"/>
      <c r="AB35" s="835">
        <v>4.304203915964723</v>
      </c>
      <c r="AC35" s="835">
        <v>20.840280093364456</v>
      </c>
      <c r="AD35" s="640"/>
    </row>
    <row r="36" spans="1:30" s="637" customFormat="1" ht="18" customHeight="1">
      <c r="A36" s="635"/>
      <c r="B36" s="84" t="s">
        <v>714</v>
      </c>
      <c r="C36" s="84"/>
      <c r="D36" s="84"/>
      <c r="E36" s="622"/>
      <c r="F36" s="640"/>
      <c r="G36" s="640"/>
      <c r="H36" s="444"/>
      <c r="I36" s="640"/>
      <c r="J36" s="836"/>
      <c r="K36" s="836">
        <v>1</v>
      </c>
      <c r="L36" s="836">
        <v>4.2700006832001094</v>
      </c>
      <c r="M36" s="836">
        <v>21.499828001375995</v>
      </c>
      <c r="N36" s="836"/>
      <c r="O36" s="649"/>
      <c r="P36" s="836"/>
      <c r="Q36" s="836">
        <v>1</v>
      </c>
      <c r="R36" s="836">
        <v>4.2700006832001094</v>
      </c>
      <c r="S36" s="836">
        <v>21.499828001375995</v>
      </c>
      <c r="T36" s="836"/>
      <c r="U36" s="649"/>
      <c r="V36" s="836"/>
      <c r="W36" s="836">
        <v>1</v>
      </c>
      <c r="X36" s="836">
        <v>4.2700006832001094</v>
      </c>
      <c r="Y36" s="836">
        <v>21.499828001375995</v>
      </c>
      <c r="Z36" s="836"/>
      <c r="AA36" s="664"/>
      <c r="AB36" s="836">
        <v>4.2700006832001094</v>
      </c>
      <c r="AC36" s="836">
        <v>21.499828001375992</v>
      </c>
      <c r="AD36" s="640"/>
    </row>
    <row r="37" spans="1:30" s="637" customFormat="1" ht="18" customHeight="1">
      <c r="A37" s="635"/>
      <c r="B37" s="629" t="s">
        <v>707</v>
      </c>
      <c r="C37" s="629"/>
      <c r="D37" s="629"/>
      <c r="E37" s="630"/>
      <c r="F37" s="642"/>
      <c r="G37" s="640"/>
      <c r="H37" s="628" t="s">
        <v>37</v>
      </c>
      <c r="I37" s="640"/>
      <c r="J37" s="832">
        <v>-34.786278782001318</v>
      </c>
      <c r="K37" s="832"/>
      <c r="L37" s="832">
        <v>-1.8577825307336298</v>
      </c>
      <c r="M37" s="832">
        <v>-4.3671931050000126</v>
      </c>
      <c r="N37" s="832">
        <v>-28.561303146267676</v>
      </c>
      <c r="O37" s="641"/>
      <c r="P37" s="832">
        <v>-8.4035602819894848</v>
      </c>
      <c r="Q37" s="832"/>
      <c r="R37" s="832">
        <v>-0.42576849848342135</v>
      </c>
      <c r="S37" s="832">
        <v>-1.8505211160000101</v>
      </c>
      <c r="T37" s="832">
        <v>-6.1272706675060533</v>
      </c>
      <c r="U37" s="641"/>
      <c r="V37" s="832">
        <v>-4.1009145399989393</v>
      </c>
      <c r="W37" s="832"/>
      <c r="X37" s="832">
        <v>-0.29095765599998913</v>
      </c>
      <c r="Y37" s="832">
        <v>-1.419263144999988</v>
      </c>
      <c r="Z37" s="832">
        <v>-2.3906937389989622</v>
      </c>
      <c r="AA37" s="647"/>
      <c r="AB37" s="832"/>
      <c r="AC37" s="832"/>
      <c r="AD37" s="640"/>
    </row>
    <row r="38" spans="1:30" s="637" customFormat="1" ht="18" customHeight="1">
      <c r="A38" s="635"/>
      <c r="B38" s="84" t="s">
        <v>708</v>
      </c>
      <c r="C38" s="84"/>
      <c r="D38" s="84"/>
      <c r="E38" s="622"/>
      <c r="F38" s="640"/>
      <c r="G38" s="640"/>
      <c r="H38" s="444" t="s">
        <v>37</v>
      </c>
      <c r="I38" s="640"/>
      <c r="J38" s="833">
        <v>0.41448371000296902</v>
      </c>
      <c r="K38" s="833">
        <v>0.41299999999955617</v>
      </c>
      <c r="L38" s="833">
        <v>1.1978399999179601E-3</v>
      </c>
      <c r="M38" s="833">
        <v>0</v>
      </c>
      <c r="N38" s="833">
        <v>2.8587000269908458E-4</v>
      </c>
      <c r="O38" s="20"/>
      <c r="P38" s="833">
        <v>0.14071528798922373</v>
      </c>
      <c r="Q38" s="833">
        <v>-0.15400000000045111</v>
      </c>
      <c r="R38" s="833">
        <v>3.8928000000737484E-4</v>
      </c>
      <c r="S38" s="833">
        <v>0</v>
      </c>
      <c r="T38" s="833">
        <v>0.29432600798975272</v>
      </c>
      <c r="U38" s="20"/>
      <c r="V38" s="833">
        <v>0</v>
      </c>
      <c r="W38" s="833">
        <v>0</v>
      </c>
      <c r="X38" s="833">
        <v>0</v>
      </c>
      <c r="Y38" s="833">
        <v>0</v>
      </c>
      <c r="Z38" s="833">
        <v>5.1159076974727213E-13</v>
      </c>
      <c r="AA38" s="647"/>
      <c r="AB38" s="833"/>
      <c r="AC38" s="833"/>
      <c r="AD38" s="640"/>
    </row>
    <row r="39" spans="1:30" s="456" customFormat="1" ht="18" customHeight="1" thickBot="1">
      <c r="A39" s="643"/>
      <c r="B39" s="631" t="s">
        <v>722</v>
      </c>
      <c r="C39" s="631"/>
      <c r="D39" s="631"/>
      <c r="E39" s="632"/>
      <c r="F39" s="644"/>
      <c r="G39" s="638"/>
      <c r="H39" s="633" t="s">
        <v>37</v>
      </c>
      <c r="I39" s="638"/>
      <c r="J39" s="834">
        <v>10174.268188688999</v>
      </c>
      <c r="K39" s="834">
        <v>7948.07702909</v>
      </c>
      <c r="L39" s="834">
        <v>626.0160560232664</v>
      </c>
      <c r="M39" s="834">
        <v>150.51827390399995</v>
      </c>
      <c r="N39" s="834">
        <v>1449.6568296717342</v>
      </c>
      <c r="O39" s="20"/>
      <c r="P39" s="834">
        <v>3572.3271481399997</v>
      </c>
      <c r="Q39" s="834">
        <v>2963.2722253106003</v>
      </c>
      <c r="R39" s="834">
        <v>157.77497053651655</v>
      </c>
      <c r="S39" s="834">
        <v>51.237139327999998</v>
      </c>
      <c r="T39" s="834">
        <v>400.04281296488261</v>
      </c>
      <c r="U39" s="20"/>
      <c r="V39" s="834">
        <v>1593.1963133770009</v>
      </c>
      <c r="W39" s="834">
        <v>1254.8142257909999</v>
      </c>
      <c r="X39" s="834">
        <v>102.354081984</v>
      </c>
      <c r="Y39" s="834">
        <v>46.755583344000016</v>
      </c>
      <c r="Z39" s="834">
        <v>189.27242225800092</v>
      </c>
      <c r="AA39" s="662"/>
      <c r="AB39" s="834"/>
      <c r="AC39" s="834"/>
      <c r="AD39" s="638"/>
    </row>
    <row r="40" spans="1:30" ht="15" customHeight="1" thickTop="1">
      <c r="B40" s="444"/>
      <c r="C40" s="444"/>
      <c r="D40" s="444"/>
      <c r="E40" s="444"/>
      <c r="F40" s="444"/>
      <c r="G40" s="444"/>
      <c r="H40" s="444"/>
      <c r="I40" s="444"/>
      <c r="J40" s="645"/>
      <c r="K40" s="645"/>
      <c r="L40" s="645"/>
      <c r="M40" s="645"/>
      <c r="N40" s="645"/>
      <c r="O40" s="645"/>
      <c r="P40" s="645"/>
      <c r="Q40" s="645"/>
      <c r="R40" s="645"/>
      <c r="S40" s="645"/>
      <c r="T40" s="645"/>
      <c r="U40" s="645"/>
      <c r="V40" s="645"/>
      <c r="W40" s="645"/>
      <c r="X40" s="645"/>
      <c r="Y40" s="645"/>
      <c r="Z40" s="645"/>
      <c r="AA40" s="646"/>
      <c r="AB40" s="646"/>
      <c r="AC40" s="646"/>
      <c r="AD40" s="444"/>
    </row>
    <row r="41" spans="1:30" s="637" customFormat="1" ht="18" customHeight="1">
      <c r="B41" s="621" t="s">
        <v>538</v>
      </c>
      <c r="C41" s="84"/>
      <c r="D41" s="84"/>
      <c r="E41" s="622"/>
      <c r="F41" s="638"/>
      <c r="G41" s="638"/>
      <c r="H41" s="638"/>
      <c r="I41" s="638"/>
      <c r="J41" s="645"/>
      <c r="K41" s="645"/>
      <c r="L41" s="645"/>
      <c r="M41" s="645"/>
      <c r="N41" s="645"/>
      <c r="O41" s="645"/>
      <c r="P41" s="645"/>
      <c r="Q41" s="645"/>
      <c r="R41" s="645"/>
      <c r="S41" s="645"/>
      <c r="T41" s="645"/>
      <c r="U41" s="645"/>
      <c r="V41" s="645"/>
      <c r="W41" s="645"/>
      <c r="X41" s="645"/>
      <c r="Y41" s="645"/>
      <c r="Z41" s="645"/>
      <c r="AA41" s="647"/>
      <c r="AB41" s="648"/>
      <c r="AC41" s="648"/>
      <c r="AD41" s="638"/>
    </row>
    <row r="42" spans="1:30" s="348" customFormat="1" ht="18" customHeight="1">
      <c r="B42" s="623" t="s">
        <v>704</v>
      </c>
      <c r="C42" s="624"/>
      <c r="D42" s="624"/>
      <c r="E42" s="625"/>
      <c r="F42" s="624"/>
      <c r="G42" s="626"/>
      <c r="H42" s="627" t="s">
        <v>37</v>
      </c>
      <c r="I42" s="626"/>
      <c r="J42" s="831">
        <v>30296.940267770999</v>
      </c>
      <c r="K42" s="831">
        <v>23460.793840646998</v>
      </c>
      <c r="L42" s="831">
        <v>1887.123291248</v>
      </c>
      <c r="M42" s="831">
        <v>470.82118168799997</v>
      </c>
      <c r="N42" s="831">
        <v>4478.2019541879981</v>
      </c>
      <c r="O42" s="20"/>
      <c r="P42" s="831">
        <v>9411.3417828199999</v>
      </c>
      <c r="Q42" s="831">
        <v>7600.848115993701</v>
      </c>
      <c r="R42" s="831">
        <v>475.31245824499996</v>
      </c>
      <c r="S42" s="831">
        <v>141.88578823700001</v>
      </c>
      <c r="T42" s="831">
        <v>1193.2954203442987</v>
      </c>
      <c r="U42" s="20"/>
      <c r="V42" s="831">
        <v>4873.291693661</v>
      </c>
      <c r="W42" s="831">
        <v>3856.5852543439996</v>
      </c>
      <c r="X42" s="831">
        <v>294.532352054</v>
      </c>
      <c r="Y42" s="831">
        <v>143.588456622</v>
      </c>
      <c r="Z42" s="831">
        <v>578.58563064099985</v>
      </c>
      <c r="AA42" s="662"/>
      <c r="AB42" s="831"/>
      <c r="AC42" s="831"/>
    </row>
    <row r="43" spans="1:30" s="637" customFormat="1" ht="18" customHeight="1">
      <c r="A43" s="635"/>
      <c r="B43" s="149" t="s">
        <v>715</v>
      </c>
      <c r="C43" s="149"/>
      <c r="D43" s="149"/>
      <c r="E43" s="149"/>
      <c r="F43" s="149"/>
      <c r="G43" s="640"/>
      <c r="H43" s="628"/>
      <c r="I43" s="640"/>
      <c r="J43" s="835"/>
      <c r="K43" s="835">
        <v>1</v>
      </c>
      <c r="L43" s="835">
        <v>4.2649743248545642</v>
      </c>
      <c r="M43" s="835">
        <v>19.92309684617377</v>
      </c>
      <c r="N43" s="835"/>
      <c r="O43" s="641"/>
      <c r="P43" s="835"/>
      <c r="Q43" s="835">
        <v>1</v>
      </c>
      <c r="R43" s="835">
        <v>4.2649743248545642</v>
      </c>
      <c r="S43" s="835">
        <v>19.92309684617377</v>
      </c>
      <c r="T43" s="835"/>
      <c r="U43" s="641"/>
      <c r="V43" s="835"/>
      <c r="W43" s="835">
        <v>1</v>
      </c>
      <c r="X43" s="835">
        <v>4.2649743248545642</v>
      </c>
      <c r="Y43" s="835">
        <v>19.92309684617377</v>
      </c>
      <c r="Z43" s="835"/>
      <c r="AA43" s="663"/>
      <c r="AB43" s="835">
        <v>4.304203915964723</v>
      </c>
      <c r="AC43" s="835">
        <v>20.840280093364456</v>
      </c>
      <c r="AD43" s="640"/>
    </row>
    <row r="44" spans="1:30" s="637" customFormat="1" ht="18" customHeight="1">
      <c r="A44" s="635"/>
      <c r="B44" s="84" t="s">
        <v>716</v>
      </c>
      <c r="C44" s="84"/>
      <c r="D44" s="84"/>
      <c r="E44" s="622"/>
      <c r="F44" s="640"/>
      <c r="G44" s="640"/>
      <c r="H44" s="444"/>
      <c r="I44" s="640"/>
      <c r="J44" s="836"/>
      <c r="K44" s="836">
        <v>1</v>
      </c>
      <c r="L44" s="836">
        <v>4.2700006832001094</v>
      </c>
      <c r="M44" s="836">
        <v>21.499828001375992</v>
      </c>
      <c r="N44" s="836"/>
      <c r="O44" s="20"/>
      <c r="P44" s="836"/>
      <c r="Q44" s="836">
        <v>1</v>
      </c>
      <c r="R44" s="836">
        <v>4.2700006832001094</v>
      </c>
      <c r="S44" s="836">
        <v>21.499828001375992</v>
      </c>
      <c r="T44" s="836"/>
      <c r="U44" s="20"/>
      <c r="V44" s="836"/>
      <c r="W44" s="836">
        <v>1</v>
      </c>
      <c r="X44" s="836">
        <v>4.2700006832001094</v>
      </c>
      <c r="Y44" s="836">
        <v>21.499828001375992</v>
      </c>
      <c r="Z44" s="836"/>
      <c r="AA44" s="663"/>
      <c r="AB44" s="836">
        <v>4.2700006832001094</v>
      </c>
      <c r="AC44" s="836">
        <v>21.499828001375992</v>
      </c>
      <c r="AD44" s="640"/>
    </row>
    <row r="45" spans="1:30" s="637" customFormat="1" ht="18" customHeight="1">
      <c r="A45" s="635"/>
      <c r="B45" s="629" t="s">
        <v>707</v>
      </c>
      <c r="C45" s="629"/>
      <c r="D45" s="629"/>
      <c r="E45" s="630"/>
      <c r="F45" s="642"/>
      <c r="G45" s="640"/>
      <c r="H45" s="628" t="s">
        <v>37</v>
      </c>
      <c r="I45" s="640"/>
      <c r="J45" s="832">
        <v>-229.81501856500108</v>
      </c>
      <c r="K45" s="832"/>
      <c r="L45" s="832">
        <v>-2.215183067389944</v>
      </c>
      <c r="M45" s="832">
        <v>-34.528575095999997</v>
      </c>
      <c r="N45" s="832">
        <v>-193.07126040161114</v>
      </c>
      <c r="O45" s="641"/>
      <c r="P45" s="832">
        <v>-50.854298279989962</v>
      </c>
      <c r="Q45" s="832"/>
      <c r="R45" s="832">
        <v>-0.50725182016384451</v>
      </c>
      <c r="S45" s="832">
        <v>-10.096743249000014</v>
      </c>
      <c r="T45" s="832">
        <v>-40.250303210826104</v>
      </c>
      <c r="U45" s="641"/>
      <c r="V45" s="832">
        <v>-33.117741196999305</v>
      </c>
      <c r="W45" s="832"/>
      <c r="X45" s="832">
        <v>-0.3453256200366468</v>
      </c>
      <c r="Y45" s="832">
        <v>-10.537373453999976</v>
      </c>
      <c r="Z45" s="832">
        <v>-22.235042122962682</v>
      </c>
      <c r="AA45" s="647"/>
      <c r="AB45" s="832"/>
      <c r="AC45" s="832"/>
      <c r="AD45" s="640"/>
    </row>
    <row r="46" spans="1:30" s="637" customFormat="1" ht="18" customHeight="1">
      <c r="A46" s="635"/>
      <c r="B46" s="84" t="s">
        <v>708</v>
      </c>
      <c r="C46" s="84"/>
      <c r="D46" s="84"/>
      <c r="E46" s="622"/>
      <c r="F46" s="640"/>
      <c r="G46" s="640"/>
      <c r="H46" s="444" t="s">
        <v>37</v>
      </c>
      <c r="I46" s="640"/>
      <c r="J46" s="833">
        <v>0.1579621600030805</v>
      </c>
      <c r="K46" s="833">
        <v>0.15600000000267755</v>
      </c>
      <c r="L46" s="833">
        <v>1.1978400000316469E-3</v>
      </c>
      <c r="M46" s="833">
        <v>0</v>
      </c>
      <c r="N46" s="833">
        <v>7.6432000241766218E-4</v>
      </c>
      <c r="O46" s="20"/>
      <c r="P46" s="833">
        <v>6.6309542989984038E-2</v>
      </c>
      <c r="Q46" s="833">
        <v>-0.22699999999986176</v>
      </c>
      <c r="R46" s="833">
        <v>3.8928000003579655E-4</v>
      </c>
      <c r="S46" s="833">
        <v>0</v>
      </c>
      <c r="T46" s="833">
        <v>0.29292026299117424</v>
      </c>
      <c r="U46" s="20"/>
      <c r="V46" s="833">
        <v>0</v>
      </c>
      <c r="W46" s="833">
        <v>0</v>
      </c>
      <c r="X46" s="833">
        <v>0</v>
      </c>
      <c r="Y46" s="833">
        <v>0</v>
      </c>
      <c r="Z46" s="833">
        <v>0</v>
      </c>
      <c r="AA46" s="647"/>
      <c r="AB46" s="833"/>
      <c r="AC46" s="833"/>
      <c r="AD46" s="640"/>
    </row>
    <row r="47" spans="1:30" s="456" customFormat="1" ht="18" customHeight="1" thickBot="1">
      <c r="A47" s="643"/>
      <c r="B47" s="631" t="s">
        <v>723</v>
      </c>
      <c r="C47" s="631"/>
      <c r="D47" s="631"/>
      <c r="E47" s="632"/>
      <c r="F47" s="644"/>
      <c r="G47" s="638"/>
      <c r="H47" s="633" t="s">
        <v>37</v>
      </c>
      <c r="I47" s="638"/>
      <c r="J47" s="834">
        <v>30067.283211366001</v>
      </c>
      <c r="K47" s="834">
        <v>23460.949840647001</v>
      </c>
      <c r="L47" s="834">
        <v>1884.9093060206101</v>
      </c>
      <c r="M47" s="834">
        <v>436.29260659199997</v>
      </c>
      <c r="N47" s="834">
        <v>4285.1314581063889</v>
      </c>
      <c r="O47" s="20"/>
      <c r="P47" s="834">
        <v>9360.553794083</v>
      </c>
      <c r="Q47" s="834">
        <v>7600.6211159937011</v>
      </c>
      <c r="R47" s="834">
        <v>474.80559570483615</v>
      </c>
      <c r="S47" s="834">
        <v>131.789044988</v>
      </c>
      <c r="T47" s="834">
        <v>1153.3380373964628</v>
      </c>
      <c r="U47" s="20"/>
      <c r="V47" s="834">
        <v>4840.1739524640006</v>
      </c>
      <c r="W47" s="834">
        <v>3856.5852543439996</v>
      </c>
      <c r="X47" s="834">
        <v>294.18702643396335</v>
      </c>
      <c r="Y47" s="834">
        <v>133.05108316800002</v>
      </c>
      <c r="Z47" s="834">
        <v>556.35058851803751</v>
      </c>
      <c r="AA47" s="662"/>
      <c r="AB47" s="834"/>
      <c r="AC47" s="834"/>
      <c r="AD47" s="638"/>
    </row>
    <row r="48" spans="1:30" s="90" customFormat="1" ht="15" customHeight="1" thickTop="1">
      <c r="J48" s="645"/>
      <c r="K48" s="645"/>
      <c r="L48" s="645"/>
      <c r="M48" s="645"/>
      <c r="N48" s="645"/>
      <c r="O48" s="645"/>
      <c r="P48" s="645"/>
      <c r="Q48" s="645"/>
      <c r="R48" s="645"/>
      <c r="S48" s="645"/>
      <c r="T48" s="645"/>
      <c r="U48" s="645"/>
      <c r="V48" s="645"/>
      <c r="W48" s="645"/>
      <c r="X48" s="645"/>
      <c r="Y48" s="645"/>
      <c r="Z48" s="645"/>
      <c r="AA48" s="646"/>
      <c r="AB48" s="646"/>
      <c r="AC48" s="646"/>
    </row>
    <row r="49" spans="1:30" s="637" customFormat="1" ht="18" customHeight="1">
      <c r="B49" s="621" t="s">
        <v>373</v>
      </c>
      <c r="C49" s="84"/>
      <c r="D49" s="84"/>
      <c r="E49" s="622"/>
      <c r="F49" s="638"/>
      <c r="G49" s="638"/>
      <c r="H49" s="638"/>
      <c r="I49" s="638"/>
      <c r="J49" s="645"/>
      <c r="K49" s="645"/>
      <c r="L49" s="645"/>
      <c r="M49" s="645"/>
      <c r="N49" s="645"/>
      <c r="O49" s="645"/>
      <c r="P49" s="645"/>
      <c r="Q49" s="645"/>
      <c r="R49" s="645"/>
      <c r="S49" s="645"/>
      <c r="T49" s="645"/>
      <c r="U49" s="645"/>
      <c r="V49" s="645"/>
      <c r="W49" s="645"/>
      <c r="X49" s="645"/>
      <c r="Y49" s="645"/>
      <c r="Z49" s="645"/>
      <c r="AA49" s="647"/>
      <c r="AB49" s="648"/>
      <c r="AC49" s="648"/>
      <c r="AD49" s="638"/>
    </row>
    <row r="50" spans="1:30" s="348" customFormat="1" ht="18" customHeight="1">
      <c r="B50" s="623" t="s">
        <v>704</v>
      </c>
      <c r="C50" s="624"/>
      <c r="D50" s="624"/>
      <c r="E50" s="625"/>
      <c r="F50" s="624"/>
      <c r="G50" s="626"/>
      <c r="H50" s="627" t="s">
        <v>37</v>
      </c>
      <c r="I50" s="626"/>
      <c r="J50" s="831">
        <v>10562.531097142</v>
      </c>
      <c r="K50" s="831">
        <v>8213.1067297450008</v>
      </c>
      <c r="L50" s="831">
        <v>669.07651527699988</v>
      </c>
      <c r="M50" s="831">
        <v>157.5556619620001</v>
      </c>
      <c r="N50" s="831">
        <v>1522.7921901579984</v>
      </c>
      <c r="O50" s="20"/>
      <c r="P50" s="831">
        <v>3268.1773529080001</v>
      </c>
      <c r="Q50" s="831">
        <v>2636.9006516505005</v>
      </c>
      <c r="R50" s="831">
        <v>147.25539312300003</v>
      </c>
      <c r="S50" s="831">
        <v>56.034228200999991</v>
      </c>
      <c r="T50" s="831">
        <v>427.98707993350001</v>
      </c>
      <c r="U50" s="20"/>
      <c r="V50" s="831">
        <v>2335.727381357</v>
      </c>
      <c r="W50" s="831">
        <v>1765.8122763080003</v>
      </c>
      <c r="X50" s="831">
        <v>148.849678436</v>
      </c>
      <c r="Y50" s="831">
        <v>59.855403077999995</v>
      </c>
      <c r="Z50" s="831">
        <v>361.21002353499989</v>
      </c>
      <c r="AA50" s="662"/>
      <c r="AB50" s="831"/>
      <c r="AC50" s="831"/>
    </row>
    <row r="51" spans="1:30" s="637" customFormat="1" ht="18" customHeight="1">
      <c r="A51" s="635"/>
      <c r="B51" s="149" t="s">
        <v>713</v>
      </c>
      <c r="C51" s="149"/>
      <c r="D51" s="149"/>
      <c r="E51" s="149"/>
      <c r="F51" s="149"/>
      <c r="G51" s="640"/>
      <c r="H51" s="628"/>
      <c r="I51" s="640"/>
      <c r="J51" s="835"/>
      <c r="K51" s="835">
        <v>1</v>
      </c>
      <c r="L51" s="835">
        <v>4.2307005888993174</v>
      </c>
      <c r="M51" s="835">
        <v>20.859614924087033</v>
      </c>
      <c r="N51" s="835"/>
      <c r="O51" s="20"/>
      <c r="P51" s="835"/>
      <c r="Q51" s="835">
        <v>1</v>
      </c>
      <c r="R51" s="835">
        <v>4.2307005888993174</v>
      </c>
      <c r="S51" s="835">
        <v>20.859614924087033</v>
      </c>
      <c r="T51" s="835"/>
      <c r="U51" s="20"/>
      <c r="V51" s="835"/>
      <c r="W51" s="835">
        <v>1</v>
      </c>
      <c r="X51" s="835">
        <v>4.2307005888993174</v>
      </c>
      <c r="Y51" s="835">
        <v>20.859614924087033</v>
      </c>
      <c r="Z51" s="835"/>
      <c r="AA51" s="663"/>
      <c r="AB51" s="835">
        <v>4.177004753431409</v>
      </c>
      <c r="AC51" s="835">
        <v>21.370717842412326</v>
      </c>
      <c r="AD51" s="640"/>
    </row>
    <row r="52" spans="1:30" s="637" customFormat="1" ht="18" customHeight="1">
      <c r="A52" s="635"/>
      <c r="B52" s="84" t="s">
        <v>714</v>
      </c>
      <c r="C52" s="84"/>
      <c r="D52" s="84"/>
      <c r="E52" s="622"/>
      <c r="F52" s="640"/>
      <c r="G52" s="640"/>
      <c r="H52" s="444"/>
      <c r="I52" s="640"/>
      <c r="J52" s="836"/>
      <c r="K52" s="836">
        <v>1</v>
      </c>
      <c r="L52" s="836">
        <v>4.2700006832001094</v>
      </c>
      <c r="M52" s="836">
        <v>21.499828001375988</v>
      </c>
      <c r="N52" s="836"/>
      <c r="O52" s="20"/>
      <c r="P52" s="836"/>
      <c r="Q52" s="836">
        <v>1</v>
      </c>
      <c r="R52" s="836">
        <v>4.2700006832001094</v>
      </c>
      <c r="S52" s="836">
        <v>21.499828001375988</v>
      </c>
      <c r="T52" s="836"/>
      <c r="U52" s="20"/>
      <c r="V52" s="836"/>
      <c r="W52" s="836">
        <v>1</v>
      </c>
      <c r="X52" s="836">
        <v>4.2700006832001094</v>
      </c>
      <c r="Y52" s="836">
        <v>21.499828001375988</v>
      </c>
      <c r="Z52" s="836"/>
      <c r="AA52" s="663"/>
      <c r="AB52" s="836">
        <v>4.2700006832001094</v>
      </c>
      <c r="AC52" s="836">
        <v>21.499828001375992</v>
      </c>
      <c r="AD52" s="640"/>
    </row>
    <row r="53" spans="1:30" s="637" customFormat="1" ht="18" customHeight="1">
      <c r="A53" s="635"/>
      <c r="B53" s="629" t="s">
        <v>707</v>
      </c>
      <c r="C53" s="629"/>
      <c r="D53" s="629"/>
      <c r="E53" s="630"/>
      <c r="F53" s="642"/>
      <c r="G53" s="640"/>
      <c r="H53" s="628" t="s">
        <v>37</v>
      </c>
      <c r="I53" s="640"/>
      <c r="J53" s="832">
        <v>-28.719403376002447</v>
      </c>
      <c r="K53" s="832">
        <v>0</v>
      </c>
      <c r="L53" s="832">
        <v>-5.932784135726024</v>
      </c>
      <c r="M53" s="832">
        <v>-4.7477604740000174</v>
      </c>
      <c r="N53" s="832">
        <v>-18.038858766276405</v>
      </c>
      <c r="O53" s="641"/>
      <c r="P53" s="832">
        <v>-6.6779607630105602</v>
      </c>
      <c r="Q53" s="832"/>
      <c r="R53" s="832">
        <v>-1.2819857533856407</v>
      </c>
      <c r="S53" s="832">
        <v>-1.9841415489999861</v>
      </c>
      <c r="T53" s="832">
        <v>-3.4118334606249334</v>
      </c>
      <c r="U53" s="641"/>
      <c r="V53" s="832">
        <v>-7.8133998230005091</v>
      </c>
      <c r="W53" s="832"/>
      <c r="X53" s="832">
        <v>-1.0648878705586071</v>
      </c>
      <c r="Y53" s="832">
        <v>-2.1728951100000131</v>
      </c>
      <c r="Z53" s="832">
        <v>-4.5756168424418888</v>
      </c>
      <c r="AA53" s="647"/>
      <c r="AB53" s="832"/>
      <c r="AC53" s="832"/>
      <c r="AD53" s="640"/>
    </row>
    <row r="54" spans="1:30" s="637" customFormat="1" ht="18" customHeight="1">
      <c r="A54" s="635"/>
      <c r="B54" s="84" t="s">
        <v>708</v>
      </c>
      <c r="C54" s="84"/>
      <c r="D54" s="84"/>
      <c r="E54" s="622"/>
      <c r="F54" s="640"/>
      <c r="G54" s="640"/>
      <c r="H54" s="444" t="s">
        <v>37</v>
      </c>
      <c r="I54" s="640"/>
      <c r="J54" s="833">
        <v>0.83690299199952278</v>
      </c>
      <c r="K54" s="833">
        <v>0.83799999999791908</v>
      </c>
      <c r="L54" s="833">
        <v>-1.1978399999179601E-3</v>
      </c>
      <c r="M54" s="833">
        <v>0</v>
      </c>
      <c r="N54" s="833">
        <v>1.0083200231747469E-4</v>
      </c>
      <c r="O54" s="20"/>
      <c r="P54" s="833">
        <v>3.3475534390108805</v>
      </c>
      <c r="Q54" s="833">
        <v>3.3510512279999602</v>
      </c>
      <c r="R54" s="833">
        <v>-3.8928000003579655E-4</v>
      </c>
      <c r="S54" s="833">
        <v>0</v>
      </c>
      <c r="T54" s="833">
        <v>-3.1085089900670937E-3</v>
      </c>
      <c r="U54" s="20"/>
      <c r="V54" s="833">
        <v>0</v>
      </c>
      <c r="W54" s="833">
        <v>0</v>
      </c>
      <c r="X54" s="833">
        <v>0</v>
      </c>
      <c r="Y54" s="833">
        <v>0</v>
      </c>
      <c r="Z54" s="833">
        <v>0</v>
      </c>
      <c r="AA54" s="647"/>
      <c r="AB54" s="833"/>
      <c r="AC54" s="833"/>
      <c r="AD54" s="640"/>
    </row>
    <row r="55" spans="1:30" s="456" customFormat="1" ht="18" customHeight="1" thickBot="1">
      <c r="A55" s="643"/>
      <c r="B55" s="631" t="s">
        <v>724</v>
      </c>
      <c r="C55" s="631"/>
      <c r="D55" s="631"/>
      <c r="E55" s="632"/>
      <c r="F55" s="644"/>
      <c r="G55" s="638"/>
      <c r="H55" s="633" t="s">
        <v>37</v>
      </c>
      <c r="I55" s="638"/>
      <c r="J55" s="834">
        <v>10534.648596757997</v>
      </c>
      <c r="K55" s="834">
        <v>8213.9447297449988</v>
      </c>
      <c r="L55" s="834">
        <v>663.14253330127394</v>
      </c>
      <c r="M55" s="834">
        <v>152.80790148800008</v>
      </c>
      <c r="N55" s="834">
        <v>1504.7534322237225</v>
      </c>
      <c r="O55" s="20"/>
      <c r="P55" s="834">
        <v>3264.8469455840004</v>
      </c>
      <c r="Q55" s="834">
        <v>2640.2517028785005</v>
      </c>
      <c r="R55" s="834">
        <v>145.97301808961436</v>
      </c>
      <c r="S55" s="834">
        <v>54.050086652000005</v>
      </c>
      <c r="T55" s="834">
        <v>424.57213796388533</v>
      </c>
      <c r="U55" s="20"/>
      <c r="V55" s="834">
        <v>2327.9139815339995</v>
      </c>
      <c r="W55" s="834">
        <v>1765.812276308</v>
      </c>
      <c r="X55" s="834">
        <v>147.78479056544143</v>
      </c>
      <c r="Y55" s="834">
        <v>57.682507967999982</v>
      </c>
      <c r="Z55" s="834">
        <v>356.63440669255851</v>
      </c>
      <c r="AA55" s="662"/>
      <c r="AB55" s="834"/>
      <c r="AC55" s="834"/>
      <c r="AD55" s="638"/>
    </row>
    <row r="56" spans="1:30" ht="15" customHeight="1" thickTop="1">
      <c r="B56" s="444"/>
      <c r="C56" s="444"/>
      <c r="D56" s="444"/>
      <c r="E56" s="444"/>
      <c r="F56" s="444"/>
      <c r="G56" s="444"/>
      <c r="H56" s="444"/>
      <c r="I56" s="444"/>
      <c r="J56" s="645"/>
      <c r="K56" s="645"/>
      <c r="L56" s="645"/>
      <c r="M56" s="645"/>
      <c r="N56" s="645"/>
      <c r="O56" s="645"/>
      <c r="P56" s="645"/>
      <c r="Q56" s="645"/>
      <c r="R56" s="645"/>
      <c r="S56" s="645"/>
      <c r="T56" s="645"/>
      <c r="U56" s="645"/>
      <c r="V56" s="645"/>
      <c r="W56" s="645"/>
      <c r="X56" s="645"/>
      <c r="Y56" s="645"/>
      <c r="Z56" s="645"/>
      <c r="AA56" s="646"/>
      <c r="AB56" s="646"/>
      <c r="AC56" s="646"/>
      <c r="AD56" s="444"/>
    </row>
    <row r="57" spans="1:30" s="637" customFormat="1" ht="18" customHeight="1">
      <c r="B57" s="621" t="s">
        <v>374</v>
      </c>
      <c r="C57" s="84"/>
      <c r="D57" s="84"/>
      <c r="E57" s="622"/>
      <c r="F57" s="638"/>
      <c r="G57" s="638"/>
      <c r="H57" s="638"/>
      <c r="I57" s="638"/>
      <c r="J57" s="645"/>
      <c r="K57" s="645"/>
      <c r="L57" s="645"/>
      <c r="M57" s="645"/>
      <c r="N57" s="645"/>
      <c r="O57" s="645"/>
      <c r="P57" s="645"/>
      <c r="Q57" s="645"/>
      <c r="R57" s="645"/>
      <c r="S57" s="645"/>
      <c r="T57" s="645"/>
      <c r="U57" s="645"/>
      <c r="V57" s="645"/>
      <c r="W57" s="645"/>
      <c r="X57" s="645"/>
      <c r="Y57" s="645"/>
      <c r="Z57" s="645"/>
      <c r="AA57" s="647"/>
      <c r="AB57" s="648"/>
      <c r="AC57" s="648"/>
      <c r="AD57" s="638"/>
    </row>
    <row r="58" spans="1:30" s="348" customFormat="1" ht="18" customHeight="1">
      <c r="B58" s="623" t="s">
        <v>704</v>
      </c>
      <c r="C58" s="624"/>
      <c r="D58" s="624"/>
      <c r="E58" s="625"/>
      <c r="F58" s="624"/>
      <c r="G58" s="626"/>
      <c r="H58" s="627" t="s">
        <v>37</v>
      </c>
      <c r="I58" s="626"/>
      <c r="J58" s="831">
        <v>20771.171080902997</v>
      </c>
      <c r="K58" s="831">
        <v>16160.770758835004</v>
      </c>
      <c r="L58" s="831">
        <v>1296.949155991</v>
      </c>
      <c r="M58" s="831">
        <v>312.44112897100007</v>
      </c>
      <c r="N58" s="831">
        <v>3001.0100371059934</v>
      </c>
      <c r="O58" s="20"/>
      <c r="P58" s="831">
        <v>6848.7673460420001</v>
      </c>
      <c r="Q58" s="831">
        <v>5600.3268769611004</v>
      </c>
      <c r="R58" s="831">
        <v>305.45574287799997</v>
      </c>
      <c r="S58" s="831">
        <v>109.121888645</v>
      </c>
      <c r="T58" s="831">
        <v>833.86283755790009</v>
      </c>
      <c r="U58" s="20"/>
      <c r="V58" s="831">
        <v>3933.0246092739999</v>
      </c>
      <c r="W58" s="831">
        <v>3020.6265020989999</v>
      </c>
      <c r="X58" s="831">
        <v>251.49471807600003</v>
      </c>
      <c r="Y58" s="831">
        <v>108.030249567</v>
      </c>
      <c r="Z58" s="831">
        <v>552.87313953199964</v>
      </c>
      <c r="AA58" s="662"/>
      <c r="AB58" s="831"/>
      <c r="AC58" s="831"/>
    </row>
    <row r="59" spans="1:30" s="637" customFormat="1" ht="18" customHeight="1">
      <c r="A59" s="635"/>
      <c r="B59" s="149" t="s">
        <v>715</v>
      </c>
      <c r="C59" s="149"/>
      <c r="D59" s="149"/>
      <c r="E59" s="149"/>
      <c r="F59" s="149"/>
      <c r="G59" s="640"/>
      <c r="H59" s="628"/>
      <c r="I59" s="640"/>
      <c r="J59" s="835"/>
      <c r="K59" s="835">
        <v>1</v>
      </c>
      <c r="L59" s="835">
        <v>4.2440505762333407</v>
      </c>
      <c r="M59" s="835">
        <v>20.867145211030355</v>
      </c>
      <c r="N59" s="835"/>
      <c r="O59" s="641"/>
      <c r="P59" s="835"/>
      <c r="Q59" s="835">
        <v>1</v>
      </c>
      <c r="R59" s="835">
        <v>4.2440505762333407</v>
      </c>
      <c r="S59" s="835">
        <v>20.867145211030355</v>
      </c>
      <c r="T59" s="835"/>
      <c r="U59" s="641"/>
      <c r="V59" s="835"/>
      <c r="W59" s="835">
        <v>1</v>
      </c>
      <c r="X59" s="835">
        <v>4.2440505762333407</v>
      </c>
      <c r="Y59" s="835">
        <v>20.867145211030355</v>
      </c>
      <c r="Z59" s="835"/>
      <c r="AA59" s="663"/>
      <c r="AB59" s="835">
        <v>4.177004753431409</v>
      </c>
      <c r="AC59" s="835">
        <v>21.370717842412326</v>
      </c>
      <c r="AD59" s="640"/>
    </row>
    <row r="60" spans="1:30" s="637" customFormat="1" ht="18" customHeight="1">
      <c r="A60" s="635"/>
      <c r="B60" s="84" t="s">
        <v>716</v>
      </c>
      <c r="C60" s="84"/>
      <c r="D60" s="84"/>
      <c r="E60" s="622"/>
      <c r="F60" s="640"/>
      <c r="G60" s="640"/>
      <c r="H60" s="444"/>
      <c r="I60" s="640"/>
      <c r="J60" s="836"/>
      <c r="K60" s="836">
        <v>1</v>
      </c>
      <c r="L60" s="836">
        <v>4.2700006832001094</v>
      </c>
      <c r="M60" s="836">
        <v>21.499828001375992</v>
      </c>
      <c r="N60" s="836"/>
      <c r="O60" s="20"/>
      <c r="P60" s="836"/>
      <c r="Q60" s="836">
        <v>1</v>
      </c>
      <c r="R60" s="836">
        <v>4.2700006832001094</v>
      </c>
      <c r="S60" s="836">
        <v>21.499828001375992</v>
      </c>
      <c r="T60" s="836"/>
      <c r="U60" s="20"/>
      <c r="V60" s="836"/>
      <c r="W60" s="836">
        <v>1</v>
      </c>
      <c r="X60" s="836">
        <v>4.2700006832001094</v>
      </c>
      <c r="Y60" s="836">
        <v>21.499828001375992</v>
      </c>
      <c r="Z60" s="836"/>
      <c r="AA60" s="663"/>
      <c r="AB60" s="836">
        <v>4.2700006832001094</v>
      </c>
      <c r="AC60" s="836">
        <v>21.499828001375992</v>
      </c>
      <c r="AD60" s="640"/>
    </row>
    <row r="61" spans="1:30" s="637" customFormat="1" ht="18" customHeight="1">
      <c r="A61" s="635"/>
      <c r="B61" s="629" t="s">
        <v>707</v>
      </c>
      <c r="C61" s="629"/>
      <c r="D61" s="629"/>
      <c r="E61" s="630"/>
      <c r="F61" s="642"/>
      <c r="G61" s="640"/>
      <c r="H61" s="628" t="s">
        <v>37</v>
      </c>
      <c r="I61" s="640"/>
      <c r="J61" s="832">
        <v>-63.505682158003765</v>
      </c>
      <c r="K61" s="832"/>
      <c r="L61" s="832">
        <v>-7.7905666664596538</v>
      </c>
      <c r="M61" s="832">
        <v>-9.11495357900003</v>
      </c>
      <c r="N61" s="832">
        <v>-46.600161912544081</v>
      </c>
      <c r="O61" s="641"/>
      <c r="P61" s="832">
        <v>-15.081521045000045</v>
      </c>
      <c r="Q61" s="832"/>
      <c r="R61" s="832">
        <v>-1.707754251869062</v>
      </c>
      <c r="S61" s="832">
        <v>-3.8346626649999962</v>
      </c>
      <c r="T61" s="832">
        <v>-9.5391041281309867</v>
      </c>
      <c r="U61" s="641"/>
      <c r="V61" s="832">
        <v>-11.914314362999448</v>
      </c>
      <c r="W61" s="832"/>
      <c r="X61" s="832">
        <v>-1.3558455265585962</v>
      </c>
      <c r="Y61" s="832">
        <v>-3.5921582550000011</v>
      </c>
      <c r="Z61" s="832">
        <v>-6.966310581440851</v>
      </c>
      <c r="AA61" s="647"/>
      <c r="AB61" s="832"/>
      <c r="AC61" s="832"/>
      <c r="AD61" s="640"/>
    </row>
    <row r="62" spans="1:30" s="637" customFormat="1" ht="18" customHeight="1">
      <c r="A62" s="635"/>
      <c r="B62" s="84" t="s">
        <v>708</v>
      </c>
      <c r="C62" s="84"/>
      <c r="D62" s="84"/>
      <c r="E62" s="622"/>
      <c r="F62" s="640"/>
      <c r="G62" s="640"/>
      <c r="H62" s="444" t="s">
        <v>37</v>
      </c>
      <c r="I62" s="640"/>
      <c r="J62" s="833">
        <v>1.2513867020024918</v>
      </c>
      <c r="K62" s="833">
        <v>1.2509999999947468</v>
      </c>
      <c r="L62" s="833">
        <v>0</v>
      </c>
      <c r="M62" s="833">
        <v>0</v>
      </c>
      <c r="N62" s="833">
        <v>3.8670200501655927E-4</v>
      </c>
      <c r="O62" s="20"/>
      <c r="P62" s="833">
        <v>3.4882687270001043</v>
      </c>
      <c r="Q62" s="833">
        <v>3.1970512280004186</v>
      </c>
      <c r="R62" s="833">
        <v>0</v>
      </c>
      <c r="S62" s="833">
        <v>0</v>
      </c>
      <c r="T62" s="833">
        <v>0.29121749899968563</v>
      </c>
      <c r="U62" s="20"/>
      <c r="V62" s="833">
        <v>0</v>
      </c>
      <c r="W62" s="833">
        <v>0</v>
      </c>
      <c r="X62" s="833">
        <v>0</v>
      </c>
      <c r="Y62" s="833">
        <v>0</v>
      </c>
      <c r="Z62" s="833">
        <v>0</v>
      </c>
      <c r="AA62" s="647"/>
      <c r="AB62" s="833"/>
      <c r="AC62" s="833"/>
      <c r="AD62" s="640"/>
    </row>
    <row r="63" spans="1:30" s="456" customFormat="1" ht="18" customHeight="1" thickBot="1">
      <c r="A63" s="643"/>
      <c r="B63" s="631" t="s">
        <v>725</v>
      </c>
      <c r="C63" s="631"/>
      <c r="D63" s="631"/>
      <c r="E63" s="632"/>
      <c r="F63" s="644"/>
      <c r="G63" s="638"/>
      <c r="H63" s="633" t="s">
        <v>37</v>
      </c>
      <c r="I63" s="638"/>
      <c r="J63" s="834">
        <v>20708.916785446996</v>
      </c>
      <c r="K63" s="834">
        <v>16162.021758834999</v>
      </c>
      <c r="L63" s="834">
        <v>1289.1585893245403</v>
      </c>
      <c r="M63" s="834">
        <v>303.32617539200004</v>
      </c>
      <c r="N63" s="834">
        <v>2954.4102618954566</v>
      </c>
      <c r="O63" s="20"/>
      <c r="P63" s="834">
        <v>6837.1740937240002</v>
      </c>
      <c r="Q63" s="834">
        <v>5603.5239281891008</v>
      </c>
      <c r="R63" s="834">
        <v>303.7479886261309</v>
      </c>
      <c r="S63" s="834">
        <v>105.28722598</v>
      </c>
      <c r="T63" s="834">
        <v>824.61495092876794</v>
      </c>
      <c r="U63" s="20"/>
      <c r="V63" s="834">
        <v>3921.1102949110004</v>
      </c>
      <c r="W63" s="834">
        <v>3020.6265020989999</v>
      </c>
      <c r="X63" s="834">
        <v>250.13887254944143</v>
      </c>
      <c r="Y63" s="834">
        <v>104.438091312</v>
      </c>
      <c r="Z63" s="834">
        <v>545.90682895055943</v>
      </c>
      <c r="AA63" s="662"/>
      <c r="AB63" s="834"/>
      <c r="AC63" s="834"/>
      <c r="AD63" s="638"/>
    </row>
    <row r="64" spans="1:30" ht="15" customHeight="1" thickTop="1">
      <c r="B64" s="444"/>
      <c r="C64" s="444"/>
      <c r="D64" s="444"/>
      <c r="E64" s="444"/>
      <c r="F64" s="444"/>
      <c r="G64" s="444"/>
      <c r="H64" s="444"/>
      <c r="I64" s="444"/>
      <c r="J64" s="645"/>
      <c r="K64" s="645"/>
      <c r="L64" s="645"/>
      <c r="M64" s="645"/>
      <c r="N64" s="645"/>
      <c r="O64" s="645"/>
      <c r="P64" s="645"/>
      <c r="Q64" s="645"/>
      <c r="R64" s="645"/>
      <c r="S64" s="645"/>
      <c r="T64" s="645"/>
      <c r="U64" s="645"/>
      <c r="V64" s="645"/>
      <c r="W64" s="645"/>
      <c r="X64" s="645"/>
      <c r="Y64" s="645"/>
      <c r="Z64" s="645"/>
      <c r="AA64" s="646"/>
      <c r="AB64" s="646"/>
      <c r="AC64" s="646"/>
      <c r="AD64" s="444"/>
    </row>
    <row r="65" spans="1:30" s="637" customFormat="1" ht="18" customHeight="1">
      <c r="B65" s="621" t="s">
        <v>375</v>
      </c>
      <c r="C65" s="84"/>
      <c r="D65" s="84"/>
      <c r="E65" s="622"/>
      <c r="F65" s="638"/>
      <c r="G65" s="638"/>
      <c r="H65" s="638"/>
      <c r="I65" s="638"/>
      <c r="J65" s="645"/>
      <c r="K65" s="645"/>
      <c r="L65" s="645"/>
      <c r="M65" s="645"/>
      <c r="N65" s="645"/>
      <c r="O65" s="645"/>
      <c r="P65" s="645"/>
      <c r="Q65" s="645"/>
      <c r="R65" s="645"/>
      <c r="S65" s="645"/>
      <c r="T65" s="645"/>
      <c r="U65" s="645"/>
      <c r="V65" s="645"/>
      <c r="W65" s="645"/>
      <c r="X65" s="645"/>
      <c r="Y65" s="645"/>
      <c r="Z65" s="645"/>
      <c r="AA65" s="650"/>
      <c r="AB65" s="648"/>
      <c r="AC65" s="648"/>
      <c r="AD65" s="638"/>
    </row>
    <row r="66" spans="1:30" s="348" customFormat="1" ht="18" customHeight="1">
      <c r="B66" s="623" t="s">
        <v>704</v>
      </c>
      <c r="C66" s="624"/>
      <c r="D66" s="624"/>
      <c r="E66" s="625"/>
      <c r="F66" s="624"/>
      <c r="G66" s="626"/>
      <c r="H66" s="627" t="s">
        <v>37</v>
      </c>
      <c r="I66" s="626"/>
      <c r="J66" s="831">
        <v>40859.471364912999</v>
      </c>
      <c r="K66" s="831">
        <v>31673.900570392001</v>
      </c>
      <c r="L66" s="831">
        <v>2556.199806525</v>
      </c>
      <c r="M66" s="831">
        <v>628.37684365000007</v>
      </c>
      <c r="N66" s="831">
        <v>6000.9941443459975</v>
      </c>
      <c r="O66" s="20"/>
      <c r="P66" s="831">
        <v>12679.519135728</v>
      </c>
      <c r="Q66" s="831">
        <v>10237.748767644202</v>
      </c>
      <c r="R66" s="831">
        <v>622.56785136799999</v>
      </c>
      <c r="S66" s="831">
        <v>197.920016438</v>
      </c>
      <c r="T66" s="831">
        <v>1621.2825002777986</v>
      </c>
      <c r="U66" s="20"/>
      <c r="V66" s="831">
        <v>7209.019075018</v>
      </c>
      <c r="W66" s="831">
        <v>5622.3975306519997</v>
      </c>
      <c r="X66" s="831">
        <v>443.38203049000003</v>
      </c>
      <c r="Y66" s="831">
        <v>203.44385969999999</v>
      </c>
      <c r="Z66" s="831">
        <v>939.79565417599974</v>
      </c>
      <c r="AA66" s="665"/>
      <c r="AB66" s="831"/>
      <c r="AC66" s="831"/>
    </row>
    <row r="67" spans="1:30" s="637" customFormat="1" ht="18" customHeight="1">
      <c r="A67" s="635"/>
      <c r="B67" s="149" t="s">
        <v>717</v>
      </c>
      <c r="C67" s="149"/>
      <c r="D67" s="149"/>
      <c r="E67" s="149"/>
      <c r="F67" s="149"/>
      <c r="G67" s="640"/>
      <c r="H67" s="628"/>
      <c r="I67" s="640"/>
      <c r="J67" s="835"/>
      <c r="K67" s="835">
        <v>1</v>
      </c>
      <c r="L67" s="835">
        <v>4.2564058908657527</v>
      </c>
      <c r="M67" s="835">
        <v>20.157226365652086</v>
      </c>
      <c r="N67" s="835"/>
      <c r="O67" s="641"/>
      <c r="P67" s="835"/>
      <c r="Q67" s="835">
        <v>1</v>
      </c>
      <c r="R67" s="835">
        <v>4.2564058908657527</v>
      </c>
      <c r="S67" s="835">
        <v>20.157226365652086</v>
      </c>
      <c r="T67" s="835"/>
      <c r="U67" s="641"/>
      <c r="V67" s="835"/>
      <c r="W67" s="835">
        <v>1</v>
      </c>
      <c r="X67" s="835">
        <v>4.2564058908657527</v>
      </c>
      <c r="Y67" s="835">
        <v>20.157226365652086</v>
      </c>
      <c r="Z67" s="835"/>
      <c r="AA67" s="663"/>
      <c r="AB67" s="835">
        <v>4.177004753431409</v>
      </c>
      <c r="AC67" s="835">
        <v>21.370717842412326</v>
      </c>
      <c r="AD67" s="640"/>
    </row>
    <row r="68" spans="1:30" s="637" customFormat="1" ht="18" customHeight="1">
      <c r="A68" s="635"/>
      <c r="B68" s="84" t="s">
        <v>718</v>
      </c>
      <c r="C68" s="84"/>
      <c r="D68" s="84"/>
      <c r="E68" s="622"/>
      <c r="F68" s="640"/>
      <c r="G68" s="640"/>
      <c r="H68" s="444"/>
      <c r="I68" s="640"/>
      <c r="J68" s="836"/>
      <c r="K68" s="836">
        <v>1</v>
      </c>
      <c r="L68" s="836">
        <v>4.2700006832001094</v>
      </c>
      <c r="M68" s="836">
        <v>21.499828001375992</v>
      </c>
      <c r="N68" s="836"/>
      <c r="O68" s="20"/>
      <c r="P68" s="836"/>
      <c r="Q68" s="836">
        <v>1</v>
      </c>
      <c r="R68" s="836">
        <v>4.2700006832001094</v>
      </c>
      <c r="S68" s="836">
        <v>21.499828001375992</v>
      </c>
      <c r="T68" s="836"/>
      <c r="U68" s="20"/>
      <c r="V68" s="836"/>
      <c r="W68" s="836">
        <v>1</v>
      </c>
      <c r="X68" s="836">
        <v>4.2700006832001094</v>
      </c>
      <c r="Y68" s="836">
        <v>21.499828001375992</v>
      </c>
      <c r="Z68" s="836"/>
      <c r="AA68" s="663"/>
      <c r="AB68" s="836">
        <v>4.2700006832001094</v>
      </c>
      <c r="AC68" s="836">
        <v>21.499828001375992</v>
      </c>
      <c r="AD68" s="640"/>
    </row>
    <row r="69" spans="1:30" s="637" customFormat="1" ht="18" customHeight="1">
      <c r="A69" s="635"/>
      <c r="B69" s="629" t="s">
        <v>707</v>
      </c>
      <c r="C69" s="629"/>
      <c r="D69" s="629"/>
      <c r="E69" s="630"/>
      <c r="F69" s="642"/>
      <c r="G69" s="640"/>
      <c r="H69" s="628" t="s">
        <v>37</v>
      </c>
      <c r="I69" s="640"/>
      <c r="J69" s="832">
        <v>-258.53442194100353</v>
      </c>
      <c r="K69" s="832"/>
      <c r="L69" s="832">
        <v>-8.147967203115968</v>
      </c>
      <c r="M69" s="832">
        <v>-39.276335570000015</v>
      </c>
      <c r="N69" s="832">
        <v>-211.11011916788755</v>
      </c>
      <c r="O69" s="641"/>
      <c r="P69" s="832">
        <v>-57.532259043000522</v>
      </c>
      <c r="Q69" s="832"/>
      <c r="R69" s="832">
        <v>-1.7892375735494852</v>
      </c>
      <c r="S69" s="832">
        <v>-12.080884798</v>
      </c>
      <c r="T69" s="832">
        <v>-43.662136671451037</v>
      </c>
      <c r="U69" s="641"/>
      <c r="V69" s="832">
        <v>-40.931141019999814</v>
      </c>
      <c r="W69" s="832"/>
      <c r="X69" s="832">
        <v>-1.4102134905952539</v>
      </c>
      <c r="Y69" s="832">
        <v>-12.710268563999989</v>
      </c>
      <c r="Z69" s="832">
        <v>-26.810658965404571</v>
      </c>
      <c r="AA69" s="650"/>
      <c r="AB69" s="832"/>
      <c r="AC69" s="832"/>
      <c r="AD69" s="640"/>
    </row>
    <row r="70" spans="1:30" s="637" customFormat="1" ht="18" customHeight="1">
      <c r="A70" s="635"/>
      <c r="B70" s="84" t="s">
        <v>708</v>
      </c>
      <c r="C70" s="84"/>
      <c r="D70" s="84"/>
      <c r="E70" s="622"/>
      <c r="F70" s="640"/>
      <c r="G70" s="640"/>
      <c r="H70" s="444" t="s">
        <v>37</v>
      </c>
      <c r="I70" s="640"/>
      <c r="J70" s="833">
        <v>0.99486515200260328</v>
      </c>
      <c r="K70" s="833">
        <v>0.99399999999877764</v>
      </c>
      <c r="L70" s="833">
        <v>0</v>
      </c>
      <c r="M70" s="833">
        <v>0</v>
      </c>
      <c r="N70" s="833">
        <v>8.6515200382564217E-4</v>
      </c>
      <c r="O70" s="20"/>
      <c r="P70" s="833">
        <v>3.4138629820008646</v>
      </c>
      <c r="Q70" s="833">
        <v>3.1240512280000985</v>
      </c>
      <c r="R70" s="833">
        <v>0</v>
      </c>
      <c r="S70" s="833">
        <v>0</v>
      </c>
      <c r="T70" s="833">
        <v>0.28981175400122083</v>
      </c>
      <c r="U70" s="20"/>
      <c r="V70" s="833">
        <v>0</v>
      </c>
      <c r="W70" s="833">
        <v>0</v>
      </c>
      <c r="X70" s="833">
        <v>0</v>
      </c>
      <c r="Y70" s="833">
        <v>0</v>
      </c>
      <c r="Z70" s="833">
        <v>0</v>
      </c>
      <c r="AA70" s="665"/>
      <c r="AB70" s="833"/>
      <c r="AC70" s="833"/>
      <c r="AD70" s="640"/>
    </row>
    <row r="71" spans="1:30" s="456" customFormat="1" ht="18" customHeight="1" thickBot="1">
      <c r="A71" s="643"/>
      <c r="B71" s="631" t="s">
        <v>726</v>
      </c>
      <c r="C71" s="631"/>
      <c r="D71" s="631"/>
      <c r="E71" s="632"/>
      <c r="F71" s="644"/>
      <c r="G71" s="638"/>
      <c r="H71" s="633" t="s">
        <v>37</v>
      </c>
      <c r="I71" s="638"/>
      <c r="J71" s="834">
        <v>40601.931808123998</v>
      </c>
      <c r="K71" s="834">
        <v>31674.894570392</v>
      </c>
      <c r="L71" s="834">
        <v>2548.051839321884</v>
      </c>
      <c r="M71" s="834">
        <v>589.10050808000005</v>
      </c>
      <c r="N71" s="834">
        <v>5789.8848903301114</v>
      </c>
      <c r="O71" s="20"/>
      <c r="P71" s="834">
        <v>12625.400739667</v>
      </c>
      <c r="Q71" s="834">
        <v>10240.872818872202</v>
      </c>
      <c r="R71" s="834">
        <v>620.77861379445051</v>
      </c>
      <c r="S71" s="834">
        <v>185.83913164000001</v>
      </c>
      <c r="T71" s="834">
        <v>1577.9101753603481</v>
      </c>
      <c r="U71" s="20"/>
      <c r="V71" s="834">
        <v>7168.0879339980002</v>
      </c>
      <c r="W71" s="834">
        <v>5622.3975306519997</v>
      </c>
      <c r="X71" s="834">
        <v>441.97181699940478</v>
      </c>
      <c r="Y71" s="834">
        <v>190.733591136</v>
      </c>
      <c r="Z71" s="834">
        <v>912.98499521059603</v>
      </c>
      <c r="AA71" s="665"/>
      <c r="AB71" s="834"/>
      <c r="AC71" s="834"/>
      <c r="AD71" s="638"/>
    </row>
    <row r="72" spans="1:30" ht="15" customHeight="1" thickTop="1">
      <c r="B72" s="444"/>
      <c r="C72" s="444"/>
      <c r="D72" s="444"/>
      <c r="E72" s="444"/>
      <c r="F72" s="444"/>
      <c r="G72" s="444"/>
      <c r="H72" s="444"/>
      <c r="I72" s="444"/>
      <c r="J72" s="651"/>
      <c r="K72" s="652"/>
      <c r="L72" s="652"/>
      <c r="M72" s="652"/>
      <c r="N72" s="652"/>
      <c r="O72" s="652"/>
      <c r="P72" s="651"/>
      <c r="Q72" s="652"/>
      <c r="R72" s="652"/>
      <c r="S72" s="652"/>
      <c r="T72" s="652"/>
      <c r="U72" s="652"/>
      <c r="V72" s="652"/>
      <c r="W72" s="652"/>
      <c r="X72" s="652"/>
      <c r="Y72" s="652"/>
      <c r="Z72" s="652"/>
      <c r="AA72" s="652"/>
      <c r="AB72" s="652"/>
      <c r="AC72" s="652"/>
      <c r="AD72" s="444"/>
    </row>
    <row r="73" spans="1:30" ht="15" customHeight="1">
      <c r="B73" s="720"/>
      <c r="C73" s="454"/>
      <c r="D73" s="455"/>
      <c r="E73" s="455"/>
      <c r="F73" s="653"/>
      <c r="G73" s="634"/>
      <c r="H73" s="634"/>
      <c r="I73" s="634"/>
      <c r="J73" s="654"/>
      <c r="K73" s="654"/>
      <c r="L73" s="654"/>
      <c r="M73" s="654"/>
      <c r="N73" s="655"/>
      <c r="O73" s="655"/>
      <c r="P73" s="654"/>
      <c r="Q73" s="654"/>
      <c r="R73" s="654"/>
      <c r="S73" s="654"/>
      <c r="T73" s="655"/>
      <c r="U73" s="655"/>
      <c r="V73" s="656"/>
      <c r="W73" s="654"/>
      <c r="X73" s="654"/>
      <c r="Y73" s="654"/>
      <c r="Z73" s="656"/>
      <c r="AA73" s="655"/>
      <c r="AB73" s="656"/>
      <c r="AC73" s="656"/>
    </row>
    <row r="74" spans="1:30" ht="15" customHeight="1">
      <c r="B74" s="720" t="s">
        <v>453</v>
      </c>
      <c r="C74" s="454"/>
      <c r="D74" s="455"/>
      <c r="E74" s="455"/>
      <c r="F74" s="653"/>
      <c r="G74" s="634"/>
      <c r="H74" s="634"/>
      <c r="I74" s="634"/>
      <c r="J74" s="654"/>
      <c r="K74" s="654"/>
      <c r="L74" s="654"/>
      <c r="M74" s="654"/>
      <c r="N74" s="655"/>
      <c r="O74" s="655"/>
      <c r="P74" s="654"/>
      <c r="Q74" s="654"/>
      <c r="R74" s="654"/>
      <c r="S74" s="654"/>
      <c r="T74" s="655"/>
      <c r="U74" s="655"/>
      <c r="V74" s="655"/>
      <c r="W74" s="655"/>
      <c r="X74" s="655"/>
      <c r="Y74" s="655"/>
      <c r="Z74" s="655"/>
      <c r="AA74" s="655"/>
      <c r="AB74" s="656"/>
      <c r="AC74" s="656"/>
    </row>
    <row r="75" spans="1:30" ht="15" customHeight="1">
      <c r="B75" s="634" t="s">
        <v>454</v>
      </c>
      <c r="C75" s="454"/>
      <c r="D75" s="455"/>
      <c r="E75" s="455"/>
      <c r="F75" s="653"/>
      <c r="G75" s="634"/>
      <c r="H75" s="634"/>
      <c r="I75" s="634"/>
      <c r="J75" s="654"/>
      <c r="K75" s="654"/>
      <c r="L75" s="654"/>
      <c r="M75" s="654"/>
      <c r="N75" s="655"/>
      <c r="O75" s="655"/>
      <c r="P75" s="654"/>
      <c r="Q75" s="654"/>
      <c r="R75" s="654"/>
      <c r="S75" s="654"/>
      <c r="T75" s="655"/>
      <c r="U75" s="655"/>
      <c r="V75" s="655"/>
      <c r="W75" s="655"/>
      <c r="X75" s="655"/>
      <c r="Y75" s="655"/>
      <c r="Z75" s="655"/>
      <c r="AA75" s="655"/>
      <c r="AB75" s="656"/>
      <c r="AC75" s="656"/>
    </row>
    <row r="76" spans="1:30" ht="14.1" customHeight="1">
      <c r="B76" s="634" t="s">
        <v>539</v>
      </c>
      <c r="C76" s="634"/>
      <c r="D76" s="634"/>
      <c r="E76" s="634"/>
      <c r="F76" s="634"/>
      <c r="G76" s="634"/>
      <c r="H76" s="634"/>
      <c r="I76" s="634"/>
      <c r="J76" s="634"/>
      <c r="K76" s="634"/>
      <c r="L76" s="634"/>
      <c r="M76" s="634"/>
      <c r="N76" s="634"/>
      <c r="O76" s="634"/>
      <c r="P76" s="634"/>
      <c r="Q76" s="634"/>
      <c r="R76" s="634"/>
      <c r="S76" s="634"/>
      <c r="T76" s="634"/>
      <c r="U76" s="634"/>
      <c r="V76" s="634"/>
      <c r="W76" s="634"/>
      <c r="X76" s="634"/>
      <c r="Y76" s="634"/>
      <c r="Z76" s="634"/>
    </row>
    <row r="77" spans="1:30" ht="14.1" customHeight="1">
      <c r="B77" s="634"/>
      <c r="C77" s="634"/>
      <c r="D77" s="634"/>
      <c r="E77" s="634"/>
      <c r="F77" s="634"/>
      <c r="G77" s="634"/>
      <c r="H77" s="634"/>
      <c r="I77" s="634"/>
      <c r="J77" s="634"/>
      <c r="K77" s="634"/>
      <c r="L77" s="634"/>
      <c r="M77" s="634"/>
      <c r="N77" s="634"/>
      <c r="O77" s="634"/>
      <c r="P77" s="634"/>
      <c r="Q77" s="634"/>
      <c r="R77" s="634"/>
      <c r="S77" s="634"/>
      <c r="T77" s="634"/>
      <c r="U77" s="634"/>
      <c r="V77" s="634"/>
      <c r="W77" s="634"/>
      <c r="X77" s="634"/>
      <c r="Y77" s="634"/>
      <c r="Z77" s="634"/>
    </row>
    <row r="79" spans="1:30">
      <c r="J79" s="657"/>
      <c r="K79" s="657"/>
      <c r="L79" s="657"/>
      <c r="M79" s="657"/>
      <c r="N79" s="657"/>
      <c r="O79" s="657"/>
      <c r="P79" s="657"/>
      <c r="Q79" s="657"/>
      <c r="R79" s="657"/>
      <c r="S79" s="657"/>
      <c r="T79" s="657"/>
      <c r="U79" s="657"/>
      <c r="V79" s="657"/>
      <c r="W79" s="657"/>
      <c r="X79" s="657"/>
      <c r="Y79" s="657"/>
      <c r="Z79" s="657"/>
      <c r="AA79" s="657"/>
      <c r="AB79" s="657"/>
    </row>
    <row r="80" spans="1:30">
      <c r="B80" s="635"/>
      <c r="C80" s="635"/>
      <c r="D80" s="635"/>
      <c r="E80" s="635"/>
      <c r="G80" s="635"/>
      <c r="H80" s="635"/>
      <c r="I80" s="635"/>
      <c r="N80" s="658"/>
      <c r="O80" s="658"/>
      <c r="T80" s="658"/>
      <c r="U80" s="658"/>
      <c r="V80" s="658"/>
      <c r="W80" s="658"/>
      <c r="X80" s="658"/>
      <c r="Y80" s="658"/>
      <c r="Z80" s="657"/>
      <c r="AA80" s="658"/>
      <c r="AB80" s="658"/>
    </row>
    <row r="81" spans="2:81">
      <c r="B81" s="635"/>
      <c r="C81" s="635"/>
      <c r="D81" s="635"/>
      <c r="E81" s="635"/>
      <c r="G81" s="635"/>
      <c r="H81" s="635"/>
      <c r="I81" s="635"/>
      <c r="N81" s="658"/>
      <c r="O81" s="658"/>
      <c r="T81" s="658"/>
      <c r="U81" s="658"/>
      <c r="V81" s="658"/>
      <c r="W81" s="658"/>
      <c r="X81" s="658"/>
      <c r="Y81" s="658"/>
      <c r="Z81" s="658"/>
      <c r="AA81" s="658"/>
      <c r="AB81" s="658"/>
      <c r="AC81" s="658"/>
      <c r="AD81" s="658"/>
    </row>
    <row r="82" spans="2:81" s="211" customFormat="1" ht="12.75" hidden="1" customHeight="1">
      <c r="B82" s="369"/>
      <c r="C82" s="369"/>
      <c r="D82" s="369"/>
      <c r="E82" s="369"/>
      <c r="F82" s="369"/>
      <c r="H82" s="370"/>
      <c r="J82" s="369"/>
      <c r="K82" s="369"/>
      <c r="L82" s="369"/>
      <c r="M82" s="369"/>
      <c r="N82" s="369"/>
      <c r="P82" s="369"/>
      <c r="Q82" s="369"/>
      <c r="R82" s="369"/>
      <c r="S82" s="369"/>
      <c r="T82" s="369"/>
      <c r="V82" s="369"/>
      <c r="W82" s="369"/>
      <c r="X82" s="369"/>
      <c r="Y82" s="369"/>
      <c r="Z82" s="369"/>
      <c r="AB82" s="369"/>
      <c r="AC82" s="369"/>
      <c r="BD82" s="146"/>
      <c r="BE82" s="146"/>
      <c r="BF82" s="146"/>
      <c r="BG82" s="146"/>
      <c r="BH82" s="146"/>
      <c r="BI82" s="146"/>
      <c r="BJ82" s="146"/>
      <c r="BK82" s="146"/>
      <c r="BM82" s="146"/>
      <c r="BN82" s="146"/>
      <c r="BO82" s="146"/>
      <c r="BP82" s="146"/>
      <c r="BQ82" s="146"/>
      <c r="BR82" s="146"/>
      <c r="BS82" s="146"/>
      <c r="BT82" s="146"/>
      <c r="BV82" s="146"/>
      <c r="BW82" s="146"/>
      <c r="BX82" s="146"/>
      <c r="BY82" s="146"/>
      <c r="BZ82" s="146"/>
      <c r="CA82" s="146"/>
      <c r="CB82" s="146"/>
      <c r="CC82" s="146"/>
    </row>
    <row r="83" spans="2:81" s="146" customFormat="1" ht="12.75" hidden="1" customHeight="1">
      <c r="B83" s="405" t="s">
        <v>414</v>
      </c>
      <c r="H83" s="244">
        <f>COUNTIF($86:$86,"&gt;0")</f>
        <v>0</v>
      </c>
    </row>
    <row r="84" spans="2:81" s="211" customFormat="1" ht="12.75" hidden="1" customHeight="1">
      <c r="B84" s="186"/>
      <c r="C84" s="186"/>
      <c r="D84" s="186"/>
      <c r="E84" s="186"/>
      <c r="F84" s="186"/>
      <c r="G84" s="186"/>
      <c r="H84" s="187"/>
      <c r="BD84" s="146"/>
      <c r="BE84" s="146"/>
      <c r="BF84" s="146"/>
      <c r="BG84" s="146"/>
      <c r="BH84" s="146"/>
      <c r="BI84" s="146"/>
      <c r="BJ84" s="146"/>
      <c r="BK84" s="146"/>
      <c r="BM84" s="146"/>
      <c r="BN84" s="146"/>
      <c r="BO84" s="146"/>
      <c r="BP84" s="146"/>
      <c r="BQ84" s="146"/>
      <c r="BR84" s="146"/>
      <c r="BS84" s="146"/>
      <c r="BT84" s="146"/>
      <c r="BV84" s="146"/>
      <c r="BW84" s="146"/>
      <c r="BX84" s="146"/>
      <c r="BY84" s="146"/>
      <c r="BZ84" s="146"/>
      <c r="CA84" s="146"/>
      <c r="CB84" s="146"/>
      <c r="CC84" s="146"/>
    </row>
    <row r="85" spans="2:81" s="211" customFormat="1" ht="12.75" hidden="1" customHeight="1">
      <c r="B85" s="369"/>
      <c r="C85" s="369"/>
      <c r="D85" s="369"/>
      <c r="E85" s="369"/>
      <c r="F85" s="369"/>
      <c r="H85" s="370"/>
      <c r="J85" s="369"/>
      <c r="K85" s="369"/>
      <c r="L85" s="369"/>
      <c r="M85" s="369"/>
      <c r="N85" s="369"/>
      <c r="P85" s="369"/>
      <c r="Q85" s="369"/>
      <c r="R85" s="369"/>
      <c r="S85" s="369"/>
      <c r="T85" s="369"/>
      <c r="V85" s="369"/>
      <c r="W85" s="369"/>
      <c r="X85" s="369"/>
      <c r="Y85" s="369"/>
      <c r="Z85" s="369"/>
      <c r="AB85" s="369"/>
      <c r="AC85" s="369"/>
      <c r="BD85" s="146"/>
      <c r="BE85" s="146"/>
      <c r="BF85" s="146"/>
      <c r="BG85" s="146"/>
      <c r="BH85" s="146"/>
      <c r="BI85" s="146"/>
      <c r="BJ85" s="146"/>
      <c r="BK85" s="146"/>
      <c r="BM85" s="146"/>
      <c r="BN85" s="146"/>
      <c r="BO85" s="146"/>
      <c r="BP85" s="146"/>
      <c r="BQ85" s="146"/>
      <c r="BR85" s="146"/>
      <c r="BS85" s="146"/>
      <c r="BT85" s="146"/>
      <c r="BV85" s="146"/>
      <c r="BW85" s="146"/>
      <c r="BX85" s="146"/>
      <c r="BY85" s="146"/>
      <c r="BZ85" s="146"/>
      <c r="CA85" s="146"/>
      <c r="CB85" s="146"/>
      <c r="CC85" s="146"/>
    </row>
    <row r="86" spans="2:81" s="386" customFormat="1" ht="12.75" hidden="1" customHeight="1">
      <c r="B86" s="386" t="s">
        <v>416</v>
      </c>
      <c r="H86" s="387" t="s">
        <v>191</v>
      </c>
      <c r="J86" s="388">
        <f>IF((COUNT(J11:J12)+COUNT(J19:J20)+COUNT(J27:J28)+COUNT(J35:J36)+COUNT(J43:J44)+COUNT(J51:J52)+COUNT(J59:J60)+COUNT(J67:J68))=0,0,COUNT(J11:J12)+COUNT(J19:J20)+COUNT(J27:J28)+COUNT(J35:J36)+COUNT(J43:J44)+COUNT(J51:J52)+COUNT(J59:J60)+COUNT(J67:J68))</f>
        <v>0</v>
      </c>
      <c r="K86" s="829"/>
      <c r="L86" s="829"/>
      <c r="M86" s="829"/>
      <c r="N86" s="388">
        <f>IF((COUNT(N11:N12)+COUNT(N19:N20)+COUNT(N27:N28)+COUNT(N35:N36)+COUNT(N43:N44)+COUNT(N51:N52)+COUNT(N59:N60)+COUNT(N67:N68))=0,0,COUNT(N11:N12)+COUNT(N19:N20)+COUNT(N27:N28)+COUNT(N35:N36)+COUNT(N43:N44)+COUNT(N51:N52)+COUNT(N59:N60)+COUNT(N67:N68))</f>
        <v>0</v>
      </c>
      <c r="O86" s="388"/>
      <c r="P86" s="388">
        <f>IF((COUNT(P11:P12)+COUNT(P19:P20)+COUNT(P27:P28)+COUNT(P35:P36)+COUNT(P43:P44)+COUNT(P51:P52)+COUNT(P59:P60)+COUNT(P67:P68))=0,0,COUNT(P11:P12)+COUNT(P19:P20)+COUNT(P27:P28)+COUNT(P35:P36)+COUNT(P43:P44)+COUNT(P51:P52)+COUNT(P59:P60)+COUNT(P67:P68))</f>
        <v>0</v>
      </c>
      <c r="Q86" s="829"/>
      <c r="R86" s="829"/>
      <c r="S86" s="829"/>
      <c r="T86" s="388">
        <f>IF((COUNT(T11:T12)+COUNT(T19:T20)+COUNT(T27:T28)+COUNT(T35:T36)+COUNT(T43:T44)+COUNT(T51:T52)+COUNT(T59:T60)+COUNT(T67:T68))=0,0,COUNT(T11:T12)+COUNT(T19:T20)+COUNT(T27:T28)+COUNT(T35:T36)+COUNT(T43:T44)+COUNT(T51:T52)+COUNT(T59:T60)+COUNT(T67:T68))</f>
        <v>0</v>
      </c>
      <c r="U86" s="388"/>
      <c r="V86" s="388">
        <f>IF((COUNT(V11:V12)+COUNT(V19:V20)+COUNT(V27:V28)+COUNT(V35:V36)+COUNT(V43:V44)+COUNT(V51:V52)+COUNT(V59:V60)+COUNT(V67:V68))=0,0,COUNT(V11:V12)+COUNT(V19:V20)+COUNT(V27:V28)+COUNT(V35:V36)+COUNT(V43:V44)+COUNT(V51:V52)+COUNT(V59:V60)+COUNT(V67:V68))</f>
        <v>0</v>
      </c>
      <c r="W86" s="829"/>
      <c r="X86" s="829"/>
      <c r="Y86" s="829"/>
      <c r="Z86" s="388">
        <f>IF((COUNT(Z11:Z12)+COUNT(Z19:Z20)+COUNT(Z27:Z28)+COUNT(Z35:Z36)+COUNT(Z43:Z44)+COUNT(Z51:Z52)+COUNT(Z59:Z60)+COUNT(Z67:Z68))=0,0,COUNT(Z11:Z12)+COUNT(Z19:Z20)+COUNT(Z27:Z28)+COUNT(Z35:Z36)+COUNT(Z43:Z44)+COUNT(Z51:Z52)+COUNT(Z59:Z60)+COUNT(Z67:Z68))</f>
        <v>0</v>
      </c>
      <c r="AA86" s="388"/>
      <c r="AB86" s="388">
        <f>IF((COUNT(AB10)+COUNT(AB13:AB15)+COUNT(AB18)+COUNT(AB21:AB23)+COUNT(AB26)+COUNT(AB29:AB31)+COUNT(AB34)+COUNT(AB37:AB39)+COUNT(AB42)+COUNT(AB45:AB47)+COUNT(AB50)+COUNT(AB53:AB55)+COUNT(AB58)+COUNT(AB61:AB63)+COUNT(AB66)+COUNT(AB69:AB71))=0,0,COUNT(AB10)+COUNT(AB13:AB15)+COUNT(AB18)+COUNT(AB21:AB23)+COUNT(AB26)+COUNT(AB29:AB31)+COUNT(AB34)+COUNT(AB37:AB39)+COUNT(AB42)+COUNT(AB45:AB47)+COUNT(AB50)+COUNT(AB53:AB55)+COUNT(AB58)+COUNT(AB61:AB63)+COUNT(AB66)+COUNT(AB69:AB71))</f>
        <v>0</v>
      </c>
      <c r="AC86" s="388">
        <f>IF((COUNT(AC10)+COUNT(AC13:AC15)+COUNT(AC18)+COUNT(AC21:AC23)+COUNT(AC26)+COUNT(AC29:AC31)+COUNT(AC34)+COUNT(AC37:AC39)+COUNT(AC42)+COUNT(AC45:AC47)+COUNT(AC50)+COUNT(AC53:AC55)+COUNT(AC58)+COUNT(AC61:AC63)+COUNT(AC66)+COUNT(AC69:AC71))=0,0,COUNT(AC10)+COUNT(AC13:AC15)+COUNT(AC18)+COUNT(AC21:AC23)+COUNT(AC26)+COUNT(AC29:AC31)+COUNT(AC34)+COUNT(AC37:AC39)+COUNT(AC42)+COUNT(AC45:AC47)+COUNT(AC50)+COUNT(AC53:AC55)+COUNT(AC58)+COUNT(AC61:AC63)+COUNT(AC66)+COUNT(AC69:AC71))</f>
        <v>0</v>
      </c>
      <c r="AD86" s="388"/>
    </row>
    <row r="87" spans="2:81" s="56" customFormat="1" ht="12.75" hidden="1" customHeight="1">
      <c r="B87" s="186"/>
      <c r="C87" s="186"/>
      <c r="D87" s="186"/>
      <c r="E87" s="186"/>
      <c r="F87" s="186"/>
      <c r="G87" s="186"/>
      <c r="H87" s="187"/>
      <c r="J87" s="186"/>
      <c r="K87" s="186"/>
      <c r="L87" s="186"/>
      <c r="M87" s="186"/>
      <c r="N87" s="186"/>
      <c r="P87" s="186"/>
      <c r="Q87" s="186"/>
      <c r="R87" s="186"/>
      <c r="S87" s="186"/>
      <c r="T87" s="186"/>
      <c r="V87" s="186"/>
      <c r="W87" s="186"/>
      <c r="X87" s="186"/>
      <c r="Y87" s="186"/>
      <c r="Z87" s="186"/>
      <c r="AB87" s="186"/>
      <c r="AC87" s="186"/>
      <c r="BD87" s="259"/>
      <c r="BE87" s="259"/>
      <c r="BF87" s="259"/>
      <c r="BG87" s="259"/>
      <c r="BH87" s="259"/>
      <c r="BI87" s="259"/>
      <c r="BJ87" s="259"/>
      <c r="BK87" s="259"/>
      <c r="BM87" s="259"/>
      <c r="BN87" s="259"/>
      <c r="BO87" s="259"/>
      <c r="BP87" s="259"/>
      <c r="BQ87" s="259"/>
      <c r="BR87" s="259"/>
      <c r="BS87" s="259"/>
      <c r="BT87" s="259"/>
      <c r="BV87" s="259"/>
      <c r="BW87" s="259"/>
      <c r="BX87" s="259"/>
      <c r="BY87" s="259"/>
      <c r="BZ87" s="259"/>
      <c r="CA87" s="259"/>
      <c r="CB87" s="259"/>
      <c r="CC87" s="259"/>
    </row>
    <row r="88" spans="2:81" s="56" customFormat="1" ht="12.75" customHeight="1">
      <c r="H88" s="63"/>
      <c r="BD88" s="259"/>
      <c r="BE88" s="259"/>
      <c r="BF88" s="259"/>
      <c r="BG88" s="259"/>
      <c r="BH88" s="259"/>
      <c r="BI88" s="259"/>
      <c r="BJ88" s="259"/>
      <c r="BK88" s="259"/>
      <c r="BM88" s="259"/>
      <c r="BN88" s="259"/>
      <c r="BO88" s="259"/>
      <c r="BP88" s="259"/>
      <c r="BQ88" s="259"/>
      <c r="BR88" s="259"/>
      <c r="BS88" s="259"/>
      <c r="BT88" s="259"/>
      <c r="BV88" s="259"/>
      <c r="BW88" s="259"/>
      <c r="BX88" s="259"/>
      <c r="BY88" s="259"/>
      <c r="BZ88" s="259"/>
      <c r="CA88" s="259"/>
      <c r="CB88" s="259"/>
      <c r="CC88" s="259"/>
    </row>
  </sheetData>
  <customSheetViews>
    <customSheetView guid="{F499C411-D421-49FC-BA0F-3A5BFE024471}" scale="80" showGridLines="0" printArea="1">
      <pane xSplit="9" ySplit="7" topLeftCell="J8" activePane="bottomRight" state="frozen"/>
      <selection pane="bottomRight" activeCell="B6" sqref="B6:F7"/>
      <rowBreaks count="1" manualBreakCount="1">
        <brk id="40" max="29" man="1"/>
      </rowBreaks>
      <pageMargins left="0.39370078740157483" right="0.39370078740157483" top="0.59055118110236227" bottom="0.39370078740157483" header="0.51181102362204722" footer="0.27559055118110237"/>
      <pageSetup paperSize="9" scale="59" fitToHeight="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pane xSplit="9" ySplit="7" topLeftCell="J8" activePane="bottomRight" state="frozen"/>
      <selection pane="bottomRight" activeCell="B6" sqref="B6:F7"/>
      <rowBreaks count="1" manualBreakCount="1">
        <brk id="40" max="29" man="1"/>
      </rowBreaks>
      <pageMargins left="0.39370078740157483" right="0.39370078740157483" top="0.59055118110236227" bottom="0.39370078740157483" header="0.51181102362204722" footer="0.27559055118110237"/>
      <pageSetup paperSize="9" scale="60" fitToHeight="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pane xSplit="9" ySplit="7" topLeftCell="J8" activePane="bottomRight" state="frozen"/>
      <selection pane="bottomRight" activeCell="R78" sqref="R78"/>
      <rowBreaks count="1" manualBreakCount="1">
        <brk id="40" max="29" man="1"/>
      </rowBreaks>
      <pageMargins left="0.39370078740157483" right="0.39370078740157483" top="0.59055118110236227" bottom="0.39370078740157483" header="0.51181102362204722" footer="0.27559055118110237"/>
      <pageSetup paperSize="9" scale="59" fitToHeight="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pane xSplit="9" ySplit="7" topLeftCell="J8" activePane="bottomRight" state="frozen"/>
      <selection pane="bottomRight" sqref="A1:XFD1048576"/>
      <rowBreaks count="1" manualBreakCount="1">
        <brk id="32" max="29" man="1"/>
      </rowBreaks>
      <pageMargins left="0.39370078740157483" right="0.39370078740157483" top="0.59055118110236227" bottom="0.39370078740157483" header="0.51181102362204722" footer="0.27559055118110237"/>
      <pageSetup paperSize="9" scale="54" fitToHeight="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2" showPageBreaks="1" showGridLines="0" fitToPage="1" printArea="1" view="pageBreakPreview" topLeftCell="A4">
      <selection activeCell="B74" sqref="B74"/>
      <rowBreaks count="1" manualBreakCount="1">
        <brk id="32" max="29" man="1"/>
      </rowBreaks>
      <pageMargins left="0.39370078740157483" right="0.39370078740157483" top="0.59055118110236227" bottom="0.39370078740157483" header="0.51181102362204722" footer="0.27559055118110237"/>
      <pageSetup paperSize="9" scale="54" fitToHeight="0"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H5"/>
    <mergeCell ref="B6:F7"/>
    <mergeCell ref="H6:H7"/>
  </mergeCells>
  <phoneticPr fontId="220" type="noConversion"/>
  <conditionalFormatting sqref="J86:N86">
    <cfRule type="cellIs" dxfId="2099" priority="13" operator="greaterThan">
      <formula>0</formula>
    </cfRule>
  </conditionalFormatting>
  <conditionalFormatting sqref="K86">
    <cfRule type="expression" dxfId="2098" priority="12">
      <formula>OR(K86&gt;0,K86&lt;0)</formula>
    </cfRule>
  </conditionalFormatting>
  <conditionalFormatting sqref="H83">
    <cfRule type="cellIs" dxfId="2097" priority="7" operator="notEqual">
      <formula>0</formula>
    </cfRule>
  </conditionalFormatting>
  <conditionalFormatting sqref="P86:T86">
    <cfRule type="cellIs" dxfId="2096" priority="6" operator="greaterThan">
      <formula>0</formula>
    </cfRule>
  </conditionalFormatting>
  <conditionalFormatting sqref="Q86">
    <cfRule type="expression" dxfId="2095" priority="5">
      <formula>OR(Q86&gt;0,Q86&lt;0)</formula>
    </cfRule>
  </conditionalFormatting>
  <conditionalFormatting sqref="V86:Z86">
    <cfRule type="cellIs" dxfId="2094" priority="4" operator="greaterThan">
      <formula>0</formula>
    </cfRule>
  </conditionalFormatting>
  <conditionalFormatting sqref="W86">
    <cfRule type="expression" dxfId="2093" priority="3">
      <formula>OR(W86&gt;0,W86&lt;0)</formula>
    </cfRule>
  </conditionalFormatting>
  <conditionalFormatting sqref="AB86">
    <cfRule type="cellIs" dxfId="2092" priority="2" operator="greaterThan">
      <formula>0</formula>
    </cfRule>
  </conditionalFormatting>
  <conditionalFormatting sqref="AC86">
    <cfRule type="cellIs" dxfId="2091" priority="1" operator="greaterThan">
      <formula>0</formula>
    </cfRule>
  </conditionalFormatting>
  <pageMargins left="0.39370078740157483" right="0.39370078740157483" top="0.59055118110236227" bottom="0.39370078740157483" header="0.51181102362204722" footer="0.27559055118110237"/>
  <pageSetup paperSize="9" scale="60" fitToHeight="0" orientation="landscape" r:id="rId6"/>
  <headerFooter alignWithMargins="0">
    <oddFooter>&amp;L&amp;"Arial,Normal"&amp;10Orange - investor relations department&amp;C&amp;"Arial,Normal"&amp;10&amp;F - &amp;A&amp;R&amp;"Arial,Normal"&amp;10&amp;P / &amp;N</oddFooter>
  </headerFooter>
  <rowBreaks count="1" manualBreakCount="1">
    <brk id="40" max="29" man="1"/>
  </rowBreaks>
  <drawing r:id="rId7"/>
  <legacyDrawing r:id="rId8"/>
  <controls>
    <mc:AlternateContent xmlns:mc="http://schemas.openxmlformats.org/markup-compatibility/2006">
      <mc:Choice Requires="x14">
        <control shapeId="5121"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5121" r:id="rId9" name="CustomMemberDispatcher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
    <tabColor theme="9" tint="-0.249977111117893"/>
  </sheetPr>
  <dimension ref="A1:FJ101"/>
  <sheetViews>
    <sheetView showGridLines="0" showRuler="0" showWhiteSpace="0" zoomScale="80" zoomScaleNormal="80" zoomScaleSheetLayoutView="70" workbookViewId="0">
      <pane xSplit="30" ySplit="8" topLeftCell="AE9" activePane="bottomRight" state="frozen"/>
      <selection pane="topRight"/>
      <selection pane="bottomLeft"/>
      <selection pane="bottomRight"/>
    </sheetView>
  </sheetViews>
  <sheetFormatPr baseColWidth="10" defaultColWidth="10" defaultRowHeight="14.25"/>
  <cols>
    <col min="1" max="5" width="2.7109375" style="7" customWidth="1"/>
    <col min="6" max="6" width="37.7109375" style="7" customWidth="1"/>
    <col min="7" max="7" width="1" style="7" customWidth="1"/>
    <col min="8" max="8" width="10.7109375" style="22" customWidth="1"/>
    <col min="9" max="9" width="2.7109375" style="7" customWidth="1"/>
    <col min="10" max="22" width="8.28515625" style="7" hidden="1" customWidth="1"/>
    <col min="23" max="23" width="8.28515625" style="52" hidden="1" customWidth="1"/>
    <col min="24" max="24" width="8.28515625" style="7" hidden="1" customWidth="1"/>
    <col min="25" max="25" width="8.28515625" style="52" hidden="1" customWidth="1"/>
    <col min="26" max="26" width="8.28515625" style="7" hidden="1" customWidth="1"/>
    <col min="27" max="27" width="8.28515625" style="52" hidden="1" customWidth="1"/>
    <col min="28" max="28" width="8.28515625" style="7" hidden="1" customWidth="1"/>
    <col min="29" max="29" width="8.28515625" style="52" hidden="1" customWidth="1"/>
    <col min="30" max="30" width="2.7109375" style="7" hidden="1" customWidth="1"/>
    <col min="31" max="43" width="8.28515625" style="7" customWidth="1"/>
    <col min="44" max="44" width="8.28515625" style="52" customWidth="1"/>
    <col min="45" max="45" width="8.28515625" style="7" customWidth="1"/>
    <col min="46" max="46" width="8.28515625" style="52" customWidth="1"/>
    <col min="47" max="47" width="8.28515625" style="7" customWidth="1"/>
    <col min="48" max="48" width="8.28515625" style="52" customWidth="1"/>
    <col min="49" max="49" width="8.28515625" style="7" customWidth="1"/>
    <col min="50" max="50" width="8.28515625" style="52" customWidth="1"/>
    <col min="51" max="51" width="2.7109375" style="7" customWidth="1"/>
    <col min="52" max="64" width="8.28515625" style="7" customWidth="1"/>
    <col min="65" max="65" width="8.28515625" style="52" customWidth="1"/>
    <col min="66" max="66" width="8.28515625" style="7" customWidth="1"/>
    <col min="67" max="67" width="8.28515625" style="52" customWidth="1"/>
    <col min="68" max="68" width="8.28515625" style="7" customWidth="1"/>
    <col min="69" max="69" width="8.28515625" style="52" customWidth="1"/>
    <col min="70" max="70" width="8.28515625" style="7" customWidth="1"/>
    <col min="71" max="71" width="8.28515625" style="52" customWidth="1"/>
    <col min="72" max="72" width="2.7109375" style="7" customWidth="1"/>
    <col min="73" max="73" width="8.28515625" style="7" customWidth="1" collapsed="1"/>
    <col min="74" max="74" width="8.28515625" style="7" customWidth="1"/>
    <col min="75" max="75" width="8.28515625" style="7" customWidth="1" collapsed="1"/>
    <col min="76" max="76" width="8.28515625" style="7" customWidth="1"/>
    <col min="77" max="77" width="8.28515625" style="7" customWidth="1" collapsed="1"/>
    <col min="78" max="78" width="8.28515625" style="7" customWidth="1"/>
    <col min="79" max="79" width="8.28515625" style="7" customWidth="1" collapsed="1"/>
    <col min="80" max="80" width="8.28515625" style="7" customWidth="1"/>
    <col min="81" max="81" width="8.28515625" style="7" customWidth="1" collapsed="1"/>
    <col min="82" max="82" width="8.28515625" style="7" customWidth="1"/>
    <col min="83" max="83" width="8.28515625" style="7" customWidth="1" collapsed="1"/>
    <col min="84" max="84" width="8.28515625" style="7" customWidth="1"/>
    <col min="85" max="85" width="8.28515625" style="7" customWidth="1" collapsed="1"/>
    <col min="86" max="86" width="8.28515625" style="52" customWidth="1"/>
    <col min="87" max="87" width="8.28515625" style="7" customWidth="1" collapsed="1"/>
    <col min="88" max="88" width="8.28515625" style="52" customWidth="1"/>
    <col min="89" max="89" width="8.28515625" style="7" customWidth="1" collapsed="1"/>
    <col min="90" max="90" width="8.28515625" style="52" customWidth="1"/>
    <col min="91" max="91" width="8.28515625" style="7" customWidth="1" collapsed="1"/>
    <col min="92" max="92" width="8.28515625" style="52" customWidth="1"/>
    <col min="93" max="93" width="2.7109375" style="7" customWidth="1"/>
    <col min="94" max="106" width="8.28515625" style="7" customWidth="1"/>
    <col min="107" max="107" width="8.28515625" style="52" customWidth="1"/>
    <col min="108" max="108" width="8.28515625" style="7" customWidth="1"/>
    <col min="109" max="109" width="8.28515625" style="52" customWidth="1"/>
    <col min="110" max="110" width="8.28515625" style="7" customWidth="1"/>
    <col min="111" max="111" width="8.28515625" style="52" customWidth="1"/>
    <col min="112" max="112" width="8.28515625" style="7" customWidth="1"/>
    <col min="113" max="113" width="8.28515625" style="52" customWidth="1"/>
    <col min="114" max="114" width="2.7109375" style="7" customWidth="1"/>
    <col min="115" max="127" width="8.28515625" style="7" customWidth="1"/>
    <col min="128" max="128" width="8.28515625" style="52" customWidth="1"/>
    <col min="129" max="129" width="8.28515625" style="7" customWidth="1"/>
    <col min="130" max="130" width="8.28515625" style="52" customWidth="1"/>
    <col min="131" max="131" width="8.28515625" style="7" customWidth="1"/>
    <col min="132" max="132" width="8.28515625" style="52" customWidth="1"/>
    <col min="133" max="133" width="8.28515625" style="7" customWidth="1"/>
    <col min="134" max="134" width="8.28515625" style="52" customWidth="1"/>
    <col min="135" max="135" width="10.7109375" style="7" customWidth="1"/>
    <col min="136" max="136" width="5.7109375" style="7" hidden="1" customWidth="1"/>
    <col min="137" max="140" width="10.7109375" style="143" hidden="1" customWidth="1"/>
    <col min="141" max="141" width="5.7109375" style="7" hidden="1" customWidth="1"/>
    <col min="142" max="145" width="10.7109375" style="143" hidden="1" customWidth="1"/>
    <col min="146" max="146" width="5.7109375" style="7" hidden="1" customWidth="1"/>
    <col min="147" max="150" width="10.7109375" style="143" hidden="1" customWidth="1"/>
    <col min="151" max="151" width="5.7109375" style="7" hidden="1" customWidth="1"/>
    <col min="152" max="155" width="10.7109375" style="143" hidden="1" customWidth="1"/>
    <col min="156" max="156" width="5.7109375" style="7" hidden="1" customWidth="1"/>
    <col min="157" max="160" width="10.7109375" style="143" hidden="1" customWidth="1"/>
    <col min="161" max="161" width="5.7109375" style="7" hidden="1" customWidth="1"/>
    <col min="162" max="165" width="10.7109375" style="143" hidden="1" customWidth="1"/>
    <col min="166" max="166" width="5.7109375" style="7" hidden="1" customWidth="1"/>
    <col min="167" max="167" width="10" style="7" customWidth="1"/>
    <col min="168" max="16384" width="10" style="7"/>
  </cols>
  <sheetData>
    <row r="1" spans="2:166" ht="12" customHeight="1">
      <c r="F1" s="1350" t="s">
        <v>782</v>
      </c>
    </row>
    <row r="2" spans="2:166" ht="12" customHeight="1">
      <c r="F2" s="1351"/>
    </row>
    <row r="3" spans="2:166" ht="12" customHeight="1">
      <c r="F3" s="1351"/>
    </row>
    <row r="4" spans="2:166" ht="12" customHeight="1">
      <c r="F4" s="1351"/>
    </row>
    <row r="5" spans="2:166" ht="12" customHeight="1">
      <c r="F5" s="1394"/>
    </row>
    <row r="6" spans="2:166" ht="23.25" customHeight="1">
      <c r="B6" s="1358" t="s">
        <v>65</v>
      </c>
      <c r="C6" s="1358"/>
      <c r="D6" s="1358"/>
      <c r="E6" s="1358"/>
      <c r="F6" s="1358"/>
      <c r="G6" s="21"/>
      <c r="H6" s="1358" t="s">
        <v>601</v>
      </c>
      <c r="J6" s="892" t="s">
        <v>251</v>
      </c>
      <c r="K6" s="892"/>
      <c r="L6" s="892"/>
      <c r="M6" s="892"/>
      <c r="N6" s="892"/>
      <c r="O6" s="892"/>
      <c r="P6" s="892"/>
      <c r="Q6" s="892"/>
      <c r="R6" s="892"/>
      <c r="S6" s="892"/>
      <c r="T6" s="892"/>
      <c r="U6" s="892"/>
      <c r="V6" s="892"/>
      <c r="W6" s="892"/>
      <c r="X6" s="892"/>
      <c r="Y6" s="892"/>
      <c r="Z6" s="892"/>
      <c r="AA6" s="892"/>
      <c r="AB6" s="892"/>
      <c r="AC6" s="892"/>
      <c r="AE6" s="892" t="s">
        <v>255</v>
      </c>
      <c r="AF6" s="892"/>
      <c r="AG6" s="892"/>
      <c r="AH6" s="892"/>
      <c r="AI6" s="892"/>
      <c r="AJ6" s="892"/>
      <c r="AK6" s="892"/>
      <c r="AL6" s="892"/>
      <c r="AM6" s="892"/>
      <c r="AN6" s="892"/>
      <c r="AO6" s="892"/>
      <c r="AP6" s="892"/>
      <c r="AQ6" s="892"/>
      <c r="AR6" s="892"/>
      <c r="AS6" s="892"/>
      <c r="AT6" s="892"/>
      <c r="AU6" s="892"/>
      <c r="AV6" s="892"/>
      <c r="AW6" s="892"/>
      <c r="AX6" s="892"/>
      <c r="AZ6" s="892" t="s">
        <v>371</v>
      </c>
      <c r="BA6" s="892"/>
      <c r="BB6" s="892"/>
      <c r="BC6" s="892"/>
      <c r="BD6" s="892"/>
      <c r="BE6" s="892"/>
      <c r="BF6" s="892"/>
      <c r="BG6" s="892"/>
      <c r="BH6" s="892"/>
      <c r="BI6" s="892"/>
      <c r="BJ6" s="892"/>
      <c r="BK6" s="892"/>
      <c r="BL6" s="892"/>
      <c r="BM6" s="892"/>
      <c r="BN6" s="892"/>
      <c r="BO6" s="892"/>
      <c r="BP6" s="892"/>
      <c r="BQ6" s="892"/>
      <c r="BR6" s="892"/>
      <c r="BS6" s="892"/>
      <c r="BU6" s="892" t="s">
        <v>375</v>
      </c>
      <c r="BV6" s="892"/>
      <c r="BW6" s="892"/>
      <c r="BX6" s="892"/>
      <c r="BY6" s="892"/>
      <c r="BZ6" s="892"/>
      <c r="CA6" s="892"/>
      <c r="CB6" s="892"/>
      <c r="CC6" s="892"/>
      <c r="CD6" s="892"/>
      <c r="CE6" s="892"/>
      <c r="CF6" s="892"/>
      <c r="CG6" s="892"/>
      <c r="CH6" s="892"/>
      <c r="CI6" s="892"/>
      <c r="CJ6" s="892"/>
      <c r="CK6" s="892"/>
      <c r="CL6" s="892"/>
      <c r="CM6" s="892"/>
      <c r="CN6" s="892"/>
      <c r="CP6" s="892" t="s">
        <v>461</v>
      </c>
      <c r="CQ6" s="892"/>
      <c r="CR6" s="892"/>
      <c r="CS6" s="892"/>
      <c r="CT6" s="892"/>
      <c r="CU6" s="892"/>
      <c r="CV6" s="892"/>
      <c r="CW6" s="892"/>
      <c r="CX6" s="892"/>
      <c r="CY6" s="892"/>
      <c r="CZ6" s="892"/>
      <c r="DA6" s="892"/>
      <c r="DB6" s="892"/>
      <c r="DC6" s="892"/>
      <c r="DD6" s="892"/>
      <c r="DE6" s="892"/>
      <c r="DF6" s="892"/>
      <c r="DG6" s="892"/>
      <c r="DH6" s="892"/>
      <c r="DI6" s="892"/>
      <c r="DK6" s="892" t="s">
        <v>465</v>
      </c>
      <c r="DL6" s="892"/>
      <c r="DM6" s="892"/>
      <c r="DN6" s="892"/>
      <c r="DO6" s="892"/>
      <c r="DP6" s="892"/>
      <c r="DQ6" s="892"/>
      <c r="DR6" s="892"/>
      <c r="DS6" s="892"/>
      <c r="DT6" s="892"/>
      <c r="DU6" s="892"/>
      <c r="DV6" s="892"/>
      <c r="DW6" s="892"/>
      <c r="DX6" s="892"/>
      <c r="DY6" s="892"/>
      <c r="DZ6" s="892"/>
      <c r="EA6" s="892"/>
      <c r="EB6" s="892"/>
      <c r="EC6" s="892"/>
      <c r="ED6" s="892"/>
    </row>
    <row r="7" spans="2:166" s="62" customFormat="1" ht="29.25" customHeight="1">
      <c r="B7" s="1397"/>
      <c r="C7" s="1397"/>
      <c r="D7" s="1397"/>
      <c r="E7" s="1397"/>
      <c r="F7" s="1397"/>
      <c r="H7" s="1397"/>
      <c r="J7" s="1391" t="s">
        <v>5</v>
      </c>
      <c r="K7" s="1390"/>
      <c r="L7" s="1392" t="s">
        <v>88</v>
      </c>
      <c r="M7" s="1390"/>
      <c r="N7" s="1384" t="s">
        <v>107</v>
      </c>
      <c r="O7" s="1388"/>
      <c r="P7" s="1392" t="s">
        <v>92</v>
      </c>
      <c r="Q7" s="1390"/>
      <c r="R7" s="1392" t="s">
        <v>100</v>
      </c>
      <c r="S7" s="1390"/>
      <c r="T7" s="1384" t="s">
        <v>10</v>
      </c>
      <c r="U7" s="1385"/>
      <c r="V7" s="1389" t="s">
        <v>383</v>
      </c>
      <c r="W7" s="1390"/>
      <c r="X7" s="1385" t="s">
        <v>357</v>
      </c>
      <c r="Y7" s="1388"/>
      <c r="Z7" s="1384" t="s">
        <v>10</v>
      </c>
      <c r="AA7" s="1385"/>
      <c r="AB7" s="1389" t="s">
        <v>126</v>
      </c>
      <c r="AC7" s="1391"/>
      <c r="AD7" s="498"/>
      <c r="AE7" s="1391" t="s">
        <v>5</v>
      </c>
      <c r="AF7" s="1390"/>
      <c r="AG7" s="1392" t="s">
        <v>88</v>
      </c>
      <c r="AH7" s="1390"/>
      <c r="AI7" s="1384" t="s">
        <v>107</v>
      </c>
      <c r="AJ7" s="1388"/>
      <c r="AK7" s="1392" t="s">
        <v>92</v>
      </c>
      <c r="AL7" s="1390"/>
      <c r="AM7" s="1392" t="s">
        <v>100</v>
      </c>
      <c r="AN7" s="1390"/>
      <c r="AO7" s="1384" t="s">
        <v>10</v>
      </c>
      <c r="AP7" s="1385"/>
      <c r="AQ7" s="1389" t="s">
        <v>383</v>
      </c>
      <c r="AR7" s="1390"/>
      <c r="AS7" s="1385" t="s">
        <v>357</v>
      </c>
      <c r="AT7" s="1388"/>
      <c r="AU7" s="1384" t="s">
        <v>10</v>
      </c>
      <c r="AV7" s="1385"/>
      <c r="AW7" s="1389" t="s">
        <v>126</v>
      </c>
      <c r="AX7" s="1391"/>
      <c r="AY7" s="498"/>
      <c r="AZ7" s="1391" t="s">
        <v>5</v>
      </c>
      <c r="BA7" s="1390"/>
      <c r="BB7" s="1392" t="s">
        <v>88</v>
      </c>
      <c r="BC7" s="1390"/>
      <c r="BD7" s="1384" t="s">
        <v>107</v>
      </c>
      <c r="BE7" s="1388"/>
      <c r="BF7" s="1392" t="s">
        <v>92</v>
      </c>
      <c r="BG7" s="1390"/>
      <c r="BH7" s="1392" t="s">
        <v>100</v>
      </c>
      <c r="BI7" s="1390"/>
      <c r="BJ7" s="1384" t="s">
        <v>10</v>
      </c>
      <c r="BK7" s="1385"/>
      <c r="BL7" s="1389" t="s">
        <v>383</v>
      </c>
      <c r="BM7" s="1390"/>
      <c r="BN7" s="1385" t="s">
        <v>357</v>
      </c>
      <c r="BO7" s="1388"/>
      <c r="BP7" s="1384" t="s">
        <v>10</v>
      </c>
      <c r="BQ7" s="1385"/>
      <c r="BR7" s="1389" t="s">
        <v>126</v>
      </c>
      <c r="BS7" s="1391"/>
      <c r="BT7" s="498"/>
      <c r="BU7" s="1391" t="s">
        <v>5</v>
      </c>
      <c r="BV7" s="1390"/>
      <c r="BW7" s="1392" t="s">
        <v>88</v>
      </c>
      <c r="BX7" s="1390"/>
      <c r="BY7" s="1384" t="s">
        <v>107</v>
      </c>
      <c r="BZ7" s="1388"/>
      <c r="CA7" s="1392" t="s">
        <v>92</v>
      </c>
      <c r="CB7" s="1390"/>
      <c r="CC7" s="1392" t="s">
        <v>100</v>
      </c>
      <c r="CD7" s="1390"/>
      <c r="CE7" s="1384" t="s">
        <v>10</v>
      </c>
      <c r="CF7" s="1385"/>
      <c r="CG7" s="1389" t="s">
        <v>383</v>
      </c>
      <c r="CH7" s="1390"/>
      <c r="CI7" s="1385" t="s">
        <v>357</v>
      </c>
      <c r="CJ7" s="1388"/>
      <c r="CK7" s="1384" t="s">
        <v>10</v>
      </c>
      <c r="CL7" s="1385"/>
      <c r="CM7" s="1389" t="s">
        <v>126</v>
      </c>
      <c r="CN7" s="1391"/>
      <c r="CO7" s="498"/>
      <c r="CP7" s="1391" t="s">
        <v>5</v>
      </c>
      <c r="CQ7" s="1390"/>
      <c r="CR7" s="1392" t="s">
        <v>88</v>
      </c>
      <c r="CS7" s="1390"/>
      <c r="CT7" s="1384" t="s">
        <v>107</v>
      </c>
      <c r="CU7" s="1388"/>
      <c r="CV7" s="1392" t="s">
        <v>92</v>
      </c>
      <c r="CW7" s="1390"/>
      <c r="CX7" s="1392" t="s">
        <v>100</v>
      </c>
      <c r="CY7" s="1390"/>
      <c r="CZ7" s="1384" t="s">
        <v>10</v>
      </c>
      <c r="DA7" s="1385"/>
      <c r="DB7" s="1389" t="s">
        <v>383</v>
      </c>
      <c r="DC7" s="1390"/>
      <c r="DD7" s="1385" t="s">
        <v>357</v>
      </c>
      <c r="DE7" s="1388"/>
      <c r="DF7" s="1384" t="s">
        <v>10</v>
      </c>
      <c r="DG7" s="1385"/>
      <c r="DH7" s="1389" t="s">
        <v>126</v>
      </c>
      <c r="DI7" s="1391"/>
      <c r="DJ7" s="498"/>
      <c r="DK7" s="1391" t="s">
        <v>5</v>
      </c>
      <c r="DL7" s="1390"/>
      <c r="DM7" s="1392" t="s">
        <v>88</v>
      </c>
      <c r="DN7" s="1390"/>
      <c r="DO7" s="1384" t="s">
        <v>107</v>
      </c>
      <c r="DP7" s="1388"/>
      <c r="DQ7" s="1392" t="s">
        <v>92</v>
      </c>
      <c r="DR7" s="1390"/>
      <c r="DS7" s="1392" t="s">
        <v>100</v>
      </c>
      <c r="DT7" s="1390"/>
      <c r="DU7" s="1384" t="s">
        <v>10</v>
      </c>
      <c r="DV7" s="1385"/>
      <c r="DW7" s="1389" t="s">
        <v>383</v>
      </c>
      <c r="DX7" s="1390"/>
      <c r="DY7" s="1385" t="s">
        <v>357</v>
      </c>
      <c r="DZ7" s="1388"/>
      <c r="EA7" s="1384" t="s">
        <v>10</v>
      </c>
      <c r="EB7" s="1385"/>
      <c r="EC7" s="1389" t="s">
        <v>126</v>
      </c>
      <c r="ED7" s="1391"/>
      <c r="EF7" s="722"/>
      <c r="EG7" s="147" t="s">
        <v>320</v>
      </c>
      <c r="EH7" s="147" t="s">
        <v>320</v>
      </c>
      <c r="EI7" s="147" t="s">
        <v>43</v>
      </c>
      <c r="EJ7" s="147" t="s">
        <v>43</v>
      </c>
      <c r="EK7" s="796"/>
      <c r="EL7" s="147" t="s">
        <v>320</v>
      </c>
      <c r="EM7" s="147" t="s">
        <v>320</v>
      </c>
      <c r="EN7" s="147" t="s">
        <v>43</v>
      </c>
      <c r="EO7" s="147" t="s">
        <v>43</v>
      </c>
      <c r="EQ7" s="147" t="s">
        <v>320</v>
      </c>
      <c r="ER7" s="147" t="s">
        <v>320</v>
      </c>
      <c r="ES7" s="147" t="s">
        <v>43</v>
      </c>
      <c r="ET7" s="147" t="s">
        <v>43</v>
      </c>
      <c r="EV7" s="147" t="s">
        <v>320</v>
      </c>
      <c r="EW7" s="147" t="s">
        <v>320</v>
      </c>
      <c r="EX7" s="147" t="s">
        <v>43</v>
      </c>
      <c r="EY7" s="147" t="s">
        <v>43</v>
      </c>
      <c r="FA7" s="147" t="s">
        <v>320</v>
      </c>
      <c r="FB7" s="147" t="s">
        <v>320</v>
      </c>
      <c r="FC7" s="147" t="s">
        <v>43</v>
      </c>
      <c r="FD7" s="147" t="s">
        <v>43</v>
      </c>
      <c r="FF7" s="147" t="s">
        <v>320</v>
      </c>
      <c r="FG7" s="147" t="s">
        <v>320</v>
      </c>
      <c r="FH7" s="147" t="s">
        <v>43</v>
      </c>
      <c r="FI7" s="147" t="s">
        <v>43</v>
      </c>
      <c r="FJ7" s="723"/>
    </row>
    <row r="8" spans="2:166" s="39" customFormat="1" ht="29.25" customHeight="1">
      <c r="B8" s="1379"/>
      <c r="C8" s="1379"/>
      <c r="D8" s="1379"/>
      <c r="E8" s="1379"/>
      <c r="F8" s="1379"/>
      <c r="H8" s="1379"/>
      <c r="J8" s="236" t="s">
        <v>258</v>
      </c>
      <c r="K8" s="41" t="s">
        <v>251</v>
      </c>
      <c r="L8" s="236" t="s">
        <v>258</v>
      </c>
      <c r="M8" s="41" t="s">
        <v>251</v>
      </c>
      <c r="N8" s="236" t="s">
        <v>258</v>
      </c>
      <c r="O8" s="41" t="s">
        <v>251</v>
      </c>
      <c r="P8" s="236" t="s">
        <v>258</v>
      </c>
      <c r="Q8" s="41" t="s">
        <v>251</v>
      </c>
      <c r="R8" s="236" t="s">
        <v>258</v>
      </c>
      <c r="S8" s="41" t="s">
        <v>251</v>
      </c>
      <c r="T8" s="82" t="s">
        <v>258</v>
      </c>
      <c r="U8" s="39" t="s">
        <v>251</v>
      </c>
      <c r="V8" s="763" t="s">
        <v>258</v>
      </c>
      <c r="W8" s="41" t="s">
        <v>251</v>
      </c>
      <c r="X8" s="236" t="s">
        <v>258</v>
      </c>
      <c r="Y8" s="41" t="s">
        <v>251</v>
      </c>
      <c r="Z8" s="82" t="s">
        <v>258</v>
      </c>
      <c r="AA8" s="83" t="s">
        <v>251</v>
      </c>
      <c r="AB8" s="763" t="s">
        <v>258</v>
      </c>
      <c r="AC8" s="237" t="s">
        <v>251</v>
      </c>
      <c r="AD8" s="83"/>
      <c r="AE8" s="236"/>
      <c r="AF8" s="41" t="s">
        <v>255</v>
      </c>
      <c r="AG8" s="236"/>
      <c r="AH8" s="41" t="s">
        <v>255</v>
      </c>
      <c r="AI8" s="236"/>
      <c r="AJ8" s="41" t="s">
        <v>255</v>
      </c>
      <c r="AK8" s="236"/>
      <c r="AL8" s="41" t="s">
        <v>255</v>
      </c>
      <c r="AM8" s="236"/>
      <c r="AN8" s="41" t="s">
        <v>255</v>
      </c>
      <c r="AO8" s="82"/>
      <c r="AP8" s="39" t="s">
        <v>255</v>
      </c>
      <c r="AQ8" s="763"/>
      <c r="AR8" s="41" t="s">
        <v>255</v>
      </c>
      <c r="AS8" s="236"/>
      <c r="AT8" s="41" t="s">
        <v>255</v>
      </c>
      <c r="AU8" s="82"/>
      <c r="AV8" s="83" t="s">
        <v>255</v>
      </c>
      <c r="AW8" s="763"/>
      <c r="AX8" s="237" t="s">
        <v>255</v>
      </c>
      <c r="AY8" s="83"/>
      <c r="AZ8" s="236"/>
      <c r="BA8" s="41" t="s">
        <v>371</v>
      </c>
      <c r="BB8" s="236"/>
      <c r="BC8" s="41" t="s">
        <v>371</v>
      </c>
      <c r="BD8" s="236"/>
      <c r="BE8" s="41" t="s">
        <v>371</v>
      </c>
      <c r="BF8" s="236"/>
      <c r="BG8" s="41" t="s">
        <v>371</v>
      </c>
      <c r="BH8" s="236"/>
      <c r="BI8" s="41" t="s">
        <v>371</v>
      </c>
      <c r="BJ8" s="82"/>
      <c r="BK8" s="39" t="s">
        <v>371</v>
      </c>
      <c r="BL8" s="763"/>
      <c r="BM8" s="41" t="s">
        <v>371</v>
      </c>
      <c r="BN8" s="236"/>
      <c r="BO8" s="41" t="s">
        <v>371</v>
      </c>
      <c r="BP8" s="82"/>
      <c r="BQ8" s="83" t="s">
        <v>371</v>
      </c>
      <c r="BR8" s="763"/>
      <c r="BS8" s="237" t="s">
        <v>371</v>
      </c>
      <c r="BT8" s="83"/>
      <c r="BU8" s="236" t="s">
        <v>376</v>
      </c>
      <c r="BV8" s="41" t="s">
        <v>375</v>
      </c>
      <c r="BW8" s="236" t="s">
        <v>376</v>
      </c>
      <c r="BX8" s="41" t="s">
        <v>375</v>
      </c>
      <c r="BY8" s="236" t="s">
        <v>376</v>
      </c>
      <c r="BZ8" s="41" t="s">
        <v>375</v>
      </c>
      <c r="CA8" s="236" t="s">
        <v>376</v>
      </c>
      <c r="CB8" s="41" t="s">
        <v>375</v>
      </c>
      <c r="CC8" s="236" t="s">
        <v>376</v>
      </c>
      <c r="CD8" s="41" t="s">
        <v>375</v>
      </c>
      <c r="CE8" s="82" t="s">
        <v>376</v>
      </c>
      <c r="CF8" s="39" t="s">
        <v>375</v>
      </c>
      <c r="CG8" s="763" t="s">
        <v>376</v>
      </c>
      <c r="CH8" s="41" t="s">
        <v>375</v>
      </c>
      <c r="CI8" s="236" t="s">
        <v>376</v>
      </c>
      <c r="CJ8" s="41" t="s">
        <v>375</v>
      </c>
      <c r="CK8" s="82" t="s">
        <v>376</v>
      </c>
      <c r="CL8" s="83" t="s">
        <v>375</v>
      </c>
      <c r="CM8" s="763" t="s">
        <v>376</v>
      </c>
      <c r="CN8" s="237" t="s">
        <v>375</v>
      </c>
      <c r="CO8" s="83"/>
      <c r="CP8" s="236" t="s">
        <v>468</v>
      </c>
      <c r="CQ8" s="41" t="s">
        <v>461</v>
      </c>
      <c r="CR8" s="236" t="s">
        <v>468</v>
      </c>
      <c r="CS8" s="41" t="s">
        <v>461</v>
      </c>
      <c r="CT8" s="236" t="s">
        <v>468</v>
      </c>
      <c r="CU8" s="41" t="s">
        <v>461</v>
      </c>
      <c r="CV8" s="236" t="s">
        <v>468</v>
      </c>
      <c r="CW8" s="41" t="s">
        <v>461</v>
      </c>
      <c r="CX8" s="236" t="s">
        <v>468</v>
      </c>
      <c r="CY8" s="41" t="s">
        <v>461</v>
      </c>
      <c r="CZ8" s="82" t="s">
        <v>468</v>
      </c>
      <c r="DA8" s="39" t="s">
        <v>461</v>
      </c>
      <c r="DB8" s="763" t="s">
        <v>468</v>
      </c>
      <c r="DC8" s="41" t="s">
        <v>461</v>
      </c>
      <c r="DD8" s="236" t="s">
        <v>468</v>
      </c>
      <c r="DE8" s="41" t="s">
        <v>461</v>
      </c>
      <c r="DF8" s="82" t="s">
        <v>468</v>
      </c>
      <c r="DG8" s="83" t="s">
        <v>461</v>
      </c>
      <c r="DH8" s="763" t="s">
        <v>468</v>
      </c>
      <c r="DI8" s="237" t="s">
        <v>461</v>
      </c>
      <c r="DJ8" s="83"/>
      <c r="DK8" s="236" t="s">
        <v>472</v>
      </c>
      <c r="DL8" s="41" t="s">
        <v>465</v>
      </c>
      <c r="DM8" s="236" t="s">
        <v>472</v>
      </c>
      <c r="DN8" s="41" t="s">
        <v>465</v>
      </c>
      <c r="DO8" s="236" t="s">
        <v>472</v>
      </c>
      <c r="DP8" s="41" t="s">
        <v>465</v>
      </c>
      <c r="DQ8" s="236" t="s">
        <v>472</v>
      </c>
      <c r="DR8" s="41" t="s">
        <v>465</v>
      </c>
      <c r="DS8" s="236" t="s">
        <v>472</v>
      </c>
      <c r="DT8" s="41" t="s">
        <v>465</v>
      </c>
      <c r="DU8" s="82" t="s">
        <v>472</v>
      </c>
      <c r="DV8" s="39" t="s">
        <v>465</v>
      </c>
      <c r="DW8" s="763" t="s">
        <v>472</v>
      </c>
      <c r="DX8" s="41" t="s">
        <v>465</v>
      </c>
      <c r="DY8" s="236" t="s">
        <v>472</v>
      </c>
      <c r="DZ8" s="41" t="s">
        <v>465</v>
      </c>
      <c r="EA8" s="82" t="s">
        <v>472</v>
      </c>
      <c r="EB8" s="83" t="s">
        <v>465</v>
      </c>
      <c r="EC8" s="763" t="s">
        <v>472</v>
      </c>
      <c r="ED8" s="237" t="s">
        <v>465</v>
      </c>
      <c r="EF8" s="357"/>
      <c r="EG8" s="265" t="s">
        <v>115</v>
      </c>
      <c r="EH8" s="265" t="s">
        <v>114</v>
      </c>
      <c r="EI8" s="265" t="s">
        <v>115</v>
      </c>
      <c r="EJ8" s="265" t="s">
        <v>114</v>
      </c>
      <c r="EL8" s="265" t="s">
        <v>116</v>
      </c>
      <c r="EM8" s="265" t="s">
        <v>117</v>
      </c>
      <c r="EN8" s="265" t="s">
        <v>116</v>
      </c>
      <c r="EO8" s="265" t="s">
        <v>117</v>
      </c>
      <c r="EQ8" s="265" t="s">
        <v>118</v>
      </c>
      <c r="ER8" s="265" t="s">
        <v>119</v>
      </c>
      <c r="ES8" s="265" t="s">
        <v>118</v>
      </c>
      <c r="ET8" s="265" t="s">
        <v>119</v>
      </c>
      <c r="EV8" s="265" t="s">
        <v>403</v>
      </c>
      <c r="EW8" s="265" t="s">
        <v>120</v>
      </c>
      <c r="EX8" s="265" t="s">
        <v>403</v>
      </c>
      <c r="EY8" s="265" t="s">
        <v>120</v>
      </c>
      <c r="FA8" s="265" t="s">
        <v>123</v>
      </c>
      <c r="FB8" s="265" t="s">
        <v>124</v>
      </c>
      <c r="FC8" s="265" t="s">
        <v>123</v>
      </c>
      <c r="FD8" s="265" t="s">
        <v>124</v>
      </c>
      <c r="FF8" s="265" t="s">
        <v>121</v>
      </c>
      <c r="FG8" s="265" t="s">
        <v>122</v>
      </c>
      <c r="FH8" s="265" t="s">
        <v>121</v>
      </c>
      <c r="FI8" s="265" t="s">
        <v>122</v>
      </c>
      <c r="FJ8" s="358"/>
    </row>
    <row r="9" spans="2:166" s="96" customFormat="1" ht="15" customHeight="1">
      <c r="B9" s="468"/>
      <c r="C9" s="468"/>
      <c r="D9" s="469"/>
      <c r="E9" s="469"/>
      <c r="F9" s="470"/>
      <c r="G9" s="471"/>
      <c r="H9" s="472"/>
      <c r="I9" s="471"/>
      <c r="J9" s="241"/>
      <c r="K9" s="242"/>
      <c r="L9" s="241"/>
      <c r="M9" s="242"/>
      <c r="N9" s="241"/>
      <c r="O9" s="242"/>
      <c r="P9" s="241"/>
      <c r="Q9" s="242"/>
      <c r="R9" s="241"/>
      <c r="S9" s="242"/>
      <c r="T9" s="241"/>
      <c r="U9" s="242"/>
      <c r="V9" s="241"/>
      <c r="W9" s="242"/>
      <c r="X9" s="241"/>
      <c r="Y9" s="242"/>
      <c r="Z9" s="241"/>
      <c r="AA9" s="242"/>
      <c r="AB9" s="241"/>
      <c r="AC9" s="242"/>
      <c r="AE9" s="241"/>
      <c r="AF9" s="242"/>
      <c r="AG9" s="241"/>
      <c r="AH9" s="242"/>
      <c r="AI9" s="241"/>
      <c r="AJ9" s="242"/>
      <c r="AK9" s="241"/>
      <c r="AL9" s="242"/>
      <c r="AM9" s="241"/>
      <c r="AN9" s="242"/>
      <c r="AO9" s="241"/>
      <c r="AP9" s="242"/>
      <c r="AQ9" s="241"/>
      <c r="AR9" s="242"/>
      <c r="AS9" s="241"/>
      <c r="AT9" s="242"/>
      <c r="AU9" s="241"/>
      <c r="AV9" s="242"/>
      <c r="AW9" s="241"/>
      <c r="AX9" s="242"/>
      <c r="AZ9" s="241"/>
      <c r="BA9" s="242"/>
      <c r="BB9" s="241"/>
      <c r="BC9" s="242"/>
      <c r="BD9" s="241"/>
      <c r="BE9" s="242"/>
      <c r="BF9" s="241"/>
      <c r="BG9" s="242"/>
      <c r="BH9" s="241"/>
      <c r="BI9" s="242"/>
      <c r="BJ9" s="241"/>
      <c r="BK9" s="242"/>
      <c r="BL9" s="241"/>
      <c r="BM9" s="242"/>
      <c r="BN9" s="241"/>
      <c r="BO9" s="242"/>
      <c r="BP9" s="241"/>
      <c r="BQ9" s="242"/>
      <c r="BR9" s="241"/>
      <c r="BS9" s="242"/>
      <c r="BU9" s="241"/>
      <c r="BV9" s="242"/>
      <c r="BW9" s="241"/>
      <c r="BX9" s="242"/>
      <c r="BY9" s="241"/>
      <c r="BZ9" s="242"/>
      <c r="CA9" s="241"/>
      <c r="CB9" s="242"/>
      <c r="CC9" s="241"/>
      <c r="CD9" s="242"/>
      <c r="CE9" s="241"/>
      <c r="CF9" s="242"/>
      <c r="CG9" s="241"/>
      <c r="CH9" s="242"/>
      <c r="CI9" s="241"/>
      <c r="CJ9" s="242"/>
      <c r="CK9" s="241"/>
      <c r="CL9" s="242"/>
      <c r="CM9" s="241"/>
      <c r="CN9" s="242"/>
      <c r="CP9" s="241"/>
      <c r="CQ9" s="242"/>
      <c r="CR9" s="241"/>
      <c r="CS9" s="242"/>
      <c r="CT9" s="241"/>
      <c r="CU9" s="242"/>
      <c r="CV9" s="241"/>
      <c r="CW9" s="242"/>
      <c r="CX9" s="241"/>
      <c r="CY9" s="242"/>
      <c r="CZ9" s="241"/>
      <c r="DA9" s="242"/>
      <c r="DB9" s="241"/>
      <c r="DC9" s="242"/>
      <c r="DD9" s="241"/>
      <c r="DE9" s="242"/>
      <c r="DF9" s="241"/>
      <c r="DG9" s="242"/>
      <c r="DH9" s="241"/>
      <c r="DI9" s="242"/>
      <c r="DK9" s="241"/>
      <c r="DL9" s="242"/>
      <c r="DM9" s="241"/>
      <c r="DN9" s="242"/>
      <c r="DO9" s="241"/>
      <c r="DP9" s="242"/>
      <c r="DQ9" s="241"/>
      <c r="DR9" s="242"/>
      <c r="DS9" s="241"/>
      <c r="DT9" s="242"/>
      <c r="DU9" s="241"/>
      <c r="DV9" s="242"/>
      <c r="DW9" s="241"/>
      <c r="DX9" s="242"/>
      <c r="DY9" s="241"/>
      <c r="DZ9" s="242"/>
      <c r="EA9" s="241"/>
      <c r="EB9" s="242"/>
      <c r="EC9" s="241"/>
      <c r="ED9" s="242"/>
      <c r="EG9" s="473"/>
      <c r="EH9" s="473"/>
      <c r="EI9" s="473"/>
      <c r="EJ9" s="473"/>
      <c r="EL9" s="473"/>
      <c r="EM9" s="473"/>
      <c r="EN9" s="473"/>
      <c r="EO9" s="473"/>
      <c r="EQ9" s="473"/>
      <c r="ER9" s="473"/>
      <c r="ES9" s="473"/>
      <c r="ET9" s="473"/>
      <c r="EV9" s="473"/>
      <c r="EW9" s="473"/>
      <c r="EX9" s="473"/>
      <c r="EY9" s="473"/>
      <c r="FA9" s="473"/>
      <c r="FB9" s="473"/>
      <c r="FC9" s="473"/>
      <c r="FD9" s="473"/>
      <c r="FF9" s="473"/>
      <c r="FG9" s="473"/>
      <c r="FH9" s="473"/>
      <c r="FI9" s="473"/>
    </row>
    <row r="10" spans="2:166" s="474" customFormat="1" ht="23.25" customHeight="1">
      <c r="B10" s="474" t="s">
        <v>728</v>
      </c>
      <c r="F10" s="442"/>
      <c r="G10" s="442"/>
      <c r="H10" s="475"/>
      <c r="I10" s="442"/>
      <c r="J10" s="441"/>
      <c r="K10" s="441"/>
      <c r="L10" s="441"/>
      <c r="M10" s="441"/>
      <c r="N10" s="441"/>
      <c r="O10" s="441"/>
      <c r="P10" s="441"/>
      <c r="Q10" s="441"/>
      <c r="R10" s="441"/>
      <c r="S10" s="441"/>
      <c r="T10" s="441"/>
      <c r="U10" s="441"/>
      <c r="V10" s="441"/>
      <c r="W10" s="441"/>
      <c r="X10" s="441"/>
      <c r="Y10" s="441"/>
      <c r="Z10" s="441"/>
      <c r="AA10" s="441"/>
      <c r="AB10" s="441"/>
      <c r="AC10" s="441"/>
      <c r="AE10" s="441"/>
      <c r="AF10" s="441"/>
      <c r="AG10" s="441"/>
      <c r="AH10" s="441"/>
      <c r="AI10" s="441"/>
      <c r="AJ10" s="441"/>
      <c r="AK10" s="441"/>
      <c r="AL10" s="441"/>
      <c r="AM10" s="441"/>
      <c r="AN10" s="441"/>
      <c r="AO10" s="441"/>
      <c r="AP10" s="441"/>
      <c r="AQ10" s="441"/>
      <c r="AR10" s="441"/>
      <c r="AS10" s="441"/>
      <c r="AT10" s="441"/>
      <c r="AU10" s="441"/>
      <c r="AV10" s="441"/>
      <c r="AW10" s="441"/>
      <c r="AX10" s="441"/>
      <c r="AZ10" s="441"/>
      <c r="BA10" s="441"/>
      <c r="BB10" s="441"/>
      <c r="BC10" s="441"/>
      <c r="BD10" s="441"/>
      <c r="BE10" s="441"/>
      <c r="BF10" s="441"/>
      <c r="BG10" s="441"/>
      <c r="BH10" s="441"/>
      <c r="BI10" s="441"/>
      <c r="BJ10" s="441"/>
      <c r="BK10" s="441"/>
      <c r="BL10" s="441"/>
      <c r="BM10" s="441"/>
      <c r="BN10" s="441"/>
      <c r="BO10" s="441"/>
      <c r="BP10" s="441"/>
      <c r="BQ10" s="441"/>
      <c r="BR10" s="441"/>
      <c r="BS10" s="441"/>
      <c r="BU10" s="441"/>
      <c r="BV10" s="441"/>
      <c r="BW10" s="441"/>
      <c r="BX10" s="441"/>
      <c r="BY10" s="441"/>
      <c r="BZ10" s="441"/>
      <c r="CA10" s="441"/>
      <c r="CB10" s="441"/>
      <c r="CC10" s="441"/>
      <c r="CD10" s="441"/>
      <c r="CE10" s="441"/>
      <c r="CF10" s="441"/>
      <c r="CG10" s="441"/>
      <c r="CH10" s="441"/>
      <c r="CI10" s="441"/>
      <c r="CJ10" s="441"/>
      <c r="CK10" s="441"/>
      <c r="CL10" s="441"/>
      <c r="CM10" s="441"/>
      <c r="CN10" s="441"/>
      <c r="CP10" s="441"/>
      <c r="CQ10" s="441"/>
      <c r="CR10" s="441"/>
      <c r="CS10" s="441"/>
      <c r="CT10" s="441"/>
      <c r="CU10" s="441"/>
      <c r="CV10" s="441"/>
      <c r="CW10" s="441"/>
      <c r="CX10" s="441"/>
      <c r="CY10" s="441"/>
      <c r="CZ10" s="441"/>
      <c r="DA10" s="441"/>
      <c r="DB10" s="441"/>
      <c r="DC10" s="441"/>
      <c r="DD10" s="441"/>
      <c r="DE10" s="441"/>
      <c r="DF10" s="441"/>
      <c r="DG10" s="441"/>
      <c r="DH10" s="441"/>
      <c r="DI10" s="441"/>
      <c r="DK10" s="441"/>
      <c r="DL10" s="441"/>
      <c r="DM10" s="441"/>
      <c r="DN10" s="441"/>
      <c r="DO10" s="441"/>
      <c r="DP10" s="441"/>
      <c r="DQ10" s="441"/>
      <c r="DR10" s="441"/>
      <c r="DS10" s="441"/>
      <c r="DT10" s="441"/>
      <c r="DU10" s="441"/>
      <c r="DV10" s="441"/>
      <c r="DW10" s="441"/>
      <c r="DX10" s="441"/>
      <c r="DY10" s="441"/>
      <c r="DZ10" s="441"/>
      <c r="EA10" s="441"/>
      <c r="EB10" s="441"/>
      <c r="EC10" s="441"/>
      <c r="ED10" s="441"/>
      <c r="EG10" s="476"/>
      <c r="EH10" s="476"/>
      <c r="EI10" s="476"/>
      <c r="EJ10" s="476"/>
      <c r="EL10" s="476"/>
      <c r="EM10" s="476"/>
      <c r="EN10" s="476"/>
      <c r="EO10" s="476"/>
      <c r="EQ10" s="476"/>
      <c r="ER10" s="476"/>
      <c r="ES10" s="476"/>
      <c r="ET10" s="476"/>
      <c r="EV10" s="476"/>
      <c r="EW10" s="476"/>
      <c r="EX10" s="476"/>
      <c r="EY10" s="476"/>
      <c r="FA10" s="476"/>
      <c r="FB10" s="476"/>
      <c r="FC10" s="476"/>
      <c r="FD10" s="476"/>
      <c r="FF10" s="476"/>
      <c r="FG10" s="476"/>
      <c r="FH10" s="476"/>
      <c r="FI10" s="476"/>
    </row>
    <row r="11" spans="2:166" s="221" customFormat="1" ht="15" customHeight="1">
      <c r="F11" s="113"/>
      <c r="G11" s="113"/>
      <c r="H11" s="376"/>
      <c r="I11" s="113"/>
      <c r="J11" s="477"/>
      <c r="K11" s="419"/>
      <c r="L11" s="477"/>
      <c r="M11" s="419"/>
      <c r="N11" s="477"/>
      <c r="O11" s="419"/>
      <c r="P11" s="477"/>
      <c r="Q11" s="419"/>
      <c r="R11" s="477"/>
      <c r="S11" s="419"/>
      <c r="T11" s="477"/>
      <c r="U11" s="419"/>
      <c r="V11" s="477"/>
      <c r="W11" s="419"/>
      <c r="X11" s="477"/>
      <c r="Y11" s="419"/>
      <c r="Z11" s="477"/>
      <c r="AA11" s="419"/>
      <c r="AB11" s="477"/>
      <c r="AC11" s="419"/>
      <c r="AE11" s="477"/>
      <c r="AF11" s="419"/>
      <c r="AG11" s="477"/>
      <c r="AH11" s="419"/>
      <c r="AI11" s="477"/>
      <c r="AJ11" s="419"/>
      <c r="AK11" s="477"/>
      <c r="AL11" s="419"/>
      <c r="AM11" s="477"/>
      <c r="AN11" s="419"/>
      <c r="AO11" s="477"/>
      <c r="AP11" s="419"/>
      <c r="AQ11" s="477"/>
      <c r="AR11" s="419"/>
      <c r="AS11" s="477"/>
      <c r="AT11" s="419"/>
      <c r="AU11" s="477"/>
      <c r="AV11" s="419"/>
      <c r="AW11" s="477"/>
      <c r="AX11" s="419"/>
      <c r="AZ11" s="477"/>
      <c r="BA11" s="419"/>
      <c r="BB11" s="477"/>
      <c r="BC11" s="419"/>
      <c r="BD11" s="477"/>
      <c r="BE11" s="419"/>
      <c r="BF11" s="477"/>
      <c r="BG11" s="419"/>
      <c r="BH11" s="477"/>
      <c r="BI11" s="419"/>
      <c r="BJ11" s="477"/>
      <c r="BK11" s="419"/>
      <c r="BL11" s="477"/>
      <c r="BM11" s="419"/>
      <c r="BN11" s="477"/>
      <c r="BO11" s="419"/>
      <c r="BP11" s="477"/>
      <c r="BQ11" s="419"/>
      <c r="BR11" s="477"/>
      <c r="BS11" s="419"/>
      <c r="BU11" s="477"/>
      <c r="BV11" s="419"/>
      <c r="BW11" s="477"/>
      <c r="BX11" s="419"/>
      <c r="BY11" s="477"/>
      <c r="BZ11" s="419"/>
      <c r="CA11" s="477"/>
      <c r="CB11" s="419"/>
      <c r="CC11" s="477"/>
      <c r="CD11" s="419"/>
      <c r="CE11" s="477"/>
      <c r="CF11" s="419"/>
      <c r="CG11" s="477"/>
      <c r="CH11" s="419"/>
      <c r="CI11" s="477"/>
      <c r="CJ11" s="419"/>
      <c r="CK11" s="477"/>
      <c r="CL11" s="419"/>
      <c r="CM11" s="477"/>
      <c r="CN11" s="419"/>
      <c r="CP11" s="477"/>
      <c r="CQ11" s="419"/>
      <c r="CR11" s="477"/>
      <c r="CS11" s="419"/>
      <c r="CT11" s="477"/>
      <c r="CU11" s="419"/>
      <c r="CV11" s="477"/>
      <c r="CW11" s="419"/>
      <c r="CX11" s="477"/>
      <c r="CY11" s="419"/>
      <c r="CZ11" s="477"/>
      <c r="DA11" s="419"/>
      <c r="DB11" s="477"/>
      <c r="DC11" s="419"/>
      <c r="DD11" s="477"/>
      <c r="DE11" s="419"/>
      <c r="DF11" s="477"/>
      <c r="DG11" s="419"/>
      <c r="DH11" s="477"/>
      <c r="DI11" s="419"/>
      <c r="DK11" s="477"/>
      <c r="DL11" s="419"/>
      <c r="DM11" s="477"/>
      <c r="DN11" s="419"/>
      <c r="DO11" s="477"/>
      <c r="DP11" s="419"/>
      <c r="DQ11" s="477"/>
      <c r="DR11" s="419"/>
      <c r="DS11" s="477"/>
      <c r="DT11" s="419"/>
      <c r="DU11" s="477"/>
      <c r="DV11" s="419"/>
      <c r="DW11" s="477"/>
      <c r="DX11" s="419"/>
      <c r="DY11" s="477"/>
      <c r="DZ11" s="419"/>
      <c r="EA11" s="477"/>
      <c r="EB11" s="419"/>
      <c r="EC11" s="477"/>
      <c r="ED11" s="419"/>
      <c r="EF11" s="90"/>
      <c r="EG11" s="478"/>
      <c r="EH11" s="478"/>
      <c r="EI11" s="478"/>
      <c r="EJ11" s="478"/>
      <c r="EK11" s="90"/>
      <c r="EL11" s="478"/>
      <c r="EM11" s="478"/>
      <c r="EN11" s="478"/>
      <c r="EO11" s="478"/>
      <c r="EQ11" s="478"/>
      <c r="ER11" s="478"/>
      <c r="ES11" s="478"/>
      <c r="ET11" s="478"/>
      <c r="EV11" s="478"/>
      <c r="EW11" s="478"/>
      <c r="EX11" s="478"/>
      <c r="EY11" s="478"/>
      <c r="FA11" s="478"/>
      <c r="FB11" s="478"/>
      <c r="FC11" s="478"/>
      <c r="FD11" s="478"/>
      <c r="FF11" s="478"/>
      <c r="FG11" s="478"/>
      <c r="FH11" s="478"/>
      <c r="FI11" s="478"/>
      <c r="FJ11" s="90"/>
    </row>
    <row r="12" spans="2:166" s="108" customFormat="1" ht="15" customHeight="1">
      <c r="B12" s="294" t="s">
        <v>607</v>
      </c>
      <c r="C12" s="294"/>
      <c r="D12" s="294"/>
      <c r="E12" s="294"/>
      <c r="F12" s="295"/>
      <c r="G12" s="460"/>
      <c r="H12" s="482"/>
      <c r="I12" s="460"/>
      <c r="J12" s="300"/>
      <c r="K12" s="304"/>
      <c r="L12" s="241"/>
      <c r="M12" s="304"/>
      <c r="N12" s="241"/>
      <c r="O12" s="304"/>
      <c r="P12" s="241"/>
      <c r="Q12" s="304"/>
      <c r="R12" s="241"/>
      <c r="S12" s="304"/>
      <c r="T12" s="241"/>
      <c r="U12" s="242"/>
      <c r="V12" s="497"/>
      <c r="W12" s="304"/>
      <c r="X12" s="241"/>
      <c r="Y12" s="304"/>
      <c r="Z12" s="241"/>
      <c r="AA12" s="242"/>
      <c r="AB12" s="497"/>
      <c r="AC12" s="242"/>
      <c r="AE12" s="300"/>
      <c r="AF12" s="304">
        <v>17896</v>
      </c>
      <c r="AG12" s="241"/>
      <c r="AH12" s="304">
        <v>10387</v>
      </c>
      <c r="AI12" s="241"/>
      <c r="AJ12" s="304">
        <v>5245</v>
      </c>
      <c r="AK12" s="241"/>
      <c r="AL12" s="304">
        <v>7346</v>
      </c>
      <c r="AM12" s="241"/>
      <c r="AN12" s="304">
        <v>1812</v>
      </c>
      <c r="AO12" s="241"/>
      <c r="AP12" s="242">
        <v>-1978</v>
      </c>
      <c r="AQ12" s="497"/>
      <c r="AR12" s="304">
        <v>40708</v>
      </c>
      <c r="AS12" s="241"/>
      <c r="AT12" s="304">
        <v>0</v>
      </c>
      <c r="AU12" s="241"/>
      <c r="AV12" s="242">
        <v>0</v>
      </c>
      <c r="AW12" s="497"/>
      <c r="AX12" s="242">
        <v>40708</v>
      </c>
      <c r="AZ12" s="300"/>
      <c r="BA12" s="304">
        <v>8830</v>
      </c>
      <c r="BB12" s="241"/>
      <c r="BC12" s="304">
        <v>5268</v>
      </c>
      <c r="BD12" s="241"/>
      <c r="BE12" s="304">
        <v>2491</v>
      </c>
      <c r="BF12" s="241"/>
      <c r="BG12" s="304">
        <v>3614</v>
      </c>
      <c r="BH12" s="241"/>
      <c r="BI12" s="304">
        <v>819</v>
      </c>
      <c r="BJ12" s="241"/>
      <c r="BK12" s="242">
        <v>-933</v>
      </c>
      <c r="BL12" s="497"/>
      <c r="BM12" s="304">
        <v>20089</v>
      </c>
      <c r="BN12" s="241"/>
      <c r="BO12" s="304">
        <v>0</v>
      </c>
      <c r="BP12" s="241"/>
      <c r="BQ12" s="242">
        <v>0</v>
      </c>
      <c r="BR12" s="497"/>
      <c r="BS12" s="242">
        <v>20088</v>
      </c>
      <c r="BU12" s="300">
        <v>17896</v>
      </c>
      <c r="BV12" s="304">
        <v>18046</v>
      </c>
      <c r="BW12" s="241">
        <v>10459</v>
      </c>
      <c r="BX12" s="304">
        <v>10797</v>
      </c>
      <c r="BY12" s="241">
        <v>4881</v>
      </c>
      <c r="BZ12" s="304">
        <v>5030</v>
      </c>
      <c r="CA12" s="241">
        <v>7316</v>
      </c>
      <c r="CB12" s="304">
        <v>7251</v>
      </c>
      <c r="CC12" s="241">
        <v>1806</v>
      </c>
      <c r="CD12" s="304">
        <v>1651</v>
      </c>
      <c r="CE12" s="241">
        <v>-1975</v>
      </c>
      <c r="CF12" s="242">
        <v>-1914</v>
      </c>
      <c r="CG12" s="497">
        <v>40383</v>
      </c>
      <c r="CH12" s="304">
        <v>40861</v>
      </c>
      <c r="CI12" s="241">
        <v>0</v>
      </c>
      <c r="CJ12" s="304">
        <v>0</v>
      </c>
      <c r="CK12" s="241">
        <v>0</v>
      </c>
      <c r="CL12" s="242">
        <v>-1</v>
      </c>
      <c r="CM12" s="497">
        <v>40383</v>
      </c>
      <c r="CN12" s="242">
        <v>40859</v>
      </c>
      <c r="CP12" s="300"/>
      <c r="CQ12" s="304"/>
      <c r="CR12" s="241"/>
      <c r="CS12" s="304"/>
      <c r="CT12" s="241"/>
      <c r="CU12" s="304"/>
      <c r="CV12" s="241"/>
      <c r="CW12" s="304"/>
      <c r="CX12" s="241"/>
      <c r="CY12" s="304"/>
      <c r="CZ12" s="241"/>
      <c r="DA12" s="242"/>
      <c r="DB12" s="497"/>
      <c r="DC12" s="304"/>
      <c r="DD12" s="241"/>
      <c r="DE12" s="304"/>
      <c r="DF12" s="241"/>
      <c r="DG12" s="242"/>
      <c r="DH12" s="497"/>
      <c r="DI12" s="242"/>
      <c r="DK12" s="300"/>
      <c r="DL12" s="304"/>
      <c r="DM12" s="241"/>
      <c r="DN12" s="304"/>
      <c r="DO12" s="241"/>
      <c r="DP12" s="304"/>
      <c r="DQ12" s="241"/>
      <c r="DR12" s="304"/>
      <c r="DS12" s="241"/>
      <c r="DT12" s="304"/>
      <c r="DU12" s="241"/>
      <c r="DV12" s="242"/>
      <c r="DW12" s="497"/>
      <c r="DX12" s="304"/>
      <c r="DY12" s="241"/>
      <c r="DZ12" s="304"/>
      <c r="EA12" s="241"/>
      <c r="EB12" s="242"/>
      <c r="EC12" s="497"/>
      <c r="ED12" s="242"/>
      <c r="EF12" s="353"/>
      <c r="EG12" s="906">
        <f>IF(ABS(V12-(J12+L12+N12+P12+R12+T12))&lt;0.001,0,V12-(J12+L12+N12+P12+R12+T12))</f>
        <v>0</v>
      </c>
      <c r="EH12" s="906">
        <f t="shared" ref="EH12:EH17" si="0">IF(ABS(W12-(K12+M12+O12+Q12+S12+U12))&lt;0.001,0,W12-(K12+M12+O12+Q12+S12+U12))</f>
        <v>0</v>
      </c>
      <c r="EI12" s="906">
        <f t="shared" ref="EI12:EI17" si="1">IF(ABS(AB12-(V12+X12+Z12))&lt;0.001,0,AB12-(V12+X12+Z12))</f>
        <v>0</v>
      </c>
      <c r="EJ12" s="906">
        <f t="shared" ref="EJ12:EJ17" si="2">IF(ABS(AC12-(W12+Y12+AA12))&lt;0.001,0,AC12-(W12+Y12+AA12))</f>
        <v>0</v>
      </c>
      <c r="EK12" s="221"/>
      <c r="EL12" s="906">
        <f>IF(ABS(AQ12-(AE12+AG12+AI12+AK12+AM12+AO12))&lt;0.001,0,AQ12-(AE12+AG12+AI12+AK12+AM12+AO12))</f>
        <v>0</v>
      </c>
      <c r="EM12" s="906">
        <f t="shared" ref="EM12:EM17" si="3">IF(ABS(AR12-(AF12+AH12+AJ12+AL12+AN12+AP12))&lt;0.001,0,AR12-(AF12+AH12+AJ12+AL12+AN12+AP12))</f>
        <v>0</v>
      </c>
      <c r="EN12" s="906">
        <f t="shared" ref="EN12:EO17" si="4">IF(ABS(AW12-(AQ12+AS12+AU12))&lt;0.001,0,AW12-(AQ12+AS12+AU12))</f>
        <v>0</v>
      </c>
      <c r="EO12" s="906">
        <f t="shared" si="4"/>
        <v>0</v>
      </c>
      <c r="EP12" s="90"/>
      <c r="EQ12" s="906">
        <f t="shared" ref="EQ12:ER17" si="5">IF(ABS(BL12-(AZ12+BB12+BD12+BF12+BH12+BJ12))&lt;0.001,0,BL12-(AZ12+BB12+BD12+BF12+BH12+BJ12))</f>
        <v>0</v>
      </c>
      <c r="ER12" s="906">
        <f t="shared" si="5"/>
        <v>0</v>
      </c>
      <c r="ES12" s="906">
        <f t="shared" ref="ES12:ET17" si="6">IF(ABS(BR12-(BL12+BN12+BP12))&lt;0.001,0,BR12-(BL12+BN12+BP12))</f>
        <v>0</v>
      </c>
      <c r="ET12" s="906">
        <f t="shared" si="6"/>
        <v>-1</v>
      </c>
      <c r="EU12" s="90"/>
      <c r="EV12" s="906">
        <f t="shared" ref="EV12:EW17" si="7">IF(ABS(CG12-(BU12+BW12+BY12+CA12+CC12+CE12))&lt;0.001,0,CG12-(BU12+BW12+BY12+CA12+CC12+CE12))</f>
        <v>0</v>
      </c>
      <c r="EW12" s="906">
        <f t="shared" si="7"/>
        <v>0</v>
      </c>
      <c r="EX12" s="906">
        <f t="shared" ref="EX12:EY17" si="8">IF(ABS(CM12-(CG12+CI12+CK12))&lt;0.001,0,CM12-(CG12+CI12+CK12))</f>
        <v>0</v>
      </c>
      <c r="EY12" s="906">
        <f t="shared" si="8"/>
        <v>-1</v>
      </c>
      <c r="EZ12" s="90"/>
      <c r="FA12" s="906">
        <f t="shared" ref="FA12:FB17" si="9">IF(ABS(DB12-(CP12+CR12+CT12+CV12+CX12+CZ12))&lt;0.001,0,DB12-(CP12+CR12+CT12+CV12+CX12+CZ12))</f>
        <v>0</v>
      </c>
      <c r="FB12" s="906">
        <f t="shared" si="9"/>
        <v>0</v>
      </c>
      <c r="FC12" s="906">
        <f t="shared" ref="FC12:FD17" si="10">IF(ABS(DH12-(DB12+DD12+DF12))&lt;0.001,0,DH12-(DB12+DD12+DF12))</f>
        <v>0</v>
      </c>
      <c r="FD12" s="906">
        <f t="shared" si="10"/>
        <v>0</v>
      </c>
      <c r="FE12" s="90"/>
      <c r="FF12" s="906">
        <f t="shared" ref="FF12:FG17" si="11">IF(ABS(DW12-(DK12+DM12+DO12+DQ12+DS12+DU12))&lt;0.001,0,DW12-(DK12+DM12+DO12+DQ12+DS12+DU12))</f>
        <v>0</v>
      </c>
      <c r="FG12" s="906">
        <f t="shared" si="11"/>
        <v>0</v>
      </c>
      <c r="FH12" s="906">
        <f t="shared" ref="FH12:FI17" si="12">IF(ABS(EC12-(DW12+DY12+EA12))&lt;0.001,0,EC12-(DW12+DY12+EA12))</f>
        <v>0</v>
      </c>
      <c r="FI12" s="906">
        <f t="shared" si="12"/>
        <v>0</v>
      </c>
      <c r="FJ12" s="355"/>
    </row>
    <row r="13" spans="2:166" s="211" customFormat="1" ht="15" customHeight="1">
      <c r="B13" s="12" t="s">
        <v>627</v>
      </c>
      <c r="C13" s="12"/>
      <c r="D13" s="12"/>
      <c r="E13" s="12"/>
      <c r="F13" s="43"/>
      <c r="G13" s="28"/>
      <c r="H13" s="44" t="s">
        <v>560</v>
      </c>
      <c r="I13" s="28"/>
      <c r="J13" s="233"/>
      <c r="K13" s="214"/>
      <c r="L13" s="233"/>
      <c r="M13" s="214"/>
      <c r="N13" s="233"/>
      <c r="O13" s="214"/>
      <c r="P13" s="233"/>
      <c r="Q13" s="214"/>
      <c r="R13" s="233"/>
      <c r="S13" s="214"/>
      <c r="T13" s="233"/>
      <c r="U13" s="751"/>
      <c r="V13" s="758"/>
      <c r="W13" s="214"/>
      <c r="X13" s="233"/>
      <c r="Y13" s="214"/>
      <c r="Z13" s="233"/>
      <c r="AA13" s="751"/>
      <c r="AB13" s="758"/>
      <c r="AC13" s="751"/>
      <c r="AE13" s="233"/>
      <c r="AF13" s="214">
        <v>-7023</v>
      </c>
      <c r="AG13" s="233"/>
      <c r="AH13" s="214">
        <v>-6244</v>
      </c>
      <c r="AI13" s="233"/>
      <c r="AJ13" s="214">
        <v>-2575</v>
      </c>
      <c r="AK13" s="233"/>
      <c r="AL13" s="214">
        <v>-3748</v>
      </c>
      <c r="AM13" s="233"/>
      <c r="AN13" s="214">
        <v>-2943</v>
      </c>
      <c r="AO13" s="233"/>
      <c r="AP13" s="751">
        <v>4362</v>
      </c>
      <c r="AQ13" s="758"/>
      <c r="AR13" s="214">
        <v>-18171</v>
      </c>
      <c r="AS13" s="233"/>
      <c r="AT13" s="214">
        <v>-16</v>
      </c>
      <c r="AU13" s="233"/>
      <c r="AV13" s="751">
        <v>0</v>
      </c>
      <c r="AW13" s="758"/>
      <c r="AX13" s="751">
        <v>-18187</v>
      </c>
      <c r="AZ13" s="233"/>
      <c r="BA13" s="214">
        <v>-3334</v>
      </c>
      <c r="BB13" s="233"/>
      <c r="BC13" s="214">
        <v>-3159</v>
      </c>
      <c r="BD13" s="233"/>
      <c r="BE13" s="214">
        <v>-1231</v>
      </c>
      <c r="BF13" s="233"/>
      <c r="BG13" s="214">
        <v>-1848</v>
      </c>
      <c r="BH13" s="233"/>
      <c r="BI13" s="214">
        <v>-1405</v>
      </c>
      <c r="BJ13" s="233"/>
      <c r="BK13" s="751">
        <v>2079</v>
      </c>
      <c r="BL13" s="758"/>
      <c r="BM13" s="214">
        <v>-8899</v>
      </c>
      <c r="BN13" s="233"/>
      <c r="BO13" s="214">
        <v>-32</v>
      </c>
      <c r="BP13" s="233"/>
      <c r="BQ13" s="751">
        <v>1</v>
      </c>
      <c r="BR13" s="758"/>
      <c r="BS13" s="751">
        <v>-8930</v>
      </c>
      <c r="BU13" s="233">
        <v>-7021</v>
      </c>
      <c r="BV13" s="214">
        <v>-7123</v>
      </c>
      <c r="BW13" s="233">
        <v>-6284</v>
      </c>
      <c r="BX13" s="214">
        <v>-6512</v>
      </c>
      <c r="BY13" s="233">
        <v>-2414</v>
      </c>
      <c r="BZ13" s="214">
        <v>-2444</v>
      </c>
      <c r="CA13" s="233">
        <v>-3736</v>
      </c>
      <c r="CB13" s="214">
        <v>-3735</v>
      </c>
      <c r="CC13" s="233">
        <v>-2938</v>
      </c>
      <c r="CD13" s="214">
        <v>-2771</v>
      </c>
      <c r="CE13" s="233">
        <v>4359</v>
      </c>
      <c r="CF13" s="751">
        <v>4266</v>
      </c>
      <c r="CG13" s="758">
        <v>-18034</v>
      </c>
      <c r="CH13" s="214">
        <v>-18319</v>
      </c>
      <c r="CI13" s="233">
        <v>-48</v>
      </c>
      <c r="CJ13" s="214">
        <v>-63</v>
      </c>
      <c r="CK13" s="233">
        <v>0</v>
      </c>
      <c r="CL13" s="751">
        <v>2</v>
      </c>
      <c r="CM13" s="758">
        <v>-18083</v>
      </c>
      <c r="CN13" s="751">
        <v>-18381</v>
      </c>
      <c r="CP13" s="233"/>
      <c r="CQ13" s="214"/>
      <c r="CR13" s="233"/>
      <c r="CS13" s="214"/>
      <c r="CT13" s="233"/>
      <c r="CU13" s="214"/>
      <c r="CV13" s="233"/>
      <c r="CW13" s="214"/>
      <c r="CX13" s="233"/>
      <c r="CY13" s="214"/>
      <c r="CZ13" s="233"/>
      <c r="DA13" s="751"/>
      <c r="DB13" s="758"/>
      <c r="DC13" s="214"/>
      <c r="DD13" s="233"/>
      <c r="DE13" s="214"/>
      <c r="DF13" s="233"/>
      <c r="DG13" s="751"/>
      <c r="DH13" s="758"/>
      <c r="DI13" s="751"/>
      <c r="DK13" s="233"/>
      <c r="DL13" s="214"/>
      <c r="DM13" s="233"/>
      <c r="DN13" s="214"/>
      <c r="DO13" s="233"/>
      <c r="DP13" s="214"/>
      <c r="DQ13" s="233"/>
      <c r="DR13" s="214"/>
      <c r="DS13" s="233"/>
      <c r="DT13" s="214"/>
      <c r="DU13" s="233"/>
      <c r="DV13" s="751"/>
      <c r="DW13" s="758"/>
      <c r="DX13" s="214"/>
      <c r="DY13" s="233"/>
      <c r="DZ13" s="214"/>
      <c r="EA13" s="233"/>
      <c r="EB13" s="751"/>
      <c r="EC13" s="758"/>
      <c r="ED13" s="751"/>
      <c r="EF13" s="351"/>
      <c r="EG13" s="245">
        <f t="shared" ref="EG13:EG17" si="13">IF(ABS(V13-(J13+L13+N13+P13+R13+T13))&lt;0.001,0,V13-(J13+L13+N13+P13+R13+T13))</f>
        <v>0</v>
      </c>
      <c r="EH13" s="245">
        <f t="shared" si="0"/>
        <v>0</v>
      </c>
      <c r="EI13" s="245">
        <f t="shared" si="1"/>
        <v>0</v>
      </c>
      <c r="EJ13" s="245">
        <f t="shared" si="2"/>
        <v>0</v>
      </c>
      <c r="EK13" s="56"/>
      <c r="EL13" s="245">
        <f t="shared" ref="EL13:EL17" si="14">IF(ABS(AQ13-(AE13+AG13+AI13+AK13+AM13+AO13))&lt;0.001,0,AQ13-(AE13+AG13+AI13+AK13+AM13+AO13))</f>
        <v>0</v>
      </c>
      <c r="EM13" s="245">
        <f t="shared" si="3"/>
        <v>0</v>
      </c>
      <c r="EN13" s="245">
        <f t="shared" si="4"/>
        <v>0</v>
      </c>
      <c r="EO13" s="245">
        <f t="shared" si="4"/>
        <v>0</v>
      </c>
      <c r="EQ13" s="245">
        <f t="shared" si="5"/>
        <v>0</v>
      </c>
      <c r="ER13" s="245">
        <f t="shared" si="5"/>
        <v>-1</v>
      </c>
      <c r="ES13" s="245">
        <f t="shared" si="6"/>
        <v>0</v>
      </c>
      <c r="ET13" s="245">
        <f t="shared" si="6"/>
        <v>0</v>
      </c>
      <c r="EV13" s="245">
        <f t="shared" si="7"/>
        <v>0</v>
      </c>
      <c r="EW13" s="245">
        <f t="shared" si="7"/>
        <v>0</v>
      </c>
      <c r="EX13" s="245">
        <f t="shared" si="8"/>
        <v>-1</v>
      </c>
      <c r="EY13" s="245">
        <f t="shared" si="8"/>
        <v>-1</v>
      </c>
      <c r="FA13" s="245">
        <f t="shared" si="9"/>
        <v>0</v>
      </c>
      <c r="FB13" s="245">
        <f t="shared" si="9"/>
        <v>0</v>
      </c>
      <c r="FC13" s="245">
        <f t="shared" si="10"/>
        <v>0</v>
      </c>
      <c r="FD13" s="245">
        <f t="shared" si="10"/>
        <v>0</v>
      </c>
      <c r="FF13" s="245">
        <f t="shared" si="11"/>
        <v>0</v>
      </c>
      <c r="FG13" s="245">
        <f t="shared" si="11"/>
        <v>0</v>
      </c>
      <c r="FH13" s="245">
        <f t="shared" si="12"/>
        <v>0</v>
      </c>
      <c r="FI13" s="245">
        <f t="shared" si="12"/>
        <v>0</v>
      </c>
      <c r="FJ13" s="354"/>
    </row>
    <row r="14" spans="2:166" s="90" customFormat="1" ht="15" customHeight="1">
      <c r="B14" s="90" t="s">
        <v>631</v>
      </c>
      <c r="F14" s="94"/>
      <c r="G14" s="94"/>
      <c r="H14" s="93" t="s">
        <v>562</v>
      </c>
      <c r="I14" s="94"/>
      <c r="J14" s="271"/>
      <c r="K14" s="222"/>
      <c r="L14" s="271"/>
      <c r="M14" s="222"/>
      <c r="N14" s="271"/>
      <c r="O14" s="222"/>
      <c r="P14" s="271"/>
      <c r="Q14" s="222"/>
      <c r="R14" s="271"/>
      <c r="S14" s="222"/>
      <c r="T14" s="271"/>
      <c r="U14" s="419"/>
      <c r="V14" s="759"/>
      <c r="W14" s="222"/>
      <c r="X14" s="271"/>
      <c r="Y14" s="222"/>
      <c r="Z14" s="271"/>
      <c r="AA14" s="419"/>
      <c r="AB14" s="759"/>
      <c r="AC14" s="419"/>
      <c r="AE14" s="271"/>
      <c r="AF14" s="222">
        <v>-4149</v>
      </c>
      <c r="AG14" s="271"/>
      <c r="AH14" s="222">
        <v>-901</v>
      </c>
      <c r="AI14" s="271"/>
      <c r="AJ14" s="222">
        <v>-460</v>
      </c>
      <c r="AK14" s="271"/>
      <c r="AL14" s="222">
        <v>-1608</v>
      </c>
      <c r="AM14" s="271"/>
      <c r="AN14" s="222">
        <v>-1207</v>
      </c>
      <c r="AO14" s="271"/>
      <c r="AP14" s="419">
        <v>0</v>
      </c>
      <c r="AQ14" s="759"/>
      <c r="AR14" s="222">
        <v>-8325</v>
      </c>
      <c r="AS14" s="271"/>
      <c r="AT14" s="222">
        <v>-14</v>
      </c>
      <c r="AU14" s="271"/>
      <c r="AV14" s="419">
        <v>0</v>
      </c>
      <c r="AW14" s="759"/>
      <c r="AX14" s="419">
        <v>-8339</v>
      </c>
      <c r="AZ14" s="271"/>
      <c r="BA14" s="222">
        <v>-2055</v>
      </c>
      <c r="BB14" s="271"/>
      <c r="BC14" s="222">
        <v>-479</v>
      </c>
      <c r="BD14" s="271"/>
      <c r="BE14" s="222">
        <v>-202</v>
      </c>
      <c r="BF14" s="271"/>
      <c r="BG14" s="222">
        <v>-814</v>
      </c>
      <c r="BH14" s="271"/>
      <c r="BI14" s="222">
        <v>-591</v>
      </c>
      <c r="BJ14" s="271"/>
      <c r="BK14" s="419">
        <v>0</v>
      </c>
      <c r="BL14" s="759"/>
      <c r="BM14" s="222">
        <v>-4141</v>
      </c>
      <c r="BN14" s="271"/>
      <c r="BO14" s="222">
        <v>-30</v>
      </c>
      <c r="BP14" s="271"/>
      <c r="BQ14" s="419">
        <v>0</v>
      </c>
      <c r="BR14" s="759"/>
      <c r="BS14" s="419">
        <v>-4171</v>
      </c>
      <c r="BU14" s="271">
        <v>-4149</v>
      </c>
      <c r="BV14" s="222">
        <v>-3987</v>
      </c>
      <c r="BW14" s="271">
        <v>-911</v>
      </c>
      <c r="BX14" s="222">
        <v>-945</v>
      </c>
      <c r="BY14" s="271">
        <v>-430</v>
      </c>
      <c r="BZ14" s="222">
        <v>-426</v>
      </c>
      <c r="CA14" s="271">
        <v>-1598</v>
      </c>
      <c r="CB14" s="222">
        <v>-1588</v>
      </c>
      <c r="CC14" s="271">
        <v>-1203</v>
      </c>
      <c r="CD14" s="222">
        <v>-1191</v>
      </c>
      <c r="CE14" s="271">
        <v>0</v>
      </c>
      <c r="CF14" s="419">
        <v>0</v>
      </c>
      <c r="CG14" s="759">
        <v>-8291</v>
      </c>
      <c r="CH14" s="222">
        <v>-8138</v>
      </c>
      <c r="CI14" s="271">
        <v>-49</v>
      </c>
      <c r="CJ14" s="222">
        <v>-62</v>
      </c>
      <c r="CK14" s="271">
        <v>0</v>
      </c>
      <c r="CL14" s="419">
        <v>0</v>
      </c>
      <c r="CM14" s="759">
        <v>-8339</v>
      </c>
      <c r="CN14" s="419">
        <v>-8200</v>
      </c>
      <c r="CP14" s="271"/>
      <c r="CQ14" s="222"/>
      <c r="CR14" s="271"/>
      <c r="CS14" s="222"/>
      <c r="CT14" s="271"/>
      <c r="CU14" s="222"/>
      <c r="CV14" s="271"/>
      <c r="CW14" s="222"/>
      <c r="CX14" s="271"/>
      <c r="CY14" s="222"/>
      <c r="CZ14" s="271"/>
      <c r="DA14" s="419"/>
      <c r="DB14" s="759"/>
      <c r="DC14" s="222"/>
      <c r="DD14" s="271"/>
      <c r="DE14" s="222"/>
      <c r="DF14" s="271"/>
      <c r="DG14" s="419"/>
      <c r="DH14" s="759"/>
      <c r="DI14" s="419"/>
      <c r="DK14" s="271"/>
      <c r="DL14" s="222"/>
      <c r="DM14" s="271"/>
      <c r="DN14" s="222"/>
      <c r="DO14" s="271"/>
      <c r="DP14" s="222"/>
      <c r="DQ14" s="271"/>
      <c r="DR14" s="222"/>
      <c r="DS14" s="271"/>
      <c r="DT14" s="222"/>
      <c r="DU14" s="271"/>
      <c r="DV14" s="419"/>
      <c r="DW14" s="759"/>
      <c r="DX14" s="222"/>
      <c r="DY14" s="271"/>
      <c r="DZ14" s="222"/>
      <c r="EA14" s="271"/>
      <c r="EB14" s="419"/>
      <c r="EC14" s="759"/>
      <c r="ED14" s="419"/>
      <c r="EF14" s="352"/>
      <c r="EG14" s="245">
        <f t="shared" si="13"/>
        <v>0</v>
      </c>
      <c r="EH14" s="245">
        <f t="shared" si="0"/>
        <v>0</v>
      </c>
      <c r="EI14" s="245">
        <f t="shared" si="1"/>
        <v>0</v>
      </c>
      <c r="EJ14" s="245">
        <f t="shared" si="2"/>
        <v>0</v>
      </c>
      <c r="EK14" s="221"/>
      <c r="EL14" s="245">
        <f t="shared" si="14"/>
        <v>0</v>
      </c>
      <c r="EM14" s="245">
        <f t="shared" si="3"/>
        <v>0</v>
      </c>
      <c r="EN14" s="245">
        <f t="shared" si="4"/>
        <v>0</v>
      </c>
      <c r="EO14" s="245">
        <f t="shared" si="4"/>
        <v>0</v>
      </c>
      <c r="EQ14" s="245">
        <f t="shared" si="5"/>
        <v>0</v>
      </c>
      <c r="ER14" s="245">
        <f t="shared" si="5"/>
        <v>0</v>
      </c>
      <c r="ES14" s="245">
        <f t="shared" si="6"/>
        <v>0</v>
      </c>
      <c r="ET14" s="245">
        <f t="shared" si="6"/>
        <v>0</v>
      </c>
      <c r="EV14" s="245">
        <f t="shared" si="7"/>
        <v>0</v>
      </c>
      <c r="EW14" s="245">
        <f t="shared" si="7"/>
        <v>-1</v>
      </c>
      <c r="EX14" s="245">
        <f t="shared" si="8"/>
        <v>1</v>
      </c>
      <c r="EY14" s="245">
        <f t="shared" si="8"/>
        <v>0</v>
      </c>
      <c r="FA14" s="245">
        <f t="shared" si="9"/>
        <v>0</v>
      </c>
      <c r="FB14" s="245">
        <f t="shared" si="9"/>
        <v>0</v>
      </c>
      <c r="FC14" s="245">
        <f t="shared" si="10"/>
        <v>0</v>
      </c>
      <c r="FD14" s="245">
        <f t="shared" si="10"/>
        <v>0</v>
      </c>
      <c r="FF14" s="245">
        <f t="shared" si="11"/>
        <v>0</v>
      </c>
      <c r="FG14" s="245">
        <f t="shared" si="11"/>
        <v>0</v>
      </c>
      <c r="FH14" s="245">
        <f t="shared" si="12"/>
        <v>0</v>
      </c>
      <c r="FI14" s="245">
        <f t="shared" si="12"/>
        <v>0</v>
      </c>
      <c r="FJ14" s="355"/>
    </row>
    <row r="15" spans="2:166" s="211" customFormat="1" ht="15" customHeight="1">
      <c r="B15" s="12" t="s">
        <v>658</v>
      </c>
      <c r="C15" s="12"/>
      <c r="D15" s="12"/>
      <c r="E15" s="12"/>
      <c r="F15" s="43"/>
      <c r="G15" s="28"/>
      <c r="H15" s="44"/>
      <c r="I15" s="28"/>
      <c r="J15" s="233"/>
      <c r="K15" s="214"/>
      <c r="L15" s="233"/>
      <c r="M15" s="214"/>
      <c r="N15" s="233"/>
      <c r="O15" s="214"/>
      <c r="P15" s="233"/>
      <c r="Q15" s="214"/>
      <c r="R15" s="233"/>
      <c r="S15" s="214"/>
      <c r="T15" s="233"/>
      <c r="U15" s="751"/>
      <c r="V15" s="758"/>
      <c r="W15" s="214"/>
      <c r="X15" s="233"/>
      <c r="Y15" s="214"/>
      <c r="Z15" s="233"/>
      <c r="AA15" s="751"/>
      <c r="AB15" s="758"/>
      <c r="AC15" s="751"/>
      <c r="AE15" s="233"/>
      <c r="AF15" s="214">
        <v>-971</v>
      </c>
      <c r="AG15" s="233"/>
      <c r="AH15" s="214">
        <v>-281</v>
      </c>
      <c r="AI15" s="233"/>
      <c r="AJ15" s="214">
        <v>-406</v>
      </c>
      <c r="AK15" s="233"/>
      <c r="AL15" s="214">
        <v>-140</v>
      </c>
      <c r="AM15" s="233"/>
      <c r="AN15" s="214">
        <v>-94</v>
      </c>
      <c r="AO15" s="233"/>
      <c r="AP15" s="751">
        <v>0</v>
      </c>
      <c r="AQ15" s="758"/>
      <c r="AR15" s="214">
        <v>-1893</v>
      </c>
      <c r="AS15" s="233"/>
      <c r="AT15" s="214">
        <v>0</v>
      </c>
      <c r="AU15" s="233"/>
      <c r="AV15" s="751">
        <v>0</v>
      </c>
      <c r="AW15" s="758"/>
      <c r="AX15" s="751">
        <v>-1893</v>
      </c>
      <c r="AZ15" s="233"/>
      <c r="BA15" s="214">
        <v>-754</v>
      </c>
      <c r="BB15" s="233"/>
      <c r="BC15" s="214">
        <v>-146</v>
      </c>
      <c r="BD15" s="233"/>
      <c r="BE15" s="214">
        <v>-203</v>
      </c>
      <c r="BF15" s="233"/>
      <c r="BG15" s="214">
        <v>-79</v>
      </c>
      <c r="BH15" s="233"/>
      <c r="BI15" s="214">
        <v>-61</v>
      </c>
      <c r="BJ15" s="233"/>
      <c r="BK15" s="751">
        <v>0</v>
      </c>
      <c r="BL15" s="758"/>
      <c r="BM15" s="214">
        <v>-1244</v>
      </c>
      <c r="BN15" s="233"/>
      <c r="BO15" s="214">
        <v>-1</v>
      </c>
      <c r="BP15" s="233"/>
      <c r="BQ15" s="751">
        <v>0</v>
      </c>
      <c r="BR15" s="758"/>
      <c r="BS15" s="751">
        <v>-1244</v>
      </c>
      <c r="BU15" s="233">
        <v>-971</v>
      </c>
      <c r="BV15" s="214">
        <v>-965</v>
      </c>
      <c r="BW15" s="233">
        <v>-283</v>
      </c>
      <c r="BX15" s="214">
        <v>-248</v>
      </c>
      <c r="BY15" s="233">
        <v>-384</v>
      </c>
      <c r="BZ15" s="214">
        <v>-418</v>
      </c>
      <c r="CA15" s="233">
        <v>-140</v>
      </c>
      <c r="CB15" s="214">
        <v>-139</v>
      </c>
      <c r="CC15" s="233">
        <v>-94</v>
      </c>
      <c r="CD15" s="214">
        <v>-80</v>
      </c>
      <c r="CE15" s="233">
        <v>0</v>
      </c>
      <c r="CF15" s="751">
        <v>0</v>
      </c>
      <c r="CG15" s="758">
        <v>-1873</v>
      </c>
      <c r="CH15" s="214">
        <v>-1850</v>
      </c>
      <c r="CI15" s="233">
        <v>-1</v>
      </c>
      <c r="CJ15" s="214">
        <v>-1</v>
      </c>
      <c r="CK15" s="233">
        <v>0</v>
      </c>
      <c r="CL15" s="751">
        <v>0</v>
      </c>
      <c r="CM15" s="758">
        <v>-1874</v>
      </c>
      <c r="CN15" s="751">
        <v>-1851</v>
      </c>
      <c r="CP15" s="233"/>
      <c r="CQ15" s="214"/>
      <c r="CR15" s="233"/>
      <c r="CS15" s="214"/>
      <c r="CT15" s="233"/>
      <c r="CU15" s="214"/>
      <c r="CV15" s="233"/>
      <c r="CW15" s="214"/>
      <c r="CX15" s="233"/>
      <c r="CY15" s="214"/>
      <c r="CZ15" s="233"/>
      <c r="DA15" s="751"/>
      <c r="DB15" s="758"/>
      <c r="DC15" s="214"/>
      <c r="DD15" s="233"/>
      <c r="DE15" s="214"/>
      <c r="DF15" s="233"/>
      <c r="DG15" s="751"/>
      <c r="DH15" s="758"/>
      <c r="DI15" s="751"/>
      <c r="DK15" s="233"/>
      <c r="DL15" s="214"/>
      <c r="DM15" s="233"/>
      <c r="DN15" s="214"/>
      <c r="DO15" s="233"/>
      <c r="DP15" s="214"/>
      <c r="DQ15" s="233"/>
      <c r="DR15" s="214"/>
      <c r="DS15" s="233"/>
      <c r="DT15" s="214"/>
      <c r="DU15" s="233"/>
      <c r="DV15" s="751"/>
      <c r="DW15" s="758"/>
      <c r="DX15" s="214"/>
      <c r="DY15" s="233"/>
      <c r="DZ15" s="214"/>
      <c r="EA15" s="233"/>
      <c r="EB15" s="751"/>
      <c r="EC15" s="758"/>
      <c r="ED15" s="751"/>
      <c r="EF15" s="351"/>
      <c r="EG15" s="245">
        <f t="shared" si="13"/>
        <v>0</v>
      </c>
      <c r="EH15" s="245">
        <f t="shared" si="0"/>
        <v>0</v>
      </c>
      <c r="EI15" s="245">
        <f t="shared" si="1"/>
        <v>0</v>
      </c>
      <c r="EJ15" s="245">
        <f t="shared" si="2"/>
        <v>0</v>
      </c>
      <c r="EK15" s="56"/>
      <c r="EL15" s="245">
        <f t="shared" si="14"/>
        <v>0</v>
      </c>
      <c r="EM15" s="245">
        <f t="shared" si="3"/>
        <v>-1</v>
      </c>
      <c r="EN15" s="245">
        <f t="shared" si="4"/>
        <v>0</v>
      </c>
      <c r="EO15" s="245">
        <f t="shared" si="4"/>
        <v>0</v>
      </c>
      <c r="EQ15" s="245">
        <f t="shared" si="5"/>
        <v>0</v>
      </c>
      <c r="ER15" s="245">
        <f t="shared" si="5"/>
        <v>-1</v>
      </c>
      <c r="ES15" s="245">
        <f t="shared" si="6"/>
        <v>0</v>
      </c>
      <c r="ET15" s="245">
        <f t="shared" si="6"/>
        <v>1</v>
      </c>
      <c r="EV15" s="245">
        <f t="shared" si="7"/>
        <v>-1</v>
      </c>
      <c r="EW15" s="245">
        <f t="shared" si="7"/>
        <v>0</v>
      </c>
      <c r="EX15" s="245">
        <f t="shared" si="8"/>
        <v>0</v>
      </c>
      <c r="EY15" s="245">
        <f t="shared" si="8"/>
        <v>0</v>
      </c>
      <c r="FA15" s="245">
        <f t="shared" ref="FA15" si="15">IF(ABS(DB15-(CP15+CR15+CT15+CV15+CX15+CZ15))&lt;0.001,0,DB15-(CP15+CR15+CT15+CV15+CX15+CZ15))</f>
        <v>0</v>
      </c>
      <c r="FB15" s="245">
        <f t="shared" ref="FB15" si="16">IF(ABS(DC15-(CQ15+CS15+CU15+CW15+CY15+DA15))&lt;0.001,0,DC15-(CQ15+CS15+CU15+CW15+CY15+DA15))</f>
        <v>0</v>
      </c>
      <c r="FC15" s="245">
        <f t="shared" si="10"/>
        <v>0</v>
      </c>
      <c r="FD15" s="245">
        <f t="shared" si="10"/>
        <v>0</v>
      </c>
      <c r="FF15" s="245">
        <f t="shared" si="11"/>
        <v>0</v>
      </c>
      <c r="FG15" s="245">
        <f t="shared" si="11"/>
        <v>0</v>
      </c>
      <c r="FH15" s="245">
        <f t="shared" si="12"/>
        <v>0</v>
      </c>
      <c r="FI15" s="245">
        <f t="shared" si="12"/>
        <v>0</v>
      </c>
      <c r="FJ15" s="354"/>
    </row>
    <row r="16" spans="2:166" s="90" customFormat="1" ht="15" customHeight="1">
      <c r="B16" s="90" t="s">
        <v>659</v>
      </c>
      <c r="F16" s="94"/>
      <c r="G16" s="94"/>
      <c r="H16" s="93"/>
      <c r="I16" s="94"/>
      <c r="J16" s="271"/>
      <c r="K16" s="222"/>
      <c r="L16" s="271"/>
      <c r="M16" s="222"/>
      <c r="N16" s="271"/>
      <c r="O16" s="222"/>
      <c r="P16" s="271"/>
      <c r="Q16" s="222"/>
      <c r="R16" s="271"/>
      <c r="S16" s="222"/>
      <c r="T16" s="271"/>
      <c r="U16" s="419"/>
      <c r="V16" s="759"/>
      <c r="W16" s="222"/>
      <c r="X16" s="271"/>
      <c r="Y16" s="222"/>
      <c r="Z16" s="271"/>
      <c r="AA16" s="419"/>
      <c r="AB16" s="759"/>
      <c r="AC16" s="419"/>
      <c r="AE16" s="271"/>
      <c r="AF16" s="222">
        <v>976</v>
      </c>
      <c r="AG16" s="271"/>
      <c r="AH16" s="222">
        <v>-51</v>
      </c>
      <c r="AI16" s="271"/>
      <c r="AJ16" s="222">
        <v>-147</v>
      </c>
      <c r="AK16" s="271"/>
      <c r="AL16" s="222">
        <v>-513</v>
      </c>
      <c r="AM16" s="271"/>
      <c r="AN16" s="222">
        <v>2376</v>
      </c>
      <c r="AO16" s="271"/>
      <c r="AP16" s="419">
        <v>-2385</v>
      </c>
      <c r="AQ16" s="759"/>
      <c r="AR16" s="222">
        <v>256</v>
      </c>
      <c r="AS16" s="271"/>
      <c r="AT16" s="222">
        <v>19</v>
      </c>
      <c r="AU16" s="271"/>
      <c r="AV16" s="419">
        <v>0</v>
      </c>
      <c r="AW16" s="759"/>
      <c r="AX16" s="419">
        <v>274</v>
      </c>
      <c r="AZ16" s="870"/>
      <c r="BA16" s="222">
        <v>420</v>
      </c>
      <c r="BB16" s="271"/>
      <c r="BC16" s="222">
        <v>-18</v>
      </c>
      <c r="BD16" s="271"/>
      <c r="BE16" s="222">
        <v>-91</v>
      </c>
      <c r="BF16" s="271"/>
      <c r="BG16" s="222">
        <v>-246</v>
      </c>
      <c r="BH16" s="271"/>
      <c r="BI16" s="222">
        <v>1134</v>
      </c>
      <c r="BJ16" s="871"/>
      <c r="BK16" s="419">
        <v>-1145</v>
      </c>
      <c r="BL16" s="759"/>
      <c r="BM16" s="222">
        <v>52</v>
      </c>
      <c r="BN16" s="271"/>
      <c r="BO16" s="222">
        <v>35</v>
      </c>
      <c r="BP16" s="271"/>
      <c r="BQ16" s="419">
        <v>0</v>
      </c>
      <c r="BR16" s="759"/>
      <c r="BS16" s="419">
        <v>87</v>
      </c>
      <c r="BU16" s="271">
        <v>976</v>
      </c>
      <c r="BV16" s="222">
        <v>907</v>
      </c>
      <c r="BW16" s="271">
        <v>-49</v>
      </c>
      <c r="BX16" s="222">
        <v>-69</v>
      </c>
      <c r="BY16" s="271">
        <v>-147</v>
      </c>
      <c r="BZ16" s="222">
        <v>-129</v>
      </c>
      <c r="CA16" s="271">
        <v>-512</v>
      </c>
      <c r="CB16" s="222">
        <v>-482</v>
      </c>
      <c r="CC16" s="271">
        <v>2386</v>
      </c>
      <c r="CD16" s="222">
        <v>2312</v>
      </c>
      <c r="CE16" s="271">
        <v>-2384</v>
      </c>
      <c r="CF16" s="419">
        <v>-2352</v>
      </c>
      <c r="CG16" s="759">
        <v>269</v>
      </c>
      <c r="CH16" s="222">
        <v>187</v>
      </c>
      <c r="CI16" s="271">
        <v>63</v>
      </c>
      <c r="CJ16" s="222">
        <v>64</v>
      </c>
      <c r="CK16" s="271">
        <v>0</v>
      </c>
      <c r="CL16" s="419">
        <v>1</v>
      </c>
      <c r="CM16" s="759">
        <v>332</v>
      </c>
      <c r="CN16" s="419">
        <v>252</v>
      </c>
      <c r="CP16" s="870"/>
      <c r="CQ16" s="869"/>
      <c r="CR16" s="271"/>
      <c r="CS16" s="222"/>
      <c r="CT16" s="271"/>
      <c r="CU16" s="222"/>
      <c r="CV16" s="271"/>
      <c r="CW16" s="222"/>
      <c r="CX16" s="271"/>
      <c r="CY16" s="222"/>
      <c r="CZ16" s="871"/>
      <c r="DA16" s="419"/>
      <c r="DB16" s="759"/>
      <c r="DC16" s="222"/>
      <c r="DD16" s="271"/>
      <c r="DE16" s="222"/>
      <c r="DF16" s="271"/>
      <c r="DG16" s="419"/>
      <c r="DH16" s="759"/>
      <c r="DI16" s="419"/>
      <c r="DK16" s="271"/>
      <c r="DL16" s="222"/>
      <c r="DM16" s="271"/>
      <c r="DN16" s="222"/>
      <c r="DO16" s="271"/>
      <c r="DP16" s="222"/>
      <c r="DQ16" s="271"/>
      <c r="DR16" s="222"/>
      <c r="DS16" s="271"/>
      <c r="DT16" s="222"/>
      <c r="DU16" s="271"/>
      <c r="DV16" s="419"/>
      <c r="DW16" s="759"/>
      <c r="DX16" s="222"/>
      <c r="DY16" s="271"/>
      <c r="DZ16" s="222"/>
      <c r="EA16" s="271"/>
      <c r="EB16" s="419"/>
      <c r="EC16" s="759"/>
      <c r="ED16" s="419"/>
      <c r="EF16" s="352"/>
      <c r="EG16" s="245">
        <f t="shared" si="13"/>
        <v>0</v>
      </c>
      <c r="EH16" s="245">
        <f t="shared" si="0"/>
        <v>0</v>
      </c>
      <c r="EI16" s="245">
        <f t="shared" si="1"/>
        <v>0</v>
      </c>
      <c r="EJ16" s="245">
        <f t="shared" si="2"/>
        <v>0</v>
      </c>
      <c r="EK16" s="221"/>
      <c r="EL16" s="245">
        <f t="shared" si="14"/>
        <v>0</v>
      </c>
      <c r="EM16" s="245">
        <f t="shared" si="3"/>
        <v>0</v>
      </c>
      <c r="EN16" s="245">
        <f t="shared" si="4"/>
        <v>0</v>
      </c>
      <c r="EO16" s="245">
        <f t="shared" si="4"/>
        <v>-1</v>
      </c>
      <c r="EQ16" s="245">
        <f t="shared" si="5"/>
        <v>0</v>
      </c>
      <c r="ER16" s="245">
        <f t="shared" si="5"/>
        <v>-2</v>
      </c>
      <c r="ES16" s="245">
        <f t="shared" si="6"/>
        <v>0</v>
      </c>
      <c r="ET16" s="245">
        <f t="shared" si="6"/>
        <v>0</v>
      </c>
      <c r="EV16" s="245">
        <f t="shared" si="7"/>
        <v>-1</v>
      </c>
      <c r="EW16" s="245">
        <f t="shared" si="7"/>
        <v>0</v>
      </c>
      <c r="EX16" s="245">
        <f t="shared" si="8"/>
        <v>0</v>
      </c>
      <c r="EY16" s="245">
        <f t="shared" si="8"/>
        <v>0</v>
      </c>
      <c r="FA16" s="245">
        <f t="shared" ref="FA16" si="17">IF(ABS(DB16-(CP16+CR16+CT16+CV16+CX16+CZ16))&lt;0.001,0,DB16-(CP16+CR16+CT16+CV16+CX16+CZ16))</f>
        <v>0</v>
      </c>
      <c r="FB16" s="245">
        <f t="shared" ref="FB16" si="18">IF(ABS(DC16-(CQ16+CS16+CU16+CW16+CY16+DA16))&lt;0.001,0,DC16-(CQ16+CS16+CU16+CW16+CY16+DA16))</f>
        <v>0</v>
      </c>
      <c r="FC16" s="245">
        <f t="shared" si="10"/>
        <v>0</v>
      </c>
      <c r="FD16" s="245">
        <f t="shared" si="10"/>
        <v>0</v>
      </c>
      <c r="FF16" s="245">
        <f t="shared" si="11"/>
        <v>0</v>
      </c>
      <c r="FG16" s="245">
        <f t="shared" si="11"/>
        <v>0</v>
      </c>
      <c r="FH16" s="245">
        <f t="shared" si="12"/>
        <v>0</v>
      </c>
      <c r="FI16" s="245">
        <f t="shared" si="12"/>
        <v>0</v>
      </c>
      <c r="FJ16" s="355"/>
    </row>
    <row r="17" spans="1:166" s="108" customFormat="1" ht="15" customHeight="1">
      <c r="B17" s="108" t="s">
        <v>660</v>
      </c>
      <c r="F17" s="460"/>
      <c r="G17" s="460"/>
      <c r="H17" s="93" t="s">
        <v>15</v>
      </c>
      <c r="I17" s="460"/>
      <c r="J17" s="228"/>
      <c r="K17" s="226"/>
      <c r="L17" s="228"/>
      <c r="M17" s="226"/>
      <c r="N17" s="228"/>
      <c r="O17" s="226"/>
      <c r="P17" s="228"/>
      <c r="Q17" s="226"/>
      <c r="R17" s="228"/>
      <c r="S17" s="226"/>
      <c r="T17" s="228"/>
      <c r="U17" s="481"/>
      <c r="V17" s="760"/>
      <c r="W17" s="226"/>
      <c r="X17" s="228"/>
      <c r="Y17" s="226"/>
      <c r="Z17" s="228"/>
      <c r="AA17" s="481"/>
      <c r="AB17" s="760"/>
      <c r="AC17" s="481"/>
      <c r="AE17" s="228"/>
      <c r="AF17" s="226">
        <v>6729</v>
      </c>
      <c r="AG17" s="228"/>
      <c r="AH17" s="226">
        <v>2910</v>
      </c>
      <c r="AI17" s="228"/>
      <c r="AJ17" s="226">
        <v>1658</v>
      </c>
      <c r="AK17" s="228"/>
      <c r="AL17" s="226">
        <v>1336</v>
      </c>
      <c r="AM17" s="228"/>
      <c r="AN17" s="226">
        <v>-56</v>
      </c>
      <c r="AO17" s="228"/>
      <c r="AP17" s="481">
        <v>0</v>
      </c>
      <c r="AQ17" s="760"/>
      <c r="AR17" s="226">
        <v>12576</v>
      </c>
      <c r="AS17" s="228"/>
      <c r="AT17" s="226">
        <v>-12</v>
      </c>
      <c r="AU17" s="228"/>
      <c r="AV17" s="481">
        <v>0</v>
      </c>
      <c r="AW17" s="760"/>
      <c r="AX17" s="481">
        <v>12564</v>
      </c>
      <c r="AZ17" s="228"/>
      <c r="BA17" s="226">
        <v>3106</v>
      </c>
      <c r="BB17" s="228"/>
      <c r="BC17" s="226">
        <v>1465</v>
      </c>
      <c r="BD17" s="228"/>
      <c r="BE17" s="226">
        <v>764</v>
      </c>
      <c r="BF17" s="228"/>
      <c r="BG17" s="226">
        <v>627</v>
      </c>
      <c r="BH17" s="228"/>
      <c r="BI17" s="226">
        <v>-105</v>
      </c>
      <c r="BJ17" s="228"/>
      <c r="BK17" s="481">
        <v>0</v>
      </c>
      <c r="BL17" s="760"/>
      <c r="BM17" s="226">
        <v>5858</v>
      </c>
      <c r="BN17" s="228"/>
      <c r="BO17" s="226">
        <v>-27</v>
      </c>
      <c r="BP17" s="228"/>
      <c r="BQ17" s="481">
        <v>0</v>
      </c>
      <c r="BR17" s="760"/>
      <c r="BS17" s="481">
        <v>5831</v>
      </c>
      <c r="BU17" s="228">
        <v>6730</v>
      </c>
      <c r="BV17" s="226">
        <v>6878</v>
      </c>
      <c r="BW17" s="228">
        <v>2931</v>
      </c>
      <c r="BX17" s="226">
        <v>3024</v>
      </c>
      <c r="BY17" s="228">
        <v>1506</v>
      </c>
      <c r="BZ17" s="226">
        <v>1612</v>
      </c>
      <c r="CA17" s="228">
        <v>1330</v>
      </c>
      <c r="CB17" s="226">
        <v>1306</v>
      </c>
      <c r="CC17" s="228">
        <v>-43</v>
      </c>
      <c r="CD17" s="226">
        <v>-79</v>
      </c>
      <c r="CE17" s="228">
        <v>0</v>
      </c>
      <c r="CF17" s="481">
        <v>0</v>
      </c>
      <c r="CG17" s="760">
        <v>12454</v>
      </c>
      <c r="CH17" s="226">
        <v>12740</v>
      </c>
      <c r="CI17" s="228">
        <v>-36</v>
      </c>
      <c r="CJ17" s="226">
        <v>-62</v>
      </c>
      <c r="CK17" s="228">
        <v>0</v>
      </c>
      <c r="CL17" s="481">
        <v>1</v>
      </c>
      <c r="CM17" s="760">
        <v>12419</v>
      </c>
      <c r="CN17" s="481">
        <v>12680</v>
      </c>
      <c r="CP17" s="228"/>
      <c r="CQ17" s="226"/>
      <c r="CR17" s="228"/>
      <c r="CS17" s="226"/>
      <c r="CT17" s="228"/>
      <c r="CU17" s="226"/>
      <c r="CV17" s="228"/>
      <c r="CW17" s="226"/>
      <c r="CX17" s="228"/>
      <c r="CY17" s="226"/>
      <c r="CZ17" s="228"/>
      <c r="DA17" s="481"/>
      <c r="DB17" s="760"/>
      <c r="DC17" s="226"/>
      <c r="DD17" s="228"/>
      <c r="DE17" s="226"/>
      <c r="DF17" s="228"/>
      <c r="DG17" s="481"/>
      <c r="DH17" s="760"/>
      <c r="DI17" s="481"/>
      <c r="DK17" s="228"/>
      <c r="DL17" s="226"/>
      <c r="DM17" s="228"/>
      <c r="DN17" s="226"/>
      <c r="DO17" s="228"/>
      <c r="DP17" s="226"/>
      <c r="DQ17" s="228"/>
      <c r="DR17" s="226"/>
      <c r="DS17" s="228"/>
      <c r="DT17" s="226"/>
      <c r="DU17" s="228"/>
      <c r="DV17" s="481"/>
      <c r="DW17" s="760"/>
      <c r="DX17" s="226"/>
      <c r="DY17" s="228"/>
      <c r="DZ17" s="226"/>
      <c r="EA17" s="228"/>
      <c r="EB17" s="481"/>
      <c r="EC17" s="760"/>
      <c r="ED17" s="481"/>
      <c r="EF17" s="353"/>
      <c r="EG17" s="245">
        <f t="shared" si="13"/>
        <v>0</v>
      </c>
      <c r="EH17" s="245">
        <f t="shared" si="0"/>
        <v>0</v>
      </c>
      <c r="EI17" s="245">
        <f t="shared" si="1"/>
        <v>0</v>
      </c>
      <c r="EJ17" s="245">
        <f t="shared" si="2"/>
        <v>0</v>
      </c>
      <c r="EK17" s="221"/>
      <c r="EL17" s="245">
        <f t="shared" si="14"/>
        <v>0</v>
      </c>
      <c r="EM17" s="245">
        <f t="shared" si="3"/>
        <v>-1</v>
      </c>
      <c r="EN17" s="245">
        <f t="shared" si="4"/>
        <v>0</v>
      </c>
      <c r="EO17" s="245">
        <f t="shared" si="4"/>
        <v>0</v>
      </c>
      <c r="EP17" s="90"/>
      <c r="EQ17" s="245">
        <f t="shared" si="5"/>
        <v>0</v>
      </c>
      <c r="ER17" s="245">
        <f t="shared" si="5"/>
        <v>1</v>
      </c>
      <c r="ES17" s="245">
        <f t="shared" si="6"/>
        <v>0</v>
      </c>
      <c r="ET17" s="245">
        <f t="shared" si="6"/>
        <v>0</v>
      </c>
      <c r="EU17" s="90"/>
      <c r="EV17" s="245">
        <f t="shared" si="7"/>
        <v>0</v>
      </c>
      <c r="EW17" s="245">
        <f t="shared" si="7"/>
        <v>-1</v>
      </c>
      <c r="EX17" s="245">
        <f t="shared" si="8"/>
        <v>1</v>
      </c>
      <c r="EY17" s="245">
        <f t="shared" si="8"/>
        <v>1</v>
      </c>
      <c r="EZ17" s="90"/>
      <c r="FA17" s="245">
        <f t="shared" si="9"/>
        <v>0</v>
      </c>
      <c r="FB17" s="245">
        <f t="shared" si="9"/>
        <v>0</v>
      </c>
      <c r="FC17" s="245">
        <f t="shared" si="10"/>
        <v>0</v>
      </c>
      <c r="FD17" s="245">
        <f t="shared" si="10"/>
        <v>0</v>
      </c>
      <c r="FE17" s="90"/>
      <c r="FF17" s="245">
        <f t="shared" si="11"/>
        <v>0</v>
      </c>
      <c r="FG17" s="245">
        <f t="shared" si="11"/>
        <v>0</v>
      </c>
      <c r="FH17" s="245">
        <f t="shared" si="12"/>
        <v>0</v>
      </c>
      <c r="FI17" s="245">
        <f t="shared" si="12"/>
        <v>0</v>
      </c>
      <c r="FJ17" s="355"/>
    </row>
    <row r="18" spans="1:166" s="73" customFormat="1" ht="15" customHeight="1">
      <c r="A18" s="950"/>
      <c r="B18" s="73" t="s">
        <v>1</v>
      </c>
      <c r="H18" s="74"/>
      <c r="J18" s="216"/>
      <c r="K18" s="217"/>
      <c r="L18" s="216"/>
      <c r="M18" s="217"/>
      <c r="N18" s="216"/>
      <c r="O18" s="217"/>
      <c r="P18" s="216"/>
      <c r="Q18" s="217"/>
      <c r="R18" s="216"/>
      <c r="S18" s="217"/>
      <c r="T18" s="216"/>
      <c r="U18" s="283"/>
      <c r="V18" s="761"/>
      <c r="W18" s="217"/>
      <c r="X18" s="216"/>
      <c r="Y18" s="217"/>
      <c r="Z18" s="216"/>
      <c r="AA18" s="283"/>
      <c r="AB18" s="761"/>
      <c r="AC18" s="283"/>
      <c r="AE18" s="216"/>
      <c r="AF18" s="217">
        <v>0.376</v>
      </c>
      <c r="AG18" s="216"/>
      <c r="AH18" s="217">
        <v>0.28000000000000003</v>
      </c>
      <c r="AI18" s="216"/>
      <c r="AJ18" s="217">
        <v>0.316</v>
      </c>
      <c r="AK18" s="216"/>
      <c r="AL18" s="217">
        <v>0.182</v>
      </c>
      <c r="AM18" s="216"/>
      <c r="AN18" s="217">
        <v>-3.1E-2</v>
      </c>
      <c r="AO18" s="216"/>
      <c r="AP18" s="283"/>
      <c r="AQ18" s="761"/>
      <c r="AR18" s="217">
        <v>0.309</v>
      </c>
      <c r="AS18" s="216"/>
      <c r="AT18" s="217"/>
      <c r="AU18" s="216"/>
      <c r="AV18" s="283"/>
      <c r="AW18" s="761"/>
      <c r="AX18" s="283"/>
      <c r="AZ18" s="216"/>
      <c r="BA18" s="217">
        <v>0.35199999999999998</v>
      </c>
      <c r="BB18" s="216"/>
      <c r="BC18" s="217">
        <v>0.27800000000000002</v>
      </c>
      <c r="BD18" s="216"/>
      <c r="BE18" s="217">
        <v>0.307</v>
      </c>
      <c r="BF18" s="216"/>
      <c r="BG18" s="217">
        <v>0.17399999999999999</v>
      </c>
      <c r="BH18" s="216"/>
      <c r="BI18" s="217">
        <v>-0.128</v>
      </c>
      <c r="BJ18" s="216"/>
      <c r="BK18" s="283"/>
      <c r="BL18" s="761"/>
      <c r="BM18" s="217">
        <v>0.29199999999999998</v>
      </c>
      <c r="BN18" s="216"/>
      <c r="BO18" s="217"/>
      <c r="BP18" s="216"/>
      <c r="BQ18" s="283"/>
      <c r="BR18" s="761"/>
      <c r="BS18" s="283"/>
      <c r="BU18" s="216">
        <v>0.376</v>
      </c>
      <c r="BV18" s="217">
        <v>0.38100000000000001</v>
      </c>
      <c r="BW18" s="216">
        <v>0.28000000000000003</v>
      </c>
      <c r="BX18" s="217">
        <v>0.28000000000000003</v>
      </c>
      <c r="BY18" s="216">
        <v>0.309</v>
      </c>
      <c r="BZ18" s="217">
        <v>0.32100000000000001</v>
      </c>
      <c r="CA18" s="216">
        <v>0.182</v>
      </c>
      <c r="CB18" s="217">
        <v>0.18</v>
      </c>
      <c r="CC18" s="216">
        <v>-2.4E-2</v>
      </c>
      <c r="CD18" s="217">
        <v>-4.8000000000000001E-2</v>
      </c>
      <c r="CE18" s="216"/>
      <c r="CF18" s="283"/>
      <c r="CG18" s="761">
        <v>0.308</v>
      </c>
      <c r="CH18" s="217">
        <v>0.312</v>
      </c>
      <c r="CI18" s="216"/>
      <c r="CJ18" s="217"/>
      <c r="CK18" s="216"/>
      <c r="CL18" s="283"/>
      <c r="CM18" s="761"/>
      <c r="CN18" s="283"/>
      <c r="CP18" s="216"/>
      <c r="CQ18" s="217"/>
      <c r="CR18" s="216"/>
      <c r="CS18" s="217"/>
      <c r="CT18" s="216"/>
      <c r="CU18" s="217"/>
      <c r="CV18" s="216"/>
      <c r="CW18" s="217"/>
      <c r="CX18" s="216"/>
      <c r="CY18" s="217"/>
      <c r="CZ18" s="216"/>
      <c r="DA18" s="283"/>
      <c r="DB18" s="761"/>
      <c r="DC18" s="217"/>
      <c r="DD18" s="216"/>
      <c r="DE18" s="217"/>
      <c r="DF18" s="216"/>
      <c r="DG18" s="283"/>
      <c r="DH18" s="761"/>
      <c r="DI18" s="283"/>
      <c r="DK18" s="216"/>
      <c r="DL18" s="217"/>
      <c r="DM18" s="216"/>
      <c r="DN18" s="217"/>
      <c r="DO18" s="216"/>
      <c r="DP18" s="217"/>
      <c r="DQ18" s="216"/>
      <c r="DR18" s="217"/>
      <c r="DS18" s="216"/>
      <c r="DT18" s="217"/>
      <c r="DU18" s="216"/>
      <c r="DV18" s="283"/>
      <c r="DW18" s="761"/>
      <c r="DX18" s="217"/>
      <c r="DY18" s="216"/>
      <c r="DZ18" s="217"/>
      <c r="EA18" s="216"/>
      <c r="EB18" s="283"/>
      <c r="EC18" s="761"/>
      <c r="ED18" s="283"/>
      <c r="EF18" s="373"/>
      <c r="EG18" s="185"/>
      <c r="EH18" s="185"/>
      <c r="EI18" s="185"/>
      <c r="EJ18" s="185"/>
      <c r="EK18" s="283"/>
      <c r="EL18" s="185"/>
      <c r="EM18" s="185"/>
      <c r="EN18" s="185"/>
      <c r="EO18" s="185"/>
      <c r="EQ18" s="185"/>
      <c r="ER18" s="185"/>
      <c r="ES18" s="185"/>
      <c r="ET18" s="185"/>
      <c r="EV18" s="185"/>
      <c r="EW18" s="185"/>
      <c r="EX18" s="185"/>
      <c r="EY18" s="185"/>
      <c r="FA18" s="185"/>
      <c r="FB18" s="185"/>
      <c r="FC18" s="185"/>
      <c r="FD18" s="185"/>
      <c r="FF18" s="185"/>
      <c r="FG18" s="185"/>
      <c r="FH18" s="185"/>
      <c r="FI18" s="185"/>
      <c r="FJ18" s="75"/>
    </row>
    <row r="19" spans="1:166" s="211" customFormat="1" ht="15" customHeight="1">
      <c r="B19" s="12" t="s">
        <v>662</v>
      </c>
      <c r="C19" s="12"/>
      <c r="D19" s="12"/>
      <c r="E19" s="12"/>
      <c r="F19" s="43"/>
      <c r="G19" s="28"/>
      <c r="H19" s="44"/>
      <c r="I19" s="28"/>
      <c r="J19" s="233"/>
      <c r="K19" s="214"/>
      <c r="L19" s="233"/>
      <c r="M19" s="214"/>
      <c r="N19" s="233"/>
      <c r="O19" s="214"/>
      <c r="P19" s="233"/>
      <c r="Q19" s="214"/>
      <c r="R19" s="233"/>
      <c r="S19" s="214"/>
      <c r="T19" s="233"/>
      <c r="U19" s="751"/>
      <c r="V19" s="758"/>
      <c r="W19" s="214"/>
      <c r="X19" s="233"/>
      <c r="Y19" s="214"/>
      <c r="Z19" s="233"/>
      <c r="AA19" s="751"/>
      <c r="AB19" s="758"/>
      <c r="AC19" s="751"/>
      <c r="AE19" s="233"/>
      <c r="AF19" s="214">
        <v>-601</v>
      </c>
      <c r="AG19" s="233"/>
      <c r="AH19" s="214">
        <v>-143</v>
      </c>
      <c r="AI19" s="233"/>
      <c r="AJ19" s="214">
        <v>-20</v>
      </c>
      <c r="AK19" s="233"/>
      <c r="AL19" s="214">
        <v>-44</v>
      </c>
      <c r="AM19" s="233"/>
      <c r="AN19" s="214">
        <v>-154</v>
      </c>
      <c r="AO19" s="233"/>
      <c r="AP19" s="751">
        <v>0</v>
      </c>
      <c r="AQ19" s="758"/>
      <c r="AR19" s="214">
        <v>-963</v>
      </c>
      <c r="AS19" s="233"/>
      <c r="AT19" s="214">
        <v>0</v>
      </c>
      <c r="AU19" s="233"/>
      <c r="AV19" s="751">
        <v>0</v>
      </c>
      <c r="AW19" s="758"/>
      <c r="AX19" s="751">
        <v>-963</v>
      </c>
      <c r="AZ19" s="233"/>
      <c r="BA19" s="214">
        <v>-53</v>
      </c>
      <c r="BB19" s="233"/>
      <c r="BC19" s="214">
        <v>-4</v>
      </c>
      <c r="BD19" s="233"/>
      <c r="BE19" s="214">
        <v>-8</v>
      </c>
      <c r="BF19" s="233"/>
      <c r="BG19" s="214">
        <v>-17</v>
      </c>
      <c r="BH19" s="233"/>
      <c r="BI19" s="214">
        <v>-117</v>
      </c>
      <c r="BJ19" s="233"/>
      <c r="BK19" s="751">
        <v>0</v>
      </c>
      <c r="BL19" s="758"/>
      <c r="BM19" s="214">
        <v>-200</v>
      </c>
      <c r="BN19" s="233"/>
      <c r="BO19" s="214">
        <v>0</v>
      </c>
      <c r="BP19" s="233"/>
      <c r="BQ19" s="751">
        <v>0</v>
      </c>
      <c r="BR19" s="758"/>
      <c r="BS19" s="751">
        <v>-200</v>
      </c>
      <c r="BU19" s="233">
        <v>-601</v>
      </c>
      <c r="BV19" s="214">
        <v>-433</v>
      </c>
      <c r="BW19" s="233">
        <v>-143</v>
      </c>
      <c r="BX19" s="214">
        <v>-43</v>
      </c>
      <c r="BY19" s="233">
        <v>-35</v>
      </c>
      <c r="BZ19" s="214">
        <v>-21</v>
      </c>
      <c r="CA19" s="233">
        <v>-91</v>
      </c>
      <c r="CB19" s="214">
        <v>-48</v>
      </c>
      <c r="CC19" s="233">
        <v>-149</v>
      </c>
      <c r="CD19" s="214">
        <v>-272</v>
      </c>
      <c r="CE19" s="233">
        <v>0</v>
      </c>
      <c r="CF19" s="751">
        <v>0</v>
      </c>
      <c r="CG19" s="758">
        <v>-1020</v>
      </c>
      <c r="CH19" s="214">
        <v>-817</v>
      </c>
      <c r="CI19" s="233">
        <v>0</v>
      </c>
      <c r="CJ19" s="214">
        <v>0</v>
      </c>
      <c r="CK19" s="233">
        <v>0</v>
      </c>
      <c r="CL19" s="751">
        <v>0</v>
      </c>
      <c r="CM19" s="758">
        <v>-1020</v>
      </c>
      <c r="CN19" s="751">
        <v>-817</v>
      </c>
      <c r="CP19" s="233"/>
      <c r="CQ19" s="214"/>
      <c r="CR19" s="233"/>
      <c r="CS19" s="214"/>
      <c r="CT19" s="233"/>
      <c r="CU19" s="214"/>
      <c r="CV19" s="233"/>
      <c r="CW19" s="214"/>
      <c r="CX19" s="233"/>
      <c r="CY19" s="214"/>
      <c r="CZ19" s="233"/>
      <c r="DA19" s="751"/>
      <c r="DB19" s="758"/>
      <c r="DC19" s="214"/>
      <c r="DD19" s="233"/>
      <c r="DE19" s="214"/>
      <c r="DF19" s="233"/>
      <c r="DG19" s="751"/>
      <c r="DH19" s="758"/>
      <c r="DI19" s="751"/>
      <c r="DK19" s="233"/>
      <c r="DL19" s="214"/>
      <c r="DM19" s="233"/>
      <c r="DN19" s="214"/>
      <c r="DO19" s="233"/>
      <c r="DP19" s="214"/>
      <c r="DQ19" s="233"/>
      <c r="DR19" s="214"/>
      <c r="DS19" s="233"/>
      <c r="DT19" s="214"/>
      <c r="DU19" s="233"/>
      <c r="DV19" s="751"/>
      <c r="DW19" s="758"/>
      <c r="DX19" s="214"/>
      <c r="DY19" s="233"/>
      <c r="DZ19" s="214"/>
      <c r="EA19" s="233"/>
      <c r="EB19" s="751"/>
      <c r="EC19" s="758"/>
      <c r="ED19" s="751"/>
      <c r="EF19" s="351"/>
      <c r="EG19" s="245">
        <f t="shared" ref="EG19:EG20" si="19">IF(ABS(V19-(J19+L19+N19+P19+R19+T19))&lt;0.001,0,V19-(J19+L19+N19+P19+R19+T19))</f>
        <v>0</v>
      </c>
      <c r="EH19" s="245">
        <f>IF(ABS(W19-(K19+M19+O19+Q19+S19+U19))&lt;0.001,0,W19-(K19+M19+O19+Q19+S19+U19))</f>
        <v>0</v>
      </c>
      <c r="EI19" s="245">
        <f>IF(ABS(AB19-(V19+X19+Z19))&lt;0.001,0,AB19-(V19+X19+Z19))</f>
        <v>0</v>
      </c>
      <c r="EJ19" s="245">
        <f>IF(ABS(AC19-(W19+Y19+AA19))&lt;0.001,0,AC19-(W19+Y19+AA19))</f>
        <v>0</v>
      </c>
      <c r="EK19" s="56"/>
      <c r="EL19" s="245">
        <f t="shared" ref="EL19:EL20" si="20">IF(ABS(AQ19-(AE19+AG19+AI19+AK19+AM19+AO19))&lt;0.001,0,AQ19-(AE19+AG19+AI19+AK19+AM19+AO19))</f>
        <v>0</v>
      </c>
      <c r="EM19" s="245">
        <f>IF(ABS(AR19-(AF19+AH19+AJ19+AL19+AN19+AP19))&lt;0.001,0,AR19-(AF19+AH19+AJ19+AL19+AN19+AP19))</f>
        <v>-1</v>
      </c>
      <c r="EN19" s="245">
        <f>IF(ABS(AW19-(AQ19+AS19+AU19))&lt;0.001,0,AW19-(AQ19+AS19+AU19))</f>
        <v>0</v>
      </c>
      <c r="EO19" s="245">
        <f>IF(ABS(AX19-(AR19+AT19+AV19))&lt;0.001,0,AX19-(AR19+AT19+AV19))</f>
        <v>0</v>
      </c>
      <c r="EQ19" s="245">
        <f>IF(ABS(BL19-(AZ19+BB19+BD19+BF19+BH19+BJ19))&lt;0.001,0,BL19-(AZ19+BB19+BD19+BF19+BH19+BJ19))</f>
        <v>0</v>
      </c>
      <c r="ER19" s="245">
        <f>IF(ABS(BM19-(BA19+BC19+BE19+BG19+BI19+BK19))&lt;0.001,0,BM19-(BA19+BC19+BE19+BG19+BI19+BK19))</f>
        <v>-1</v>
      </c>
      <c r="ES19" s="245">
        <f>IF(ABS(BR19-(BL19+BN19+BP19))&lt;0.001,0,BR19-(BL19+BN19+BP19))</f>
        <v>0</v>
      </c>
      <c r="ET19" s="245">
        <f>IF(ABS(BS19-(BM19+BO19+BQ19))&lt;0.001,0,BS19-(BM19+BO19+BQ19))</f>
        <v>0</v>
      </c>
      <c r="EV19" s="245">
        <f>IF(ABS(CG19-(BU19+BW19+BY19+CA19+CC19+CE19))&lt;0.001,0,CG19-(BU19+BW19+BY19+CA19+CC19+CE19))</f>
        <v>-1</v>
      </c>
      <c r="EW19" s="245">
        <f>IF(ABS(CH19-(BV19+BX19+BZ19+CB19+CD19+CF19))&lt;0.001,0,CH19-(BV19+BX19+BZ19+CB19+CD19+CF19))</f>
        <v>0</v>
      </c>
      <c r="EX19" s="245">
        <f>IF(ABS(CM19-(CG19+CI19+CK19))&lt;0.001,0,CM19-(CG19+CI19+CK19))</f>
        <v>0</v>
      </c>
      <c r="EY19" s="245">
        <f>IF(ABS(CN19-(CH19+CJ19+CL19))&lt;0.001,0,CN19-(CH19+CJ19+CL19))</f>
        <v>0</v>
      </c>
      <c r="FA19" s="245">
        <f>IF(ABS(DB19-(CP19+CR19+CT19+CV19+CX19+CZ19))&lt;0.001,0,DB19-(CP19+CR19+CT19+CV19+CX19+CZ19))</f>
        <v>0</v>
      </c>
      <c r="FB19" s="245">
        <f>IF(ABS(DC19-(CQ19+CS19+CU19+CW19+CY19+DA19))&lt;0.001,0,DC19-(CQ19+CS19+CU19+CW19+CY19+DA19))</f>
        <v>0</v>
      </c>
      <c r="FC19" s="245">
        <f>IF(ABS(DH19-(DB19+DD19+DF19))&lt;0.001,0,DH19-(DB19+DD19+DF19))</f>
        <v>0</v>
      </c>
      <c r="FD19" s="245">
        <f>IF(ABS(DI19-(DC19+DE19+DG19))&lt;0.001,0,DI19-(DC19+DE19+DG19))</f>
        <v>0</v>
      </c>
      <c r="FF19" s="245">
        <f>IF(ABS(DW19-(DK19+DM19+DO19+DQ19+DS19+DU19))&lt;0.001,0,DW19-(DK19+DM19+DO19+DQ19+DS19+DU19))</f>
        <v>0</v>
      </c>
      <c r="FG19" s="245">
        <f>IF(ABS(DX19-(DL19+DN19+DP19+DR19+DT19+DV19))&lt;0.001,0,DX19-(DL19+DN19+DP19+DR19+DT19+DV19))</f>
        <v>0</v>
      </c>
      <c r="FH19" s="245">
        <f>IF(ABS(EC19-(DW19+DY19+EA19))&lt;0.001,0,EC19-(DW19+DY19+EA19))</f>
        <v>0</v>
      </c>
      <c r="FI19" s="245">
        <f>IF(ABS(ED19-(DX19+DZ19+EB19))&lt;0.001,0,ED19-(DX19+DZ19+EB19))</f>
        <v>0</v>
      </c>
      <c r="FJ19" s="354"/>
    </row>
    <row r="20" spans="1:166" s="108" customFormat="1" ht="15" customHeight="1">
      <c r="B20" s="108" t="s">
        <v>663</v>
      </c>
      <c r="F20" s="460"/>
      <c r="G20" s="460"/>
      <c r="H20" s="93" t="s">
        <v>15</v>
      </c>
      <c r="I20" s="460"/>
      <c r="J20" s="228"/>
      <c r="K20" s="226"/>
      <c r="L20" s="228"/>
      <c r="M20" s="226"/>
      <c r="N20" s="228"/>
      <c r="O20" s="226"/>
      <c r="P20" s="228"/>
      <c r="Q20" s="226"/>
      <c r="R20" s="228"/>
      <c r="S20" s="226"/>
      <c r="T20" s="228"/>
      <c r="U20" s="481"/>
      <c r="V20" s="760"/>
      <c r="W20" s="226"/>
      <c r="X20" s="228"/>
      <c r="Y20" s="226"/>
      <c r="Z20" s="228"/>
      <c r="AA20" s="481"/>
      <c r="AB20" s="760"/>
      <c r="AC20" s="481"/>
      <c r="AE20" s="228"/>
      <c r="AF20" s="226">
        <v>6127</v>
      </c>
      <c r="AG20" s="228"/>
      <c r="AH20" s="226">
        <v>2767</v>
      </c>
      <c r="AI20" s="228"/>
      <c r="AJ20" s="226">
        <v>1638</v>
      </c>
      <c r="AK20" s="228"/>
      <c r="AL20" s="226">
        <v>1292</v>
      </c>
      <c r="AM20" s="228"/>
      <c r="AN20" s="226">
        <v>-211</v>
      </c>
      <c r="AO20" s="228"/>
      <c r="AP20" s="481">
        <v>0</v>
      </c>
      <c r="AQ20" s="760"/>
      <c r="AR20" s="226">
        <v>11613</v>
      </c>
      <c r="AS20" s="228"/>
      <c r="AT20" s="226">
        <v>-12</v>
      </c>
      <c r="AU20" s="228"/>
      <c r="AV20" s="481">
        <v>0</v>
      </c>
      <c r="AW20" s="760"/>
      <c r="AX20" s="481">
        <v>11602</v>
      </c>
      <c r="AZ20" s="228"/>
      <c r="BA20" s="226">
        <v>3053</v>
      </c>
      <c r="BB20" s="228"/>
      <c r="BC20" s="226">
        <v>1461</v>
      </c>
      <c r="BD20" s="228"/>
      <c r="BE20" s="226">
        <v>756</v>
      </c>
      <c r="BF20" s="228"/>
      <c r="BG20" s="226">
        <v>611</v>
      </c>
      <c r="BH20" s="228"/>
      <c r="BI20" s="226">
        <v>-223</v>
      </c>
      <c r="BJ20" s="228"/>
      <c r="BK20" s="481">
        <v>0</v>
      </c>
      <c r="BL20" s="760"/>
      <c r="BM20" s="226">
        <v>5659</v>
      </c>
      <c r="BN20" s="228"/>
      <c r="BO20" s="226">
        <v>-27</v>
      </c>
      <c r="BP20" s="228"/>
      <c r="BQ20" s="481">
        <v>0</v>
      </c>
      <c r="BR20" s="760"/>
      <c r="BS20" s="481">
        <v>5632</v>
      </c>
      <c r="BU20" s="228">
        <v>6129</v>
      </c>
      <c r="BV20" s="226">
        <v>6444</v>
      </c>
      <c r="BW20" s="228">
        <v>2788</v>
      </c>
      <c r="BX20" s="226">
        <v>2980</v>
      </c>
      <c r="BY20" s="228">
        <v>1471</v>
      </c>
      <c r="BZ20" s="226">
        <v>1591</v>
      </c>
      <c r="CA20" s="228">
        <v>1239</v>
      </c>
      <c r="CB20" s="226">
        <v>1258</v>
      </c>
      <c r="CC20" s="228">
        <v>-193</v>
      </c>
      <c r="CD20" s="226">
        <v>-350</v>
      </c>
      <c r="CE20" s="228">
        <v>0</v>
      </c>
      <c r="CF20" s="481">
        <v>0</v>
      </c>
      <c r="CG20" s="760">
        <v>11434</v>
      </c>
      <c r="CH20" s="226">
        <v>11924</v>
      </c>
      <c r="CI20" s="228">
        <v>-36</v>
      </c>
      <c r="CJ20" s="226">
        <v>-62</v>
      </c>
      <c r="CK20" s="228">
        <v>0</v>
      </c>
      <c r="CL20" s="481">
        <v>1</v>
      </c>
      <c r="CM20" s="760">
        <v>11399</v>
      </c>
      <c r="CN20" s="481">
        <v>11863</v>
      </c>
      <c r="CP20" s="228"/>
      <c r="CQ20" s="226"/>
      <c r="CR20" s="228"/>
      <c r="CS20" s="226"/>
      <c r="CT20" s="228"/>
      <c r="CU20" s="226"/>
      <c r="CV20" s="228"/>
      <c r="CW20" s="226"/>
      <c r="CX20" s="228"/>
      <c r="CY20" s="226"/>
      <c r="CZ20" s="228"/>
      <c r="DA20" s="481"/>
      <c r="DB20" s="760"/>
      <c r="DC20" s="226"/>
      <c r="DD20" s="228"/>
      <c r="DE20" s="226"/>
      <c r="DF20" s="228"/>
      <c r="DG20" s="481"/>
      <c r="DH20" s="760"/>
      <c r="DI20" s="481"/>
      <c r="DK20" s="228"/>
      <c r="DL20" s="226"/>
      <c r="DM20" s="228"/>
      <c r="DN20" s="226"/>
      <c r="DO20" s="228"/>
      <c r="DP20" s="226"/>
      <c r="DQ20" s="228"/>
      <c r="DR20" s="226"/>
      <c r="DS20" s="228"/>
      <c r="DT20" s="226"/>
      <c r="DU20" s="228"/>
      <c r="DV20" s="481"/>
      <c r="DW20" s="760"/>
      <c r="DX20" s="226"/>
      <c r="DY20" s="228"/>
      <c r="DZ20" s="226"/>
      <c r="EA20" s="228"/>
      <c r="EB20" s="481"/>
      <c r="EC20" s="760"/>
      <c r="ED20" s="481"/>
      <c r="EF20" s="353"/>
      <c r="EG20" s="245">
        <f t="shared" si="19"/>
        <v>0</v>
      </c>
      <c r="EH20" s="245">
        <f>IF(ABS(W20-(K20+M20+O20+Q20+S20+U20))&lt;0.001,0,W20-(K20+M20+O20+Q20+S20+U20))</f>
        <v>0</v>
      </c>
      <c r="EI20" s="245">
        <f>IF(ABS(AB20-(V20+X20+Z20))&lt;0.001,0,AB20-(V20+X20+Z20))</f>
        <v>0</v>
      </c>
      <c r="EJ20" s="245">
        <f>IF(ABS(AC20-(W20+Y20+AA20))&lt;0.001,0,AC20-(W20+Y20+AA20))</f>
        <v>0</v>
      </c>
      <c r="EK20" s="221"/>
      <c r="EL20" s="245">
        <f t="shared" si="20"/>
        <v>0</v>
      </c>
      <c r="EM20" s="245">
        <f>IF(ABS(AR20-(AF20+AH20+AJ20+AL20+AN20+AP20))&lt;0.001,0,AR20-(AF20+AH20+AJ20+AL20+AN20+AP20))</f>
        <v>0</v>
      </c>
      <c r="EN20" s="245">
        <f>IF(ABS(AW20-(AQ20+AS20+AU20))&lt;0.001,0,AW20-(AQ20+AS20+AU20))</f>
        <v>0</v>
      </c>
      <c r="EO20" s="245">
        <f>IF(ABS(AX20-(AR20+AT20+AV20))&lt;0.001,0,AX20-(AR20+AT20+AV20))</f>
        <v>1</v>
      </c>
      <c r="EP20" s="90"/>
      <c r="EQ20" s="245">
        <f>IF(ABS(BL20-(AZ20+BB20+BD20+BF20+BH20+BJ20))&lt;0.001,0,BL20-(AZ20+BB20+BD20+BF20+BH20+BJ20))</f>
        <v>0</v>
      </c>
      <c r="ER20" s="245">
        <f>IF(ABS(BM20-(BA20+BC20+BE20+BG20+BI20+BK20))&lt;0.001,0,BM20-(BA20+BC20+BE20+BG20+BI20+BK20))</f>
        <v>1</v>
      </c>
      <c r="ES20" s="245">
        <f>IF(ABS(BR20-(BL20+BN20+BP20))&lt;0.001,0,BR20-(BL20+BN20+BP20))</f>
        <v>0</v>
      </c>
      <c r="ET20" s="245">
        <f>IF(ABS(BS20-(BM20+BO20+BQ20))&lt;0.001,0,BS20-(BM20+BO20+BQ20))</f>
        <v>0</v>
      </c>
      <c r="EU20" s="90"/>
      <c r="EV20" s="245">
        <f>IF(ABS(CG20-(BU20+BW20+BY20+CA20+CC20+CE20))&lt;0.001,0,CG20-(BU20+BW20+BY20+CA20+CC20+CE20))</f>
        <v>0</v>
      </c>
      <c r="EW20" s="245">
        <f>IF(ABS(CH20-(BV20+BX20+BZ20+CB20+CD20+CF20))&lt;0.001,0,CH20-(BV20+BX20+BZ20+CB20+CD20+CF20))</f>
        <v>1</v>
      </c>
      <c r="EX20" s="245">
        <f>IF(ABS(CM20-(CG20+CI20+CK20))&lt;0.001,0,CM20-(CG20+CI20+CK20))</f>
        <v>1</v>
      </c>
      <c r="EY20" s="245">
        <f>IF(ABS(CN20-(CH20+CJ20+CL20))&lt;0.001,0,CN20-(CH20+CJ20+CL20))</f>
        <v>0</v>
      </c>
      <c r="EZ20" s="90"/>
      <c r="FA20" s="245">
        <f>IF(ABS(DB20-(CP20+CR20+CT20+CV20+CX20+CZ20))&lt;0.001,0,DB20-(CP20+CR20+CT20+CV20+CX20+CZ20))</f>
        <v>0</v>
      </c>
      <c r="FB20" s="245">
        <f>IF(ABS(DC20-(CQ20+CS20+CU20+CW20+CY20+DA20))&lt;0.001,0,DC20-(CQ20+CS20+CU20+CW20+CY20+DA20))</f>
        <v>0</v>
      </c>
      <c r="FC20" s="245">
        <f>IF(ABS(DH20-(DB20+DD20+DF20))&lt;0.001,0,DH20-(DB20+DD20+DF20))</f>
        <v>0</v>
      </c>
      <c r="FD20" s="245">
        <f>IF(ABS(DI20-(DC20+DE20+DG20))&lt;0.001,0,DI20-(DC20+DE20+DG20))</f>
        <v>0</v>
      </c>
      <c r="FE20" s="90"/>
      <c r="FF20" s="245">
        <f>IF(ABS(DW20-(DK20+DM20+DO20+DQ20+DS20+DU20))&lt;0.001,0,DW20-(DK20+DM20+DO20+DQ20+DS20+DU20))</f>
        <v>0</v>
      </c>
      <c r="FG20" s="245">
        <f>IF(ABS(DX20-(DL20+DN20+DP20+DR20+DT20+DV20))&lt;0.001,0,DX20-(DL20+DN20+DP20+DR20+DT20+DV20))</f>
        <v>0</v>
      </c>
      <c r="FH20" s="245">
        <f>IF(ABS(EC20-(DW20+DY20+EA20))&lt;0.001,0,EC20-(DW20+DY20+EA20))</f>
        <v>0</v>
      </c>
      <c r="FI20" s="245">
        <f>IF(ABS(ED20-(DX20+DZ20+EB20))&lt;0.001,0,ED20-(DX20+DZ20+EB20))</f>
        <v>0</v>
      </c>
      <c r="FJ20" s="355"/>
    </row>
    <row r="21" spans="1:166" s="211" customFormat="1" ht="15" customHeight="1">
      <c r="B21" s="12" t="s">
        <v>664</v>
      </c>
      <c r="C21" s="12"/>
      <c r="D21" s="12"/>
      <c r="E21" s="12"/>
      <c r="F21" s="43"/>
      <c r="G21" s="28"/>
      <c r="H21" s="44"/>
      <c r="I21" s="28"/>
      <c r="J21" s="233"/>
      <c r="K21" s="214"/>
      <c r="L21" s="233"/>
      <c r="M21" s="214"/>
      <c r="N21" s="233"/>
      <c r="O21" s="214"/>
      <c r="P21" s="233"/>
      <c r="Q21" s="214"/>
      <c r="R21" s="233"/>
      <c r="S21" s="214"/>
      <c r="T21" s="233"/>
      <c r="U21" s="751"/>
      <c r="V21" s="758"/>
      <c r="W21" s="214"/>
      <c r="X21" s="233"/>
      <c r="Y21" s="214"/>
      <c r="Z21" s="233"/>
      <c r="AA21" s="751"/>
      <c r="AB21" s="758"/>
      <c r="AC21" s="751"/>
      <c r="AE21" s="233"/>
      <c r="AF21" s="214">
        <v>-2823</v>
      </c>
      <c r="AG21" s="233"/>
      <c r="AH21" s="214">
        <v>-2115</v>
      </c>
      <c r="AI21" s="233"/>
      <c r="AJ21" s="214">
        <v>-1056</v>
      </c>
      <c r="AK21" s="233"/>
      <c r="AL21" s="214">
        <v>-375</v>
      </c>
      <c r="AM21" s="233"/>
      <c r="AN21" s="214">
        <v>-359</v>
      </c>
      <c r="AO21" s="233"/>
      <c r="AP21" s="751">
        <v>0</v>
      </c>
      <c r="AQ21" s="758"/>
      <c r="AR21" s="214">
        <v>-6728</v>
      </c>
      <c r="AS21" s="233"/>
      <c r="AT21" s="214">
        <v>0</v>
      </c>
      <c r="AU21" s="233"/>
      <c r="AV21" s="751">
        <v>0</v>
      </c>
      <c r="AW21" s="758"/>
      <c r="AX21" s="751">
        <v>-6728</v>
      </c>
      <c r="AZ21" s="233"/>
      <c r="BA21" s="214">
        <v>-1509</v>
      </c>
      <c r="BB21" s="233"/>
      <c r="BC21" s="214">
        <v>-1066</v>
      </c>
      <c r="BD21" s="233"/>
      <c r="BE21" s="214">
        <v>-434</v>
      </c>
      <c r="BF21" s="233"/>
      <c r="BG21" s="214">
        <v>-182</v>
      </c>
      <c r="BH21" s="233"/>
      <c r="BI21" s="214">
        <v>-160</v>
      </c>
      <c r="BJ21" s="233"/>
      <c r="BK21" s="751">
        <v>0</v>
      </c>
      <c r="BL21" s="758"/>
      <c r="BM21" s="214">
        <v>-3351</v>
      </c>
      <c r="BN21" s="233"/>
      <c r="BO21" s="214">
        <v>-1</v>
      </c>
      <c r="BP21" s="233"/>
      <c r="BQ21" s="751">
        <v>0</v>
      </c>
      <c r="BR21" s="758"/>
      <c r="BS21" s="751">
        <v>-3351</v>
      </c>
      <c r="BU21" s="233"/>
      <c r="BV21" s="214">
        <v>-3073</v>
      </c>
      <c r="BW21" s="233"/>
      <c r="BX21" s="214">
        <v>-2166</v>
      </c>
      <c r="BY21" s="233"/>
      <c r="BZ21" s="214">
        <v>-902</v>
      </c>
      <c r="CA21" s="233"/>
      <c r="CB21" s="214">
        <v>-370</v>
      </c>
      <c r="CC21" s="233"/>
      <c r="CD21" s="214">
        <v>-331</v>
      </c>
      <c r="CE21" s="233"/>
      <c r="CF21" s="751">
        <v>0</v>
      </c>
      <c r="CG21" s="758"/>
      <c r="CH21" s="214">
        <v>-6842</v>
      </c>
      <c r="CI21" s="233"/>
      <c r="CJ21" s="214">
        <v>-4</v>
      </c>
      <c r="CK21" s="233"/>
      <c r="CL21" s="751">
        <v>0</v>
      </c>
      <c r="CM21" s="758"/>
      <c r="CN21" s="751">
        <v>-6846</v>
      </c>
      <c r="CP21" s="233"/>
      <c r="CQ21" s="214"/>
      <c r="CR21" s="233"/>
      <c r="CS21" s="214"/>
      <c r="CT21" s="233"/>
      <c r="CU21" s="214"/>
      <c r="CV21" s="233"/>
      <c r="CW21" s="214"/>
      <c r="CX21" s="233"/>
      <c r="CY21" s="214"/>
      <c r="CZ21" s="233"/>
      <c r="DA21" s="751"/>
      <c r="DB21" s="758"/>
      <c r="DC21" s="214"/>
      <c r="DD21" s="233"/>
      <c r="DE21" s="214"/>
      <c r="DF21" s="233"/>
      <c r="DG21" s="751"/>
      <c r="DH21" s="758"/>
      <c r="DI21" s="751"/>
      <c r="DK21" s="233"/>
      <c r="DL21" s="214"/>
      <c r="DM21" s="233"/>
      <c r="DN21" s="214"/>
      <c r="DO21" s="233"/>
      <c r="DP21" s="214"/>
      <c r="DQ21" s="233"/>
      <c r="DR21" s="214"/>
      <c r="DS21" s="233"/>
      <c r="DT21" s="214"/>
      <c r="DU21" s="233"/>
      <c r="DV21" s="751"/>
      <c r="DW21" s="758"/>
      <c r="DX21" s="214"/>
      <c r="DY21" s="233"/>
      <c r="DZ21" s="214"/>
      <c r="EA21" s="233"/>
      <c r="EB21" s="751"/>
      <c r="EC21" s="758"/>
      <c r="ED21" s="751"/>
      <c r="EF21" s="351"/>
      <c r="EG21" s="185"/>
      <c r="EH21" s="245">
        <f t="shared" ref="EH21:EH26" si="21">IF(ABS(W21-(K21+M21+O21+Q21+S21+U21))&lt;0.001,0,W21-(K21+M21+O21+Q21+S21+U21))</f>
        <v>0</v>
      </c>
      <c r="EI21" s="185"/>
      <c r="EJ21" s="245">
        <f t="shared" ref="EJ21:EJ26" si="22">IF(ABS(AC21-(W21+Y21+AA21))&lt;0.001,0,AC21-(W21+Y21+AA21))</f>
        <v>0</v>
      </c>
      <c r="EK21" s="56"/>
      <c r="EL21" s="185"/>
      <c r="EM21" s="245">
        <f t="shared" ref="EM21:EM26" si="23">IF(ABS(AR21-(AF21+AH21+AJ21+AL21+AN21+AP21))&lt;0.001,0,AR21-(AF21+AH21+AJ21+AL21+AN21+AP21))</f>
        <v>0</v>
      </c>
      <c r="EN21" s="185"/>
      <c r="EO21" s="245">
        <f t="shared" ref="EO21:EO26" si="24">IF(ABS(AX21-(AR21+AT21+AV21))&lt;0.001,0,AX21-(AR21+AT21+AV21))</f>
        <v>0</v>
      </c>
      <c r="EQ21" s="185"/>
      <c r="ER21" s="245">
        <f t="shared" ref="ER21:ER26" si="25">IF(ABS(BM21-(BA21+BC21+BE21+BG21+BI21+BK21))&lt;0.001,0,BM21-(BA21+BC21+BE21+BG21+BI21+BK21))</f>
        <v>0</v>
      </c>
      <c r="ES21" s="185"/>
      <c r="ET21" s="245">
        <f t="shared" ref="ET21:ET26" si="26">IF(ABS(BS21-(BM21+BO21+BQ21))&lt;0.001,0,BS21-(BM21+BO21+BQ21))</f>
        <v>1</v>
      </c>
      <c r="EV21" s="185"/>
      <c r="EW21" s="245">
        <f t="shared" ref="EW21:EW26" si="27">IF(ABS(CH21-(BV21+BX21+BZ21+CB21+CD21+CF21))&lt;0.001,0,CH21-(BV21+BX21+BZ21+CB21+CD21+CF21))</f>
        <v>0</v>
      </c>
      <c r="EX21" s="185"/>
      <c r="EY21" s="245">
        <f t="shared" ref="EY21:EY26" si="28">IF(ABS(CN21-(CH21+CJ21+CL21))&lt;0.001,0,CN21-(CH21+CJ21+CL21))</f>
        <v>0</v>
      </c>
      <c r="FA21" s="185"/>
      <c r="FB21" s="245">
        <f t="shared" ref="FB21:FB26" si="29">IF(ABS(DC21-(CQ21+CS21+CU21+CW21+CY21+DA21))&lt;0.001,0,DC21-(CQ21+CS21+CU21+CW21+CY21+DA21))</f>
        <v>0</v>
      </c>
      <c r="FC21" s="185"/>
      <c r="FD21" s="245">
        <f t="shared" ref="FD21:FD26" si="30">IF(ABS(DI21-(DC21+DE21+DG21))&lt;0.001,0,DI21-(DC21+DE21+DG21))</f>
        <v>0</v>
      </c>
      <c r="FF21" s="185"/>
      <c r="FG21" s="245">
        <f t="shared" ref="FG21:FG26" si="31">IF(ABS(DX21-(DL21+DN21+DP21+DR21+DT21+DV21))&lt;0.001,0,DX21-(DL21+DN21+DP21+DR21+DT21+DV21))</f>
        <v>0</v>
      </c>
      <c r="FH21" s="185"/>
      <c r="FI21" s="245">
        <f t="shared" ref="FI21:FI26" si="32">IF(ABS(ED21-(DX21+DZ21+EB21))&lt;0.001,0,ED21-(DX21+DZ21+EB21))</f>
        <v>0</v>
      </c>
      <c r="FJ21" s="354"/>
    </row>
    <row r="22" spans="1:166" s="90" customFormat="1" ht="15" customHeight="1">
      <c r="B22" s="90" t="s">
        <v>665</v>
      </c>
      <c r="F22" s="94"/>
      <c r="G22" s="94"/>
      <c r="H22" s="93"/>
      <c r="I22" s="94"/>
      <c r="J22" s="271"/>
      <c r="K22" s="222"/>
      <c r="L22" s="271"/>
      <c r="M22" s="222"/>
      <c r="N22" s="271"/>
      <c r="O22" s="222"/>
      <c r="P22" s="271"/>
      <c r="Q22" s="222"/>
      <c r="R22" s="271"/>
      <c r="S22" s="222"/>
      <c r="T22" s="271"/>
      <c r="U22" s="419"/>
      <c r="V22" s="759"/>
      <c r="W22" s="222"/>
      <c r="X22" s="271"/>
      <c r="Y22" s="222"/>
      <c r="Z22" s="271"/>
      <c r="AA22" s="419"/>
      <c r="AB22" s="759"/>
      <c r="AC22" s="419"/>
      <c r="AE22" s="271"/>
      <c r="AF22" s="222">
        <v>0</v>
      </c>
      <c r="AG22" s="271"/>
      <c r="AH22" s="222">
        <v>0</v>
      </c>
      <c r="AI22" s="271"/>
      <c r="AJ22" s="222">
        <v>0</v>
      </c>
      <c r="AK22" s="271"/>
      <c r="AL22" s="222">
        <v>0</v>
      </c>
      <c r="AM22" s="271"/>
      <c r="AN22" s="222">
        <v>0</v>
      </c>
      <c r="AO22" s="271"/>
      <c r="AP22" s="419">
        <v>0</v>
      </c>
      <c r="AQ22" s="759"/>
      <c r="AR22" s="222">
        <v>0</v>
      </c>
      <c r="AS22" s="271"/>
      <c r="AT22" s="222">
        <v>97</v>
      </c>
      <c r="AU22" s="271"/>
      <c r="AV22" s="419">
        <v>0</v>
      </c>
      <c r="AW22" s="759"/>
      <c r="AX22" s="419">
        <v>97</v>
      </c>
      <c r="AZ22" s="271"/>
      <c r="BA22" s="222">
        <v>0</v>
      </c>
      <c r="BB22" s="271"/>
      <c r="BC22" s="222">
        <v>0</v>
      </c>
      <c r="BD22" s="271"/>
      <c r="BE22" s="222">
        <v>0</v>
      </c>
      <c r="BF22" s="271"/>
      <c r="BG22" s="222">
        <v>0</v>
      </c>
      <c r="BH22" s="271"/>
      <c r="BI22" s="222">
        <v>0</v>
      </c>
      <c r="BJ22" s="271"/>
      <c r="BK22" s="419">
        <v>0</v>
      </c>
      <c r="BL22" s="759"/>
      <c r="BM22" s="222">
        <v>0</v>
      </c>
      <c r="BN22" s="271"/>
      <c r="BO22" s="222">
        <v>0</v>
      </c>
      <c r="BP22" s="271"/>
      <c r="BQ22" s="419">
        <v>0</v>
      </c>
      <c r="BR22" s="759"/>
      <c r="BS22" s="419">
        <v>0</v>
      </c>
      <c r="BU22" s="271"/>
      <c r="BV22" s="222">
        <v>0</v>
      </c>
      <c r="BW22" s="271"/>
      <c r="BX22" s="222">
        <v>0</v>
      </c>
      <c r="BY22" s="271"/>
      <c r="BZ22" s="222">
        <v>0</v>
      </c>
      <c r="CA22" s="271"/>
      <c r="CB22" s="222">
        <v>0</v>
      </c>
      <c r="CC22" s="271"/>
      <c r="CD22" s="222">
        <v>0</v>
      </c>
      <c r="CE22" s="271"/>
      <c r="CF22" s="419">
        <v>0</v>
      </c>
      <c r="CG22" s="759"/>
      <c r="CH22" s="222">
        <v>0</v>
      </c>
      <c r="CI22" s="271"/>
      <c r="CJ22" s="222">
        <v>-27</v>
      </c>
      <c r="CK22" s="271"/>
      <c r="CL22" s="419">
        <v>0</v>
      </c>
      <c r="CM22" s="759"/>
      <c r="CN22" s="419">
        <v>-27</v>
      </c>
      <c r="CP22" s="271"/>
      <c r="CQ22" s="222"/>
      <c r="CR22" s="271"/>
      <c r="CS22" s="222"/>
      <c r="CT22" s="271"/>
      <c r="CU22" s="222"/>
      <c r="CV22" s="271"/>
      <c r="CW22" s="222"/>
      <c r="CX22" s="271"/>
      <c r="CY22" s="222"/>
      <c r="CZ22" s="271"/>
      <c r="DA22" s="419"/>
      <c r="DB22" s="759"/>
      <c r="DC22" s="222"/>
      <c r="DD22" s="271"/>
      <c r="DE22" s="222"/>
      <c r="DF22" s="271"/>
      <c r="DG22" s="419"/>
      <c r="DH22" s="759"/>
      <c r="DI22" s="419"/>
      <c r="DK22" s="271"/>
      <c r="DL22" s="222"/>
      <c r="DM22" s="271"/>
      <c r="DN22" s="222"/>
      <c r="DO22" s="271"/>
      <c r="DP22" s="222"/>
      <c r="DQ22" s="271"/>
      <c r="DR22" s="222"/>
      <c r="DS22" s="271"/>
      <c r="DT22" s="222"/>
      <c r="DU22" s="271"/>
      <c r="DV22" s="419"/>
      <c r="DW22" s="759"/>
      <c r="DX22" s="222"/>
      <c r="DY22" s="271"/>
      <c r="DZ22" s="222"/>
      <c r="EA22" s="271"/>
      <c r="EB22" s="419"/>
      <c r="EC22" s="759"/>
      <c r="ED22" s="419"/>
      <c r="EF22" s="352"/>
      <c r="EG22" s="185"/>
      <c r="EH22" s="245">
        <f t="shared" si="21"/>
        <v>0</v>
      </c>
      <c r="EI22" s="185"/>
      <c r="EJ22" s="245">
        <f t="shared" si="22"/>
        <v>0</v>
      </c>
      <c r="EK22" s="221"/>
      <c r="EL22" s="185"/>
      <c r="EM22" s="245">
        <f t="shared" si="23"/>
        <v>0</v>
      </c>
      <c r="EN22" s="185"/>
      <c r="EO22" s="245">
        <f t="shared" si="24"/>
        <v>0</v>
      </c>
      <c r="EQ22" s="185"/>
      <c r="ER22" s="245">
        <f t="shared" si="25"/>
        <v>0</v>
      </c>
      <c r="ES22" s="185"/>
      <c r="ET22" s="245">
        <f t="shared" si="26"/>
        <v>0</v>
      </c>
      <c r="EV22" s="185"/>
      <c r="EW22" s="245">
        <f t="shared" si="27"/>
        <v>0</v>
      </c>
      <c r="EX22" s="185"/>
      <c r="EY22" s="245">
        <f t="shared" si="28"/>
        <v>0</v>
      </c>
      <c r="FA22" s="185"/>
      <c r="FB22" s="245">
        <f t="shared" si="29"/>
        <v>0</v>
      </c>
      <c r="FC22" s="185"/>
      <c r="FD22" s="245">
        <f t="shared" si="30"/>
        <v>0</v>
      </c>
      <c r="FF22" s="185"/>
      <c r="FG22" s="245">
        <f t="shared" si="31"/>
        <v>0</v>
      </c>
      <c r="FH22" s="185"/>
      <c r="FI22" s="245">
        <f t="shared" si="32"/>
        <v>0</v>
      </c>
      <c r="FJ22" s="355"/>
    </row>
    <row r="23" spans="1:166" s="211" customFormat="1" ht="30" customHeight="1">
      <c r="B23" s="1395" t="s">
        <v>682</v>
      </c>
      <c r="C23" s="1395"/>
      <c r="D23" s="1395"/>
      <c r="E23" s="1395"/>
      <c r="F23" s="1395"/>
      <c r="G23" s="28"/>
      <c r="H23" s="44"/>
      <c r="I23" s="28"/>
      <c r="J23" s="233"/>
      <c r="K23" s="214"/>
      <c r="L23" s="233"/>
      <c r="M23" s="214"/>
      <c r="N23" s="233"/>
      <c r="O23" s="214"/>
      <c r="P23" s="233"/>
      <c r="Q23" s="214"/>
      <c r="R23" s="233"/>
      <c r="S23" s="214"/>
      <c r="T23" s="233"/>
      <c r="U23" s="751"/>
      <c r="V23" s="758"/>
      <c r="W23" s="214"/>
      <c r="X23" s="233"/>
      <c r="Y23" s="214"/>
      <c r="Z23" s="233"/>
      <c r="AA23" s="751"/>
      <c r="AB23" s="758"/>
      <c r="AC23" s="751"/>
      <c r="AE23" s="233"/>
      <c r="AF23" s="214">
        <v>0</v>
      </c>
      <c r="AG23" s="233"/>
      <c r="AH23" s="214">
        <v>0</v>
      </c>
      <c r="AI23" s="233"/>
      <c r="AJ23" s="214">
        <v>0</v>
      </c>
      <c r="AK23" s="233"/>
      <c r="AL23" s="214">
        <v>1</v>
      </c>
      <c r="AM23" s="233"/>
      <c r="AN23" s="214">
        <v>13</v>
      </c>
      <c r="AO23" s="233"/>
      <c r="AP23" s="751">
        <v>0</v>
      </c>
      <c r="AQ23" s="758"/>
      <c r="AR23" s="214">
        <v>14</v>
      </c>
      <c r="AS23" s="233"/>
      <c r="AT23" s="214">
        <v>0</v>
      </c>
      <c r="AU23" s="233"/>
      <c r="AV23" s="751">
        <v>0</v>
      </c>
      <c r="AW23" s="758"/>
      <c r="AX23" s="751">
        <v>14</v>
      </c>
      <c r="AZ23" s="233"/>
      <c r="BA23" s="214">
        <v>0</v>
      </c>
      <c r="BB23" s="233"/>
      <c r="BC23" s="214">
        <v>0</v>
      </c>
      <c r="BD23" s="233"/>
      <c r="BE23" s="214">
        <v>0</v>
      </c>
      <c r="BF23" s="233"/>
      <c r="BG23" s="214">
        <v>0</v>
      </c>
      <c r="BH23" s="233"/>
      <c r="BI23" s="214">
        <v>0</v>
      </c>
      <c r="BJ23" s="233"/>
      <c r="BK23" s="751">
        <v>0</v>
      </c>
      <c r="BL23" s="758"/>
      <c r="BM23" s="214">
        <v>0</v>
      </c>
      <c r="BN23" s="233"/>
      <c r="BO23" s="214">
        <v>0</v>
      </c>
      <c r="BP23" s="233"/>
      <c r="BQ23" s="751">
        <v>0</v>
      </c>
      <c r="BR23" s="758"/>
      <c r="BS23" s="751">
        <v>0</v>
      </c>
      <c r="BU23" s="233"/>
      <c r="BV23" s="214">
        <v>0</v>
      </c>
      <c r="BW23" s="233"/>
      <c r="BX23" s="214">
        <v>0</v>
      </c>
      <c r="BY23" s="233"/>
      <c r="BZ23" s="214">
        <v>0</v>
      </c>
      <c r="CA23" s="233"/>
      <c r="CB23" s="214">
        <v>0</v>
      </c>
      <c r="CC23" s="233"/>
      <c r="CD23" s="214">
        <v>-8</v>
      </c>
      <c r="CE23" s="233"/>
      <c r="CF23" s="751">
        <v>0</v>
      </c>
      <c r="CG23" s="758"/>
      <c r="CH23" s="214">
        <v>-8</v>
      </c>
      <c r="CI23" s="233"/>
      <c r="CJ23" s="214">
        <v>0</v>
      </c>
      <c r="CK23" s="233"/>
      <c r="CL23" s="751">
        <v>0</v>
      </c>
      <c r="CM23" s="758"/>
      <c r="CN23" s="751">
        <v>-8</v>
      </c>
      <c r="CP23" s="233"/>
      <c r="CQ23" s="214"/>
      <c r="CR23" s="233"/>
      <c r="CS23" s="214"/>
      <c r="CT23" s="233"/>
      <c r="CU23" s="214"/>
      <c r="CV23" s="233"/>
      <c r="CW23" s="214"/>
      <c r="CX23" s="233"/>
      <c r="CY23" s="214"/>
      <c r="CZ23" s="233"/>
      <c r="DA23" s="751"/>
      <c r="DB23" s="758"/>
      <c r="DC23" s="214"/>
      <c r="DD23" s="233"/>
      <c r="DE23" s="214"/>
      <c r="DF23" s="233"/>
      <c r="DG23" s="751"/>
      <c r="DH23" s="758"/>
      <c r="DI23" s="751"/>
      <c r="DK23" s="233"/>
      <c r="DL23" s="214"/>
      <c r="DM23" s="233"/>
      <c r="DN23" s="214"/>
      <c r="DO23" s="233"/>
      <c r="DP23" s="214"/>
      <c r="DQ23" s="233"/>
      <c r="DR23" s="214"/>
      <c r="DS23" s="233"/>
      <c r="DT23" s="214"/>
      <c r="DU23" s="233"/>
      <c r="DV23" s="751"/>
      <c r="DW23" s="758"/>
      <c r="DX23" s="214"/>
      <c r="DY23" s="233"/>
      <c r="DZ23" s="214"/>
      <c r="EA23" s="233"/>
      <c r="EB23" s="751"/>
      <c r="EC23" s="758"/>
      <c r="ED23" s="751"/>
      <c r="EF23" s="351"/>
      <c r="EG23" s="185"/>
      <c r="EH23" s="245">
        <f t="shared" si="21"/>
        <v>0</v>
      </c>
      <c r="EI23" s="185"/>
      <c r="EJ23" s="245">
        <f t="shared" si="22"/>
        <v>0</v>
      </c>
      <c r="EK23" s="56"/>
      <c r="EL23" s="185"/>
      <c r="EM23" s="245">
        <f t="shared" si="23"/>
        <v>0</v>
      </c>
      <c r="EN23" s="185"/>
      <c r="EO23" s="245">
        <f t="shared" si="24"/>
        <v>0</v>
      </c>
      <c r="EQ23" s="185"/>
      <c r="ER23" s="245">
        <f t="shared" si="25"/>
        <v>0</v>
      </c>
      <c r="ES23" s="185"/>
      <c r="ET23" s="245">
        <f t="shared" si="26"/>
        <v>0</v>
      </c>
      <c r="EV23" s="185"/>
      <c r="EW23" s="245">
        <f t="shared" si="27"/>
        <v>0</v>
      </c>
      <c r="EX23" s="185"/>
      <c r="EY23" s="245">
        <f t="shared" si="28"/>
        <v>0</v>
      </c>
      <c r="FA23" s="185"/>
      <c r="FB23" s="245">
        <f t="shared" si="29"/>
        <v>0</v>
      </c>
      <c r="FC23" s="185"/>
      <c r="FD23" s="245">
        <f t="shared" si="30"/>
        <v>0</v>
      </c>
      <c r="FF23" s="185"/>
      <c r="FG23" s="245">
        <f t="shared" si="31"/>
        <v>0</v>
      </c>
      <c r="FH23" s="185"/>
      <c r="FI23" s="245">
        <f t="shared" si="32"/>
        <v>0</v>
      </c>
      <c r="FJ23" s="354"/>
    </row>
    <row r="24" spans="1:166" s="90" customFormat="1" ht="15" customHeight="1">
      <c r="B24" s="90" t="s">
        <v>666</v>
      </c>
      <c r="F24" s="94"/>
      <c r="G24" s="94"/>
      <c r="H24" s="93"/>
      <c r="I24" s="94"/>
      <c r="J24" s="271"/>
      <c r="K24" s="222"/>
      <c r="L24" s="271"/>
      <c r="M24" s="222"/>
      <c r="N24" s="271"/>
      <c r="O24" s="222"/>
      <c r="P24" s="271"/>
      <c r="Q24" s="222"/>
      <c r="R24" s="271"/>
      <c r="S24" s="222"/>
      <c r="T24" s="271"/>
      <c r="U24" s="419"/>
      <c r="V24" s="759"/>
      <c r="W24" s="222"/>
      <c r="X24" s="271"/>
      <c r="Y24" s="222"/>
      <c r="Z24" s="271"/>
      <c r="AA24" s="419"/>
      <c r="AB24" s="759"/>
      <c r="AC24" s="419"/>
      <c r="AE24" s="271"/>
      <c r="AF24" s="222">
        <v>-1</v>
      </c>
      <c r="AG24" s="271"/>
      <c r="AH24" s="222">
        <v>-549</v>
      </c>
      <c r="AI24" s="271"/>
      <c r="AJ24" s="222">
        <v>-468</v>
      </c>
      <c r="AK24" s="271"/>
      <c r="AL24" s="222">
        <v>-1</v>
      </c>
      <c r="AM24" s="271"/>
      <c r="AN24" s="222">
        <v>-1</v>
      </c>
      <c r="AO24" s="271"/>
      <c r="AP24" s="419">
        <v>0</v>
      </c>
      <c r="AQ24" s="759"/>
      <c r="AR24" s="222">
        <v>-1020</v>
      </c>
      <c r="AS24" s="271"/>
      <c r="AT24" s="222">
        <v>0</v>
      </c>
      <c r="AU24" s="271"/>
      <c r="AV24" s="419">
        <v>0</v>
      </c>
      <c r="AW24" s="759"/>
      <c r="AX24" s="419">
        <v>-1020</v>
      </c>
      <c r="AZ24" s="271"/>
      <c r="BA24" s="222">
        <v>4</v>
      </c>
      <c r="BB24" s="271"/>
      <c r="BC24" s="222">
        <v>0</v>
      </c>
      <c r="BD24" s="271"/>
      <c r="BE24" s="222">
        <v>0</v>
      </c>
      <c r="BF24" s="271"/>
      <c r="BG24" s="222">
        <v>0</v>
      </c>
      <c r="BH24" s="271"/>
      <c r="BI24" s="222">
        <v>0</v>
      </c>
      <c r="BJ24" s="271"/>
      <c r="BK24" s="419">
        <v>0</v>
      </c>
      <c r="BL24" s="759"/>
      <c r="BM24" s="222">
        <v>4</v>
      </c>
      <c r="BN24" s="271"/>
      <c r="BO24" s="222">
        <v>0</v>
      </c>
      <c r="BP24" s="271"/>
      <c r="BQ24" s="419">
        <v>0</v>
      </c>
      <c r="BR24" s="759"/>
      <c r="BS24" s="419">
        <v>4</v>
      </c>
      <c r="BU24" s="271"/>
      <c r="BV24" s="222">
        <v>-3</v>
      </c>
      <c r="BW24" s="271"/>
      <c r="BX24" s="222">
        <v>-20</v>
      </c>
      <c r="BY24" s="271"/>
      <c r="BZ24" s="222">
        <v>-181</v>
      </c>
      <c r="CA24" s="271"/>
      <c r="CB24" s="222">
        <v>1</v>
      </c>
      <c r="CC24" s="271"/>
      <c r="CD24" s="222">
        <v>-7</v>
      </c>
      <c r="CE24" s="271"/>
      <c r="CF24" s="419">
        <v>0</v>
      </c>
      <c r="CG24" s="759"/>
      <c r="CH24" s="222">
        <v>-210</v>
      </c>
      <c r="CI24" s="271"/>
      <c r="CJ24" s="222">
        <v>0</v>
      </c>
      <c r="CK24" s="271"/>
      <c r="CL24" s="419">
        <v>0</v>
      </c>
      <c r="CM24" s="759"/>
      <c r="CN24" s="419">
        <v>-210</v>
      </c>
      <c r="CP24" s="271"/>
      <c r="CQ24" s="222"/>
      <c r="CR24" s="271"/>
      <c r="CS24" s="222"/>
      <c r="CT24" s="271"/>
      <c r="CU24" s="222"/>
      <c r="CV24" s="271"/>
      <c r="CW24" s="222"/>
      <c r="CX24" s="271"/>
      <c r="CY24" s="222"/>
      <c r="CZ24" s="271"/>
      <c r="DA24" s="419"/>
      <c r="DB24" s="759"/>
      <c r="DC24" s="222"/>
      <c r="DD24" s="271"/>
      <c r="DE24" s="222"/>
      <c r="DF24" s="271"/>
      <c r="DG24" s="419"/>
      <c r="DH24" s="759"/>
      <c r="DI24" s="419"/>
      <c r="DK24" s="271"/>
      <c r="DL24" s="222"/>
      <c r="DM24" s="271"/>
      <c r="DN24" s="222"/>
      <c r="DO24" s="271"/>
      <c r="DP24" s="222"/>
      <c r="DQ24" s="271"/>
      <c r="DR24" s="222"/>
      <c r="DS24" s="271"/>
      <c r="DT24" s="222"/>
      <c r="DU24" s="271"/>
      <c r="DV24" s="419"/>
      <c r="DW24" s="759"/>
      <c r="DX24" s="222"/>
      <c r="DY24" s="271"/>
      <c r="DZ24" s="222"/>
      <c r="EA24" s="271"/>
      <c r="EB24" s="419"/>
      <c r="EC24" s="759"/>
      <c r="ED24" s="419"/>
      <c r="EF24" s="352"/>
      <c r="EG24" s="185"/>
      <c r="EH24" s="245">
        <f t="shared" si="21"/>
        <v>0</v>
      </c>
      <c r="EI24" s="185"/>
      <c r="EJ24" s="245">
        <f t="shared" si="22"/>
        <v>0</v>
      </c>
      <c r="EK24" s="221"/>
      <c r="EL24" s="185"/>
      <c r="EM24" s="245">
        <f t="shared" si="23"/>
        <v>0</v>
      </c>
      <c r="EN24" s="185"/>
      <c r="EO24" s="245">
        <f t="shared" si="24"/>
        <v>0</v>
      </c>
      <c r="EQ24" s="185"/>
      <c r="ER24" s="245">
        <f t="shared" si="25"/>
        <v>0</v>
      </c>
      <c r="ES24" s="185"/>
      <c r="ET24" s="245">
        <f t="shared" si="26"/>
        <v>0</v>
      </c>
      <c r="EV24" s="185"/>
      <c r="EW24" s="245">
        <f t="shared" si="27"/>
        <v>0</v>
      </c>
      <c r="EX24" s="185"/>
      <c r="EY24" s="245">
        <f t="shared" si="28"/>
        <v>0</v>
      </c>
      <c r="FA24" s="185"/>
      <c r="FB24" s="245">
        <f t="shared" si="29"/>
        <v>0</v>
      </c>
      <c r="FC24" s="185"/>
      <c r="FD24" s="245">
        <f t="shared" si="30"/>
        <v>0</v>
      </c>
      <c r="FF24" s="185"/>
      <c r="FG24" s="245">
        <f t="shared" si="31"/>
        <v>0</v>
      </c>
      <c r="FH24" s="185"/>
      <c r="FI24" s="245">
        <f t="shared" si="32"/>
        <v>0</v>
      </c>
      <c r="FJ24" s="355"/>
    </row>
    <row r="25" spans="1:166" s="211" customFormat="1" ht="15" customHeight="1">
      <c r="B25" s="12" t="s">
        <v>727</v>
      </c>
      <c r="C25" s="12"/>
      <c r="D25" s="12"/>
      <c r="E25" s="12"/>
      <c r="F25" s="43"/>
      <c r="G25" s="28"/>
      <c r="H25" s="44"/>
      <c r="I25" s="28"/>
      <c r="J25" s="233"/>
      <c r="K25" s="214"/>
      <c r="L25" s="233"/>
      <c r="M25" s="214"/>
      <c r="N25" s="233"/>
      <c r="O25" s="214"/>
      <c r="P25" s="233"/>
      <c r="Q25" s="214"/>
      <c r="R25" s="233"/>
      <c r="S25" s="214"/>
      <c r="T25" s="233"/>
      <c r="U25" s="751"/>
      <c r="V25" s="758"/>
      <c r="W25" s="214"/>
      <c r="X25" s="233"/>
      <c r="Y25" s="214"/>
      <c r="Z25" s="233"/>
      <c r="AA25" s="751"/>
      <c r="AB25" s="758"/>
      <c r="AC25" s="751"/>
      <c r="AE25" s="233"/>
      <c r="AF25" s="214">
        <v>0</v>
      </c>
      <c r="AG25" s="233"/>
      <c r="AH25" s="214">
        <v>6</v>
      </c>
      <c r="AI25" s="233"/>
      <c r="AJ25" s="214">
        <v>-45</v>
      </c>
      <c r="AK25" s="233"/>
      <c r="AL25" s="214">
        <v>0</v>
      </c>
      <c r="AM25" s="233"/>
      <c r="AN25" s="214">
        <v>-7</v>
      </c>
      <c r="AO25" s="233"/>
      <c r="AP25" s="751">
        <v>0</v>
      </c>
      <c r="AQ25" s="758"/>
      <c r="AR25" s="214">
        <v>-46</v>
      </c>
      <c r="AS25" s="233"/>
      <c r="AT25" s="214">
        <v>0</v>
      </c>
      <c r="AU25" s="233"/>
      <c r="AV25" s="751">
        <v>0</v>
      </c>
      <c r="AW25" s="758"/>
      <c r="AX25" s="751">
        <v>-46</v>
      </c>
      <c r="AZ25" s="233"/>
      <c r="BA25" s="214">
        <v>0</v>
      </c>
      <c r="BB25" s="233"/>
      <c r="BC25" s="214">
        <v>0</v>
      </c>
      <c r="BD25" s="233"/>
      <c r="BE25" s="214">
        <v>6</v>
      </c>
      <c r="BF25" s="233"/>
      <c r="BG25" s="214">
        <v>0</v>
      </c>
      <c r="BH25" s="233"/>
      <c r="BI25" s="214">
        <v>-3</v>
      </c>
      <c r="BJ25" s="233"/>
      <c r="BK25" s="751">
        <v>0</v>
      </c>
      <c r="BL25" s="758"/>
      <c r="BM25" s="214">
        <v>3</v>
      </c>
      <c r="BN25" s="233"/>
      <c r="BO25" s="214">
        <v>0</v>
      </c>
      <c r="BP25" s="233"/>
      <c r="BQ25" s="751">
        <v>0</v>
      </c>
      <c r="BR25" s="758"/>
      <c r="BS25" s="751">
        <v>3</v>
      </c>
      <c r="BU25" s="233"/>
      <c r="BV25" s="214">
        <v>0</v>
      </c>
      <c r="BW25" s="233"/>
      <c r="BX25" s="214">
        <v>0</v>
      </c>
      <c r="BY25" s="233"/>
      <c r="BZ25" s="214">
        <v>14</v>
      </c>
      <c r="CA25" s="233"/>
      <c r="CB25" s="214">
        <v>0</v>
      </c>
      <c r="CC25" s="233"/>
      <c r="CD25" s="214">
        <v>-9</v>
      </c>
      <c r="CE25" s="233"/>
      <c r="CF25" s="751">
        <v>0</v>
      </c>
      <c r="CG25" s="758"/>
      <c r="CH25" s="214">
        <v>6</v>
      </c>
      <c r="CI25" s="233"/>
      <c r="CJ25" s="214">
        <v>0</v>
      </c>
      <c r="CK25" s="233"/>
      <c r="CL25" s="751">
        <v>0</v>
      </c>
      <c r="CM25" s="758"/>
      <c r="CN25" s="751">
        <v>6</v>
      </c>
      <c r="CP25" s="233"/>
      <c r="CQ25" s="214"/>
      <c r="CR25" s="233"/>
      <c r="CS25" s="214"/>
      <c r="CT25" s="233"/>
      <c r="CU25" s="214"/>
      <c r="CV25" s="233"/>
      <c r="CW25" s="214"/>
      <c r="CX25" s="233"/>
      <c r="CY25" s="214"/>
      <c r="CZ25" s="233"/>
      <c r="DA25" s="751"/>
      <c r="DB25" s="758"/>
      <c r="DC25" s="214"/>
      <c r="DD25" s="233"/>
      <c r="DE25" s="214"/>
      <c r="DF25" s="233"/>
      <c r="DG25" s="751"/>
      <c r="DH25" s="758"/>
      <c r="DI25" s="751"/>
      <c r="DK25" s="233"/>
      <c r="DL25" s="214"/>
      <c r="DM25" s="233"/>
      <c r="DN25" s="214"/>
      <c r="DO25" s="233"/>
      <c r="DP25" s="214"/>
      <c r="DQ25" s="233"/>
      <c r="DR25" s="214"/>
      <c r="DS25" s="233"/>
      <c r="DT25" s="214"/>
      <c r="DU25" s="233"/>
      <c r="DV25" s="751"/>
      <c r="DW25" s="758"/>
      <c r="DX25" s="214"/>
      <c r="DY25" s="233"/>
      <c r="DZ25" s="214"/>
      <c r="EA25" s="233"/>
      <c r="EB25" s="751"/>
      <c r="EC25" s="758"/>
      <c r="ED25" s="751"/>
      <c r="EF25" s="351"/>
      <c r="EG25" s="185"/>
      <c r="EH25" s="245">
        <f t="shared" si="21"/>
        <v>0</v>
      </c>
      <c r="EI25" s="185"/>
      <c r="EJ25" s="245">
        <f t="shared" si="22"/>
        <v>0</v>
      </c>
      <c r="EK25" s="56"/>
      <c r="EL25" s="185"/>
      <c r="EM25" s="245">
        <f t="shared" si="23"/>
        <v>0</v>
      </c>
      <c r="EN25" s="185"/>
      <c r="EO25" s="245">
        <f t="shared" si="24"/>
        <v>0</v>
      </c>
      <c r="EQ25" s="185"/>
      <c r="ER25" s="245">
        <f t="shared" si="25"/>
        <v>0</v>
      </c>
      <c r="ES25" s="185"/>
      <c r="ET25" s="245">
        <f t="shared" si="26"/>
        <v>0</v>
      </c>
      <c r="EV25" s="185"/>
      <c r="EW25" s="245">
        <f t="shared" si="27"/>
        <v>1</v>
      </c>
      <c r="EX25" s="185"/>
      <c r="EY25" s="245">
        <f t="shared" si="28"/>
        <v>0</v>
      </c>
      <c r="FA25" s="185"/>
      <c r="FB25" s="245">
        <f t="shared" si="29"/>
        <v>0</v>
      </c>
      <c r="FC25" s="185"/>
      <c r="FD25" s="245">
        <f t="shared" si="30"/>
        <v>0</v>
      </c>
      <c r="FF25" s="185"/>
      <c r="FG25" s="245">
        <f t="shared" si="31"/>
        <v>0</v>
      </c>
      <c r="FH25" s="185"/>
      <c r="FI25" s="245">
        <f t="shared" si="32"/>
        <v>0</v>
      </c>
      <c r="FJ25" s="354"/>
    </row>
    <row r="26" spans="1:166" s="108" customFormat="1" ht="15" customHeight="1" thickBot="1">
      <c r="B26" s="724" t="s">
        <v>27</v>
      </c>
      <c r="C26" s="724"/>
      <c r="D26" s="724"/>
      <c r="E26" s="724"/>
      <c r="F26" s="725"/>
      <c r="G26" s="460"/>
      <c r="H26" s="726"/>
      <c r="I26" s="460"/>
      <c r="J26" s="727"/>
      <c r="K26" s="728"/>
      <c r="L26" s="727"/>
      <c r="M26" s="728"/>
      <c r="N26" s="727"/>
      <c r="O26" s="728"/>
      <c r="P26" s="727"/>
      <c r="Q26" s="728"/>
      <c r="R26" s="727"/>
      <c r="S26" s="728"/>
      <c r="T26" s="727"/>
      <c r="U26" s="752"/>
      <c r="V26" s="762"/>
      <c r="W26" s="728"/>
      <c r="X26" s="727"/>
      <c r="Y26" s="728"/>
      <c r="Z26" s="727"/>
      <c r="AA26" s="752"/>
      <c r="AB26" s="762"/>
      <c r="AC26" s="752"/>
      <c r="AE26" s="727"/>
      <c r="AF26" s="728">
        <v>3304</v>
      </c>
      <c r="AG26" s="727"/>
      <c r="AH26" s="728">
        <v>109</v>
      </c>
      <c r="AI26" s="727"/>
      <c r="AJ26" s="728">
        <v>68</v>
      </c>
      <c r="AK26" s="727"/>
      <c r="AL26" s="728">
        <v>916</v>
      </c>
      <c r="AM26" s="727"/>
      <c r="AN26" s="728">
        <v>-565</v>
      </c>
      <c r="AO26" s="727"/>
      <c r="AP26" s="752">
        <v>0</v>
      </c>
      <c r="AQ26" s="762"/>
      <c r="AR26" s="728">
        <v>3832</v>
      </c>
      <c r="AS26" s="727"/>
      <c r="AT26" s="728">
        <v>85</v>
      </c>
      <c r="AU26" s="727"/>
      <c r="AV26" s="752">
        <v>0</v>
      </c>
      <c r="AW26" s="762"/>
      <c r="AX26" s="752">
        <v>3917</v>
      </c>
      <c r="AZ26" s="727"/>
      <c r="BA26" s="728">
        <v>1548</v>
      </c>
      <c r="BB26" s="727"/>
      <c r="BC26" s="728">
        <v>394</v>
      </c>
      <c r="BD26" s="727"/>
      <c r="BE26" s="728">
        <v>329</v>
      </c>
      <c r="BF26" s="727"/>
      <c r="BG26" s="728">
        <v>429</v>
      </c>
      <c r="BH26" s="727"/>
      <c r="BI26" s="728">
        <v>-386</v>
      </c>
      <c r="BJ26" s="727"/>
      <c r="BK26" s="752">
        <v>0</v>
      </c>
      <c r="BL26" s="762"/>
      <c r="BM26" s="728">
        <v>2315</v>
      </c>
      <c r="BN26" s="727"/>
      <c r="BO26" s="728">
        <v>-28</v>
      </c>
      <c r="BP26" s="727"/>
      <c r="BQ26" s="752">
        <v>0</v>
      </c>
      <c r="BR26" s="762"/>
      <c r="BS26" s="752">
        <v>2287</v>
      </c>
      <c r="BU26" s="727"/>
      <c r="BV26" s="728">
        <v>3368</v>
      </c>
      <c r="BW26" s="727"/>
      <c r="BX26" s="728">
        <v>795</v>
      </c>
      <c r="BY26" s="727"/>
      <c r="BZ26" s="728">
        <v>522</v>
      </c>
      <c r="CA26" s="727"/>
      <c r="CB26" s="728">
        <v>889</v>
      </c>
      <c r="CC26" s="727"/>
      <c r="CD26" s="728">
        <v>-704</v>
      </c>
      <c r="CE26" s="727"/>
      <c r="CF26" s="752">
        <v>0</v>
      </c>
      <c r="CG26" s="762"/>
      <c r="CH26" s="728">
        <v>4870</v>
      </c>
      <c r="CI26" s="727"/>
      <c r="CJ26" s="728">
        <v>-93</v>
      </c>
      <c r="CK26" s="727"/>
      <c r="CL26" s="752">
        <v>1</v>
      </c>
      <c r="CM26" s="762"/>
      <c r="CN26" s="752">
        <v>4778</v>
      </c>
      <c r="CP26" s="727"/>
      <c r="CQ26" s="728"/>
      <c r="CR26" s="727"/>
      <c r="CS26" s="728"/>
      <c r="CT26" s="727"/>
      <c r="CU26" s="728"/>
      <c r="CV26" s="727"/>
      <c r="CW26" s="728"/>
      <c r="CX26" s="727"/>
      <c r="CY26" s="728"/>
      <c r="CZ26" s="727"/>
      <c r="DA26" s="752"/>
      <c r="DB26" s="762"/>
      <c r="DC26" s="728"/>
      <c r="DD26" s="727"/>
      <c r="DE26" s="728"/>
      <c r="DF26" s="727"/>
      <c r="DG26" s="752"/>
      <c r="DH26" s="762"/>
      <c r="DI26" s="752"/>
      <c r="DK26" s="727"/>
      <c r="DL26" s="728"/>
      <c r="DM26" s="727"/>
      <c r="DN26" s="728"/>
      <c r="DO26" s="727"/>
      <c r="DP26" s="728"/>
      <c r="DQ26" s="727"/>
      <c r="DR26" s="728"/>
      <c r="DS26" s="727"/>
      <c r="DT26" s="728"/>
      <c r="DU26" s="727"/>
      <c r="DV26" s="752"/>
      <c r="DW26" s="762"/>
      <c r="DX26" s="728"/>
      <c r="DY26" s="727"/>
      <c r="DZ26" s="728"/>
      <c r="EA26" s="727"/>
      <c r="EB26" s="752"/>
      <c r="EC26" s="762"/>
      <c r="ED26" s="752"/>
      <c r="EF26" s="353"/>
      <c r="EG26" s="185"/>
      <c r="EH26" s="245">
        <f t="shared" si="21"/>
        <v>0</v>
      </c>
      <c r="EI26" s="185"/>
      <c r="EJ26" s="245">
        <f t="shared" si="22"/>
        <v>0</v>
      </c>
      <c r="EK26" s="221"/>
      <c r="EL26" s="185"/>
      <c r="EM26" s="245">
        <f t="shared" si="23"/>
        <v>0</v>
      </c>
      <c r="EN26" s="185"/>
      <c r="EO26" s="245">
        <f t="shared" si="24"/>
        <v>0</v>
      </c>
      <c r="EP26" s="90"/>
      <c r="EQ26" s="185"/>
      <c r="ER26" s="245">
        <f t="shared" si="25"/>
        <v>1</v>
      </c>
      <c r="ES26" s="185"/>
      <c r="ET26" s="245">
        <f t="shared" si="26"/>
        <v>0</v>
      </c>
      <c r="EU26" s="90"/>
      <c r="EV26" s="185"/>
      <c r="EW26" s="245">
        <f t="shared" si="27"/>
        <v>0</v>
      </c>
      <c r="EX26" s="185"/>
      <c r="EY26" s="245">
        <f t="shared" si="28"/>
        <v>0</v>
      </c>
      <c r="EZ26" s="90"/>
      <c r="FA26" s="185"/>
      <c r="FB26" s="245">
        <f t="shared" si="29"/>
        <v>0</v>
      </c>
      <c r="FC26" s="185"/>
      <c r="FD26" s="245">
        <f t="shared" si="30"/>
        <v>0</v>
      </c>
      <c r="FE26" s="90"/>
      <c r="FF26" s="185"/>
      <c r="FG26" s="245">
        <f t="shared" si="31"/>
        <v>0</v>
      </c>
      <c r="FH26" s="185"/>
      <c r="FI26" s="245">
        <f t="shared" si="32"/>
        <v>0</v>
      </c>
      <c r="FJ26" s="355"/>
    </row>
    <row r="27" spans="1:166" s="90" customFormat="1" ht="15" customHeight="1" thickTop="1">
      <c r="B27" s="87"/>
      <c r="G27" s="94"/>
      <c r="H27" s="376"/>
      <c r="I27" s="94"/>
      <c r="W27" s="221"/>
      <c r="Y27" s="221"/>
      <c r="AA27" s="221"/>
      <c r="AC27" s="221"/>
      <c r="AR27" s="221"/>
      <c r="AT27" s="221"/>
      <c r="AV27" s="221"/>
      <c r="AX27" s="221"/>
      <c r="BM27" s="221"/>
      <c r="BO27" s="221"/>
      <c r="BQ27" s="221"/>
      <c r="BS27" s="221"/>
      <c r="CH27" s="221"/>
      <c r="CJ27" s="221"/>
      <c r="CL27" s="221"/>
      <c r="CN27" s="221"/>
      <c r="DC27" s="221"/>
      <c r="DE27" s="221"/>
      <c r="DG27" s="221"/>
      <c r="DI27" s="221"/>
      <c r="DX27" s="221"/>
      <c r="DZ27" s="221"/>
      <c r="EB27" s="221"/>
      <c r="ED27" s="221"/>
    </row>
    <row r="28" spans="1:166" s="90" customFormat="1" ht="15" customHeight="1">
      <c r="H28" s="99"/>
      <c r="W28" s="221"/>
      <c r="Y28" s="221"/>
      <c r="AA28" s="221"/>
      <c r="AC28" s="221"/>
      <c r="AR28" s="221"/>
      <c r="AT28" s="221"/>
      <c r="AV28" s="221"/>
      <c r="AX28" s="221"/>
      <c r="BM28" s="221"/>
      <c r="BO28" s="221"/>
      <c r="BQ28" s="221"/>
      <c r="BS28" s="221"/>
      <c r="CH28" s="221"/>
      <c r="CJ28" s="221"/>
      <c r="CL28" s="221"/>
      <c r="CN28" s="221"/>
      <c r="DC28" s="221"/>
      <c r="DE28" s="221"/>
      <c r="DG28" s="221"/>
      <c r="DI28" s="221"/>
      <c r="DX28" s="221"/>
      <c r="DZ28" s="221"/>
      <c r="EB28" s="221"/>
      <c r="ED28" s="221"/>
      <c r="EG28" s="261"/>
      <c r="EH28" s="261"/>
      <c r="EI28" s="261"/>
      <c r="EJ28" s="261"/>
      <c r="EL28" s="261"/>
      <c r="EM28" s="261"/>
      <c r="EN28" s="261"/>
      <c r="EO28" s="261"/>
      <c r="EQ28" s="261"/>
      <c r="ER28" s="261"/>
      <c r="ES28" s="261"/>
      <c r="ET28" s="261"/>
      <c r="EV28" s="261"/>
      <c r="EW28" s="261"/>
      <c r="EX28" s="261"/>
      <c r="EY28" s="261"/>
      <c r="FA28" s="261"/>
      <c r="FB28" s="261"/>
      <c r="FC28" s="261"/>
      <c r="FD28" s="261"/>
      <c r="FF28" s="261"/>
      <c r="FG28" s="261"/>
      <c r="FH28" s="261"/>
      <c r="FI28" s="261"/>
    </row>
    <row r="29" spans="1:166" ht="23.25" customHeight="1">
      <c r="B29" s="1358" t="s">
        <v>65</v>
      </c>
      <c r="C29" s="1358"/>
      <c r="D29" s="1358"/>
      <c r="E29" s="1358"/>
      <c r="F29" s="1358"/>
      <c r="G29" s="21"/>
      <c r="H29" s="1358" t="s">
        <v>0</v>
      </c>
      <c r="J29" s="892" t="s">
        <v>251</v>
      </c>
      <c r="K29" s="892"/>
      <c r="L29" s="892"/>
      <c r="M29" s="892"/>
      <c r="N29" s="892"/>
      <c r="O29" s="892"/>
      <c r="P29" s="892"/>
      <c r="Q29" s="892"/>
      <c r="R29" s="892"/>
      <c r="S29" s="892"/>
      <c r="T29" s="892"/>
      <c r="U29" s="892"/>
      <c r="V29" s="892"/>
      <c r="W29" s="892"/>
      <c r="X29" s="892"/>
      <c r="Y29" s="892"/>
      <c r="Z29" s="892"/>
      <c r="AA29" s="892"/>
      <c r="AB29" s="892"/>
      <c r="AC29" s="892"/>
      <c r="AE29" s="892" t="s">
        <v>255</v>
      </c>
      <c r="AF29" s="892"/>
      <c r="AG29" s="892"/>
      <c r="AH29" s="892"/>
      <c r="AI29" s="892"/>
      <c r="AJ29" s="892"/>
      <c r="AK29" s="892"/>
      <c r="AL29" s="892"/>
      <c r="AM29" s="892"/>
      <c r="AN29" s="892"/>
      <c r="AO29" s="892"/>
      <c r="AP29" s="892"/>
      <c r="AQ29" s="892"/>
      <c r="AR29" s="892"/>
      <c r="AS29" s="892"/>
      <c r="AT29" s="892"/>
      <c r="AU29" s="892"/>
      <c r="AV29" s="892"/>
      <c r="AW29" s="892"/>
      <c r="AX29" s="892"/>
      <c r="AZ29" s="892" t="s">
        <v>371</v>
      </c>
      <c r="BA29" s="892"/>
      <c r="BB29" s="892"/>
      <c r="BC29" s="892"/>
      <c r="BD29" s="892"/>
      <c r="BE29" s="892"/>
      <c r="BF29" s="892"/>
      <c r="BG29" s="892"/>
      <c r="BH29" s="892"/>
      <c r="BI29" s="892"/>
      <c r="BJ29" s="892"/>
      <c r="BK29" s="892"/>
      <c r="BL29" s="892"/>
      <c r="BM29" s="892"/>
      <c r="BN29" s="892"/>
      <c r="BO29" s="892"/>
      <c r="BP29" s="892"/>
      <c r="BQ29" s="892"/>
      <c r="BR29" s="892"/>
      <c r="BS29" s="892"/>
      <c r="BU29" s="892" t="s">
        <v>375</v>
      </c>
      <c r="BV29" s="892"/>
      <c r="BW29" s="892"/>
      <c r="BX29" s="892"/>
      <c r="BY29" s="892"/>
      <c r="BZ29" s="892"/>
      <c r="CA29" s="892"/>
      <c r="CB29" s="892"/>
      <c r="CC29" s="892"/>
      <c r="CD29" s="892"/>
      <c r="CE29" s="892"/>
      <c r="CF29" s="892"/>
      <c r="CG29" s="892"/>
      <c r="CH29" s="892"/>
      <c r="CI29" s="892"/>
      <c r="CJ29" s="892"/>
      <c r="CK29" s="892"/>
      <c r="CL29" s="892"/>
      <c r="CM29" s="892"/>
      <c r="CN29" s="892"/>
      <c r="CP29" s="892" t="s">
        <v>461</v>
      </c>
      <c r="CQ29" s="892"/>
      <c r="CR29" s="892"/>
      <c r="CS29" s="892"/>
      <c r="CT29" s="892"/>
      <c r="CU29" s="892"/>
      <c r="CV29" s="892"/>
      <c r="CW29" s="892"/>
      <c r="CX29" s="892"/>
      <c r="CY29" s="892"/>
      <c r="CZ29" s="892"/>
      <c r="DA29" s="892"/>
      <c r="DB29" s="892"/>
      <c r="DC29" s="892"/>
      <c r="DD29" s="892"/>
      <c r="DE29" s="892"/>
      <c r="DF29" s="892"/>
      <c r="DG29" s="892"/>
      <c r="DH29" s="892"/>
      <c r="DI29" s="892"/>
      <c r="DK29" s="892" t="s">
        <v>465</v>
      </c>
      <c r="DL29" s="892"/>
      <c r="DM29" s="892"/>
      <c r="DN29" s="892"/>
      <c r="DO29" s="892"/>
      <c r="DP29" s="892"/>
      <c r="DQ29" s="892"/>
      <c r="DR29" s="892"/>
      <c r="DS29" s="892"/>
      <c r="DT29" s="892"/>
      <c r="DU29" s="892"/>
      <c r="DV29" s="892"/>
      <c r="DW29" s="892"/>
      <c r="DX29" s="892"/>
      <c r="DY29" s="892"/>
      <c r="DZ29" s="892"/>
      <c r="EA29" s="892"/>
      <c r="EB29" s="892"/>
      <c r="EC29" s="892"/>
      <c r="ED29" s="892"/>
    </row>
    <row r="30" spans="1:166" s="62" customFormat="1" ht="29.25" customHeight="1">
      <c r="B30" s="1397"/>
      <c r="C30" s="1397"/>
      <c r="D30" s="1397"/>
      <c r="E30" s="1397"/>
      <c r="F30" s="1397"/>
      <c r="H30" s="1397"/>
      <c r="J30" s="1391"/>
      <c r="K30" s="1393"/>
      <c r="L30" s="1391" t="s">
        <v>25</v>
      </c>
      <c r="M30" s="1390"/>
      <c r="N30" s="1391" t="s">
        <v>26</v>
      </c>
      <c r="O30" s="1390"/>
      <c r="P30" s="1385" t="s">
        <v>108</v>
      </c>
      <c r="Q30" s="1388"/>
      <c r="R30" s="1385" t="s">
        <v>323</v>
      </c>
      <c r="S30" s="1388"/>
      <c r="T30" s="1391" t="s">
        <v>10</v>
      </c>
      <c r="U30" s="1391"/>
      <c r="V30" s="1389" t="s">
        <v>131</v>
      </c>
      <c r="W30" s="1388"/>
      <c r="X30" s="1386"/>
      <c r="Y30" s="1387"/>
      <c r="Z30" s="1386"/>
      <c r="AA30" s="1387"/>
      <c r="AB30" s="1386"/>
      <c r="AC30" s="1387"/>
      <c r="AD30" s="498"/>
      <c r="AE30" s="1391"/>
      <c r="AF30" s="1393"/>
      <c r="AG30" s="1391" t="s">
        <v>25</v>
      </c>
      <c r="AH30" s="1390"/>
      <c r="AI30" s="1391" t="s">
        <v>26</v>
      </c>
      <c r="AJ30" s="1390"/>
      <c r="AK30" s="1385" t="s">
        <v>108</v>
      </c>
      <c r="AL30" s="1388"/>
      <c r="AM30" s="1385" t="s">
        <v>323</v>
      </c>
      <c r="AN30" s="1388"/>
      <c r="AO30" s="1391" t="s">
        <v>10</v>
      </c>
      <c r="AP30" s="1391"/>
      <c r="AQ30" s="1389" t="s">
        <v>131</v>
      </c>
      <c r="AR30" s="1388"/>
      <c r="AS30" s="1386"/>
      <c r="AT30" s="1387"/>
      <c r="AU30" s="1386"/>
      <c r="AV30" s="1387"/>
      <c r="AW30" s="1386"/>
      <c r="AX30" s="1387"/>
      <c r="AY30" s="498"/>
      <c r="AZ30" s="1391"/>
      <c r="BA30" s="1393"/>
      <c r="BB30" s="1391" t="s">
        <v>25</v>
      </c>
      <c r="BC30" s="1390"/>
      <c r="BD30" s="1391" t="s">
        <v>26</v>
      </c>
      <c r="BE30" s="1390"/>
      <c r="BF30" s="1385" t="s">
        <v>108</v>
      </c>
      <c r="BG30" s="1388"/>
      <c r="BH30" s="1385" t="s">
        <v>323</v>
      </c>
      <c r="BI30" s="1388"/>
      <c r="BJ30" s="1391" t="s">
        <v>10</v>
      </c>
      <c r="BK30" s="1391"/>
      <c r="BL30" s="1389" t="s">
        <v>131</v>
      </c>
      <c r="BM30" s="1388"/>
      <c r="BN30" s="1386"/>
      <c r="BO30" s="1387"/>
      <c r="BP30" s="1386"/>
      <c r="BQ30" s="1387"/>
      <c r="BR30" s="1386"/>
      <c r="BS30" s="1387"/>
      <c r="BT30" s="498"/>
      <c r="BU30" s="1391"/>
      <c r="BV30" s="1393"/>
      <c r="BW30" s="1391" t="s">
        <v>25</v>
      </c>
      <c r="BX30" s="1390"/>
      <c r="BY30" s="1391" t="s">
        <v>26</v>
      </c>
      <c r="BZ30" s="1390"/>
      <c r="CA30" s="1385" t="s">
        <v>108</v>
      </c>
      <c r="CB30" s="1388"/>
      <c r="CC30" s="1385" t="s">
        <v>323</v>
      </c>
      <c r="CD30" s="1388"/>
      <c r="CE30" s="1391" t="s">
        <v>10</v>
      </c>
      <c r="CF30" s="1391"/>
      <c r="CG30" s="1389" t="s">
        <v>131</v>
      </c>
      <c r="CH30" s="1388"/>
      <c r="CI30" s="1386"/>
      <c r="CJ30" s="1387"/>
      <c r="CK30" s="1386"/>
      <c r="CL30" s="1387"/>
      <c r="CM30" s="1386"/>
      <c r="CN30" s="1387"/>
      <c r="CO30" s="498"/>
      <c r="CP30" s="1391"/>
      <c r="CQ30" s="1393"/>
      <c r="CR30" s="1391" t="s">
        <v>25</v>
      </c>
      <c r="CS30" s="1390"/>
      <c r="CT30" s="1391" t="s">
        <v>26</v>
      </c>
      <c r="CU30" s="1390"/>
      <c r="CV30" s="1385" t="s">
        <v>108</v>
      </c>
      <c r="CW30" s="1388"/>
      <c r="CX30" s="1385" t="s">
        <v>323</v>
      </c>
      <c r="CY30" s="1388"/>
      <c r="CZ30" s="1391" t="s">
        <v>10</v>
      </c>
      <c r="DA30" s="1391"/>
      <c r="DB30" s="1389" t="s">
        <v>131</v>
      </c>
      <c r="DC30" s="1388"/>
      <c r="DD30" s="1386"/>
      <c r="DE30" s="1387"/>
      <c r="DF30" s="1386"/>
      <c r="DG30" s="1387"/>
      <c r="DH30" s="1386"/>
      <c r="DI30" s="1387"/>
      <c r="DJ30" s="498"/>
      <c r="DK30" s="1391"/>
      <c r="DL30" s="1393"/>
      <c r="DM30" s="1391" t="s">
        <v>25</v>
      </c>
      <c r="DN30" s="1390"/>
      <c r="DO30" s="1391" t="s">
        <v>26</v>
      </c>
      <c r="DP30" s="1390"/>
      <c r="DQ30" s="1385" t="s">
        <v>108</v>
      </c>
      <c r="DR30" s="1388"/>
      <c r="DS30" s="1385" t="s">
        <v>323</v>
      </c>
      <c r="DT30" s="1388"/>
      <c r="DU30" s="1391" t="s">
        <v>10</v>
      </c>
      <c r="DV30" s="1391"/>
      <c r="DW30" s="1389" t="s">
        <v>131</v>
      </c>
      <c r="DX30" s="1388"/>
      <c r="DY30" s="1386"/>
      <c r="DZ30" s="1387"/>
      <c r="EA30" s="1386"/>
      <c r="EB30" s="1387"/>
      <c r="EC30" s="1386"/>
      <c r="ED30" s="1387"/>
      <c r="EG30" s="262"/>
      <c r="EH30" s="262"/>
      <c r="EI30" s="262"/>
      <c r="EJ30" s="262"/>
      <c r="EL30" s="262"/>
      <c r="EM30" s="262"/>
      <c r="EN30" s="262"/>
      <c r="EO30" s="262"/>
      <c r="EQ30" s="262"/>
      <c r="ER30" s="262"/>
      <c r="ES30" s="262"/>
      <c r="ET30" s="262"/>
      <c r="EV30" s="262"/>
      <c r="EW30" s="262"/>
      <c r="EX30" s="262"/>
      <c r="EY30" s="262"/>
      <c r="FA30" s="262"/>
      <c r="FB30" s="262"/>
      <c r="FC30" s="262"/>
      <c r="FD30" s="262"/>
      <c r="FF30" s="262"/>
      <c r="FG30" s="262"/>
      <c r="FH30" s="262"/>
      <c r="FI30" s="262"/>
    </row>
    <row r="31" spans="1:166" s="39" customFormat="1" ht="29.25" customHeight="1">
      <c r="B31" s="1379"/>
      <c r="C31" s="1379"/>
      <c r="D31" s="1379"/>
      <c r="E31" s="1379"/>
      <c r="F31" s="1379"/>
      <c r="H31" s="1379"/>
      <c r="J31" s="236"/>
      <c r="K31" s="764"/>
      <c r="L31" s="236" t="s">
        <v>263</v>
      </c>
      <c r="M31" s="41" t="s">
        <v>251</v>
      </c>
      <c r="N31" s="236" t="s">
        <v>263</v>
      </c>
      <c r="O31" s="41" t="s">
        <v>251</v>
      </c>
      <c r="P31" s="236" t="s">
        <v>263</v>
      </c>
      <c r="Q31" s="41" t="s">
        <v>251</v>
      </c>
      <c r="R31" s="236" t="s">
        <v>263</v>
      </c>
      <c r="S31" s="41" t="s">
        <v>251</v>
      </c>
      <c r="T31" s="236" t="s">
        <v>263</v>
      </c>
      <c r="U31" s="237" t="s">
        <v>251</v>
      </c>
      <c r="V31" s="763" t="s">
        <v>263</v>
      </c>
      <c r="W31" s="41" t="s">
        <v>251</v>
      </c>
      <c r="X31" s="82"/>
      <c r="Y31" s="83"/>
      <c r="Z31" s="82"/>
      <c r="AA31" s="83"/>
      <c r="AB31" s="82"/>
      <c r="AC31" s="83"/>
      <c r="AD31" s="83"/>
      <c r="AE31" s="236"/>
      <c r="AF31" s="764"/>
      <c r="AG31" s="236"/>
      <c r="AH31" s="41" t="s">
        <v>255</v>
      </c>
      <c r="AI31" s="236"/>
      <c r="AJ31" s="41" t="s">
        <v>255</v>
      </c>
      <c r="AK31" s="236"/>
      <c r="AL31" s="41" t="s">
        <v>255</v>
      </c>
      <c r="AM31" s="236"/>
      <c r="AN31" s="41" t="s">
        <v>255</v>
      </c>
      <c r="AO31" s="236"/>
      <c r="AP31" s="237" t="s">
        <v>255</v>
      </c>
      <c r="AQ31" s="763"/>
      <c r="AR31" s="41" t="s">
        <v>255</v>
      </c>
      <c r="AS31" s="82"/>
      <c r="AT31" s="83"/>
      <c r="AU31" s="82"/>
      <c r="AV31" s="83"/>
      <c r="AW31" s="82"/>
      <c r="AX31" s="83"/>
      <c r="AY31" s="83"/>
      <c r="AZ31" s="236"/>
      <c r="BA31" s="764"/>
      <c r="BB31" s="236"/>
      <c r="BC31" s="41" t="s">
        <v>371</v>
      </c>
      <c r="BD31" s="236"/>
      <c r="BE31" s="41" t="s">
        <v>371</v>
      </c>
      <c r="BF31" s="236"/>
      <c r="BG31" s="41" t="s">
        <v>371</v>
      </c>
      <c r="BH31" s="236"/>
      <c r="BI31" s="41" t="s">
        <v>371</v>
      </c>
      <c r="BJ31" s="236"/>
      <c r="BK31" s="237" t="s">
        <v>371</v>
      </c>
      <c r="BL31" s="763"/>
      <c r="BM31" s="41" t="s">
        <v>371</v>
      </c>
      <c r="BN31" s="82"/>
      <c r="BO31" s="83"/>
      <c r="BP31" s="82"/>
      <c r="BQ31" s="83"/>
      <c r="BR31" s="82"/>
      <c r="BS31" s="83"/>
      <c r="BT31" s="83"/>
      <c r="BU31" s="236"/>
      <c r="BV31" s="764"/>
      <c r="BW31" s="236" t="s">
        <v>376</v>
      </c>
      <c r="BX31" s="41" t="s">
        <v>375</v>
      </c>
      <c r="BY31" s="236" t="s">
        <v>376</v>
      </c>
      <c r="BZ31" s="41" t="s">
        <v>375</v>
      </c>
      <c r="CA31" s="236" t="s">
        <v>376</v>
      </c>
      <c r="CB31" s="41" t="s">
        <v>375</v>
      </c>
      <c r="CC31" s="236" t="s">
        <v>376</v>
      </c>
      <c r="CD31" s="41" t="s">
        <v>375</v>
      </c>
      <c r="CE31" s="236" t="s">
        <v>376</v>
      </c>
      <c r="CF31" s="237" t="s">
        <v>375</v>
      </c>
      <c r="CG31" s="763" t="s">
        <v>376</v>
      </c>
      <c r="CH31" s="41" t="s">
        <v>375</v>
      </c>
      <c r="CI31" s="82"/>
      <c r="CJ31" s="83"/>
      <c r="CK31" s="82"/>
      <c r="CL31" s="83"/>
      <c r="CM31" s="82"/>
      <c r="CN31" s="83"/>
      <c r="CO31" s="83"/>
      <c r="CP31" s="236"/>
      <c r="CQ31" s="764"/>
      <c r="CR31" s="236" t="s">
        <v>473</v>
      </c>
      <c r="CS31" s="41" t="s">
        <v>461</v>
      </c>
      <c r="CT31" s="236" t="s">
        <v>473</v>
      </c>
      <c r="CU31" s="41" t="s">
        <v>461</v>
      </c>
      <c r="CV31" s="236" t="s">
        <v>473</v>
      </c>
      <c r="CW31" s="41" t="s">
        <v>461</v>
      </c>
      <c r="CX31" s="236" t="s">
        <v>473</v>
      </c>
      <c r="CY31" s="41" t="s">
        <v>461</v>
      </c>
      <c r="CZ31" s="236" t="s">
        <v>473</v>
      </c>
      <c r="DA31" s="237" t="s">
        <v>461</v>
      </c>
      <c r="DB31" s="763" t="s">
        <v>473</v>
      </c>
      <c r="DC31" s="41" t="s">
        <v>461</v>
      </c>
      <c r="DD31" s="82"/>
      <c r="DE31" s="83"/>
      <c r="DF31" s="82"/>
      <c r="DG31" s="83"/>
      <c r="DH31" s="82"/>
      <c r="DI31" s="83"/>
      <c r="DJ31" s="83"/>
      <c r="DK31" s="236"/>
      <c r="DL31" s="764"/>
      <c r="DM31" s="236" t="s">
        <v>474</v>
      </c>
      <c r="DN31" s="41" t="s">
        <v>465</v>
      </c>
      <c r="DO31" s="236" t="s">
        <v>474</v>
      </c>
      <c r="DP31" s="41" t="s">
        <v>465</v>
      </c>
      <c r="DQ31" s="236" t="s">
        <v>474</v>
      </c>
      <c r="DR31" s="41" t="s">
        <v>465</v>
      </c>
      <c r="DS31" s="236" t="s">
        <v>474</v>
      </c>
      <c r="DT31" s="41" t="s">
        <v>465</v>
      </c>
      <c r="DU31" s="236" t="s">
        <v>474</v>
      </c>
      <c r="DV31" s="237" t="s">
        <v>465</v>
      </c>
      <c r="DW31" s="763" t="s">
        <v>474</v>
      </c>
      <c r="DX31" s="41" t="s">
        <v>465</v>
      </c>
      <c r="DY31" s="82"/>
      <c r="DZ31" s="83"/>
      <c r="EA31" s="82"/>
      <c r="EB31" s="83"/>
      <c r="EC31" s="82"/>
      <c r="ED31" s="83"/>
      <c r="EG31" s="265"/>
      <c r="EH31" s="265"/>
      <c r="EI31" s="265"/>
      <c r="EJ31" s="265"/>
      <c r="EL31" s="265"/>
      <c r="EM31" s="265"/>
      <c r="EN31" s="265"/>
      <c r="EO31" s="265"/>
      <c r="EQ31" s="265"/>
      <c r="ER31" s="265"/>
      <c r="ES31" s="265"/>
      <c r="ET31" s="265"/>
      <c r="EV31" s="265"/>
      <c r="EW31" s="265"/>
      <c r="EX31" s="265"/>
      <c r="EY31" s="265"/>
      <c r="FA31" s="265"/>
      <c r="FB31" s="265"/>
      <c r="FC31" s="265"/>
      <c r="FD31" s="265"/>
      <c r="FF31" s="265"/>
      <c r="FG31" s="265"/>
      <c r="FH31" s="265"/>
      <c r="FI31" s="265"/>
    </row>
    <row r="32" spans="1:166" s="221" customFormat="1" ht="15" customHeight="1">
      <c r="B32" s="468"/>
      <c r="C32" s="468"/>
      <c r="D32" s="469"/>
      <c r="E32" s="469"/>
      <c r="F32" s="470"/>
      <c r="G32" s="471"/>
      <c r="H32" s="472"/>
      <c r="I32" s="113"/>
      <c r="J32" s="241"/>
      <c r="K32" s="242"/>
      <c r="L32" s="241"/>
      <c r="M32" s="242"/>
      <c r="N32" s="241"/>
      <c r="O32" s="242"/>
      <c r="P32" s="241"/>
      <c r="Q32" s="242"/>
      <c r="R32" s="241"/>
      <c r="S32" s="242"/>
      <c r="T32" s="241"/>
      <c r="U32" s="242"/>
      <c r="V32" s="241"/>
      <c r="W32" s="242"/>
      <c r="X32" s="241"/>
      <c r="Y32" s="242"/>
      <c r="Z32" s="241"/>
      <c r="AA32" s="242"/>
      <c r="AB32" s="241"/>
      <c r="AC32" s="242"/>
      <c r="AE32" s="241"/>
      <c r="AF32" s="242"/>
      <c r="AG32" s="241"/>
      <c r="AH32" s="242"/>
      <c r="AI32" s="241"/>
      <c r="AJ32" s="242"/>
      <c r="AK32" s="241"/>
      <c r="AL32" s="242"/>
      <c r="AM32" s="241"/>
      <c r="AN32" s="242"/>
      <c r="AO32" s="241"/>
      <c r="AP32" s="242"/>
      <c r="AQ32" s="241"/>
      <c r="AR32" s="242"/>
      <c r="AS32" s="241"/>
      <c r="AT32" s="242"/>
      <c r="AU32" s="241"/>
      <c r="AV32" s="242"/>
      <c r="AW32" s="241"/>
      <c r="AX32" s="242"/>
      <c r="AZ32" s="241"/>
      <c r="BA32" s="242"/>
      <c r="BB32" s="241"/>
      <c r="BC32" s="242"/>
      <c r="BD32" s="241"/>
      <c r="BE32" s="242"/>
      <c r="BF32" s="241"/>
      <c r="BG32" s="242"/>
      <c r="BH32" s="241"/>
      <c r="BI32" s="242"/>
      <c r="BJ32" s="241"/>
      <c r="BK32" s="242"/>
      <c r="BL32" s="241"/>
      <c r="BM32" s="242"/>
      <c r="BN32" s="241"/>
      <c r="BO32" s="242"/>
      <c r="BP32" s="241"/>
      <c r="BQ32" s="242"/>
      <c r="BR32" s="241"/>
      <c r="BS32" s="242"/>
      <c r="BU32" s="241"/>
      <c r="BV32" s="242"/>
      <c r="BW32" s="241"/>
      <c r="BX32" s="242"/>
      <c r="BY32" s="241"/>
      <c r="BZ32" s="242"/>
      <c r="CA32" s="241"/>
      <c r="CB32" s="242"/>
      <c r="CC32" s="241"/>
      <c r="CD32" s="242"/>
      <c r="CE32" s="241"/>
      <c r="CF32" s="242"/>
      <c r="CG32" s="241"/>
      <c r="CH32" s="242"/>
      <c r="CI32" s="241"/>
      <c r="CJ32" s="242"/>
      <c r="CK32" s="241"/>
      <c r="CL32" s="242"/>
      <c r="CM32" s="241"/>
      <c r="CN32" s="242"/>
      <c r="CP32" s="241"/>
      <c r="CQ32" s="242"/>
      <c r="CR32" s="241"/>
      <c r="CS32" s="242"/>
      <c r="CT32" s="241"/>
      <c r="CU32" s="242"/>
      <c r="CV32" s="241"/>
      <c r="CW32" s="242"/>
      <c r="CX32" s="241"/>
      <c r="CY32" s="242"/>
      <c r="CZ32" s="241"/>
      <c r="DA32" s="242"/>
      <c r="DB32" s="241"/>
      <c r="DC32" s="242"/>
      <c r="DD32" s="241"/>
      <c r="DE32" s="242"/>
      <c r="DF32" s="241"/>
      <c r="DG32" s="242"/>
      <c r="DH32" s="241"/>
      <c r="DI32" s="242"/>
      <c r="DK32" s="241"/>
      <c r="DL32" s="242"/>
      <c r="DM32" s="241"/>
      <c r="DN32" s="242"/>
      <c r="DO32" s="241"/>
      <c r="DP32" s="242"/>
      <c r="DQ32" s="241"/>
      <c r="DR32" s="242"/>
      <c r="DS32" s="241"/>
      <c r="DT32" s="242"/>
      <c r="DU32" s="241"/>
      <c r="DV32" s="242"/>
      <c r="DW32" s="241"/>
      <c r="DX32" s="242"/>
      <c r="DY32" s="241"/>
      <c r="DZ32" s="242"/>
      <c r="EA32" s="241"/>
      <c r="EB32" s="242"/>
      <c r="EC32" s="241"/>
      <c r="ED32" s="242"/>
      <c r="EG32" s="478"/>
      <c r="EH32" s="478"/>
      <c r="EI32" s="478"/>
      <c r="EJ32" s="478"/>
      <c r="EL32" s="478"/>
      <c r="EM32" s="478"/>
      <c r="EN32" s="478"/>
      <c r="EO32" s="478"/>
      <c r="EQ32" s="478"/>
      <c r="ER32" s="478"/>
      <c r="ES32" s="478"/>
      <c r="ET32" s="478"/>
      <c r="EV32" s="478"/>
      <c r="EW32" s="478"/>
      <c r="EX32" s="478"/>
      <c r="EY32" s="478"/>
      <c r="FA32" s="478"/>
      <c r="FB32" s="478"/>
      <c r="FC32" s="478"/>
      <c r="FD32" s="478"/>
      <c r="FF32" s="478"/>
      <c r="FG32" s="478"/>
      <c r="FH32" s="478"/>
      <c r="FI32" s="478"/>
    </row>
    <row r="33" spans="1:166" s="221" customFormat="1" ht="23.25" customHeight="1">
      <c r="B33" s="474" t="s">
        <v>729</v>
      </c>
      <c r="C33" s="474"/>
      <c r="D33" s="474"/>
      <c r="E33" s="474"/>
      <c r="F33" s="442"/>
      <c r="G33" s="442"/>
      <c r="H33" s="475"/>
      <c r="J33" s="441"/>
      <c r="K33" s="441"/>
      <c r="L33" s="441"/>
      <c r="M33" s="441"/>
      <c r="N33" s="441"/>
      <c r="O33" s="441"/>
      <c r="P33" s="441"/>
      <c r="Q33" s="441"/>
      <c r="R33" s="441"/>
      <c r="S33" s="441"/>
      <c r="T33" s="441"/>
      <c r="U33" s="441"/>
      <c r="V33" s="441"/>
      <c r="W33" s="441"/>
      <c r="X33" s="441"/>
      <c r="Y33" s="441"/>
      <c r="Z33" s="441"/>
      <c r="AA33" s="441"/>
      <c r="AB33" s="441"/>
      <c r="AC33" s="441"/>
      <c r="AE33" s="441"/>
      <c r="AF33" s="441"/>
      <c r="AG33" s="441"/>
      <c r="AH33" s="441"/>
      <c r="AI33" s="441"/>
      <c r="AJ33" s="441"/>
      <c r="AK33" s="441"/>
      <c r="AL33" s="441"/>
      <c r="AM33" s="441"/>
      <c r="AN33" s="441"/>
      <c r="AO33" s="441"/>
      <c r="AP33" s="441"/>
      <c r="AQ33" s="441"/>
      <c r="AR33" s="441"/>
      <c r="AS33" s="441"/>
      <c r="AT33" s="441"/>
      <c r="AU33" s="441"/>
      <c r="AV33" s="441"/>
      <c r="AW33" s="441"/>
      <c r="AX33" s="441"/>
      <c r="AZ33" s="441"/>
      <c r="BA33" s="441"/>
      <c r="BB33" s="441"/>
      <c r="BC33" s="441"/>
      <c r="BD33" s="441"/>
      <c r="BE33" s="441"/>
      <c r="BF33" s="441"/>
      <c r="BG33" s="441"/>
      <c r="BH33" s="441"/>
      <c r="BI33" s="441"/>
      <c r="BJ33" s="441"/>
      <c r="BK33" s="441"/>
      <c r="BL33" s="441"/>
      <c r="BM33" s="441"/>
      <c r="BN33" s="441"/>
      <c r="BO33" s="441"/>
      <c r="BP33" s="441"/>
      <c r="BQ33" s="441"/>
      <c r="BR33" s="441"/>
      <c r="BS33" s="441"/>
      <c r="BU33" s="441"/>
      <c r="BV33" s="441"/>
      <c r="BW33" s="441"/>
      <c r="BX33" s="441"/>
      <c r="BY33" s="441"/>
      <c r="BZ33" s="441"/>
      <c r="CA33" s="441"/>
      <c r="CB33" s="441"/>
      <c r="CC33" s="441"/>
      <c r="CD33" s="441"/>
      <c r="CE33" s="441"/>
      <c r="CF33" s="441"/>
      <c r="CG33" s="441"/>
      <c r="CH33" s="441"/>
      <c r="CI33" s="441"/>
      <c r="CJ33" s="441"/>
      <c r="CK33" s="441"/>
      <c r="CL33" s="441"/>
      <c r="CM33" s="441"/>
      <c r="CN33" s="441"/>
      <c r="CP33" s="441"/>
      <c r="CQ33" s="441"/>
      <c r="CR33" s="441"/>
      <c r="CS33" s="441"/>
      <c r="CT33" s="441"/>
      <c r="CU33" s="441"/>
      <c r="CV33" s="441"/>
      <c r="CW33" s="441"/>
      <c r="CX33" s="441"/>
      <c r="CY33" s="441"/>
      <c r="CZ33" s="441"/>
      <c r="DA33" s="441"/>
      <c r="DB33" s="441"/>
      <c r="DC33" s="441"/>
      <c r="DD33" s="441"/>
      <c r="DE33" s="441"/>
      <c r="DF33" s="441"/>
      <c r="DG33" s="441"/>
      <c r="DH33" s="441"/>
      <c r="DI33" s="441"/>
      <c r="DK33" s="441"/>
      <c r="DL33" s="441"/>
      <c r="DM33" s="441"/>
      <c r="DN33" s="441"/>
      <c r="DO33" s="441"/>
      <c r="DP33" s="441"/>
      <c r="DQ33" s="441"/>
      <c r="DR33" s="441"/>
      <c r="DS33" s="441"/>
      <c r="DT33" s="441"/>
      <c r="DU33" s="441"/>
      <c r="DV33" s="441"/>
      <c r="DW33" s="441"/>
      <c r="DX33" s="441"/>
      <c r="DY33" s="441"/>
      <c r="DZ33" s="441"/>
      <c r="EA33" s="441"/>
      <c r="EB33" s="441"/>
      <c r="EC33" s="441"/>
      <c r="ED33" s="441"/>
      <c r="EG33" s="478"/>
      <c r="EH33" s="478"/>
      <c r="EI33" s="478"/>
      <c r="EJ33" s="478"/>
      <c r="EL33" s="478"/>
      <c r="EM33" s="478"/>
      <c r="EN33" s="478"/>
      <c r="EO33" s="478"/>
      <c r="EQ33" s="478"/>
      <c r="ER33" s="478"/>
      <c r="ES33" s="478"/>
      <c r="ET33" s="478"/>
      <c r="EV33" s="478"/>
      <c r="EW33" s="478"/>
      <c r="EX33" s="478"/>
      <c r="EY33" s="478"/>
      <c r="FA33" s="478"/>
      <c r="FB33" s="478"/>
      <c r="FC33" s="478"/>
      <c r="FD33" s="478"/>
      <c r="FF33" s="478"/>
      <c r="FG33" s="478"/>
      <c r="FH33" s="478"/>
      <c r="FI33" s="478"/>
    </row>
    <row r="34" spans="1:166" s="221" customFormat="1" ht="15" customHeight="1">
      <c r="F34" s="113"/>
      <c r="G34" s="113"/>
      <c r="H34" s="376"/>
      <c r="J34" s="477"/>
      <c r="K34" s="419"/>
      <c r="L34" s="477"/>
      <c r="M34" s="419"/>
      <c r="N34" s="477"/>
      <c r="O34" s="419"/>
      <c r="P34" s="477"/>
      <c r="Q34" s="419"/>
      <c r="R34" s="477"/>
      <c r="S34" s="419"/>
      <c r="T34" s="477"/>
      <c r="U34" s="419"/>
      <c r="V34" s="477"/>
      <c r="W34" s="419"/>
      <c r="X34" s="477"/>
      <c r="Y34" s="419"/>
      <c r="Z34" s="477"/>
      <c r="AA34" s="419"/>
      <c r="AB34" s="477"/>
      <c r="AC34" s="419"/>
      <c r="AE34" s="477"/>
      <c r="AF34" s="419"/>
      <c r="AG34" s="477"/>
      <c r="AH34" s="419"/>
      <c r="AI34" s="477"/>
      <c r="AJ34" s="419"/>
      <c r="AK34" s="477"/>
      <c r="AL34" s="419"/>
      <c r="AM34" s="477"/>
      <c r="AN34" s="419"/>
      <c r="AO34" s="477"/>
      <c r="AP34" s="419"/>
      <c r="AQ34" s="477"/>
      <c r="AR34" s="419"/>
      <c r="AS34" s="477"/>
      <c r="AT34" s="419"/>
      <c r="AU34" s="477"/>
      <c r="AV34" s="419"/>
      <c r="AW34" s="477"/>
      <c r="AX34" s="419"/>
      <c r="AZ34" s="477"/>
      <c r="BA34" s="419"/>
      <c r="BB34" s="477"/>
      <c r="BC34" s="419"/>
      <c r="BD34" s="477"/>
      <c r="BE34" s="419"/>
      <c r="BF34" s="477"/>
      <c r="BG34" s="419"/>
      <c r="BH34" s="477"/>
      <c r="BI34" s="419"/>
      <c r="BJ34" s="477"/>
      <c r="BK34" s="419"/>
      <c r="BL34" s="477"/>
      <c r="BM34" s="419"/>
      <c r="BN34" s="477"/>
      <c r="BO34" s="419"/>
      <c r="BP34" s="477"/>
      <c r="BQ34" s="419"/>
      <c r="BR34" s="477"/>
      <c r="BS34" s="419"/>
      <c r="BU34" s="477"/>
      <c r="BV34" s="419"/>
      <c r="BW34" s="477"/>
      <c r="BX34" s="419"/>
      <c r="BY34" s="477"/>
      <c r="BZ34" s="419"/>
      <c r="CA34" s="477"/>
      <c r="CB34" s="419"/>
      <c r="CC34" s="477"/>
      <c r="CD34" s="419"/>
      <c r="CE34" s="477"/>
      <c r="CF34" s="419"/>
      <c r="CG34" s="477"/>
      <c r="CH34" s="419"/>
      <c r="CI34" s="477"/>
      <c r="CJ34" s="419"/>
      <c r="CK34" s="477"/>
      <c r="CL34" s="419"/>
      <c r="CM34" s="477"/>
      <c r="CN34" s="419"/>
      <c r="CP34" s="477"/>
      <c r="CQ34" s="419"/>
      <c r="CR34" s="477"/>
      <c r="CS34" s="419"/>
      <c r="CT34" s="477"/>
      <c r="CU34" s="419"/>
      <c r="CV34" s="477"/>
      <c r="CW34" s="419"/>
      <c r="CX34" s="477"/>
      <c r="CY34" s="419"/>
      <c r="CZ34" s="477"/>
      <c r="DA34" s="419"/>
      <c r="DB34" s="477"/>
      <c r="DC34" s="419"/>
      <c r="DD34" s="477"/>
      <c r="DE34" s="419"/>
      <c r="DF34" s="477"/>
      <c r="DG34" s="419"/>
      <c r="DH34" s="477"/>
      <c r="DI34" s="419"/>
      <c r="DK34" s="477"/>
      <c r="DL34" s="419"/>
      <c r="DM34" s="477"/>
      <c r="DN34" s="419"/>
      <c r="DO34" s="477"/>
      <c r="DP34" s="419"/>
      <c r="DQ34" s="477"/>
      <c r="DR34" s="419"/>
      <c r="DS34" s="477"/>
      <c r="DT34" s="419"/>
      <c r="DU34" s="477"/>
      <c r="DV34" s="419"/>
      <c r="DW34" s="477"/>
      <c r="DX34" s="419"/>
      <c r="DY34" s="477"/>
      <c r="DZ34" s="419"/>
      <c r="EA34" s="477"/>
      <c r="EB34" s="419"/>
      <c r="EC34" s="477"/>
      <c r="ED34" s="419"/>
      <c r="EG34" s="478"/>
      <c r="EH34" s="478"/>
      <c r="EI34" s="478"/>
      <c r="EJ34" s="478"/>
      <c r="EL34" s="478"/>
      <c r="EM34" s="478"/>
      <c r="EN34" s="478"/>
      <c r="EO34" s="478"/>
      <c r="EQ34" s="478"/>
      <c r="ER34" s="478"/>
      <c r="ES34" s="478"/>
      <c r="ET34" s="478"/>
      <c r="EV34" s="478"/>
      <c r="EW34" s="478"/>
      <c r="EX34" s="478"/>
      <c r="EY34" s="478"/>
      <c r="FA34" s="478"/>
      <c r="FB34" s="478"/>
      <c r="FC34" s="478"/>
      <c r="FD34" s="478"/>
      <c r="FF34" s="478"/>
      <c r="FG34" s="478"/>
      <c r="FH34" s="478"/>
      <c r="FI34" s="478"/>
    </row>
    <row r="35" spans="1:166" s="108" customFormat="1" ht="15" customHeight="1">
      <c r="B35" s="294" t="s">
        <v>607</v>
      </c>
      <c r="C35" s="294"/>
      <c r="D35" s="294"/>
      <c r="E35" s="294"/>
      <c r="F35" s="295"/>
      <c r="G35" s="460"/>
      <c r="H35" s="482"/>
      <c r="I35" s="460"/>
      <c r="J35" s="300"/>
      <c r="K35" s="304"/>
      <c r="L35" s="241"/>
      <c r="M35" s="304"/>
      <c r="N35" s="241"/>
      <c r="O35" s="304"/>
      <c r="P35" s="241"/>
      <c r="Q35" s="304"/>
      <c r="R35" s="241"/>
      <c r="S35" s="304"/>
      <c r="T35" s="241"/>
      <c r="U35" s="242"/>
      <c r="V35" s="497"/>
      <c r="W35" s="304"/>
      <c r="X35" s="241"/>
      <c r="Y35" s="304"/>
      <c r="Z35" s="241"/>
      <c r="AA35" s="304"/>
      <c r="AB35" s="241"/>
      <c r="AC35" s="242"/>
      <c r="AE35" s="300"/>
      <c r="AF35" s="304"/>
      <c r="AG35" s="241"/>
      <c r="AH35" s="304">
        <v>4909</v>
      </c>
      <c r="AI35" s="241"/>
      <c r="AJ35" s="304">
        <v>2585</v>
      </c>
      <c r="AK35" s="241"/>
      <c r="AL35" s="304">
        <v>1248</v>
      </c>
      <c r="AM35" s="241"/>
      <c r="AN35" s="304">
        <v>1652</v>
      </c>
      <c r="AO35" s="241"/>
      <c r="AP35" s="242">
        <v>-7</v>
      </c>
      <c r="AQ35" s="497"/>
      <c r="AR35" s="304">
        <v>10387</v>
      </c>
      <c r="AS35" s="241"/>
      <c r="AT35" s="304"/>
      <c r="AU35" s="241"/>
      <c r="AV35" s="304"/>
      <c r="AW35" s="241"/>
      <c r="AX35" s="242"/>
      <c r="AZ35" s="300"/>
      <c r="BA35" s="304"/>
      <c r="BB35" s="241"/>
      <c r="BC35" s="304">
        <v>2557</v>
      </c>
      <c r="BD35" s="241"/>
      <c r="BE35" s="304">
        <v>1275</v>
      </c>
      <c r="BF35" s="241"/>
      <c r="BG35" s="304">
        <v>608</v>
      </c>
      <c r="BH35" s="241"/>
      <c r="BI35" s="304">
        <v>836</v>
      </c>
      <c r="BJ35" s="241"/>
      <c r="BK35" s="242">
        <v>-8</v>
      </c>
      <c r="BL35" s="497"/>
      <c r="BM35" s="304">
        <v>5268</v>
      </c>
      <c r="BN35" s="241"/>
      <c r="BO35" s="304"/>
      <c r="BP35" s="241"/>
      <c r="BQ35" s="304"/>
      <c r="BR35" s="241"/>
      <c r="BS35" s="242"/>
      <c r="BU35" s="300"/>
      <c r="BV35" s="304"/>
      <c r="BW35" s="241">
        <v>4909</v>
      </c>
      <c r="BX35" s="304">
        <v>5231</v>
      </c>
      <c r="BY35" s="241">
        <v>2650</v>
      </c>
      <c r="BZ35" s="304">
        <v>2590</v>
      </c>
      <c r="CA35" s="241">
        <v>1248</v>
      </c>
      <c r="CB35" s="304">
        <v>1245</v>
      </c>
      <c r="CC35" s="241">
        <v>1659</v>
      </c>
      <c r="CD35" s="304">
        <v>1750</v>
      </c>
      <c r="CE35" s="241">
        <v>-7</v>
      </c>
      <c r="CF35" s="242">
        <v>-19</v>
      </c>
      <c r="CG35" s="497">
        <v>10459</v>
      </c>
      <c r="CH35" s="304">
        <v>10797</v>
      </c>
      <c r="CI35" s="241"/>
      <c r="CJ35" s="304"/>
      <c r="CK35" s="241"/>
      <c r="CL35" s="304"/>
      <c r="CM35" s="241"/>
      <c r="CN35" s="242"/>
      <c r="CP35" s="300"/>
      <c r="CQ35" s="304"/>
      <c r="CR35" s="241"/>
      <c r="CS35" s="304"/>
      <c r="CT35" s="241"/>
      <c r="CU35" s="304"/>
      <c r="CV35" s="241"/>
      <c r="CW35" s="304"/>
      <c r="CX35" s="241"/>
      <c r="CY35" s="304"/>
      <c r="CZ35" s="241"/>
      <c r="DA35" s="242"/>
      <c r="DB35" s="497"/>
      <c r="DC35" s="304"/>
      <c r="DD35" s="241"/>
      <c r="DE35" s="304"/>
      <c r="DF35" s="241"/>
      <c r="DG35" s="304"/>
      <c r="DH35" s="241"/>
      <c r="DI35" s="242"/>
      <c r="DK35" s="300"/>
      <c r="DL35" s="304"/>
      <c r="DM35" s="241"/>
      <c r="DN35" s="304"/>
      <c r="DO35" s="241"/>
      <c r="DP35" s="304"/>
      <c r="DQ35" s="241"/>
      <c r="DR35" s="304"/>
      <c r="DS35" s="241"/>
      <c r="DT35" s="304"/>
      <c r="DU35" s="241"/>
      <c r="DV35" s="242"/>
      <c r="DW35" s="497"/>
      <c r="DX35" s="304"/>
      <c r="DY35" s="241"/>
      <c r="DZ35" s="304"/>
      <c r="EA35" s="241"/>
      <c r="EB35" s="304"/>
      <c r="EC35" s="241"/>
      <c r="ED35" s="242"/>
      <c r="EF35" s="353"/>
      <c r="EG35" s="906">
        <f t="shared" ref="EG35:EG40" si="33">IF(ABS(V35-(J35+L35+N35+P35+R35+T35))&lt;0.001,0,V35-(J35+L35+N35+P35+R35+T35))</f>
        <v>0</v>
      </c>
      <c r="EH35" s="906">
        <f t="shared" ref="EH35:EH40" si="34">IF(ABS(W35-(K35+M35+O35+Q35+S35+U35))&lt;0.001,0,W35-(K35+M35+O35+Q35+S35+U35))</f>
        <v>0</v>
      </c>
      <c r="EI35" s="912"/>
      <c r="EJ35" s="912"/>
      <c r="EK35" s="221"/>
      <c r="EL35" s="906">
        <f t="shared" ref="EL35:EM40" si="35">IF(ABS(AQ35-(AE35+AG35+AI35+AK35+AM35+AO35))&lt;0.001,0,AQ35-(AE35+AG35+AI35+AK35+AM35+AO35))</f>
        <v>0</v>
      </c>
      <c r="EM35" s="906">
        <f t="shared" si="35"/>
        <v>0</v>
      </c>
      <c r="EN35" s="912"/>
      <c r="EO35" s="912"/>
      <c r="EP35" s="90"/>
      <c r="EQ35" s="906">
        <f t="shared" ref="EQ35:ER40" si="36">IF(ABS(BL35-(AZ35+BB35+BD35+BF35+BH35+BJ35))&lt;0.001,0,BL35-(AZ35+BB35+BD35+BF35+BH35+BJ35))</f>
        <v>0</v>
      </c>
      <c r="ER35" s="906">
        <f t="shared" si="36"/>
        <v>0</v>
      </c>
      <c r="ES35" s="912"/>
      <c r="ET35" s="912"/>
      <c r="EU35" s="90"/>
      <c r="EV35" s="906">
        <f t="shared" ref="EV35:EW40" si="37">IF(ABS(CG35-(BU35+BW35+BY35+CA35+CC35+CE35))&lt;0.001,0,CG35-(BU35+BW35+BY35+CA35+CC35+CE35))</f>
        <v>0</v>
      </c>
      <c r="EW35" s="906">
        <f t="shared" si="37"/>
        <v>0</v>
      </c>
      <c r="EX35" s="912"/>
      <c r="EY35" s="912"/>
      <c r="EZ35" s="90"/>
      <c r="FA35" s="906">
        <f t="shared" ref="FA35:FB40" si="38">IF(ABS(DB35-(CP35+CR35+CT35+CV35+CX35+CZ35))&lt;0.001,0,DB35-(CP35+CR35+CT35+CV35+CX35+CZ35))</f>
        <v>0</v>
      </c>
      <c r="FB35" s="906">
        <f t="shared" si="38"/>
        <v>0</v>
      </c>
      <c r="FC35" s="912"/>
      <c r="FD35" s="912"/>
      <c r="FE35" s="90"/>
      <c r="FF35" s="906">
        <f t="shared" ref="FF35:FG40" si="39">IF(ABS(DW35-(DK35+DM35+DO35+DQ35+DS35+DU35))&lt;0.001,0,DW35-(DK35+DM35+DO35+DQ35+DS35+DU35))</f>
        <v>0</v>
      </c>
      <c r="FG35" s="906">
        <f t="shared" si="39"/>
        <v>0</v>
      </c>
      <c r="FH35" s="912"/>
      <c r="FI35" s="912"/>
      <c r="FJ35" s="355"/>
    </row>
    <row r="36" spans="1:166" s="211" customFormat="1" ht="15" customHeight="1">
      <c r="B36" s="12" t="s">
        <v>627</v>
      </c>
      <c r="C36" s="12"/>
      <c r="D36" s="12"/>
      <c r="E36" s="12"/>
      <c r="F36" s="43"/>
      <c r="G36" s="28"/>
      <c r="H36" s="44" t="s">
        <v>560</v>
      </c>
      <c r="I36" s="28"/>
      <c r="J36" s="233"/>
      <c r="K36" s="214"/>
      <c r="L36" s="233"/>
      <c r="M36" s="214"/>
      <c r="N36" s="233"/>
      <c r="O36" s="214"/>
      <c r="P36" s="233"/>
      <c r="Q36" s="214"/>
      <c r="R36" s="233"/>
      <c r="S36" s="214"/>
      <c r="T36" s="233"/>
      <c r="U36" s="751"/>
      <c r="V36" s="758"/>
      <c r="W36" s="214"/>
      <c r="X36" s="233"/>
      <c r="Y36" s="214"/>
      <c r="Z36" s="233"/>
      <c r="AA36" s="214"/>
      <c r="AB36" s="233"/>
      <c r="AC36" s="751"/>
      <c r="AE36" s="233"/>
      <c r="AF36" s="214"/>
      <c r="AG36" s="233"/>
      <c r="AH36" s="214">
        <v>-3048</v>
      </c>
      <c r="AI36" s="233"/>
      <c r="AJ36" s="214">
        <v>-1472</v>
      </c>
      <c r="AK36" s="233"/>
      <c r="AL36" s="214">
        <v>-804</v>
      </c>
      <c r="AM36" s="233"/>
      <c r="AN36" s="214">
        <v>-934</v>
      </c>
      <c r="AO36" s="233"/>
      <c r="AP36" s="751">
        <v>15</v>
      </c>
      <c r="AQ36" s="758"/>
      <c r="AR36" s="214">
        <v>-6244</v>
      </c>
      <c r="AS36" s="233"/>
      <c r="AT36" s="214"/>
      <c r="AU36" s="233"/>
      <c r="AV36" s="214"/>
      <c r="AW36" s="233"/>
      <c r="AX36" s="751"/>
      <c r="AZ36" s="233"/>
      <c r="BA36" s="214"/>
      <c r="BB36" s="233"/>
      <c r="BC36" s="214">
        <v>-1575</v>
      </c>
      <c r="BD36" s="233"/>
      <c r="BE36" s="214">
        <v>-736</v>
      </c>
      <c r="BF36" s="233"/>
      <c r="BG36" s="214">
        <v>-380</v>
      </c>
      <c r="BH36" s="233"/>
      <c r="BI36" s="214">
        <v>-478</v>
      </c>
      <c r="BJ36" s="233"/>
      <c r="BK36" s="751">
        <v>11</v>
      </c>
      <c r="BL36" s="758"/>
      <c r="BM36" s="214">
        <v>-3159</v>
      </c>
      <c r="BN36" s="233"/>
      <c r="BO36" s="214"/>
      <c r="BP36" s="233"/>
      <c r="BQ36" s="214"/>
      <c r="BR36" s="233"/>
      <c r="BS36" s="751"/>
      <c r="BU36" s="233"/>
      <c r="BV36" s="214"/>
      <c r="BW36" s="233">
        <v>-3048</v>
      </c>
      <c r="BX36" s="214">
        <v>-3157</v>
      </c>
      <c r="BY36" s="233">
        <v>-1509</v>
      </c>
      <c r="BZ36" s="214">
        <v>-1528</v>
      </c>
      <c r="CA36" s="233">
        <v>-804</v>
      </c>
      <c r="CB36" s="214">
        <v>-821</v>
      </c>
      <c r="CC36" s="233">
        <v>-937</v>
      </c>
      <c r="CD36" s="214">
        <v>-1031</v>
      </c>
      <c r="CE36" s="233">
        <v>15</v>
      </c>
      <c r="CF36" s="751">
        <v>25</v>
      </c>
      <c r="CG36" s="758">
        <v>-6284</v>
      </c>
      <c r="CH36" s="214">
        <v>-6512</v>
      </c>
      <c r="CI36" s="233"/>
      <c r="CJ36" s="214"/>
      <c r="CK36" s="233"/>
      <c r="CL36" s="214"/>
      <c r="CM36" s="233"/>
      <c r="CN36" s="751"/>
      <c r="CP36" s="233"/>
      <c r="CQ36" s="214"/>
      <c r="CR36" s="233"/>
      <c r="CS36" s="214"/>
      <c r="CT36" s="233"/>
      <c r="CU36" s="214"/>
      <c r="CV36" s="233"/>
      <c r="CW36" s="214"/>
      <c r="CX36" s="233"/>
      <c r="CY36" s="214"/>
      <c r="CZ36" s="233"/>
      <c r="DA36" s="751"/>
      <c r="DB36" s="758"/>
      <c r="DC36" s="214"/>
      <c r="DD36" s="233"/>
      <c r="DE36" s="214"/>
      <c r="DF36" s="233"/>
      <c r="DG36" s="214"/>
      <c r="DH36" s="233"/>
      <c r="DI36" s="751"/>
      <c r="DK36" s="233"/>
      <c r="DL36" s="214"/>
      <c r="DM36" s="233"/>
      <c r="DN36" s="214"/>
      <c r="DO36" s="233"/>
      <c r="DP36" s="214"/>
      <c r="DQ36" s="233"/>
      <c r="DR36" s="214"/>
      <c r="DS36" s="233"/>
      <c r="DT36" s="214"/>
      <c r="DU36" s="233"/>
      <c r="DV36" s="751"/>
      <c r="DW36" s="758"/>
      <c r="DX36" s="214"/>
      <c r="DY36" s="233"/>
      <c r="DZ36" s="214"/>
      <c r="EA36" s="233"/>
      <c r="EB36" s="214"/>
      <c r="EC36" s="233"/>
      <c r="ED36" s="751"/>
      <c r="EF36" s="351"/>
      <c r="EG36" s="245">
        <f t="shared" si="33"/>
        <v>0</v>
      </c>
      <c r="EH36" s="245">
        <f t="shared" si="34"/>
        <v>0</v>
      </c>
      <c r="EI36" s="185"/>
      <c r="EJ36" s="185"/>
      <c r="EK36" s="56"/>
      <c r="EL36" s="245">
        <f t="shared" si="35"/>
        <v>0</v>
      </c>
      <c r="EM36" s="245">
        <f t="shared" si="35"/>
        <v>-1</v>
      </c>
      <c r="EN36" s="185"/>
      <c r="EO36" s="185"/>
      <c r="EQ36" s="245">
        <f t="shared" si="36"/>
        <v>0</v>
      </c>
      <c r="ER36" s="245">
        <f t="shared" si="36"/>
        <v>-1</v>
      </c>
      <c r="ES36" s="185"/>
      <c r="ET36" s="185"/>
      <c r="EV36" s="245">
        <f t="shared" si="37"/>
        <v>-1</v>
      </c>
      <c r="EW36" s="245">
        <f t="shared" si="37"/>
        <v>0</v>
      </c>
      <c r="EX36" s="185"/>
      <c r="EY36" s="185"/>
      <c r="FA36" s="245">
        <f t="shared" si="38"/>
        <v>0</v>
      </c>
      <c r="FB36" s="245">
        <f t="shared" si="38"/>
        <v>0</v>
      </c>
      <c r="FC36" s="185"/>
      <c r="FD36" s="185"/>
      <c r="FF36" s="245">
        <f t="shared" si="39"/>
        <v>0</v>
      </c>
      <c r="FG36" s="245">
        <f t="shared" si="39"/>
        <v>0</v>
      </c>
      <c r="FH36" s="185"/>
      <c r="FI36" s="185"/>
      <c r="FJ36" s="354"/>
    </row>
    <row r="37" spans="1:166" s="90" customFormat="1" ht="15" customHeight="1">
      <c r="B37" s="90" t="s">
        <v>631</v>
      </c>
      <c r="F37" s="94"/>
      <c r="G37" s="94"/>
      <c r="H37" s="93" t="s">
        <v>562</v>
      </c>
      <c r="I37" s="94"/>
      <c r="J37" s="271"/>
      <c r="K37" s="222"/>
      <c r="L37" s="271"/>
      <c r="M37" s="222"/>
      <c r="N37" s="271"/>
      <c r="O37" s="222"/>
      <c r="P37" s="271"/>
      <c r="Q37" s="222"/>
      <c r="R37" s="271"/>
      <c r="S37" s="222"/>
      <c r="T37" s="271"/>
      <c r="U37" s="419"/>
      <c r="V37" s="759"/>
      <c r="W37" s="222"/>
      <c r="X37" s="271"/>
      <c r="Y37" s="222"/>
      <c r="Z37" s="271"/>
      <c r="AA37" s="222"/>
      <c r="AB37" s="271"/>
      <c r="AC37" s="419"/>
      <c r="AE37" s="271"/>
      <c r="AF37" s="222"/>
      <c r="AG37" s="271"/>
      <c r="AH37" s="222">
        <v>-249</v>
      </c>
      <c r="AI37" s="271"/>
      <c r="AJ37" s="222">
        <v>-374</v>
      </c>
      <c r="AK37" s="271"/>
      <c r="AL37" s="222">
        <v>-131</v>
      </c>
      <c r="AM37" s="271"/>
      <c r="AN37" s="222">
        <v>-148</v>
      </c>
      <c r="AO37" s="271"/>
      <c r="AP37" s="419">
        <v>0</v>
      </c>
      <c r="AQ37" s="759"/>
      <c r="AR37" s="222">
        <v>-901</v>
      </c>
      <c r="AS37" s="271"/>
      <c r="AT37" s="222"/>
      <c r="AU37" s="271"/>
      <c r="AV37" s="222"/>
      <c r="AW37" s="271"/>
      <c r="AX37" s="419"/>
      <c r="AZ37" s="271"/>
      <c r="BA37" s="222"/>
      <c r="BB37" s="271"/>
      <c r="BC37" s="222">
        <v>-128</v>
      </c>
      <c r="BD37" s="271"/>
      <c r="BE37" s="222">
        <v>-209</v>
      </c>
      <c r="BF37" s="271"/>
      <c r="BG37" s="222">
        <v>-67</v>
      </c>
      <c r="BH37" s="271"/>
      <c r="BI37" s="222">
        <v>-76</v>
      </c>
      <c r="BJ37" s="271"/>
      <c r="BK37" s="419">
        <v>0</v>
      </c>
      <c r="BL37" s="759"/>
      <c r="BM37" s="222">
        <v>-479</v>
      </c>
      <c r="BN37" s="271"/>
      <c r="BO37" s="222"/>
      <c r="BP37" s="271"/>
      <c r="BQ37" s="222"/>
      <c r="BR37" s="271"/>
      <c r="BS37" s="419"/>
      <c r="BU37" s="271"/>
      <c r="BV37" s="222"/>
      <c r="BW37" s="271">
        <v>-249</v>
      </c>
      <c r="BX37" s="222">
        <v>-255</v>
      </c>
      <c r="BY37" s="271">
        <v>-384</v>
      </c>
      <c r="BZ37" s="222">
        <v>-400</v>
      </c>
      <c r="CA37" s="271">
        <v>-131</v>
      </c>
      <c r="CB37" s="222">
        <v>-131</v>
      </c>
      <c r="CC37" s="271">
        <v>-148</v>
      </c>
      <c r="CD37" s="222">
        <v>-159</v>
      </c>
      <c r="CE37" s="271">
        <v>0</v>
      </c>
      <c r="CF37" s="419">
        <v>0</v>
      </c>
      <c r="CG37" s="759">
        <v>-911</v>
      </c>
      <c r="CH37" s="222">
        <v>-945</v>
      </c>
      <c r="CI37" s="271"/>
      <c r="CJ37" s="222"/>
      <c r="CK37" s="271"/>
      <c r="CL37" s="222"/>
      <c r="CM37" s="271"/>
      <c r="CN37" s="419"/>
      <c r="CP37" s="271"/>
      <c r="CQ37" s="222"/>
      <c r="CR37" s="271"/>
      <c r="CS37" s="222"/>
      <c r="CT37" s="271"/>
      <c r="CU37" s="222"/>
      <c r="CV37" s="271"/>
      <c r="CW37" s="222"/>
      <c r="CX37" s="271"/>
      <c r="CY37" s="222"/>
      <c r="CZ37" s="271"/>
      <c r="DA37" s="419"/>
      <c r="DB37" s="759"/>
      <c r="DC37" s="222"/>
      <c r="DD37" s="271"/>
      <c r="DE37" s="222"/>
      <c r="DF37" s="271"/>
      <c r="DG37" s="222"/>
      <c r="DH37" s="271"/>
      <c r="DI37" s="419"/>
      <c r="DK37" s="271"/>
      <c r="DL37" s="222"/>
      <c r="DM37" s="271"/>
      <c r="DN37" s="222"/>
      <c r="DO37" s="271"/>
      <c r="DP37" s="222"/>
      <c r="DQ37" s="271"/>
      <c r="DR37" s="222"/>
      <c r="DS37" s="271"/>
      <c r="DT37" s="222"/>
      <c r="DU37" s="271"/>
      <c r="DV37" s="419"/>
      <c r="DW37" s="759"/>
      <c r="DX37" s="222"/>
      <c r="DY37" s="271"/>
      <c r="DZ37" s="222"/>
      <c r="EA37" s="271"/>
      <c r="EB37" s="222"/>
      <c r="EC37" s="271"/>
      <c r="ED37" s="419"/>
      <c r="EF37" s="352"/>
      <c r="EG37" s="245">
        <f t="shared" si="33"/>
        <v>0</v>
      </c>
      <c r="EH37" s="245">
        <f t="shared" si="34"/>
        <v>0</v>
      </c>
      <c r="EI37" s="185"/>
      <c r="EJ37" s="185"/>
      <c r="EK37" s="221"/>
      <c r="EL37" s="245">
        <f t="shared" si="35"/>
        <v>0</v>
      </c>
      <c r="EM37" s="245">
        <f t="shared" si="35"/>
        <v>1</v>
      </c>
      <c r="EN37" s="185"/>
      <c r="EO37" s="185"/>
      <c r="EQ37" s="245">
        <f t="shared" si="36"/>
        <v>0</v>
      </c>
      <c r="ER37" s="245">
        <f t="shared" si="36"/>
        <v>1</v>
      </c>
      <c r="ES37" s="185"/>
      <c r="ET37" s="185"/>
      <c r="EV37" s="245">
        <f t="shared" si="37"/>
        <v>1</v>
      </c>
      <c r="EW37" s="245">
        <f t="shared" si="37"/>
        <v>0</v>
      </c>
      <c r="EX37" s="185"/>
      <c r="EY37" s="185"/>
      <c r="FA37" s="245">
        <f t="shared" si="38"/>
        <v>0</v>
      </c>
      <c r="FB37" s="245">
        <f t="shared" si="38"/>
        <v>0</v>
      </c>
      <c r="FC37" s="185"/>
      <c r="FD37" s="185"/>
      <c r="FF37" s="245">
        <f t="shared" si="39"/>
        <v>0</v>
      </c>
      <c r="FG37" s="245">
        <f t="shared" si="39"/>
        <v>0</v>
      </c>
      <c r="FH37" s="185"/>
      <c r="FI37" s="185"/>
      <c r="FJ37" s="355"/>
    </row>
    <row r="38" spans="1:166" s="211" customFormat="1" ht="15" customHeight="1">
      <c r="B38" s="12" t="s">
        <v>658</v>
      </c>
      <c r="C38" s="12"/>
      <c r="D38" s="12"/>
      <c r="E38" s="12"/>
      <c r="F38" s="43"/>
      <c r="G38" s="28"/>
      <c r="H38" s="44"/>
      <c r="I38" s="28"/>
      <c r="J38" s="233"/>
      <c r="K38" s="214"/>
      <c r="L38" s="233"/>
      <c r="M38" s="214"/>
      <c r="N38" s="233"/>
      <c r="O38" s="214"/>
      <c r="P38" s="233"/>
      <c r="Q38" s="214"/>
      <c r="R38" s="233"/>
      <c r="S38" s="214"/>
      <c r="T38" s="233"/>
      <c r="U38" s="751"/>
      <c r="V38" s="758"/>
      <c r="W38" s="214"/>
      <c r="X38" s="233"/>
      <c r="Y38" s="214"/>
      <c r="Z38" s="233"/>
      <c r="AA38" s="214"/>
      <c r="AB38" s="233"/>
      <c r="AC38" s="751"/>
      <c r="AE38" s="233"/>
      <c r="AF38" s="214"/>
      <c r="AG38" s="233"/>
      <c r="AH38" s="214">
        <v>-184</v>
      </c>
      <c r="AI38" s="233"/>
      <c r="AJ38" s="214">
        <v>-70</v>
      </c>
      <c r="AK38" s="233"/>
      <c r="AL38" s="214">
        <v>-18</v>
      </c>
      <c r="AM38" s="233"/>
      <c r="AN38" s="214">
        <v>-9</v>
      </c>
      <c r="AO38" s="233"/>
      <c r="AP38" s="751">
        <v>0</v>
      </c>
      <c r="AQ38" s="758"/>
      <c r="AR38" s="214">
        <v>-281</v>
      </c>
      <c r="AS38" s="233"/>
      <c r="AT38" s="214"/>
      <c r="AU38" s="233"/>
      <c r="AV38" s="214"/>
      <c r="AW38" s="233"/>
      <c r="AX38" s="751"/>
      <c r="AZ38" s="233"/>
      <c r="BA38" s="214"/>
      <c r="BB38" s="233"/>
      <c r="BC38" s="214">
        <v>-90</v>
      </c>
      <c r="BD38" s="233"/>
      <c r="BE38" s="214">
        <v>-36</v>
      </c>
      <c r="BF38" s="233"/>
      <c r="BG38" s="214">
        <v>-15</v>
      </c>
      <c r="BH38" s="233"/>
      <c r="BI38" s="214">
        <v>-5</v>
      </c>
      <c r="BJ38" s="233"/>
      <c r="BK38" s="751">
        <v>0</v>
      </c>
      <c r="BL38" s="758"/>
      <c r="BM38" s="214">
        <v>-146</v>
      </c>
      <c r="BN38" s="233"/>
      <c r="BO38" s="214"/>
      <c r="BP38" s="233"/>
      <c r="BQ38" s="214"/>
      <c r="BR38" s="233"/>
      <c r="BS38" s="751"/>
      <c r="BU38" s="233"/>
      <c r="BV38" s="214"/>
      <c r="BW38" s="233">
        <v>-184</v>
      </c>
      <c r="BX38" s="214">
        <v>-160</v>
      </c>
      <c r="BY38" s="233">
        <v>-71</v>
      </c>
      <c r="BZ38" s="214">
        <v>-72</v>
      </c>
      <c r="CA38" s="233">
        <v>-18</v>
      </c>
      <c r="CB38" s="214">
        <v>-8</v>
      </c>
      <c r="CC38" s="233">
        <v>-9</v>
      </c>
      <c r="CD38" s="214">
        <v>-8</v>
      </c>
      <c r="CE38" s="233">
        <v>0</v>
      </c>
      <c r="CF38" s="751">
        <v>0</v>
      </c>
      <c r="CG38" s="758">
        <v>-283</v>
      </c>
      <c r="CH38" s="214">
        <v>-248</v>
      </c>
      <c r="CI38" s="233"/>
      <c r="CJ38" s="214"/>
      <c r="CK38" s="233"/>
      <c r="CL38" s="214"/>
      <c r="CM38" s="233"/>
      <c r="CN38" s="751"/>
      <c r="CP38" s="233"/>
      <c r="CQ38" s="214"/>
      <c r="CR38" s="233"/>
      <c r="CS38" s="214"/>
      <c r="CT38" s="233"/>
      <c r="CU38" s="214"/>
      <c r="CV38" s="233"/>
      <c r="CW38" s="214"/>
      <c r="CX38" s="233"/>
      <c r="CY38" s="214"/>
      <c r="CZ38" s="233"/>
      <c r="DA38" s="751"/>
      <c r="DB38" s="758"/>
      <c r="DC38" s="214"/>
      <c r="DD38" s="233"/>
      <c r="DE38" s="214"/>
      <c r="DF38" s="233"/>
      <c r="DG38" s="214"/>
      <c r="DH38" s="233"/>
      <c r="DI38" s="751"/>
      <c r="DK38" s="233"/>
      <c r="DL38" s="214"/>
      <c r="DM38" s="233"/>
      <c r="DN38" s="214"/>
      <c r="DO38" s="233"/>
      <c r="DP38" s="214"/>
      <c r="DQ38" s="233"/>
      <c r="DR38" s="214"/>
      <c r="DS38" s="233"/>
      <c r="DT38" s="214"/>
      <c r="DU38" s="233"/>
      <c r="DV38" s="751"/>
      <c r="DW38" s="758"/>
      <c r="DX38" s="214"/>
      <c r="DY38" s="233"/>
      <c r="DZ38" s="214"/>
      <c r="EA38" s="233"/>
      <c r="EB38" s="214"/>
      <c r="EC38" s="233"/>
      <c r="ED38" s="751"/>
      <c r="EF38" s="351"/>
      <c r="EG38" s="245">
        <f t="shared" si="33"/>
        <v>0</v>
      </c>
      <c r="EH38" s="245">
        <f t="shared" si="34"/>
        <v>0</v>
      </c>
      <c r="EI38" s="185"/>
      <c r="EJ38" s="185"/>
      <c r="EK38" s="56"/>
      <c r="EL38" s="245">
        <f t="shared" si="35"/>
        <v>0</v>
      </c>
      <c r="EM38" s="245">
        <f t="shared" si="35"/>
        <v>0</v>
      </c>
      <c r="EN38" s="185"/>
      <c r="EO38" s="185"/>
      <c r="EQ38" s="245">
        <f t="shared" si="36"/>
        <v>0</v>
      </c>
      <c r="ER38" s="245">
        <f t="shared" si="36"/>
        <v>0</v>
      </c>
      <c r="ES38" s="185"/>
      <c r="ET38" s="185"/>
      <c r="EV38" s="245">
        <f t="shared" si="37"/>
        <v>-1</v>
      </c>
      <c r="EW38" s="245">
        <f t="shared" si="37"/>
        <v>0</v>
      </c>
      <c r="EX38" s="185"/>
      <c r="EY38" s="185"/>
      <c r="FA38" s="245">
        <f t="shared" si="38"/>
        <v>0</v>
      </c>
      <c r="FB38" s="245">
        <f t="shared" si="38"/>
        <v>0</v>
      </c>
      <c r="FC38" s="185"/>
      <c r="FD38" s="185"/>
      <c r="FF38" s="245">
        <f t="shared" si="39"/>
        <v>0</v>
      </c>
      <c r="FG38" s="245">
        <f t="shared" si="39"/>
        <v>0</v>
      </c>
      <c r="FH38" s="185"/>
      <c r="FI38" s="185"/>
      <c r="FJ38" s="354"/>
    </row>
    <row r="39" spans="1:166" s="90" customFormat="1" ht="15" customHeight="1">
      <c r="B39" s="90" t="s">
        <v>659</v>
      </c>
      <c r="F39" s="94"/>
      <c r="G39" s="94"/>
      <c r="H39" s="93"/>
      <c r="I39" s="94"/>
      <c r="J39" s="271"/>
      <c r="K39" s="222"/>
      <c r="L39" s="271"/>
      <c r="M39" s="222"/>
      <c r="N39" s="271"/>
      <c r="O39" s="222"/>
      <c r="P39" s="271"/>
      <c r="Q39" s="222"/>
      <c r="R39" s="271"/>
      <c r="S39" s="222"/>
      <c r="T39" s="271"/>
      <c r="U39" s="419"/>
      <c r="V39" s="759"/>
      <c r="W39" s="222"/>
      <c r="X39" s="271"/>
      <c r="Y39" s="222"/>
      <c r="Z39" s="271"/>
      <c r="AA39" s="222"/>
      <c r="AB39" s="271"/>
      <c r="AC39" s="419"/>
      <c r="AE39" s="271"/>
      <c r="AF39" s="222"/>
      <c r="AG39" s="271"/>
      <c r="AH39" s="222">
        <v>-77</v>
      </c>
      <c r="AI39" s="271"/>
      <c r="AJ39" s="222">
        <v>5</v>
      </c>
      <c r="AK39" s="271"/>
      <c r="AL39" s="222">
        <v>27</v>
      </c>
      <c r="AM39" s="271"/>
      <c r="AN39" s="222">
        <v>1</v>
      </c>
      <c r="AO39" s="271"/>
      <c r="AP39" s="419">
        <v>-7</v>
      </c>
      <c r="AQ39" s="759"/>
      <c r="AR39" s="222">
        <v>-51</v>
      </c>
      <c r="AS39" s="271"/>
      <c r="AT39" s="222"/>
      <c r="AU39" s="271"/>
      <c r="AV39" s="222"/>
      <c r="AW39" s="271"/>
      <c r="AX39" s="419"/>
      <c r="AZ39" s="271"/>
      <c r="BA39" s="222"/>
      <c r="BB39" s="271"/>
      <c r="BC39" s="222">
        <v>-52</v>
      </c>
      <c r="BD39" s="271"/>
      <c r="BE39" s="222">
        <v>17</v>
      </c>
      <c r="BF39" s="271"/>
      <c r="BG39" s="222">
        <v>1</v>
      </c>
      <c r="BH39" s="271"/>
      <c r="BI39" s="222">
        <v>18</v>
      </c>
      <c r="BJ39" s="271"/>
      <c r="BK39" s="419">
        <v>-3</v>
      </c>
      <c r="BL39" s="759"/>
      <c r="BM39" s="222">
        <v>-18</v>
      </c>
      <c r="BN39" s="271"/>
      <c r="BO39" s="222"/>
      <c r="BP39" s="271"/>
      <c r="BQ39" s="222"/>
      <c r="BR39" s="271"/>
      <c r="BS39" s="419"/>
      <c r="BU39" s="271"/>
      <c r="BV39" s="222"/>
      <c r="BW39" s="271">
        <v>-75</v>
      </c>
      <c r="BX39" s="222">
        <v>-92</v>
      </c>
      <c r="BY39" s="271">
        <v>5</v>
      </c>
      <c r="BZ39" s="222">
        <v>20</v>
      </c>
      <c r="CA39" s="271">
        <v>27</v>
      </c>
      <c r="CB39" s="222">
        <v>11</v>
      </c>
      <c r="CC39" s="271">
        <v>1</v>
      </c>
      <c r="CD39" s="222">
        <v>-2</v>
      </c>
      <c r="CE39" s="271">
        <v>-8</v>
      </c>
      <c r="CF39" s="419">
        <v>-6</v>
      </c>
      <c r="CG39" s="759">
        <v>-49</v>
      </c>
      <c r="CH39" s="222">
        <v>-69</v>
      </c>
      <c r="CI39" s="271"/>
      <c r="CJ39" s="222"/>
      <c r="CK39" s="271"/>
      <c r="CL39" s="222"/>
      <c r="CM39" s="271"/>
      <c r="CN39" s="419"/>
      <c r="CP39" s="271"/>
      <c r="CQ39" s="222"/>
      <c r="CR39" s="271"/>
      <c r="CS39" s="222"/>
      <c r="CT39" s="271"/>
      <c r="CU39" s="222"/>
      <c r="CV39" s="271"/>
      <c r="CW39" s="222"/>
      <c r="CX39" s="271"/>
      <c r="CY39" s="222"/>
      <c r="CZ39" s="271"/>
      <c r="DA39" s="419"/>
      <c r="DB39" s="759"/>
      <c r="DC39" s="222"/>
      <c r="DD39" s="271"/>
      <c r="DE39" s="222"/>
      <c r="DF39" s="271"/>
      <c r="DG39" s="222"/>
      <c r="DH39" s="271"/>
      <c r="DI39" s="419"/>
      <c r="DK39" s="271"/>
      <c r="DL39" s="222"/>
      <c r="DM39" s="271"/>
      <c r="DN39" s="222"/>
      <c r="DO39" s="271"/>
      <c r="DP39" s="222"/>
      <c r="DQ39" s="271"/>
      <c r="DR39" s="222"/>
      <c r="DS39" s="271"/>
      <c r="DT39" s="222"/>
      <c r="DU39" s="271"/>
      <c r="DV39" s="419"/>
      <c r="DW39" s="759"/>
      <c r="DX39" s="222"/>
      <c r="DY39" s="271"/>
      <c r="DZ39" s="222"/>
      <c r="EA39" s="271"/>
      <c r="EB39" s="222"/>
      <c r="EC39" s="271"/>
      <c r="ED39" s="419"/>
      <c r="EF39" s="352"/>
      <c r="EG39" s="245">
        <f t="shared" si="33"/>
        <v>0</v>
      </c>
      <c r="EH39" s="245">
        <f t="shared" si="34"/>
        <v>0</v>
      </c>
      <c r="EI39" s="185"/>
      <c r="EJ39" s="185"/>
      <c r="EK39" s="221"/>
      <c r="EL39" s="245">
        <f t="shared" si="35"/>
        <v>0</v>
      </c>
      <c r="EM39" s="245">
        <f t="shared" si="35"/>
        <v>0</v>
      </c>
      <c r="EN39" s="185"/>
      <c r="EO39" s="185"/>
      <c r="EQ39" s="245">
        <f t="shared" si="36"/>
        <v>0</v>
      </c>
      <c r="ER39" s="245">
        <f t="shared" si="36"/>
        <v>1</v>
      </c>
      <c r="ES39" s="185"/>
      <c r="ET39" s="185"/>
      <c r="EV39" s="245">
        <f t="shared" si="37"/>
        <v>1</v>
      </c>
      <c r="EW39" s="245">
        <f t="shared" si="37"/>
        <v>0</v>
      </c>
      <c r="EX39" s="185"/>
      <c r="EY39" s="185"/>
      <c r="FA39" s="245">
        <f t="shared" si="38"/>
        <v>0</v>
      </c>
      <c r="FB39" s="245">
        <f t="shared" si="38"/>
        <v>0</v>
      </c>
      <c r="FC39" s="185"/>
      <c r="FD39" s="185"/>
      <c r="FF39" s="245">
        <f t="shared" si="39"/>
        <v>0</v>
      </c>
      <c r="FG39" s="245">
        <f t="shared" si="39"/>
        <v>0</v>
      </c>
      <c r="FH39" s="185"/>
      <c r="FI39" s="185"/>
      <c r="FJ39" s="355"/>
    </row>
    <row r="40" spans="1:166" s="108" customFormat="1" ht="15" customHeight="1">
      <c r="B40" s="108" t="s">
        <v>660</v>
      </c>
      <c r="F40" s="460"/>
      <c r="G40" s="460"/>
      <c r="H40" s="93" t="s">
        <v>15</v>
      </c>
      <c r="I40" s="460"/>
      <c r="J40" s="228"/>
      <c r="K40" s="226"/>
      <c r="L40" s="228"/>
      <c r="M40" s="226"/>
      <c r="N40" s="228"/>
      <c r="O40" s="226"/>
      <c r="P40" s="228"/>
      <c r="Q40" s="226"/>
      <c r="R40" s="228"/>
      <c r="S40" s="226"/>
      <c r="T40" s="228"/>
      <c r="U40" s="481"/>
      <c r="V40" s="760"/>
      <c r="W40" s="226"/>
      <c r="X40" s="228"/>
      <c r="Y40" s="226"/>
      <c r="Z40" s="228"/>
      <c r="AA40" s="226"/>
      <c r="AB40" s="228"/>
      <c r="AC40" s="481"/>
      <c r="AE40" s="228"/>
      <c r="AF40" s="226"/>
      <c r="AG40" s="228"/>
      <c r="AH40" s="226">
        <v>1351</v>
      </c>
      <c r="AI40" s="228"/>
      <c r="AJ40" s="226">
        <v>674</v>
      </c>
      <c r="AK40" s="228"/>
      <c r="AL40" s="226">
        <v>322</v>
      </c>
      <c r="AM40" s="228"/>
      <c r="AN40" s="226">
        <v>563</v>
      </c>
      <c r="AO40" s="228"/>
      <c r="AP40" s="481">
        <v>0</v>
      </c>
      <c r="AQ40" s="760"/>
      <c r="AR40" s="226">
        <v>2910</v>
      </c>
      <c r="AS40" s="228"/>
      <c r="AT40" s="226"/>
      <c r="AU40" s="228"/>
      <c r="AV40" s="226"/>
      <c r="AW40" s="228"/>
      <c r="AX40" s="481"/>
      <c r="AZ40" s="228"/>
      <c r="BA40" s="226"/>
      <c r="BB40" s="228"/>
      <c r="BC40" s="226">
        <v>712</v>
      </c>
      <c r="BD40" s="228"/>
      <c r="BE40" s="226">
        <v>311</v>
      </c>
      <c r="BF40" s="228"/>
      <c r="BG40" s="226">
        <v>147</v>
      </c>
      <c r="BH40" s="228"/>
      <c r="BI40" s="226">
        <v>295</v>
      </c>
      <c r="BJ40" s="228"/>
      <c r="BK40" s="481">
        <v>0</v>
      </c>
      <c r="BL40" s="760"/>
      <c r="BM40" s="226">
        <v>1465</v>
      </c>
      <c r="BN40" s="228"/>
      <c r="BO40" s="226"/>
      <c r="BP40" s="228"/>
      <c r="BQ40" s="226"/>
      <c r="BR40" s="228"/>
      <c r="BS40" s="481"/>
      <c r="BU40" s="228"/>
      <c r="BV40" s="226"/>
      <c r="BW40" s="228">
        <v>1353</v>
      </c>
      <c r="BX40" s="226">
        <v>1567</v>
      </c>
      <c r="BY40" s="228">
        <v>691</v>
      </c>
      <c r="BZ40" s="226">
        <v>610</v>
      </c>
      <c r="CA40" s="228">
        <v>322</v>
      </c>
      <c r="CB40" s="226">
        <v>295</v>
      </c>
      <c r="CC40" s="228">
        <v>565</v>
      </c>
      <c r="CD40" s="226">
        <v>551</v>
      </c>
      <c r="CE40" s="228">
        <v>0</v>
      </c>
      <c r="CF40" s="481">
        <v>0</v>
      </c>
      <c r="CG40" s="760">
        <v>2931</v>
      </c>
      <c r="CH40" s="226">
        <v>3024</v>
      </c>
      <c r="CI40" s="228"/>
      <c r="CJ40" s="226"/>
      <c r="CK40" s="228"/>
      <c r="CL40" s="226"/>
      <c r="CM40" s="228"/>
      <c r="CN40" s="481"/>
      <c r="CP40" s="228"/>
      <c r="CQ40" s="226"/>
      <c r="CR40" s="228"/>
      <c r="CS40" s="226"/>
      <c r="CT40" s="228"/>
      <c r="CU40" s="226"/>
      <c r="CV40" s="228"/>
      <c r="CW40" s="226"/>
      <c r="CX40" s="228"/>
      <c r="CY40" s="226"/>
      <c r="CZ40" s="228"/>
      <c r="DA40" s="481"/>
      <c r="DB40" s="760"/>
      <c r="DC40" s="226"/>
      <c r="DD40" s="228"/>
      <c r="DE40" s="226"/>
      <c r="DF40" s="228"/>
      <c r="DG40" s="226"/>
      <c r="DH40" s="228"/>
      <c r="DI40" s="481"/>
      <c r="DK40" s="228"/>
      <c r="DL40" s="226"/>
      <c r="DM40" s="228"/>
      <c r="DN40" s="226"/>
      <c r="DO40" s="228"/>
      <c r="DP40" s="226"/>
      <c r="DQ40" s="228"/>
      <c r="DR40" s="226"/>
      <c r="DS40" s="228"/>
      <c r="DT40" s="226"/>
      <c r="DU40" s="228"/>
      <c r="DV40" s="481"/>
      <c r="DW40" s="760"/>
      <c r="DX40" s="226"/>
      <c r="DY40" s="228"/>
      <c r="DZ40" s="226"/>
      <c r="EA40" s="228"/>
      <c r="EB40" s="226"/>
      <c r="EC40" s="228"/>
      <c r="ED40" s="481"/>
      <c r="EF40" s="353"/>
      <c r="EG40" s="245">
        <f t="shared" si="33"/>
        <v>0</v>
      </c>
      <c r="EH40" s="245">
        <f t="shared" si="34"/>
        <v>0</v>
      </c>
      <c r="EI40" s="185"/>
      <c r="EJ40" s="185"/>
      <c r="EK40" s="221"/>
      <c r="EL40" s="245">
        <f t="shared" si="35"/>
        <v>0</v>
      </c>
      <c r="EM40" s="245">
        <f t="shared" si="35"/>
        <v>0</v>
      </c>
      <c r="EN40" s="185"/>
      <c r="EO40" s="185"/>
      <c r="EP40" s="90"/>
      <c r="EQ40" s="245">
        <f t="shared" si="36"/>
        <v>0</v>
      </c>
      <c r="ER40" s="245">
        <f t="shared" si="36"/>
        <v>0</v>
      </c>
      <c r="ES40" s="185"/>
      <c r="ET40" s="185"/>
      <c r="EU40" s="90"/>
      <c r="EV40" s="245">
        <f t="shared" si="37"/>
        <v>0</v>
      </c>
      <c r="EW40" s="245">
        <f t="shared" si="37"/>
        <v>1</v>
      </c>
      <c r="EX40" s="185"/>
      <c r="EY40" s="185"/>
      <c r="EZ40" s="90"/>
      <c r="FA40" s="245">
        <f t="shared" si="38"/>
        <v>0</v>
      </c>
      <c r="FB40" s="245">
        <f t="shared" si="38"/>
        <v>0</v>
      </c>
      <c r="FC40" s="185"/>
      <c r="FD40" s="185"/>
      <c r="FE40" s="90"/>
      <c r="FF40" s="245">
        <f t="shared" si="39"/>
        <v>0</v>
      </c>
      <c r="FG40" s="245">
        <f t="shared" si="39"/>
        <v>0</v>
      </c>
      <c r="FH40" s="185"/>
      <c r="FI40" s="185"/>
      <c r="FJ40" s="355"/>
    </row>
    <row r="41" spans="1:166" s="73" customFormat="1" ht="15" customHeight="1">
      <c r="A41" s="950"/>
      <c r="B41" s="73" t="s">
        <v>1</v>
      </c>
      <c r="H41" s="74"/>
      <c r="J41" s="216"/>
      <c r="K41" s="217"/>
      <c r="L41" s="216"/>
      <c r="M41" s="217"/>
      <c r="N41" s="216"/>
      <c r="O41" s="217"/>
      <c r="P41" s="216"/>
      <c r="Q41" s="217"/>
      <c r="R41" s="216"/>
      <c r="S41" s="217"/>
      <c r="T41" s="216"/>
      <c r="U41" s="283"/>
      <c r="V41" s="761"/>
      <c r="W41" s="217"/>
      <c r="X41" s="216"/>
      <c r="Y41" s="217"/>
      <c r="Z41" s="216"/>
      <c r="AA41" s="217"/>
      <c r="AB41" s="216"/>
      <c r="AC41" s="283"/>
      <c r="AE41" s="216"/>
      <c r="AF41" s="217"/>
      <c r="AG41" s="216"/>
      <c r="AH41" s="217">
        <v>0.27500000000000002</v>
      </c>
      <c r="AI41" s="216"/>
      <c r="AJ41" s="217">
        <v>0.26100000000000001</v>
      </c>
      <c r="AK41" s="216"/>
      <c r="AL41" s="217">
        <v>0.25800000000000001</v>
      </c>
      <c r="AM41" s="216"/>
      <c r="AN41" s="217">
        <v>0.34100000000000003</v>
      </c>
      <c r="AO41" s="216"/>
      <c r="AP41" s="283"/>
      <c r="AQ41" s="761"/>
      <c r="AR41" s="217">
        <v>0.28000000000000003</v>
      </c>
      <c r="AS41" s="216"/>
      <c r="AT41" s="217"/>
      <c r="AU41" s="216"/>
      <c r="AV41" s="217"/>
      <c r="AW41" s="216"/>
      <c r="AX41" s="283"/>
      <c r="AZ41" s="216"/>
      <c r="BA41" s="217"/>
      <c r="BB41" s="216"/>
      <c r="BC41" s="217">
        <v>0.27800000000000002</v>
      </c>
      <c r="BD41" s="216"/>
      <c r="BE41" s="217">
        <v>0.24399999999999999</v>
      </c>
      <c r="BF41" s="216"/>
      <c r="BG41" s="217">
        <v>0.24199999999999999</v>
      </c>
      <c r="BH41" s="216"/>
      <c r="BI41" s="217">
        <v>0.35299999999999998</v>
      </c>
      <c r="BJ41" s="216"/>
      <c r="BK41" s="283"/>
      <c r="BL41" s="761"/>
      <c r="BM41" s="217">
        <v>0.27800000000000002</v>
      </c>
      <c r="BN41" s="216"/>
      <c r="BO41" s="217"/>
      <c r="BP41" s="216"/>
      <c r="BQ41" s="217"/>
      <c r="BR41" s="216"/>
      <c r="BS41" s="283"/>
      <c r="BU41" s="216"/>
      <c r="BV41" s="217"/>
      <c r="BW41" s="216">
        <v>0.27600000000000002</v>
      </c>
      <c r="BX41" s="217">
        <v>0.3</v>
      </c>
      <c r="BY41" s="216">
        <v>0.26100000000000001</v>
      </c>
      <c r="BZ41" s="217">
        <v>0.23599999999999999</v>
      </c>
      <c r="CA41" s="216">
        <v>0.25800000000000001</v>
      </c>
      <c r="CB41" s="217">
        <v>0.23699999999999999</v>
      </c>
      <c r="CC41" s="216">
        <v>0.34100000000000003</v>
      </c>
      <c r="CD41" s="217">
        <v>0.315</v>
      </c>
      <c r="CE41" s="216"/>
      <c r="CF41" s="283"/>
      <c r="CG41" s="761">
        <v>0.28000000000000003</v>
      </c>
      <c r="CH41" s="217">
        <v>0.28000000000000003</v>
      </c>
      <c r="CI41" s="216"/>
      <c r="CJ41" s="217"/>
      <c r="CK41" s="216"/>
      <c r="CL41" s="217"/>
      <c r="CM41" s="216"/>
      <c r="CN41" s="283"/>
      <c r="CP41" s="216"/>
      <c r="CQ41" s="217"/>
      <c r="CR41" s="216"/>
      <c r="CS41" s="217"/>
      <c r="CT41" s="216"/>
      <c r="CU41" s="217"/>
      <c r="CV41" s="216"/>
      <c r="CW41" s="217"/>
      <c r="CX41" s="216"/>
      <c r="CY41" s="217"/>
      <c r="CZ41" s="216"/>
      <c r="DA41" s="283"/>
      <c r="DB41" s="761"/>
      <c r="DC41" s="217"/>
      <c r="DD41" s="216"/>
      <c r="DE41" s="217"/>
      <c r="DF41" s="216"/>
      <c r="DG41" s="217"/>
      <c r="DH41" s="216"/>
      <c r="DI41" s="283"/>
      <c r="DK41" s="216"/>
      <c r="DL41" s="217"/>
      <c r="DM41" s="216"/>
      <c r="DN41" s="217"/>
      <c r="DO41" s="216"/>
      <c r="DP41" s="217"/>
      <c r="DQ41" s="216"/>
      <c r="DR41" s="217"/>
      <c r="DS41" s="216"/>
      <c r="DT41" s="217"/>
      <c r="DU41" s="216"/>
      <c r="DV41" s="283"/>
      <c r="DW41" s="761"/>
      <c r="DX41" s="217"/>
      <c r="DY41" s="216"/>
      <c r="DZ41" s="217"/>
      <c r="EA41" s="216"/>
      <c r="EB41" s="217"/>
      <c r="EC41" s="216"/>
      <c r="ED41" s="283"/>
      <c r="EF41" s="373"/>
      <c r="EG41" s="185"/>
      <c r="EH41" s="185"/>
      <c r="EI41" s="185"/>
      <c r="EJ41" s="185"/>
      <c r="EK41" s="283"/>
      <c r="EL41" s="185"/>
      <c r="EM41" s="185"/>
      <c r="EN41" s="185"/>
      <c r="EO41" s="185"/>
      <c r="EQ41" s="185"/>
      <c r="ER41" s="185"/>
      <c r="ES41" s="185"/>
      <c r="ET41" s="185"/>
      <c r="EV41" s="185"/>
      <c r="EW41" s="185"/>
      <c r="EX41" s="185"/>
      <c r="EY41" s="185"/>
      <c r="FA41" s="185"/>
      <c r="FB41" s="185"/>
      <c r="FC41" s="185"/>
      <c r="FD41" s="185"/>
      <c r="FF41" s="185"/>
      <c r="FG41" s="185"/>
      <c r="FH41" s="185"/>
      <c r="FI41" s="185"/>
      <c r="FJ41" s="75"/>
    </row>
    <row r="42" spans="1:166" s="211" customFormat="1" ht="15" customHeight="1">
      <c r="B42" s="12" t="s">
        <v>662</v>
      </c>
      <c r="C42" s="12"/>
      <c r="D42" s="12"/>
      <c r="E42" s="12"/>
      <c r="F42" s="43"/>
      <c r="G42" s="28"/>
      <c r="H42" s="44"/>
      <c r="I42" s="28"/>
      <c r="J42" s="233"/>
      <c r="K42" s="214"/>
      <c r="L42" s="233"/>
      <c r="M42" s="214"/>
      <c r="N42" s="233"/>
      <c r="O42" s="214"/>
      <c r="P42" s="233"/>
      <c r="Q42" s="214"/>
      <c r="R42" s="233"/>
      <c r="S42" s="214"/>
      <c r="T42" s="233"/>
      <c r="U42" s="751"/>
      <c r="V42" s="758"/>
      <c r="W42" s="214"/>
      <c r="X42" s="233"/>
      <c r="Y42" s="214"/>
      <c r="Z42" s="233"/>
      <c r="AA42" s="214"/>
      <c r="AB42" s="233"/>
      <c r="AC42" s="751"/>
      <c r="AE42" s="233"/>
      <c r="AF42" s="214"/>
      <c r="AG42" s="233"/>
      <c r="AH42" s="214">
        <v>-127</v>
      </c>
      <c r="AI42" s="233"/>
      <c r="AJ42" s="214">
        <v>0</v>
      </c>
      <c r="AK42" s="233"/>
      <c r="AL42" s="214">
        <v>1</v>
      </c>
      <c r="AM42" s="233"/>
      <c r="AN42" s="214">
        <v>-17</v>
      </c>
      <c r="AO42" s="233"/>
      <c r="AP42" s="751">
        <v>0</v>
      </c>
      <c r="AQ42" s="758"/>
      <c r="AR42" s="214">
        <v>-143</v>
      </c>
      <c r="AS42" s="233"/>
      <c r="AT42" s="214"/>
      <c r="AU42" s="233"/>
      <c r="AV42" s="214"/>
      <c r="AW42" s="233"/>
      <c r="AX42" s="751"/>
      <c r="AZ42" s="233"/>
      <c r="BA42" s="214"/>
      <c r="BB42" s="233"/>
      <c r="BC42" s="214">
        <v>-1</v>
      </c>
      <c r="BD42" s="233"/>
      <c r="BE42" s="214">
        <v>-2</v>
      </c>
      <c r="BF42" s="233"/>
      <c r="BG42" s="214">
        <v>-1</v>
      </c>
      <c r="BH42" s="233"/>
      <c r="BI42" s="214">
        <v>0</v>
      </c>
      <c r="BJ42" s="233"/>
      <c r="BK42" s="751">
        <v>0</v>
      </c>
      <c r="BL42" s="758"/>
      <c r="BM42" s="214">
        <v>-4</v>
      </c>
      <c r="BN42" s="233"/>
      <c r="BO42" s="214"/>
      <c r="BP42" s="233"/>
      <c r="BQ42" s="214"/>
      <c r="BR42" s="233"/>
      <c r="BS42" s="751"/>
      <c r="BU42" s="233"/>
      <c r="BV42" s="214"/>
      <c r="BW42" s="233">
        <v>-127</v>
      </c>
      <c r="BX42" s="214">
        <v>-4</v>
      </c>
      <c r="BY42" s="233">
        <v>0</v>
      </c>
      <c r="BZ42" s="214">
        <v>-48</v>
      </c>
      <c r="CA42" s="233">
        <v>1</v>
      </c>
      <c r="CB42" s="214">
        <v>9</v>
      </c>
      <c r="CC42" s="233">
        <v>-17</v>
      </c>
      <c r="CD42" s="214">
        <v>0</v>
      </c>
      <c r="CE42" s="233">
        <v>0</v>
      </c>
      <c r="CF42" s="751">
        <v>0</v>
      </c>
      <c r="CG42" s="758">
        <v>-143</v>
      </c>
      <c r="CH42" s="214">
        <v>-43</v>
      </c>
      <c r="CI42" s="233"/>
      <c r="CJ42" s="214"/>
      <c r="CK42" s="233"/>
      <c r="CL42" s="214"/>
      <c r="CM42" s="233"/>
      <c r="CN42" s="751"/>
      <c r="CP42" s="233"/>
      <c r="CQ42" s="214"/>
      <c r="CR42" s="233"/>
      <c r="CS42" s="214"/>
      <c r="CT42" s="233"/>
      <c r="CU42" s="214"/>
      <c r="CV42" s="233"/>
      <c r="CW42" s="214"/>
      <c r="CX42" s="233"/>
      <c r="CY42" s="214"/>
      <c r="CZ42" s="233"/>
      <c r="DA42" s="751"/>
      <c r="DB42" s="758"/>
      <c r="DC42" s="214"/>
      <c r="DD42" s="233"/>
      <c r="DE42" s="214"/>
      <c r="DF42" s="233"/>
      <c r="DG42" s="214"/>
      <c r="DH42" s="233"/>
      <c r="DI42" s="751"/>
      <c r="DK42" s="233"/>
      <c r="DL42" s="214"/>
      <c r="DM42" s="233"/>
      <c r="DN42" s="214"/>
      <c r="DO42" s="233"/>
      <c r="DP42" s="214"/>
      <c r="DQ42" s="233"/>
      <c r="DR42" s="214"/>
      <c r="DS42" s="233"/>
      <c r="DT42" s="214"/>
      <c r="DU42" s="233"/>
      <c r="DV42" s="751"/>
      <c r="DW42" s="758"/>
      <c r="DX42" s="214"/>
      <c r="DY42" s="233"/>
      <c r="DZ42" s="214"/>
      <c r="EA42" s="233"/>
      <c r="EB42" s="214"/>
      <c r="EC42" s="233"/>
      <c r="ED42" s="751"/>
      <c r="EF42" s="351"/>
      <c r="EG42" s="245">
        <f>IF(ABS(V42-(J42+L42+N42+P42+R42+T42))&lt;0.001,0,V42-(J42+L42+N42+P42+R42+T42))</f>
        <v>0</v>
      </c>
      <c r="EH42" s="245">
        <f>IF(ABS(W42-(K42+M42+O42+Q42+S42+U42))&lt;0.001,0,W42-(K42+M42+O42+Q42+S42+U42))</f>
        <v>0</v>
      </c>
      <c r="EI42" s="185"/>
      <c r="EJ42" s="185"/>
      <c r="EK42" s="56"/>
      <c r="EL42" s="245">
        <f>IF(ABS(AQ42-(AE42+AG42+AI42+AK42+AM42+AO42))&lt;0.001,0,AQ42-(AE42+AG42+AI42+AK42+AM42+AO42))</f>
        <v>0</v>
      </c>
      <c r="EM42" s="245">
        <f>IF(ABS(AR42-(AF42+AH42+AJ42+AL42+AN42+AP42))&lt;0.001,0,AR42-(AF42+AH42+AJ42+AL42+AN42+AP42))</f>
        <v>0</v>
      </c>
      <c r="EN42" s="185"/>
      <c r="EO42" s="185"/>
      <c r="EQ42" s="245">
        <f>IF(ABS(BL42-(AZ42+BB42+BD42+BF42+BH42+BJ42))&lt;0.001,0,BL42-(AZ42+BB42+BD42+BF42+BH42+BJ42))</f>
        <v>0</v>
      </c>
      <c r="ER42" s="245">
        <f>IF(ABS(BM42-(BA42+BC42+BE42+BG42+BI42+BK42))&lt;0.001,0,BM42-(BA42+BC42+BE42+BG42+BI42+BK42))</f>
        <v>0</v>
      </c>
      <c r="ES42" s="185"/>
      <c r="ET42" s="185"/>
      <c r="EV42" s="245">
        <f>IF(ABS(CG42-(BU42+BW42+BY42+CA42+CC42+CE42))&lt;0.001,0,CG42-(BU42+BW42+BY42+CA42+CC42+CE42))</f>
        <v>0</v>
      </c>
      <c r="EW42" s="245">
        <f>IF(ABS(CH42-(BV42+BX42+BZ42+CB42+CD42+CF42))&lt;0.001,0,CH42-(BV42+BX42+BZ42+CB42+CD42+CF42))</f>
        <v>0</v>
      </c>
      <c r="EX42" s="185"/>
      <c r="EY42" s="185"/>
      <c r="FA42" s="245">
        <f>IF(ABS(DB42-(CP42+CR42+CT42+CV42+CX42+CZ42))&lt;0.001,0,DB42-(CP42+CR42+CT42+CV42+CX42+CZ42))</f>
        <v>0</v>
      </c>
      <c r="FB42" s="245">
        <f>IF(ABS(DC42-(CQ42+CS42+CU42+CW42+CY42+DA42))&lt;0.001,0,DC42-(CQ42+CS42+CU42+CW42+CY42+DA42))</f>
        <v>0</v>
      </c>
      <c r="FC42" s="185"/>
      <c r="FD42" s="185"/>
      <c r="FF42" s="245">
        <f>IF(ABS(DW42-(DK42+DM42+DO42+DQ42+DS42+DU42))&lt;0.001,0,DW42-(DK42+DM42+DO42+DQ42+DS42+DU42))</f>
        <v>0</v>
      </c>
      <c r="FG42" s="245">
        <f>IF(ABS(DX42-(DL42+DN42+DP42+DR42+DT42+DV42))&lt;0.001,0,DX42-(DL42+DN42+DP42+DR42+DT42+DV42))</f>
        <v>0</v>
      </c>
      <c r="FH42" s="185"/>
      <c r="FI42" s="185"/>
      <c r="FJ42" s="354"/>
    </row>
    <row r="43" spans="1:166" s="108" customFormat="1" ht="15" customHeight="1">
      <c r="B43" s="108" t="s">
        <v>663</v>
      </c>
      <c r="F43" s="460"/>
      <c r="G43" s="460"/>
      <c r="H43" s="93" t="s">
        <v>15</v>
      </c>
      <c r="I43" s="460"/>
      <c r="J43" s="228"/>
      <c r="K43" s="226"/>
      <c r="L43" s="228"/>
      <c r="M43" s="226"/>
      <c r="N43" s="228"/>
      <c r="O43" s="226"/>
      <c r="P43" s="228"/>
      <c r="Q43" s="226"/>
      <c r="R43" s="228"/>
      <c r="S43" s="226"/>
      <c r="T43" s="228"/>
      <c r="U43" s="481"/>
      <c r="V43" s="760"/>
      <c r="W43" s="226"/>
      <c r="X43" s="228"/>
      <c r="Y43" s="226"/>
      <c r="Z43" s="228"/>
      <c r="AA43" s="226"/>
      <c r="AB43" s="228"/>
      <c r="AC43" s="481"/>
      <c r="AE43" s="228"/>
      <c r="AF43" s="226"/>
      <c r="AG43" s="228"/>
      <c r="AH43" s="226">
        <v>1224</v>
      </c>
      <c r="AI43" s="228"/>
      <c r="AJ43" s="226">
        <v>674</v>
      </c>
      <c r="AK43" s="228"/>
      <c r="AL43" s="226">
        <v>323</v>
      </c>
      <c r="AM43" s="228"/>
      <c r="AN43" s="226">
        <v>545</v>
      </c>
      <c r="AO43" s="228"/>
      <c r="AP43" s="481">
        <v>0</v>
      </c>
      <c r="AQ43" s="760"/>
      <c r="AR43" s="226">
        <v>2767</v>
      </c>
      <c r="AS43" s="228"/>
      <c r="AT43" s="226"/>
      <c r="AU43" s="228"/>
      <c r="AV43" s="226"/>
      <c r="AW43" s="228"/>
      <c r="AX43" s="481"/>
      <c r="AZ43" s="228"/>
      <c r="BA43" s="226"/>
      <c r="BB43" s="228"/>
      <c r="BC43" s="226">
        <v>710</v>
      </c>
      <c r="BD43" s="228"/>
      <c r="BE43" s="226">
        <v>310</v>
      </c>
      <c r="BF43" s="228"/>
      <c r="BG43" s="226">
        <v>146</v>
      </c>
      <c r="BH43" s="228"/>
      <c r="BI43" s="226">
        <v>295</v>
      </c>
      <c r="BJ43" s="228"/>
      <c r="BK43" s="481">
        <v>0</v>
      </c>
      <c r="BL43" s="760"/>
      <c r="BM43" s="226">
        <v>1461</v>
      </c>
      <c r="BN43" s="228"/>
      <c r="BO43" s="226"/>
      <c r="BP43" s="228"/>
      <c r="BQ43" s="226"/>
      <c r="BR43" s="228"/>
      <c r="BS43" s="481"/>
      <c r="BU43" s="228"/>
      <c r="BV43" s="226"/>
      <c r="BW43" s="228">
        <v>1226</v>
      </c>
      <c r="BX43" s="226">
        <v>1563</v>
      </c>
      <c r="BY43" s="228">
        <v>691</v>
      </c>
      <c r="BZ43" s="226">
        <v>562</v>
      </c>
      <c r="CA43" s="228">
        <v>323</v>
      </c>
      <c r="CB43" s="226">
        <v>304</v>
      </c>
      <c r="CC43" s="228">
        <v>548</v>
      </c>
      <c r="CD43" s="226">
        <v>551</v>
      </c>
      <c r="CE43" s="228">
        <v>0</v>
      </c>
      <c r="CF43" s="481">
        <v>0</v>
      </c>
      <c r="CG43" s="760">
        <v>2788</v>
      </c>
      <c r="CH43" s="226">
        <v>2980</v>
      </c>
      <c r="CI43" s="228"/>
      <c r="CJ43" s="226"/>
      <c r="CK43" s="228"/>
      <c r="CL43" s="226"/>
      <c r="CM43" s="228"/>
      <c r="CN43" s="481"/>
      <c r="CP43" s="228"/>
      <c r="CQ43" s="226"/>
      <c r="CR43" s="228"/>
      <c r="CS43" s="226"/>
      <c r="CT43" s="228"/>
      <c r="CU43" s="226"/>
      <c r="CV43" s="228"/>
      <c r="CW43" s="226"/>
      <c r="CX43" s="228"/>
      <c r="CY43" s="226"/>
      <c r="CZ43" s="228"/>
      <c r="DA43" s="481"/>
      <c r="DB43" s="760"/>
      <c r="DC43" s="226"/>
      <c r="DD43" s="228"/>
      <c r="DE43" s="226"/>
      <c r="DF43" s="228"/>
      <c r="DG43" s="226"/>
      <c r="DH43" s="228"/>
      <c r="DI43" s="481"/>
      <c r="DK43" s="228"/>
      <c r="DL43" s="226"/>
      <c r="DM43" s="228"/>
      <c r="DN43" s="226"/>
      <c r="DO43" s="228"/>
      <c r="DP43" s="226"/>
      <c r="DQ43" s="228"/>
      <c r="DR43" s="226"/>
      <c r="DS43" s="228"/>
      <c r="DT43" s="226"/>
      <c r="DU43" s="228"/>
      <c r="DV43" s="481"/>
      <c r="DW43" s="760"/>
      <c r="DX43" s="226"/>
      <c r="DY43" s="228"/>
      <c r="DZ43" s="226"/>
      <c r="EA43" s="228"/>
      <c r="EB43" s="226"/>
      <c r="EC43" s="228"/>
      <c r="ED43" s="481"/>
      <c r="EF43" s="353"/>
      <c r="EG43" s="245">
        <f>IF(ABS(V43-(J43+L43+N43+P43+R43+T43))&lt;0.001,0,V43-(J43+L43+N43+P43+R43+T43))</f>
        <v>0</v>
      </c>
      <c r="EH43" s="245">
        <f>IF(ABS(W43-(K43+M43+O43+Q43+S43+U43))&lt;0.001,0,W43-(K43+M43+O43+Q43+S43+U43))</f>
        <v>0</v>
      </c>
      <c r="EI43" s="185"/>
      <c r="EJ43" s="185"/>
      <c r="EK43" s="221"/>
      <c r="EL43" s="245">
        <f>IF(ABS(AQ43-(AE43+AG43+AI43+AK43+AM43+AO43))&lt;0.001,0,AQ43-(AE43+AG43+AI43+AK43+AM43+AO43))</f>
        <v>0</v>
      </c>
      <c r="EM43" s="245">
        <f>IF(ABS(AR43-(AF43+AH43+AJ43+AL43+AN43+AP43))&lt;0.001,0,AR43-(AF43+AH43+AJ43+AL43+AN43+AP43))</f>
        <v>1</v>
      </c>
      <c r="EN43" s="185"/>
      <c r="EO43" s="185"/>
      <c r="EP43" s="90"/>
      <c r="EQ43" s="245">
        <f>IF(ABS(BL43-(AZ43+BB43+BD43+BF43+BH43+BJ43))&lt;0.001,0,BL43-(AZ43+BB43+BD43+BF43+BH43+BJ43))</f>
        <v>0</v>
      </c>
      <c r="ER43" s="245">
        <f>IF(ABS(BM43-(BA43+BC43+BE43+BG43+BI43+BK43))&lt;0.001,0,BM43-(BA43+BC43+BE43+BG43+BI43+BK43))</f>
        <v>0</v>
      </c>
      <c r="ES43" s="185"/>
      <c r="ET43" s="185"/>
      <c r="EU43" s="90"/>
      <c r="EV43" s="245">
        <f>IF(ABS(CG43-(BU43+BW43+BY43+CA43+CC43+CE43))&lt;0.001,0,CG43-(BU43+BW43+BY43+CA43+CC43+CE43))</f>
        <v>0</v>
      </c>
      <c r="EW43" s="245">
        <f>IF(ABS(CH43-(BV43+BX43+BZ43+CB43+CD43+CF43))&lt;0.001,0,CH43-(BV43+BX43+BZ43+CB43+CD43+CF43))</f>
        <v>0</v>
      </c>
      <c r="EX43" s="185"/>
      <c r="EY43" s="185"/>
      <c r="EZ43" s="90"/>
      <c r="FA43" s="245">
        <f>IF(ABS(DB43-(CP43+CR43+CT43+CV43+CX43+CZ43))&lt;0.001,0,DB43-(CP43+CR43+CT43+CV43+CX43+CZ43))</f>
        <v>0</v>
      </c>
      <c r="FB43" s="245">
        <f>IF(ABS(DC43-(CQ43+CS43+CU43+CW43+CY43+DA43))&lt;0.001,0,DC43-(CQ43+CS43+CU43+CW43+CY43+DA43))</f>
        <v>0</v>
      </c>
      <c r="FC43" s="185"/>
      <c r="FD43" s="185"/>
      <c r="FE43" s="90"/>
      <c r="FF43" s="245">
        <f>IF(ABS(DW43-(DK43+DM43+DO43+DQ43+DS43+DU43))&lt;0.001,0,DW43-(DK43+DM43+DO43+DQ43+DS43+DU43))</f>
        <v>0</v>
      </c>
      <c r="FG43" s="245">
        <f>IF(ABS(DX43-(DL43+DN43+DP43+DR43+DT43+DV43))&lt;0.001,0,DX43-(DL43+DN43+DP43+DR43+DT43+DV43))</f>
        <v>0</v>
      </c>
      <c r="FH43" s="185"/>
      <c r="FI43" s="185"/>
      <c r="FJ43" s="355"/>
    </row>
    <row r="44" spans="1:166" s="211" customFormat="1" ht="15" customHeight="1">
      <c r="B44" s="12" t="s">
        <v>664</v>
      </c>
      <c r="C44" s="12"/>
      <c r="D44" s="12"/>
      <c r="E44" s="12"/>
      <c r="F44" s="43"/>
      <c r="G44" s="28"/>
      <c r="H44" s="44"/>
      <c r="I44" s="28"/>
      <c r="J44" s="233"/>
      <c r="K44" s="214"/>
      <c r="L44" s="233"/>
      <c r="M44" s="214"/>
      <c r="N44" s="233"/>
      <c r="O44" s="214"/>
      <c r="P44" s="233"/>
      <c r="Q44" s="214"/>
      <c r="R44" s="233"/>
      <c r="S44" s="214"/>
      <c r="T44" s="233"/>
      <c r="U44" s="751"/>
      <c r="V44" s="758"/>
      <c r="W44" s="214"/>
      <c r="X44" s="233"/>
      <c r="Y44" s="214"/>
      <c r="Z44" s="233"/>
      <c r="AA44" s="214"/>
      <c r="AB44" s="233"/>
      <c r="AC44" s="751"/>
      <c r="AE44" s="233"/>
      <c r="AF44" s="214"/>
      <c r="AG44" s="233"/>
      <c r="AH44" s="214">
        <v>-946</v>
      </c>
      <c r="AI44" s="233"/>
      <c r="AJ44" s="214">
        <v>-623</v>
      </c>
      <c r="AK44" s="233"/>
      <c r="AL44" s="214">
        <v>-210</v>
      </c>
      <c r="AM44" s="233"/>
      <c r="AN44" s="214">
        <v>-335</v>
      </c>
      <c r="AO44" s="233"/>
      <c r="AP44" s="751">
        <v>0</v>
      </c>
      <c r="AQ44" s="758"/>
      <c r="AR44" s="214">
        <v>-2115</v>
      </c>
      <c r="AS44" s="233"/>
      <c r="AT44" s="214"/>
      <c r="AU44" s="233"/>
      <c r="AV44" s="214"/>
      <c r="AW44" s="233"/>
      <c r="AX44" s="751"/>
      <c r="AZ44" s="233"/>
      <c r="BA44" s="214"/>
      <c r="BB44" s="233"/>
      <c r="BC44" s="214">
        <v>-491</v>
      </c>
      <c r="BD44" s="233"/>
      <c r="BE44" s="214">
        <v>-301</v>
      </c>
      <c r="BF44" s="233"/>
      <c r="BG44" s="214">
        <v>-112</v>
      </c>
      <c r="BH44" s="233"/>
      <c r="BI44" s="214">
        <v>-161</v>
      </c>
      <c r="BJ44" s="233"/>
      <c r="BK44" s="751">
        <v>0</v>
      </c>
      <c r="BL44" s="758"/>
      <c r="BM44" s="214">
        <v>-1066</v>
      </c>
      <c r="BN44" s="233"/>
      <c r="BO44" s="214"/>
      <c r="BP44" s="233"/>
      <c r="BQ44" s="214"/>
      <c r="BR44" s="233"/>
      <c r="BS44" s="751"/>
      <c r="BU44" s="233"/>
      <c r="BV44" s="214"/>
      <c r="BW44" s="233"/>
      <c r="BX44" s="214">
        <v>-1009</v>
      </c>
      <c r="BY44" s="233"/>
      <c r="BZ44" s="214">
        <v>-606</v>
      </c>
      <c r="CA44" s="233"/>
      <c r="CB44" s="214">
        <v>-230</v>
      </c>
      <c r="CC44" s="233"/>
      <c r="CD44" s="214">
        <v>-321</v>
      </c>
      <c r="CE44" s="233"/>
      <c r="CF44" s="751">
        <v>0</v>
      </c>
      <c r="CG44" s="758"/>
      <c r="CH44" s="214">
        <v>-2166</v>
      </c>
      <c r="CI44" s="233"/>
      <c r="CJ44" s="214"/>
      <c r="CK44" s="233"/>
      <c r="CL44" s="214"/>
      <c r="CM44" s="233"/>
      <c r="CN44" s="751"/>
      <c r="CP44" s="233"/>
      <c r="CQ44" s="214"/>
      <c r="CR44" s="233"/>
      <c r="CS44" s="214"/>
      <c r="CT44" s="233"/>
      <c r="CU44" s="214"/>
      <c r="CV44" s="233"/>
      <c r="CW44" s="214"/>
      <c r="CX44" s="233"/>
      <c r="CY44" s="214"/>
      <c r="CZ44" s="233"/>
      <c r="DA44" s="751"/>
      <c r="DB44" s="758"/>
      <c r="DC44" s="214"/>
      <c r="DD44" s="233"/>
      <c r="DE44" s="214"/>
      <c r="DF44" s="233"/>
      <c r="DG44" s="214"/>
      <c r="DH44" s="233"/>
      <c r="DI44" s="751"/>
      <c r="DK44" s="233"/>
      <c r="DL44" s="214"/>
      <c r="DM44" s="233"/>
      <c r="DN44" s="214"/>
      <c r="DO44" s="233"/>
      <c r="DP44" s="214"/>
      <c r="DQ44" s="233"/>
      <c r="DR44" s="214"/>
      <c r="DS44" s="233"/>
      <c r="DT44" s="214"/>
      <c r="DU44" s="233"/>
      <c r="DV44" s="751"/>
      <c r="DW44" s="758"/>
      <c r="DX44" s="214"/>
      <c r="DY44" s="233"/>
      <c r="DZ44" s="214"/>
      <c r="EA44" s="233"/>
      <c r="EB44" s="214"/>
      <c r="EC44" s="233"/>
      <c r="ED44" s="751"/>
      <c r="EF44" s="351"/>
      <c r="EG44" s="185"/>
      <c r="EH44" s="245">
        <f t="shared" ref="EH44:EH49" si="40">IF(ABS(W44-(K44+M44+O44+Q44+S44+U44))&lt;0.001,0,W44-(K44+M44+O44+Q44+S44+U44))</f>
        <v>0</v>
      </c>
      <c r="EI44" s="185"/>
      <c r="EJ44" s="185"/>
      <c r="EK44" s="56"/>
      <c r="EL44" s="185"/>
      <c r="EM44" s="245">
        <f t="shared" ref="EM44:EM49" si="41">IF(ABS(AR44-(AF44+AH44+AJ44+AL44+AN44+AP44))&lt;0.001,0,AR44-(AF44+AH44+AJ44+AL44+AN44+AP44))</f>
        <v>-1</v>
      </c>
      <c r="EN44" s="185"/>
      <c r="EO44" s="185"/>
      <c r="EQ44" s="185"/>
      <c r="ER44" s="245">
        <f t="shared" ref="ER44:ER49" si="42">IF(ABS(BM44-(BA44+BC44+BE44+BG44+BI44+BK44))&lt;0.001,0,BM44-(BA44+BC44+BE44+BG44+BI44+BK44))</f>
        <v>-1</v>
      </c>
      <c r="ES44" s="185"/>
      <c r="ET44" s="185"/>
      <c r="EV44" s="185"/>
      <c r="EW44" s="245">
        <f t="shared" ref="EW44:EW49" si="43">IF(ABS(CH44-(BV44+BX44+BZ44+CB44+CD44+CF44))&lt;0.001,0,CH44-(BV44+BX44+BZ44+CB44+CD44+CF44))</f>
        <v>0</v>
      </c>
      <c r="EX44" s="185"/>
      <c r="EY44" s="185"/>
      <c r="FA44" s="185"/>
      <c r="FB44" s="245">
        <f t="shared" ref="FB44:FB49" si="44">IF(ABS(DC44-(CQ44+CS44+CU44+CW44+CY44+DA44))&lt;0.001,0,DC44-(CQ44+CS44+CU44+CW44+CY44+DA44))</f>
        <v>0</v>
      </c>
      <c r="FC44" s="185"/>
      <c r="FD44" s="185"/>
      <c r="FF44" s="185"/>
      <c r="FG44" s="245">
        <f t="shared" ref="FG44:FG49" si="45">IF(ABS(DX44-(DL44+DN44+DP44+DR44+DT44+DV44))&lt;0.001,0,DX44-(DL44+DN44+DP44+DR44+DT44+DV44))</f>
        <v>0</v>
      </c>
      <c r="FH44" s="185"/>
      <c r="FI44" s="185"/>
      <c r="FJ44" s="354"/>
    </row>
    <row r="45" spans="1:166" s="90" customFormat="1" ht="15" customHeight="1">
      <c r="B45" s="90" t="s">
        <v>665</v>
      </c>
      <c r="F45" s="94"/>
      <c r="G45" s="94"/>
      <c r="H45" s="93"/>
      <c r="I45" s="94"/>
      <c r="J45" s="271"/>
      <c r="K45" s="222"/>
      <c r="L45" s="271"/>
      <c r="M45" s="222"/>
      <c r="N45" s="271"/>
      <c r="O45" s="222"/>
      <c r="P45" s="271"/>
      <c r="Q45" s="222"/>
      <c r="R45" s="271"/>
      <c r="S45" s="222"/>
      <c r="T45" s="271"/>
      <c r="U45" s="419"/>
      <c r="V45" s="759"/>
      <c r="W45" s="222"/>
      <c r="X45" s="271"/>
      <c r="Y45" s="222"/>
      <c r="Z45" s="271"/>
      <c r="AA45" s="222"/>
      <c r="AB45" s="271"/>
      <c r="AC45" s="419"/>
      <c r="AE45" s="271"/>
      <c r="AF45" s="222"/>
      <c r="AG45" s="271"/>
      <c r="AH45" s="222">
        <v>0</v>
      </c>
      <c r="AI45" s="271"/>
      <c r="AJ45" s="222">
        <v>0</v>
      </c>
      <c r="AK45" s="271"/>
      <c r="AL45" s="222">
        <v>0</v>
      </c>
      <c r="AM45" s="271"/>
      <c r="AN45" s="222">
        <v>0</v>
      </c>
      <c r="AO45" s="271"/>
      <c r="AP45" s="419">
        <v>0</v>
      </c>
      <c r="AQ45" s="759"/>
      <c r="AR45" s="222">
        <v>0</v>
      </c>
      <c r="AS45" s="271"/>
      <c r="AT45" s="222"/>
      <c r="AU45" s="271"/>
      <c r="AV45" s="222"/>
      <c r="AW45" s="271"/>
      <c r="AX45" s="419"/>
      <c r="AZ45" s="271"/>
      <c r="BA45" s="222"/>
      <c r="BB45" s="271"/>
      <c r="BC45" s="222">
        <v>0</v>
      </c>
      <c r="BD45" s="271"/>
      <c r="BE45" s="222">
        <v>0</v>
      </c>
      <c r="BF45" s="271"/>
      <c r="BG45" s="222">
        <v>0</v>
      </c>
      <c r="BH45" s="271"/>
      <c r="BI45" s="222">
        <v>0</v>
      </c>
      <c r="BJ45" s="271"/>
      <c r="BK45" s="419">
        <v>0</v>
      </c>
      <c r="BL45" s="759"/>
      <c r="BM45" s="222">
        <v>0</v>
      </c>
      <c r="BN45" s="271"/>
      <c r="BO45" s="222"/>
      <c r="BP45" s="271"/>
      <c r="BQ45" s="222"/>
      <c r="BR45" s="271"/>
      <c r="BS45" s="419"/>
      <c r="BU45" s="271"/>
      <c r="BV45" s="222"/>
      <c r="BW45" s="271"/>
      <c r="BX45" s="222">
        <v>0</v>
      </c>
      <c r="BY45" s="271"/>
      <c r="BZ45" s="222">
        <v>0</v>
      </c>
      <c r="CA45" s="271"/>
      <c r="CB45" s="222">
        <v>0</v>
      </c>
      <c r="CC45" s="271"/>
      <c r="CD45" s="222">
        <v>0</v>
      </c>
      <c r="CE45" s="271"/>
      <c r="CF45" s="419">
        <v>0</v>
      </c>
      <c r="CG45" s="759"/>
      <c r="CH45" s="222">
        <v>0</v>
      </c>
      <c r="CI45" s="271"/>
      <c r="CJ45" s="222"/>
      <c r="CK45" s="271"/>
      <c r="CL45" s="222"/>
      <c r="CM45" s="271"/>
      <c r="CN45" s="419"/>
      <c r="CP45" s="271"/>
      <c r="CQ45" s="222"/>
      <c r="CR45" s="271"/>
      <c r="CS45" s="222"/>
      <c r="CT45" s="271"/>
      <c r="CU45" s="222"/>
      <c r="CV45" s="271"/>
      <c r="CW45" s="222"/>
      <c r="CX45" s="271"/>
      <c r="CY45" s="222"/>
      <c r="CZ45" s="271"/>
      <c r="DA45" s="419"/>
      <c r="DB45" s="759"/>
      <c r="DC45" s="222"/>
      <c r="DD45" s="271"/>
      <c r="DE45" s="222"/>
      <c r="DF45" s="271"/>
      <c r="DG45" s="222"/>
      <c r="DH45" s="271"/>
      <c r="DI45" s="419"/>
      <c r="DK45" s="271"/>
      <c r="DL45" s="222"/>
      <c r="DM45" s="271"/>
      <c r="DN45" s="222"/>
      <c r="DO45" s="271"/>
      <c r="DP45" s="222"/>
      <c r="DQ45" s="271"/>
      <c r="DR45" s="222"/>
      <c r="DS45" s="271"/>
      <c r="DT45" s="222"/>
      <c r="DU45" s="271"/>
      <c r="DV45" s="419"/>
      <c r="DW45" s="759"/>
      <c r="DX45" s="222"/>
      <c r="DY45" s="271"/>
      <c r="DZ45" s="222"/>
      <c r="EA45" s="271"/>
      <c r="EB45" s="222"/>
      <c r="EC45" s="271"/>
      <c r="ED45" s="419"/>
      <c r="EF45" s="352"/>
      <c r="EG45" s="185"/>
      <c r="EH45" s="245">
        <f t="shared" si="40"/>
        <v>0</v>
      </c>
      <c r="EI45" s="185"/>
      <c r="EJ45" s="185"/>
      <c r="EK45" s="221"/>
      <c r="EL45" s="185"/>
      <c r="EM45" s="245">
        <f t="shared" si="41"/>
        <v>0</v>
      </c>
      <c r="EN45" s="185"/>
      <c r="EO45" s="185"/>
      <c r="EQ45" s="185"/>
      <c r="ER45" s="245">
        <f t="shared" si="42"/>
        <v>0</v>
      </c>
      <c r="ES45" s="185"/>
      <c r="ET45" s="185"/>
      <c r="EV45" s="185"/>
      <c r="EW45" s="245">
        <f t="shared" si="43"/>
        <v>0</v>
      </c>
      <c r="EX45" s="185"/>
      <c r="EY45" s="185"/>
      <c r="FA45" s="185"/>
      <c r="FB45" s="245">
        <f t="shared" si="44"/>
        <v>0</v>
      </c>
      <c r="FC45" s="185"/>
      <c r="FD45" s="185"/>
      <c r="FF45" s="185"/>
      <c r="FG45" s="245">
        <f t="shared" si="45"/>
        <v>0</v>
      </c>
      <c r="FH45" s="185"/>
      <c r="FI45" s="185"/>
      <c r="FJ45" s="355"/>
    </row>
    <row r="46" spans="1:166" s="211" customFormat="1" ht="30" customHeight="1">
      <c r="B46" s="1395" t="s">
        <v>682</v>
      </c>
      <c r="C46" s="1396"/>
      <c r="D46" s="1396"/>
      <c r="E46" s="1396"/>
      <c r="F46" s="1396"/>
      <c r="G46" s="28"/>
      <c r="H46" s="44"/>
      <c r="I46" s="28"/>
      <c r="J46" s="233"/>
      <c r="K46" s="214"/>
      <c r="L46" s="233"/>
      <c r="M46" s="214"/>
      <c r="N46" s="233"/>
      <c r="O46" s="214"/>
      <c r="P46" s="233"/>
      <c r="Q46" s="214"/>
      <c r="R46" s="233"/>
      <c r="S46" s="214"/>
      <c r="T46" s="233"/>
      <c r="U46" s="751"/>
      <c r="V46" s="758"/>
      <c r="W46" s="214"/>
      <c r="X46" s="233"/>
      <c r="Y46" s="214"/>
      <c r="Z46" s="233"/>
      <c r="AA46" s="214"/>
      <c r="AB46" s="233"/>
      <c r="AC46" s="751"/>
      <c r="AE46" s="233"/>
      <c r="AF46" s="214"/>
      <c r="AG46" s="233"/>
      <c r="AH46" s="214">
        <v>0</v>
      </c>
      <c r="AI46" s="233"/>
      <c r="AJ46" s="214">
        <v>0</v>
      </c>
      <c r="AK46" s="233"/>
      <c r="AL46" s="214">
        <v>0</v>
      </c>
      <c r="AM46" s="233"/>
      <c r="AN46" s="214">
        <v>0</v>
      </c>
      <c r="AO46" s="233"/>
      <c r="AP46" s="751">
        <v>0</v>
      </c>
      <c r="AQ46" s="758"/>
      <c r="AR46" s="214">
        <v>0</v>
      </c>
      <c r="AS46" s="233"/>
      <c r="AT46" s="214"/>
      <c r="AU46" s="233"/>
      <c r="AV46" s="214"/>
      <c r="AW46" s="233"/>
      <c r="AX46" s="751"/>
      <c r="AZ46" s="233"/>
      <c r="BA46" s="214"/>
      <c r="BB46" s="233"/>
      <c r="BC46" s="214">
        <v>0</v>
      </c>
      <c r="BD46" s="233"/>
      <c r="BE46" s="214">
        <v>0</v>
      </c>
      <c r="BF46" s="233"/>
      <c r="BG46" s="214">
        <v>0</v>
      </c>
      <c r="BH46" s="233"/>
      <c r="BI46" s="214">
        <v>0</v>
      </c>
      <c r="BJ46" s="233"/>
      <c r="BK46" s="751">
        <v>0</v>
      </c>
      <c r="BL46" s="758"/>
      <c r="BM46" s="214">
        <v>0</v>
      </c>
      <c r="BN46" s="233"/>
      <c r="BO46" s="214"/>
      <c r="BP46" s="233"/>
      <c r="BQ46" s="214"/>
      <c r="BR46" s="233"/>
      <c r="BS46" s="751"/>
      <c r="BU46" s="233"/>
      <c r="BV46" s="214"/>
      <c r="BW46" s="233"/>
      <c r="BX46" s="214">
        <v>0</v>
      </c>
      <c r="BY46" s="233"/>
      <c r="BZ46" s="214">
        <v>0</v>
      </c>
      <c r="CA46" s="233"/>
      <c r="CB46" s="214">
        <v>0</v>
      </c>
      <c r="CC46" s="233"/>
      <c r="CD46" s="214">
        <v>0</v>
      </c>
      <c r="CE46" s="233"/>
      <c r="CF46" s="751">
        <v>0</v>
      </c>
      <c r="CG46" s="758"/>
      <c r="CH46" s="214">
        <v>0</v>
      </c>
      <c r="CI46" s="233"/>
      <c r="CJ46" s="214"/>
      <c r="CK46" s="233"/>
      <c r="CL46" s="214"/>
      <c r="CM46" s="233"/>
      <c r="CN46" s="751"/>
      <c r="CP46" s="233"/>
      <c r="CQ46" s="214"/>
      <c r="CR46" s="233"/>
      <c r="CS46" s="214"/>
      <c r="CT46" s="233"/>
      <c r="CU46" s="214"/>
      <c r="CV46" s="233"/>
      <c r="CW46" s="214"/>
      <c r="CX46" s="233"/>
      <c r="CY46" s="214"/>
      <c r="CZ46" s="233"/>
      <c r="DA46" s="751"/>
      <c r="DB46" s="758"/>
      <c r="DC46" s="214"/>
      <c r="DD46" s="233"/>
      <c r="DE46" s="214"/>
      <c r="DF46" s="233"/>
      <c r="DG46" s="214"/>
      <c r="DH46" s="233"/>
      <c r="DI46" s="751"/>
      <c r="DK46" s="233"/>
      <c r="DL46" s="214"/>
      <c r="DM46" s="233"/>
      <c r="DN46" s="214"/>
      <c r="DO46" s="233"/>
      <c r="DP46" s="214"/>
      <c r="DQ46" s="233"/>
      <c r="DR46" s="214"/>
      <c r="DS46" s="233"/>
      <c r="DT46" s="214"/>
      <c r="DU46" s="233"/>
      <c r="DV46" s="751"/>
      <c r="DW46" s="758"/>
      <c r="DX46" s="214"/>
      <c r="DY46" s="233"/>
      <c r="DZ46" s="214"/>
      <c r="EA46" s="233"/>
      <c r="EB46" s="214"/>
      <c r="EC46" s="233"/>
      <c r="ED46" s="751"/>
      <c r="EF46" s="351"/>
      <c r="EG46" s="185"/>
      <c r="EH46" s="245">
        <f t="shared" si="40"/>
        <v>0</v>
      </c>
      <c r="EI46" s="185"/>
      <c r="EJ46" s="185"/>
      <c r="EK46" s="56"/>
      <c r="EL46" s="185"/>
      <c r="EM46" s="245">
        <f t="shared" si="41"/>
        <v>0</v>
      </c>
      <c r="EN46" s="185"/>
      <c r="EO46" s="185"/>
      <c r="EQ46" s="185"/>
      <c r="ER46" s="245">
        <f t="shared" si="42"/>
        <v>0</v>
      </c>
      <c r="ES46" s="185"/>
      <c r="ET46" s="185"/>
      <c r="EV46" s="185"/>
      <c r="EW46" s="245">
        <f t="shared" si="43"/>
        <v>0</v>
      </c>
      <c r="EX46" s="185"/>
      <c r="EY46" s="185"/>
      <c r="FA46" s="185"/>
      <c r="FB46" s="245">
        <f t="shared" si="44"/>
        <v>0</v>
      </c>
      <c r="FC46" s="185"/>
      <c r="FD46" s="185"/>
      <c r="FF46" s="185"/>
      <c r="FG46" s="245">
        <f t="shared" si="45"/>
        <v>0</v>
      </c>
      <c r="FH46" s="185"/>
      <c r="FI46" s="185"/>
      <c r="FJ46" s="354"/>
    </row>
    <row r="47" spans="1:166" s="90" customFormat="1" ht="15" customHeight="1">
      <c r="B47" s="90" t="s">
        <v>666</v>
      </c>
      <c r="F47" s="94"/>
      <c r="G47" s="94"/>
      <c r="H47" s="93"/>
      <c r="I47" s="94"/>
      <c r="J47" s="271"/>
      <c r="K47" s="222"/>
      <c r="L47" s="271"/>
      <c r="M47" s="222"/>
      <c r="N47" s="271"/>
      <c r="O47" s="222"/>
      <c r="P47" s="271"/>
      <c r="Q47" s="222"/>
      <c r="R47" s="271"/>
      <c r="S47" s="222"/>
      <c r="T47" s="271"/>
      <c r="U47" s="419"/>
      <c r="V47" s="759"/>
      <c r="W47" s="222"/>
      <c r="X47" s="271"/>
      <c r="Y47" s="222"/>
      <c r="Z47" s="271"/>
      <c r="AA47" s="222"/>
      <c r="AB47" s="271"/>
      <c r="AC47" s="419"/>
      <c r="AE47" s="271"/>
      <c r="AF47" s="222"/>
      <c r="AG47" s="271"/>
      <c r="AH47" s="222">
        <v>0</v>
      </c>
      <c r="AI47" s="271"/>
      <c r="AJ47" s="222">
        <v>-494</v>
      </c>
      <c r="AK47" s="271"/>
      <c r="AL47" s="222">
        <v>0</v>
      </c>
      <c r="AM47" s="271"/>
      <c r="AN47" s="222">
        <v>-55</v>
      </c>
      <c r="AO47" s="271"/>
      <c r="AP47" s="419">
        <v>0</v>
      </c>
      <c r="AQ47" s="759"/>
      <c r="AR47" s="222">
        <v>-549</v>
      </c>
      <c r="AS47" s="271"/>
      <c r="AT47" s="222"/>
      <c r="AU47" s="271"/>
      <c r="AV47" s="222"/>
      <c r="AW47" s="271"/>
      <c r="AX47" s="419"/>
      <c r="AZ47" s="271"/>
      <c r="BA47" s="222"/>
      <c r="BB47" s="271"/>
      <c r="BC47" s="222">
        <v>0</v>
      </c>
      <c r="BD47" s="271"/>
      <c r="BE47" s="222">
        <v>0</v>
      </c>
      <c r="BF47" s="271"/>
      <c r="BG47" s="222">
        <v>0</v>
      </c>
      <c r="BH47" s="271"/>
      <c r="BI47" s="222">
        <v>0</v>
      </c>
      <c r="BJ47" s="271"/>
      <c r="BK47" s="419">
        <v>0</v>
      </c>
      <c r="BL47" s="759"/>
      <c r="BM47" s="222">
        <v>0</v>
      </c>
      <c r="BN47" s="271"/>
      <c r="BO47" s="222"/>
      <c r="BP47" s="271"/>
      <c r="BQ47" s="222"/>
      <c r="BR47" s="271"/>
      <c r="BS47" s="419"/>
      <c r="BU47" s="271"/>
      <c r="BV47" s="222"/>
      <c r="BW47" s="271"/>
      <c r="BX47" s="222">
        <v>0</v>
      </c>
      <c r="BY47" s="271"/>
      <c r="BZ47" s="222">
        <v>-1</v>
      </c>
      <c r="CA47" s="271"/>
      <c r="CB47" s="222">
        <v>-19</v>
      </c>
      <c r="CC47" s="271"/>
      <c r="CD47" s="222">
        <v>0</v>
      </c>
      <c r="CE47" s="271"/>
      <c r="CF47" s="419">
        <v>0</v>
      </c>
      <c r="CG47" s="759"/>
      <c r="CH47" s="222">
        <v>-20</v>
      </c>
      <c r="CI47" s="271"/>
      <c r="CJ47" s="222"/>
      <c r="CK47" s="271"/>
      <c r="CL47" s="222"/>
      <c r="CM47" s="271"/>
      <c r="CN47" s="419"/>
      <c r="CP47" s="271"/>
      <c r="CQ47" s="222"/>
      <c r="CR47" s="271"/>
      <c r="CS47" s="222"/>
      <c r="CT47" s="271"/>
      <c r="CU47" s="222"/>
      <c r="CV47" s="271"/>
      <c r="CW47" s="222"/>
      <c r="CX47" s="271"/>
      <c r="CY47" s="222"/>
      <c r="CZ47" s="271"/>
      <c r="DA47" s="419"/>
      <c r="DB47" s="759"/>
      <c r="DC47" s="222"/>
      <c r="DD47" s="271"/>
      <c r="DE47" s="222"/>
      <c r="DF47" s="271"/>
      <c r="DG47" s="222"/>
      <c r="DH47" s="271"/>
      <c r="DI47" s="419"/>
      <c r="DK47" s="271"/>
      <c r="DL47" s="222"/>
      <c r="DM47" s="271"/>
      <c r="DN47" s="222"/>
      <c r="DO47" s="271"/>
      <c r="DP47" s="222"/>
      <c r="DQ47" s="271"/>
      <c r="DR47" s="222"/>
      <c r="DS47" s="271"/>
      <c r="DT47" s="222"/>
      <c r="DU47" s="271"/>
      <c r="DV47" s="419"/>
      <c r="DW47" s="759"/>
      <c r="DX47" s="222"/>
      <c r="DY47" s="271"/>
      <c r="DZ47" s="222"/>
      <c r="EA47" s="271"/>
      <c r="EB47" s="222"/>
      <c r="EC47" s="271"/>
      <c r="ED47" s="419"/>
      <c r="EF47" s="352"/>
      <c r="EG47" s="185"/>
      <c r="EH47" s="245">
        <f t="shared" si="40"/>
        <v>0</v>
      </c>
      <c r="EI47" s="185"/>
      <c r="EJ47" s="185"/>
      <c r="EK47" s="221"/>
      <c r="EL47" s="185"/>
      <c r="EM47" s="245">
        <f t="shared" si="41"/>
        <v>0</v>
      </c>
      <c r="EN47" s="185"/>
      <c r="EO47" s="185"/>
      <c r="EQ47" s="185"/>
      <c r="ER47" s="245">
        <f t="shared" si="42"/>
        <v>0</v>
      </c>
      <c r="ES47" s="185"/>
      <c r="ET47" s="185"/>
      <c r="EV47" s="185"/>
      <c r="EW47" s="245">
        <f t="shared" si="43"/>
        <v>0</v>
      </c>
      <c r="EX47" s="185"/>
      <c r="EY47" s="185"/>
      <c r="FA47" s="185"/>
      <c r="FB47" s="245">
        <f t="shared" si="44"/>
        <v>0</v>
      </c>
      <c r="FC47" s="185"/>
      <c r="FD47" s="185"/>
      <c r="FF47" s="185"/>
      <c r="FG47" s="245">
        <f t="shared" si="45"/>
        <v>0</v>
      </c>
      <c r="FH47" s="185"/>
      <c r="FI47" s="185"/>
      <c r="FJ47" s="355"/>
    </row>
    <row r="48" spans="1:166" s="211" customFormat="1" ht="15" customHeight="1">
      <c r="B48" s="12" t="s">
        <v>727</v>
      </c>
      <c r="C48" s="12"/>
      <c r="D48" s="12"/>
      <c r="E48" s="12"/>
      <c r="F48" s="43"/>
      <c r="G48" s="28"/>
      <c r="H48" s="44"/>
      <c r="I48" s="28"/>
      <c r="J48" s="233"/>
      <c r="K48" s="214"/>
      <c r="L48" s="233"/>
      <c r="M48" s="214"/>
      <c r="N48" s="233"/>
      <c r="O48" s="214"/>
      <c r="P48" s="233"/>
      <c r="Q48" s="214"/>
      <c r="R48" s="233"/>
      <c r="S48" s="214"/>
      <c r="T48" s="233"/>
      <c r="U48" s="751"/>
      <c r="V48" s="758"/>
      <c r="W48" s="214"/>
      <c r="X48" s="233"/>
      <c r="Y48" s="214"/>
      <c r="Z48" s="233"/>
      <c r="AA48" s="214"/>
      <c r="AB48" s="233"/>
      <c r="AC48" s="751"/>
      <c r="AE48" s="233"/>
      <c r="AF48" s="214"/>
      <c r="AG48" s="233"/>
      <c r="AH48" s="214">
        <v>0</v>
      </c>
      <c r="AI48" s="233"/>
      <c r="AJ48" s="214"/>
      <c r="AK48" s="233"/>
      <c r="AL48" s="214">
        <v>6</v>
      </c>
      <c r="AM48" s="233"/>
      <c r="AN48" s="214">
        <v>0</v>
      </c>
      <c r="AO48" s="233"/>
      <c r="AP48" s="751">
        <v>0</v>
      </c>
      <c r="AQ48" s="758"/>
      <c r="AR48" s="214">
        <v>6</v>
      </c>
      <c r="AS48" s="233"/>
      <c r="AT48" s="214"/>
      <c r="AU48" s="233"/>
      <c r="AV48" s="214"/>
      <c r="AW48" s="233"/>
      <c r="AX48" s="751"/>
      <c r="AZ48" s="233"/>
      <c r="BA48" s="214"/>
      <c r="BB48" s="233"/>
      <c r="BC48" s="214">
        <v>0</v>
      </c>
      <c r="BD48" s="233"/>
      <c r="BE48" s="214">
        <v>0</v>
      </c>
      <c r="BF48" s="233"/>
      <c r="BG48" s="214">
        <v>0</v>
      </c>
      <c r="BH48" s="233"/>
      <c r="BI48" s="214">
        <v>0</v>
      </c>
      <c r="BJ48" s="233"/>
      <c r="BK48" s="751">
        <v>0</v>
      </c>
      <c r="BL48" s="758"/>
      <c r="BM48" s="214">
        <v>0</v>
      </c>
      <c r="BN48" s="233"/>
      <c r="BO48" s="214"/>
      <c r="BP48" s="233"/>
      <c r="BQ48" s="214"/>
      <c r="BR48" s="233"/>
      <c r="BS48" s="751"/>
      <c r="BU48" s="233"/>
      <c r="BV48" s="214"/>
      <c r="BW48" s="233"/>
      <c r="BX48" s="214">
        <v>0</v>
      </c>
      <c r="BY48" s="233"/>
      <c r="BZ48" s="214">
        <v>0</v>
      </c>
      <c r="CA48" s="233"/>
      <c r="CB48" s="214">
        <v>0</v>
      </c>
      <c r="CC48" s="233"/>
      <c r="CD48" s="214">
        <v>0</v>
      </c>
      <c r="CE48" s="233"/>
      <c r="CF48" s="751">
        <v>0</v>
      </c>
      <c r="CG48" s="758"/>
      <c r="CH48" s="214">
        <v>0</v>
      </c>
      <c r="CI48" s="233"/>
      <c r="CJ48" s="214"/>
      <c r="CK48" s="233"/>
      <c r="CL48" s="214"/>
      <c r="CM48" s="233"/>
      <c r="CN48" s="751"/>
      <c r="CP48" s="233"/>
      <c r="CQ48" s="214"/>
      <c r="CR48" s="233"/>
      <c r="CS48" s="214"/>
      <c r="CT48" s="233"/>
      <c r="CU48" s="214"/>
      <c r="CV48" s="233"/>
      <c r="CW48" s="214"/>
      <c r="CX48" s="233"/>
      <c r="CY48" s="214"/>
      <c r="CZ48" s="233"/>
      <c r="DA48" s="751"/>
      <c r="DB48" s="758"/>
      <c r="DC48" s="214"/>
      <c r="DD48" s="233"/>
      <c r="DE48" s="214"/>
      <c r="DF48" s="233"/>
      <c r="DG48" s="214"/>
      <c r="DH48" s="233"/>
      <c r="DI48" s="751"/>
      <c r="DK48" s="233"/>
      <c r="DL48" s="214"/>
      <c r="DM48" s="233"/>
      <c r="DN48" s="214"/>
      <c r="DO48" s="233"/>
      <c r="DP48" s="214"/>
      <c r="DQ48" s="233"/>
      <c r="DR48" s="214"/>
      <c r="DS48" s="233"/>
      <c r="DT48" s="214"/>
      <c r="DU48" s="233"/>
      <c r="DV48" s="751"/>
      <c r="DW48" s="758"/>
      <c r="DX48" s="214"/>
      <c r="DY48" s="233"/>
      <c r="DZ48" s="214"/>
      <c r="EA48" s="233"/>
      <c r="EB48" s="214"/>
      <c r="EC48" s="233"/>
      <c r="ED48" s="751"/>
      <c r="EF48" s="351"/>
      <c r="EG48" s="185"/>
      <c r="EH48" s="245">
        <f t="shared" si="40"/>
        <v>0</v>
      </c>
      <c r="EI48" s="185"/>
      <c r="EJ48" s="185"/>
      <c r="EK48" s="56"/>
      <c r="EL48" s="185"/>
      <c r="EM48" s="245">
        <f t="shared" si="41"/>
        <v>0</v>
      </c>
      <c r="EN48" s="185"/>
      <c r="EO48" s="185"/>
      <c r="EQ48" s="185"/>
      <c r="ER48" s="245">
        <f t="shared" si="42"/>
        <v>0</v>
      </c>
      <c r="ES48" s="185"/>
      <c r="ET48" s="185"/>
      <c r="EV48" s="185"/>
      <c r="EW48" s="245">
        <f t="shared" si="43"/>
        <v>0</v>
      </c>
      <c r="EX48" s="185"/>
      <c r="EY48" s="185"/>
      <c r="FA48" s="185"/>
      <c r="FB48" s="245">
        <f t="shared" si="44"/>
        <v>0</v>
      </c>
      <c r="FC48" s="185"/>
      <c r="FD48" s="185"/>
      <c r="FF48" s="185"/>
      <c r="FG48" s="245">
        <f t="shared" si="45"/>
        <v>0</v>
      </c>
      <c r="FH48" s="185"/>
      <c r="FI48" s="185"/>
      <c r="FJ48" s="354"/>
    </row>
    <row r="49" spans="2:166" s="108" customFormat="1" ht="15" customHeight="1" thickBot="1">
      <c r="B49" s="724" t="s">
        <v>27</v>
      </c>
      <c r="C49" s="724"/>
      <c r="D49" s="724"/>
      <c r="E49" s="724"/>
      <c r="F49" s="725"/>
      <c r="G49" s="460"/>
      <c r="H49" s="726"/>
      <c r="I49" s="460"/>
      <c r="J49" s="727"/>
      <c r="K49" s="728"/>
      <c r="L49" s="727"/>
      <c r="M49" s="728"/>
      <c r="N49" s="727"/>
      <c r="O49" s="728"/>
      <c r="P49" s="727"/>
      <c r="Q49" s="728"/>
      <c r="R49" s="727"/>
      <c r="S49" s="728"/>
      <c r="T49" s="727"/>
      <c r="U49" s="752"/>
      <c r="V49" s="762"/>
      <c r="W49" s="728"/>
      <c r="X49" s="727"/>
      <c r="Y49" s="728"/>
      <c r="Z49" s="727"/>
      <c r="AA49" s="728"/>
      <c r="AB49" s="727"/>
      <c r="AC49" s="752"/>
      <c r="AE49" s="727"/>
      <c r="AF49" s="728"/>
      <c r="AG49" s="727"/>
      <c r="AH49" s="728">
        <v>278</v>
      </c>
      <c r="AI49" s="727"/>
      <c r="AJ49" s="728">
        <v>-443</v>
      </c>
      <c r="AK49" s="727"/>
      <c r="AL49" s="728">
        <v>119</v>
      </c>
      <c r="AM49" s="727"/>
      <c r="AN49" s="728">
        <v>155</v>
      </c>
      <c r="AO49" s="727"/>
      <c r="AP49" s="752">
        <v>0</v>
      </c>
      <c r="AQ49" s="762"/>
      <c r="AR49" s="728">
        <v>109</v>
      </c>
      <c r="AS49" s="727"/>
      <c r="AT49" s="728"/>
      <c r="AU49" s="727"/>
      <c r="AV49" s="728"/>
      <c r="AW49" s="727"/>
      <c r="AX49" s="752"/>
      <c r="AZ49" s="727"/>
      <c r="BA49" s="728"/>
      <c r="BB49" s="727"/>
      <c r="BC49" s="728">
        <v>219</v>
      </c>
      <c r="BD49" s="727"/>
      <c r="BE49" s="728">
        <v>8</v>
      </c>
      <c r="BF49" s="727"/>
      <c r="BG49" s="728">
        <v>34</v>
      </c>
      <c r="BH49" s="727"/>
      <c r="BI49" s="728">
        <v>133</v>
      </c>
      <c r="BJ49" s="727"/>
      <c r="BK49" s="752">
        <v>0</v>
      </c>
      <c r="BL49" s="762"/>
      <c r="BM49" s="728">
        <v>394</v>
      </c>
      <c r="BN49" s="727"/>
      <c r="BO49" s="728"/>
      <c r="BP49" s="727"/>
      <c r="BQ49" s="728"/>
      <c r="BR49" s="727"/>
      <c r="BS49" s="752"/>
      <c r="BU49" s="727"/>
      <c r="BV49" s="728"/>
      <c r="BW49" s="727"/>
      <c r="BX49" s="728">
        <v>555</v>
      </c>
      <c r="BY49" s="727"/>
      <c r="BZ49" s="728">
        <v>-45</v>
      </c>
      <c r="CA49" s="727"/>
      <c r="CB49" s="728">
        <v>55</v>
      </c>
      <c r="CC49" s="727"/>
      <c r="CD49" s="728">
        <v>229</v>
      </c>
      <c r="CE49" s="727"/>
      <c r="CF49" s="752">
        <v>0</v>
      </c>
      <c r="CG49" s="762"/>
      <c r="CH49" s="728">
        <v>795</v>
      </c>
      <c r="CI49" s="727"/>
      <c r="CJ49" s="728"/>
      <c r="CK49" s="727"/>
      <c r="CL49" s="728"/>
      <c r="CM49" s="727"/>
      <c r="CN49" s="752"/>
      <c r="CP49" s="727"/>
      <c r="CQ49" s="728"/>
      <c r="CR49" s="727"/>
      <c r="CS49" s="728"/>
      <c r="CT49" s="727"/>
      <c r="CU49" s="728"/>
      <c r="CV49" s="727"/>
      <c r="CW49" s="728"/>
      <c r="CX49" s="727"/>
      <c r="CY49" s="728"/>
      <c r="CZ49" s="727"/>
      <c r="DA49" s="752"/>
      <c r="DB49" s="762"/>
      <c r="DC49" s="728"/>
      <c r="DD49" s="727"/>
      <c r="DE49" s="728"/>
      <c r="DF49" s="727"/>
      <c r="DG49" s="728"/>
      <c r="DH49" s="727"/>
      <c r="DI49" s="752"/>
      <c r="DK49" s="727"/>
      <c r="DL49" s="728"/>
      <c r="DM49" s="727"/>
      <c r="DN49" s="728"/>
      <c r="DO49" s="727"/>
      <c r="DP49" s="728"/>
      <c r="DQ49" s="727"/>
      <c r="DR49" s="728"/>
      <c r="DS49" s="727"/>
      <c r="DT49" s="728"/>
      <c r="DU49" s="727"/>
      <c r="DV49" s="752"/>
      <c r="DW49" s="762"/>
      <c r="DX49" s="728"/>
      <c r="DY49" s="727"/>
      <c r="DZ49" s="728"/>
      <c r="EA49" s="727"/>
      <c r="EB49" s="728"/>
      <c r="EC49" s="727"/>
      <c r="ED49" s="752"/>
      <c r="EF49" s="353"/>
      <c r="EG49" s="185"/>
      <c r="EH49" s="245">
        <f t="shared" si="40"/>
        <v>0</v>
      </c>
      <c r="EI49" s="185"/>
      <c r="EJ49" s="185"/>
      <c r="EK49" s="221"/>
      <c r="EL49" s="185"/>
      <c r="EM49" s="245">
        <f t="shared" si="41"/>
        <v>0</v>
      </c>
      <c r="EN49" s="185"/>
      <c r="EO49" s="185"/>
      <c r="EP49" s="90"/>
      <c r="EQ49" s="185"/>
      <c r="ER49" s="245">
        <f t="shared" si="42"/>
        <v>0</v>
      </c>
      <c r="ES49" s="185"/>
      <c r="ET49" s="185"/>
      <c r="EU49" s="90"/>
      <c r="EV49" s="185"/>
      <c r="EW49" s="245">
        <f t="shared" si="43"/>
        <v>1</v>
      </c>
      <c r="EX49" s="185"/>
      <c r="EY49" s="185"/>
      <c r="EZ49" s="90"/>
      <c r="FA49" s="185"/>
      <c r="FB49" s="245">
        <f t="shared" si="44"/>
        <v>0</v>
      </c>
      <c r="FC49" s="185"/>
      <c r="FD49" s="185"/>
      <c r="FE49" s="90"/>
      <c r="FF49" s="185"/>
      <c r="FG49" s="245">
        <f t="shared" si="45"/>
        <v>0</v>
      </c>
      <c r="FH49" s="185"/>
      <c r="FI49" s="185"/>
      <c r="FJ49" s="355"/>
    </row>
    <row r="50" spans="2:166" s="90" customFormat="1" ht="15" customHeight="1" thickTop="1">
      <c r="B50" s="87"/>
      <c r="G50" s="94"/>
      <c r="H50" s="376"/>
      <c r="I50" s="94"/>
      <c r="J50" s="92"/>
      <c r="W50" s="221"/>
      <c r="Y50" s="221"/>
      <c r="AA50" s="221"/>
      <c r="AC50" s="221"/>
      <c r="AR50" s="221"/>
      <c r="AT50" s="221"/>
      <c r="AV50" s="221"/>
      <c r="AX50" s="221"/>
      <c r="BM50" s="221"/>
      <c r="BO50" s="221"/>
      <c r="BQ50" s="221"/>
      <c r="BS50" s="221"/>
      <c r="CH50" s="221"/>
      <c r="CJ50" s="221"/>
      <c r="CL50" s="221"/>
      <c r="CN50" s="221"/>
      <c r="DC50" s="221"/>
      <c r="DE50" s="221"/>
      <c r="DG50" s="221"/>
      <c r="DI50" s="221"/>
      <c r="DX50" s="221"/>
      <c r="DZ50" s="221"/>
      <c r="EB50" s="221"/>
      <c r="ED50" s="221"/>
    </row>
    <row r="51" spans="2:166" s="90" customFormat="1" ht="15" customHeight="1">
      <c r="B51" s="479"/>
      <c r="G51" s="94"/>
      <c r="H51" s="376"/>
      <c r="I51" s="94"/>
      <c r="J51" s="89"/>
      <c r="W51" s="221"/>
      <c r="Y51" s="221"/>
      <c r="AA51" s="221"/>
      <c r="AC51" s="221"/>
      <c r="AE51" s="89"/>
      <c r="AR51" s="221"/>
      <c r="AT51" s="221"/>
      <c r="AV51" s="221"/>
      <c r="AX51" s="221"/>
      <c r="AZ51" s="89"/>
      <c r="BM51" s="221"/>
      <c r="BO51" s="221"/>
      <c r="BQ51" s="221"/>
      <c r="BS51" s="221"/>
      <c r="BU51" s="89"/>
      <c r="CH51" s="221"/>
      <c r="CJ51" s="221"/>
      <c r="CL51" s="221"/>
      <c r="CN51" s="221"/>
      <c r="CP51" s="89"/>
      <c r="DC51" s="221"/>
      <c r="DE51" s="221"/>
      <c r="DG51" s="221"/>
      <c r="DI51" s="221"/>
      <c r="DK51" s="89"/>
      <c r="DX51" s="221"/>
      <c r="DZ51" s="221"/>
      <c r="EB51" s="221"/>
      <c r="ED51" s="221"/>
      <c r="EG51" s="261"/>
      <c r="EH51" s="261"/>
      <c r="EI51" s="261"/>
      <c r="EJ51" s="261"/>
      <c r="EL51" s="261"/>
      <c r="EM51" s="261"/>
      <c r="EN51" s="261"/>
      <c r="EO51" s="261"/>
      <c r="EQ51" s="261"/>
      <c r="ER51" s="261"/>
      <c r="ES51" s="261"/>
      <c r="ET51" s="261"/>
      <c r="EV51" s="261"/>
      <c r="EW51" s="261"/>
      <c r="EX51" s="261"/>
      <c r="EY51" s="261"/>
      <c r="FA51" s="261"/>
      <c r="FB51" s="261"/>
      <c r="FC51" s="261"/>
      <c r="FD51" s="261"/>
      <c r="FF51" s="261"/>
      <c r="FG51" s="261"/>
      <c r="FH51" s="261"/>
      <c r="FI51" s="261"/>
    </row>
    <row r="52" spans="2:166" s="90" customFormat="1" ht="12.75" customHeight="1">
      <c r="H52" s="99"/>
      <c r="W52" s="221"/>
      <c r="Y52" s="221"/>
      <c r="AA52" s="221"/>
      <c r="AC52" s="221"/>
      <c r="AR52" s="221"/>
      <c r="AT52" s="221"/>
      <c r="AV52" s="221"/>
      <c r="AX52" s="221"/>
      <c r="BM52" s="221"/>
      <c r="BO52" s="221"/>
      <c r="BQ52" s="221"/>
      <c r="BS52" s="221"/>
      <c r="CH52" s="221"/>
      <c r="CJ52" s="221"/>
      <c r="CL52" s="221"/>
      <c r="CN52" s="221"/>
      <c r="DC52" s="221"/>
      <c r="DE52" s="221"/>
      <c r="DG52" s="221"/>
      <c r="DI52" s="221"/>
      <c r="DX52" s="221"/>
      <c r="DZ52" s="221"/>
      <c r="EB52" s="221"/>
      <c r="ED52" s="221"/>
      <c r="EG52" s="261"/>
      <c r="EH52" s="261"/>
      <c r="EI52" s="261"/>
      <c r="EJ52" s="261"/>
      <c r="EL52" s="261"/>
      <c r="EM52" s="261"/>
      <c r="EN52" s="261"/>
      <c r="EO52" s="261"/>
      <c r="EQ52" s="261"/>
      <c r="ER52" s="261"/>
      <c r="ES52" s="261"/>
      <c r="ET52" s="261"/>
      <c r="EV52" s="261"/>
      <c r="EW52" s="261"/>
      <c r="EX52" s="261"/>
      <c r="EY52" s="261"/>
      <c r="FA52" s="261"/>
      <c r="FB52" s="261"/>
      <c r="FC52" s="261"/>
      <c r="FD52" s="261"/>
      <c r="FF52" s="261"/>
      <c r="FG52" s="261"/>
      <c r="FH52" s="261"/>
      <c r="FI52" s="261"/>
    </row>
    <row r="53" spans="2:166" s="90" customFormat="1" ht="12.75" customHeight="1">
      <c r="H53" s="99"/>
      <c r="W53" s="221"/>
      <c r="Y53" s="221"/>
      <c r="AA53" s="221"/>
      <c r="AC53" s="221"/>
      <c r="AR53" s="221"/>
      <c r="AT53" s="221"/>
      <c r="AV53" s="221"/>
      <c r="AX53" s="221"/>
      <c r="BM53" s="221"/>
      <c r="BO53" s="221"/>
      <c r="BQ53" s="221"/>
      <c r="BS53" s="221"/>
      <c r="CH53" s="221"/>
      <c r="CJ53" s="221"/>
      <c r="CL53" s="221"/>
      <c r="CN53" s="221"/>
      <c r="DC53" s="221"/>
      <c r="DE53" s="221"/>
      <c r="DG53" s="221"/>
      <c r="DI53" s="221"/>
      <c r="DX53" s="221"/>
      <c r="DZ53" s="221"/>
      <c r="EB53" s="221"/>
      <c r="ED53" s="221"/>
      <c r="EG53" s="261"/>
      <c r="EH53" s="261"/>
      <c r="EI53" s="261"/>
      <c r="EJ53" s="261"/>
      <c r="EL53" s="261"/>
      <c r="EM53" s="261"/>
      <c r="EN53" s="261"/>
      <c r="EO53" s="261"/>
      <c r="EQ53" s="261"/>
      <c r="ER53" s="261"/>
      <c r="ES53" s="261"/>
      <c r="ET53" s="261"/>
      <c r="EV53" s="261"/>
      <c r="EW53" s="261"/>
      <c r="EX53" s="261"/>
      <c r="EY53" s="261"/>
      <c r="FA53" s="261"/>
      <c r="FB53" s="261"/>
      <c r="FC53" s="261"/>
      <c r="FD53" s="261"/>
      <c r="FF53" s="261"/>
      <c r="FG53" s="261"/>
      <c r="FH53" s="261"/>
      <c r="FI53" s="261"/>
    </row>
    <row r="54" spans="2:166" s="90" customFormat="1" ht="12.75" hidden="1" customHeight="1">
      <c r="H54" s="99"/>
      <c r="W54" s="221"/>
      <c r="Y54" s="221"/>
      <c r="AA54" s="221"/>
      <c r="AC54" s="221"/>
      <c r="AR54" s="221"/>
      <c r="AT54" s="221"/>
      <c r="AV54" s="221"/>
      <c r="AX54" s="221"/>
      <c r="BM54" s="221"/>
      <c r="BO54" s="221"/>
      <c r="BQ54" s="221"/>
      <c r="BS54" s="221"/>
      <c r="CH54" s="221"/>
      <c r="CJ54" s="221"/>
      <c r="CL54" s="221"/>
      <c r="CN54" s="221"/>
      <c r="DC54" s="221"/>
      <c r="DE54" s="221"/>
      <c r="DG54" s="221"/>
      <c r="DI54" s="221"/>
      <c r="DX54" s="221"/>
      <c r="DZ54" s="221"/>
      <c r="EB54" s="221"/>
      <c r="ED54" s="221"/>
      <c r="EG54" s="261"/>
      <c r="EH54" s="261"/>
      <c r="EI54" s="261"/>
      <c r="EJ54" s="261"/>
      <c r="EL54" s="261"/>
      <c r="EM54" s="261"/>
      <c r="EN54" s="261"/>
      <c r="EO54" s="261"/>
      <c r="EQ54" s="261"/>
      <c r="ER54" s="261"/>
      <c r="ES54" s="261"/>
      <c r="ET54" s="261"/>
      <c r="EV54" s="261"/>
      <c r="EW54" s="261"/>
      <c r="EX54" s="261"/>
      <c r="EY54" s="261"/>
      <c r="FA54" s="261"/>
      <c r="FB54" s="261"/>
      <c r="FC54" s="261"/>
      <c r="FD54" s="261"/>
      <c r="FF54" s="261"/>
      <c r="FG54" s="261"/>
      <c r="FH54" s="261"/>
      <c r="FI54" s="261"/>
    </row>
    <row r="55" spans="2:166" s="35" customFormat="1" ht="12.75" hidden="1" customHeight="1">
      <c r="B55" s="377"/>
      <c r="C55" s="377"/>
      <c r="D55" s="179"/>
      <c r="E55" s="179"/>
      <c r="F55" s="378"/>
      <c r="G55" s="71"/>
      <c r="H55" s="379"/>
      <c r="I55" s="71"/>
      <c r="J55" s="230"/>
      <c r="K55" s="231"/>
      <c r="L55" s="230"/>
      <c r="M55" s="231"/>
      <c r="N55" s="230"/>
      <c r="O55" s="231"/>
      <c r="P55" s="230"/>
      <c r="Q55" s="231"/>
      <c r="R55" s="230"/>
      <c r="S55" s="231"/>
      <c r="T55" s="230"/>
      <c r="U55" s="231"/>
      <c r="V55" s="230"/>
      <c r="W55" s="231"/>
      <c r="X55" s="230"/>
      <c r="Y55" s="231"/>
      <c r="Z55" s="230"/>
      <c r="AA55" s="231"/>
      <c r="AB55" s="230"/>
      <c r="AC55" s="753"/>
      <c r="AD55" s="47"/>
      <c r="AE55" s="178"/>
      <c r="AF55" s="178"/>
      <c r="AG55" s="178"/>
      <c r="AH55" s="178"/>
      <c r="AI55" s="178"/>
      <c r="AJ55" s="178"/>
      <c r="AK55" s="178"/>
      <c r="AL55" s="178"/>
      <c r="AM55" s="178"/>
      <c r="AN55" s="178"/>
      <c r="AO55" s="178"/>
      <c r="AP55" s="178"/>
      <c r="AQ55" s="178"/>
      <c r="AR55" s="178"/>
      <c r="AS55" s="178"/>
      <c r="AT55" s="178"/>
      <c r="AU55" s="178"/>
      <c r="AV55" s="178"/>
      <c r="AW55" s="178"/>
      <c r="AX55" s="756"/>
      <c r="AZ55" s="178"/>
      <c r="BA55" s="178"/>
      <c r="BB55" s="178"/>
      <c r="BC55" s="178"/>
      <c r="BD55" s="178"/>
      <c r="BE55" s="178"/>
      <c r="BF55" s="178"/>
      <c r="BG55" s="178"/>
      <c r="BH55" s="178"/>
      <c r="BI55" s="178"/>
      <c r="BJ55" s="178"/>
      <c r="BK55" s="178"/>
      <c r="BL55" s="178"/>
      <c r="BM55" s="178"/>
      <c r="BN55" s="178"/>
      <c r="BO55" s="178"/>
      <c r="BP55" s="178"/>
      <c r="BQ55" s="178"/>
      <c r="BR55" s="178"/>
      <c r="BS55" s="756"/>
      <c r="BU55" s="178"/>
      <c r="BV55" s="178"/>
      <c r="BW55" s="178"/>
      <c r="BX55" s="178"/>
      <c r="BY55" s="178"/>
      <c r="BZ55" s="178"/>
      <c r="CA55" s="178"/>
      <c r="CB55" s="178"/>
      <c r="CC55" s="178"/>
      <c r="CD55" s="178"/>
      <c r="CE55" s="178"/>
      <c r="CF55" s="178"/>
      <c r="CG55" s="178"/>
      <c r="CH55" s="178"/>
      <c r="CI55" s="178"/>
      <c r="CJ55" s="178"/>
      <c r="CK55" s="178"/>
      <c r="CL55" s="178"/>
      <c r="CM55" s="178"/>
      <c r="CN55" s="756"/>
      <c r="CP55" s="380"/>
      <c r="CQ55" s="380"/>
      <c r="CR55" s="380"/>
      <c r="CS55" s="380"/>
      <c r="CT55" s="380"/>
      <c r="CU55" s="380"/>
      <c r="CV55" s="380"/>
      <c r="CW55" s="380"/>
      <c r="CX55" s="380"/>
      <c r="CY55" s="380"/>
      <c r="CZ55" s="380"/>
      <c r="DA55" s="380"/>
      <c r="DB55" s="380"/>
      <c r="DC55" s="380"/>
      <c r="DD55" s="380"/>
      <c r="DE55" s="380"/>
      <c r="DF55" s="380"/>
      <c r="DG55" s="380"/>
      <c r="DH55" s="380"/>
      <c r="DI55" s="757"/>
      <c r="DK55" s="380"/>
      <c r="DL55" s="380"/>
      <c r="DM55" s="380"/>
      <c r="DN55" s="380"/>
      <c r="DO55" s="380"/>
      <c r="DP55" s="380"/>
      <c r="DQ55" s="380"/>
      <c r="DR55" s="380"/>
      <c r="DS55" s="380"/>
      <c r="DT55" s="380"/>
      <c r="DU55" s="380"/>
      <c r="DV55" s="380"/>
      <c r="DW55" s="380"/>
      <c r="DX55" s="380"/>
      <c r="DY55" s="380"/>
      <c r="DZ55" s="380"/>
      <c r="EA55" s="380"/>
      <c r="EB55" s="380"/>
      <c r="EC55" s="380"/>
      <c r="ED55" s="757"/>
      <c r="EG55" s="168"/>
      <c r="EH55" s="168"/>
      <c r="EI55" s="168"/>
      <c r="EJ55" s="168"/>
      <c r="EL55" s="168"/>
      <c r="EM55" s="168"/>
      <c r="EN55" s="168"/>
      <c r="EO55" s="168"/>
      <c r="EQ55" s="168"/>
      <c r="ER55" s="168"/>
      <c r="ES55" s="168"/>
      <c r="ET55" s="168"/>
      <c r="EV55" s="168"/>
      <c r="EW55" s="168"/>
      <c r="EX55" s="168"/>
      <c r="EY55" s="168"/>
      <c r="FA55" s="168"/>
      <c r="FB55" s="168"/>
      <c r="FC55" s="168"/>
      <c r="FD55" s="168"/>
      <c r="FF55" s="168"/>
      <c r="FG55" s="168"/>
      <c r="FH55" s="168"/>
      <c r="FI55" s="168"/>
    </row>
    <row r="56" spans="2:166" s="211" customFormat="1" ht="12.75" hidden="1" customHeight="1">
      <c r="B56" s="405" t="s">
        <v>194</v>
      </c>
      <c r="C56" s="146"/>
      <c r="D56" s="146"/>
      <c r="E56" s="146"/>
      <c r="F56" s="146"/>
      <c r="G56" s="146"/>
      <c r="H56" s="244">
        <f>COUNTIF($66:$76,"&gt;2")+COUNTIF($66:$76,"&lt;-2")</f>
        <v>0</v>
      </c>
      <c r="W56" s="56"/>
      <c r="Y56" s="56"/>
      <c r="AA56" s="56"/>
      <c r="AC56" s="56"/>
      <c r="AR56" s="56"/>
      <c r="AT56" s="56"/>
      <c r="AV56" s="56"/>
      <c r="AX56" s="56"/>
      <c r="BM56" s="56"/>
      <c r="BO56" s="56"/>
      <c r="BQ56" s="56"/>
      <c r="BS56" s="56"/>
      <c r="CH56" s="56"/>
      <c r="CJ56" s="56"/>
      <c r="CL56" s="56"/>
      <c r="CN56" s="56"/>
      <c r="DC56" s="56"/>
      <c r="DE56" s="56"/>
      <c r="DG56" s="56"/>
      <c r="DI56" s="56"/>
      <c r="DX56" s="56"/>
      <c r="DZ56" s="56"/>
      <c r="EB56" s="56"/>
      <c r="ED56" s="56"/>
      <c r="EG56" s="146"/>
      <c r="EH56" s="146"/>
      <c r="EI56" s="146"/>
      <c r="EJ56" s="146"/>
      <c r="EL56" s="146"/>
      <c r="EM56" s="146"/>
      <c r="EN56" s="146"/>
      <c r="EO56" s="146"/>
      <c r="EQ56" s="146"/>
      <c r="ER56" s="146"/>
      <c r="ES56" s="146"/>
      <c r="ET56" s="146"/>
      <c r="EV56" s="146"/>
      <c r="EW56" s="146"/>
      <c r="EX56" s="146"/>
      <c r="EY56" s="146"/>
      <c r="FA56" s="146"/>
      <c r="FB56" s="146"/>
      <c r="FC56" s="146"/>
      <c r="FD56" s="146"/>
      <c r="FF56" s="146"/>
      <c r="FG56" s="146"/>
      <c r="FH56" s="146"/>
      <c r="FI56" s="146"/>
    </row>
    <row r="57" spans="2:166" s="211" customFormat="1" ht="12.75" hidden="1" customHeight="1">
      <c r="B57" s="405" t="s">
        <v>195</v>
      </c>
      <c r="C57" s="146"/>
      <c r="D57" s="146"/>
      <c r="E57" s="146"/>
      <c r="F57" s="146"/>
      <c r="G57" s="146"/>
      <c r="H57" s="244">
        <f>COUNTIF($EF:$FJ,"&gt;2")+COUNTIF($EF:$FJ,"&lt;-2")</f>
        <v>0</v>
      </c>
      <c r="W57" s="56"/>
      <c r="Y57" s="56"/>
      <c r="AA57" s="56"/>
      <c r="AC57" s="56"/>
      <c r="AR57" s="56"/>
      <c r="AT57" s="56"/>
      <c r="AV57" s="56"/>
      <c r="AX57" s="56"/>
      <c r="BM57" s="56"/>
      <c r="BO57" s="56"/>
      <c r="BQ57" s="56"/>
      <c r="BS57" s="56"/>
      <c r="CH57" s="56"/>
      <c r="CJ57" s="56"/>
      <c r="CL57" s="56"/>
      <c r="CN57" s="56"/>
      <c r="DC57" s="56"/>
      <c r="DE57" s="56"/>
      <c r="DG57" s="56"/>
      <c r="DI57" s="56"/>
      <c r="DX57" s="56"/>
      <c r="DZ57" s="56"/>
      <c r="EB57" s="56"/>
      <c r="ED57" s="56"/>
      <c r="EG57" s="146"/>
      <c r="EH57" s="146"/>
      <c r="EI57" s="146"/>
      <c r="EJ57" s="146"/>
      <c r="EL57" s="146"/>
      <c r="EM57" s="146"/>
      <c r="EN57" s="146"/>
      <c r="EO57" s="146"/>
      <c r="EQ57" s="146"/>
      <c r="ER57" s="146"/>
      <c r="ES57" s="146"/>
      <c r="ET57" s="146"/>
      <c r="EV57" s="146"/>
      <c r="EW57" s="146"/>
      <c r="EX57" s="146"/>
      <c r="EY57" s="146"/>
      <c r="FA57" s="146"/>
      <c r="FB57" s="146"/>
      <c r="FC57" s="146"/>
      <c r="FD57" s="146"/>
      <c r="FF57" s="146"/>
      <c r="FG57" s="146"/>
      <c r="FH57" s="146"/>
      <c r="FI57" s="146"/>
    </row>
    <row r="58" spans="2:166" s="211" customFormat="1" ht="12.75" hidden="1" customHeight="1">
      <c r="B58" s="405" t="s">
        <v>196</v>
      </c>
      <c r="C58" s="146"/>
      <c r="D58" s="146"/>
      <c r="E58" s="146"/>
      <c r="F58" s="146"/>
      <c r="G58" s="146"/>
      <c r="H58" s="244">
        <f>COUNTIF($77:$97,"&gt;1")+COUNTIF($77:$97,"&lt;-1")+COUNTIF($98:$100,"&gt;=0,1%")+COUNTIF($98:$100,"&lt;=-0,1%")</f>
        <v>0</v>
      </c>
      <c r="W58" s="56"/>
      <c r="Y58" s="56"/>
      <c r="AA58" s="56"/>
      <c r="AC58" s="56"/>
      <c r="AR58" s="56"/>
      <c r="AT58" s="56"/>
      <c r="AV58" s="56"/>
      <c r="AX58" s="56"/>
      <c r="BM58" s="56"/>
      <c r="BO58" s="56"/>
      <c r="BQ58" s="56"/>
      <c r="BS58" s="56"/>
      <c r="CH58" s="56"/>
      <c r="CJ58" s="56"/>
      <c r="CL58" s="56"/>
      <c r="CN58" s="56"/>
      <c r="DC58" s="56"/>
      <c r="DE58" s="56"/>
      <c r="DG58" s="56"/>
      <c r="DI58" s="56"/>
      <c r="DX58" s="56"/>
      <c r="DZ58" s="56"/>
      <c r="EB58" s="56"/>
      <c r="ED58" s="56"/>
      <c r="EG58" s="146"/>
      <c r="EH58" s="146"/>
      <c r="EI58" s="146"/>
      <c r="EJ58" s="146"/>
      <c r="EL58" s="146"/>
      <c r="EM58" s="146"/>
      <c r="EN58" s="146"/>
      <c r="EO58" s="146"/>
      <c r="EQ58" s="146"/>
      <c r="ER58" s="146"/>
      <c r="ES58" s="146"/>
      <c r="ET58" s="146"/>
      <c r="EV58" s="146"/>
      <c r="EW58" s="146"/>
      <c r="EX58" s="146"/>
      <c r="EY58" s="146"/>
      <c r="FA58" s="146"/>
      <c r="FB58" s="146"/>
      <c r="FC58" s="146"/>
      <c r="FD58" s="146"/>
      <c r="FF58" s="146"/>
      <c r="FG58" s="146"/>
      <c r="FH58" s="146"/>
      <c r="FI58" s="146"/>
    </row>
    <row r="59" spans="2:166" s="211" customFormat="1" ht="12.75" hidden="1" customHeight="1">
      <c r="B59" s="405" t="s">
        <v>414</v>
      </c>
      <c r="C59" s="146"/>
      <c r="D59" s="146"/>
      <c r="E59" s="146"/>
      <c r="F59" s="146"/>
      <c r="G59" s="146"/>
      <c r="H59" s="244">
        <f>COUNTIF($63:$64,"&gt;0")</f>
        <v>0</v>
      </c>
      <c r="W59" s="56"/>
      <c r="Y59" s="56"/>
      <c r="AA59" s="56"/>
      <c r="AC59" s="56"/>
      <c r="AR59" s="56"/>
      <c r="AT59" s="56"/>
      <c r="AV59" s="56"/>
      <c r="AX59" s="56"/>
      <c r="BM59" s="56"/>
      <c r="BO59" s="56"/>
      <c r="BQ59" s="56"/>
      <c r="BS59" s="56"/>
      <c r="CH59" s="56"/>
      <c r="CJ59" s="56"/>
      <c r="CL59" s="56"/>
      <c r="CN59" s="56"/>
      <c r="DC59" s="56"/>
      <c r="DE59" s="56"/>
      <c r="DG59" s="56"/>
      <c r="DI59" s="56"/>
      <c r="DX59" s="56"/>
      <c r="DZ59" s="56"/>
      <c r="EB59" s="56"/>
      <c r="ED59" s="56"/>
      <c r="EG59" s="146"/>
      <c r="EH59" s="146"/>
      <c r="EI59" s="146"/>
      <c r="EJ59" s="146"/>
      <c r="EL59" s="146"/>
      <c r="EM59" s="146"/>
      <c r="EN59" s="146"/>
      <c r="EO59" s="146"/>
      <c r="EQ59" s="146"/>
      <c r="ER59" s="146"/>
      <c r="ES59" s="146"/>
      <c r="ET59" s="146"/>
      <c r="EV59" s="146"/>
      <c r="EW59" s="146"/>
      <c r="EX59" s="146"/>
      <c r="EY59" s="146"/>
      <c r="FA59" s="146"/>
      <c r="FB59" s="146"/>
      <c r="FC59" s="146"/>
      <c r="FD59" s="146"/>
      <c r="FF59" s="146"/>
      <c r="FG59" s="146"/>
      <c r="FH59" s="146"/>
      <c r="FI59" s="146"/>
    </row>
    <row r="60" spans="2:166" s="211" customFormat="1" ht="12.75" hidden="1" customHeight="1">
      <c r="B60" s="405" t="s">
        <v>269</v>
      </c>
      <c r="C60" s="146"/>
      <c r="D60" s="146"/>
      <c r="E60" s="146"/>
      <c r="F60" s="146"/>
      <c r="G60" s="146"/>
      <c r="H60" s="425" t="str">
        <f>IF(ISERROR(SUM($66:$100)+SUM($EF:$FJ)),"# ERREUR !","OK")</f>
        <v>OK</v>
      </c>
      <c r="W60" s="56"/>
      <c r="Y60" s="56"/>
      <c r="AA60" s="56"/>
      <c r="AC60" s="56"/>
      <c r="AR60" s="56"/>
      <c r="AT60" s="56"/>
      <c r="AV60" s="56"/>
      <c r="AX60" s="56"/>
      <c r="BM60" s="56"/>
      <c r="BO60" s="56"/>
      <c r="BQ60" s="56"/>
      <c r="BS60" s="56"/>
      <c r="CH60" s="56"/>
      <c r="CJ60" s="56"/>
      <c r="CL60" s="56"/>
      <c r="CN60" s="56"/>
      <c r="DC60" s="56"/>
      <c r="DE60" s="56"/>
      <c r="DG60" s="56"/>
      <c r="DI60" s="56"/>
      <c r="DX60" s="56"/>
      <c r="DZ60" s="56"/>
      <c r="EB60" s="56"/>
      <c r="ED60" s="56"/>
      <c r="EG60" s="146"/>
      <c r="EH60" s="146"/>
      <c r="EI60" s="146"/>
      <c r="EJ60" s="146"/>
      <c r="EL60" s="146"/>
      <c r="EM60" s="146"/>
      <c r="EN60" s="146"/>
      <c r="EO60" s="146"/>
      <c r="EQ60" s="146"/>
      <c r="ER60" s="146"/>
      <c r="ES60" s="146"/>
      <c r="ET60" s="146"/>
      <c r="EV60" s="146"/>
      <c r="EW60" s="146"/>
      <c r="EX60" s="146"/>
      <c r="EY60" s="146"/>
      <c r="FA60" s="146"/>
      <c r="FB60" s="146"/>
      <c r="FC60" s="146"/>
      <c r="FD60" s="146"/>
      <c r="FF60" s="146"/>
      <c r="FG60" s="146"/>
      <c r="FH60" s="146"/>
      <c r="FI60" s="146"/>
    </row>
    <row r="61" spans="2:166" s="211" customFormat="1" ht="12.75" hidden="1" customHeight="1">
      <c r="B61" s="186"/>
      <c r="C61" s="186"/>
      <c r="D61" s="186"/>
      <c r="E61" s="186"/>
      <c r="F61" s="186"/>
      <c r="G61" s="186"/>
      <c r="H61" s="187"/>
      <c r="W61" s="56"/>
      <c r="Y61" s="56"/>
      <c r="AA61" s="56"/>
      <c r="AC61" s="56"/>
      <c r="AR61" s="56"/>
      <c r="AT61" s="56"/>
      <c r="AV61" s="56"/>
      <c r="AX61" s="56"/>
      <c r="BM61" s="56"/>
      <c r="BO61" s="56"/>
      <c r="BQ61" s="56"/>
      <c r="BS61" s="56"/>
      <c r="CH61" s="56"/>
      <c r="CJ61" s="56"/>
      <c r="CL61" s="56"/>
      <c r="CN61" s="56"/>
      <c r="DC61" s="56"/>
      <c r="DE61" s="56"/>
      <c r="DG61" s="56"/>
      <c r="DI61" s="56"/>
      <c r="DX61" s="56"/>
      <c r="DZ61" s="56"/>
      <c r="EB61" s="56"/>
      <c r="ED61" s="56"/>
      <c r="EG61" s="146"/>
      <c r="EH61" s="146"/>
      <c r="EI61" s="146"/>
      <c r="EJ61" s="146"/>
      <c r="EL61" s="146"/>
      <c r="EM61" s="146"/>
      <c r="EN61" s="146"/>
      <c r="EO61" s="146"/>
      <c r="EQ61" s="146"/>
      <c r="ER61" s="146"/>
      <c r="ES61" s="146"/>
      <c r="ET61" s="146"/>
      <c r="EV61" s="146"/>
      <c r="EW61" s="146"/>
      <c r="EX61" s="146"/>
      <c r="EY61" s="146"/>
      <c r="FA61" s="146"/>
      <c r="FB61" s="146"/>
      <c r="FC61" s="146"/>
      <c r="FD61" s="146"/>
      <c r="FF61" s="146"/>
      <c r="FG61" s="146"/>
      <c r="FH61" s="146"/>
      <c r="FI61" s="146"/>
    </row>
    <row r="62" spans="2:166" s="35" customFormat="1" ht="12.75" hidden="1" customHeight="1">
      <c r="B62" s="377"/>
      <c r="C62" s="377"/>
      <c r="D62" s="179"/>
      <c r="E62" s="179"/>
      <c r="F62" s="378"/>
      <c r="G62" s="71"/>
      <c r="H62" s="379"/>
      <c r="I62" s="71"/>
      <c r="J62" s="230"/>
      <c r="K62" s="231"/>
      <c r="L62" s="230"/>
      <c r="M62" s="231"/>
      <c r="N62" s="230"/>
      <c r="O62" s="231"/>
      <c r="P62" s="230"/>
      <c r="Q62" s="231"/>
      <c r="R62" s="230"/>
      <c r="S62" s="231"/>
      <c r="T62" s="230"/>
      <c r="U62" s="231"/>
      <c r="V62" s="230"/>
      <c r="W62" s="231"/>
      <c r="X62" s="230"/>
      <c r="Y62" s="231"/>
      <c r="Z62" s="230"/>
      <c r="AA62" s="231"/>
      <c r="AB62" s="230"/>
      <c r="AC62" s="753"/>
      <c r="AD62" s="47"/>
      <c r="AE62" s="178"/>
      <c r="AF62" s="178"/>
      <c r="AG62" s="178"/>
      <c r="AH62" s="178"/>
      <c r="AI62" s="178"/>
      <c r="AJ62" s="178"/>
      <c r="AK62" s="178"/>
      <c r="AL62" s="178"/>
      <c r="AM62" s="178"/>
      <c r="AN62" s="178"/>
      <c r="AO62" s="178"/>
      <c r="AP62" s="178"/>
      <c r="AQ62" s="178"/>
      <c r="AR62" s="178"/>
      <c r="AS62" s="178"/>
      <c r="AT62" s="178"/>
      <c r="AU62" s="178"/>
      <c r="AV62" s="178"/>
      <c r="AW62" s="178"/>
      <c r="AX62" s="756"/>
      <c r="AZ62" s="178"/>
      <c r="BA62" s="178"/>
      <c r="BB62" s="178"/>
      <c r="BC62" s="178"/>
      <c r="BD62" s="178"/>
      <c r="BE62" s="178"/>
      <c r="BF62" s="178"/>
      <c r="BG62" s="178"/>
      <c r="BH62" s="178"/>
      <c r="BI62" s="178"/>
      <c r="BJ62" s="178"/>
      <c r="BK62" s="178"/>
      <c r="BL62" s="178"/>
      <c r="BM62" s="178"/>
      <c r="BN62" s="178"/>
      <c r="BO62" s="178"/>
      <c r="BP62" s="178"/>
      <c r="BQ62" s="178"/>
      <c r="BR62" s="178"/>
      <c r="BS62" s="756"/>
      <c r="BU62" s="178"/>
      <c r="BV62" s="178"/>
      <c r="BW62" s="178"/>
      <c r="BX62" s="178"/>
      <c r="BY62" s="178"/>
      <c r="BZ62" s="178"/>
      <c r="CA62" s="178"/>
      <c r="CB62" s="178"/>
      <c r="CC62" s="178"/>
      <c r="CD62" s="178"/>
      <c r="CE62" s="178"/>
      <c r="CF62" s="178"/>
      <c r="CG62" s="178"/>
      <c r="CH62" s="178"/>
      <c r="CI62" s="178"/>
      <c r="CJ62" s="178"/>
      <c r="CK62" s="178"/>
      <c r="CL62" s="178"/>
      <c r="CM62" s="178"/>
      <c r="CN62" s="756"/>
      <c r="CP62" s="380"/>
      <c r="CQ62" s="380"/>
      <c r="CR62" s="380"/>
      <c r="CS62" s="380"/>
      <c r="CT62" s="380"/>
      <c r="CU62" s="380"/>
      <c r="CV62" s="380"/>
      <c r="CW62" s="380"/>
      <c r="CX62" s="380"/>
      <c r="CY62" s="380"/>
      <c r="CZ62" s="380"/>
      <c r="DA62" s="380"/>
      <c r="DB62" s="380"/>
      <c r="DC62" s="380"/>
      <c r="DD62" s="380"/>
      <c r="DE62" s="380"/>
      <c r="DF62" s="380"/>
      <c r="DG62" s="380"/>
      <c r="DH62" s="380"/>
      <c r="DI62" s="757"/>
      <c r="DK62" s="380"/>
      <c r="DL62" s="380"/>
      <c r="DM62" s="380"/>
      <c r="DN62" s="380"/>
      <c r="DO62" s="380"/>
      <c r="DP62" s="380"/>
      <c r="DQ62" s="380"/>
      <c r="DR62" s="380"/>
      <c r="DS62" s="380"/>
      <c r="DT62" s="380"/>
      <c r="DU62" s="380"/>
      <c r="DV62" s="380"/>
      <c r="DW62" s="380"/>
      <c r="DX62" s="380"/>
      <c r="DY62" s="380"/>
      <c r="DZ62" s="380"/>
      <c r="EA62" s="380"/>
      <c r="EB62" s="380"/>
      <c r="EC62" s="380"/>
      <c r="ED62" s="757"/>
      <c r="EG62" s="168"/>
      <c r="EH62" s="168"/>
      <c r="EI62" s="168"/>
      <c r="EJ62" s="168"/>
      <c r="EL62" s="168"/>
      <c r="EM62" s="168"/>
      <c r="EN62" s="168"/>
      <c r="EO62" s="168"/>
      <c r="EQ62" s="168"/>
      <c r="ER62" s="168"/>
      <c r="ES62" s="168"/>
      <c r="ET62" s="168"/>
      <c r="EV62" s="168"/>
      <c r="EW62" s="168"/>
      <c r="EX62" s="168"/>
      <c r="EY62" s="168"/>
      <c r="FA62" s="168"/>
      <c r="FB62" s="168"/>
      <c r="FC62" s="168"/>
      <c r="FD62" s="168"/>
      <c r="FF62" s="168"/>
      <c r="FG62" s="168"/>
      <c r="FH62" s="168"/>
      <c r="FI62" s="168"/>
    </row>
    <row r="63" spans="2:166" s="386" customFormat="1" ht="12.75" hidden="1" customHeight="1">
      <c r="B63" s="386" t="s">
        <v>416</v>
      </c>
      <c r="H63" s="387" t="s">
        <v>191</v>
      </c>
      <c r="J63" s="388">
        <f>IF(COUNT(J21:J26,J44:J49)=0,0,COUNT(J21:J26,J44:J49))</f>
        <v>0</v>
      </c>
      <c r="K63" s="829"/>
      <c r="L63" s="388">
        <f>IF(COUNT(L21:L26,L44:L49)=0,0,COUNT(L21:L26,L44:L49))</f>
        <v>0</v>
      </c>
      <c r="M63" s="829"/>
      <c r="N63" s="388">
        <f>IF(COUNT(N21:N26,N44:N49)=0,0,COUNT(N21:N26,N44:N49))</f>
        <v>0</v>
      </c>
      <c r="O63" s="829"/>
      <c r="P63" s="388">
        <f>IF(COUNT(P21:P26,P44:P49)=0,0,COUNT(P21:P26,P44:P49))</f>
        <v>0</v>
      </c>
      <c r="Q63" s="829"/>
      <c r="R63" s="388">
        <f>IF(COUNT(R21:R26,R44:R49)=0,0,COUNT(R21:R26,R44:R49))</f>
        <v>0</v>
      </c>
      <c r="S63" s="829"/>
      <c r="T63" s="388">
        <f>IF(COUNT(T21:T26,T44:T49)=0,0,COUNT(T21:T26,T44:T49))</f>
        <v>0</v>
      </c>
      <c r="U63" s="829"/>
      <c r="V63" s="388">
        <f>IF(COUNT(V21:V26,V44:V49)=0,0,COUNT(V21:V26,V44:V49))</f>
        <v>0</v>
      </c>
      <c r="W63" s="829"/>
      <c r="X63" s="388">
        <f>IF(COUNT(X21:X26,X44:X49)=0,0,COUNT(X21:X26,X44:X49))</f>
        <v>0</v>
      </c>
      <c r="Y63" s="829"/>
      <c r="Z63" s="388">
        <f>IF(COUNT(Z21:Z26,Z44:Z49)=0,0,COUNT(Z21:Z26,Z44:Z49))</f>
        <v>0</v>
      </c>
      <c r="AA63" s="829"/>
      <c r="AB63" s="388">
        <f>IF(COUNT(AB21:AB26,AB44:AB49)=0,0,COUNT(AB21:AB26,AB44:AB49))</f>
        <v>0</v>
      </c>
      <c r="AC63" s="829"/>
      <c r="AE63" s="388">
        <f>IF(COUNT(AE21:AE26,AE44:AE49)=0,0,COUNT(AE21:AE26,AE44:AE49))</f>
        <v>0</v>
      </c>
      <c r="AF63" s="829"/>
      <c r="AG63" s="388">
        <f>IF(COUNT(AG21:AG26,AG44:AG49)=0,0,COUNT(AG21:AG26,AG44:AG49))</f>
        <v>0</v>
      </c>
      <c r="AH63" s="829"/>
      <c r="AI63" s="388">
        <f>IF(COUNT(AI21:AI26,AI44:AI49)=0,0,COUNT(AI21:AI26,AI44:AI49))</f>
        <v>0</v>
      </c>
      <c r="AJ63" s="829"/>
      <c r="AK63" s="388">
        <f>IF(COUNT(AK21:AK26,AK44:AK49)=0,0,COUNT(AK21:AK26,AK44:AK49))</f>
        <v>0</v>
      </c>
      <c r="AL63" s="829"/>
      <c r="AM63" s="388">
        <f>IF(COUNT(AM21:AM26,AM44:AM49)=0,0,COUNT(AM21:AM26,AM44:AM49))</f>
        <v>0</v>
      </c>
      <c r="AN63" s="829"/>
      <c r="AO63" s="388">
        <f>IF(COUNT(AO21:AO26,AO44:AO49)=0,0,COUNT(AO21:AO26,AO44:AO49))</f>
        <v>0</v>
      </c>
      <c r="AP63" s="829"/>
      <c r="AQ63" s="388">
        <f>IF(COUNT(AQ21:AQ26,AQ44:AQ49)=0,0,COUNT(AQ21:AQ26,AQ44:AQ49))</f>
        <v>0</v>
      </c>
      <c r="AR63" s="829"/>
      <c r="AS63" s="388">
        <f>IF(COUNT(AS21:AS26,AS44:AS49)=0,0,COUNT(AS21:AS26,AS44:AS49))</f>
        <v>0</v>
      </c>
      <c r="AT63" s="829"/>
      <c r="AU63" s="388">
        <f>IF(COUNT(AU21:AU26,AU44:AU49)=0,0,COUNT(AU21:AU26,AU44:AU49))</f>
        <v>0</v>
      </c>
      <c r="AV63" s="829"/>
      <c r="AW63" s="388">
        <f>IF(COUNT(AW21:AW26,AW44:AW49)=0,0,COUNT(AW21:AW26,AW44:AW49))</f>
        <v>0</v>
      </c>
      <c r="AX63" s="829"/>
      <c r="AY63" s="388"/>
      <c r="AZ63" s="388">
        <f>IF(COUNT(AZ21:AZ26,AZ44:AZ49)=0,0,COUNT(AZ21:AZ26,AZ44:AZ49))</f>
        <v>0</v>
      </c>
      <c r="BA63" s="829"/>
      <c r="BB63" s="388">
        <f>IF(COUNT(BB21:BB26,BB44:BB49)=0,0,COUNT(BB21:BB26,BB44:BB49))</f>
        <v>0</v>
      </c>
      <c r="BC63" s="829"/>
      <c r="BD63" s="388">
        <f>IF(COUNT(BD21:BD26,BD44:BD49)=0,0,COUNT(BD21:BD26,BD44:BD49))</f>
        <v>0</v>
      </c>
      <c r="BE63" s="829"/>
      <c r="BF63" s="388">
        <f>IF(COUNT(BF21:BF26,BF44:BF49)=0,0,COUNT(BF21:BF26,BF44:BF49))</f>
        <v>0</v>
      </c>
      <c r="BG63" s="829"/>
      <c r="BH63" s="388">
        <f>IF(COUNT(BH21:BH26,BH44:BH49)=0,0,COUNT(BH21:BH26,BH44:BH49))</f>
        <v>0</v>
      </c>
      <c r="BI63" s="829"/>
      <c r="BJ63" s="388">
        <f>IF(COUNT(BJ21:BJ26,BJ44:BJ49)=0,0,COUNT(BJ21:BJ26,BJ44:BJ49))</f>
        <v>0</v>
      </c>
      <c r="BK63" s="829"/>
      <c r="BL63" s="388">
        <f>IF(COUNT(BL21:BL26,BL44:BL49)=0,0,COUNT(BL21:BL26,BL44:BL49))</f>
        <v>0</v>
      </c>
      <c r="BM63" s="829"/>
      <c r="BN63" s="388">
        <f>IF(COUNT(BN21:BN26,BN44:BN49)=0,0,COUNT(BN21:BN26,BN44:BN49))</f>
        <v>0</v>
      </c>
      <c r="BO63" s="829"/>
      <c r="BP63" s="388">
        <f>IF(COUNT(BP21:BP26,BP44:BP49)=0,0,COUNT(BP21:BP26,BP44:BP49))</f>
        <v>0</v>
      </c>
      <c r="BQ63" s="829"/>
      <c r="BR63" s="388">
        <f>IF(COUNT(BR21:BR26,BR44:BR49)=0,0,COUNT(BR21:BR26,BR44:BR49))</f>
        <v>0</v>
      </c>
      <c r="BS63" s="829"/>
      <c r="BT63" s="388"/>
      <c r="BU63" s="388">
        <f>IF(COUNT(BU21:BU26,BU44:BU49)=0,0,COUNT(BU21:BU26,BU44:BU49))</f>
        <v>0</v>
      </c>
      <c r="BV63" s="829"/>
      <c r="BW63" s="388">
        <f>IF(COUNT(BW21:BW26,BW44:BW49)=0,0,COUNT(BW21:BW26,BW44:BW49))</f>
        <v>0</v>
      </c>
      <c r="BX63" s="829"/>
      <c r="BY63" s="388">
        <f>IF(COUNT(BY21:BY26,BY44:BY49)=0,0,COUNT(BY21:BY26,BY44:BY49))</f>
        <v>0</v>
      </c>
      <c r="BZ63" s="829"/>
      <c r="CA63" s="388">
        <f>IF(COUNT(CA21:CA26,CA44:CA49)=0,0,COUNT(CA21:CA26,CA44:CA49))</f>
        <v>0</v>
      </c>
      <c r="CB63" s="829"/>
      <c r="CC63" s="388">
        <f>IF(COUNT(CC21:CC26,CC44:CC49)=0,0,COUNT(CC21:CC26,CC44:CC49))</f>
        <v>0</v>
      </c>
      <c r="CD63" s="829"/>
      <c r="CE63" s="388">
        <f>IF(COUNT(CE21:CE26,CE44:CE49)=0,0,COUNT(CE21:CE26,CE44:CE49))</f>
        <v>0</v>
      </c>
      <c r="CF63" s="829"/>
      <c r="CG63" s="388">
        <f>IF(COUNT(CG21:CG26,CG44:CG49)=0,0,COUNT(CG21:CG26,CG44:CG49))</f>
        <v>0</v>
      </c>
      <c r="CH63" s="829"/>
      <c r="CI63" s="388">
        <f>IF(COUNT(CI21:CI26,CI44:CI49)=0,0,COUNT(CI21:CI26,CI44:CI49))</f>
        <v>0</v>
      </c>
      <c r="CJ63" s="829"/>
      <c r="CK63" s="388">
        <f>IF(COUNT(CK21:CK26,CK44:CK49)=0,0,COUNT(CK21:CK26,CK44:CK49))</f>
        <v>0</v>
      </c>
      <c r="CL63" s="829"/>
      <c r="CM63" s="388">
        <f>IF(COUNT(CM21:CM26,CM44:CM49)=0,0,COUNT(CM21:CM26,CM44:CM49))</f>
        <v>0</v>
      </c>
      <c r="CN63" s="829"/>
      <c r="CO63" s="388"/>
      <c r="CP63" s="388">
        <f>IF(COUNT(CP21:CP26,CP44:CP49)=0,0,COUNT(CP21:CP26,CP44:CP49))</f>
        <v>0</v>
      </c>
      <c r="CQ63" s="829"/>
      <c r="CR63" s="388">
        <f>IF(COUNT(CR21:CR26,CR44:CR49)=0,0,COUNT(CR21:CR26,CR44:CR49))</f>
        <v>0</v>
      </c>
      <c r="CS63" s="829"/>
      <c r="CT63" s="388">
        <f>IF(COUNT(CT21:CT26,CT44:CT49)=0,0,COUNT(CT21:CT26,CT44:CT49))</f>
        <v>0</v>
      </c>
      <c r="CU63" s="829"/>
      <c r="CV63" s="388">
        <f>IF(COUNT(CV21:CV26,CV44:CV49)=0,0,COUNT(CV21:CV26,CV44:CV49))</f>
        <v>0</v>
      </c>
      <c r="CW63" s="829"/>
      <c r="CX63" s="388">
        <f>IF(COUNT(CX21:CX26,CX44:CX49)=0,0,COUNT(CX21:CX26,CX44:CX49))</f>
        <v>0</v>
      </c>
      <c r="CY63" s="829"/>
      <c r="CZ63" s="388">
        <f>IF(COUNT(CZ21:CZ26,CZ44:CZ49)=0,0,COUNT(CZ21:CZ26,CZ44:CZ49))</f>
        <v>0</v>
      </c>
      <c r="DA63" s="829"/>
      <c r="DB63" s="388">
        <f>IF(COUNT(DB21:DB26,DB44:DB49)=0,0,COUNT(DB21:DB26,DB44:DB49))</f>
        <v>0</v>
      </c>
      <c r="DC63" s="829"/>
      <c r="DD63" s="388">
        <f>IF(COUNT(DD21:DD26,DD44:DD49)=0,0,COUNT(DD21:DD26,DD44:DD49))</f>
        <v>0</v>
      </c>
      <c r="DE63" s="829"/>
      <c r="DF63" s="388">
        <f>IF(COUNT(DF21:DF26,DF44:DF49)=0,0,COUNT(DF21:DF26,DF44:DF49))</f>
        <v>0</v>
      </c>
      <c r="DG63" s="829"/>
      <c r="DH63" s="388">
        <f>IF(COUNT(DH21:DH26,DH44:DH49)=0,0,COUNT(DH21:DH26,DH44:DH49))</f>
        <v>0</v>
      </c>
      <c r="DI63" s="829"/>
      <c r="DJ63" s="388"/>
      <c r="DK63" s="388">
        <f>IF(COUNT(DK21:DK26,DK44:DK49)=0,0,COUNT(DK21:DK26,DK44:DK49))</f>
        <v>0</v>
      </c>
      <c r="DL63" s="829"/>
      <c r="DM63" s="388">
        <f>IF(COUNT(DM21:DM26,DM44:DM49)=0,0,COUNT(DM21:DM26,DM44:DM49))</f>
        <v>0</v>
      </c>
      <c r="DN63" s="829"/>
      <c r="DO63" s="388">
        <f>IF(COUNT(DO21:DO26,DO44:DO49)=0,0,COUNT(DO21:DO26,DO44:DO49))</f>
        <v>0</v>
      </c>
      <c r="DP63" s="829"/>
      <c r="DQ63" s="388">
        <f>IF(COUNT(DQ21:DQ26,DQ44:DQ49)=0,0,COUNT(DQ21:DQ26,DQ44:DQ49))</f>
        <v>0</v>
      </c>
      <c r="DR63" s="829"/>
      <c r="DS63" s="388">
        <f>IF(COUNT(DS21:DS26,DS44:DS49)=0,0,COUNT(DS21:DS26,DS44:DS49))</f>
        <v>0</v>
      </c>
      <c r="DT63" s="829"/>
      <c r="DU63" s="388">
        <f>IF(COUNT(DU21:DU26,DU44:DU49)=0,0,COUNT(DU21:DU26,DU44:DU49))</f>
        <v>0</v>
      </c>
      <c r="DV63" s="829"/>
      <c r="DW63" s="388">
        <f>IF(COUNT(DW21:DW26,DW44:DW49)=0,0,COUNT(DW21:DW26,DW44:DW49))</f>
        <v>0</v>
      </c>
      <c r="DX63" s="829"/>
      <c r="DY63" s="388">
        <f>IF(COUNT(DY21:DY26,DY44:DY49)=0,0,COUNT(DY21:DY26,DY44:DY49))</f>
        <v>0</v>
      </c>
      <c r="DZ63" s="829"/>
      <c r="EA63" s="388">
        <f>IF(COUNT(EA21:EA26,EA44:EA49)=0,0,COUNT(EA21:EA26,EA44:EA49))</f>
        <v>0</v>
      </c>
      <c r="EB63" s="829"/>
      <c r="EC63" s="388">
        <f>IF(COUNT(EC21:EC26,EC44:EC49)=0,0,COUNT(EC21:EC26,EC44:EC49))</f>
        <v>0</v>
      </c>
      <c r="ED63" s="829"/>
    </row>
    <row r="64" spans="2:166" s="386" customFormat="1" ht="12.75" hidden="1" customHeight="1">
      <c r="B64" s="386" t="s">
        <v>416</v>
      </c>
      <c r="H64" s="387" t="s">
        <v>191</v>
      </c>
      <c r="J64" s="829"/>
      <c r="K64" s="829"/>
      <c r="L64" s="829"/>
      <c r="M64" s="829"/>
      <c r="N64" s="829"/>
      <c r="O64" s="829"/>
      <c r="P64" s="829"/>
      <c r="Q64" s="829"/>
      <c r="R64" s="829"/>
      <c r="S64" s="829"/>
      <c r="T64" s="388">
        <f>IF(COUNT(T18)=0,0,COUNT(T18))</f>
        <v>0</v>
      </c>
      <c r="U64" s="388">
        <f>IF(COUNT(U18)=0,0,COUNT(U18))</f>
        <v>0</v>
      </c>
      <c r="V64" s="829"/>
      <c r="W64" s="829"/>
      <c r="X64" s="388">
        <f t="shared" ref="X64:AC64" si="46">IF(COUNT(X18)=0,0,COUNT(X18))</f>
        <v>0</v>
      </c>
      <c r="Y64" s="388">
        <f t="shared" si="46"/>
        <v>0</v>
      </c>
      <c r="Z64" s="388">
        <f t="shared" si="46"/>
        <v>0</v>
      </c>
      <c r="AA64" s="388">
        <f t="shared" si="46"/>
        <v>0</v>
      </c>
      <c r="AB64" s="388">
        <f t="shared" si="46"/>
        <v>0</v>
      </c>
      <c r="AC64" s="388">
        <f t="shared" si="46"/>
        <v>0</v>
      </c>
      <c r="AE64" s="829"/>
      <c r="AF64" s="829"/>
      <c r="AG64" s="829"/>
      <c r="AH64" s="829"/>
      <c r="AI64" s="829"/>
      <c r="AJ64" s="829"/>
      <c r="AK64" s="829"/>
      <c r="AL64" s="829"/>
      <c r="AM64" s="829"/>
      <c r="AN64" s="829"/>
      <c r="AO64" s="388">
        <f>IF(COUNT(AO18)=0,0,COUNT(AO18))</f>
        <v>0</v>
      </c>
      <c r="AP64" s="388">
        <f>IF(COUNT(AP18)=0,0,COUNT(AP18))</f>
        <v>0</v>
      </c>
      <c r="AQ64" s="829"/>
      <c r="AR64" s="829"/>
      <c r="AS64" s="388">
        <f t="shared" ref="AS64:AX64" si="47">IF(COUNT(AS18)=0,0,COUNT(AS18))</f>
        <v>0</v>
      </c>
      <c r="AT64" s="388">
        <f t="shared" si="47"/>
        <v>0</v>
      </c>
      <c r="AU64" s="388">
        <f t="shared" si="47"/>
        <v>0</v>
      </c>
      <c r="AV64" s="388">
        <f t="shared" si="47"/>
        <v>0</v>
      </c>
      <c r="AW64" s="388">
        <f t="shared" si="47"/>
        <v>0</v>
      </c>
      <c r="AX64" s="388">
        <f t="shared" si="47"/>
        <v>0</v>
      </c>
      <c r="AY64" s="388"/>
      <c r="AZ64" s="829"/>
      <c r="BA64" s="829"/>
      <c r="BB64" s="829"/>
      <c r="BC64" s="829"/>
      <c r="BD64" s="829"/>
      <c r="BE64" s="829"/>
      <c r="BF64" s="829"/>
      <c r="BG64" s="829"/>
      <c r="BH64" s="829"/>
      <c r="BI64" s="829"/>
      <c r="BJ64" s="388">
        <f>IF(COUNT(BJ18)=0,0,COUNT(BJ18))</f>
        <v>0</v>
      </c>
      <c r="BK64" s="388">
        <f>IF(COUNT(BK18)=0,0,COUNT(BK18))</f>
        <v>0</v>
      </c>
      <c r="BL64" s="829"/>
      <c r="BM64" s="829"/>
      <c r="BN64" s="388">
        <f t="shared" ref="BN64:BS64" si="48">IF(COUNT(BN18)=0,0,COUNT(BN18))</f>
        <v>0</v>
      </c>
      <c r="BO64" s="388">
        <f t="shared" si="48"/>
        <v>0</v>
      </c>
      <c r="BP64" s="388">
        <f t="shared" si="48"/>
        <v>0</v>
      </c>
      <c r="BQ64" s="388">
        <f t="shared" si="48"/>
        <v>0</v>
      </c>
      <c r="BR64" s="388">
        <f t="shared" si="48"/>
        <v>0</v>
      </c>
      <c r="BS64" s="388">
        <f t="shared" si="48"/>
        <v>0</v>
      </c>
      <c r="BT64" s="388"/>
      <c r="BU64" s="829"/>
      <c r="BV64" s="829"/>
      <c r="BW64" s="829"/>
      <c r="BX64" s="829"/>
      <c r="BY64" s="829"/>
      <c r="BZ64" s="829"/>
      <c r="CA64" s="829"/>
      <c r="CB64" s="829"/>
      <c r="CC64" s="829"/>
      <c r="CD64" s="829"/>
      <c r="CE64" s="388">
        <f>IF(COUNT(CE18)=0,0,COUNT(CE18))</f>
        <v>0</v>
      </c>
      <c r="CF64" s="388">
        <f>IF(COUNT(CF18)=0,0,COUNT(CF18))</f>
        <v>0</v>
      </c>
      <c r="CG64" s="829"/>
      <c r="CH64" s="829"/>
      <c r="CI64" s="388">
        <f t="shared" ref="CI64:CN64" si="49">IF(COUNT(CI18)=0,0,COUNT(CI18))</f>
        <v>0</v>
      </c>
      <c r="CJ64" s="388">
        <f t="shared" si="49"/>
        <v>0</v>
      </c>
      <c r="CK64" s="388">
        <f t="shared" si="49"/>
        <v>0</v>
      </c>
      <c r="CL64" s="388">
        <f t="shared" si="49"/>
        <v>0</v>
      </c>
      <c r="CM64" s="388">
        <f t="shared" si="49"/>
        <v>0</v>
      </c>
      <c r="CN64" s="388">
        <f t="shared" si="49"/>
        <v>0</v>
      </c>
      <c r="CO64" s="388"/>
      <c r="CP64" s="829"/>
      <c r="CQ64" s="829"/>
      <c r="CR64" s="829"/>
      <c r="CS64" s="829"/>
      <c r="CT64" s="829"/>
      <c r="CU64" s="829"/>
      <c r="CV64" s="829"/>
      <c r="CW64" s="829"/>
      <c r="CX64" s="829"/>
      <c r="CY64" s="829"/>
      <c r="CZ64" s="388">
        <f>IF(COUNT(CZ18)=0,0,COUNT(CZ18))</f>
        <v>0</v>
      </c>
      <c r="DA64" s="388">
        <f>IF(COUNT(DA18)=0,0,COUNT(DA18))</f>
        <v>0</v>
      </c>
      <c r="DB64" s="829"/>
      <c r="DC64" s="829"/>
      <c r="DD64" s="388">
        <f t="shared" ref="DD64:DI64" si="50">IF(COUNT(DD18)=0,0,COUNT(DD18))</f>
        <v>0</v>
      </c>
      <c r="DE64" s="388">
        <f t="shared" si="50"/>
        <v>0</v>
      </c>
      <c r="DF64" s="388">
        <f t="shared" si="50"/>
        <v>0</v>
      </c>
      <c r="DG64" s="388">
        <f t="shared" si="50"/>
        <v>0</v>
      </c>
      <c r="DH64" s="388">
        <f t="shared" si="50"/>
        <v>0</v>
      </c>
      <c r="DI64" s="388">
        <f t="shared" si="50"/>
        <v>0</v>
      </c>
      <c r="DJ64" s="388"/>
      <c r="DK64" s="829"/>
      <c r="DL64" s="829"/>
      <c r="DM64" s="829"/>
      <c r="DN64" s="829"/>
      <c r="DO64" s="829"/>
      <c r="DP64" s="829"/>
      <c r="DQ64" s="829"/>
      <c r="DR64" s="829"/>
      <c r="DS64" s="829"/>
      <c r="DT64" s="829"/>
      <c r="DU64" s="388">
        <f>IF(COUNT(DU18)=0,0,COUNT(DU18))</f>
        <v>0</v>
      </c>
      <c r="DV64" s="388">
        <f>IF(COUNT(DV18)=0,0,COUNT(DV18))</f>
        <v>0</v>
      </c>
      <c r="DW64" s="829"/>
      <c r="DX64" s="829"/>
      <c r="DY64" s="388">
        <f t="shared" ref="DY64:ED64" si="51">IF(COUNT(DY18)=0,0,COUNT(DY18))</f>
        <v>0</v>
      </c>
      <c r="DZ64" s="388">
        <f t="shared" si="51"/>
        <v>0</v>
      </c>
      <c r="EA64" s="388">
        <f t="shared" si="51"/>
        <v>0</v>
      </c>
      <c r="EB64" s="388">
        <f t="shared" si="51"/>
        <v>0</v>
      </c>
      <c r="EC64" s="388">
        <f t="shared" si="51"/>
        <v>0</v>
      </c>
      <c r="ED64" s="388">
        <f t="shared" si="51"/>
        <v>0</v>
      </c>
    </row>
    <row r="65" spans="2:165" s="211" customFormat="1" ht="12.75" hidden="1" customHeight="1">
      <c r="B65" s="186"/>
      <c r="C65" s="186"/>
      <c r="D65" s="186"/>
      <c r="E65" s="186"/>
      <c r="F65" s="186"/>
      <c r="G65" s="186"/>
      <c r="H65" s="187"/>
      <c r="W65" s="56"/>
      <c r="Y65" s="56"/>
      <c r="AA65" s="56"/>
      <c r="AC65" s="56"/>
      <c r="AR65" s="56"/>
      <c r="AT65" s="56"/>
      <c r="AV65" s="56"/>
      <c r="AX65" s="56"/>
      <c r="BM65" s="56"/>
      <c r="BO65" s="56"/>
      <c r="BQ65" s="56"/>
      <c r="BS65" s="56"/>
      <c r="CH65" s="56"/>
      <c r="CJ65" s="56"/>
      <c r="CL65" s="56"/>
      <c r="CN65" s="56"/>
      <c r="DC65" s="56"/>
      <c r="DE65" s="56"/>
      <c r="DG65" s="56"/>
      <c r="DI65" s="56"/>
      <c r="DX65" s="56"/>
      <c r="DZ65" s="56"/>
      <c r="EB65" s="56"/>
      <c r="ED65" s="56"/>
      <c r="EG65" s="146"/>
      <c r="EH65" s="146"/>
      <c r="EI65" s="146"/>
      <c r="EJ65" s="146"/>
      <c r="EL65" s="146"/>
      <c r="EM65" s="146"/>
      <c r="EN65" s="146"/>
      <c r="EO65" s="146"/>
      <c r="EQ65" s="146"/>
      <c r="ER65" s="146"/>
      <c r="ES65" s="146"/>
      <c r="ET65" s="146"/>
      <c r="EV65" s="146"/>
      <c r="EW65" s="146"/>
      <c r="EX65" s="146"/>
      <c r="EY65" s="146"/>
      <c r="FA65" s="146"/>
      <c r="FB65" s="146"/>
      <c r="FC65" s="146"/>
      <c r="FD65" s="146"/>
      <c r="FF65" s="146"/>
      <c r="FG65" s="146"/>
      <c r="FH65" s="146"/>
      <c r="FI65" s="146"/>
    </row>
    <row r="66" spans="2:165" s="35" customFormat="1" ht="12.75" hidden="1" customHeight="1">
      <c r="B66" s="377"/>
      <c r="C66" s="377"/>
      <c r="D66" s="179"/>
      <c r="E66" s="179"/>
      <c r="F66" s="378"/>
      <c r="G66" s="71"/>
      <c r="H66" s="379"/>
      <c r="I66" s="71"/>
      <c r="J66" s="230"/>
      <c r="K66" s="231"/>
      <c r="L66" s="230"/>
      <c r="M66" s="231"/>
      <c r="N66" s="230"/>
      <c r="O66" s="231"/>
      <c r="P66" s="230"/>
      <c r="Q66" s="231"/>
      <c r="R66" s="230"/>
      <c r="S66" s="231"/>
      <c r="T66" s="230"/>
      <c r="U66" s="231"/>
      <c r="V66" s="230"/>
      <c r="W66" s="231"/>
      <c r="X66" s="230"/>
      <c r="Y66" s="231"/>
      <c r="Z66" s="230"/>
      <c r="AA66" s="231"/>
      <c r="AB66" s="230"/>
      <c r="AC66" s="753"/>
      <c r="AD66" s="47"/>
      <c r="AE66" s="178"/>
      <c r="AF66" s="178"/>
      <c r="AG66" s="178"/>
      <c r="AH66" s="178"/>
      <c r="AI66" s="178"/>
      <c r="AJ66" s="178"/>
      <c r="AK66" s="178"/>
      <c r="AL66" s="178"/>
      <c r="AM66" s="178"/>
      <c r="AN66" s="178"/>
      <c r="AO66" s="178"/>
      <c r="AP66" s="178"/>
      <c r="AQ66" s="178"/>
      <c r="AR66" s="178"/>
      <c r="AS66" s="178"/>
      <c r="AT66" s="178"/>
      <c r="AU66" s="178"/>
      <c r="AV66" s="178"/>
      <c r="AW66" s="178"/>
      <c r="AX66" s="756"/>
      <c r="AZ66" s="178"/>
      <c r="BA66" s="178"/>
      <c r="BB66" s="178"/>
      <c r="BC66" s="178"/>
      <c r="BD66" s="178"/>
      <c r="BE66" s="178"/>
      <c r="BF66" s="178"/>
      <c r="BG66" s="178"/>
      <c r="BH66" s="178"/>
      <c r="BI66" s="178"/>
      <c r="BJ66" s="178"/>
      <c r="BK66" s="178"/>
      <c r="BL66" s="178"/>
      <c r="BM66" s="178"/>
      <c r="BN66" s="178"/>
      <c r="BO66" s="178"/>
      <c r="BP66" s="178"/>
      <c r="BQ66" s="178"/>
      <c r="BR66" s="178"/>
      <c r="BS66" s="756"/>
      <c r="BU66" s="178"/>
      <c r="BV66" s="178"/>
      <c r="BW66" s="178"/>
      <c r="BX66" s="178"/>
      <c r="BY66" s="178"/>
      <c r="BZ66" s="178"/>
      <c r="CA66" s="178"/>
      <c r="CB66" s="178"/>
      <c r="CC66" s="178"/>
      <c r="CD66" s="178"/>
      <c r="CE66" s="178"/>
      <c r="CF66" s="178"/>
      <c r="CG66" s="178"/>
      <c r="CH66" s="178"/>
      <c r="CI66" s="178"/>
      <c r="CJ66" s="178"/>
      <c r="CK66" s="178"/>
      <c r="CL66" s="178"/>
      <c r="CM66" s="178"/>
      <c r="CN66" s="756"/>
      <c r="CP66" s="380"/>
      <c r="CQ66" s="380"/>
      <c r="CR66" s="380"/>
      <c r="CS66" s="380"/>
      <c r="CT66" s="380"/>
      <c r="CU66" s="380"/>
      <c r="CV66" s="380"/>
      <c r="CW66" s="380"/>
      <c r="CX66" s="380"/>
      <c r="CY66" s="380"/>
      <c r="CZ66" s="380"/>
      <c r="DA66" s="380"/>
      <c r="DB66" s="380"/>
      <c r="DC66" s="380"/>
      <c r="DD66" s="380"/>
      <c r="DE66" s="380"/>
      <c r="DF66" s="380"/>
      <c r="DG66" s="380"/>
      <c r="DH66" s="380"/>
      <c r="DI66" s="757"/>
      <c r="DK66" s="380"/>
      <c r="DL66" s="380"/>
      <c r="DM66" s="380"/>
      <c r="DN66" s="380"/>
      <c r="DO66" s="380"/>
      <c r="DP66" s="380"/>
      <c r="DQ66" s="380"/>
      <c r="DR66" s="380"/>
      <c r="DS66" s="380"/>
      <c r="DT66" s="380"/>
      <c r="DU66" s="380"/>
      <c r="DV66" s="380"/>
      <c r="DW66" s="380"/>
      <c r="DX66" s="380"/>
      <c r="DY66" s="380"/>
      <c r="DZ66" s="380"/>
      <c r="EA66" s="380"/>
      <c r="EB66" s="380"/>
      <c r="EC66" s="380"/>
      <c r="ED66" s="757"/>
      <c r="EG66" s="168"/>
      <c r="EH66" s="168"/>
      <c r="EI66" s="168"/>
      <c r="EJ66" s="168"/>
      <c r="EL66" s="168"/>
      <c r="EM66" s="168"/>
      <c r="EN66" s="168"/>
      <c r="EO66" s="168"/>
      <c r="EQ66" s="168"/>
      <c r="ER66" s="168"/>
      <c r="ES66" s="168"/>
      <c r="ET66" s="168"/>
      <c r="EV66" s="168"/>
      <c r="EW66" s="168"/>
      <c r="EX66" s="168"/>
      <c r="EY66" s="168"/>
      <c r="FA66" s="168"/>
      <c r="FB66" s="168"/>
      <c r="FC66" s="168"/>
      <c r="FD66" s="168"/>
      <c r="FF66" s="168"/>
      <c r="FG66" s="168"/>
      <c r="FH66" s="168"/>
      <c r="FI66" s="168"/>
    </row>
    <row r="67" spans="2:165" s="211" customFormat="1" ht="12.75" hidden="1" customHeight="1">
      <c r="B67" s="146" t="s">
        <v>109</v>
      </c>
      <c r="C67" s="146"/>
      <c r="D67" s="146"/>
      <c r="E67" s="146"/>
      <c r="F67" s="146"/>
      <c r="G67" s="146"/>
      <c r="H67" s="147" t="s">
        <v>191</v>
      </c>
      <c r="I67" s="146"/>
      <c r="J67" s="148">
        <f t="shared" ref="J67:AC67" si="52">IF(ABS(J20-(SUM(J12:J16)+J19))&lt;0.001,0,J20-(SUM(J12:J16)+J19))</f>
        <v>0</v>
      </c>
      <c r="K67" s="148">
        <f t="shared" si="52"/>
        <v>0</v>
      </c>
      <c r="L67" s="148">
        <f t="shared" si="52"/>
        <v>0</v>
      </c>
      <c r="M67" s="148">
        <f t="shared" si="52"/>
        <v>0</v>
      </c>
      <c r="N67" s="148">
        <f t="shared" si="52"/>
        <v>0</v>
      </c>
      <c r="O67" s="148">
        <f t="shared" si="52"/>
        <v>0</v>
      </c>
      <c r="P67" s="148">
        <f t="shared" si="52"/>
        <v>0</v>
      </c>
      <c r="Q67" s="148">
        <f t="shared" si="52"/>
        <v>0</v>
      </c>
      <c r="R67" s="148">
        <f t="shared" si="52"/>
        <v>0</v>
      </c>
      <c r="S67" s="148">
        <f t="shared" si="52"/>
        <v>0</v>
      </c>
      <c r="T67" s="148">
        <f t="shared" si="52"/>
        <v>0</v>
      </c>
      <c r="U67" s="148">
        <f t="shared" si="52"/>
        <v>0</v>
      </c>
      <c r="V67" s="148">
        <f t="shared" si="52"/>
        <v>0</v>
      </c>
      <c r="W67" s="330">
        <f t="shared" si="52"/>
        <v>0</v>
      </c>
      <c r="X67" s="148">
        <f t="shared" si="52"/>
        <v>0</v>
      </c>
      <c r="Y67" s="330">
        <f t="shared" si="52"/>
        <v>0</v>
      </c>
      <c r="Z67" s="148">
        <f t="shared" si="52"/>
        <v>0</v>
      </c>
      <c r="AA67" s="330">
        <f t="shared" si="52"/>
        <v>0</v>
      </c>
      <c r="AB67" s="148">
        <f t="shared" si="52"/>
        <v>0</v>
      </c>
      <c r="AC67" s="330">
        <f t="shared" si="52"/>
        <v>0</v>
      </c>
      <c r="AD67" s="148"/>
      <c r="AE67" s="148">
        <f t="shared" ref="AE67:AX67" si="53">IF(ABS(AE20-(SUM(AE12:AE16)+AE19))&lt;0.001,0,AE20-(SUM(AE12:AE16)+AE19))</f>
        <v>0</v>
      </c>
      <c r="AF67" s="148">
        <f t="shared" si="53"/>
        <v>-1</v>
      </c>
      <c r="AG67" s="148">
        <f t="shared" si="53"/>
        <v>0</v>
      </c>
      <c r="AH67" s="148">
        <f t="shared" si="53"/>
        <v>0</v>
      </c>
      <c r="AI67" s="148">
        <f t="shared" si="53"/>
        <v>0</v>
      </c>
      <c r="AJ67" s="148">
        <f t="shared" si="53"/>
        <v>1</v>
      </c>
      <c r="AK67" s="148">
        <f t="shared" si="53"/>
        <v>0</v>
      </c>
      <c r="AL67" s="148">
        <f t="shared" si="53"/>
        <v>-1</v>
      </c>
      <c r="AM67" s="148">
        <f t="shared" si="53"/>
        <v>0</v>
      </c>
      <c r="AN67" s="148">
        <f t="shared" si="53"/>
        <v>-1</v>
      </c>
      <c r="AO67" s="148">
        <f t="shared" si="53"/>
        <v>0</v>
      </c>
      <c r="AP67" s="148">
        <f t="shared" si="53"/>
        <v>1</v>
      </c>
      <c r="AQ67" s="148">
        <f t="shared" si="53"/>
        <v>0</v>
      </c>
      <c r="AR67" s="330">
        <f t="shared" si="53"/>
        <v>1</v>
      </c>
      <c r="AS67" s="148">
        <f t="shared" si="53"/>
        <v>0</v>
      </c>
      <c r="AT67" s="330">
        <f t="shared" si="53"/>
        <v>-1</v>
      </c>
      <c r="AU67" s="148">
        <f t="shared" si="53"/>
        <v>0</v>
      </c>
      <c r="AV67" s="330">
        <f t="shared" si="53"/>
        <v>0</v>
      </c>
      <c r="AW67" s="148">
        <f t="shared" si="53"/>
        <v>0</v>
      </c>
      <c r="AX67" s="330">
        <f t="shared" si="53"/>
        <v>2</v>
      </c>
      <c r="AZ67" s="148">
        <f t="shared" ref="AZ67:BS67" si="54">IF(ABS(AZ20-(SUM(AZ12:AZ16)+AZ19))&lt;0.001,0,AZ20-(SUM(AZ12:AZ16)+AZ19))</f>
        <v>0</v>
      </c>
      <c r="BA67" s="148">
        <f t="shared" si="54"/>
        <v>-1</v>
      </c>
      <c r="BB67" s="148">
        <f t="shared" si="54"/>
        <v>0</v>
      </c>
      <c r="BC67" s="148">
        <f t="shared" si="54"/>
        <v>-1</v>
      </c>
      <c r="BD67" s="148">
        <f t="shared" si="54"/>
        <v>0</v>
      </c>
      <c r="BE67" s="148">
        <f t="shared" si="54"/>
        <v>0</v>
      </c>
      <c r="BF67" s="148">
        <f t="shared" si="54"/>
        <v>0</v>
      </c>
      <c r="BG67" s="148">
        <f t="shared" si="54"/>
        <v>1</v>
      </c>
      <c r="BH67" s="148">
        <f t="shared" si="54"/>
        <v>0</v>
      </c>
      <c r="BI67" s="148">
        <f t="shared" si="54"/>
        <v>-2</v>
      </c>
      <c r="BJ67" s="148">
        <f t="shared" si="54"/>
        <v>0</v>
      </c>
      <c r="BK67" s="148">
        <f t="shared" si="54"/>
        <v>-1</v>
      </c>
      <c r="BL67" s="148">
        <f t="shared" si="54"/>
        <v>0</v>
      </c>
      <c r="BM67" s="330">
        <f t="shared" si="54"/>
        <v>2</v>
      </c>
      <c r="BN67" s="148">
        <f t="shared" si="54"/>
        <v>0</v>
      </c>
      <c r="BO67" s="330">
        <f t="shared" si="54"/>
        <v>1</v>
      </c>
      <c r="BP67" s="148">
        <f t="shared" si="54"/>
        <v>0</v>
      </c>
      <c r="BQ67" s="330">
        <f t="shared" si="54"/>
        <v>-1</v>
      </c>
      <c r="BR67" s="148">
        <f t="shared" si="54"/>
        <v>0</v>
      </c>
      <c r="BS67" s="330">
        <f t="shared" si="54"/>
        <v>2</v>
      </c>
      <c r="BT67" s="148"/>
      <c r="BU67" s="148">
        <f t="shared" ref="BU67:CN67" si="55">IF(ABS(BU20-(SUM(BU12:BU16)+BU19))&lt;0.001,0,BU20-(SUM(BU12:BU16)+BU19))</f>
        <v>-1</v>
      </c>
      <c r="BV67" s="148">
        <f t="shared" si="55"/>
        <v>-1</v>
      </c>
      <c r="BW67" s="148">
        <f t="shared" si="55"/>
        <v>-1</v>
      </c>
      <c r="BX67" s="148">
        <f t="shared" si="55"/>
        <v>0</v>
      </c>
      <c r="BY67" s="148">
        <f t="shared" si="55"/>
        <v>0</v>
      </c>
      <c r="BZ67" s="148">
        <f t="shared" si="55"/>
        <v>-1</v>
      </c>
      <c r="CA67" s="148">
        <f t="shared" si="55"/>
        <v>0</v>
      </c>
      <c r="CB67" s="148">
        <f t="shared" si="55"/>
        <v>-1</v>
      </c>
      <c r="CC67" s="148">
        <f t="shared" si="55"/>
        <v>-1</v>
      </c>
      <c r="CD67" s="148">
        <f t="shared" si="55"/>
        <v>1</v>
      </c>
      <c r="CE67" s="148">
        <f t="shared" si="55"/>
        <v>0</v>
      </c>
      <c r="CF67" s="148">
        <f t="shared" si="55"/>
        <v>0</v>
      </c>
      <c r="CG67" s="148">
        <f t="shared" si="55"/>
        <v>0</v>
      </c>
      <c r="CH67" s="330">
        <f t="shared" si="55"/>
        <v>0</v>
      </c>
      <c r="CI67" s="148">
        <f t="shared" si="55"/>
        <v>-1</v>
      </c>
      <c r="CJ67" s="330">
        <f t="shared" si="55"/>
        <v>0</v>
      </c>
      <c r="CK67" s="148">
        <f t="shared" si="55"/>
        <v>0</v>
      </c>
      <c r="CL67" s="330">
        <f t="shared" si="55"/>
        <v>-1</v>
      </c>
      <c r="CM67" s="148">
        <f t="shared" si="55"/>
        <v>0</v>
      </c>
      <c r="CN67" s="330">
        <f t="shared" si="55"/>
        <v>1</v>
      </c>
      <c r="CO67" s="148"/>
      <c r="CP67" s="148">
        <f t="shared" ref="CP67:DI67" si="56">IF(ABS(CP20-(SUM(CP12:CP16)+CP19))&lt;0.001,0,CP20-(SUM(CP12:CP16)+CP19))</f>
        <v>0</v>
      </c>
      <c r="CQ67" s="148">
        <f t="shared" si="56"/>
        <v>0</v>
      </c>
      <c r="CR67" s="148">
        <f t="shared" si="56"/>
        <v>0</v>
      </c>
      <c r="CS67" s="148">
        <f t="shared" si="56"/>
        <v>0</v>
      </c>
      <c r="CT67" s="148">
        <f t="shared" si="56"/>
        <v>0</v>
      </c>
      <c r="CU67" s="148">
        <f t="shared" si="56"/>
        <v>0</v>
      </c>
      <c r="CV67" s="148">
        <f t="shared" si="56"/>
        <v>0</v>
      </c>
      <c r="CW67" s="148">
        <f t="shared" si="56"/>
        <v>0</v>
      </c>
      <c r="CX67" s="148">
        <f t="shared" si="56"/>
        <v>0</v>
      </c>
      <c r="CY67" s="148">
        <f t="shared" si="56"/>
        <v>0</v>
      </c>
      <c r="CZ67" s="148">
        <f t="shared" si="56"/>
        <v>0</v>
      </c>
      <c r="DA67" s="148">
        <f t="shared" si="56"/>
        <v>0</v>
      </c>
      <c r="DB67" s="148">
        <f t="shared" si="56"/>
        <v>0</v>
      </c>
      <c r="DC67" s="330">
        <f t="shared" si="56"/>
        <v>0</v>
      </c>
      <c r="DD67" s="148">
        <f t="shared" si="56"/>
        <v>0</v>
      </c>
      <c r="DE67" s="330">
        <f t="shared" si="56"/>
        <v>0</v>
      </c>
      <c r="DF67" s="148">
        <f t="shared" si="56"/>
        <v>0</v>
      </c>
      <c r="DG67" s="330">
        <f t="shared" si="56"/>
        <v>0</v>
      </c>
      <c r="DH67" s="148">
        <f t="shared" si="56"/>
        <v>0</v>
      </c>
      <c r="DI67" s="330">
        <f t="shared" si="56"/>
        <v>0</v>
      </c>
      <c r="DJ67" s="148"/>
      <c r="DK67" s="148">
        <f t="shared" ref="DK67:ED67" si="57">IF(ABS(DK20-(SUM(DK12:DK16)+DK19))&lt;0.001,0,DK20-(SUM(DK12:DK16)+DK19))</f>
        <v>0</v>
      </c>
      <c r="DL67" s="148">
        <f t="shared" si="57"/>
        <v>0</v>
      </c>
      <c r="DM67" s="148">
        <f t="shared" si="57"/>
        <v>0</v>
      </c>
      <c r="DN67" s="148">
        <f t="shared" si="57"/>
        <v>0</v>
      </c>
      <c r="DO67" s="148">
        <f t="shared" si="57"/>
        <v>0</v>
      </c>
      <c r="DP67" s="148">
        <f t="shared" si="57"/>
        <v>0</v>
      </c>
      <c r="DQ67" s="148">
        <f t="shared" si="57"/>
        <v>0</v>
      </c>
      <c r="DR67" s="148">
        <f t="shared" si="57"/>
        <v>0</v>
      </c>
      <c r="DS67" s="148">
        <f t="shared" si="57"/>
        <v>0</v>
      </c>
      <c r="DT67" s="148">
        <f t="shared" si="57"/>
        <v>0</v>
      </c>
      <c r="DU67" s="148">
        <f t="shared" si="57"/>
        <v>0</v>
      </c>
      <c r="DV67" s="148">
        <f t="shared" si="57"/>
        <v>0</v>
      </c>
      <c r="DW67" s="148">
        <f t="shared" si="57"/>
        <v>0</v>
      </c>
      <c r="DX67" s="330">
        <f t="shared" si="57"/>
        <v>0</v>
      </c>
      <c r="DY67" s="148">
        <f t="shared" si="57"/>
        <v>0</v>
      </c>
      <c r="DZ67" s="330">
        <f t="shared" si="57"/>
        <v>0</v>
      </c>
      <c r="EA67" s="148">
        <f t="shared" si="57"/>
        <v>0</v>
      </c>
      <c r="EB67" s="330">
        <f t="shared" si="57"/>
        <v>0</v>
      </c>
      <c r="EC67" s="148">
        <f t="shared" si="57"/>
        <v>0</v>
      </c>
      <c r="ED67" s="330">
        <f t="shared" si="57"/>
        <v>0</v>
      </c>
      <c r="EG67" s="146"/>
      <c r="EH67" s="146"/>
      <c r="EI67" s="146"/>
      <c r="EJ67" s="146"/>
      <c r="EL67" s="146"/>
      <c r="EM67" s="146"/>
      <c r="EN67" s="146"/>
      <c r="EO67" s="146"/>
      <c r="EQ67" s="146"/>
      <c r="ER67" s="146"/>
      <c r="ES67" s="146"/>
      <c r="ET67" s="146"/>
      <c r="EV67" s="146"/>
      <c r="EW67" s="146"/>
      <c r="EX67" s="146"/>
      <c r="EY67" s="146"/>
      <c r="FA67" s="146"/>
      <c r="FB67" s="146"/>
      <c r="FC67" s="146"/>
      <c r="FD67" s="146"/>
      <c r="FF67" s="146"/>
      <c r="FG67" s="146"/>
      <c r="FH67" s="146"/>
      <c r="FI67" s="146"/>
    </row>
    <row r="68" spans="2:165" s="211" customFormat="1" ht="12.75" hidden="1" customHeight="1">
      <c r="B68" s="146" t="s">
        <v>109</v>
      </c>
      <c r="C68" s="146"/>
      <c r="D68" s="146"/>
      <c r="E68" s="146"/>
      <c r="F68" s="146"/>
      <c r="G68" s="146"/>
      <c r="H68" s="147" t="s">
        <v>191</v>
      </c>
      <c r="I68" s="146"/>
      <c r="J68" s="148">
        <f t="shared" ref="J68:AC68" si="58">IF(ABS(J20-(J17+J19))&lt;0.001,0,J20-(J17+J19))</f>
        <v>0</v>
      </c>
      <c r="K68" s="148">
        <f t="shared" si="58"/>
        <v>0</v>
      </c>
      <c r="L68" s="148">
        <f t="shared" si="58"/>
        <v>0</v>
      </c>
      <c r="M68" s="148">
        <f t="shared" si="58"/>
        <v>0</v>
      </c>
      <c r="N68" s="148">
        <f t="shared" si="58"/>
        <v>0</v>
      </c>
      <c r="O68" s="148">
        <f t="shared" si="58"/>
        <v>0</v>
      </c>
      <c r="P68" s="148">
        <f t="shared" si="58"/>
        <v>0</v>
      </c>
      <c r="Q68" s="148">
        <f t="shared" si="58"/>
        <v>0</v>
      </c>
      <c r="R68" s="148">
        <f t="shared" si="58"/>
        <v>0</v>
      </c>
      <c r="S68" s="148">
        <f t="shared" si="58"/>
        <v>0</v>
      </c>
      <c r="T68" s="148">
        <f t="shared" si="58"/>
        <v>0</v>
      </c>
      <c r="U68" s="148">
        <f t="shared" si="58"/>
        <v>0</v>
      </c>
      <c r="V68" s="148">
        <f t="shared" si="58"/>
        <v>0</v>
      </c>
      <c r="W68" s="330">
        <f t="shared" si="58"/>
        <v>0</v>
      </c>
      <c r="X68" s="148">
        <f t="shared" si="58"/>
        <v>0</v>
      </c>
      <c r="Y68" s="330">
        <f t="shared" si="58"/>
        <v>0</v>
      </c>
      <c r="Z68" s="148">
        <f t="shared" si="58"/>
        <v>0</v>
      </c>
      <c r="AA68" s="330">
        <f t="shared" si="58"/>
        <v>0</v>
      </c>
      <c r="AB68" s="148">
        <f t="shared" si="58"/>
        <v>0</v>
      </c>
      <c r="AC68" s="330">
        <f t="shared" si="58"/>
        <v>0</v>
      </c>
      <c r="AD68" s="148"/>
      <c r="AE68" s="148">
        <f t="shared" ref="AE68:AX68" si="59">IF(ABS(AE20-(AE17+AE19))&lt;0.001,0,AE20-(AE17+AE19))</f>
        <v>0</v>
      </c>
      <c r="AF68" s="148">
        <f t="shared" si="59"/>
        <v>-1</v>
      </c>
      <c r="AG68" s="148">
        <f t="shared" si="59"/>
        <v>0</v>
      </c>
      <c r="AH68" s="148">
        <f t="shared" si="59"/>
        <v>0</v>
      </c>
      <c r="AI68" s="148">
        <f t="shared" si="59"/>
        <v>0</v>
      </c>
      <c r="AJ68" s="148">
        <f t="shared" si="59"/>
        <v>0</v>
      </c>
      <c r="AK68" s="148">
        <f t="shared" si="59"/>
        <v>0</v>
      </c>
      <c r="AL68" s="148">
        <f t="shared" si="59"/>
        <v>0</v>
      </c>
      <c r="AM68" s="148">
        <f t="shared" si="59"/>
        <v>0</v>
      </c>
      <c r="AN68" s="148">
        <f t="shared" si="59"/>
        <v>-1</v>
      </c>
      <c r="AO68" s="148">
        <f t="shared" si="59"/>
        <v>0</v>
      </c>
      <c r="AP68" s="148">
        <f t="shared" si="59"/>
        <v>0</v>
      </c>
      <c r="AQ68" s="148">
        <f t="shared" si="59"/>
        <v>0</v>
      </c>
      <c r="AR68" s="330">
        <f t="shared" si="59"/>
        <v>0</v>
      </c>
      <c r="AS68" s="148">
        <f t="shared" si="59"/>
        <v>0</v>
      </c>
      <c r="AT68" s="330">
        <f t="shared" si="59"/>
        <v>0</v>
      </c>
      <c r="AU68" s="148">
        <f t="shared" si="59"/>
        <v>0</v>
      </c>
      <c r="AV68" s="330">
        <f t="shared" si="59"/>
        <v>0</v>
      </c>
      <c r="AW68" s="148">
        <f t="shared" si="59"/>
        <v>0</v>
      </c>
      <c r="AX68" s="330">
        <f t="shared" si="59"/>
        <v>1</v>
      </c>
      <c r="AZ68" s="148">
        <f t="shared" ref="AZ68:BS68" si="60">IF(ABS(AZ20-(AZ17+AZ19))&lt;0.001,0,AZ20-(AZ17+AZ19))</f>
        <v>0</v>
      </c>
      <c r="BA68" s="148">
        <f t="shared" si="60"/>
        <v>0</v>
      </c>
      <c r="BB68" s="148">
        <f t="shared" si="60"/>
        <v>0</v>
      </c>
      <c r="BC68" s="148">
        <f t="shared" si="60"/>
        <v>0</v>
      </c>
      <c r="BD68" s="148">
        <f t="shared" si="60"/>
        <v>0</v>
      </c>
      <c r="BE68" s="148">
        <f t="shared" si="60"/>
        <v>0</v>
      </c>
      <c r="BF68" s="148">
        <f t="shared" si="60"/>
        <v>0</v>
      </c>
      <c r="BG68" s="148">
        <f t="shared" si="60"/>
        <v>1</v>
      </c>
      <c r="BH68" s="148">
        <f t="shared" si="60"/>
        <v>0</v>
      </c>
      <c r="BI68" s="148">
        <f t="shared" si="60"/>
        <v>-1</v>
      </c>
      <c r="BJ68" s="148">
        <f t="shared" si="60"/>
        <v>0</v>
      </c>
      <c r="BK68" s="148">
        <f t="shared" si="60"/>
        <v>0</v>
      </c>
      <c r="BL68" s="148">
        <f t="shared" si="60"/>
        <v>0</v>
      </c>
      <c r="BM68" s="330">
        <f t="shared" si="60"/>
        <v>1</v>
      </c>
      <c r="BN68" s="148">
        <f t="shared" si="60"/>
        <v>0</v>
      </c>
      <c r="BO68" s="330">
        <f t="shared" si="60"/>
        <v>0</v>
      </c>
      <c r="BP68" s="148">
        <f t="shared" si="60"/>
        <v>0</v>
      </c>
      <c r="BQ68" s="330">
        <f t="shared" si="60"/>
        <v>0</v>
      </c>
      <c r="BR68" s="148">
        <f t="shared" si="60"/>
        <v>0</v>
      </c>
      <c r="BS68" s="330">
        <f t="shared" si="60"/>
        <v>1</v>
      </c>
      <c r="BT68" s="148"/>
      <c r="BU68" s="148">
        <f t="shared" ref="BU68:CN68" si="61">IF(ABS(BU20-(BU17+BU19))&lt;0.001,0,BU20-(BU17+BU19))</f>
        <v>0</v>
      </c>
      <c r="BV68" s="148">
        <f t="shared" si="61"/>
        <v>-1</v>
      </c>
      <c r="BW68" s="148">
        <f t="shared" si="61"/>
        <v>0</v>
      </c>
      <c r="BX68" s="148">
        <f t="shared" si="61"/>
        <v>-1</v>
      </c>
      <c r="BY68" s="148">
        <f t="shared" si="61"/>
        <v>0</v>
      </c>
      <c r="BZ68" s="148">
        <f t="shared" si="61"/>
        <v>0</v>
      </c>
      <c r="CA68" s="148">
        <f t="shared" si="61"/>
        <v>0</v>
      </c>
      <c r="CB68" s="148">
        <f t="shared" si="61"/>
        <v>0</v>
      </c>
      <c r="CC68" s="148">
        <f t="shared" si="61"/>
        <v>-1</v>
      </c>
      <c r="CD68" s="148">
        <f t="shared" si="61"/>
        <v>1</v>
      </c>
      <c r="CE68" s="148">
        <f t="shared" si="61"/>
        <v>0</v>
      </c>
      <c r="CF68" s="148">
        <f t="shared" si="61"/>
        <v>0</v>
      </c>
      <c r="CG68" s="148">
        <f t="shared" si="61"/>
        <v>0</v>
      </c>
      <c r="CH68" s="330">
        <f t="shared" si="61"/>
        <v>1</v>
      </c>
      <c r="CI68" s="148">
        <f t="shared" si="61"/>
        <v>0</v>
      </c>
      <c r="CJ68" s="330">
        <f t="shared" si="61"/>
        <v>0</v>
      </c>
      <c r="CK68" s="148">
        <f t="shared" si="61"/>
        <v>0</v>
      </c>
      <c r="CL68" s="330">
        <f t="shared" si="61"/>
        <v>0</v>
      </c>
      <c r="CM68" s="148">
        <f t="shared" si="61"/>
        <v>0</v>
      </c>
      <c r="CN68" s="330">
        <f t="shared" si="61"/>
        <v>0</v>
      </c>
      <c r="CO68" s="148"/>
      <c r="CP68" s="148">
        <f t="shared" ref="CP68:DI68" si="62">IF(ABS(CP20-(CP17+CP19))&lt;0.001,0,CP20-(CP17+CP19))</f>
        <v>0</v>
      </c>
      <c r="CQ68" s="148">
        <f t="shared" si="62"/>
        <v>0</v>
      </c>
      <c r="CR68" s="148">
        <f t="shared" si="62"/>
        <v>0</v>
      </c>
      <c r="CS68" s="148">
        <f t="shared" si="62"/>
        <v>0</v>
      </c>
      <c r="CT68" s="148">
        <f t="shared" si="62"/>
        <v>0</v>
      </c>
      <c r="CU68" s="148">
        <f t="shared" si="62"/>
        <v>0</v>
      </c>
      <c r="CV68" s="148">
        <f t="shared" si="62"/>
        <v>0</v>
      </c>
      <c r="CW68" s="148">
        <f t="shared" si="62"/>
        <v>0</v>
      </c>
      <c r="CX68" s="148">
        <f t="shared" si="62"/>
        <v>0</v>
      </c>
      <c r="CY68" s="148">
        <f t="shared" si="62"/>
        <v>0</v>
      </c>
      <c r="CZ68" s="148">
        <f t="shared" si="62"/>
        <v>0</v>
      </c>
      <c r="DA68" s="148">
        <f t="shared" si="62"/>
        <v>0</v>
      </c>
      <c r="DB68" s="148">
        <f t="shared" si="62"/>
        <v>0</v>
      </c>
      <c r="DC68" s="330">
        <f t="shared" si="62"/>
        <v>0</v>
      </c>
      <c r="DD68" s="148">
        <f t="shared" si="62"/>
        <v>0</v>
      </c>
      <c r="DE68" s="330">
        <f t="shared" si="62"/>
        <v>0</v>
      </c>
      <c r="DF68" s="148">
        <f t="shared" si="62"/>
        <v>0</v>
      </c>
      <c r="DG68" s="330">
        <f t="shared" si="62"/>
        <v>0</v>
      </c>
      <c r="DH68" s="148">
        <f t="shared" si="62"/>
        <v>0</v>
      </c>
      <c r="DI68" s="330">
        <f t="shared" si="62"/>
        <v>0</v>
      </c>
      <c r="DJ68" s="148"/>
      <c r="DK68" s="148">
        <f t="shared" ref="DK68:ED68" si="63">IF(ABS(DK20-(DK17+DK19))&lt;0.001,0,DK20-(DK17+DK19))</f>
        <v>0</v>
      </c>
      <c r="DL68" s="148">
        <f t="shared" si="63"/>
        <v>0</v>
      </c>
      <c r="DM68" s="148">
        <f t="shared" si="63"/>
        <v>0</v>
      </c>
      <c r="DN68" s="148">
        <f t="shared" si="63"/>
        <v>0</v>
      </c>
      <c r="DO68" s="148">
        <f t="shared" si="63"/>
        <v>0</v>
      </c>
      <c r="DP68" s="148">
        <f t="shared" si="63"/>
        <v>0</v>
      </c>
      <c r="DQ68" s="148">
        <f t="shared" si="63"/>
        <v>0</v>
      </c>
      <c r="DR68" s="148">
        <f t="shared" si="63"/>
        <v>0</v>
      </c>
      <c r="DS68" s="148">
        <f t="shared" si="63"/>
        <v>0</v>
      </c>
      <c r="DT68" s="148">
        <f t="shared" si="63"/>
        <v>0</v>
      </c>
      <c r="DU68" s="148">
        <f t="shared" si="63"/>
        <v>0</v>
      </c>
      <c r="DV68" s="148">
        <f t="shared" si="63"/>
        <v>0</v>
      </c>
      <c r="DW68" s="148">
        <f t="shared" si="63"/>
        <v>0</v>
      </c>
      <c r="DX68" s="330">
        <f t="shared" si="63"/>
        <v>0</v>
      </c>
      <c r="DY68" s="148">
        <f t="shared" si="63"/>
        <v>0</v>
      </c>
      <c r="DZ68" s="330">
        <f t="shared" si="63"/>
        <v>0</v>
      </c>
      <c r="EA68" s="148">
        <f t="shared" si="63"/>
        <v>0</v>
      </c>
      <c r="EB68" s="330">
        <f t="shared" si="63"/>
        <v>0</v>
      </c>
      <c r="EC68" s="148">
        <f t="shared" si="63"/>
        <v>0</v>
      </c>
      <c r="ED68" s="330">
        <f t="shared" si="63"/>
        <v>0</v>
      </c>
      <c r="EG68" s="146"/>
      <c r="EH68" s="146"/>
      <c r="EI68" s="146"/>
      <c r="EJ68" s="146"/>
      <c r="EL68" s="146"/>
      <c r="EM68" s="146"/>
      <c r="EN68" s="146"/>
      <c r="EO68" s="146"/>
      <c r="EQ68" s="146"/>
      <c r="ER68" s="146"/>
      <c r="ES68" s="146"/>
      <c r="ET68" s="146"/>
      <c r="EV68" s="146"/>
      <c r="EW68" s="146"/>
      <c r="EX68" s="146"/>
      <c r="EY68" s="146"/>
      <c r="FA68" s="146"/>
      <c r="FB68" s="146"/>
      <c r="FC68" s="146"/>
      <c r="FD68" s="146"/>
      <c r="FF68" s="146"/>
      <c r="FG68" s="146"/>
      <c r="FH68" s="146"/>
      <c r="FI68" s="146"/>
    </row>
    <row r="69" spans="2:165" s="211" customFormat="1" ht="12.75" hidden="1" customHeight="1">
      <c r="B69" s="146" t="s">
        <v>110</v>
      </c>
      <c r="C69" s="146"/>
      <c r="D69" s="146"/>
      <c r="E69" s="146"/>
      <c r="F69" s="146"/>
      <c r="G69" s="146"/>
      <c r="H69" s="147" t="s">
        <v>191</v>
      </c>
      <c r="I69" s="146"/>
      <c r="J69" s="349"/>
      <c r="K69" s="148">
        <f>IF(ABS(K26-(SUM(K12:K16)+K19+SUM(K21:K25)))&lt;0.001,0,K26-(SUM(K12:K16)+K19+SUM(K21:K25)))</f>
        <v>0</v>
      </c>
      <c r="L69" s="349"/>
      <c r="M69" s="148">
        <f>IF(ABS(M26-(SUM(M12:M16)+M19+SUM(M21:M25)))&lt;0.001,0,M26-(SUM(M12:M16)+M19+SUM(M21:M25)))</f>
        <v>0</v>
      </c>
      <c r="N69" s="349"/>
      <c r="O69" s="148">
        <f>IF(ABS(O26-(SUM(O12:O16)+O19+SUM(O21:O25)))&lt;0.001,0,O26-(SUM(O12:O16)+O19+SUM(O21:O25)))</f>
        <v>0</v>
      </c>
      <c r="P69" s="349"/>
      <c r="Q69" s="148">
        <f>IF(ABS(Q26-(SUM(Q12:Q16)+Q19+SUM(Q21:Q25)))&lt;0.001,0,Q26-(SUM(Q12:Q16)+Q19+SUM(Q21:Q25)))</f>
        <v>0</v>
      </c>
      <c r="R69" s="349"/>
      <c r="S69" s="148">
        <f>IF(ABS(S26-(SUM(S12:S16)+S19+SUM(S21:S25)))&lt;0.001,0,S26-(SUM(S12:S16)+S19+SUM(S21:S25)))</f>
        <v>0</v>
      </c>
      <c r="T69" s="349"/>
      <c r="U69" s="148">
        <f>IF(ABS(U26-(SUM(U12:U16)+U19+SUM(U21:U25)))&lt;0.001,0,U26-(SUM(U12:U16)+U19+SUM(U21:U25)))</f>
        <v>0</v>
      </c>
      <c r="V69" s="349"/>
      <c r="W69" s="330">
        <f>IF(ABS(W26-(SUM(W12:W16)+W19+SUM(W21:W25)))&lt;0.001,0,W26-(SUM(W12:W16)+W19+SUM(W21:W25)))</f>
        <v>0</v>
      </c>
      <c r="X69" s="349"/>
      <c r="Y69" s="330">
        <f>IF(ABS(Y26-(SUM(Y12:Y16)+Y19+SUM(Y21:Y25)))&lt;0.001,0,Y26-(SUM(Y12:Y16)+Y19+SUM(Y21:Y25)))</f>
        <v>0</v>
      </c>
      <c r="Z69" s="349"/>
      <c r="AA69" s="330">
        <f>IF(ABS(AA26-(SUM(AA12:AA16)+AA19+SUM(AA21:AA25)))&lt;0.001,0,AA26-(SUM(AA12:AA16)+AA19+SUM(AA21:AA25)))</f>
        <v>0</v>
      </c>
      <c r="AB69" s="349"/>
      <c r="AC69" s="330">
        <f>IF(ABS(AC26-(SUM(AC12:AC16)+AC19+SUM(AC21:AC25)))&lt;0.001,0,AC26-(SUM(AC12:AC16)+AC19+SUM(AC21:AC25)))</f>
        <v>0</v>
      </c>
      <c r="AD69" s="148"/>
      <c r="AE69" s="349"/>
      <c r="AF69" s="148">
        <f>IF(ABS(AF26-(SUM(AF12:AF16)+AF19+SUM(AF21:AF25)))&lt;0.001,0,AF26-(SUM(AF12:AF16)+AF19+SUM(AF21:AF25)))</f>
        <v>0</v>
      </c>
      <c r="AG69" s="349"/>
      <c r="AH69" s="148">
        <f>IF(ABS(AH26-(SUM(AH12:AH16)+AH19+SUM(AH21:AH25)))&lt;0.001,0,AH26-(SUM(AH12:AH16)+AH19+SUM(AH21:AH25)))</f>
        <v>0</v>
      </c>
      <c r="AI69" s="349"/>
      <c r="AJ69" s="148">
        <f>IF(ABS(AJ26-(SUM(AJ12:AJ16)+AJ19+SUM(AJ21:AJ25)))&lt;0.001,0,AJ26-(SUM(AJ12:AJ16)+AJ19+SUM(AJ21:AJ25)))</f>
        <v>0</v>
      </c>
      <c r="AK69" s="349"/>
      <c r="AL69" s="148">
        <f>IF(ABS(AL26-(SUM(AL12:AL16)+AL19+SUM(AL21:AL25)))&lt;0.001,0,AL26-(SUM(AL12:AL16)+AL19+SUM(AL21:AL25)))</f>
        <v>-2</v>
      </c>
      <c r="AM69" s="349"/>
      <c r="AN69" s="148">
        <f>IF(ABS(AN26-(SUM(AN12:AN16)+AN19+SUM(AN21:AN25)))&lt;0.001,0,AN26-(SUM(AN12:AN16)+AN19+SUM(AN21:AN25)))</f>
        <v>-1</v>
      </c>
      <c r="AO69" s="349"/>
      <c r="AP69" s="148">
        <f>IF(ABS(AP26-(SUM(AP12:AP16)+AP19+SUM(AP21:AP25)))&lt;0.001,0,AP26-(SUM(AP12:AP16)+AP19+SUM(AP21:AP25)))</f>
        <v>1</v>
      </c>
      <c r="AQ69" s="349"/>
      <c r="AR69" s="330">
        <f>IF(ABS(AR26-(SUM(AR12:AR16)+AR19+SUM(AR21:AR25)))&lt;0.001,0,AR26-(SUM(AR12:AR16)+AR19+SUM(AR21:AR25)))</f>
        <v>0</v>
      </c>
      <c r="AS69" s="349"/>
      <c r="AT69" s="330">
        <f>IF(ABS(AT26-(SUM(AT12:AT16)+AT19+SUM(AT21:AT25)))&lt;0.001,0,AT26-(SUM(AT12:AT16)+AT19+SUM(AT21:AT25)))</f>
        <v>-1</v>
      </c>
      <c r="AU69" s="349"/>
      <c r="AV69" s="330">
        <f>IF(ABS(AV26-(SUM(AV12:AV16)+AV19+SUM(AV21:AV25)))&lt;0.001,0,AV26-(SUM(AV12:AV16)+AV19+SUM(AV21:AV25)))</f>
        <v>0</v>
      </c>
      <c r="AW69" s="349"/>
      <c r="AX69" s="330">
        <f>IF(ABS(AX26-(SUM(AX12:AX16)+AX19+SUM(AX21:AX25)))&lt;0.001,0,AX26-(SUM(AX12:AX16)+AX19+SUM(AX21:AX25)))</f>
        <v>0</v>
      </c>
      <c r="AZ69" s="349"/>
      <c r="BA69" s="148">
        <f>IF(ABS(BA26-(SUM(BA12:BA16)+BA19+SUM(BA21:BA25)))&lt;0.001,0,BA26-(SUM(BA12:BA16)+BA19+SUM(BA21:BA25)))</f>
        <v>-1</v>
      </c>
      <c r="BB69" s="349"/>
      <c r="BC69" s="148">
        <f>IF(ABS(BC26-(SUM(BC12:BC16)+BC19+SUM(BC21:BC25)))&lt;0.001,0,BC26-(SUM(BC12:BC16)+BC19+SUM(BC21:BC25)))</f>
        <v>-2</v>
      </c>
      <c r="BD69" s="349"/>
      <c r="BE69" s="148">
        <f>IF(ABS(BE26-(SUM(BE12:BE16)+BE19+SUM(BE21:BE25)))&lt;0.001,0,BE26-(SUM(BE12:BE16)+BE19+SUM(BE21:BE25)))</f>
        <v>1</v>
      </c>
      <c r="BF69" s="349"/>
      <c r="BG69" s="148">
        <f>IF(ABS(BG26-(SUM(BG12:BG16)+BG19+SUM(BG21:BG25)))&lt;0.001,0,BG26-(SUM(BG12:BG16)+BG19+SUM(BG21:BG25)))</f>
        <v>1</v>
      </c>
      <c r="BH69" s="349"/>
      <c r="BI69" s="148">
        <f>IF(ABS(BI26-(SUM(BI12:BI16)+BI19+SUM(BI21:BI25)))&lt;0.001,0,BI26-(SUM(BI12:BI16)+BI19+SUM(BI21:BI25)))</f>
        <v>-2</v>
      </c>
      <c r="BJ69" s="349"/>
      <c r="BK69" s="148">
        <f>IF(ABS(BK26-(SUM(BK12:BK16)+BK19+SUM(BK21:BK25)))&lt;0.001,0,BK26-(SUM(BK12:BK16)+BK19+SUM(BK21:BK25)))</f>
        <v>-1</v>
      </c>
      <c r="BL69" s="349"/>
      <c r="BM69" s="330">
        <f>IF(ABS(BM26-(SUM(BM12:BM16)+BM19+SUM(BM21:BM25)))&lt;0.001,0,BM26-(SUM(BM12:BM16)+BM19+SUM(BM21:BM25)))</f>
        <v>2</v>
      </c>
      <c r="BN69" s="349"/>
      <c r="BO69" s="330">
        <f>IF(ABS(BO26-(SUM(BO12:BO16)+BO19+SUM(BO21:BO25)))&lt;0.001,0,BO26-(SUM(BO12:BO16)+BO19+SUM(BO21:BO25)))</f>
        <v>1</v>
      </c>
      <c r="BP69" s="349"/>
      <c r="BQ69" s="330">
        <f>IF(ABS(BQ26-(SUM(BQ12:BQ16)+BQ19+SUM(BQ21:BQ25)))&lt;0.001,0,BQ26-(SUM(BQ12:BQ16)+BQ19+SUM(BQ21:BQ25)))</f>
        <v>-1</v>
      </c>
      <c r="BR69" s="349"/>
      <c r="BS69" s="330">
        <f>IF(ABS(BS26-(SUM(BS12:BS16)+BS19+SUM(BS21:BS25)))&lt;0.001,0,BS26-(SUM(BS12:BS16)+BS19+SUM(BS21:BS25)))</f>
        <v>1</v>
      </c>
      <c r="BT69" s="148"/>
      <c r="BU69" s="349"/>
      <c r="BV69" s="148">
        <f>IF(ABS(BV26-(SUM(BV12:BV16)+BV19+SUM(BV21:BV25)))&lt;0.001,0,BV26-(SUM(BV12:BV16)+BV19+SUM(BV21:BV25)))</f>
        <v>-1</v>
      </c>
      <c r="BW69" s="349"/>
      <c r="BX69" s="148">
        <f>IF(ABS(BX26-(SUM(BX12:BX16)+BX19+SUM(BX21:BX25)))&lt;0.001,0,BX26-(SUM(BX12:BX16)+BX19+SUM(BX21:BX25)))</f>
        <v>1</v>
      </c>
      <c r="BY69" s="349"/>
      <c r="BZ69" s="148">
        <f>IF(ABS(BZ26-(SUM(BZ12:BZ16)+BZ19+SUM(BZ21:BZ25)))&lt;0.001,0,BZ26-(SUM(BZ12:BZ16)+BZ19+SUM(BZ21:BZ25)))</f>
        <v>-1</v>
      </c>
      <c r="CA69" s="349"/>
      <c r="CB69" s="148">
        <f>IF(ABS(CB26-(SUM(CB12:CB16)+CB19+SUM(CB21:CB25)))&lt;0.001,0,CB26-(SUM(CB12:CB16)+CB19+SUM(CB21:CB25)))</f>
        <v>-1</v>
      </c>
      <c r="CC69" s="349"/>
      <c r="CD69" s="148">
        <f>IF(ABS(CD26-(SUM(CD12:CD16)+CD19+SUM(CD21:CD25)))&lt;0.001,0,CD26-(SUM(CD12:CD16)+CD19+SUM(CD21:CD25)))</f>
        <v>2</v>
      </c>
      <c r="CE69" s="349"/>
      <c r="CF69" s="148">
        <f>IF(ABS(CF26-(SUM(CF12:CF16)+CF19+SUM(CF21:CF25)))&lt;0.001,0,CF26-(SUM(CF12:CF16)+CF19+SUM(CF21:CF25)))</f>
        <v>0</v>
      </c>
      <c r="CG69" s="349"/>
      <c r="CH69" s="330">
        <f>IF(ABS(CH26-(SUM(CH12:CH16)+CH19+SUM(CH21:CH25)))&lt;0.001,0,CH26-(SUM(CH12:CH16)+CH19+SUM(CH21:CH25)))</f>
        <v>0</v>
      </c>
      <c r="CI69" s="349"/>
      <c r="CJ69" s="330">
        <f>IF(ABS(CJ26-(SUM(CJ12:CJ16)+CJ19+SUM(CJ21:CJ25)))&lt;0.001,0,CJ26-(SUM(CJ12:CJ16)+CJ19+SUM(CJ21:CJ25)))</f>
        <v>0</v>
      </c>
      <c r="CK69" s="349"/>
      <c r="CL69" s="330">
        <f>IF(ABS(CL26-(SUM(CL12:CL16)+CL19+SUM(CL21:CL25)))&lt;0.001,0,CL26-(SUM(CL12:CL16)+CL19+SUM(CL21:CL25)))</f>
        <v>-1</v>
      </c>
      <c r="CM69" s="349"/>
      <c r="CN69" s="330">
        <f>IF(ABS(CN26-(SUM(CN12:CN16)+CN19+SUM(CN21:CN25)))&lt;0.001,0,CN26-(SUM(CN12:CN16)+CN19+SUM(CN21:CN25)))</f>
        <v>1</v>
      </c>
      <c r="CO69" s="148"/>
      <c r="CP69" s="349"/>
      <c r="CQ69" s="148">
        <f>IF(ABS(CQ26-(SUM(CQ12:CQ16)+CQ19+SUM(CQ21:CQ25)))&lt;0.001,0,CQ26-(SUM(CQ12:CQ16)+CQ19+SUM(CQ21:CQ25)))</f>
        <v>0</v>
      </c>
      <c r="CR69" s="349"/>
      <c r="CS69" s="148">
        <f>IF(ABS(CS26-(SUM(CS12:CS16)+CS19+SUM(CS21:CS25)))&lt;0.001,0,CS26-(SUM(CS12:CS16)+CS19+SUM(CS21:CS25)))</f>
        <v>0</v>
      </c>
      <c r="CT69" s="349"/>
      <c r="CU69" s="148">
        <f>IF(ABS(CU26-(SUM(CU12:CU16)+CU19+SUM(CU21:CU25)))&lt;0.001,0,CU26-(SUM(CU12:CU16)+CU19+SUM(CU21:CU25)))</f>
        <v>0</v>
      </c>
      <c r="CV69" s="349"/>
      <c r="CW69" s="148">
        <f>IF(ABS(CW26-(SUM(CW12:CW16)+CW19+SUM(CW21:CW25)))&lt;0.001,0,CW26-(SUM(CW12:CW16)+CW19+SUM(CW21:CW25)))</f>
        <v>0</v>
      </c>
      <c r="CX69" s="349"/>
      <c r="CY69" s="148">
        <f>IF(ABS(CY26-(SUM(CY12:CY16)+CY19+SUM(CY21:CY25)))&lt;0.001,0,CY26-(SUM(CY12:CY16)+CY19+SUM(CY21:CY25)))</f>
        <v>0</v>
      </c>
      <c r="CZ69" s="349"/>
      <c r="DA69" s="148">
        <f>IF(ABS(DA26-(SUM(DA12:DA16)+DA19+SUM(DA21:DA25)))&lt;0.001,0,DA26-(SUM(DA12:DA16)+DA19+SUM(DA21:DA25)))</f>
        <v>0</v>
      </c>
      <c r="DB69" s="349"/>
      <c r="DC69" s="330">
        <f>IF(ABS(DC26-(SUM(DC12:DC16)+DC19+SUM(DC21:DC25)))&lt;0.001,0,DC26-(SUM(DC12:DC16)+DC19+SUM(DC21:DC25)))</f>
        <v>0</v>
      </c>
      <c r="DD69" s="349"/>
      <c r="DE69" s="330">
        <f>IF(ABS(DE26-(SUM(DE12:DE16)+DE19+SUM(DE21:DE25)))&lt;0.001,0,DE26-(SUM(DE12:DE16)+DE19+SUM(DE21:DE25)))</f>
        <v>0</v>
      </c>
      <c r="DF69" s="349"/>
      <c r="DG69" s="330">
        <f>IF(ABS(DG26-(SUM(DG12:DG16)+DG19+SUM(DG21:DG25)))&lt;0.001,0,DG26-(SUM(DG12:DG16)+DG19+SUM(DG21:DG25)))</f>
        <v>0</v>
      </c>
      <c r="DH69" s="349"/>
      <c r="DI69" s="330">
        <f>IF(ABS(DI26-(SUM(DI12:DI16)+DI19+SUM(DI21:DI25)))&lt;0.001,0,DI26-(SUM(DI12:DI16)+DI19+SUM(DI21:DI25)))</f>
        <v>0</v>
      </c>
      <c r="DJ69" s="148"/>
      <c r="DK69" s="349"/>
      <c r="DL69" s="148">
        <f>IF(ABS(DL26-(SUM(DL12:DL16)+DL19+SUM(DL21:DL25)))&lt;0.001,0,DL26-(SUM(DL12:DL16)+DL19+SUM(DL21:DL25)))</f>
        <v>0</v>
      </c>
      <c r="DM69" s="349"/>
      <c r="DN69" s="148">
        <f>IF(ABS(DN26-(SUM(DN12:DN16)+DN19+SUM(DN21:DN25)))&lt;0.001,0,DN26-(SUM(DN12:DN16)+DN19+SUM(DN21:DN25)))</f>
        <v>0</v>
      </c>
      <c r="DO69" s="349"/>
      <c r="DP69" s="148">
        <f>IF(ABS(DP26-(SUM(DP12:DP16)+DP19+SUM(DP21:DP25)))&lt;0.001,0,DP26-(SUM(DP12:DP16)+DP19+SUM(DP21:DP25)))</f>
        <v>0</v>
      </c>
      <c r="DQ69" s="349"/>
      <c r="DR69" s="148">
        <f>IF(ABS(DR26-(SUM(DR12:DR16)+DR19+SUM(DR21:DR25)))&lt;0.001,0,DR26-(SUM(DR12:DR16)+DR19+SUM(DR21:DR25)))</f>
        <v>0</v>
      </c>
      <c r="DS69" s="349"/>
      <c r="DT69" s="148">
        <f>IF(ABS(DT26-(SUM(DT12:DT16)+DT19+SUM(DT21:DT25)))&lt;0.001,0,DT26-(SUM(DT12:DT16)+DT19+SUM(DT21:DT25)))</f>
        <v>0</v>
      </c>
      <c r="DU69" s="349"/>
      <c r="DV69" s="148">
        <f>IF(ABS(DV26-(SUM(DV12:DV16)+DV19+SUM(DV21:DV25)))&lt;0.001,0,DV26-(SUM(DV12:DV16)+DV19+SUM(DV21:DV25)))</f>
        <v>0</v>
      </c>
      <c r="DW69" s="349"/>
      <c r="DX69" s="330">
        <f>IF(ABS(DX26-(SUM(DX12:DX16)+DX19+SUM(DX21:DX25)))&lt;0.001,0,DX26-(SUM(DX12:DX16)+DX19+SUM(DX21:DX25)))</f>
        <v>0</v>
      </c>
      <c r="DY69" s="349"/>
      <c r="DZ69" s="330">
        <f>IF(ABS(DZ26-(SUM(DZ12:DZ16)+DZ19+SUM(DZ21:DZ25)))&lt;0.001,0,DZ26-(SUM(DZ12:DZ16)+DZ19+SUM(DZ21:DZ25)))</f>
        <v>0</v>
      </c>
      <c r="EA69" s="349"/>
      <c r="EB69" s="330">
        <f>IF(ABS(EB26-(SUM(EB12:EB16)+EB19+SUM(EB21:EB25)))&lt;0.001,0,EB26-(SUM(EB12:EB16)+EB19+SUM(EB21:EB25)))</f>
        <v>0</v>
      </c>
      <c r="EC69" s="349"/>
      <c r="ED69" s="330">
        <f>IF(ABS(ED26-(SUM(ED12:ED16)+ED19+SUM(ED21:ED25)))&lt;0.001,0,ED26-(SUM(ED12:ED16)+ED19+SUM(ED21:ED25)))</f>
        <v>0</v>
      </c>
      <c r="EG69" s="146"/>
      <c r="EH69" s="146"/>
      <c r="EI69" s="146"/>
      <c r="EJ69" s="146"/>
      <c r="EL69" s="146"/>
      <c r="EM69" s="146"/>
      <c r="EN69" s="146"/>
      <c r="EO69" s="146"/>
      <c r="EQ69" s="146"/>
      <c r="ER69" s="146"/>
      <c r="ES69" s="146"/>
      <c r="ET69" s="146"/>
      <c r="EV69" s="146"/>
      <c r="EW69" s="146"/>
      <c r="EX69" s="146"/>
      <c r="EY69" s="146"/>
      <c r="FA69" s="146"/>
      <c r="FB69" s="146"/>
      <c r="FC69" s="146"/>
      <c r="FD69" s="146"/>
      <c r="FF69" s="146"/>
      <c r="FG69" s="146"/>
      <c r="FH69" s="146"/>
      <c r="FI69" s="146"/>
    </row>
    <row r="70" spans="2:165" s="211" customFormat="1" ht="12.75" hidden="1" customHeight="1">
      <c r="B70" s="146" t="s">
        <v>297</v>
      </c>
      <c r="C70" s="146"/>
      <c r="D70" s="146"/>
      <c r="E70" s="146"/>
      <c r="F70" s="146"/>
      <c r="H70" s="147" t="s">
        <v>191</v>
      </c>
      <c r="J70" s="148">
        <f t="shared" ref="J70:AC70" si="64">IF(ABS(J17-SUM(J12:J16))&lt;0.001,0,J17-SUM(J12:J16))</f>
        <v>0</v>
      </c>
      <c r="K70" s="148">
        <f t="shared" si="64"/>
        <v>0</v>
      </c>
      <c r="L70" s="148">
        <f t="shared" si="64"/>
        <v>0</v>
      </c>
      <c r="M70" s="148">
        <f t="shared" si="64"/>
        <v>0</v>
      </c>
      <c r="N70" s="148">
        <f t="shared" si="64"/>
        <v>0</v>
      </c>
      <c r="O70" s="148">
        <f t="shared" si="64"/>
        <v>0</v>
      </c>
      <c r="P70" s="148">
        <f t="shared" si="64"/>
        <v>0</v>
      </c>
      <c r="Q70" s="148">
        <f t="shared" si="64"/>
        <v>0</v>
      </c>
      <c r="R70" s="148">
        <f t="shared" si="64"/>
        <v>0</v>
      </c>
      <c r="S70" s="148">
        <f t="shared" si="64"/>
        <v>0</v>
      </c>
      <c r="T70" s="148">
        <f t="shared" si="64"/>
        <v>0</v>
      </c>
      <c r="U70" s="148">
        <f t="shared" si="64"/>
        <v>0</v>
      </c>
      <c r="V70" s="148">
        <f t="shared" si="64"/>
        <v>0</v>
      </c>
      <c r="W70" s="330">
        <f t="shared" si="64"/>
        <v>0</v>
      </c>
      <c r="X70" s="148">
        <f t="shared" si="64"/>
        <v>0</v>
      </c>
      <c r="Y70" s="330">
        <f t="shared" si="64"/>
        <v>0</v>
      </c>
      <c r="Z70" s="148">
        <f t="shared" si="64"/>
        <v>0</v>
      </c>
      <c r="AA70" s="330">
        <f t="shared" si="64"/>
        <v>0</v>
      </c>
      <c r="AB70" s="148">
        <f t="shared" si="64"/>
        <v>0</v>
      </c>
      <c r="AC70" s="330">
        <f t="shared" si="64"/>
        <v>0</v>
      </c>
      <c r="AD70" s="148"/>
      <c r="AE70" s="148">
        <f t="shared" ref="AE70:AX70" si="65">IF(ABS(AE17-SUM(AE12:AE16))&lt;0.001,0,AE17-SUM(AE12:AE16))</f>
        <v>0</v>
      </c>
      <c r="AF70" s="148">
        <f t="shared" si="65"/>
        <v>0</v>
      </c>
      <c r="AG70" s="148">
        <f t="shared" si="65"/>
        <v>0</v>
      </c>
      <c r="AH70" s="148">
        <f t="shared" si="65"/>
        <v>0</v>
      </c>
      <c r="AI70" s="148">
        <f t="shared" si="65"/>
        <v>0</v>
      </c>
      <c r="AJ70" s="148">
        <f t="shared" si="65"/>
        <v>1</v>
      </c>
      <c r="AK70" s="148">
        <f t="shared" si="65"/>
        <v>0</v>
      </c>
      <c r="AL70" s="148">
        <f t="shared" si="65"/>
        <v>-1</v>
      </c>
      <c r="AM70" s="148">
        <f t="shared" si="65"/>
        <v>0</v>
      </c>
      <c r="AN70" s="148">
        <f t="shared" si="65"/>
        <v>0</v>
      </c>
      <c r="AO70" s="148">
        <f t="shared" si="65"/>
        <v>0</v>
      </c>
      <c r="AP70" s="148">
        <f t="shared" si="65"/>
        <v>1</v>
      </c>
      <c r="AQ70" s="148">
        <f t="shared" si="65"/>
        <v>0</v>
      </c>
      <c r="AR70" s="330">
        <f t="shared" si="65"/>
        <v>1</v>
      </c>
      <c r="AS70" s="148">
        <f t="shared" si="65"/>
        <v>0</v>
      </c>
      <c r="AT70" s="330">
        <f t="shared" si="65"/>
        <v>-1</v>
      </c>
      <c r="AU70" s="148">
        <f t="shared" si="65"/>
        <v>0</v>
      </c>
      <c r="AV70" s="330">
        <f t="shared" si="65"/>
        <v>0</v>
      </c>
      <c r="AW70" s="148">
        <f t="shared" si="65"/>
        <v>0</v>
      </c>
      <c r="AX70" s="330">
        <f t="shared" si="65"/>
        <v>1</v>
      </c>
      <c r="AY70" s="148"/>
      <c r="AZ70" s="148">
        <f t="shared" ref="AZ70:BS70" si="66">IF(ABS(AZ17-SUM(AZ12:AZ16))&lt;0.001,0,AZ17-SUM(AZ12:AZ16))</f>
        <v>0</v>
      </c>
      <c r="BA70" s="148">
        <f t="shared" si="66"/>
        <v>-1</v>
      </c>
      <c r="BB70" s="148">
        <f t="shared" si="66"/>
        <v>0</v>
      </c>
      <c r="BC70" s="148">
        <f t="shared" si="66"/>
        <v>-1</v>
      </c>
      <c r="BD70" s="148">
        <f t="shared" si="66"/>
        <v>0</v>
      </c>
      <c r="BE70" s="148">
        <f t="shared" si="66"/>
        <v>0</v>
      </c>
      <c r="BF70" s="148">
        <f t="shared" si="66"/>
        <v>0</v>
      </c>
      <c r="BG70" s="148">
        <f t="shared" si="66"/>
        <v>0</v>
      </c>
      <c r="BH70" s="148">
        <f t="shared" si="66"/>
        <v>0</v>
      </c>
      <c r="BI70" s="148">
        <f t="shared" si="66"/>
        <v>-1</v>
      </c>
      <c r="BJ70" s="148">
        <f t="shared" si="66"/>
        <v>0</v>
      </c>
      <c r="BK70" s="148">
        <f t="shared" si="66"/>
        <v>-1</v>
      </c>
      <c r="BL70" s="148">
        <f t="shared" si="66"/>
        <v>0</v>
      </c>
      <c r="BM70" s="330">
        <f t="shared" si="66"/>
        <v>1</v>
      </c>
      <c r="BN70" s="148">
        <f t="shared" si="66"/>
        <v>0</v>
      </c>
      <c r="BO70" s="330">
        <f t="shared" si="66"/>
        <v>1</v>
      </c>
      <c r="BP70" s="148">
        <f t="shared" si="66"/>
        <v>0</v>
      </c>
      <c r="BQ70" s="330">
        <f t="shared" si="66"/>
        <v>-1</v>
      </c>
      <c r="BR70" s="148">
        <f t="shared" si="66"/>
        <v>0</v>
      </c>
      <c r="BS70" s="330">
        <f t="shared" si="66"/>
        <v>1</v>
      </c>
      <c r="BT70" s="148"/>
      <c r="BU70" s="148">
        <f t="shared" ref="BU70:CN70" si="67">IF(ABS(BU17-SUM(BU12:BU16))&lt;0.001,0,BU17-SUM(BU12:BU16))</f>
        <v>-1</v>
      </c>
      <c r="BV70" s="148">
        <f t="shared" si="67"/>
        <v>0</v>
      </c>
      <c r="BW70" s="148">
        <f t="shared" si="67"/>
        <v>-1</v>
      </c>
      <c r="BX70" s="148">
        <f t="shared" si="67"/>
        <v>1</v>
      </c>
      <c r="BY70" s="148">
        <f t="shared" si="67"/>
        <v>0</v>
      </c>
      <c r="BZ70" s="148">
        <f t="shared" si="67"/>
        <v>-1</v>
      </c>
      <c r="CA70" s="148">
        <f t="shared" si="67"/>
        <v>0</v>
      </c>
      <c r="CB70" s="148">
        <f t="shared" si="67"/>
        <v>-1</v>
      </c>
      <c r="CC70" s="148">
        <f t="shared" si="67"/>
        <v>0</v>
      </c>
      <c r="CD70" s="148">
        <f t="shared" si="67"/>
        <v>0</v>
      </c>
      <c r="CE70" s="148">
        <f t="shared" si="67"/>
        <v>0</v>
      </c>
      <c r="CF70" s="148">
        <f t="shared" si="67"/>
        <v>0</v>
      </c>
      <c r="CG70" s="148">
        <f t="shared" si="67"/>
        <v>0</v>
      </c>
      <c r="CH70" s="330">
        <f t="shared" si="67"/>
        <v>-1</v>
      </c>
      <c r="CI70" s="148">
        <f t="shared" si="67"/>
        <v>-1</v>
      </c>
      <c r="CJ70" s="330">
        <f t="shared" si="67"/>
        <v>0</v>
      </c>
      <c r="CK70" s="148">
        <f t="shared" si="67"/>
        <v>0</v>
      </c>
      <c r="CL70" s="330">
        <f t="shared" si="67"/>
        <v>-1</v>
      </c>
      <c r="CM70" s="148">
        <f t="shared" si="67"/>
        <v>0</v>
      </c>
      <c r="CN70" s="330">
        <f t="shared" si="67"/>
        <v>1</v>
      </c>
      <c r="CO70" s="148"/>
      <c r="CP70" s="148">
        <f t="shared" ref="CP70:DI70" si="68">IF(ABS(CP17-SUM(CP12:CP16))&lt;0.001,0,CP17-SUM(CP12:CP16))</f>
        <v>0</v>
      </c>
      <c r="CQ70" s="148">
        <f t="shared" si="68"/>
        <v>0</v>
      </c>
      <c r="CR70" s="148">
        <f t="shared" si="68"/>
        <v>0</v>
      </c>
      <c r="CS70" s="148">
        <f t="shared" si="68"/>
        <v>0</v>
      </c>
      <c r="CT70" s="148">
        <f t="shared" si="68"/>
        <v>0</v>
      </c>
      <c r="CU70" s="148">
        <f t="shared" si="68"/>
        <v>0</v>
      </c>
      <c r="CV70" s="148">
        <f t="shared" si="68"/>
        <v>0</v>
      </c>
      <c r="CW70" s="148">
        <f t="shared" si="68"/>
        <v>0</v>
      </c>
      <c r="CX70" s="148">
        <f t="shared" si="68"/>
        <v>0</v>
      </c>
      <c r="CY70" s="148">
        <f t="shared" si="68"/>
        <v>0</v>
      </c>
      <c r="CZ70" s="148">
        <f t="shared" si="68"/>
        <v>0</v>
      </c>
      <c r="DA70" s="148">
        <f t="shared" si="68"/>
        <v>0</v>
      </c>
      <c r="DB70" s="148">
        <f t="shared" si="68"/>
        <v>0</v>
      </c>
      <c r="DC70" s="330">
        <f t="shared" si="68"/>
        <v>0</v>
      </c>
      <c r="DD70" s="148">
        <f t="shared" si="68"/>
        <v>0</v>
      </c>
      <c r="DE70" s="330">
        <f t="shared" si="68"/>
        <v>0</v>
      </c>
      <c r="DF70" s="148">
        <f t="shared" si="68"/>
        <v>0</v>
      </c>
      <c r="DG70" s="330">
        <f t="shared" si="68"/>
        <v>0</v>
      </c>
      <c r="DH70" s="148">
        <f t="shared" si="68"/>
        <v>0</v>
      </c>
      <c r="DI70" s="330">
        <f t="shared" si="68"/>
        <v>0</v>
      </c>
      <c r="DJ70" s="148"/>
      <c r="DK70" s="148">
        <f t="shared" ref="DK70:ED70" si="69">IF(ABS(DK17-SUM(DK12:DK16))&lt;0.001,0,DK17-SUM(DK12:DK16))</f>
        <v>0</v>
      </c>
      <c r="DL70" s="148">
        <f t="shared" si="69"/>
        <v>0</v>
      </c>
      <c r="DM70" s="148">
        <f t="shared" si="69"/>
        <v>0</v>
      </c>
      <c r="DN70" s="148">
        <f t="shared" si="69"/>
        <v>0</v>
      </c>
      <c r="DO70" s="148">
        <f t="shared" si="69"/>
        <v>0</v>
      </c>
      <c r="DP70" s="148">
        <f t="shared" si="69"/>
        <v>0</v>
      </c>
      <c r="DQ70" s="148">
        <f t="shared" si="69"/>
        <v>0</v>
      </c>
      <c r="DR70" s="148">
        <f t="shared" si="69"/>
        <v>0</v>
      </c>
      <c r="DS70" s="148">
        <f t="shared" si="69"/>
        <v>0</v>
      </c>
      <c r="DT70" s="148">
        <f t="shared" si="69"/>
        <v>0</v>
      </c>
      <c r="DU70" s="148">
        <f t="shared" si="69"/>
        <v>0</v>
      </c>
      <c r="DV70" s="148">
        <f t="shared" si="69"/>
        <v>0</v>
      </c>
      <c r="DW70" s="148">
        <f t="shared" si="69"/>
        <v>0</v>
      </c>
      <c r="DX70" s="330">
        <f t="shared" si="69"/>
        <v>0</v>
      </c>
      <c r="DY70" s="148">
        <f t="shared" si="69"/>
        <v>0</v>
      </c>
      <c r="DZ70" s="330">
        <f t="shared" si="69"/>
        <v>0</v>
      </c>
      <c r="EA70" s="148">
        <f t="shared" si="69"/>
        <v>0</v>
      </c>
      <c r="EB70" s="330">
        <f t="shared" si="69"/>
        <v>0</v>
      </c>
      <c r="EC70" s="148">
        <f t="shared" si="69"/>
        <v>0</v>
      </c>
      <c r="ED70" s="330">
        <f t="shared" si="69"/>
        <v>0</v>
      </c>
      <c r="EG70" s="146"/>
      <c r="EH70" s="146"/>
      <c r="EI70" s="146"/>
      <c r="EJ70" s="146"/>
      <c r="EL70" s="146"/>
      <c r="EM70" s="146"/>
      <c r="EN70" s="146"/>
      <c r="EO70" s="146"/>
      <c r="EQ70" s="146"/>
      <c r="ER70" s="146"/>
      <c r="ES70" s="146"/>
      <c r="ET70" s="146"/>
      <c r="EV70" s="146"/>
      <c r="EW70" s="146"/>
      <c r="EX70" s="146"/>
      <c r="EY70" s="146"/>
      <c r="FA70" s="146"/>
      <c r="FB70" s="146"/>
      <c r="FC70" s="146"/>
      <c r="FD70" s="146"/>
      <c r="FF70" s="146"/>
      <c r="FG70" s="146"/>
      <c r="FH70" s="146"/>
      <c r="FI70" s="146"/>
    </row>
    <row r="71" spans="2:165" s="211" customFormat="1" ht="12.75" hidden="1" customHeight="1">
      <c r="B71" s="146" t="s">
        <v>113</v>
      </c>
      <c r="H71" s="147" t="s">
        <v>191</v>
      </c>
      <c r="J71" s="349"/>
      <c r="K71" s="349"/>
      <c r="L71" s="349"/>
      <c r="M71" s="349"/>
      <c r="N71" s="349"/>
      <c r="O71" s="349"/>
      <c r="P71" s="349"/>
      <c r="Q71" s="349"/>
      <c r="R71" s="349"/>
      <c r="S71" s="349"/>
      <c r="T71" s="349"/>
      <c r="U71" s="349"/>
      <c r="V71" s="148">
        <f>IF(ABS(SUM(L12:L26)-SUM(V35:V49))&lt;0.001,0,SUM(L12:L26)-SUM(V35:V49))</f>
        <v>0</v>
      </c>
      <c r="W71" s="148">
        <f>IF(ABS(SUM(M12:M26)-SUM(W35:W49))&lt;0.001,0,SUM(M12:M26)-SUM(W35:W49))</f>
        <v>0</v>
      </c>
      <c r="X71" s="349"/>
      <c r="Y71" s="349"/>
      <c r="Z71" s="349"/>
      <c r="AA71" s="349"/>
      <c r="AB71" s="349"/>
      <c r="AC71" s="754"/>
      <c r="AE71" s="349"/>
      <c r="AF71" s="349"/>
      <c r="AG71" s="349"/>
      <c r="AH71" s="349"/>
      <c r="AI71" s="349"/>
      <c r="AJ71" s="349"/>
      <c r="AK71" s="349"/>
      <c r="AL71" s="349"/>
      <c r="AM71" s="349"/>
      <c r="AN71" s="349"/>
      <c r="AO71" s="349"/>
      <c r="AP71" s="349"/>
      <c r="AQ71" s="148">
        <f>IF(ABS(SUM(AG12:AG26)-SUM(AQ35:AQ49))&lt;0.001,0,SUM(AG12:AG26)-SUM(AQ35:AQ49))</f>
        <v>0</v>
      </c>
      <c r="AR71" s="148">
        <f>IF(ABS(SUM(AH12:AH26)-SUM(AR35:AR49))&lt;0.001,0,SUM(AH12:AH26)-SUM(AR35:AR49))</f>
        <v>0</v>
      </c>
      <c r="AS71" s="349"/>
      <c r="AT71" s="349"/>
      <c r="AU71" s="349"/>
      <c r="AV71" s="349"/>
      <c r="AW71" s="349"/>
      <c r="AX71" s="754"/>
      <c r="AZ71" s="349"/>
      <c r="BA71" s="349"/>
      <c r="BB71" s="349"/>
      <c r="BC71" s="349"/>
      <c r="BD71" s="349"/>
      <c r="BE71" s="349"/>
      <c r="BF71" s="349"/>
      <c r="BG71" s="349"/>
      <c r="BH71" s="349"/>
      <c r="BI71" s="349"/>
      <c r="BJ71" s="349"/>
      <c r="BK71" s="349"/>
      <c r="BL71" s="148">
        <f>IF(ABS(SUM(BB12:BB26)-SUM(BL35:BL49))&lt;0.001,0,SUM(BB12:BB26)-SUM(BL35:BL49))</f>
        <v>0</v>
      </c>
      <c r="BM71" s="148">
        <f>IF(ABS(SUM(BC12:BC26)-SUM(BM35:BM49))&lt;0.001,0,SUM(BC12:BC26)-SUM(BM35:BM49))</f>
        <v>0</v>
      </c>
      <c r="BN71" s="349"/>
      <c r="BO71" s="349"/>
      <c r="BP71" s="349"/>
      <c r="BQ71" s="349"/>
      <c r="BR71" s="349"/>
      <c r="BS71" s="754"/>
      <c r="BU71" s="349"/>
      <c r="BV71" s="349"/>
      <c r="BW71" s="349"/>
      <c r="BX71" s="349"/>
      <c r="BY71" s="349"/>
      <c r="BZ71" s="349"/>
      <c r="CA71" s="349"/>
      <c r="CB71" s="349"/>
      <c r="CC71" s="349"/>
      <c r="CD71" s="349"/>
      <c r="CE71" s="349"/>
      <c r="CF71" s="349"/>
      <c r="CG71" s="148">
        <f>IF(ABS(SUM(BW12:BW26)-SUM(CG35:CG49))&lt;0.001,0,SUM(BW12:BW26)-SUM(CG35:CG49))</f>
        <v>0</v>
      </c>
      <c r="CH71" s="148">
        <f>IF(ABS(SUM(BX12:BX26)-SUM(CH35:CH49))&lt;0.001,0,SUM(BX12:BX26)-SUM(CH35:CH49))</f>
        <v>0</v>
      </c>
      <c r="CI71" s="349"/>
      <c r="CJ71" s="349"/>
      <c r="CK71" s="349"/>
      <c r="CL71" s="349"/>
      <c r="CM71" s="349"/>
      <c r="CN71" s="754"/>
      <c r="CP71" s="349"/>
      <c r="CQ71" s="349"/>
      <c r="CR71" s="349"/>
      <c r="CS71" s="349"/>
      <c r="CT71" s="349"/>
      <c r="CU71" s="349"/>
      <c r="CV71" s="349"/>
      <c r="CW71" s="349"/>
      <c r="CX71" s="349"/>
      <c r="CY71" s="349"/>
      <c r="CZ71" s="349"/>
      <c r="DA71" s="349"/>
      <c r="DB71" s="148">
        <f>IF(ABS(SUM(CR12:CR26)-SUM(DB35:DB49))&lt;0.001,0,SUM(CR12:CR26)-SUM(DB35:DB49))</f>
        <v>0</v>
      </c>
      <c r="DC71" s="148">
        <f>IF(ABS(SUM(CS12:CS26)-SUM(DC35:DC49))&lt;0.001,0,SUM(CS12:CS26)-SUM(DC35:DC49))</f>
        <v>0</v>
      </c>
      <c r="DD71" s="349"/>
      <c r="DE71" s="349"/>
      <c r="DF71" s="349"/>
      <c r="DG71" s="349"/>
      <c r="DH71" s="349"/>
      <c r="DI71" s="754"/>
      <c r="DK71" s="349"/>
      <c r="DL71" s="349"/>
      <c r="DM71" s="349"/>
      <c r="DN71" s="349"/>
      <c r="DO71" s="349"/>
      <c r="DP71" s="349"/>
      <c r="DQ71" s="349"/>
      <c r="DR71" s="349"/>
      <c r="DS71" s="349"/>
      <c r="DT71" s="349"/>
      <c r="DU71" s="349"/>
      <c r="DV71" s="349"/>
      <c r="DW71" s="148">
        <f>IF(ABS(SUM(DM12:DM26)-SUM(DW35:DW49))&lt;0.001,0,SUM(DM12:DM26)-SUM(DW35:DW49))</f>
        <v>0</v>
      </c>
      <c r="DX71" s="148">
        <f>IF(ABS(SUM(DN12:DN26)-SUM(DX35:DX49))&lt;0.001,0,SUM(DN12:DN26)-SUM(DX35:DX49))</f>
        <v>0</v>
      </c>
      <c r="DY71" s="349"/>
      <c r="DZ71" s="349"/>
      <c r="EA71" s="349"/>
      <c r="EB71" s="349"/>
      <c r="EC71" s="349"/>
      <c r="ED71" s="754"/>
      <c r="EG71" s="146"/>
      <c r="EH71" s="146"/>
      <c r="EI71" s="146"/>
      <c r="EJ71" s="146"/>
      <c r="EL71" s="146"/>
      <c r="EM71" s="146"/>
      <c r="EN71" s="146"/>
      <c r="EO71" s="146"/>
      <c r="EQ71" s="146"/>
      <c r="ER71" s="146"/>
      <c r="ES71" s="146"/>
      <c r="ET71" s="146"/>
      <c r="EV71" s="146"/>
      <c r="EW71" s="146"/>
      <c r="EX71" s="146"/>
      <c r="EY71" s="146"/>
      <c r="FA71" s="146"/>
      <c r="FB71" s="146"/>
      <c r="FC71" s="146"/>
      <c r="FD71" s="146"/>
      <c r="FF71" s="146"/>
      <c r="FG71" s="146"/>
      <c r="FH71" s="146"/>
      <c r="FI71" s="146"/>
    </row>
    <row r="72" spans="2:165" s="211" customFormat="1" ht="12.75" hidden="1" customHeight="1">
      <c r="B72" s="146" t="s">
        <v>111</v>
      </c>
      <c r="C72" s="146"/>
      <c r="D72" s="146"/>
      <c r="E72" s="146"/>
      <c r="F72" s="146"/>
      <c r="G72" s="146"/>
      <c r="H72" s="147" t="s">
        <v>191</v>
      </c>
      <c r="I72" s="146"/>
      <c r="J72" s="148">
        <f t="shared" ref="J72:AC72" si="70">IF(ABS(J43-(SUM(J35:J39)+J42))&lt;0.001,0,J43-(SUM(J35:J39)+J42))</f>
        <v>0</v>
      </c>
      <c r="K72" s="148">
        <f t="shared" si="70"/>
        <v>0</v>
      </c>
      <c r="L72" s="148">
        <f t="shared" si="70"/>
        <v>0</v>
      </c>
      <c r="M72" s="148">
        <f t="shared" si="70"/>
        <v>0</v>
      </c>
      <c r="N72" s="148">
        <f t="shared" si="70"/>
        <v>0</v>
      </c>
      <c r="O72" s="148">
        <f t="shared" si="70"/>
        <v>0</v>
      </c>
      <c r="P72" s="148">
        <f t="shared" si="70"/>
        <v>0</v>
      </c>
      <c r="Q72" s="148">
        <f t="shared" si="70"/>
        <v>0</v>
      </c>
      <c r="R72" s="148">
        <f t="shared" si="70"/>
        <v>0</v>
      </c>
      <c r="S72" s="148">
        <f t="shared" si="70"/>
        <v>0</v>
      </c>
      <c r="T72" s="148">
        <f t="shared" si="70"/>
        <v>0</v>
      </c>
      <c r="U72" s="148">
        <f t="shared" si="70"/>
        <v>0</v>
      </c>
      <c r="V72" s="148">
        <f t="shared" si="70"/>
        <v>0</v>
      </c>
      <c r="W72" s="330">
        <f t="shared" si="70"/>
        <v>0</v>
      </c>
      <c r="X72" s="148">
        <f t="shared" si="70"/>
        <v>0</v>
      </c>
      <c r="Y72" s="330">
        <f t="shared" si="70"/>
        <v>0</v>
      </c>
      <c r="Z72" s="148">
        <f t="shared" si="70"/>
        <v>0</v>
      </c>
      <c r="AA72" s="330">
        <f t="shared" si="70"/>
        <v>0</v>
      </c>
      <c r="AB72" s="148">
        <f t="shared" si="70"/>
        <v>0</v>
      </c>
      <c r="AC72" s="330">
        <f t="shared" si="70"/>
        <v>0</v>
      </c>
      <c r="AD72" s="148"/>
      <c r="AE72" s="148">
        <f t="shared" ref="AE72:AX72" si="71">IF(ABS(AE43-(SUM(AE35:AE39)+AE42))&lt;0.001,0,AE43-(SUM(AE35:AE39)+AE42))</f>
        <v>0</v>
      </c>
      <c r="AF72" s="148">
        <f t="shared" si="71"/>
        <v>0</v>
      </c>
      <c r="AG72" s="148">
        <f t="shared" si="71"/>
        <v>0</v>
      </c>
      <c r="AH72" s="148">
        <f t="shared" si="71"/>
        <v>0</v>
      </c>
      <c r="AI72" s="148">
        <f t="shared" si="71"/>
        <v>0</v>
      </c>
      <c r="AJ72" s="148">
        <f t="shared" si="71"/>
        <v>0</v>
      </c>
      <c r="AK72" s="148">
        <f t="shared" si="71"/>
        <v>0</v>
      </c>
      <c r="AL72" s="148">
        <f t="shared" si="71"/>
        <v>0</v>
      </c>
      <c r="AM72" s="148">
        <f t="shared" si="71"/>
        <v>0</v>
      </c>
      <c r="AN72" s="148">
        <f t="shared" si="71"/>
        <v>0</v>
      </c>
      <c r="AO72" s="148">
        <f t="shared" si="71"/>
        <v>0</v>
      </c>
      <c r="AP72" s="148">
        <f t="shared" si="71"/>
        <v>-1</v>
      </c>
      <c r="AQ72" s="148">
        <f t="shared" si="71"/>
        <v>0</v>
      </c>
      <c r="AR72" s="330">
        <f t="shared" si="71"/>
        <v>0</v>
      </c>
      <c r="AS72" s="148">
        <f t="shared" si="71"/>
        <v>0</v>
      </c>
      <c r="AT72" s="330">
        <f t="shared" si="71"/>
        <v>0</v>
      </c>
      <c r="AU72" s="148">
        <f t="shared" si="71"/>
        <v>0</v>
      </c>
      <c r="AV72" s="330">
        <f t="shared" si="71"/>
        <v>0</v>
      </c>
      <c r="AW72" s="148">
        <f t="shared" si="71"/>
        <v>0</v>
      </c>
      <c r="AX72" s="330">
        <f t="shared" si="71"/>
        <v>0</v>
      </c>
      <c r="AZ72" s="148">
        <f t="shared" ref="AZ72:BS72" si="72">IF(ABS(AZ43-(SUM(AZ35:AZ39)+AZ42))&lt;0.001,0,AZ43-(SUM(AZ35:AZ39)+AZ42))</f>
        <v>0</v>
      </c>
      <c r="BA72" s="148">
        <f t="shared" si="72"/>
        <v>0</v>
      </c>
      <c r="BB72" s="148">
        <f t="shared" si="72"/>
        <v>0</v>
      </c>
      <c r="BC72" s="148">
        <f t="shared" si="72"/>
        <v>-1</v>
      </c>
      <c r="BD72" s="148">
        <f t="shared" si="72"/>
        <v>0</v>
      </c>
      <c r="BE72" s="148">
        <f t="shared" si="72"/>
        <v>1</v>
      </c>
      <c r="BF72" s="148">
        <f t="shared" si="72"/>
        <v>0</v>
      </c>
      <c r="BG72" s="148">
        <f t="shared" si="72"/>
        <v>0</v>
      </c>
      <c r="BH72" s="148">
        <f t="shared" si="72"/>
        <v>0</v>
      </c>
      <c r="BI72" s="148">
        <f t="shared" si="72"/>
        <v>0</v>
      </c>
      <c r="BJ72" s="148">
        <f t="shared" si="72"/>
        <v>0</v>
      </c>
      <c r="BK72" s="148">
        <f t="shared" si="72"/>
        <v>0</v>
      </c>
      <c r="BL72" s="148">
        <f t="shared" si="72"/>
        <v>0</v>
      </c>
      <c r="BM72" s="330">
        <f t="shared" si="72"/>
        <v>-1</v>
      </c>
      <c r="BN72" s="148">
        <f t="shared" si="72"/>
        <v>0</v>
      </c>
      <c r="BO72" s="330">
        <f t="shared" si="72"/>
        <v>0</v>
      </c>
      <c r="BP72" s="148">
        <f t="shared" si="72"/>
        <v>0</v>
      </c>
      <c r="BQ72" s="330">
        <f t="shared" si="72"/>
        <v>0</v>
      </c>
      <c r="BR72" s="148">
        <f t="shared" si="72"/>
        <v>0</v>
      </c>
      <c r="BS72" s="330">
        <f t="shared" si="72"/>
        <v>0</v>
      </c>
      <c r="BT72" s="148"/>
      <c r="BU72" s="148">
        <f t="shared" ref="BU72:CN72" si="73">IF(ABS(BU43-(SUM(BU35:BU39)+BU42))&lt;0.001,0,BU43-(SUM(BU35:BU39)+BU42))</f>
        <v>0</v>
      </c>
      <c r="BV72" s="148">
        <f t="shared" si="73"/>
        <v>0</v>
      </c>
      <c r="BW72" s="148">
        <f t="shared" si="73"/>
        <v>0</v>
      </c>
      <c r="BX72" s="148">
        <f t="shared" si="73"/>
        <v>0</v>
      </c>
      <c r="BY72" s="148">
        <f t="shared" si="73"/>
        <v>0</v>
      </c>
      <c r="BZ72" s="148">
        <f t="shared" si="73"/>
        <v>0</v>
      </c>
      <c r="CA72" s="148">
        <f t="shared" si="73"/>
        <v>0</v>
      </c>
      <c r="CB72" s="148">
        <f t="shared" si="73"/>
        <v>-1</v>
      </c>
      <c r="CC72" s="148">
        <f t="shared" si="73"/>
        <v>-1</v>
      </c>
      <c r="CD72" s="148">
        <f t="shared" si="73"/>
        <v>1</v>
      </c>
      <c r="CE72" s="148">
        <f t="shared" si="73"/>
        <v>0</v>
      </c>
      <c r="CF72" s="148">
        <f t="shared" si="73"/>
        <v>0</v>
      </c>
      <c r="CG72" s="148">
        <f t="shared" si="73"/>
        <v>-1</v>
      </c>
      <c r="CH72" s="330">
        <f t="shared" si="73"/>
        <v>0</v>
      </c>
      <c r="CI72" s="148">
        <f t="shared" si="73"/>
        <v>0</v>
      </c>
      <c r="CJ72" s="330">
        <f t="shared" si="73"/>
        <v>0</v>
      </c>
      <c r="CK72" s="148">
        <f t="shared" si="73"/>
        <v>0</v>
      </c>
      <c r="CL72" s="330">
        <f t="shared" si="73"/>
        <v>0</v>
      </c>
      <c r="CM72" s="148">
        <f t="shared" si="73"/>
        <v>0</v>
      </c>
      <c r="CN72" s="330">
        <f t="shared" si="73"/>
        <v>0</v>
      </c>
      <c r="CO72" s="148"/>
      <c r="CP72" s="148">
        <f t="shared" ref="CP72:DI72" si="74">IF(ABS(CP43-(SUM(CP35:CP39)+CP42))&lt;0.001,0,CP43-(SUM(CP35:CP39)+CP42))</f>
        <v>0</v>
      </c>
      <c r="CQ72" s="148">
        <f t="shared" si="74"/>
        <v>0</v>
      </c>
      <c r="CR72" s="148">
        <f t="shared" si="74"/>
        <v>0</v>
      </c>
      <c r="CS72" s="148">
        <f t="shared" si="74"/>
        <v>0</v>
      </c>
      <c r="CT72" s="148">
        <f t="shared" si="74"/>
        <v>0</v>
      </c>
      <c r="CU72" s="148">
        <f>IF(ABS(CU43-(SUM(CU35:CU39)+CU42))&lt;0.001,0,CU43-(SUM(CU35:CU39)+CU42))</f>
        <v>0</v>
      </c>
      <c r="CV72" s="148">
        <f t="shared" si="74"/>
        <v>0</v>
      </c>
      <c r="CW72" s="148">
        <f t="shared" si="74"/>
        <v>0</v>
      </c>
      <c r="CX72" s="148">
        <f t="shared" si="74"/>
        <v>0</v>
      </c>
      <c r="CY72" s="148">
        <f t="shared" si="74"/>
        <v>0</v>
      </c>
      <c r="CZ72" s="148">
        <f t="shared" si="74"/>
        <v>0</v>
      </c>
      <c r="DA72" s="148">
        <f t="shared" si="74"/>
        <v>0</v>
      </c>
      <c r="DB72" s="148">
        <f t="shared" si="74"/>
        <v>0</v>
      </c>
      <c r="DC72" s="330">
        <f t="shared" si="74"/>
        <v>0</v>
      </c>
      <c r="DD72" s="148">
        <f t="shared" si="74"/>
        <v>0</v>
      </c>
      <c r="DE72" s="330">
        <f t="shared" si="74"/>
        <v>0</v>
      </c>
      <c r="DF72" s="148">
        <f t="shared" si="74"/>
        <v>0</v>
      </c>
      <c r="DG72" s="330">
        <f t="shared" si="74"/>
        <v>0</v>
      </c>
      <c r="DH72" s="148">
        <f t="shared" si="74"/>
        <v>0</v>
      </c>
      <c r="DI72" s="330">
        <f t="shared" si="74"/>
        <v>0</v>
      </c>
      <c r="DJ72" s="148"/>
      <c r="DK72" s="148">
        <f t="shared" ref="DK72:ED72" si="75">IF(ABS(DK43-(SUM(DK35:DK39)+DK42))&lt;0.001,0,DK43-(SUM(DK35:DK39)+DK42))</f>
        <v>0</v>
      </c>
      <c r="DL72" s="148">
        <f t="shared" si="75"/>
        <v>0</v>
      </c>
      <c r="DM72" s="148">
        <f t="shared" si="75"/>
        <v>0</v>
      </c>
      <c r="DN72" s="148">
        <f t="shared" si="75"/>
        <v>0</v>
      </c>
      <c r="DO72" s="148">
        <f t="shared" si="75"/>
        <v>0</v>
      </c>
      <c r="DP72" s="148">
        <f t="shared" si="75"/>
        <v>0</v>
      </c>
      <c r="DQ72" s="148">
        <f t="shared" si="75"/>
        <v>0</v>
      </c>
      <c r="DR72" s="148">
        <f t="shared" si="75"/>
        <v>0</v>
      </c>
      <c r="DS72" s="148">
        <f t="shared" si="75"/>
        <v>0</v>
      </c>
      <c r="DT72" s="148">
        <f t="shared" si="75"/>
        <v>0</v>
      </c>
      <c r="DU72" s="148">
        <f t="shared" si="75"/>
        <v>0</v>
      </c>
      <c r="DV72" s="148">
        <f t="shared" si="75"/>
        <v>0</v>
      </c>
      <c r="DW72" s="148">
        <f t="shared" si="75"/>
        <v>0</v>
      </c>
      <c r="DX72" s="330">
        <f t="shared" si="75"/>
        <v>0</v>
      </c>
      <c r="DY72" s="148">
        <f t="shared" si="75"/>
        <v>0</v>
      </c>
      <c r="DZ72" s="330">
        <f t="shared" si="75"/>
        <v>0</v>
      </c>
      <c r="EA72" s="148">
        <f t="shared" si="75"/>
        <v>0</v>
      </c>
      <c r="EB72" s="330">
        <f t="shared" si="75"/>
        <v>0</v>
      </c>
      <c r="EC72" s="148">
        <f t="shared" si="75"/>
        <v>0</v>
      </c>
      <c r="ED72" s="330">
        <f t="shared" si="75"/>
        <v>0</v>
      </c>
      <c r="EG72" s="146"/>
      <c r="EH72" s="146"/>
      <c r="EI72" s="146"/>
      <c r="EJ72" s="146"/>
      <c r="EL72" s="146"/>
      <c r="EM72" s="146"/>
      <c r="EN72" s="146"/>
      <c r="EO72" s="146"/>
      <c r="EQ72" s="146"/>
      <c r="ER72" s="146"/>
      <c r="ES72" s="146"/>
      <c r="ET72" s="146"/>
      <c r="EV72" s="146"/>
      <c r="EW72" s="146"/>
      <c r="EX72" s="146"/>
      <c r="EY72" s="146"/>
      <c r="FA72" s="146"/>
      <c r="FB72" s="146"/>
      <c r="FC72" s="146"/>
      <c r="FD72" s="146"/>
      <c r="FF72" s="146"/>
      <c r="FG72" s="146"/>
      <c r="FH72" s="146"/>
      <c r="FI72" s="146"/>
    </row>
    <row r="73" spans="2:165" s="211" customFormat="1" ht="12.75" hidden="1" customHeight="1">
      <c r="B73" s="146" t="s">
        <v>111</v>
      </c>
      <c r="C73" s="146"/>
      <c r="D73" s="146"/>
      <c r="E73" s="146"/>
      <c r="F73" s="146"/>
      <c r="G73" s="146"/>
      <c r="H73" s="147" t="s">
        <v>191</v>
      </c>
      <c r="I73" s="146"/>
      <c r="J73" s="148">
        <f t="shared" ref="J73:AC73" si="76">IF(ABS(J43-(J40+J42))&lt;0.001,0,J43-(J40+J42))</f>
        <v>0</v>
      </c>
      <c r="K73" s="148">
        <f t="shared" si="76"/>
        <v>0</v>
      </c>
      <c r="L73" s="148">
        <f t="shared" si="76"/>
        <v>0</v>
      </c>
      <c r="M73" s="148">
        <f t="shared" si="76"/>
        <v>0</v>
      </c>
      <c r="N73" s="148">
        <f t="shared" si="76"/>
        <v>0</v>
      </c>
      <c r="O73" s="148">
        <f t="shared" si="76"/>
        <v>0</v>
      </c>
      <c r="P73" s="148">
        <f t="shared" si="76"/>
        <v>0</v>
      </c>
      <c r="Q73" s="148">
        <f t="shared" si="76"/>
        <v>0</v>
      </c>
      <c r="R73" s="148">
        <f t="shared" si="76"/>
        <v>0</v>
      </c>
      <c r="S73" s="148">
        <f t="shared" si="76"/>
        <v>0</v>
      </c>
      <c r="T73" s="148">
        <f t="shared" si="76"/>
        <v>0</v>
      </c>
      <c r="U73" s="148">
        <f t="shared" si="76"/>
        <v>0</v>
      </c>
      <c r="V73" s="148">
        <f t="shared" si="76"/>
        <v>0</v>
      </c>
      <c r="W73" s="330">
        <f t="shared" si="76"/>
        <v>0</v>
      </c>
      <c r="X73" s="148">
        <f t="shared" si="76"/>
        <v>0</v>
      </c>
      <c r="Y73" s="330">
        <f t="shared" si="76"/>
        <v>0</v>
      </c>
      <c r="Z73" s="148">
        <f t="shared" si="76"/>
        <v>0</v>
      </c>
      <c r="AA73" s="330">
        <f t="shared" si="76"/>
        <v>0</v>
      </c>
      <c r="AB73" s="148">
        <f t="shared" si="76"/>
        <v>0</v>
      </c>
      <c r="AC73" s="330">
        <f t="shared" si="76"/>
        <v>0</v>
      </c>
      <c r="AD73" s="148"/>
      <c r="AE73" s="148">
        <f t="shared" ref="AE73:AX73" si="77">IF(ABS(AE43-(AE40+AE42))&lt;0.001,0,AE43-(AE40+AE42))</f>
        <v>0</v>
      </c>
      <c r="AF73" s="148">
        <f t="shared" si="77"/>
        <v>0</v>
      </c>
      <c r="AG73" s="148">
        <f t="shared" si="77"/>
        <v>0</v>
      </c>
      <c r="AH73" s="148">
        <f t="shared" si="77"/>
        <v>0</v>
      </c>
      <c r="AI73" s="148">
        <f t="shared" si="77"/>
        <v>0</v>
      </c>
      <c r="AJ73" s="148">
        <f t="shared" si="77"/>
        <v>0</v>
      </c>
      <c r="AK73" s="148">
        <f t="shared" si="77"/>
        <v>0</v>
      </c>
      <c r="AL73" s="148">
        <f t="shared" si="77"/>
        <v>0</v>
      </c>
      <c r="AM73" s="148">
        <f t="shared" si="77"/>
        <v>0</v>
      </c>
      <c r="AN73" s="148">
        <f t="shared" si="77"/>
        <v>-1</v>
      </c>
      <c r="AO73" s="148">
        <f t="shared" si="77"/>
        <v>0</v>
      </c>
      <c r="AP73" s="148">
        <f t="shared" si="77"/>
        <v>0</v>
      </c>
      <c r="AQ73" s="148">
        <f t="shared" si="77"/>
        <v>0</v>
      </c>
      <c r="AR73" s="330">
        <f t="shared" si="77"/>
        <v>0</v>
      </c>
      <c r="AS73" s="148">
        <f t="shared" si="77"/>
        <v>0</v>
      </c>
      <c r="AT73" s="330">
        <f t="shared" si="77"/>
        <v>0</v>
      </c>
      <c r="AU73" s="148">
        <f t="shared" si="77"/>
        <v>0</v>
      </c>
      <c r="AV73" s="330">
        <f t="shared" si="77"/>
        <v>0</v>
      </c>
      <c r="AW73" s="148">
        <f t="shared" si="77"/>
        <v>0</v>
      </c>
      <c r="AX73" s="330">
        <f t="shared" si="77"/>
        <v>0</v>
      </c>
      <c r="AZ73" s="148">
        <f t="shared" ref="AZ73:BS73" si="78">IF(ABS(AZ43-(AZ40+AZ42))&lt;0.001,0,AZ43-(AZ40+AZ42))</f>
        <v>0</v>
      </c>
      <c r="BA73" s="148">
        <f t="shared" si="78"/>
        <v>0</v>
      </c>
      <c r="BB73" s="148">
        <f t="shared" si="78"/>
        <v>0</v>
      </c>
      <c r="BC73" s="148">
        <f t="shared" si="78"/>
        <v>-1</v>
      </c>
      <c r="BD73" s="148">
        <f t="shared" si="78"/>
        <v>0</v>
      </c>
      <c r="BE73" s="148">
        <f t="shared" si="78"/>
        <v>1</v>
      </c>
      <c r="BF73" s="148">
        <f t="shared" si="78"/>
        <v>0</v>
      </c>
      <c r="BG73" s="148">
        <f t="shared" si="78"/>
        <v>0</v>
      </c>
      <c r="BH73" s="148">
        <f t="shared" si="78"/>
        <v>0</v>
      </c>
      <c r="BI73" s="148">
        <f t="shared" si="78"/>
        <v>0</v>
      </c>
      <c r="BJ73" s="148">
        <f t="shared" si="78"/>
        <v>0</v>
      </c>
      <c r="BK73" s="148">
        <f t="shared" si="78"/>
        <v>0</v>
      </c>
      <c r="BL73" s="148">
        <f t="shared" si="78"/>
        <v>0</v>
      </c>
      <c r="BM73" s="330">
        <f t="shared" si="78"/>
        <v>0</v>
      </c>
      <c r="BN73" s="148">
        <f t="shared" si="78"/>
        <v>0</v>
      </c>
      <c r="BO73" s="330">
        <f t="shared" si="78"/>
        <v>0</v>
      </c>
      <c r="BP73" s="148">
        <f t="shared" si="78"/>
        <v>0</v>
      </c>
      <c r="BQ73" s="330">
        <f t="shared" si="78"/>
        <v>0</v>
      </c>
      <c r="BR73" s="148">
        <f t="shared" si="78"/>
        <v>0</v>
      </c>
      <c r="BS73" s="330">
        <f t="shared" si="78"/>
        <v>0</v>
      </c>
      <c r="BT73" s="148"/>
      <c r="BU73" s="148">
        <f t="shared" ref="BU73:CN73" si="79">IF(ABS(BU43-(BU40+BU42))&lt;0.001,0,BU43-(BU40+BU42))</f>
        <v>0</v>
      </c>
      <c r="BV73" s="148">
        <f t="shared" si="79"/>
        <v>0</v>
      </c>
      <c r="BW73" s="148">
        <f t="shared" si="79"/>
        <v>0</v>
      </c>
      <c r="BX73" s="148">
        <f t="shared" si="79"/>
        <v>0</v>
      </c>
      <c r="BY73" s="148">
        <f t="shared" si="79"/>
        <v>0</v>
      </c>
      <c r="BZ73" s="148">
        <f t="shared" si="79"/>
        <v>0</v>
      </c>
      <c r="CA73" s="148">
        <f t="shared" si="79"/>
        <v>0</v>
      </c>
      <c r="CB73" s="148">
        <f t="shared" si="79"/>
        <v>0</v>
      </c>
      <c r="CC73" s="148">
        <f t="shared" si="79"/>
        <v>0</v>
      </c>
      <c r="CD73" s="148">
        <f t="shared" si="79"/>
        <v>0</v>
      </c>
      <c r="CE73" s="148">
        <f t="shared" si="79"/>
        <v>0</v>
      </c>
      <c r="CF73" s="148">
        <f t="shared" si="79"/>
        <v>0</v>
      </c>
      <c r="CG73" s="148">
        <f t="shared" si="79"/>
        <v>0</v>
      </c>
      <c r="CH73" s="330">
        <f t="shared" si="79"/>
        <v>-1</v>
      </c>
      <c r="CI73" s="148">
        <f t="shared" si="79"/>
        <v>0</v>
      </c>
      <c r="CJ73" s="330">
        <f t="shared" si="79"/>
        <v>0</v>
      </c>
      <c r="CK73" s="148">
        <f t="shared" si="79"/>
        <v>0</v>
      </c>
      <c r="CL73" s="330">
        <f t="shared" si="79"/>
        <v>0</v>
      </c>
      <c r="CM73" s="148">
        <f t="shared" si="79"/>
        <v>0</v>
      </c>
      <c r="CN73" s="330">
        <f t="shared" si="79"/>
        <v>0</v>
      </c>
      <c r="CO73" s="148"/>
      <c r="CP73" s="148">
        <f t="shared" ref="CP73:DI73" si="80">IF(ABS(CP43-(CP40+CP42))&lt;0.001,0,CP43-(CP40+CP42))</f>
        <v>0</v>
      </c>
      <c r="CQ73" s="148">
        <f t="shared" si="80"/>
        <v>0</v>
      </c>
      <c r="CR73" s="148">
        <f t="shared" si="80"/>
        <v>0</v>
      </c>
      <c r="CS73" s="148">
        <f t="shared" si="80"/>
        <v>0</v>
      </c>
      <c r="CT73" s="148">
        <f t="shared" si="80"/>
        <v>0</v>
      </c>
      <c r="CU73" s="148">
        <f t="shared" si="80"/>
        <v>0</v>
      </c>
      <c r="CV73" s="148">
        <f t="shared" si="80"/>
        <v>0</v>
      </c>
      <c r="CW73" s="148">
        <f t="shared" si="80"/>
        <v>0</v>
      </c>
      <c r="CX73" s="148">
        <f t="shared" si="80"/>
        <v>0</v>
      </c>
      <c r="CY73" s="148">
        <f t="shared" si="80"/>
        <v>0</v>
      </c>
      <c r="CZ73" s="148">
        <f t="shared" si="80"/>
        <v>0</v>
      </c>
      <c r="DA73" s="148">
        <f t="shared" si="80"/>
        <v>0</v>
      </c>
      <c r="DB73" s="148">
        <f t="shared" si="80"/>
        <v>0</v>
      </c>
      <c r="DC73" s="330">
        <f t="shared" si="80"/>
        <v>0</v>
      </c>
      <c r="DD73" s="148">
        <f t="shared" si="80"/>
        <v>0</v>
      </c>
      <c r="DE73" s="330">
        <f t="shared" si="80"/>
        <v>0</v>
      </c>
      <c r="DF73" s="148">
        <f t="shared" si="80"/>
        <v>0</v>
      </c>
      <c r="DG73" s="330">
        <f t="shared" si="80"/>
        <v>0</v>
      </c>
      <c r="DH73" s="148">
        <f t="shared" si="80"/>
        <v>0</v>
      </c>
      <c r="DI73" s="330">
        <f t="shared" si="80"/>
        <v>0</v>
      </c>
      <c r="DJ73" s="148"/>
      <c r="DK73" s="148">
        <f t="shared" ref="DK73:ED73" si="81">IF(ABS(DK43-(DK40+DK42))&lt;0.001,0,DK43-(DK40+DK42))</f>
        <v>0</v>
      </c>
      <c r="DL73" s="148">
        <f t="shared" si="81"/>
        <v>0</v>
      </c>
      <c r="DM73" s="148">
        <f t="shared" si="81"/>
        <v>0</v>
      </c>
      <c r="DN73" s="148">
        <f t="shared" si="81"/>
        <v>0</v>
      </c>
      <c r="DO73" s="148">
        <f t="shared" si="81"/>
        <v>0</v>
      </c>
      <c r="DP73" s="148">
        <f t="shared" si="81"/>
        <v>0</v>
      </c>
      <c r="DQ73" s="148">
        <f t="shared" si="81"/>
        <v>0</v>
      </c>
      <c r="DR73" s="148">
        <f t="shared" si="81"/>
        <v>0</v>
      </c>
      <c r="DS73" s="148">
        <f t="shared" si="81"/>
        <v>0</v>
      </c>
      <c r="DT73" s="148">
        <f t="shared" si="81"/>
        <v>0</v>
      </c>
      <c r="DU73" s="148">
        <f t="shared" si="81"/>
        <v>0</v>
      </c>
      <c r="DV73" s="148">
        <f t="shared" si="81"/>
        <v>0</v>
      </c>
      <c r="DW73" s="148">
        <f t="shared" si="81"/>
        <v>0</v>
      </c>
      <c r="DX73" s="330">
        <f t="shared" si="81"/>
        <v>0</v>
      </c>
      <c r="DY73" s="148">
        <f t="shared" si="81"/>
        <v>0</v>
      </c>
      <c r="DZ73" s="330">
        <f t="shared" si="81"/>
        <v>0</v>
      </c>
      <c r="EA73" s="148">
        <f t="shared" si="81"/>
        <v>0</v>
      </c>
      <c r="EB73" s="330">
        <f t="shared" si="81"/>
        <v>0</v>
      </c>
      <c r="EC73" s="148">
        <f t="shared" si="81"/>
        <v>0</v>
      </c>
      <c r="ED73" s="330">
        <f t="shared" si="81"/>
        <v>0</v>
      </c>
      <c r="EG73" s="146"/>
      <c r="EH73" s="146"/>
      <c r="EI73" s="146"/>
      <c r="EJ73" s="146"/>
      <c r="EL73" s="146"/>
      <c r="EM73" s="146"/>
      <c r="EN73" s="146"/>
      <c r="EO73" s="146"/>
      <c r="EQ73" s="146"/>
      <c r="ER73" s="146"/>
      <c r="ES73" s="146"/>
      <c r="ET73" s="146"/>
      <c r="EV73" s="146"/>
      <c r="EW73" s="146"/>
      <c r="EX73" s="146"/>
      <c r="EY73" s="146"/>
      <c r="FA73" s="146"/>
      <c r="FB73" s="146"/>
      <c r="FC73" s="146"/>
      <c r="FD73" s="146"/>
      <c r="FF73" s="146"/>
      <c r="FG73" s="146"/>
      <c r="FH73" s="146"/>
      <c r="FI73" s="146"/>
    </row>
    <row r="74" spans="2:165" s="211" customFormat="1" ht="12.75" hidden="1" customHeight="1">
      <c r="B74" s="146" t="s">
        <v>112</v>
      </c>
      <c r="C74" s="146"/>
      <c r="D74" s="146"/>
      <c r="E74" s="146"/>
      <c r="F74" s="146"/>
      <c r="G74" s="146"/>
      <c r="H74" s="147" t="s">
        <v>191</v>
      </c>
      <c r="I74" s="146"/>
      <c r="J74" s="349"/>
      <c r="K74" s="148">
        <f>IF(ABS(K49-(SUM(K35:K39)+K42+SUM(K44:K48)))&lt;0.001,0,K49-(SUM(K35:K39)+K42+SUM(K44:K48)))</f>
        <v>0</v>
      </c>
      <c r="L74" s="349"/>
      <c r="M74" s="148">
        <f>IF(ABS(M49-(SUM(M35:M39)+M42+SUM(M44:M48)))&lt;0.001,0,M49-(SUM(M35:M39)+M42+SUM(M44:M48)))</f>
        <v>0</v>
      </c>
      <c r="N74" s="349"/>
      <c r="O74" s="148">
        <f>IF(ABS(O49-(SUM(O35:O39)+O42+SUM(O44:O48)))&lt;0.001,0,O49-(SUM(O35:O39)+O42+SUM(O44:O48)))</f>
        <v>0</v>
      </c>
      <c r="P74" s="349"/>
      <c r="Q74" s="148">
        <f>IF(ABS(Q49-(SUM(Q35:Q39)+Q42+SUM(Q44:Q48)))&lt;0.001,0,Q49-(SUM(Q35:Q39)+Q42+SUM(Q44:Q48)))</f>
        <v>0</v>
      </c>
      <c r="R74" s="349"/>
      <c r="S74" s="148">
        <f>IF(ABS(S49-(SUM(S35:S39)+S42+SUM(S44:S48)))&lt;0.001,0,S49-(SUM(S35:S39)+S42+SUM(S44:S48)))</f>
        <v>0</v>
      </c>
      <c r="T74" s="349"/>
      <c r="U74" s="148">
        <f>IF(ABS(U49-(SUM(U35:U39)+U42+SUM(U44:U48)))&lt;0.001,0,U49-(SUM(U35:U39)+U42+SUM(U44:U48)))</f>
        <v>0</v>
      </c>
      <c r="V74" s="349"/>
      <c r="W74" s="330">
        <f>IF(ABS(W49-(SUM(W35:W39)+W42+SUM(W44:W48)))&lt;0.001,0,W49-(SUM(W35:W39)+W42+SUM(W44:W48)))</f>
        <v>0</v>
      </c>
      <c r="X74" s="349"/>
      <c r="Y74" s="330">
        <f>IF(ABS(Y49-(SUM(Y35:Y39)+Y42+SUM(Y44:Y48)))&lt;0.001,0,Y49-(SUM(Y35:Y39)+Y42+SUM(Y44:Y48)))</f>
        <v>0</v>
      </c>
      <c r="Z74" s="349"/>
      <c r="AA74" s="330">
        <f>IF(ABS(AA49-(SUM(AA35:AA39)+AA42+SUM(AA44:AA48)))&lt;0.001,0,AA49-(SUM(AA35:AA39)+AA42+SUM(AA44:AA48)))</f>
        <v>0</v>
      </c>
      <c r="AB74" s="349"/>
      <c r="AC74" s="330">
        <f>IF(ABS(AC49-(SUM(AC35:AC39)+AC42+SUM(AC44:AC48)))&lt;0.001,0,AC49-(SUM(AC35:AC39)+AC42+SUM(AC44:AC48)))</f>
        <v>0</v>
      </c>
      <c r="AD74" s="148"/>
      <c r="AE74" s="349"/>
      <c r="AF74" s="148">
        <f>IF(ABS(AF49-(SUM(AF35:AF39)+AF42+SUM(AF44:AF48)))&lt;0.001,0,AF49-(SUM(AF35:AF39)+AF42+SUM(AF44:AF48)))</f>
        <v>0</v>
      </c>
      <c r="AG74" s="349"/>
      <c r="AH74" s="148">
        <f>IF(ABS(AH49-(SUM(AH35:AH39)+AH42+SUM(AH44:AH48)))&lt;0.001,0,AH49-(SUM(AH35:AH39)+AH42+SUM(AH44:AH48)))</f>
        <v>0</v>
      </c>
      <c r="AI74" s="349"/>
      <c r="AJ74" s="148">
        <f>IF(ABS(AJ49-(SUM(AJ35:AJ39)+AJ42+SUM(AJ44:AJ48)))&lt;0.001,0,AJ49-(SUM(AJ35:AJ39)+AJ42+SUM(AJ44:AJ48)))</f>
        <v>0</v>
      </c>
      <c r="AK74" s="349"/>
      <c r="AL74" s="148">
        <f>IF(ABS(AL49-(SUM(AL35:AL39)+AL42+SUM(AL44:AL48)))&lt;0.001,0,AL49-(SUM(AL35:AL39)+AL42+SUM(AL44:AL48)))</f>
        <v>0</v>
      </c>
      <c r="AM74" s="349"/>
      <c r="AN74" s="148">
        <f>IF(ABS(AN49-(SUM(AN35:AN39)+AN42+SUM(AN44:AN48)))&lt;0.001,0,AN49-(SUM(AN35:AN39)+AN42+SUM(AN44:AN48)))</f>
        <v>0</v>
      </c>
      <c r="AO74" s="349"/>
      <c r="AP74" s="148">
        <f>IF(ABS(AP49-(SUM(AP35:AP39)+AP42+SUM(AP44:AP48)))&lt;0.001,0,AP49-(SUM(AP35:AP39)+AP42+SUM(AP44:AP48)))</f>
        <v>-1</v>
      </c>
      <c r="AQ74" s="349"/>
      <c r="AR74" s="330">
        <f>IF(ABS(AR49-(SUM(AR35:AR39)+AR42+SUM(AR44:AR48)))&lt;0.001,0,AR49-(SUM(AR35:AR39)+AR42+SUM(AR44:AR48)))</f>
        <v>0</v>
      </c>
      <c r="AS74" s="349"/>
      <c r="AT74" s="330">
        <f>IF(ABS(AT49-(SUM(AT35:AT39)+AT42+SUM(AT44:AT48)))&lt;0.001,0,AT49-(SUM(AT35:AT39)+AT42+SUM(AT44:AT48)))</f>
        <v>0</v>
      </c>
      <c r="AU74" s="349"/>
      <c r="AV74" s="330">
        <f>IF(ABS(AV49-(SUM(AV35:AV39)+AV42+SUM(AV44:AV48)))&lt;0.001,0,AV49-(SUM(AV35:AV39)+AV42+SUM(AV44:AV48)))</f>
        <v>0</v>
      </c>
      <c r="AW74" s="349"/>
      <c r="AX74" s="330">
        <f>IF(ABS(AX49-(SUM(AX35:AX39)+AX42+SUM(AX44:AX48)))&lt;0.001,0,AX49-(SUM(AX35:AX39)+AX42+SUM(AX44:AX48)))</f>
        <v>0</v>
      </c>
      <c r="AZ74" s="349"/>
      <c r="BA74" s="148">
        <f>IF(ABS(BA49-(SUM(BA35:BA39)+BA42+SUM(BA44:BA48)))&lt;0.001,0,BA49-(SUM(BA35:BA39)+BA42+SUM(BA44:BA48)))</f>
        <v>0</v>
      </c>
      <c r="BB74" s="349"/>
      <c r="BC74" s="148">
        <f>IF(ABS(BC49-(SUM(BC35:BC39)+BC42+SUM(BC44:BC48)))&lt;0.001,0,BC49-(SUM(BC35:BC39)+BC42+SUM(BC44:BC48)))</f>
        <v>-1</v>
      </c>
      <c r="BD74" s="349"/>
      <c r="BE74" s="148">
        <f>IF(ABS(BE49-(SUM(BE35:BE39)+BE42+SUM(BE44:BE48)))&lt;0.001,0,BE49-(SUM(BE35:BE39)+BE42+SUM(BE44:BE48)))</f>
        <v>0</v>
      </c>
      <c r="BF74" s="349"/>
      <c r="BG74" s="148">
        <f>IF(ABS(BG49-(SUM(BG35:BG39)+BG42+SUM(BG44:BG48)))&lt;0.001,0,BG49-(SUM(BG35:BG39)+BG42+SUM(BG44:BG48)))</f>
        <v>0</v>
      </c>
      <c r="BH74" s="349"/>
      <c r="BI74" s="148">
        <f>IF(ABS(BI49-(SUM(BI35:BI39)+BI42+SUM(BI44:BI48)))&lt;0.001,0,BI49-(SUM(BI35:BI39)+BI42+SUM(BI44:BI48)))</f>
        <v>-1</v>
      </c>
      <c r="BJ74" s="349"/>
      <c r="BK74" s="148">
        <f>IF(ABS(BK49-(SUM(BK35:BK39)+BK42+SUM(BK44:BK48)))&lt;0.001,0,BK49-(SUM(BK35:BK39)+BK42+SUM(BK44:BK48)))</f>
        <v>0</v>
      </c>
      <c r="BL74" s="349"/>
      <c r="BM74" s="330">
        <f>IF(ABS(BM49-(SUM(BM35:BM39)+BM42+SUM(BM44:BM48)))&lt;0.001,0,BM49-(SUM(BM35:BM39)+BM42+SUM(BM44:BM48)))</f>
        <v>-2</v>
      </c>
      <c r="BN74" s="349"/>
      <c r="BO74" s="330">
        <f>IF(ABS(BO49-(SUM(BO35:BO39)+BO42+SUM(BO44:BO48)))&lt;0.001,0,BO49-(SUM(BO35:BO39)+BO42+SUM(BO44:BO48)))</f>
        <v>0</v>
      </c>
      <c r="BP74" s="349"/>
      <c r="BQ74" s="330">
        <f>IF(ABS(BQ49-(SUM(BQ35:BQ39)+BQ42+SUM(BQ44:BQ48)))&lt;0.001,0,BQ49-(SUM(BQ35:BQ39)+BQ42+SUM(BQ44:BQ48)))</f>
        <v>0</v>
      </c>
      <c r="BR74" s="349"/>
      <c r="BS74" s="330">
        <f>IF(ABS(BS49-(SUM(BS35:BS39)+BS42+SUM(BS44:BS48)))&lt;0.001,0,BS49-(SUM(BS35:BS39)+BS42+SUM(BS44:BS48)))</f>
        <v>0</v>
      </c>
      <c r="BT74" s="148"/>
      <c r="BU74" s="349"/>
      <c r="BV74" s="148">
        <f>IF(ABS(BV49-(SUM(BV35:BV39)+BV42+SUM(BV44:BV48)))&lt;0.001,0,BV49-(SUM(BV35:BV39)+BV42+SUM(BV44:BV48)))</f>
        <v>0</v>
      </c>
      <c r="BW74" s="349"/>
      <c r="BX74" s="148">
        <f>IF(ABS(BX49-(SUM(BX35:BX39)+BX42+SUM(BX44:BX48)))&lt;0.001,0,BX49-(SUM(BX35:BX39)+BX42+SUM(BX44:BX48)))</f>
        <v>1</v>
      </c>
      <c r="BY74" s="349"/>
      <c r="BZ74" s="148">
        <f>IF(ABS(BZ49-(SUM(BZ35:BZ39)+BZ42+SUM(BZ44:BZ48)))&lt;0.001,0,BZ49-(SUM(BZ35:BZ39)+BZ42+SUM(BZ44:BZ48)))</f>
        <v>0</v>
      </c>
      <c r="CA74" s="349"/>
      <c r="CB74" s="148">
        <f>IF(ABS(CB49-(SUM(CB35:CB39)+CB42+SUM(CB44:CB48)))&lt;0.001,0,CB49-(SUM(CB35:CB39)+CB42+SUM(CB44:CB48)))</f>
        <v>-1</v>
      </c>
      <c r="CC74" s="349"/>
      <c r="CD74" s="148">
        <f>IF(ABS(CD49-(SUM(CD35:CD39)+CD42+SUM(CD44:CD48)))&lt;0.001,0,CD49-(SUM(CD35:CD39)+CD42+SUM(CD44:CD48)))</f>
        <v>0</v>
      </c>
      <c r="CE74" s="349"/>
      <c r="CF74" s="148">
        <f>IF(ABS(CF49-(SUM(CF35:CF39)+CF42+SUM(CF44:CF48)))&lt;0.001,0,CF49-(SUM(CF35:CF39)+CF42+SUM(CF44:CF48)))</f>
        <v>0</v>
      </c>
      <c r="CG74" s="349"/>
      <c r="CH74" s="330">
        <f>IF(ABS(CH49-(SUM(CH35:CH39)+CH42+SUM(CH44:CH48)))&lt;0.001,0,CH49-(SUM(CH35:CH39)+CH42+SUM(CH44:CH48)))</f>
        <v>1</v>
      </c>
      <c r="CI74" s="349"/>
      <c r="CJ74" s="330">
        <f>IF(ABS(CJ49-(SUM(CJ35:CJ39)+CJ42+SUM(CJ44:CJ48)))&lt;0.001,0,CJ49-(SUM(CJ35:CJ39)+CJ42+SUM(CJ44:CJ48)))</f>
        <v>0</v>
      </c>
      <c r="CK74" s="349"/>
      <c r="CL74" s="330">
        <f>IF(ABS(CL49-(SUM(CL35:CL39)+CL42+SUM(CL44:CL48)))&lt;0.001,0,CL49-(SUM(CL35:CL39)+CL42+SUM(CL44:CL48)))</f>
        <v>0</v>
      </c>
      <c r="CM74" s="349"/>
      <c r="CN74" s="330">
        <f>IF(ABS(CN49-(SUM(CN35:CN39)+CN42+SUM(CN44:CN48)))&lt;0.001,0,CN49-(SUM(CN35:CN39)+CN42+SUM(CN44:CN48)))</f>
        <v>0</v>
      </c>
      <c r="CO74" s="148"/>
      <c r="CP74" s="349"/>
      <c r="CQ74" s="148">
        <f>IF(ABS(CQ49-(SUM(CQ35:CQ39)+CQ42+SUM(CQ44:CQ48)))&lt;0.001,0,CQ49-(SUM(CQ35:CQ39)+CQ42+SUM(CQ44:CQ48)))</f>
        <v>0</v>
      </c>
      <c r="CR74" s="349"/>
      <c r="CS74" s="148">
        <f>IF(ABS(CS49-(SUM(CS35:CS39)+CS42+SUM(CS44:CS48)))&lt;0.001,0,CS49-(SUM(CS35:CS39)+CS42+SUM(CS44:CS48)))</f>
        <v>0</v>
      </c>
      <c r="CT74" s="349"/>
      <c r="CU74" s="148">
        <f>IF(ABS(CU49-(SUM(CU35:CU39)+CU42+SUM(CU44:CU48)))&lt;0.001,0,CU49-(SUM(CU35:CU39)+CU42+SUM(CU44:CU48)))</f>
        <v>0</v>
      </c>
      <c r="CV74" s="349"/>
      <c r="CW74" s="148">
        <f>IF(ABS(CW49-(SUM(CW35:CW39)+CW42+SUM(CW44:CW48)))&lt;0.001,0,CW49-(SUM(CW35:CW39)+CW42+SUM(CW44:CW48)))</f>
        <v>0</v>
      </c>
      <c r="CX74" s="349"/>
      <c r="CY74" s="148">
        <f>IF(ABS(CY49-(SUM(CY35:CY39)+CY42+SUM(CY44:CY48)))&lt;0.001,0,CY49-(SUM(CY35:CY39)+CY42+SUM(CY44:CY48)))</f>
        <v>0</v>
      </c>
      <c r="CZ74" s="349"/>
      <c r="DA74" s="148">
        <f>IF(ABS(DA49-(SUM(DA35:DA39)+DA42+SUM(DA44:DA48)))&lt;0.001,0,DA49-(SUM(DA35:DA39)+DA42+SUM(DA44:DA48)))</f>
        <v>0</v>
      </c>
      <c r="DB74" s="349"/>
      <c r="DC74" s="330">
        <f>IF(ABS(DC49-(SUM(DC35:DC39)+DC42+SUM(DC44:DC48)))&lt;0.001,0,DC49-(SUM(DC35:DC39)+DC42+SUM(DC44:DC48)))</f>
        <v>0</v>
      </c>
      <c r="DD74" s="349"/>
      <c r="DE74" s="330">
        <f>IF(ABS(DE49-(SUM(DE35:DE39)+DE42+SUM(DE44:DE48)))&lt;0.001,0,DE49-(SUM(DE35:DE39)+DE42+SUM(DE44:DE48)))</f>
        <v>0</v>
      </c>
      <c r="DF74" s="349"/>
      <c r="DG74" s="330">
        <f>IF(ABS(DG49-(SUM(DG35:DG39)+DG42+SUM(DG44:DG48)))&lt;0.001,0,DG49-(SUM(DG35:DG39)+DG42+SUM(DG44:DG48)))</f>
        <v>0</v>
      </c>
      <c r="DH74" s="349"/>
      <c r="DI74" s="330">
        <f>IF(ABS(DI49-(SUM(DI35:DI39)+DI42+SUM(DI44:DI48)))&lt;0.001,0,DI49-(SUM(DI35:DI39)+DI42+SUM(DI44:DI48)))</f>
        <v>0</v>
      </c>
      <c r="DJ74" s="148"/>
      <c r="DK74" s="349"/>
      <c r="DL74" s="148">
        <f>IF(ABS(DL49-(SUM(DL35:DL39)+DL42+SUM(DL44:DL48)))&lt;0.001,0,DL49-(SUM(DL35:DL39)+DL42+SUM(DL44:DL48)))</f>
        <v>0</v>
      </c>
      <c r="DM74" s="349"/>
      <c r="DN74" s="148">
        <f>IF(ABS(DN49-(SUM(DN35:DN39)+DN42+SUM(DN44:DN48)))&lt;0.001,0,DN49-(SUM(DN35:DN39)+DN42+SUM(DN44:DN48)))</f>
        <v>0</v>
      </c>
      <c r="DO74" s="349"/>
      <c r="DP74" s="148">
        <f>IF(ABS(DP49-(SUM(DP35:DP39)+DP42+SUM(DP44:DP48)))&lt;0.001,0,DP49-(SUM(DP35:DP39)+DP42+SUM(DP44:DP48)))</f>
        <v>0</v>
      </c>
      <c r="DQ74" s="349"/>
      <c r="DR74" s="148">
        <f>IF(ABS(DR49-(SUM(DR35:DR39)+DR42+SUM(DR44:DR48)))&lt;0.001,0,DR49-(SUM(DR35:DR39)+DR42+SUM(DR44:DR48)))</f>
        <v>0</v>
      </c>
      <c r="DS74" s="349"/>
      <c r="DT74" s="148">
        <f>IF(ABS(DT49-(SUM(DT35:DT39)+DT42+SUM(DT44:DT48)))&lt;0.001,0,DT49-(SUM(DT35:DT39)+DT42+SUM(DT44:DT48)))</f>
        <v>0</v>
      </c>
      <c r="DU74" s="349"/>
      <c r="DV74" s="148">
        <f>IF(ABS(DV49-(SUM(DV35:DV39)+DV42+SUM(DV44:DV48)))&lt;0.001,0,DV49-(SUM(DV35:DV39)+DV42+SUM(DV44:DV48)))</f>
        <v>0</v>
      </c>
      <c r="DW74" s="349"/>
      <c r="DX74" s="330">
        <f>IF(ABS(DX49-(SUM(DX35:DX39)+DX42+SUM(DX44:DX48)))&lt;0.001,0,DX49-(SUM(DX35:DX39)+DX42+SUM(DX44:DX48)))</f>
        <v>0</v>
      </c>
      <c r="DY74" s="349"/>
      <c r="DZ74" s="330">
        <f>IF(ABS(DZ49-(SUM(DZ35:DZ39)+DZ42+SUM(DZ44:DZ48)))&lt;0.001,0,DZ49-(SUM(DZ35:DZ39)+DZ42+SUM(DZ44:DZ48)))</f>
        <v>0</v>
      </c>
      <c r="EA74" s="349"/>
      <c r="EB74" s="330">
        <f>IF(ABS(EB49-(SUM(EB35:EB39)+EB42+SUM(EB44:EB48)))&lt;0.001,0,EB49-(SUM(EB35:EB39)+EB42+SUM(EB44:EB48)))</f>
        <v>0</v>
      </c>
      <c r="EC74" s="349"/>
      <c r="ED74" s="330">
        <f>IF(ABS(ED49-(SUM(ED35:ED39)+ED42+SUM(ED44:ED48)))&lt;0.001,0,ED49-(SUM(ED35:ED39)+ED42+SUM(ED44:ED48)))</f>
        <v>0</v>
      </c>
      <c r="EG74" s="146"/>
      <c r="EH74" s="146"/>
      <c r="EI74" s="146"/>
      <c r="EJ74" s="146"/>
      <c r="EL74" s="146"/>
      <c r="EM74" s="146"/>
      <c r="EN74" s="146"/>
      <c r="EO74" s="146"/>
      <c r="EQ74" s="146"/>
      <c r="ER74" s="146"/>
      <c r="ES74" s="146"/>
      <c r="ET74" s="146"/>
      <c r="EV74" s="146"/>
      <c r="EW74" s="146"/>
      <c r="EX74" s="146"/>
      <c r="EY74" s="146"/>
      <c r="FA74" s="146"/>
      <c r="FB74" s="146"/>
      <c r="FC74" s="146"/>
      <c r="FD74" s="146"/>
      <c r="FF74" s="146"/>
      <c r="FG74" s="146"/>
      <c r="FH74" s="146"/>
      <c r="FI74" s="146"/>
    </row>
    <row r="75" spans="2:165" s="211" customFormat="1" ht="12.75" hidden="1" customHeight="1">
      <c r="B75" s="146" t="s">
        <v>298</v>
      </c>
      <c r="C75" s="146"/>
      <c r="D75" s="146"/>
      <c r="E75" s="146"/>
      <c r="F75" s="146"/>
      <c r="H75" s="147" t="s">
        <v>191</v>
      </c>
      <c r="J75" s="148">
        <f t="shared" ref="J75:AC75" si="82">IF(ABS(J40-SUM(J35:J39))&lt;0.001,0,J40-SUM(J35:J39))</f>
        <v>0</v>
      </c>
      <c r="K75" s="148">
        <f t="shared" si="82"/>
        <v>0</v>
      </c>
      <c r="L75" s="148">
        <f t="shared" si="82"/>
        <v>0</v>
      </c>
      <c r="M75" s="148">
        <f t="shared" si="82"/>
        <v>0</v>
      </c>
      <c r="N75" s="148">
        <f t="shared" si="82"/>
        <v>0</v>
      </c>
      <c r="O75" s="148">
        <f t="shared" si="82"/>
        <v>0</v>
      </c>
      <c r="P75" s="148">
        <f t="shared" si="82"/>
        <v>0</v>
      </c>
      <c r="Q75" s="148">
        <f t="shared" si="82"/>
        <v>0</v>
      </c>
      <c r="R75" s="148">
        <f t="shared" si="82"/>
        <v>0</v>
      </c>
      <c r="S75" s="148">
        <f t="shared" si="82"/>
        <v>0</v>
      </c>
      <c r="T75" s="148">
        <f t="shared" si="82"/>
        <v>0</v>
      </c>
      <c r="U75" s="148">
        <f t="shared" si="82"/>
        <v>0</v>
      </c>
      <c r="V75" s="148">
        <f t="shared" si="82"/>
        <v>0</v>
      </c>
      <c r="W75" s="330">
        <f t="shared" si="82"/>
        <v>0</v>
      </c>
      <c r="X75" s="148">
        <f t="shared" si="82"/>
        <v>0</v>
      </c>
      <c r="Y75" s="330">
        <f t="shared" si="82"/>
        <v>0</v>
      </c>
      <c r="Z75" s="148">
        <f t="shared" si="82"/>
        <v>0</v>
      </c>
      <c r="AA75" s="330">
        <f t="shared" si="82"/>
        <v>0</v>
      </c>
      <c r="AB75" s="148">
        <f t="shared" si="82"/>
        <v>0</v>
      </c>
      <c r="AC75" s="330">
        <f t="shared" si="82"/>
        <v>0</v>
      </c>
      <c r="AD75" s="148"/>
      <c r="AE75" s="148">
        <f t="shared" ref="AE75:AX75" si="83">IF(ABS(AE40-SUM(AE35:AE39))&lt;0.001,0,AE40-SUM(AE35:AE39))</f>
        <v>0</v>
      </c>
      <c r="AF75" s="148">
        <f t="shared" si="83"/>
        <v>0</v>
      </c>
      <c r="AG75" s="148">
        <f t="shared" si="83"/>
        <v>0</v>
      </c>
      <c r="AH75" s="148">
        <f t="shared" si="83"/>
        <v>0</v>
      </c>
      <c r="AI75" s="148">
        <f t="shared" si="83"/>
        <v>0</v>
      </c>
      <c r="AJ75" s="148">
        <f t="shared" si="83"/>
        <v>0</v>
      </c>
      <c r="AK75" s="148">
        <f t="shared" si="83"/>
        <v>0</v>
      </c>
      <c r="AL75" s="148">
        <f t="shared" si="83"/>
        <v>0</v>
      </c>
      <c r="AM75" s="148">
        <f t="shared" si="83"/>
        <v>0</v>
      </c>
      <c r="AN75" s="148">
        <f t="shared" si="83"/>
        <v>1</v>
      </c>
      <c r="AO75" s="148">
        <f t="shared" si="83"/>
        <v>0</v>
      </c>
      <c r="AP75" s="148">
        <f t="shared" si="83"/>
        <v>-1</v>
      </c>
      <c r="AQ75" s="148">
        <f t="shared" si="83"/>
        <v>0</v>
      </c>
      <c r="AR75" s="330">
        <f t="shared" si="83"/>
        <v>0</v>
      </c>
      <c r="AS75" s="148">
        <f t="shared" si="83"/>
        <v>0</v>
      </c>
      <c r="AT75" s="330">
        <f t="shared" si="83"/>
        <v>0</v>
      </c>
      <c r="AU75" s="148">
        <f t="shared" si="83"/>
        <v>0</v>
      </c>
      <c r="AV75" s="330">
        <f t="shared" si="83"/>
        <v>0</v>
      </c>
      <c r="AW75" s="148">
        <f t="shared" si="83"/>
        <v>0</v>
      </c>
      <c r="AX75" s="330">
        <f t="shared" si="83"/>
        <v>0</v>
      </c>
      <c r="AY75" s="148"/>
      <c r="AZ75" s="148">
        <f t="shared" ref="AZ75:BS75" si="84">IF(ABS(AZ40-SUM(AZ35:AZ39))&lt;0.001,0,AZ40-SUM(AZ35:AZ39))</f>
        <v>0</v>
      </c>
      <c r="BA75" s="148">
        <f t="shared" si="84"/>
        <v>0</v>
      </c>
      <c r="BB75" s="148">
        <f t="shared" si="84"/>
        <v>0</v>
      </c>
      <c r="BC75" s="148">
        <f t="shared" si="84"/>
        <v>0</v>
      </c>
      <c r="BD75" s="148">
        <f t="shared" si="84"/>
        <v>0</v>
      </c>
      <c r="BE75" s="148">
        <f t="shared" si="84"/>
        <v>0</v>
      </c>
      <c r="BF75" s="148">
        <f t="shared" si="84"/>
        <v>0</v>
      </c>
      <c r="BG75" s="148">
        <f t="shared" si="84"/>
        <v>0</v>
      </c>
      <c r="BH75" s="148">
        <f t="shared" si="84"/>
        <v>0</v>
      </c>
      <c r="BI75" s="148">
        <f t="shared" si="84"/>
        <v>0</v>
      </c>
      <c r="BJ75" s="148">
        <f t="shared" si="84"/>
        <v>0</v>
      </c>
      <c r="BK75" s="148">
        <f t="shared" si="84"/>
        <v>0</v>
      </c>
      <c r="BL75" s="148">
        <f t="shared" ref="BL75:BM75" si="85">IF(ABS(BL40-SUM(BL35:BL39))&lt;0.001,0,BL40-SUM(BL35:BL39))</f>
        <v>0</v>
      </c>
      <c r="BM75" s="330">
        <f t="shared" si="85"/>
        <v>-1</v>
      </c>
      <c r="BN75" s="148">
        <f t="shared" ref="BN75:BO75" si="86">IF(ABS(BN40-SUM(BN35:BN39))&lt;0.001,0,BN40-SUM(BN35:BN39))</f>
        <v>0</v>
      </c>
      <c r="BO75" s="330">
        <f t="shared" si="86"/>
        <v>0</v>
      </c>
      <c r="BP75" s="148">
        <f t="shared" ref="BP75:BQ75" si="87">IF(ABS(BP40-SUM(BP35:BP39))&lt;0.001,0,BP40-SUM(BP35:BP39))</f>
        <v>0</v>
      </c>
      <c r="BQ75" s="330">
        <f t="shared" si="87"/>
        <v>0</v>
      </c>
      <c r="BR75" s="148">
        <f t="shared" si="84"/>
        <v>0</v>
      </c>
      <c r="BS75" s="330">
        <f t="shared" si="84"/>
        <v>0</v>
      </c>
      <c r="BT75" s="148"/>
      <c r="BU75" s="148">
        <f t="shared" ref="BU75:CN75" si="88">IF(ABS(BU40-SUM(BU35:BU39))&lt;0.001,0,BU40-SUM(BU35:BU39))</f>
        <v>0</v>
      </c>
      <c r="BV75" s="148">
        <f t="shared" si="88"/>
        <v>0</v>
      </c>
      <c r="BW75" s="148">
        <f t="shared" si="88"/>
        <v>0</v>
      </c>
      <c r="BX75" s="148">
        <f t="shared" si="88"/>
        <v>0</v>
      </c>
      <c r="BY75" s="148">
        <f t="shared" si="88"/>
        <v>0</v>
      </c>
      <c r="BZ75" s="148">
        <f t="shared" si="88"/>
        <v>0</v>
      </c>
      <c r="CA75" s="148">
        <f t="shared" si="88"/>
        <v>0</v>
      </c>
      <c r="CB75" s="148">
        <f t="shared" si="88"/>
        <v>-1</v>
      </c>
      <c r="CC75" s="148">
        <f t="shared" si="88"/>
        <v>-1</v>
      </c>
      <c r="CD75" s="148">
        <f t="shared" si="88"/>
        <v>1</v>
      </c>
      <c r="CE75" s="148">
        <f t="shared" si="88"/>
        <v>0</v>
      </c>
      <c r="CF75" s="148">
        <f t="shared" si="88"/>
        <v>0</v>
      </c>
      <c r="CG75" s="148">
        <f t="shared" ref="CG75:CH75" si="89">IF(ABS(CG40-SUM(CG35:CG39))&lt;0.001,0,CG40-SUM(CG35:CG39))</f>
        <v>-1</v>
      </c>
      <c r="CH75" s="330">
        <f t="shared" si="89"/>
        <v>1</v>
      </c>
      <c r="CI75" s="148">
        <f t="shared" ref="CI75:CJ75" si="90">IF(ABS(CI40-SUM(CI35:CI39))&lt;0.001,0,CI40-SUM(CI35:CI39))</f>
        <v>0</v>
      </c>
      <c r="CJ75" s="330">
        <f t="shared" si="90"/>
        <v>0</v>
      </c>
      <c r="CK75" s="148">
        <f t="shared" ref="CK75:CL75" si="91">IF(ABS(CK40-SUM(CK35:CK39))&lt;0.001,0,CK40-SUM(CK35:CK39))</f>
        <v>0</v>
      </c>
      <c r="CL75" s="330">
        <f t="shared" si="91"/>
        <v>0</v>
      </c>
      <c r="CM75" s="148">
        <f t="shared" si="88"/>
        <v>0</v>
      </c>
      <c r="CN75" s="330">
        <f t="shared" si="88"/>
        <v>0</v>
      </c>
      <c r="CO75" s="148"/>
      <c r="CP75" s="148">
        <f t="shared" ref="CP75:DI75" si="92">IF(ABS(CP40-SUM(CP35:CP39))&lt;0.001,0,CP40-SUM(CP35:CP39))</f>
        <v>0</v>
      </c>
      <c r="CQ75" s="148">
        <f t="shared" si="92"/>
        <v>0</v>
      </c>
      <c r="CR75" s="148">
        <f t="shared" si="92"/>
        <v>0</v>
      </c>
      <c r="CS75" s="148">
        <f t="shared" si="92"/>
        <v>0</v>
      </c>
      <c r="CT75" s="148">
        <f t="shared" si="92"/>
        <v>0</v>
      </c>
      <c r="CU75" s="148">
        <f t="shared" si="92"/>
        <v>0</v>
      </c>
      <c r="CV75" s="148">
        <f t="shared" si="92"/>
        <v>0</v>
      </c>
      <c r="CW75" s="148">
        <f t="shared" si="92"/>
        <v>0</v>
      </c>
      <c r="CX75" s="148">
        <f t="shared" si="92"/>
        <v>0</v>
      </c>
      <c r="CY75" s="148">
        <f t="shared" si="92"/>
        <v>0</v>
      </c>
      <c r="CZ75" s="148">
        <f t="shared" si="92"/>
        <v>0</v>
      </c>
      <c r="DA75" s="148">
        <f t="shared" si="92"/>
        <v>0</v>
      </c>
      <c r="DB75" s="148">
        <f t="shared" ref="DB75:DC75" si="93">IF(ABS(DB40-SUM(DB35:DB39))&lt;0.001,0,DB40-SUM(DB35:DB39))</f>
        <v>0</v>
      </c>
      <c r="DC75" s="330">
        <f t="shared" si="93"/>
        <v>0</v>
      </c>
      <c r="DD75" s="148">
        <f t="shared" ref="DD75:DE75" si="94">IF(ABS(DD40-SUM(DD35:DD39))&lt;0.001,0,DD40-SUM(DD35:DD39))</f>
        <v>0</v>
      </c>
      <c r="DE75" s="330">
        <f t="shared" si="94"/>
        <v>0</v>
      </c>
      <c r="DF75" s="148">
        <f t="shared" ref="DF75:DG75" si="95">IF(ABS(DF40-SUM(DF35:DF39))&lt;0.001,0,DF40-SUM(DF35:DF39))</f>
        <v>0</v>
      </c>
      <c r="DG75" s="330">
        <f t="shared" si="95"/>
        <v>0</v>
      </c>
      <c r="DH75" s="148">
        <f t="shared" si="92"/>
        <v>0</v>
      </c>
      <c r="DI75" s="330">
        <f t="shared" si="92"/>
        <v>0</v>
      </c>
      <c r="DJ75" s="148"/>
      <c r="DK75" s="148">
        <f t="shared" ref="DK75:ED75" si="96">IF(ABS(DK40-SUM(DK35:DK39))&lt;0.001,0,DK40-SUM(DK35:DK39))</f>
        <v>0</v>
      </c>
      <c r="DL75" s="148">
        <f t="shared" si="96"/>
        <v>0</v>
      </c>
      <c r="DM75" s="148">
        <f t="shared" si="96"/>
        <v>0</v>
      </c>
      <c r="DN75" s="148">
        <f t="shared" si="96"/>
        <v>0</v>
      </c>
      <c r="DO75" s="148">
        <f t="shared" si="96"/>
        <v>0</v>
      </c>
      <c r="DP75" s="148">
        <f t="shared" si="96"/>
        <v>0</v>
      </c>
      <c r="DQ75" s="148">
        <f t="shared" si="96"/>
        <v>0</v>
      </c>
      <c r="DR75" s="148">
        <f t="shared" si="96"/>
        <v>0</v>
      </c>
      <c r="DS75" s="148">
        <f t="shared" si="96"/>
        <v>0</v>
      </c>
      <c r="DT75" s="148">
        <f t="shared" si="96"/>
        <v>0</v>
      </c>
      <c r="DU75" s="148">
        <f t="shared" si="96"/>
        <v>0</v>
      </c>
      <c r="DV75" s="148">
        <f t="shared" si="96"/>
        <v>0</v>
      </c>
      <c r="DW75" s="148">
        <f t="shared" ref="DW75:DX75" si="97">IF(ABS(DW40-SUM(DW35:DW39))&lt;0.001,0,DW40-SUM(DW35:DW39))</f>
        <v>0</v>
      </c>
      <c r="DX75" s="330">
        <f t="shared" si="97"/>
        <v>0</v>
      </c>
      <c r="DY75" s="148">
        <f t="shared" ref="DY75:DZ75" si="98">IF(ABS(DY40-SUM(DY35:DY39))&lt;0.001,0,DY40-SUM(DY35:DY39))</f>
        <v>0</v>
      </c>
      <c r="DZ75" s="330">
        <f t="shared" si="98"/>
        <v>0</v>
      </c>
      <c r="EA75" s="148">
        <f t="shared" ref="EA75:EB75" si="99">IF(ABS(EA40-SUM(EA35:EA39))&lt;0.001,0,EA40-SUM(EA35:EA39))</f>
        <v>0</v>
      </c>
      <c r="EB75" s="330">
        <f t="shared" si="99"/>
        <v>0</v>
      </c>
      <c r="EC75" s="148">
        <f t="shared" si="96"/>
        <v>0</v>
      </c>
      <c r="ED75" s="330">
        <f t="shared" si="96"/>
        <v>0</v>
      </c>
      <c r="EG75" s="146"/>
      <c r="EH75" s="146"/>
      <c r="EI75" s="146"/>
      <c r="EJ75" s="146"/>
      <c r="EL75" s="146"/>
      <c r="EM75" s="146"/>
      <c r="EN75" s="146"/>
      <c r="EO75" s="146"/>
      <c r="EQ75" s="146"/>
      <c r="ER75" s="146"/>
      <c r="ES75" s="146"/>
      <c r="ET75" s="146"/>
      <c r="EV75" s="146"/>
      <c r="EW75" s="146"/>
      <c r="EX75" s="146"/>
      <c r="EY75" s="146"/>
      <c r="FA75" s="146"/>
      <c r="FB75" s="146"/>
      <c r="FC75" s="146"/>
      <c r="FD75" s="146"/>
      <c r="FF75" s="146"/>
      <c r="FG75" s="146"/>
      <c r="FH75" s="146"/>
      <c r="FI75" s="146"/>
    </row>
    <row r="76" spans="2:165" s="211" customFormat="1" ht="12.75" hidden="1" customHeight="1">
      <c r="B76" s="186"/>
      <c r="C76" s="186"/>
      <c r="D76" s="186"/>
      <c r="E76" s="186"/>
      <c r="F76" s="186"/>
      <c r="H76" s="187"/>
      <c r="J76" s="186"/>
      <c r="K76" s="186"/>
      <c r="L76" s="186"/>
      <c r="M76" s="186"/>
      <c r="N76" s="186"/>
      <c r="O76" s="186"/>
      <c r="P76" s="186"/>
      <c r="Q76" s="186"/>
      <c r="R76" s="186"/>
      <c r="S76" s="186"/>
      <c r="T76" s="186"/>
      <c r="U76" s="186"/>
      <c r="V76" s="186"/>
      <c r="W76" s="186"/>
      <c r="X76" s="186"/>
      <c r="Y76" s="186"/>
      <c r="Z76" s="186"/>
      <c r="AA76" s="186"/>
      <c r="AB76" s="186"/>
      <c r="AC76" s="186"/>
      <c r="AE76" s="186"/>
      <c r="AF76" s="186"/>
      <c r="AG76" s="186"/>
      <c r="AH76" s="186"/>
      <c r="AI76" s="186"/>
      <c r="AJ76" s="186"/>
      <c r="AK76" s="186"/>
      <c r="AL76" s="186"/>
      <c r="AM76" s="186"/>
      <c r="AN76" s="186"/>
      <c r="AO76" s="186"/>
      <c r="AP76" s="186"/>
      <c r="AQ76" s="186"/>
      <c r="AR76" s="186"/>
      <c r="AS76" s="186"/>
      <c r="AT76" s="186"/>
      <c r="AU76" s="186"/>
      <c r="AV76" s="186"/>
      <c r="AW76" s="186"/>
      <c r="AX76" s="186"/>
      <c r="AZ76" s="186"/>
      <c r="BA76" s="186"/>
      <c r="BB76" s="186"/>
      <c r="BC76" s="186"/>
      <c r="BD76" s="186"/>
      <c r="BE76" s="186"/>
      <c r="BF76" s="186"/>
      <c r="BG76" s="186"/>
      <c r="BH76" s="186"/>
      <c r="BI76" s="186"/>
      <c r="BJ76" s="186"/>
      <c r="BK76" s="186"/>
      <c r="BL76" s="186"/>
      <c r="BM76" s="186"/>
      <c r="BN76" s="186"/>
      <c r="BO76" s="186"/>
      <c r="BP76" s="186"/>
      <c r="BQ76" s="186"/>
      <c r="BR76" s="186"/>
      <c r="BS76" s="186"/>
      <c r="BU76" s="186"/>
      <c r="BV76" s="186"/>
      <c r="BW76" s="186"/>
      <c r="BX76" s="186"/>
      <c r="BY76" s="186"/>
      <c r="BZ76" s="186"/>
      <c r="CA76" s="186"/>
      <c r="CB76" s="186"/>
      <c r="CC76" s="186"/>
      <c r="CD76" s="186"/>
      <c r="CE76" s="186"/>
      <c r="CF76" s="186"/>
      <c r="CG76" s="186"/>
      <c r="CH76" s="186"/>
      <c r="CI76" s="186"/>
      <c r="CJ76" s="186"/>
      <c r="CK76" s="186"/>
      <c r="CL76" s="186"/>
      <c r="CM76" s="186"/>
      <c r="CN76" s="186"/>
      <c r="CP76" s="186"/>
      <c r="CQ76" s="186"/>
      <c r="CR76" s="186"/>
      <c r="CS76" s="186"/>
      <c r="CT76" s="186"/>
      <c r="CU76" s="186"/>
      <c r="CV76" s="186"/>
      <c r="CW76" s="186"/>
      <c r="CX76" s="186"/>
      <c r="CY76" s="186"/>
      <c r="CZ76" s="186"/>
      <c r="DA76" s="186"/>
      <c r="DB76" s="186"/>
      <c r="DC76" s="186"/>
      <c r="DD76" s="186"/>
      <c r="DE76" s="186"/>
      <c r="DF76" s="186"/>
      <c r="DG76" s="186"/>
      <c r="DH76" s="186"/>
      <c r="DI76" s="186"/>
      <c r="DK76" s="186"/>
      <c r="DL76" s="186"/>
      <c r="DM76" s="186"/>
      <c r="DN76" s="186"/>
      <c r="DO76" s="186"/>
      <c r="DP76" s="186"/>
      <c r="DQ76" s="186"/>
      <c r="DR76" s="186"/>
      <c r="DS76" s="186"/>
      <c r="DT76" s="186"/>
      <c r="DU76" s="186"/>
      <c r="DV76" s="186"/>
      <c r="DW76" s="186"/>
      <c r="DX76" s="186"/>
      <c r="DY76" s="186"/>
      <c r="DZ76" s="186"/>
      <c r="EA76" s="186"/>
      <c r="EB76" s="186"/>
      <c r="EC76" s="186"/>
      <c r="ED76" s="186"/>
      <c r="EG76" s="146"/>
      <c r="EH76" s="146"/>
      <c r="EI76" s="146"/>
      <c r="EJ76" s="146"/>
      <c r="EL76" s="146"/>
      <c r="EM76" s="146"/>
      <c r="EN76" s="146"/>
      <c r="EO76" s="146"/>
      <c r="EQ76" s="146"/>
      <c r="ER76" s="146"/>
      <c r="ES76" s="146"/>
      <c r="ET76" s="146"/>
      <c r="EV76" s="146"/>
      <c r="EW76" s="146"/>
      <c r="EX76" s="146"/>
      <c r="EY76" s="146"/>
      <c r="FA76" s="146"/>
      <c r="FB76" s="146"/>
      <c r="FC76" s="146"/>
      <c r="FD76" s="146"/>
      <c r="FF76" s="146"/>
      <c r="FG76" s="146"/>
      <c r="FH76" s="146"/>
      <c r="FI76" s="146"/>
    </row>
    <row r="77" spans="2:165" s="211" customFormat="1" ht="12.75" hidden="1" customHeight="1">
      <c r="H77" s="13"/>
      <c r="W77" s="56"/>
      <c r="Y77" s="56"/>
      <c r="AA77" s="56"/>
      <c r="AC77" s="56"/>
      <c r="AR77" s="56"/>
      <c r="AT77" s="56"/>
      <c r="AV77" s="56"/>
      <c r="AX77" s="56"/>
      <c r="BM77" s="56"/>
      <c r="BO77" s="56"/>
      <c r="BQ77" s="56"/>
      <c r="BS77" s="56"/>
      <c r="CH77" s="56"/>
      <c r="CJ77" s="56"/>
      <c r="CL77" s="56"/>
      <c r="CN77" s="56"/>
      <c r="DC77" s="56"/>
      <c r="DE77" s="56"/>
      <c r="DG77" s="56"/>
      <c r="DI77" s="56"/>
      <c r="DX77" s="56"/>
      <c r="DZ77" s="56"/>
      <c r="EB77" s="56"/>
      <c r="ED77" s="56"/>
      <c r="EG77" s="146"/>
      <c r="EH77" s="146"/>
      <c r="EI77" s="146"/>
      <c r="EJ77" s="146"/>
      <c r="EL77" s="146"/>
      <c r="EM77" s="146"/>
      <c r="EN77" s="146"/>
      <c r="EO77" s="146"/>
      <c r="EQ77" s="146"/>
      <c r="ER77" s="146"/>
      <c r="ES77" s="146"/>
      <c r="ET77" s="146"/>
      <c r="EV77" s="146"/>
      <c r="EW77" s="146"/>
      <c r="EX77" s="146"/>
      <c r="EY77" s="146"/>
      <c r="FA77" s="146"/>
      <c r="FB77" s="146"/>
      <c r="FC77" s="146"/>
      <c r="FD77" s="146"/>
      <c r="FF77" s="146"/>
      <c r="FG77" s="146"/>
      <c r="FH77" s="146"/>
      <c r="FI77" s="146"/>
    </row>
    <row r="78" spans="2:165" s="211" customFormat="1" ht="12.75" hidden="1" customHeight="1">
      <c r="B78" s="146" t="s">
        <v>193</v>
      </c>
      <c r="C78" s="146"/>
      <c r="D78" s="146"/>
      <c r="E78" s="146"/>
      <c r="F78" s="146"/>
      <c r="G78" s="146"/>
      <c r="H78" s="147" t="s">
        <v>192</v>
      </c>
      <c r="J78" s="185"/>
      <c r="K78" s="185"/>
      <c r="L78" s="185"/>
      <c r="M78" s="185"/>
      <c r="N78" s="185"/>
      <c r="O78" s="185"/>
      <c r="P78" s="185"/>
      <c r="Q78" s="185"/>
      <c r="R78" s="185"/>
      <c r="S78" s="185"/>
      <c r="T78" s="185"/>
      <c r="U78" s="185"/>
      <c r="V78" s="148">
        <f>IF(ABS(V12-'Group - Conso accounts (1)'!N12)&lt;0.001,0,V12-'Group - Conso accounts (1)'!N12)</f>
        <v>0</v>
      </c>
      <c r="W78" s="148">
        <f>IF(ABS(W12-'Group - Conso accounts (1)'!O12)&lt;0.001,0,W12-'Group - Conso accounts (1)'!O12)</f>
        <v>0</v>
      </c>
      <c r="X78" s="148">
        <f>IF(ABS(X12-'Group - Conso accounts (1)'!N13)&lt;0.001,0,X12-'Group - Conso accounts (1)'!N13)</f>
        <v>0</v>
      </c>
      <c r="Y78" s="148">
        <f>IF(ABS(Y12-'Group - Conso accounts (1)'!O13)&lt;0.001,0,Y12-'Group - Conso accounts (1)'!O13)</f>
        <v>0</v>
      </c>
      <c r="Z78" s="185"/>
      <c r="AA78" s="185"/>
      <c r="AB78" s="148">
        <f>IF(ABS(AB12-'Group - Conso accounts (1)'!N11)&lt;0.001,0,AB12-'Group - Conso accounts (1)'!N11)</f>
        <v>0</v>
      </c>
      <c r="AC78" s="330">
        <f>IF(ABS(AC12-'Group - Conso accounts (1)'!O11)&lt;0.001,0,AC12-'Group - Conso accounts (1)'!O11)</f>
        <v>0</v>
      </c>
      <c r="AE78" s="185"/>
      <c r="AF78" s="185"/>
      <c r="AG78" s="185"/>
      <c r="AH78" s="185"/>
      <c r="AI78" s="185"/>
      <c r="AJ78" s="185"/>
      <c r="AK78" s="185"/>
      <c r="AL78" s="185"/>
      <c r="AM78" s="185"/>
      <c r="AN78" s="185"/>
      <c r="AO78" s="185"/>
      <c r="AP78" s="185"/>
      <c r="AQ78" s="148">
        <f>IF(ABS(AQ12-'Group - Conso accounts (1)'!V12)&lt;0.001,0,AQ12-'Group - Conso accounts (1)'!V12)</f>
        <v>0</v>
      </c>
      <c r="AR78" s="148">
        <f>IF(ABS(AR12-'Group - Conso accounts (1)'!W12)&lt;0.001,0,AR12-'Group - Conso accounts (1)'!W12)</f>
        <v>0</v>
      </c>
      <c r="AS78" s="148">
        <f>IF(ABS(AS12-'Group - Conso accounts (1)'!V13)&lt;0.001,0,AS12-'Group - Conso accounts (1)'!V13)</f>
        <v>0</v>
      </c>
      <c r="AT78" s="148">
        <f>IF(ABS(AT12-'Group - Conso accounts (1)'!W13)&lt;0.001,0,AT12-'Group - Conso accounts (1)'!W13)</f>
        <v>0</v>
      </c>
      <c r="AU78" s="185"/>
      <c r="AV78" s="185"/>
      <c r="AW78" s="148">
        <f>IF(ABS(AW12-'Group - Conso accounts (1)'!V11)&lt;0.001,0,AW12-'Group - Conso accounts (1)'!V11)</f>
        <v>0</v>
      </c>
      <c r="AX78" s="330">
        <f>IF(ABS(AX12-'Group - Conso accounts (1)'!W11)&lt;0.001,0,AX12-'Group - Conso accounts (1)'!W11)</f>
        <v>0</v>
      </c>
      <c r="AZ78" s="185"/>
      <c r="BA78" s="185"/>
      <c r="BB78" s="185"/>
      <c r="BC78" s="185"/>
      <c r="BD78" s="185"/>
      <c r="BE78" s="185"/>
      <c r="BF78" s="185"/>
      <c r="BG78" s="185"/>
      <c r="BH78" s="185"/>
      <c r="BI78" s="185"/>
      <c r="BJ78" s="185"/>
      <c r="BK78" s="185"/>
      <c r="BL78" s="148">
        <f>IF(ABS(BL12-'Group - Conso accounts (1)'!AC12)&lt;0.001,0,BL12-'Group - Conso accounts (1)'!AC12)</f>
        <v>0</v>
      </c>
      <c r="BM78" s="148">
        <f>IF(ABS(BM12-'Group - Conso accounts (1)'!AD12)&lt;0.001,0,BM12-'Group - Conso accounts (1)'!AD12)</f>
        <v>0</v>
      </c>
      <c r="BN78" s="148">
        <f>IF(ABS(BN12-'Group - Conso accounts (1)'!AC13)&lt;0.001,0,BN12-'Group - Conso accounts (1)'!AC13)</f>
        <v>0</v>
      </c>
      <c r="BO78" s="148">
        <f>IF(ABS(BO12-'Group - Conso accounts (1)'!AD13)&lt;0.001,0,BO12-'Group - Conso accounts (1)'!AD13)</f>
        <v>0</v>
      </c>
      <c r="BP78" s="185"/>
      <c r="BQ78" s="185"/>
      <c r="BR78" s="148">
        <f>IF(ABS(BR12-'Group - Conso accounts (1)'!AC11)&lt;0.001,0,BR12-'Group - Conso accounts (1)'!AC11)</f>
        <v>0</v>
      </c>
      <c r="BS78" s="330">
        <f>IF(ABS(BS12-'Group - Conso accounts (1)'!AD11)&lt;0.001,0,BS12-'Group - Conso accounts (1)'!AD11)</f>
        <v>0</v>
      </c>
      <c r="BU78" s="185"/>
      <c r="BV78" s="185"/>
      <c r="BW78" s="185"/>
      <c r="BX78" s="185"/>
      <c r="BY78" s="185"/>
      <c r="BZ78" s="185"/>
      <c r="CA78" s="185"/>
      <c r="CB78" s="185"/>
      <c r="CC78" s="185"/>
      <c r="CD78" s="185"/>
      <c r="CE78" s="185"/>
      <c r="CF78" s="185"/>
      <c r="CG78" s="148">
        <f>IF(ABS(CG12-'Group - Conso accounts (1)'!AK12)&lt;0.001,0,CG12-'Group - Conso accounts (1)'!AK12)</f>
        <v>0</v>
      </c>
      <c r="CH78" s="148">
        <f>IF(ABS(CH12-'Group - Conso accounts (1)'!AL12)&lt;0.001,0,CH12-'Group - Conso accounts (1)'!AL12)</f>
        <v>0</v>
      </c>
      <c r="CI78" s="148">
        <f>IF(ABS(CI12-'Group - Conso accounts (1)'!AK13)&lt;0.001,0,CI12-'Group - Conso accounts (1)'!AK13)</f>
        <v>0</v>
      </c>
      <c r="CJ78" s="148">
        <f>IF(ABS(CJ12-'Group - Conso accounts (1)'!AL13)&lt;0.001,0,CJ12-'Group - Conso accounts (1)'!AL13)</f>
        <v>0</v>
      </c>
      <c r="CK78" s="185"/>
      <c r="CL78" s="185"/>
      <c r="CM78" s="148">
        <f>IF(ABS(CM12-'Group - Conso accounts (1)'!AK11)&lt;0.001,0,CM12-'Group - Conso accounts (1)'!AK11)</f>
        <v>0</v>
      </c>
      <c r="CN78" s="330">
        <f>IF(ABS(CN12-'Group - Conso accounts (1)'!AL11)&lt;0.001,0,CN12-'Group - Conso accounts (1)'!AL11)</f>
        <v>0</v>
      </c>
      <c r="CP78" s="185"/>
      <c r="CQ78" s="185"/>
      <c r="CR78" s="185"/>
      <c r="CS78" s="185"/>
      <c r="CT78" s="185"/>
      <c r="CU78" s="185"/>
      <c r="CV78" s="185"/>
      <c r="CW78" s="185"/>
      <c r="CX78" s="185"/>
      <c r="CY78" s="185"/>
      <c r="CZ78" s="185"/>
      <c r="DA78" s="185"/>
      <c r="DB78" s="148">
        <f>IF(ABS(DB12-'Group - Conso accounts (1)'!AR12)&lt;0.001,0,DB12-'Group - Conso accounts (1)'!AR12)</f>
        <v>0</v>
      </c>
      <c r="DC78" s="148">
        <f>IF(ABS(DC12-'Group - Conso accounts (1)'!AS12)&lt;0.001,0,DC12-'Group - Conso accounts (1)'!AS12)</f>
        <v>0</v>
      </c>
      <c r="DD78" s="148">
        <f>IF(ABS(DD12-'Group - Conso accounts (1)'!AR13)&lt;0.001,0,DD12-'Group - Conso accounts (1)'!AR13)</f>
        <v>0</v>
      </c>
      <c r="DE78" s="148">
        <f>IF(ABS(DE12-'Group - Conso accounts (1)'!AS13)&lt;0.001,0,DE12-'Group - Conso accounts (1)'!AS13)</f>
        <v>0</v>
      </c>
      <c r="DF78" s="185"/>
      <c r="DG78" s="185"/>
      <c r="DH78" s="148">
        <f>IF(ABS(DH12-'Group - Conso accounts (1)'!AR11)&lt;0.001,0,DH12-'Group - Conso accounts (1)'!AR11)</f>
        <v>0</v>
      </c>
      <c r="DI78" s="330">
        <f>IF(ABS(DI12-'Group - Conso accounts (1)'!AS11)&lt;0.001,0,DI12-'Group - Conso accounts (1)'!AS11)</f>
        <v>0</v>
      </c>
      <c r="DK78" s="185"/>
      <c r="DL78" s="185"/>
      <c r="DM78" s="185"/>
      <c r="DN78" s="185"/>
      <c r="DO78" s="185"/>
      <c r="DP78" s="185"/>
      <c r="DQ78" s="185"/>
      <c r="DR78" s="185"/>
      <c r="DS78" s="185"/>
      <c r="DT78" s="185"/>
      <c r="DU78" s="185"/>
      <c r="DV78" s="185"/>
      <c r="DW78" s="148">
        <f>IF(ABS(DW12-'Group - Conso accounts (1)'!AZ12)&lt;0.001,0,DW12-'Group - Conso accounts (1)'!AZ12)</f>
        <v>0</v>
      </c>
      <c r="DX78" s="148">
        <f>IF(ABS(DX12-'Group - Conso accounts (1)'!BA12)&lt;0.001,0,DX12-'Group - Conso accounts (1)'!BA12)</f>
        <v>0</v>
      </c>
      <c r="DY78" s="148">
        <f>IF(ABS(DY12-'Group - Conso accounts (1)'!AZ13)&lt;0.001,0,DY12-'Group - Conso accounts (1)'!AZ13)</f>
        <v>0</v>
      </c>
      <c r="DZ78" s="148">
        <f>IF(ABS(DZ12-'Group - Conso accounts (1)'!BA13)&lt;0.001,0,DZ12-'Group - Conso accounts (1)'!BA13)</f>
        <v>0</v>
      </c>
      <c r="EA78" s="185"/>
      <c r="EB78" s="185"/>
      <c r="EC78" s="148">
        <f>IF(ABS(EC12-'Group - Conso accounts (1)'!AZ11)&lt;0.001,0,EC12-'Group - Conso accounts (1)'!AZ11)</f>
        <v>0</v>
      </c>
      <c r="ED78" s="330">
        <f>IF(ABS(ED12-'Group - Conso accounts (1)'!BA11)&lt;0.001,0,ED12-'Group - Conso accounts (1)'!BA11)</f>
        <v>0</v>
      </c>
      <c r="EG78" s="146"/>
      <c r="EH78" s="146"/>
      <c r="EI78" s="146"/>
      <c r="EJ78" s="146"/>
      <c r="EL78" s="146"/>
      <c r="EM78" s="146"/>
      <c r="EN78" s="146"/>
      <c r="EO78" s="146"/>
      <c r="EQ78" s="146"/>
      <c r="ER78" s="146"/>
      <c r="ES78" s="146"/>
      <c r="ET78" s="146"/>
      <c r="EV78" s="146"/>
      <c r="EW78" s="146"/>
      <c r="EX78" s="146"/>
      <c r="EY78" s="146"/>
      <c r="FA78" s="146"/>
      <c r="FB78" s="146"/>
      <c r="FC78" s="146"/>
      <c r="FD78" s="146"/>
      <c r="FF78" s="146"/>
      <c r="FG78" s="146"/>
      <c r="FH78" s="146"/>
      <c r="FI78" s="146"/>
    </row>
    <row r="79" spans="2:165" s="211" customFormat="1" ht="12.75" hidden="1" customHeight="1">
      <c r="B79" s="146" t="s">
        <v>235</v>
      </c>
      <c r="C79" s="146"/>
      <c r="D79" s="146"/>
      <c r="E79" s="146"/>
      <c r="F79" s="146"/>
      <c r="G79" s="146"/>
      <c r="H79" s="147" t="s">
        <v>192</v>
      </c>
      <c r="J79" s="185"/>
      <c r="K79" s="185"/>
      <c r="L79" s="185"/>
      <c r="M79" s="185"/>
      <c r="N79" s="185"/>
      <c r="O79" s="185"/>
      <c r="P79" s="185"/>
      <c r="Q79" s="185"/>
      <c r="R79" s="185"/>
      <c r="S79" s="185"/>
      <c r="T79" s="185"/>
      <c r="U79" s="185"/>
      <c r="V79" s="185"/>
      <c r="W79" s="185"/>
      <c r="X79" s="185"/>
      <c r="Y79" s="185"/>
      <c r="Z79" s="185"/>
      <c r="AA79" s="185"/>
      <c r="AB79" s="148">
        <f>IF(ABS(AB13-'Group - Conso accounts (1)'!N14)&lt;0.001,0,AB13-'Group - Conso accounts (1)'!N14)</f>
        <v>0</v>
      </c>
      <c r="AC79" s="330">
        <f>IF(ABS(AC13-'Group - Conso accounts (1)'!O14)&lt;0.001,0,AC13-'Group - Conso accounts (1)'!O14)</f>
        <v>0</v>
      </c>
      <c r="AE79" s="185"/>
      <c r="AF79" s="185"/>
      <c r="AG79" s="185"/>
      <c r="AH79" s="185"/>
      <c r="AI79" s="185"/>
      <c r="AJ79" s="185"/>
      <c r="AK79" s="185"/>
      <c r="AL79" s="185"/>
      <c r="AM79" s="185"/>
      <c r="AN79" s="185"/>
      <c r="AO79" s="185"/>
      <c r="AP79" s="185"/>
      <c r="AQ79" s="185"/>
      <c r="AR79" s="185"/>
      <c r="AS79" s="185"/>
      <c r="AT79" s="185"/>
      <c r="AU79" s="185"/>
      <c r="AV79" s="185"/>
      <c r="AW79" s="148">
        <f>IF(ABS(AW13-'Group - Conso accounts (1)'!V14)&lt;0.001,0,AW13-'Group - Conso accounts (1)'!V14)</f>
        <v>0</v>
      </c>
      <c r="AX79" s="330">
        <f>IF(ABS(AX13-'Group - Conso accounts (1)'!W14)&lt;0.001,0,AX13-'Group - Conso accounts (1)'!W14)</f>
        <v>0</v>
      </c>
      <c r="AZ79" s="185"/>
      <c r="BA79" s="185"/>
      <c r="BB79" s="185"/>
      <c r="BC79" s="185"/>
      <c r="BD79" s="185"/>
      <c r="BE79" s="185"/>
      <c r="BF79" s="185"/>
      <c r="BG79" s="185"/>
      <c r="BH79" s="185"/>
      <c r="BI79" s="185"/>
      <c r="BJ79" s="185"/>
      <c r="BK79" s="185"/>
      <c r="BL79" s="185"/>
      <c r="BM79" s="185"/>
      <c r="BN79" s="185"/>
      <c r="BO79" s="185"/>
      <c r="BP79" s="185"/>
      <c r="BQ79" s="185"/>
      <c r="BR79" s="148">
        <f>IF(ABS(BR13-'Group - Conso accounts (1)'!AC14)&lt;0.001,0,BR13-'Group - Conso accounts (1)'!AC14)</f>
        <v>0</v>
      </c>
      <c r="BS79" s="330">
        <f>IF(ABS(BS13-'Group - Conso accounts (1)'!AD14)&lt;0.001,0,BS13-'Group - Conso accounts (1)'!AD14)</f>
        <v>0</v>
      </c>
      <c r="BU79" s="185"/>
      <c r="BV79" s="185"/>
      <c r="BW79" s="185"/>
      <c r="BX79" s="185"/>
      <c r="BY79" s="185"/>
      <c r="BZ79" s="185"/>
      <c r="CA79" s="185"/>
      <c r="CB79" s="185"/>
      <c r="CC79" s="185"/>
      <c r="CD79" s="185"/>
      <c r="CE79" s="185"/>
      <c r="CF79" s="185"/>
      <c r="CG79" s="185"/>
      <c r="CH79" s="185"/>
      <c r="CI79" s="185"/>
      <c r="CJ79" s="185"/>
      <c r="CK79" s="185"/>
      <c r="CL79" s="185"/>
      <c r="CM79" s="148">
        <f>IF(ABS(CM13-'Group - Conso accounts (1)'!AK14)&lt;0.001,0,CM13-'Group - Conso accounts (1)'!AK14)</f>
        <v>0</v>
      </c>
      <c r="CN79" s="330">
        <f>IF(ABS(CN13-'Group - Conso accounts (1)'!AL14)&lt;0.001,0,CN13-'Group - Conso accounts (1)'!AL14)</f>
        <v>0</v>
      </c>
      <c r="CP79" s="185"/>
      <c r="CQ79" s="185"/>
      <c r="CR79" s="185"/>
      <c r="CS79" s="185"/>
      <c r="CT79" s="185"/>
      <c r="CU79" s="185"/>
      <c r="CV79" s="185"/>
      <c r="CW79" s="185"/>
      <c r="CX79" s="185"/>
      <c r="CY79" s="185"/>
      <c r="CZ79" s="185"/>
      <c r="DA79" s="185"/>
      <c r="DB79" s="185"/>
      <c r="DC79" s="185"/>
      <c r="DD79" s="185"/>
      <c r="DE79" s="185"/>
      <c r="DF79" s="185"/>
      <c r="DG79" s="185"/>
      <c r="DH79" s="148">
        <f>IF(ABS(DH13-'Group - Conso accounts (1)'!AR14)&lt;0.001,0,DH13-'Group - Conso accounts (1)'!AR14)</f>
        <v>0</v>
      </c>
      <c r="DI79" s="330">
        <f>IF(ABS(DI13-'Group - Conso accounts (1)'!AS14)&lt;0.001,0,DI13-'Group - Conso accounts (1)'!AS14)</f>
        <v>0</v>
      </c>
      <c r="DK79" s="185"/>
      <c r="DL79" s="185"/>
      <c r="DM79" s="185"/>
      <c r="DN79" s="185"/>
      <c r="DO79" s="185"/>
      <c r="DP79" s="185"/>
      <c r="DQ79" s="185"/>
      <c r="DR79" s="185"/>
      <c r="DS79" s="185"/>
      <c r="DT79" s="185"/>
      <c r="DU79" s="185"/>
      <c r="DV79" s="185"/>
      <c r="DW79" s="185"/>
      <c r="DX79" s="185"/>
      <c r="DY79" s="185"/>
      <c r="DZ79" s="185"/>
      <c r="EA79" s="185"/>
      <c r="EB79" s="185"/>
      <c r="EC79" s="148">
        <f>IF(ABS(EC13-'Group - Conso accounts (1)'!AZ14)&lt;0.001,0,EC13-'Group - Conso accounts (1)'!AZ14)</f>
        <v>0</v>
      </c>
      <c r="ED79" s="330">
        <f>IF(ABS(ED13-'Group - Conso accounts (1)'!BA14)&lt;0.001,0,ED13-'Group - Conso accounts (1)'!BA14)</f>
        <v>0</v>
      </c>
      <c r="EG79" s="146"/>
      <c r="EH79" s="146"/>
      <c r="EI79" s="146"/>
      <c r="EJ79" s="146"/>
      <c r="EL79" s="146"/>
      <c r="EM79" s="146"/>
      <c r="EN79" s="146"/>
      <c r="EO79" s="146"/>
      <c r="EQ79" s="146"/>
      <c r="ER79" s="146"/>
      <c r="ES79" s="146"/>
      <c r="ET79" s="146"/>
      <c r="EV79" s="146"/>
      <c r="EW79" s="146"/>
      <c r="EX79" s="146"/>
      <c r="EY79" s="146"/>
      <c r="FA79" s="146"/>
      <c r="FB79" s="146"/>
      <c r="FC79" s="146"/>
      <c r="FD79" s="146"/>
      <c r="FF79" s="146"/>
      <c r="FG79" s="146"/>
      <c r="FH79" s="146"/>
      <c r="FI79" s="146"/>
    </row>
    <row r="80" spans="2:165" s="211" customFormat="1" ht="12.75" hidden="1" customHeight="1">
      <c r="B80" s="146" t="s">
        <v>236</v>
      </c>
      <c r="C80" s="146"/>
      <c r="D80" s="146"/>
      <c r="E80" s="146"/>
      <c r="F80" s="146"/>
      <c r="G80" s="146"/>
      <c r="H80" s="147" t="s">
        <v>192</v>
      </c>
      <c r="J80" s="185"/>
      <c r="K80" s="185"/>
      <c r="L80" s="185"/>
      <c r="M80" s="185"/>
      <c r="N80" s="185"/>
      <c r="O80" s="185"/>
      <c r="P80" s="185"/>
      <c r="Q80" s="185"/>
      <c r="R80" s="185"/>
      <c r="S80" s="185"/>
      <c r="T80" s="185"/>
      <c r="U80" s="185"/>
      <c r="V80" s="185"/>
      <c r="W80" s="185"/>
      <c r="X80" s="185"/>
      <c r="Y80" s="185"/>
      <c r="Z80" s="185"/>
      <c r="AA80" s="185"/>
      <c r="AB80" s="148">
        <f>IF(ABS(AB14-'Group - Conso accounts (1)'!N19)&lt;0.001,0,AB14-'Group - Conso accounts (1)'!N19)</f>
        <v>0</v>
      </c>
      <c r="AC80" s="330">
        <f>IF(ABS(AC14-'Group - Conso accounts (1)'!O19)&lt;0.001,0,AC14-'Group - Conso accounts (1)'!O19)</f>
        <v>0</v>
      </c>
      <c r="AE80" s="185"/>
      <c r="AF80" s="185"/>
      <c r="AG80" s="185"/>
      <c r="AH80" s="185"/>
      <c r="AI80" s="185"/>
      <c r="AJ80" s="185"/>
      <c r="AK80" s="185"/>
      <c r="AL80" s="185"/>
      <c r="AM80" s="185"/>
      <c r="AN80" s="185"/>
      <c r="AO80" s="185"/>
      <c r="AP80" s="185"/>
      <c r="AQ80" s="185"/>
      <c r="AR80" s="185"/>
      <c r="AS80" s="185"/>
      <c r="AT80" s="185"/>
      <c r="AU80" s="185"/>
      <c r="AV80" s="185"/>
      <c r="AW80" s="148">
        <f>IF(ABS(AW14-'Group - Conso accounts (1)'!V19)&lt;0.001,0,AW14-'Group - Conso accounts (1)'!V19)</f>
        <v>0</v>
      </c>
      <c r="AX80" s="330">
        <f>IF(ABS(AX14-'Group - Conso accounts (1)'!W19)&lt;0.001,0,AX14-'Group - Conso accounts (1)'!W19)</f>
        <v>0</v>
      </c>
      <c r="AZ80" s="185"/>
      <c r="BA80" s="185"/>
      <c r="BB80" s="185"/>
      <c r="BC80" s="185"/>
      <c r="BD80" s="185"/>
      <c r="BE80" s="185"/>
      <c r="BF80" s="185"/>
      <c r="BG80" s="185"/>
      <c r="BH80" s="185"/>
      <c r="BI80" s="185"/>
      <c r="BJ80" s="185"/>
      <c r="BK80" s="185"/>
      <c r="BL80" s="185"/>
      <c r="BM80" s="185"/>
      <c r="BN80" s="185"/>
      <c r="BO80" s="185"/>
      <c r="BP80" s="185"/>
      <c r="BQ80" s="185"/>
      <c r="BR80" s="148">
        <f>IF(ABS(BR14-'Group - Conso accounts (1)'!AC19)&lt;0.001,0,BR14-'Group - Conso accounts (1)'!AC19)</f>
        <v>0</v>
      </c>
      <c r="BS80" s="330">
        <f>IF(ABS(BS14-'Group - Conso accounts (1)'!AD19)&lt;0.001,0,BS14-'Group - Conso accounts (1)'!AD19)</f>
        <v>0</v>
      </c>
      <c r="BU80" s="185"/>
      <c r="BV80" s="185"/>
      <c r="BW80" s="185"/>
      <c r="BX80" s="185"/>
      <c r="BY80" s="185"/>
      <c r="BZ80" s="185"/>
      <c r="CA80" s="185"/>
      <c r="CB80" s="185"/>
      <c r="CC80" s="185"/>
      <c r="CD80" s="185"/>
      <c r="CE80" s="185"/>
      <c r="CF80" s="185"/>
      <c r="CG80" s="185"/>
      <c r="CH80" s="185"/>
      <c r="CI80" s="185"/>
      <c r="CJ80" s="185"/>
      <c r="CK80" s="185"/>
      <c r="CL80" s="185"/>
      <c r="CM80" s="148">
        <f>IF(ABS(CM14-'Group - Conso accounts (1)'!AK19)&lt;0.001,0,CM14-'Group - Conso accounts (1)'!AK19)</f>
        <v>0</v>
      </c>
      <c r="CN80" s="330">
        <f>IF(ABS(CN14-'Group - Conso accounts (1)'!AL19)&lt;0.001,0,CN14-'Group - Conso accounts (1)'!AL19)</f>
        <v>0</v>
      </c>
      <c r="CP80" s="185"/>
      <c r="CQ80" s="185"/>
      <c r="CR80" s="185"/>
      <c r="CS80" s="185"/>
      <c r="CT80" s="185"/>
      <c r="CU80" s="185"/>
      <c r="CV80" s="185"/>
      <c r="CW80" s="185"/>
      <c r="CX80" s="185"/>
      <c r="CY80" s="185"/>
      <c r="CZ80" s="185"/>
      <c r="DA80" s="185"/>
      <c r="DB80" s="185"/>
      <c r="DC80" s="185"/>
      <c r="DD80" s="185"/>
      <c r="DE80" s="185"/>
      <c r="DF80" s="185"/>
      <c r="DG80" s="185"/>
      <c r="DH80" s="148">
        <f>IF(ABS(DH14-'Group - Conso accounts (1)'!AR19)&lt;0.001,0,DH14-'Group - Conso accounts (1)'!AR19)</f>
        <v>0</v>
      </c>
      <c r="DI80" s="330">
        <f>IF(ABS(DI14-'Group - Conso accounts (1)'!AS19)&lt;0.001,0,DI14-'Group - Conso accounts (1)'!AS19)</f>
        <v>0</v>
      </c>
      <c r="DK80" s="185"/>
      <c r="DL80" s="185"/>
      <c r="DM80" s="185"/>
      <c r="DN80" s="185"/>
      <c r="DO80" s="185"/>
      <c r="DP80" s="185"/>
      <c r="DQ80" s="185"/>
      <c r="DR80" s="185"/>
      <c r="DS80" s="185"/>
      <c r="DT80" s="185"/>
      <c r="DU80" s="185"/>
      <c r="DV80" s="185"/>
      <c r="DW80" s="185"/>
      <c r="DX80" s="185"/>
      <c r="DY80" s="185"/>
      <c r="DZ80" s="185"/>
      <c r="EA80" s="185"/>
      <c r="EB80" s="185"/>
      <c r="EC80" s="148">
        <f>IF(ABS(EC14-'Group - Conso accounts (1)'!AZ19)&lt;0.001,0,EC14-'Group - Conso accounts (1)'!AZ19)</f>
        <v>0</v>
      </c>
      <c r="ED80" s="330">
        <f>IF(ABS(ED14-'Group - Conso accounts (1)'!BA19)&lt;0.001,0,ED14-'Group - Conso accounts (1)'!BA19)</f>
        <v>0</v>
      </c>
      <c r="EG80" s="146"/>
      <c r="EH80" s="146"/>
      <c r="EI80" s="146"/>
      <c r="EJ80" s="146"/>
      <c r="EL80" s="146"/>
      <c r="EM80" s="146"/>
      <c r="EN80" s="146"/>
      <c r="EO80" s="146"/>
      <c r="EQ80" s="146"/>
      <c r="ER80" s="146"/>
      <c r="ES80" s="146"/>
      <c r="ET80" s="146"/>
      <c r="EV80" s="146"/>
      <c r="EW80" s="146"/>
      <c r="EX80" s="146"/>
      <c r="EY80" s="146"/>
      <c r="FA80" s="146"/>
      <c r="FB80" s="146"/>
      <c r="FC80" s="146"/>
      <c r="FD80" s="146"/>
      <c r="FF80" s="146"/>
      <c r="FG80" s="146"/>
      <c r="FH80" s="146"/>
      <c r="FI80" s="146"/>
    </row>
    <row r="81" spans="2:165" s="211" customFormat="1" ht="12.75" hidden="1" customHeight="1">
      <c r="B81" s="146" t="s">
        <v>237</v>
      </c>
      <c r="C81" s="146"/>
      <c r="D81" s="146"/>
      <c r="E81" s="146"/>
      <c r="F81" s="146"/>
      <c r="G81" s="146"/>
      <c r="H81" s="147" t="s">
        <v>192</v>
      </c>
      <c r="J81" s="185"/>
      <c r="K81" s="185"/>
      <c r="L81" s="185"/>
      <c r="M81" s="185"/>
      <c r="N81" s="185"/>
      <c r="O81" s="185"/>
      <c r="P81" s="185"/>
      <c r="Q81" s="185"/>
      <c r="R81" s="185"/>
      <c r="S81" s="185"/>
      <c r="T81" s="185"/>
      <c r="U81" s="185"/>
      <c r="V81" s="185"/>
      <c r="W81" s="185"/>
      <c r="X81" s="185"/>
      <c r="Y81" s="185"/>
      <c r="Z81" s="185"/>
      <c r="AA81" s="185"/>
      <c r="AB81" s="148">
        <f>IF(ABS(AB16-'Group - Conso accounts (1)'!N21)&lt;0.001,0,AB16-'Group - Conso accounts (1)'!N21)</f>
        <v>0</v>
      </c>
      <c r="AC81" s="330">
        <f>IF(ABS(AC16-'Group - Conso accounts (1)'!O21)&lt;0.001,0,AC16-'Group - Conso accounts (1)'!O21)</f>
        <v>0</v>
      </c>
      <c r="AE81" s="185"/>
      <c r="AF81" s="185"/>
      <c r="AG81" s="185"/>
      <c r="AH81" s="185"/>
      <c r="AI81" s="185"/>
      <c r="AJ81" s="185"/>
      <c r="AK81" s="185"/>
      <c r="AL81" s="185"/>
      <c r="AM81" s="185"/>
      <c r="AN81" s="185"/>
      <c r="AO81" s="185"/>
      <c r="AP81" s="185"/>
      <c r="AQ81" s="185"/>
      <c r="AR81" s="185"/>
      <c r="AS81" s="185"/>
      <c r="AT81" s="185"/>
      <c r="AU81" s="185"/>
      <c r="AV81" s="185"/>
      <c r="AW81" s="148">
        <f>IF(ABS(AW16-'Group - Conso accounts (1)'!V21)&lt;0.001,0,AW16-'Group - Conso accounts (1)'!V21)</f>
        <v>0</v>
      </c>
      <c r="AX81" s="330">
        <f>IF(ABS(AX16-'Group - Conso accounts (1)'!W21)&lt;0.001,0,AX16-'Group - Conso accounts (1)'!W21)</f>
        <v>0</v>
      </c>
      <c r="AZ81" s="185"/>
      <c r="BA81" s="185"/>
      <c r="BB81" s="185"/>
      <c r="BC81" s="185"/>
      <c r="BD81" s="185"/>
      <c r="BE81" s="185"/>
      <c r="BF81" s="185"/>
      <c r="BG81" s="185"/>
      <c r="BH81" s="185"/>
      <c r="BI81" s="185"/>
      <c r="BJ81" s="185"/>
      <c r="BK81" s="185"/>
      <c r="BL81" s="185"/>
      <c r="BM81" s="185"/>
      <c r="BN81" s="185"/>
      <c r="BO81" s="185"/>
      <c r="BP81" s="185"/>
      <c r="BQ81" s="185"/>
      <c r="BR81" s="148">
        <f>IF(ABS(BR16-'Group - Conso accounts (1)'!AC21)&lt;0.001,0,BR16-'Group - Conso accounts (1)'!AC21)</f>
        <v>0</v>
      </c>
      <c r="BS81" s="330">
        <f>IF(ABS(BS16-'Group - Conso accounts (1)'!AD21)&lt;0.001,0,BS16-'Group - Conso accounts (1)'!AD21)</f>
        <v>0</v>
      </c>
      <c r="BU81" s="185"/>
      <c r="BV81" s="185"/>
      <c r="BW81" s="185"/>
      <c r="BX81" s="185"/>
      <c r="BY81" s="185"/>
      <c r="BZ81" s="185"/>
      <c r="CA81" s="185"/>
      <c r="CB81" s="185"/>
      <c r="CC81" s="185"/>
      <c r="CD81" s="185"/>
      <c r="CE81" s="185"/>
      <c r="CF81" s="185"/>
      <c r="CG81" s="185"/>
      <c r="CH81" s="185"/>
      <c r="CI81" s="185"/>
      <c r="CJ81" s="185"/>
      <c r="CK81" s="185"/>
      <c r="CL81" s="185"/>
      <c r="CM81" s="148">
        <f>IF(ABS(CM16-'Group - Conso accounts (1)'!AK21)&lt;0.001,0,CM16-'Group - Conso accounts (1)'!AK21)</f>
        <v>0</v>
      </c>
      <c r="CN81" s="330">
        <f>IF(ABS(CN16-'Group - Conso accounts (1)'!AL21)&lt;0.001,0,CN16-'Group - Conso accounts (1)'!AL21)</f>
        <v>0</v>
      </c>
      <c r="CP81" s="185"/>
      <c r="CQ81" s="185"/>
      <c r="CR81" s="185"/>
      <c r="CS81" s="185"/>
      <c r="CT81" s="185"/>
      <c r="CU81" s="185"/>
      <c r="CV81" s="185"/>
      <c r="CW81" s="185"/>
      <c r="CX81" s="185"/>
      <c r="CY81" s="185"/>
      <c r="CZ81" s="185"/>
      <c r="DA81" s="185"/>
      <c r="DB81" s="185"/>
      <c r="DC81" s="185"/>
      <c r="DD81" s="185"/>
      <c r="DE81" s="185"/>
      <c r="DF81" s="185"/>
      <c r="DG81" s="185"/>
      <c r="DH81" s="148">
        <f>IF(ABS(DH16-'Group - Conso accounts (1)'!AR21)&lt;0.001,0,DH16-'Group - Conso accounts (1)'!AR21)</f>
        <v>0</v>
      </c>
      <c r="DI81" s="330">
        <f>IF(ABS(DI16-'Group - Conso accounts (1)'!AS21)&lt;0.001,0,DI16-'Group - Conso accounts (1)'!AS21)</f>
        <v>0</v>
      </c>
      <c r="DK81" s="185"/>
      <c r="DL81" s="185"/>
      <c r="DM81" s="185"/>
      <c r="DN81" s="185"/>
      <c r="DO81" s="185"/>
      <c r="DP81" s="185"/>
      <c r="DQ81" s="185"/>
      <c r="DR81" s="185"/>
      <c r="DS81" s="185"/>
      <c r="DT81" s="185"/>
      <c r="DU81" s="185"/>
      <c r="DV81" s="185"/>
      <c r="DW81" s="185"/>
      <c r="DX81" s="185"/>
      <c r="DY81" s="185"/>
      <c r="DZ81" s="185"/>
      <c r="EA81" s="185"/>
      <c r="EB81" s="185"/>
      <c r="EC81" s="148">
        <f>IF(ABS(EC16-'Group - Conso accounts (1)'!AZ21)&lt;0.001,0,EC16-'Group - Conso accounts (1)'!AZ21)</f>
        <v>0</v>
      </c>
      <c r="ED81" s="330">
        <f>IF(ABS(ED16-'Group - Conso accounts (1)'!BA21)&lt;0.001,0,ED16-'Group - Conso accounts (1)'!BA21)</f>
        <v>0</v>
      </c>
      <c r="EG81" s="146"/>
      <c r="EH81" s="146"/>
      <c r="EI81" s="146"/>
      <c r="EJ81" s="146"/>
      <c r="EL81" s="146"/>
      <c r="EM81" s="146"/>
      <c r="EN81" s="146"/>
      <c r="EO81" s="146"/>
      <c r="EQ81" s="146"/>
      <c r="ER81" s="146"/>
      <c r="ES81" s="146"/>
      <c r="ET81" s="146"/>
      <c r="EV81" s="146"/>
      <c r="EW81" s="146"/>
      <c r="EX81" s="146"/>
      <c r="EY81" s="146"/>
      <c r="FA81" s="146"/>
      <c r="FB81" s="146"/>
      <c r="FC81" s="146"/>
      <c r="FD81" s="146"/>
      <c r="FF81" s="146"/>
      <c r="FG81" s="146"/>
      <c r="FH81" s="146"/>
      <c r="FI81" s="146"/>
    </row>
    <row r="82" spans="2:165" s="211" customFormat="1" ht="12.75" hidden="1" customHeight="1">
      <c r="B82" s="146" t="s">
        <v>265</v>
      </c>
      <c r="C82" s="146"/>
      <c r="D82" s="146"/>
      <c r="E82" s="146"/>
      <c r="F82" s="146"/>
      <c r="G82" s="146"/>
      <c r="H82" s="147" t="s">
        <v>192</v>
      </c>
      <c r="J82" s="185"/>
      <c r="K82" s="185"/>
      <c r="L82" s="185"/>
      <c r="M82" s="185"/>
      <c r="N82" s="185"/>
      <c r="O82" s="185"/>
      <c r="P82" s="185"/>
      <c r="Q82" s="185"/>
      <c r="R82" s="185"/>
      <c r="S82" s="185"/>
      <c r="T82" s="185"/>
      <c r="U82" s="185"/>
      <c r="V82" s="185"/>
      <c r="W82" s="185"/>
      <c r="X82" s="185"/>
      <c r="Y82" s="185"/>
      <c r="Z82" s="185"/>
      <c r="AA82" s="185"/>
      <c r="AB82" s="148">
        <f>IF(ABS(AB15-'Group - Conso accounts (1)'!N20)&lt;0.001,0,AB15-'Group - Conso accounts (1)'!N20)</f>
        <v>0</v>
      </c>
      <c r="AC82" s="330">
        <f>IF(ABS(AC15-'Group - Conso accounts (1)'!O20)&lt;0.001,0,AC15-'Group - Conso accounts (1)'!O20)</f>
        <v>0</v>
      </c>
      <c r="AE82" s="185"/>
      <c r="AF82" s="185"/>
      <c r="AG82" s="185"/>
      <c r="AH82" s="185"/>
      <c r="AI82" s="185"/>
      <c r="AJ82" s="185"/>
      <c r="AK82" s="185"/>
      <c r="AL82" s="185"/>
      <c r="AM82" s="185"/>
      <c r="AN82" s="185"/>
      <c r="AO82" s="185"/>
      <c r="AP82" s="185"/>
      <c r="AQ82" s="185"/>
      <c r="AR82" s="185"/>
      <c r="AS82" s="185"/>
      <c r="AT82" s="185"/>
      <c r="AU82" s="185"/>
      <c r="AV82" s="185"/>
      <c r="AW82" s="148">
        <f>IF(ABS(AW15-'Group - Conso accounts (1)'!V20)&lt;0.001,0,AW15-'Group - Conso accounts (1)'!V20)</f>
        <v>0</v>
      </c>
      <c r="AX82" s="330">
        <f>IF(ABS(AX15-'Group - Conso accounts (1)'!W20)&lt;0.001,0,AX15-'Group - Conso accounts (1)'!W20)</f>
        <v>0</v>
      </c>
      <c r="AZ82" s="185"/>
      <c r="BA82" s="185"/>
      <c r="BB82" s="185"/>
      <c r="BC82" s="185"/>
      <c r="BD82" s="185"/>
      <c r="BE82" s="185"/>
      <c r="BF82" s="185"/>
      <c r="BG82" s="185"/>
      <c r="BH82" s="185"/>
      <c r="BI82" s="185"/>
      <c r="BJ82" s="185"/>
      <c r="BK82" s="185"/>
      <c r="BL82" s="185"/>
      <c r="BM82" s="185"/>
      <c r="BN82" s="185"/>
      <c r="BO82" s="185"/>
      <c r="BP82" s="185"/>
      <c r="BQ82" s="185"/>
      <c r="BR82" s="148">
        <f>IF(ABS(BR15-'Group - Conso accounts (1)'!AC20)&lt;0.001,0,BR15-'Group - Conso accounts (1)'!AC20)</f>
        <v>0</v>
      </c>
      <c r="BS82" s="330">
        <f>IF(ABS(BS15-'Group - Conso accounts (1)'!AD20)&lt;0.001,0,BS15-'Group - Conso accounts (1)'!AD20)</f>
        <v>0</v>
      </c>
      <c r="BU82" s="185"/>
      <c r="BV82" s="185"/>
      <c r="BW82" s="185"/>
      <c r="BX82" s="185"/>
      <c r="BY82" s="185"/>
      <c r="BZ82" s="185"/>
      <c r="CA82" s="185"/>
      <c r="CB82" s="185"/>
      <c r="CC82" s="185"/>
      <c r="CD82" s="185"/>
      <c r="CE82" s="185"/>
      <c r="CF82" s="185"/>
      <c r="CG82" s="185"/>
      <c r="CH82" s="185"/>
      <c r="CI82" s="185"/>
      <c r="CJ82" s="185"/>
      <c r="CK82" s="185"/>
      <c r="CL82" s="185"/>
      <c r="CM82" s="148">
        <f>IF(ABS(CM15-'Group - Conso accounts (1)'!AK20)&lt;0.001,0,CM15-'Group - Conso accounts (1)'!AK20)</f>
        <v>0</v>
      </c>
      <c r="CN82" s="330">
        <f>IF(ABS(CN15-'Group - Conso accounts (1)'!AL20)&lt;0.001,0,CN15-'Group - Conso accounts (1)'!AL20)</f>
        <v>0</v>
      </c>
      <c r="CP82" s="185"/>
      <c r="CQ82" s="185"/>
      <c r="CR82" s="185"/>
      <c r="CS82" s="185"/>
      <c r="CT82" s="185"/>
      <c r="CU82" s="185"/>
      <c r="CV82" s="185"/>
      <c r="CW82" s="185"/>
      <c r="CX82" s="185"/>
      <c r="CY82" s="185"/>
      <c r="CZ82" s="185"/>
      <c r="DA82" s="185"/>
      <c r="DB82" s="185"/>
      <c r="DC82" s="185"/>
      <c r="DD82" s="185"/>
      <c r="DE82" s="185"/>
      <c r="DF82" s="185"/>
      <c r="DG82" s="185"/>
      <c r="DH82" s="148">
        <f>IF(ABS(DH15-'Group - Conso accounts (1)'!AR20)&lt;0.001,0,DH15-'Group - Conso accounts (1)'!AR20)</f>
        <v>0</v>
      </c>
      <c r="DI82" s="330">
        <f>IF(ABS(DI15-'Group - Conso accounts (1)'!AS20)&lt;0.001,0,DI15-'Group - Conso accounts (1)'!AS20)</f>
        <v>0</v>
      </c>
      <c r="DK82" s="185"/>
      <c r="DL82" s="185"/>
      <c r="DM82" s="185"/>
      <c r="DN82" s="185"/>
      <c r="DO82" s="185"/>
      <c r="DP82" s="185"/>
      <c r="DQ82" s="185"/>
      <c r="DR82" s="185"/>
      <c r="DS82" s="185"/>
      <c r="DT82" s="185"/>
      <c r="DU82" s="185"/>
      <c r="DV82" s="185"/>
      <c r="DW82" s="185"/>
      <c r="DX82" s="185"/>
      <c r="DY82" s="185"/>
      <c r="DZ82" s="185"/>
      <c r="EA82" s="185"/>
      <c r="EB82" s="185"/>
      <c r="EC82" s="148">
        <f>IF(ABS(EC15-'Group - Conso accounts (1)'!AZ20)&lt;0.001,0,EC15-'Group - Conso accounts (1)'!AZ20)</f>
        <v>0</v>
      </c>
      <c r="ED82" s="330">
        <f>IF(ABS(ED15-'Group - Conso accounts (1)'!BA20)&lt;0.001,0,ED15-'Group - Conso accounts (1)'!BA20)</f>
        <v>0</v>
      </c>
      <c r="EG82" s="146"/>
      <c r="EH82" s="146"/>
      <c r="EI82" s="146"/>
      <c r="EJ82" s="146"/>
      <c r="EL82" s="146"/>
      <c r="EM82" s="146"/>
      <c r="EN82" s="146"/>
      <c r="EO82" s="146"/>
      <c r="EQ82" s="146"/>
      <c r="ER82" s="146"/>
      <c r="ES82" s="146"/>
      <c r="ET82" s="146"/>
      <c r="EV82" s="146"/>
      <c r="EW82" s="146"/>
      <c r="EX82" s="146"/>
      <c r="EY82" s="146"/>
      <c r="FA82" s="146"/>
      <c r="FB82" s="146"/>
      <c r="FC82" s="146"/>
      <c r="FD82" s="146"/>
      <c r="FF82" s="146"/>
      <c r="FG82" s="146"/>
      <c r="FH82" s="146"/>
      <c r="FI82" s="146"/>
    </row>
    <row r="83" spans="2:165" s="211" customFormat="1" ht="12.75" hidden="1" customHeight="1">
      <c r="B83" s="146" t="s">
        <v>296</v>
      </c>
      <c r="C83" s="146"/>
      <c r="D83" s="146"/>
      <c r="E83" s="146"/>
      <c r="F83" s="146"/>
      <c r="G83" s="146"/>
      <c r="H83" s="147" t="s">
        <v>192</v>
      </c>
      <c r="J83" s="185"/>
      <c r="K83" s="185"/>
      <c r="L83" s="185"/>
      <c r="M83" s="185"/>
      <c r="N83" s="185"/>
      <c r="O83" s="185"/>
      <c r="P83" s="185"/>
      <c r="Q83" s="185"/>
      <c r="R83" s="185"/>
      <c r="S83" s="185"/>
      <c r="T83" s="185"/>
      <c r="U83" s="185"/>
      <c r="V83" s="148">
        <f>IF(ABS(V17-'Group - Conso accounts (1)'!N23)&lt;0.001,0,V17-'Group - Conso accounts (1)'!N23)</f>
        <v>0</v>
      </c>
      <c r="W83" s="148">
        <f>IF(ABS(W17-'Group - Conso accounts (1)'!O23)&lt;0.001,0,W17-'Group - Conso accounts (1)'!O23)</f>
        <v>0</v>
      </c>
      <c r="X83" s="148">
        <f>IF(ABS(X17-'Group - Conso accounts (1)'!N25)&lt;0.001,0,X17-'Group - Conso accounts (1)'!N25)</f>
        <v>0</v>
      </c>
      <c r="Y83" s="148">
        <f>IF(ABS(Y17-'Group - Conso accounts (1)'!O25)&lt;0.001,0,Y17-'Group - Conso accounts (1)'!O25)</f>
        <v>0</v>
      </c>
      <c r="Z83" s="185"/>
      <c r="AA83" s="185"/>
      <c r="AB83" s="148">
        <f>IF(ABS(AB17-'Group - Conso accounts (1)'!N22)&lt;0.001,0,AB17-'Group - Conso accounts (1)'!N22)</f>
        <v>0</v>
      </c>
      <c r="AC83" s="330">
        <f>IF(ABS(AC17-'Group - Conso accounts (1)'!O22)&lt;0.001,0,AC17-'Group - Conso accounts (1)'!O22)</f>
        <v>0</v>
      </c>
      <c r="AE83" s="185"/>
      <c r="AF83" s="185"/>
      <c r="AG83" s="185"/>
      <c r="AH83" s="185"/>
      <c r="AI83" s="185"/>
      <c r="AJ83" s="185"/>
      <c r="AK83" s="185"/>
      <c r="AL83" s="185"/>
      <c r="AM83" s="185"/>
      <c r="AN83" s="185"/>
      <c r="AO83" s="185"/>
      <c r="AP83" s="185"/>
      <c r="AQ83" s="148">
        <f>IF(ABS(AQ17-'Group - Conso accounts (1)'!V23)&lt;0.001,0,AQ17-'Group - Conso accounts (1)'!V23)</f>
        <v>0</v>
      </c>
      <c r="AR83" s="148">
        <f>IF(ABS(AR17-'Group - Conso accounts (1)'!W23)&lt;0.001,0,AR17-'Group - Conso accounts (1)'!W23)</f>
        <v>0</v>
      </c>
      <c r="AS83" s="148">
        <f>IF(ABS(AS17-'Group - Conso accounts (1)'!V25)&lt;0.001,0,AS17-'Group - Conso accounts (1)'!V25)</f>
        <v>0</v>
      </c>
      <c r="AT83" s="148">
        <f>IF(ABS(AT17-'Group - Conso accounts (1)'!W25)&lt;0.001,0,AT17-'Group - Conso accounts (1)'!W25)</f>
        <v>0</v>
      </c>
      <c r="AU83" s="185"/>
      <c r="AV83" s="185"/>
      <c r="AW83" s="148">
        <f>IF(ABS(AW17-'Group - Conso accounts (1)'!V22)&lt;0.001,0,AW17-'Group - Conso accounts (1)'!V22)</f>
        <v>0</v>
      </c>
      <c r="AX83" s="330">
        <f>IF(ABS(AX17-'Group - Conso accounts (1)'!W22)&lt;0.001,0,AX17-'Group - Conso accounts (1)'!W22)</f>
        <v>0</v>
      </c>
      <c r="AZ83" s="185"/>
      <c r="BA83" s="185"/>
      <c r="BB83" s="185"/>
      <c r="BC83" s="185"/>
      <c r="BD83" s="185"/>
      <c r="BE83" s="185"/>
      <c r="BF83" s="185"/>
      <c r="BG83" s="185"/>
      <c r="BH83" s="185"/>
      <c r="BI83" s="185"/>
      <c r="BJ83" s="185"/>
      <c r="BK83" s="185"/>
      <c r="BL83" s="148">
        <f>IF(ABS(BL17-'Group - Conso accounts (1)'!AC23)&lt;0.001,0,BL17-'Group - Conso accounts (1)'!AC23)</f>
        <v>0</v>
      </c>
      <c r="BM83" s="148">
        <f>IF(ABS(BM17-'Group - Conso accounts (1)'!AD23)&lt;0.001,0,BM17-'Group - Conso accounts (1)'!AD23)</f>
        <v>0</v>
      </c>
      <c r="BN83" s="148">
        <f>IF(ABS(BN17-'Group - Conso accounts (1)'!AC25)&lt;0.001,0,BN17-'Group - Conso accounts (1)'!AC25)</f>
        <v>0</v>
      </c>
      <c r="BO83" s="148">
        <f>IF(ABS(BO17-'Group - Conso accounts (1)'!AD25)&lt;0.001,0,BO17-'Group - Conso accounts (1)'!AD25)</f>
        <v>0</v>
      </c>
      <c r="BP83" s="185"/>
      <c r="BQ83" s="185"/>
      <c r="BR83" s="148">
        <f>IF(ABS(BR17-'Group - Conso accounts (1)'!AC22)&lt;0.001,0,BR17-'Group - Conso accounts (1)'!AC22)</f>
        <v>0</v>
      </c>
      <c r="BS83" s="330">
        <f>IF(ABS(BS17-'Group - Conso accounts (1)'!AD22)&lt;0.001,0,BS17-'Group - Conso accounts (1)'!AD22)</f>
        <v>0</v>
      </c>
      <c r="BU83" s="185"/>
      <c r="BV83" s="185"/>
      <c r="BW83" s="185"/>
      <c r="BX83" s="185"/>
      <c r="BY83" s="185"/>
      <c r="BZ83" s="185"/>
      <c r="CA83" s="185"/>
      <c r="CB83" s="185"/>
      <c r="CC83" s="185"/>
      <c r="CD83" s="185"/>
      <c r="CE83" s="185"/>
      <c r="CF83" s="185"/>
      <c r="CG83" s="148">
        <f>IF(ABS(CG17-'Group - Conso accounts (1)'!AK23)&lt;0.001,0,CG17-'Group - Conso accounts (1)'!AK23)</f>
        <v>0</v>
      </c>
      <c r="CH83" s="148">
        <f>IF(ABS(CH17-'Group - Conso accounts (1)'!AL23)&lt;0.001,0,CH17-'Group - Conso accounts (1)'!AL23)</f>
        <v>0</v>
      </c>
      <c r="CI83" s="148">
        <f>IF(ABS(CI17-'Group - Conso accounts (1)'!AK25)&lt;0.001,0,CI17-'Group - Conso accounts (1)'!AK25)</f>
        <v>0</v>
      </c>
      <c r="CJ83" s="148">
        <f>IF(ABS(CJ17-'Group - Conso accounts (1)'!AL25)&lt;0.001,0,CJ17-'Group - Conso accounts (1)'!AL25)</f>
        <v>0</v>
      </c>
      <c r="CK83" s="185"/>
      <c r="CL83" s="185"/>
      <c r="CM83" s="148">
        <f>IF(ABS(CM17-'Group - Conso accounts (1)'!AK22)&lt;0.001,0,CM17-'Group - Conso accounts (1)'!AK22)</f>
        <v>0</v>
      </c>
      <c r="CN83" s="330">
        <f>IF(ABS(CN17-'Group - Conso accounts (1)'!AL22)&lt;0.001,0,CN17-'Group - Conso accounts (1)'!AL22)</f>
        <v>0</v>
      </c>
      <c r="CP83" s="185"/>
      <c r="CQ83" s="185"/>
      <c r="CR83" s="185"/>
      <c r="CS83" s="185"/>
      <c r="CT83" s="185"/>
      <c r="CU83" s="185"/>
      <c r="CV83" s="185"/>
      <c r="CW83" s="185"/>
      <c r="CX83" s="185"/>
      <c r="CY83" s="185"/>
      <c r="CZ83" s="185"/>
      <c r="DA83" s="185"/>
      <c r="DB83" s="148">
        <f>IF(ABS(DB17-'Group - Conso accounts (1)'!AR23)&lt;0.001,0,DB17-'Group - Conso accounts (1)'!AR23)</f>
        <v>0</v>
      </c>
      <c r="DC83" s="148">
        <f>IF(ABS(DC17-'Group - Conso accounts (1)'!AS23)&lt;0.001,0,DC17-'Group - Conso accounts (1)'!AS23)</f>
        <v>0</v>
      </c>
      <c r="DD83" s="148">
        <f>IF(ABS(DD17-'Group - Conso accounts (1)'!AR25)&lt;0.001,0,DD17-'Group - Conso accounts (1)'!AR25)</f>
        <v>0</v>
      </c>
      <c r="DE83" s="148">
        <f>IF(ABS(DE17-'Group - Conso accounts (1)'!AS25)&lt;0.001,0,DE17-'Group - Conso accounts (1)'!AS25)</f>
        <v>0</v>
      </c>
      <c r="DF83" s="185"/>
      <c r="DG83" s="185"/>
      <c r="DH83" s="148">
        <f>IF(ABS(DH17-'Group - Conso accounts (1)'!AR22)&lt;0.001,0,DH17-'Group - Conso accounts (1)'!AR22)</f>
        <v>0</v>
      </c>
      <c r="DI83" s="330">
        <f>IF(ABS(DI17-'Group - Conso accounts (1)'!AS22)&lt;0.001,0,DI17-'Group - Conso accounts (1)'!AS22)</f>
        <v>0</v>
      </c>
      <c r="DK83" s="185"/>
      <c r="DL83" s="185"/>
      <c r="DM83" s="185"/>
      <c r="DN83" s="185"/>
      <c r="DO83" s="185"/>
      <c r="DP83" s="185"/>
      <c r="DQ83" s="185"/>
      <c r="DR83" s="185"/>
      <c r="DS83" s="185"/>
      <c r="DT83" s="185"/>
      <c r="DU83" s="185"/>
      <c r="DV83" s="185"/>
      <c r="DW83" s="148">
        <f>IF(ABS(DW17-'Group - Conso accounts (1)'!AZ23)&lt;0.001,0,DW17-'Group - Conso accounts (1)'!AZ23)</f>
        <v>0</v>
      </c>
      <c r="DX83" s="148">
        <f>IF(ABS(DX17-'Group - Conso accounts (1)'!BA23)&lt;0.001,0,DX17-'Group - Conso accounts (1)'!BA23)</f>
        <v>0</v>
      </c>
      <c r="DY83" s="148">
        <f>IF(ABS(DY17-'Group - Conso accounts (1)'!AZ25)&lt;0.001,0,DY17-'Group - Conso accounts (1)'!AZ25)</f>
        <v>0</v>
      </c>
      <c r="DZ83" s="148">
        <f>IF(ABS(DZ17-'Group - Conso accounts (1)'!BA25)&lt;0.001,0,DZ17-'Group - Conso accounts (1)'!BA25)</f>
        <v>0</v>
      </c>
      <c r="EA83" s="185"/>
      <c r="EB83" s="185"/>
      <c r="EC83" s="148">
        <f>IF(ABS(EC17-'Group - Conso accounts (1)'!AZ22)&lt;0.001,0,EC17-'Group - Conso accounts (1)'!AZ22)</f>
        <v>0</v>
      </c>
      <c r="ED83" s="330">
        <f>IF(ABS(ED17-'Group - Conso accounts (1)'!BA22)&lt;0.001,0,ED17-'Group - Conso accounts (1)'!BA22)</f>
        <v>0</v>
      </c>
      <c r="EG83" s="146"/>
      <c r="EH83" s="146"/>
      <c r="EI83" s="146"/>
      <c r="EJ83" s="146"/>
      <c r="EL83" s="146"/>
      <c r="EM83" s="146"/>
      <c r="EN83" s="146"/>
      <c r="EO83" s="146"/>
      <c r="EQ83" s="146"/>
      <c r="ER83" s="146"/>
      <c r="ES83" s="146"/>
      <c r="ET83" s="146"/>
      <c r="EV83" s="146"/>
      <c r="EW83" s="146"/>
      <c r="EX83" s="146"/>
      <c r="EY83" s="146"/>
      <c r="FA83" s="146"/>
      <c r="FB83" s="146"/>
      <c r="FC83" s="146"/>
      <c r="FD83" s="146"/>
      <c r="FF83" s="146"/>
      <c r="FG83" s="146"/>
      <c r="FH83" s="146"/>
      <c r="FI83" s="146"/>
    </row>
    <row r="84" spans="2:165" s="211" customFormat="1" ht="12.75" hidden="1" customHeight="1">
      <c r="B84" s="146" t="s">
        <v>319</v>
      </c>
      <c r="C84" s="146"/>
      <c r="D84" s="146"/>
      <c r="E84" s="146"/>
      <c r="F84" s="146"/>
      <c r="G84" s="146"/>
      <c r="H84" s="147" t="s">
        <v>192</v>
      </c>
      <c r="J84" s="185"/>
      <c r="K84" s="185"/>
      <c r="L84" s="185"/>
      <c r="M84" s="185"/>
      <c r="N84" s="185"/>
      <c r="O84" s="185"/>
      <c r="P84" s="185"/>
      <c r="Q84" s="185"/>
      <c r="R84" s="185"/>
      <c r="S84" s="185"/>
      <c r="T84" s="185"/>
      <c r="U84" s="185"/>
      <c r="V84" s="185"/>
      <c r="W84" s="185"/>
      <c r="X84" s="185"/>
      <c r="Y84" s="185"/>
      <c r="Z84" s="185"/>
      <c r="AA84" s="185"/>
      <c r="AB84" s="148">
        <f>IF(ABS(AB19-'Group - Conso accounts (1)'!N26)&lt;0.001,0,AB19-'Group - Conso accounts (1)'!N26)</f>
        <v>0</v>
      </c>
      <c r="AC84" s="330">
        <f>IF(ABS(AC19-'Group - Conso accounts (1)'!O26)&lt;0.001,0,AC19-'Group - Conso accounts (1)'!O26)</f>
        <v>0</v>
      </c>
      <c r="AE84" s="185"/>
      <c r="AF84" s="185"/>
      <c r="AG84" s="185"/>
      <c r="AH84" s="185"/>
      <c r="AI84" s="185"/>
      <c r="AJ84" s="185"/>
      <c r="AK84" s="185"/>
      <c r="AL84" s="185"/>
      <c r="AM84" s="185"/>
      <c r="AN84" s="185"/>
      <c r="AO84" s="185"/>
      <c r="AP84" s="185"/>
      <c r="AQ84" s="185"/>
      <c r="AR84" s="185"/>
      <c r="AS84" s="185"/>
      <c r="AT84" s="185"/>
      <c r="AU84" s="185"/>
      <c r="AV84" s="185"/>
      <c r="AW84" s="148">
        <f>IF(ABS(AW19-'Group - Conso accounts (1)'!V26)&lt;0.001,0,AW19-'Group - Conso accounts (1)'!V26)</f>
        <v>0</v>
      </c>
      <c r="AX84" s="330">
        <f>IF(ABS(AX19-'Group - Conso accounts (1)'!W26)&lt;0.001,0,AX19-'Group - Conso accounts (1)'!W26)</f>
        <v>0</v>
      </c>
      <c r="AZ84" s="185"/>
      <c r="BA84" s="185"/>
      <c r="BB84" s="185"/>
      <c r="BC84" s="185"/>
      <c r="BD84" s="185"/>
      <c r="BE84" s="185"/>
      <c r="BF84" s="185"/>
      <c r="BG84" s="185"/>
      <c r="BH84" s="185"/>
      <c r="BI84" s="185"/>
      <c r="BJ84" s="185"/>
      <c r="BK84" s="185"/>
      <c r="BL84" s="185"/>
      <c r="BM84" s="185"/>
      <c r="BN84" s="185"/>
      <c r="BO84" s="185"/>
      <c r="BP84" s="185"/>
      <c r="BQ84" s="185"/>
      <c r="BR84" s="148">
        <f>IF(ABS(BR19-'Group - Conso accounts (1)'!AC26)&lt;0.001,0,BR19-'Group - Conso accounts (1)'!AC26)</f>
        <v>0</v>
      </c>
      <c r="BS84" s="330">
        <f>IF(ABS(BS19-'Group - Conso accounts (1)'!AD26)&lt;0.001,0,BS19-'Group - Conso accounts (1)'!AD26)</f>
        <v>0</v>
      </c>
      <c r="BU84" s="185"/>
      <c r="BV84" s="185"/>
      <c r="BW84" s="185"/>
      <c r="BX84" s="185"/>
      <c r="BY84" s="185"/>
      <c r="BZ84" s="185"/>
      <c r="CA84" s="185"/>
      <c r="CB84" s="185"/>
      <c r="CC84" s="185"/>
      <c r="CD84" s="185"/>
      <c r="CE84" s="185"/>
      <c r="CF84" s="185"/>
      <c r="CG84" s="185"/>
      <c r="CH84" s="185"/>
      <c r="CI84" s="185"/>
      <c r="CJ84" s="185"/>
      <c r="CK84" s="185"/>
      <c r="CL84" s="185"/>
      <c r="CM84" s="148">
        <f>IF(ABS(CM19-'Group - Conso accounts (1)'!AK26)&lt;0.001,0,CM19-'Group - Conso accounts (1)'!AK26)</f>
        <v>0</v>
      </c>
      <c r="CN84" s="330">
        <f>IF(ABS(CN19-'Group - Conso accounts (1)'!AL26)&lt;0.001,0,CN19-'Group - Conso accounts (1)'!AL26)</f>
        <v>0</v>
      </c>
      <c r="CP84" s="185"/>
      <c r="CQ84" s="185"/>
      <c r="CR84" s="185"/>
      <c r="CS84" s="185"/>
      <c r="CT84" s="185"/>
      <c r="CU84" s="185"/>
      <c r="CV84" s="185"/>
      <c r="CW84" s="185"/>
      <c r="CX84" s="185"/>
      <c r="CY84" s="185"/>
      <c r="CZ84" s="185"/>
      <c r="DA84" s="185"/>
      <c r="DB84" s="185"/>
      <c r="DC84" s="185"/>
      <c r="DD84" s="185"/>
      <c r="DE84" s="185"/>
      <c r="DF84" s="185"/>
      <c r="DG84" s="185"/>
      <c r="DH84" s="148">
        <f>IF(ABS(DH19-'Group - Conso accounts (1)'!AR26)&lt;0.001,0,DH19-'Group - Conso accounts (1)'!AR26)</f>
        <v>0</v>
      </c>
      <c r="DI84" s="330">
        <f>IF(ABS(DI19-'Group - Conso accounts (1)'!AS26)&lt;0.001,0,DI19-'Group - Conso accounts (1)'!AS26)</f>
        <v>0</v>
      </c>
      <c r="DK84" s="185"/>
      <c r="DL84" s="185"/>
      <c r="DM84" s="185"/>
      <c r="DN84" s="185"/>
      <c r="DO84" s="185"/>
      <c r="DP84" s="185"/>
      <c r="DQ84" s="185"/>
      <c r="DR84" s="185"/>
      <c r="DS84" s="185"/>
      <c r="DT84" s="185"/>
      <c r="DU84" s="185"/>
      <c r="DV84" s="185"/>
      <c r="DW84" s="185"/>
      <c r="DX84" s="185"/>
      <c r="DY84" s="185"/>
      <c r="DZ84" s="185"/>
      <c r="EA84" s="185"/>
      <c r="EB84" s="185"/>
      <c r="EC84" s="148">
        <f>IF(ABS(EC19-'Group - Conso accounts (1)'!AZ26)&lt;0.001,0,EC19-'Group - Conso accounts (1)'!AZ26)</f>
        <v>0</v>
      </c>
      <c r="ED84" s="330">
        <f>IF(ABS(ED19-'Group - Conso accounts (1)'!BA26)&lt;0.001,0,ED19-'Group - Conso accounts (1)'!BA26)</f>
        <v>0</v>
      </c>
      <c r="EG84" s="146"/>
      <c r="EH84" s="146"/>
      <c r="EI84" s="146"/>
      <c r="EJ84" s="146"/>
      <c r="EL84" s="146"/>
      <c r="EM84" s="146"/>
      <c r="EN84" s="146"/>
      <c r="EO84" s="146"/>
      <c r="EQ84" s="146"/>
      <c r="ER84" s="146"/>
      <c r="ES84" s="146"/>
      <c r="ET84" s="146"/>
      <c r="EV84" s="146"/>
      <c r="EW84" s="146"/>
      <c r="EX84" s="146"/>
      <c r="EY84" s="146"/>
      <c r="FA84" s="146"/>
      <c r="FB84" s="146"/>
      <c r="FC84" s="146"/>
      <c r="FD84" s="146"/>
      <c r="FF84" s="146"/>
      <c r="FG84" s="146"/>
      <c r="FH84" s="146"/>
      <c r="FI84" s="146"/>
    </row>
    <row r="85" spans="2:165" s="211" customFormat="1" ht="12.75" hidden="1" customHeight="1">
      <c r="B85" s="146" t="s">
        <v>238</v>
      </c>
      <c r="C85" s="146"/>
      <c r="D85" s="146"/>
      <c r="E85" s="146"/>
      <c r="F85" s="146"/>
      <c r="G85" s="146"/>
      <c r="H85" s="147" t="s">
        <v>192</v>
      </c>
      <c r="J85" s="185"/>
      <c r="K85" s="185"/>
      <c r="L85" s="185"/>
      <c r="M85" s="185"/>
      <c r="N85" s="185"/>
      <c r="O85" s="185"/>
      <c r="P85" s="185"/>
      <c r="Q85" s="185"/>
      <c r="R85" s="185"/>
      <c r="S85" s="185"/>
      <c r="T85" s="185"/>
      <c r="U85" s="185"/>
      <c r="V85" s="148">
        <f>IF(ABS(V20-'Group - Conso accounts (1)'!N28)&lt;0.001,0,V20-'Group - Conso accounts (1)'!N28)</f>
        <v>0</v>
      </c>
      <c r="W85" s="148">
        <f>IF(ABS(W20-'Group - Conso accounts (1)'!O28)&lt;0.001,0,W20-'Group - Conso accounts (1)'!O28)</f>
        <v>0</v>
      </c>
      <c r="X85" s="148">
        <f>IF(ABS(X20-'Group - Conso accounts (1)'!N29)&lt;0.001,0,X20-'Group - Conso accounts (1)'!N29)</f>
        <v>0</v>
      </c>
      <c r="Y85" s="148">
        <f>IF(ABS(Y20-'Group - Conso accounts (1)'!O29)&lt;0.001,0,Y20-'Group - Conso accounts (1)'!O29)</f>
        <v>0</v>
      </c>
      <c r="Z85" s="185"/>
      <c r="AA85" s="185"/>
      <c r="AB85" s="148">
        <f>IF(ABS(AB20-'Group - Conso accounts (1)'!N27)&lt;0.001,0,AB20-'Group - Conso accounts (1)'!N27)</f>
        <v>0</v>
      </c>
      <c r="AC85" s="330">
        <f>IF(ABS(AC20-'Group - Conso accounts (1)'!O27)&lt;0.001,0,AC20-'Group - Conso accounts (1)'!O27)</f>
        <v>0</v>
      </c>
      <c r="AE85" s="185"/>
      <c r="AF85" s="185"/>
      <c r="AG85" s="185"/>
      <c r="AH85" s="185"/>
      <c r="AI85" s="185"/>
      <c r="AJ85" s="185"/>
      <c r="AK85" s="185"/>
      <c r="AL85" s="185"/>
      <c r="AM85" s="185"/>
      <c r="AN85" s="185"/>
      <c r="AO85" s="185"/>
      <c r="AP85" s="185"/>
      <c r="AQ85" s="148">
        <f>IF(ABS(AQ20-'Group - Conso accounts (1)'!V28)&lt;0.001,0,AQ20-'Group - Conso accounts (1)'!V28)</f>
        <v>0</v>
      </c>
      <c r="AR85" s="148">
        <f>IF(ABS(AR20-'Group - Conso accounts (1)'!W28)&lt;0.001,0,AR20-'Group - Conso accounts (1)'!W28)</f>
        <v>0</v>
      </c>
      <c r="AS85" s="148">
        <f>IF(ABS(AS20-'Group - Conso accounts (1)'!V29)&lt;0.001,0,AS20-'Group - Conso accounts (1)'!V29)</f>
        <v>0</v>
      </c>
      <c r="AT85" s="148">
        <f>IF(ABS(AT20-'Group - Conso accounts (1)'!W29)&lt;0.001,0,AT20-'Group - Conso accounts (1)'!W29)</f>
        <v>0</v>
      </c>
      <c r="AU85" s="185"/>
      <c r="AV85" s="185"/>
      <c r="AW85" s="148">
        <f>IF(ABS(AW20-'Group - Conso accounts (1)'!V27)&lt;0.001,0,AW20-'Group - Conso accounts (1)'!V27)</f>
        <v>0</v>
      </c>
      <c r="AX85" s="330">
        <f>IF(ABS(AX20-'Group - Conso accounts (1)'!W27)&lt;0.001,0,AX20-'Group - Conso accounts (1)'!W27)</f>
        <v>0</v>
      </c>
      <c r="AZ85" s="185"/>
      <c r="BA85" s="185"/>
      <c r="BB85" s="185"/>
      <c r="BC85" s="185"/>
      <c r="BD85" s="185"/>
      <c r="BE85" s="185"/>
      <c r="BF85" s="185"/>
      <c r="BG85" s="185"/>
      <c r="BH85" s="185"/>
      <c r="BI85" s="185"/>
      <c r="BJ85" s="185"/>
      <c r="BK85" s="185"/>
      <c r="BL85" s="148">
        <f>IF(ABS(BL20-'Group - Conso accounts (1)'!AC28)&lt;0.001,0,BL20-'Group - Conso accounts (1)'!AC28)</f>
        <v>0</v>
      </c>
      <c r="BM85" s="148">
        <f>IF(ABS(BM20-'Group - Conso accounts (1)'!AD28)&lt;0.001,0,BM20-'Group - Conso accounts (1)'!AD28)</f>
        <v>0</v>
      </c>
      <c r="BN85" s="148">
        <f>IF(ABS(BN20-'Group - Conso accounts (1)'!AC29)&lt;0.001,0,BN20-'Group - Conso accounts (1)'!AC29)</f>
        <v>0</v>
      </c>
      <c r="BO85" s="148">
        <f>IF(ABS(BO20-'Group - Conso accounts (1)'!AD29)&lt;0.001,0,BO20-'Group - Conso accounts (1)'!AD29)</f>
        <v>0</v>
      </c>
      <c r="BP85" s="185"/>
      <c r="BQ85" s="185"/>
      <c r="BR85" s="148">
        <f>IF(ABS(BR20-'Group - Conso accounts (1)'!AC27)&lt;0.001,0,BR20-'Group - Conso accounts (1)'!AC27)</f>
        <v>0</v>
      </c>
      <c r="BS85" s="330">
        <f>IF(ABS(BS20-'Group - Conso accounts (1)'!AD27)&lt;0.001,0,BS20-'Group - Conso accounts (1)'!AD27)</f>
        <v>0</v>
      </c>
      <c r="BU85" s="185"/>
      <c r="BV85" s="185"/>
      <c r="BW85" s="185"/>
      <c r="BX85" s="185"/>
      <c r="BY85" s="185"/>
      <c r="BZ85" s="185"/>
      <c r="CA85" s="185"/>
      <c r="CB85" s="185"/>
      <c r="CC85" s="185"/>
      <c r="CD85" s="185"/>
      <c r="CE85" s="185"/>
      <c r="CF85" s="185"/>
      <c r="CG85" s="148">
        <f>IF(ABS(CG20-'Group - Conso accounts (1)'!AK28)&lt;0.001,0,CG20-'Group - Conso accounts (1)'!AK28)</f>
        <v>0</v>
      </c>
      <c r="CH85" s="148">
        <f>IF(ABS(CH20-'Group - Conso accounts (1)'!AL28)&lt;0.001,0,CH20-'Group - Conso accounts (1)'!AL28)</f>
        <v>0</v>
      </c>
      <c r="CI85" s="148">
        <f>IF(ABS(CI20-'Group - Conso accounts (1)'!AK29)&lt;0.001,0,CI20-'Group - Conso accounts (1)'!AK29)</f>
        <v>0</v>
      </c>
      <c r="CJ85" s="148">
        <f>IF(ABS(CJ20-'Group - Conso accounts (1)'!AL29)&lt;0.001,0,CJ20-'Group - Conso accounts (1)'!AL29)</f>
        <v>0</v>
      </c>
      <c r="CK85" s="185"/>
      <c r="CL85" s="185"/>
      <c r="CM85" s="148">
        <f>IF(ABS(CM20-'Group - Conso accounts (1)'!AK27)&lt;0.001,0,CM20-'Group - Conso accounts (1)'!AK27)</f>
        <v>0</v>
      </c>
      <c r="CN85" s="330">
        <f>IF(ABS(CN20-'Group - Conso accounts (1)'!AL27)&lt;0.001,0,CN20-'Group - Conso accounts (1)'!AL27)</f>
        <v>0</v>
      </c>
      <c r="CP85" s="185"/>
      <c r="CQ85" s="185"/>
      <c r="CR85" s="185"/>
      <c r="CS85" s="185"/>
      <c r="CT85" s="185"/>
      <c r="CU85" s="185"/>
      <c r="CV85" s="185"/>
      <c r="CW85" s="185"/>
      <c r="CX85" s="185"/>
      <c r="CY85" s="185"/>
      <c r="CZ85" s="185"/>
      <c r="DA85" s="185"/>
      <c r="DB85" s="148">
        <f>IF(ABS(DB20-'Group - Conso accounts (1)'!AR28)&lt;0.001,0,DB20-'Group - Conso accounts (1)'!AR28)</f>
        <v>0</v>
      </c>
      <c r="DC85" s="148">
        <f>IF(ABS(DC20-'Group - Conso accounts (1)'!AS28)&lt;0.001,0,DC20-'Group - Conso accounts (1)'!AS28)</f>
        <v>0</v>
      </c>
      <c r="DD85" s="148">
        <f>IF(ABS(DD20-'Group - Conso accounts (1)'!AR29)&lt;0.001,0,DD20-'Group - Conso accounts (1)'!AR29)</f>
        <v>0</v>
      </c>
      <c r="DE85" s="148">
        <f>IF(ABS(DE20-'Group - Conso accounts (1)'!AS29)&lt;0.001,0,DE20-'Group - Conso accounts (1)'!AS29)</f>
        <v>0</v>
      </c>
      <c r="DF85" s="185"/>
      <c r="DG85" s="185"/>
      <c r="DH85" s="148">
        <f>IF(ABS(DH20-'Group - Conso accounts (1)'!AR27)&lt;0.001,0,DH20-'Group - Conso accounts (1)'!AR27)</f>
        <v>0</v>
      </c>
      <c r="DI85" s="330">
        <f>IF(ABS(DI20-'Group - Conso accounts (1)'!AS27)&lt;0.001,0,DI20-'Group - Conso accounts (1)'!AS27)</f>
        <v>0</v>
      </c>
      <c r="DK85" s="185"/>
      <c r="DL85" s="185"/>
      <c r="DM85" s="185"/>
      <c r="DN85" s="185"/>
      <c r="DO85" s="185"/>
      <c r="DP85" s="185"/>
      <c r="DQ85" s="185"/>
      <c r="DR85" s="185"/>
      <c r="DS85" s="185"/>
      <c r="DT85" s="185"/>
      <c r="DU85" s="185"/>
      <c r="DV85" s="185"/>
      <c r="DW85" s="148">
        <f>IF(ABS(DW20-'Group - Conso accounts (1)'!AZ28)&lt;0.001,0,DW20-'Group - Conso accounts (1)'!AZ28)</f>
        <v>0</v>
      </c>
      <c r="DX85" s="148">
        <f>IF(ABS(DX20-'Group - Conso accounts (1)'!BA28)&lt;0.001,0,DX20-'Group - Conso accounts (1)'!BA28)</f>
        <v>0</v>
      </c>
      <c r="DY85" s="148">
        <f>IF(ABS(DY20-'Group - Conso accounts (1)'!AZ29)&lt;0.001,0,DY20-'Group - Conso accounts (1)'!AZ29)</f>
        <v>0</v>
      </c>
      <c r="DZ85" s="148">
        <f>IF(ABS(DZ20-'Group - Conso accounts (1)'!BA29)&lt;0.001,0,DZ20-'Group - Conso accounts (1)'!BA29)</f>
        <v>0</v>
      </c>
      <c r="EA85" s="185"/>
      <c r="EB85" s="185"/>
      <c r="EC85" s="148">
        <f>IF(ABS(EC20-'Group - Conso accounts (1)'!AZ27)&lt;0.001,0,EC20-'Group - Conso accounts (1)'!AZ27)</f>
        <v>0</v>
      </c>
      <c r="ED85" s="330">
        <f>IF(ABS(ED20-'Group - Conso accounts (1)'!BA27)&lt;0.001,0,ED20-'Group - Conso accounts (1)'!BA27)</f>
        <v>0</v>
      </c>
      <c r="EG85" s="146"/>
      <c r="EH85" s="146"/>
      <c r="EI85" s="146"/>
      <c r="EJ85" s="146"/>
      <c r="EL85" s="146"/>
      <c r="EM85" s="146"/>
      <c r="EN85" s="146"/>
      <c r="EO85" s="146"/>
      <c r="EQ85" s="146"/>
      <c r="ER85" s="146"/>
      <c r="ES85" s="146"/>
      <c r="ET85" s="146"/>
      <c r="EV85" s="146"/>
      <c r="EW85" s="146"/>
      <c r="EX85" s="146"/>
      <c r="EY85" s="146"/>
      <c r="FA85" s="146"/>
      <c r="FB85" s="146"/>
      <c r="FC85" s="146"/>
      <c r="FD85" s="146"/>
      <c r="FF85" s="146"/>
      <c r="FG85" s="146"/>
      <c r="FH85" s="146"/>
      <c r="FI85" s="146"/>
    </row>
    <row r="86" spans="2:165" s="211" customFormat="1" ht="12.75" hidden="1" customHeight="1">
      <c r="B86" s="146" t="s">
        <v>239</v>
      </c>
      <c r="C86" s="146"/>
      <c r="D86" s="146"/>
      <c r="E86" s="146"/>
      <c r="F86" s="146"/>
      <c r="G86" s="146"/>
      <c r="H86" s="147" t="s">
        <v>192</v>
      </c>
      <c r="J86" s="185"/>
      <c r="K86" s="185"/>
      <c r="L86" s="185"/>
      <c r="M86" s="185"/>
      <c r="N86" s="185"/>
      <c r="O86" s="185"/>
      <c r="P86" s="185"/>
      <c r="Q86" s="185"/>
      <c r="R86" s="185"/>
      <c r="S86" s="185"/>
      <c r="T86" s="185"/>
      <c r="U86" s="185"/>
      <c r="V86" s="185"/>
      <c r="W86" s="185"/>
      <c r="X86" s="185"/>
      <c r="Y86" s="185"/>
      <c r="Z86" s="185"/>
      <c r="AA86" s="185"/>
      <c r="AB86" s="185"/>
      <c r="AC86" s="330">
        <f>IF(ABS(AC21-'Group - Conso accounts (1)'!O30)&lt;0.001,0,AC21-'Group - Conso accounts (1)'!O30)</f>
        <v>0</v>
      </c>
      <c r="AE86" s="185"/>
      <c r="AF86" s="185"/>
      <c r="AG86" s="185"/>
      <c r="AH86" s="185"/>
      <c r="AI86" s="185"/>
      <c r="AJ86" s="185"/>
      <c r="AK86" s="185"/>
      <c r="AL86" s="185"/>
      <c r="AM86" s="185"/>
      <c r="AN86" s="185"/>
      <c r="AO86" s="185"/>
      <c r="AP86" s="185"/>
      <c r="AQ86" s="185"/>
      <c r="AR86" s="185"/>
      <c r="AS86" s="185"/>
      <c r="AT86" s="185"/>
      <c r="AU86" s="185"/>
      <c r="AV86" s="185"/>
      <c r="AW86" s="185"/>
      <c r="AX86" s="330">
        <f>IF(ABS(AX21-'Group - Conso accounts (1)'!W30)&lt;0.001,0,AX21-'Group - Conso accounts (1)'!W30)</f>
        <v>0</v>
      </c>
      <c r="AZ86" s="185"/>
      <c r="BA86" s="185"/>
      <c r="BB86" s="185"/>
      <c r="BC86" s="185"/>
      <c r="BD86" s="185"/>
      <c r="BE86" s="185"/>
      <c r="BF86" s="185"/>
      <c r="BG86" s="185"/>
      <c r="BH86" s="185"/>
      <c r="BI86" s="185"/>
      <c r="BJ86" s="185"/>
      <c r="BK86" s="185"/>
      <c r="BL86" s="185"/>
      <c r="BM86" s="185"/>
      <c r="BN86" s="185"/>
      <c r="BO86" s="185"/>
      <c r="BP86" s="185"/>
      <c r="BQ86" s="185"/>
      <c r="BR86" s="185"/>
      <c r="BS86" s="330">
        <f>IF(ABS(BS21-'Group - Conso accounts (1)'!AD30)&lt;0.001,0,BS21-'Group - Conso accounts (1)'!AD30)</f>
        <v>0</v>
      </c>
      <c r="BU86" s="185"/>
      <c r="BV86" s="185"/>
      <c r="BW86" s="185"/>
      <c r="BX86" s="185"/>
      <c r="BY86" s="185"/>
      <c r="BZ86" s="185"/>
      <c r="CA86" s="185"/>
      <c r="CB86" s="185"/>
      <c r="CC86" s="185"/>
      <c r="CD86" s="185"/>
      <c r="CE86" s="185"/>
      <c r="CF86" s="185"/>
      <c r="CG86" s="185"/>
      <c r="CH86" s="185"/>
      <c r="CI86" s="185"/>
      <c r="CJ86" s="185"/>
      <c r="CK86" s="185"/>
      <c r="CL86" s="185"/>
      <c r="CM86" s="185"/>
      <c r="CN86" s="330">
        <f>IF(ABS(CN21-'Group - Conso accounts (1)'!AL30)&lt;0.001,0,CN21-'Group - Conso accounts (1)'!AL30)</f>
        <v>0</v>
      </c>
      <c r="CP86" s="185"/>
      <c r="CQ86" s="185"/>
      <c r="CR86" s="185"/>
      <c r="CS86" s="185"/>
      <c r="CT86" s="185"/>
      <c r="CU86" s="185"/>
      <c r="CV86" s="185"/>
      <c r="CW86" s="185"/>
      <c r="CX86" s="185"/>
      <c r="CY86" s="185"/>
      <c r="CZ86" s="185"/>
      <c r="DA86" s="185"/>
      <c r="DB86" s="185"/>
      <c r="DC86" s="185"/>
      <c r="DD86" s="185"/>
      <c r="DE86" s="185"/>
      <c r="DF86" s="185"/>
      <c r="DG86" s="185"/>
      <c r="DH86" s="185"/>
      <c r="DI86" s="330">
        <f>IF(ABS(DI21-'Group - Conso accounts (1)'!AS30)&lt;0.001,0,DI21-'Group - Conso accounts (1)'!AS30)</f>
        <v>0</v>
      </c>
      <c r="DK86" s="185"/>
      <c r="DL86" s="185"/>
      <c r="DM86" s="185"/>
      <c r="DN86" s="185"/>
      <c r="DO86" s="185"/>
      <c r="DP86" s="185"/>
      <c r="DQ86" s="185"/>
      <c r="DR86" s="185"/>
      <c r="DS86" s="185"/>
      <c r="DT86" s="185"/>
      <c r="DU86" s="185"/>
      <c r="DV86" s="185"/>
      <c r="DW86" s="185"/>
      <c r="DX86" s="185"/>
      <c r="DY86" s="185"/>
      <c r="DZ86" s="185"/>
      <c r="EA86" s="185"/>
      <c r="EB86" s="185"/>
      <c r="EC86" s="185"/>
      <c r="ED86" s="330">
        <f>IF(ABS(ED21-'Group - Conso accounts (1)'!BA30)&lt;0.001,0,ED21-'Group - Conso accounts (1)'!BA30)</f>
        <v>0</v>
      </c>
      <c r="EG86" s="146"/>
      <c r="EH86" s="146"/>
      <c r="EI86" s="146"/>
      <c r="EJ86" s="146"/>
      <c r="EL86" s="146"/>
      <c r="EM86" s="146"/>
      <c r="EN86" s="146"/>
      <c r="EO86" s="146"/>
      <c r="EQ86" s="146"/>
      <c r="ER86" s="146"/>
      <c r="ES86" s="146"/>
      <c r="ET86" s="146"/>
      <c r="EV86" s="146"/>
      <c r="EW86" s="146"/>
      <c r="EX86" s="146"/>
      <c r="EY86" s="146"/>
      <c r="FA86" s="146"/>
      <c r="FB86" s="146"/>
      <c r="FC86" s="146"/>
      <c r="FD86" s="146"/>
      <c r="FF86" s="146"/>
      <c r="FG86" s="146"/>
      <c r="FH86" s="146"/>
      <c r="FI86" s="146"/>
    </row>
    <row r="87" spans="2:165" s="211" customFormat="1" ht="12.75" hidden="1" customHeight="1">
      <c r="B87" s="261" t="s">
        <v>339</v>
      </c>
      <c r="C87" s="261"/>
      <c r="D87" s="261"/>
      <c r="E87" s="261"/>
      <c r="F87" s="261"/>
      <c r="G87" s="146"/>
      <c r="H87" s="147" t="s">
        <v>192</v>
      </c>
      <c r="J87" s="185"/>
      <c r="K87" s="185"/>
      <c r="L87" s="185"/>
      <c r="M87" s="185"/>
      <c r="N87" s="185"/>
      <c r="O87" s="185"/>
      <c r="P87" s="185"/>
      <c r="Q87" s="185"/>
      <c r="R87" s="185"/>
      <c r="S87" s="185"/>
      <c r="T87" s="185"/>
      <c r="U87" s="185"/>
      <c r="V87" s="185"/>
      <c r="W87" s="185"/>
      <c r="X87" s="185"/>
      <c r="Y87" s="185"/>
      <c r="Z87" s="185"/>
      <c r="AA87" s="185"/>
      <c r="AB87" s="185"/>
      <c r="AC87" s="330">
        <f>IF(ABS(AC22-'Group - Conso accounts (1)'!O31)&lt;0.001,0,AC22-'Group - Conso accounts (1)'!O31)</f>
        <v>0</v>
      </c>
      <c r="AE87" s="185"/>
      <c r="AF87" s="185"/>
      <c r="AG87" s="185"/>
      <c r="AH87" s="185"/>
      <c r="AI87" s="185"/>
      <c r="AJ87" s="185"/>
      <c r="AK87" s="185"/>
      <c r="AL87" s="185"/>
      <c r="AM87" s="185"/>
      <c r="AN87" s="185"/>
      <c r="AO87" s="185"/>
      <c r="AP87" s="185"/>
      <c r="AQ87" s="185"/>
      <c r="AR87" s="185"/>
      <c r="AS87" s="185"/>
      <c r="AT87" s="185"/>
      <c r="AU87" s="185"/>
      <c r="AV87" s="185"/>
      <c r="AW87" s="185"/>
      <c r="AX87" s="330">
        <f>IF(ABS(AX22-'Group - Conso accounts (1)'!W31)&lt;0.001,0,AX22-'Group - Conso accounts (1)'!W31)</f>
        <v>0</v>
      </c>
      <c r="AZ87" s="185"/>
      <c r="BA87" s="185"/>
      <c r="BB87" s="185"/>
      <c r="BC87" s="185"/>
      <c r="BD87" s="185"/>
      <c r="BE87" s="185"/>
      <c r="BF87" s="185"/>
      <c r="BG87" s="185"/>
      <c r="BH87" s="185"/>
      <c r="BI87" s="185"/>
      <c r="BJ87" s="185"/>
      <c r="BK87" s="185"/>
      <c r="BL87" s="185"/>
      <c r="BM87" s="185"/>
      <c r="BN87" s="185"/>
      <c r="BO87" s="185"/>
      <c r="BP87" s="185"/>
      <c r="BQ87" s="185"/>
      <c r="BR87" s="185"/>
      <c r="BS87" s="330">
        <f>IF(ABS(BS22-'Group - Conso accounts (1)'!AD31)&lt;0.001,0,BS22-'Group - Conso accounts (1)'!AD31)</f>
        <v>0</v>
      </c>
      <c r="BU87" s="185"/>
      <c r="BV87" s="185"/>
      <c r="BW87" s="185"/>
      <c r="BX87" s="185"/>
      <c r="BY87" s="185"/>
      <c r="BZ87" s="185"/>
      <c r="CA87" s="185"/>
      <c r="CB87" s="185"/>
      <c r="CC87" s="185"/>
      <c r="CD87" s="185"/>
      <c r="CE87" s="185"/>
      <c r="CF87" s="185"/>
      <c r="CG87" s="185"/>
      <c r="CH87" s="185"/>
      <c r="CI87" s="185"/>
      <c r="CJ87" s="185"/>
      <c r="CK87" s="185"/>
      <c r="CL87" s="185"/>
      <c r="CM87" s="185"/>
      <c r="CN87" s="330">
        <f>IF(ABS(CN22-'Group - Conso accounts (1)'!AL31)&lt;0.001,0,CN22-'Group - Conso accounts (1)'!AL31)</f>
        <v>0</v>
      </c>
      <c r="CP87" s="185"/>
      <c r="CQ87" s="185"/>
      <c r="CR87" s="185"/>
      <c r="CS87" s="185"/>
      <c r="CT87" s="185"/>
      <c r="CU87" s="185"/>
      <c r="CV87" s="185"/>
      <c r="CW87" s="185"/>
      <c r="CX87" s="185"/>
      <c r="CY87" s="185"/>
      <c r="CZ87" s="185"/>
      <c r="DA87" s="185"/>
      <c r="DB87" s="185"/>
      <c r="DC87" s="185"/>
      <c r="DD87" s="185"/>
      <c r="DE87" s="185"/>
      <c r="DF87" s="185"/>
      <c r="DG87" s="185"/>
      <c r="DH87" s="185"/>
      <c r="DI87" s="330">
        <f>IF(ABS(DI22-'Group - Conso accounts (1)'!AS31)&lt;0.001,0,DI22-'Group - Conso accounts (1)'!AS31)</f>
        <v>0</v>
      </c>
      <c r="DK87" s="185"/>
      <c r="DL87" s="185"/>
      <c r="DM87" s="185"/>
      <c r="DN87" s="185"/>
      <c r="DO87" s="185"/>
      <c r="DP87" s="185"/>
      <c r="DQ87" s="185"/>
      <c r="DR87" s="185"/>
      <c r="DS87" s="185"/>
      <c r="DT87" s="185"/>
      <c r="DU87" s="185"/>
      <c r="DV87" s="185"/>
      <c r="DW87" s="185"/>
      <c r="DX87" s="185"/>
      <c r="DY87" s="185"/>
      <c r="DZ87" s="185"/>
      <c r="EA87" s="185"/>
      <c r="EB87" s="185"/>
      <c r="EC87" s="185"/>
      <c r="ED87" s="330">
        <f>IF(ABS(ED22-'Group - Conso accounts (1)'!BA31)&lt;0.001,0,ED22-'Group - Conso accounts (1)'!BA31)</f>
        <v>0</v>
      </c>
      <c r="EG87" s="146"/>
      <c r="EH87" s="146"/>
      <c r="EI87" s="146"/>
      <c r="EJ87" s="146"/>
      <c r="EL87" s="146"/>
      <c r="EM87" s="146"/>
      <c r="EN87" s="146"/>
      <c r="EO87" s="146"/>
      <c r="EQ87" s="146"/>
      <c r="ER87" s="146"/>
      <c r="ES87" s="146"/>
      <c r="ET87" s="146"/>
      <c r="EV87" s="146"/>
      <c r="EW87" s="146"/>
      <c r="EX87" s="146"/>
      <c r="EY87" s="146"/>
      <c r="FA87" s="146"/>
      <c r="FB87" s="146"/>
      <c r="FC87" s="146"/>
      <c r="FD87" s="146"/>
      <c r="FF87" s="146"/>
      <c r="FG87" s="146"/>
      <c r="FH87" s="146"/>
      <c r="FI87" s="146"/>
    </row>
    <row r="88" spans="2:165" s="211" customFormat="1" ht="12.75" hidden="1" customHeight="1">
      <c r="B88" s="261" t="s">
        <v>340</v>
      </c>
      <c r="C88" s="261"/>
      <c r="D88" s="261"/>
      <c r="E88" s="261"/>
      <c r="F88" s="261"/>
      <c r="G88" s="146"/>
      <c r="H88" s="147" t="s">
        <v>192</v>
      </c>
      <c r="J88" s="185"/>
      <c r="K88" s="185"/>
      <c r="L88" s="185"/>
      <c r="M88" s="185"/>
      <c r="N88" s="185"/>
      <c r="O88" s="185"/>
      <c r="P88" s="185"/>
      <c r="Q88" s="185"/>
      <c r="R88" s="185"/>
      <c r="S88" s="185"/>
      <c r="T88" s="185"/>
      <c r="U88" s="185"/>
      <c r="V88" s="185"/>
      <c r="W88" s="185"/>
      <c r="X88" s="185"/>
      <c r="Y88" s="185"/>
      <c r="Z88" s="185"/>
      <c r="AA88" s="185"/>
      <c r="AB88" s="185"/>
      <c r="AC88" s="330">
        <f>IF(ABS(AC23-'Group - Conso accounts (1)'!O32)&lt;0.001,0,AC23-'Group - Conso accounts (1)'!O32)</f>
        <v>0</v>
      </c>
      <c r="AE88" s="185"/>
      <c r="AF88" s="185"/>
      <c r="AG88" s="185"/>
      <c r="AH88" s="185"/>
      <c r="AI88" s="185"/>
      <c r="AJ88" s="185"/>
      <c r="AK88" s="185"/>
      <c r="AL88" s="185"/>
      <c r="AM88" s="185"/>
      <c r="AN88" s="185"/>
      <c r="AO88" s="185"/>
      <c r="AP88" s="185"/>
      <c r="AQ88" s="185"/>
      <c r="AR88" s="185"/>
      <c r="AS88" s="185"/>
      <c r="AT88" s="185"/>
      <c r="AU88" s="185"/>
      <c r="AV88" s="185"/>
      <c r="AW88" s="185"/>
      <c r="AX88" s="330">
        <f>IF(ABS(AX23-'Group - Conso accounts (1)'!W32)&lt;0.001,0,AX23-'Group - Conso accounts (1)'!W32)</f>
        <v>0</v>
      </c>
      <c r="AZ88" s="185"/>
      <c r="BA88" s="185"/>
      <c r="BB88" s="185"/>
      <c r="BC88" s="185"/>
      <c r="BD88" s="185"/>
      <c r="BE88" s="185"/>
      <c r="BF88" s="185"/>
      <c r="BG88" s="185"/>
      <c r="BH88" s="185"/>
      <c r="BI88" s="185"/>
      <c r="BJ88" s="185"/>
      <c r="BK88" s="185"/>
      <c r="BL88" s="185"/>
      <c r="BM88" s="185"/>
      <c r="BN88" s="185"/>
      <c r="BO88" s="185"/>
      <c r="BP88" s="185"/>
      <c r="BQ88" s="185"/>
      <c r="BR88" s="185"/>
      <c r="BS88" s="330">
        <f>IF(ABS(BS23-'Group - Conso accounts (1)'!AD32)&lt;0.001,0,BS23-'Group - Conso accounts (1)'!AD32)</f>
        <v>0</v>
      </c>
      <c r="BU88" s="185"/>
      <c r="BV88" s="185"/>
      <c r="BW88" s="185"/>
      <c r="BX88" s="185"/>
      <c r="BY88" s="185"/>
      <c r="BZ88" s="185"/>
      <c r="CA88" s="185"/>
      <c r="CB88" s="185"/>
      <c r="CC88" s="185"/>
      <c r="CD88" s="185"/>
      <c r="CE88" s="185"/>
      <c r="CF88" s="185"/>
      <c r="CG88" s="185"/>
      <c r="CH88" s="185"/>
      <c r="CI88" s="185"/>
      <c r="CJ88" s="185"/>
      <c r="CK88" s="185"/>
      <c r="CL88" s="185"/>
      <c r="CM88" s="185"/>
      <c r="CN88" s="330">
        <f>IF(ABS(CN23-'Group - Conso accounts (1)'!AL32)&lt;0.001,0,CN23-'Group - Conso accounts (1)'!AL32)</f>
        <v>0</v>
      </c>
      <c r="CP88" s="185"/>
      <c r="CQ88" s="185"/>
      <c r="CR88" s="185"/>
      <c r="CS88" s="185"/>
      <c r="CT88" s="185"/>
      <c r="CU88" s="185"/>
      <c r="CV88" s="185"/>
      <c r="CW88" s="185"/>
      <c r="CX88" s="185"/>
      <c r="CY88" s="185"/>
      <c r="CZ88" s="185"/>
      <c r="DA88" s="185"/>
      <c r="DB88" s="185"/>
      <c r="DC88" s="185"/>
      <c r="DD88" s="185"/>
      <c r="DE88" s="185"/>
      <c r="DF88" s="185"/>
      <c r="DG88" s="185"/>
      <c r="DH88" s="185"/>
      <c r="DI88" s="330">
        <f>IF(ABS(DI23-'Group - Conso accounts (1)'!AS32)&lt;0.001,0,DI23-'Group - Conso accounts (1)'!AS32)</f>
        <v>0</v>
      </c>
      <c r="DK88" s="185"/>
      <c r="DL88" s="185"/>
      <c r="DM88" s="185"/>
      <c r="DN88" s="185"/>
      <c r="DO88" s="185"/>
      <c r="DP88" s="185"/>
      <c r="DQ88" s="185"/>
      <c r="DR88" s="185"/>
      <c r="DS88" s="185"/>
      <c r="DT88" s="185"/>
      <c r="DU88" s="185"/>
      <c r="DV88" s="185"/>
      <c r="DW88" s="185"/>
      <c r="DX88" s="185"/>
      <c r="DY88" s="185"/>
      <c r="DZ88" s="185"/>
      <c r="EA88" s="185"/>
      <c r="EB88" s="185"/>
      <c r="EC88" s="185"/>
      <c r="ED88" s="330">
        <f>IF(ABS(ED23-'Group - Conso accounts (1)'!BA32)&lt;0.001,0,ED23-'Group - Conso accounts (1)'!BA32)</f>
        <v>0</v>
      </c>
      <c r="EG88" s="146"/>
      <c r="EH88" s="146"/>
      <c r="EI88" s="146"/>
      <c r="EJ88" s="146"/>
      <c r="EL88" s="146"/>
      <c r="EM88" s="146"/>
      <c r="EN88" s="146"/>
      <c r="EO88" s="146"/>
      <c r="EQ88" s="146"/>
      <c r="ER88" s="146"/>
      <c r="ES88" s="146"/>
      <c r="ET88" s="146"/>
      <c r="EV88" s="146"/>
      <c r="EW88" s="146"/>
      <c r="EX88" s="146"/>
      <c r="EY88" s="146"/>
      <c r="FA88" s="146"/>
      <c r="FB88" s="146"/>
      <c r="FC88" s="146"/>
      <c r="FD88" s="146"/>
      <c r="FF88" s="146"/>
      <c r="FG88" s="146"/>
      <c r="FH88" s="146"/>
      <c r="FI88" s="146"/>
    </row>
    <row r="89" spans="2:165" s="211" customFormat="1" ht="12.75" hidden="1" customHeight="1">
      <c r="B89" s="146" t="s">
        <v>240</v>
      </c>
      <c r="C89" s="146"/>
      <c r="D89" s="146"/>
      <c r="E89" s="146"/>
      <c r="F89" s="146"/>
      <c r="G89" s="146"/>
      <c r="H89" s="147" t="s">
        <v>192</v>
      </c>
      <c r="J89" s="185"/>
      <c r="K89" s="185"/>
      <c r="L89" s="185"/>
      <c r="M89" s="185"/>
      <c r="N89" s="185"/>
      <c r="O89" s="185"/>
      <c r="P89" s="185"/>
      <c r="Q89" s="185"/>
      <c r="R89" s="185"/>
      <c r="S89" s="185"/>
      <c r="T89" s="185"/>
      <c r="U89" s="185"/>
      <c r="V89" s="185"/>
      <c r="W89" s="185"/>
      <c r="X89" s="185"/>
      <c r="Y89" s="185"/>
      <c r="Z89" s="185"/>
      <c r="AA89" s="185"/>
      <c r="AB89" s="185"/>
      <c r="AC89" s="330">
        <f>IF(ABS(AC24-'Group - Conso accounts (1)'!O33)&lt;0.001,0,AC24-'Group - Conso accounts (1)'!O33)</f>
        <v>0</v>
      </c>
      <c r="AE89" s="185"/>
      <c r="AF89" s="185"/>
      <c r="AG89" s="185"/>
      <c r="AH89" s="185"/>
      <c r="AI89" s="185"/>
      <c r="AJ89" s="185"/>
      <c r="AK89" s="185"/>
      <c r="AL89" s="185"/>
      <c r="AM89" s="185"/>
      <c r="AN89" s="185"/>
      <c r="AO89" s="185"/>
      <c r="AP89" s="185"/>
      <c r="AQ89" s="185"/>
      <c r="AR89" s="185"/>
      <c r="AS89" s="185"/>
      <c r="AT89" s="185"/>
      <c r="AU89" s="185"/>
      <c r="AV89" s="185"/>
      <c r="AW89" s="185"/>
      <c r="AX89" s="330">
        <f>IF(ABS(AX24-'Group - Conso accounts (1)'!W33)&lt;0.001,0,AX24-'Group - Conso accounts (1)'!W33)</f>
        <v>0</v>
      </c>
      <c r="AZ89" s="185"/>
      <c r="BA89" s="185"/>
      <c r="BB89" s="185"/>
      <c r="BC89" s="185"/>
      <c r="BD89" s="185"/>
      <c r="BE89" s="185"/>
      <c r="BF89" s="185"/>
      <c r="BG89" s="185"/>
      <c r="BH89" s="185"/>
      <c r="BI89" s="185"/>
      <c r="BJ89" s="185"/>
      <c r="BK89" s="185"/>
      <c r="BL89" s="185"/>
      <c r="BM89" s="185"/>
      <c r="BN89" s="185"/>
      <c r="BO89" s="185"/>
      <c r="BP89" s="185"/>
      <c r="BQ89" s="185"/>
      <c r="BR89" s="185"/>
      <c r="BS89" s="330">
        <f>IF(ABS(BS24-'Group - Conso accounts (1)'!AD33)&lt;0.001,0,BS24-'Group - Conso accounts (1)'!AD33)</f>
        <v>0</v>
      </c>
      <c r="BU89" s="185"/>
      <c r="BV89" s="185"/>
      <c r="BW89" s="185"/>
      <c r="BX89" s="185"/>
      <c r="BY89" s="185"/>
      <c r="BZ89" s="185"/>
      <c r="CA89" s="185"/>
      <c r="CB89" s="185"/>
      <c r="CC89" s="185"/>
      <c r="CD89" s="185"/>
      <c r="CE89" s="185"/>
      <c r="CF89" s="185"/>
      <c r="CG89" s="185"/>
      <c r="CH89" s="185"/>
      <c r="CI89" s="185"/>
      <c r="CJ89" s="185"/>
      <c r="CK89" s="185"/>
      <c r="CL89" s="185"/>
      <c r="CM89" s="185"/>
      <c r="CN89" s="330">
        <f>IF(ABS(CN24-'Group - Conso accounts (1)'!AL33)&lt;0.001,0,CN24-'Group - Conso accounts (1)'!AL33)</f>
        <v>0</v>
      </c>
      <c r="CP89" s="185"/>
      <c r="CQ89" s="185"/>
      <c r="CR89" s="185"/>
      <c r="CS89" s="185"/>
      <c r="CT89" s="185"/>
      <c r="CU89" s="185"/>
      <c r="CV89" s="185"/>
      <c r="CW89" s="185"/>
      <c r="CX89" s="185"/>
      <c r="CY89" s="185"/>
      <c r="CZ89" s="185"/>
      <c r="DA89" s="185"/>
      <c r="DB89" s="185"/>
      <c r="DC89" s="185"/>
      <c r="DD89" s="185"/>
      <c r="DE89" s="185"/>
      <c r="DF89" s="185"/>
      <c r="DG89" s="185"/>
      <c r="DH89" s="185"/>
      <c r="DI89" s="330">
        <f>IF(ABS(DI24-'Group - Conso accounts (1)'!AS33)&lt;0.001,0,DI24-'Group - Conso accounts (1)'!AS33)</f>
        <v>0</v>
      </c>
      <c r="DK89" s="185"/>
      <c r="DL89" s="185"/>
      <c r="DM89" s="185"/>
      <c r="DN89" s="185"/>
      <c r="DO89" s="185"/>
      <c r="DP89" s="185"/>
      <c r="DQ89" s="185"/>
      <c r="DR89" s="185"/>
      <c r="DS89" s="185"/>
      <c r="DT89" s="185"/>
      <c r="DU89" s="185"/>
      <c r="DV89" s="185"/>
      <c r="DW89" s="185"/>
      <c r="DX89" s="185"/>
      <c r="DY89" s="185"/>
      <c r="DZ89" s="185"/>
      <c r="EA89" s="185"/>
      <c r="EB89" s="185"/>
      <c r="EC89" s="185"/>
      <c r="ED89" s="330">
        <f>IF(ABS(ED24-'Group - Conso accounts (1)'!BA33)&lt;0.001,0,ED24-'Group - Conso accounts (1)'!BA33)</f>
        <v>0</v>
      </c>
      <c r="EG89" s="146"/>
      <c r="EH89" s="146"/>
      <c r="EI89" s="146"/>
      <c r="EJ89" s="146"/>
      <c r="EL89" s="146"/>
      <c r="EM89" s="146"/>
      <c r="EN89" s="146"/>
      <c r="EO89" s="146"/>
      <c r="EQ89" s="146"/>
      <c r="ER89" s="146"/>
      <c r="ES89" s="146"/>
      <c r="ET89" s="146"/>
      <c r="EV89" s="146"/>
      <c r="EW89" s="146"/>
      <c r="EX89" s="146"/>
      <c r="EY89" s="146"/>
      <c r="FA89" s="146"/>
      <c r="FB89" s="146"/>
      <c r="FC89" s="146"/>
      <c r="FD89" s="146"/>
      <c r="FF89" s="146"/>
      <c r="FG89" s="146"/>
      <c r="FH89" s="146"/>
      <c r="FI89" s="146"/>
    </row>
    <row r="90" spans="2:165" s="211" customFormat="1" ht="12.75" hidden="1" customHeight="1">
      <c r="B90" s="146" t="s">
        <v>241</v>
      </c>
      <c r="C90" s="146"/>
      <c r="D90" s="146"/>
      <c r="E90" s="146"/>
      <c r="F90" s="146"/>
      <c r="G90" s="146"/>
      <c r="H90" s="147" t="s">
        <v>192</v>
      </c>
      <c r="J90" s="185"/>
      <c r="K90" s="185"/>
      <c r="L90" s="185"/>
      <c r="M90" s="185"/>
      <c r="N90" s="185"/>
      <c r="O90" s="185"/>
      <c r="P90" s="185"/>
      <c r="Q90" s="185"/>
      <c r="R90" s="185"/>
      <c r="S90" s="185"/>
      <c r="T90" s="185"/>
      <c r="U90" s="185"/>
      <c r="V90" s="185"/>
      <c r="W90" s="185"/>
      <c r="X90" s="185"/>
      <c r="Y90" s="185"/>
      <c r="Z90" s="185"/>
      <c r="AA90" s="185"/>
      <c r="AB90" s="185"/>
      <c r="AC90" s="330">
        <f>IF(ABS(AC25-'Group - Conso accounts (1)'!O34)&lt;0.001,0,AC25-'Group - Conso accounts (1)'!O34)</f>
        <v>0</v>
      </c>
      <c r="AE90" s="185"/>
      <c r="AF90" s="185"/>
      <c r="AG90" s="185"/>
      <c r="AH90" s="185"/>
      <c r="AI90" s="185"/>
      <c r="AJ90" s="185"/>
      <c r="AK90" s="185"/>
      <c r="AL90" s="185"/>
      <c r="AM90" s="185"/>
      <c r="AN90" s="185"/>
      <c r="AO90" s="185"/>
      <c r="AP90" s="185"/>
      <c r="AQ90" s="185"/>
      <c r="AR90" s="185"/>
      <c r="AS90" s="185"/>
      <c r="AT90" s="185"/>
      <c r="AU90" s="185"/>
      <c r="AV90" s="185"/>
      <c r="AW90" s="185"/>
      <c r="AX90" s="330">
        <f>IF(ABS(AX25-'Group - Conso accounts (1)'!W34)&lt;0.001,0,AX25-'Group - Conso accounts (1)'!W34)</f>
        <v>0</v>
      </c>
      <c r="AZ90" s="185"/>
      <c r="BA90" s="185"/>
      <c r="BB90" s="185"/>
      <c r="BC90" s="185"/>
      <c r="BD90" s="185"/>
      <c r="BE90" s="185"/>
      <c r="BF90" s="185"/>
      <c r="BG90" s="185"/>
      <c r="BH90" s="185"/>
      <c r="BI90" s="185"/>
      <c r="BJ90" s="185"/>
      <c r="BK90" s="185"/>
      <c r="BL90" s="185"/>
      <c r="BM90" s="185"/>
      <c r="BN90" s="185"/>
      <c r="BO90" s="185"/>
      <c r="BP90" s="185"/>
      <c r="BQ90" s="185"/>
      <c r="BR90" s="185"/>
      <c r="BS90" s="330">
        <f>IF(ABS(BS25-'Group - Conso accounts (1)'!AD34)&lt;0.001,0,BS25-'Group - Conso accounts (1)'!AD34)</f>
        <v>0</v>
      </c>
      <c r="BU90" s="185"/>
      <c r="BV90" s="185"/>
      <c r="BW90" s="185"/>
      <c r="BX90" s="185"/>
      <c r="BY90" s="185"/>
      <c r="BZ90" s="185"/>
      <c r="CA90" s="185"/>
      <c r="CB90" s="185"/>
      <c r="CC90" s="185"/>
      <c r="CD90" s="185"/>
      <c r="CE90" s="185"/>
      <c r="CF90" s="185"/>
      <c r="CG90" s="185"/>
      <c r="CH90" s="185"/>
      <c r="CI90" s="185"/>
      <c r="CJ90" s="185"/>
      <c r="CK90" s="185"/>
      <c r="CL90" s="185"/>
      <c r="CM90" s="185"/>
      <c r="CN90" s="330">
        <f>IF(ABS(CN25-'Group - Conso accounts (1)'!AL34)&lt;0.001,0,CN25-'Group - Conso accounts (1)'!AL34)</f>
        <v>0</v>
      </c>
      <c r="CP90" s="185"/>
      <c r="CQ90" s="185"/>
      <c r="CR90" s="185"/>
      <c r="CS90" s="185"/>
      <c r="CT90" s="185"/>
      <c r="CU90" s="185"/>
      <c r="CV90" s="185"/>
      <c r="CW90" s="185"/>
      <c r="CX90" s="185"/>
      <c r="CY90" s="185"/>
      <c r="CZ90" s="185"/>
      <c r="DA90" s="185"/>
      <c r="DB90" s="185"/>
      <c r="DC90" s="185"/>
      <c r="DD90" s="185"/>
      <c r="DE90" s="185"/>
      <c r="DF90" s="185"/>
      <c r="DG90" s="185"/>
      <c r="DH90" s="185"/>
      <c r="DI90" s="330">
        <f>IF(ABS(DI25-'Group - Conso accounts (1)'!AS34)&lt;0.001,0,DI25-'Group - Conso accounts (1)'!AS34)</f>
        <v>0</v>
      </c>
      <c r="DK90" s="185"/>
      <c r="DL90" s="185"/>
      <c r="DM90" s="185"/>
      <c r="DN90" s="185"/>
      <c r="DO90" s="185"/>
      <c r="DP90" s="185"/>
      <c r="DQ90" s="185"/>
      <c r="DR90" s="185"/>
      <c r="DS90" s="185"/>
      <c r="DT90" s="185"/>
      <c r="DU90" s="185"/>
      <c r="DV90" s="185"/>
      <c r="DW90" s="185"/>
      <c r="DX90" s="185"/>
      <c r="DY90" s="185"/>
      <c r="DZ90" s="185"/>
      <c r="EA90" s="185"/>
      <c r="EB90" s="185"/>
      <c r="EC90" s="185"/>
      <c r="ED90" s="330">
        <f>IF(ABS(ED25-'Group - Conso accounts (1)'!BA34)&lt;0.001,0,ED25-'Group - Conso accounts (1)'!BA34)</f>
        <v>0</v>
      </c>
      <c r="EG90" s="146"/>
      <c r="EH90" s="146"/>
      <c r="EI90" s="146"/>
      <c r="EJ90" s="146"/>
      <c r="EL90" s="146"/>
      <c r="EM90" s="146"/>
      <c r="EN90" s="146"/>
      <c r="EO90" s="146"/>
      <c r="EQ90" s="146"/>
      <c r="ER90" s="146"/>
      <c r="ES90" s="146"/>
      <c r="ET90" s="146"/>
      <c r="EV90" s="146"/>
      <c r="EW90" s="146"/>
      <c r="EX90" s="146"/>
      <c r="EY90" s="146"/>
      <c r="FA90" s="146"/>
      <c r="FB90" s="146"/>
      <c r="FC90" s="146"/>
      <c r="FD90" s="146"/>
      <c r="FF90" s="146"/>
      <c r="FG90" s="146"/>
      <c r="FH90" s="146"/>
      <c r="FI90" s="146"/>
    </row>
    <row r="91" spans="2:165" s="211" customFormat="1" ht="12.75" hidden="1" customHeight="1">
      <c r="B91" s="146" t="s">
        <v>242</v>
      </c>
      <c r="C91" s="146"/>
      <c r="D91" s="146"/>
      <c r="E91" s="146"/>
      <c r="F91" s="146"/>
      <c r="G91" s="146"/>
      <c r="H91" s="147" t="s">
        <v>192</v>
      </c>
      <c r="J91" s="185"/>
      <c r="K91" s="185"/>
      <c r="L91" s="185"/>
      <c r="M91" s="185"/>
      <c r="N91" s="185"/>
      <c r="O91" s="185"/>
      <c r="P91" s="185"/>
      <c r="Q91" s="185"/>
      <c r="R91" s="185"/>
      <c r="S91" s="185"/>
      <c r="T91" s="185"/>
      <c r="U91" s="185"/>
      <c r="V91" s="185"/>
      <c r="W91" s="148">
        <f>IF(ABS(W26-'Group - Conso accounts (1)'!$O36)&lt;0.001,0,W26-'Group - Conso accounts (1)'!$O36)</f>
        <v>0</v>
      </c>
      <c r="X91" s="185"/>
      <c r="Y91" s="148">
        <f>IF(ABS(Y26-'Group - Conso accounts (1)'!$O37)&lt;0.001,0,Y26-'Group - Conso accounts (1)'!$O37)</f>
        <v>0</v>
      </c>
      <c r="Z91" s="185"/>
      <c r="AA91" s="185"/>
      <c r="AB91" s="185"/>
      <c r="AC91" s="330">
        <f>IF(ABS(AC26-'Group - Conso accounts (1)'!$O35)&lt;0.001,0,AC26-'Group - Conso accounts (1)'!$O35)</f>
        <v>0</v>
      </c>
      <c r="AE91" s="185"/>
      <c r="AF91" s="185"/>
      <c r="AG91" s="185"/>
      <c r="AH91" s="185"/>
      <c r="AI91" s="185"/>
      <c r="AJ91" s="185"/>
      <c r="AK91" s="185"/>
      <c r="AL91" s="185"/>
      <c r="AM91" s="185"/>
      <c r="AN91" s="185"/>
      <c r="AO91" s="185"/>
      <c r="AP91" s="185"/>
      <c r="AQ91" s="185"/>
      <c r="AR91" s="148">
        <f>IF(ABS(AR26-'Group - Conso accounts (1)'!$W36)&lt;0.001,0,AR26-'Group - Conso accounts (1)'!$W36)</f>
        <v>0</v>
      </c>
      <c r="AS91" s="185"/>
      <c r="AT91" s="148">
        <f>IF(ABS(AT26-'Group - Conso accounts (1)'!$W37)&lt;0.001,0,AT26-'Group - Conso accounts (1)'!$W37)</f>
        <v>0</v>
      </c>
      <c r="AU91" s="185"/>
      <c r="AV91" s="185"/>
      <c r="AW91" s="185"/>
      <c r="AX91" s="330">
        <f>IF(ABS(AX26-'Group - Conso accounts (1)'!$W35)&lt;0.001,0,AX26-'Group - Conso accounts (1)'!$W35)</f>
        <v>0</v>
      </c>
      <c r="AZ91" s="185"/>
      <c r="BA91" s="185"/>
      <c r="BB91" s="185"/>
      <c r="BC91" s="185"/>
      <c r="BD91" s="185"/>
      <c r="BE91" s="185"/>
      <c r="BF91" s="185"/>
      <c r="BG91" s="185"/>
      <c r="BH91" s="185"/>
      <c r="BI91" s="185"/>
      <c r="BJ91" s="185"/>
      <c r="BK91" s="185"/>
      <c r="BL91" s="185"/>
      <c r="BM91" s="148">
        <f>IF(ABS(BM26-'Group - Conso accounts (1)'!$AD36)&lt;0.001,0,BM26-'Group - Conso accounts (1)'!$AD36)</f>
        <v>0</v>
      </c>
      <c r="BN91" s="185"/>
      <c r="BO91" s="148">
        <f>IF(ABS(BO26-'Group - Conso accounts (1)'!$AD37)&lt;0.001,0,BO26-'Group - Conso accounts (1)'!$AD37)</f>
        <v>0</v>
      </c>
      <c r="BP91" s="185"/>
      <c r="BQ91" s="185"/>
      <c r="BR91" s="185"/>
      <c r="BS91" s="330">
        <f>IF(ABS(BS26-'Group - Conso accounts (1)'!$AD35)&lt;0.001,0,BS26-'Group - Conso accounts (1)'!$AD35)</f>
        <v>0</v>
      </c>
      <c r="BU91" s="185"/>
      <c r="BV91" s="185"/>
      <c r="BW91" s="185"/>
      <c r="BX91" s="185"/>
      <c r="BY91" s="185"/>
      <c r="BZ91" s="185"/>
      <c r="CA91" s="185"/>
      <c r="CB91" s="185"/>
      <c r="CC91" s="185"/>
      <c r="CD91" s="185"/>
      <c r="CE91" s="185"/>
      <c r="CF91" s="185"/>
      <c r="CG91" s="185"/>
      <c r="CH91" s="148">
        <f>IF(ABS(CH26-'Group - Conso accounts (1)'!$AL36)&lt;0.001,0,CH26-'Group - Conso accounts (1)'!$AL36)</f>
        <v>0</v>
      </c>
      <c r="CI91" s="185"/>
      <c r="CJ91" s="148">
        <f>IF(ABS(CJ26-'Group - Conso accounts (1)'!$AL37)&lt;0.001,0,CJ26-'Group - Conso accounts (1)'!$AL37)</f>
        <v>0</v>
      </c>
      <c r="CK91" s="185"/>
      <c r="CL91" s="185"/>
      <c r="CM91" s="185"/>
      <c r="CN91" s="330">
        <f>IF(ABS(CN26-'Group - Conso accounts (1)'!$AL35)&lt;0.001,0,CN26-'Group - Conso accounts (1)'!$AL35)</f>
        <v>0</v>
      </c>
      <c r="CP91" s="185"/>
      <c r="CQ91" s="185"/>
      <c r="CR91" s="185"/>
      <c r="CS91" s="185"/>
      <c r="CT91" s="185"/>
      <c r="CU91" s="185"/>
      <c r="CV91" s="185"/>
      <c r="CW91" s="185"/>
      <c r="CX91" s="185"/>
      <c r="CY91" s="185"/>
      <c r="CZ91" s="185"/>
      <c r="DA91" s="185"/>
      <c r="DB91" s="185"/>
      <c r="DC91" s="148">
        <f>IF(ABS(DC26-'Group - Conso accounts (1)'!$AS36)&lt;0.001,0,DC26-'Group - Conso accounts (1)'!$AS36)</f>
        <v>0</v>
      </c>
      <c r="DD91" s="185"/>
      <c r="DE91" s="148">
        <f>IF(ABS(DE26-'Group - Conso accounts (1)'!$AS37)&lt;0.001,0,DE26-'Group - Conso accounts (1)'!$AS37)</f>
        <v>0</v>
      </c>
      <c r="DF91" s="185"/>
      <c r="DG91" s="185"/>
      <c r="DH91" s="185"/>
      <c r="DI91" s="330">
        <f>IF(ABS(DI26-'Group - Conso accounts (1)'!$AS35)&lt;0.001,0,DI26-'Group - Conso accounts (1)'!$AS35)</f>
        <v>0</v>
      </c>
      <c r="DK91" s="185"/>
      <c r="DL91" s="185"/>
      <c r="DM91" s="185"/>
      <c r="DN91" s="185"/>
      <c r="DO91" s="185"/>
      <c r="DP91" s="185"/>
      <c r="DQ91" s="185"/>
      <c r="DR91" s="185"/>
      <c r="DS91" s="185"/>
      <c r="DT91" s="185"/>
      <c r="DU91" s="185"/>
      <c r="DV91" s="185"/>
      <c r="DW91" s="185"/>
      <c r="DX91" s="148">
        <f>IF(ABS(DX26-'Group - Conso accounts (1)'!$BA36)&lt;0.001,0,DX26-'Group - Conso accounts (1)'!$BA36)</f>
        <v>0</v>
      </c>
      <c r="DY91" s="185"/>
      <c r="DZ91" s="148">
        <f>IF(ABS(DZ26-'Group - Conso accounts (1)'!$BA37)&lt;0.001,0,DZ26-'Group - Conso accounts (1)'!$BA37)</f>
        <v>0</v>
      </c>
      <c r="EA91" s="185"/>
      <c r="EB91" s="185"/>
      <c r="EC91" s="185"/>
      <c r="ED91" s="330">
        <f>IF(ABS(ED26-'Group - Conso accounts (1)'!$BA35)&lt;0.001,0,ED26-'Group - Conso accounts (1)'!$BA35)</f>
        <v>0</v>
      </c>
      <c r="EG91" s="146"/>
      <c r="EH91" s="146"/>
      <c r="EI91" s="146"/>
      <c r="EJ91" s="146"/>
      <c r="EL91" s="146"/>
      <c r="EM91" s="146"/>
      <c r="EN91" s="146"/>
      <c r="EO91" s="146"/>
      <c r="EQ91" s="146"/>
      <c r="ER91" s="146"/>
      <c r="ES91" s="146"/>
      <c r="ET91" s="146"/>
      <c r="EV91" s="146"/>
      <c r="EW91" s="146"/>
      <c r="EX91" s="146"/>
      <c r="EY91" s="146"/>
      <c r="FA91" s="146"/>
      <c r="FB91" s="146"/>
      <c r="FC91" s="146"/>
      <c r="FD91" s="146"/>
      <c r="FF91" s="146"/>
      <c r="FG91" s="146"/>
      <c r="FH91" s="146"/>
      <c r="FI91" s="146"/>
    </row>
    <row r="92" spans="2:165" s="211" customFormat="1" ht="12.75" hidden="1" customHeight="1">
      <c r="H92" s="13"/>
      <c r="W92" s="56"/>
      <c r="Y92" s="56"/>
      <c r="AA92" s="56"/>
      <c r="AC92" s="56"/>
      <c r="AR92" s="56"/>
      <c r="AT92" s="56"/>
      <c r="AV92" s="56"/>
      <c r="AX92" s="56"/>
      <c r="BM92" s="56"/>
      <c r="BO92" s="56"/>
      <c r="BQ92" s="56"/>
      <c r="BS92" s="56"/>
      <c r="CH92" s="56"/>
      <c r="CJ92" s="56"/>
      <c r="CL92" s="56"/>
      <c r="CN92" s="56"/>
      <c r="DC92" s="56"/>
      <c r="DE92" s="56"/>
      <c r="DG92" s="56"/>
      <c r="DI92" s="56"/>
      <c r="DX92" s="56"/>
      <c r="DZ92" s="56"/>
      <c r="EB92" s="56"/>
      <c r="ED92" s="56"/>
      <c r="EG92" s="146"/>
      <c r="EH92" s="146"/>
      <c r="EI92" s="146"/>
      <c r="EJ92" s="146"/>
      <c r="EL92" s="146"/>
      <c r="EM92" s="146"/>
      <c r="EN92" s="146"/>
      <c r="EO92" s="146"/>
      <c r="EQ92" s="146"/>
      <c r="ER92" s="146"/>
      <c r="ES92" s="146"/>
      <c r="ET92" s="146"/>
      <c r="EV92" s="146"/>
      <c r="EW92" s="146"/>
      <c r="EX92" s="146"/>
      <c r="EY92" s="146"/>
      <c r="FA92" s="146"/>
      <c r="FB92" s="146"/>
      <c r="FC92" s="146"/>
      <c r="FD92" s="146"/>
      <c r="FF92" s="146"/>
      <c r="FG92" s="146"/>
      <c r="FH92" s="146"/>
      <c r="FI92" s="146"/>
    </row>
    <row r="93" spans="2:165" s="211" customFormat="1" ht="12.75" hidden="1" customHeight="1">
      <c r="B93" s="146" t="s">
        <v>329</v>
      </c>
      <c r="C93" s="146"/>
      <c r="D93" s="146"/>
      <c r="E93" s="146"/>
      <c r="F93" s="146"/>
      <c r="G93" s="146"/>
      <c r="H93" s="147" t="s">
        <v>192</v>
      </c>
      <c r="J93" s="245">
        <f>IF(ABS('Telecoms - Financial KPIs'!$N$13-J12)&lt;0.001,0,'Telecoms - Financial KPIs'!$N$13-J12)</f>
        <v>0</v>
      </c>
      <c r="K93" s="148">
        <f>IF(ABS('Telecoms - Financial KPIs'!$O$13-K12)&lt;0.001,0,'Telecoms - Financial KPIs'!$O$13-K12)</f>
        <v>0</v>
      </c>
      <c r="L93" s="148">
        <f>IF(ABS('Telecoms - Financial KPIs'!$N$15-L12)&lt;0.001,0,'Telecoms - Financial KPIs'!$N$15-L12)</f>
        <v>0</v>
      </c>
      <c r="M93" s="148">
        <f>IF(ABS('Telecoms - Financial KPIs'!$O$15-M12)&lt;0.001,0,'Telecoms - Financial KPIs'!$O$15-M12)</f>
        <v>0</v>
      </c>
      <c r="N93" s="148">
        <f>IF(ABS('Telecoms - Financial KPIs'!$N$26-N12)&lt;0.001,0,'Telecoms - Financial KPIs'!$N$26-N12)</f>
        <v>0</v>
      </c>
      <c r="O93" s="148">
        <f>IF(ABS('Telecoms - Financial KPIs'!$O$26-O12)&lt;0.001,0,'Telecoms - Financial KPIs'!$O$26-O12)</f>
        <v>0</v>
      </c>
      <c r="P93" s="245">
        <f>IF(ABS('Telecoms - Financial KPIs'!$N$28-P12)&lt;0.001,0,'Telecoms - Financial KPIs'!$N$28-P12)</f>
        <v>0</v>
      </c>
      <c r="Q93" s="148">
        <f>IF(ABS('Telecoms - Financial KPIs'!$O$28-Q12)&lt;0.001,0,'Telecoms - Financial KPIs'!$O$28-Q12)</f>
        <v>0</v>
      </c>
      <c r="R93" s="148">
        <f>IF(ABS('Telecoms - Financial KPIs'!$N$30-R12)&lt;0.001,0,'Telecoms - Financial KPIs'!$N$30-R12)</f>
        <v>0</v>
      </c>
      <c r="S93" s="148">
        <f>IF(ABS('Telecoms - Financial KPIs'!$O$30-S12)&lt;0.001,0,'Telecoms - Financial KPIs'!$O$30-S12)</f>
        <v>0</v>
      </c>
      <c r="T93" s="245">
        <f>IF(ABS('Telecoms - Financial KPIs'!$N$32-T12)&lt;0.001,0,'Telecoms - Financial KPIs'!$N$32-T12)</f>
        <v>0</v>
      </c>
      <c r="U93" s="148">
        <f>IF(ABS('Telecoms - Financial KPIs'!$O$32-U12)&lt;0.001,0,'Telecoms - Financial KPIs'!$O$32-U12)</f>
        <v>0</v>
      </c>
      <c r="V93" s="148">
        <f>IF(ABS('Telecoms - Financial KPIs'!$N$11-V12)&lt;0.001,0,'Telecoms - Financial KPIs'!$N$11-V12)</f>
        <v>0</v>
      </c>
      <c r="W93" s="148">
        <f>IF(ABS('Telecoms - Financial KPIs'!$O$11-W12)&lt;0.001,0,'Telecoms - Financial KPIs'!$O$11-W12)</f>
        <v>0</v>
      </c>
      <c r="X93" s="185"/>
      <c r="Y93" s="185"/>
      <c r="Z93" s="185"/>
      <c r="AA93" s="185"/>
      <c r="AB93" s="185"/>
      <c r="AC93" s="185"/>
      <c r="AE93" s="245">
        <f>IF(ABS('Telecoms - Financial KPIs'!$V$13-AE12)&lt;0.001,0,'Telecoms - Financial KPIs'!$V$13-AE12)</f>
        <v>0</v>
      </c>
      <c r="AF93" s="148">
        <f>IF(ABS('Telecoms - Financial KPIs'!$W$13-AF12)&lt;0.001,0,'Telecoms - Financial KPIs'!$W$13-AF12)</f>
        <v>0</v>
      </c>
      <c r="AG93" s="148">
        <f>IF(ABS('Telecoms - Financial KPIs'!$V$15-AG12)&lt;0.001,0,'Telecoms - Financial KPIs'!$V$15-AG12)</f>
        <v>0</v>
      </c>
      <c r="AH93" s="148">
        <f>IF(ABS('Telecoms - Financial KPIs'!$W$15-AH12)&lt;0.001,0,'Telecoms - Financial KPIs'!$W$15-AH12)</f>
        <v>0</v>
      </c>
      <c r="AI93" s="148">
        <f>IF(ABS('Telecoms - Financial KPIs'!$V$26-AI12)&lt;0.001,0,'Telecoms - Financial KPIs'!$V$26-AI12)</f>
        <v>0</v>
      </c>
      <c r="AJ93" s="148">
        <f>IF(ABS('Telecoms - Financial KPIs'!$W$26-AJ12)&lt;0.001,0,'Telecoms - Financial KPIs'!$W$26-AJ12)</f>
        <v>0</v>
      </c>
      <c r="AK93" s="245">
        <f>IF(ABS('Telecoms - Financial KPIs'!$V$28-AK12)&lt;0.001,0,'Telecoms - Financial KPIs'!$V$28-AK12)</f>
        <v>0</v>
      </c>
      <c r="AL93" s="148">
        <f>IF(ABS('Telecoms - Financial KPIs'!$W$28-AL12)&lt;0.001,0,'Telecoms - Financial KPIs'!$W$28-AL12)</f>
        <v>0</v>
      </c>
      <c r="AM93" s="148">
        <f>IF(ABS('Telecoms - Financial KPIs'!$V$30-AM12)&lt;0.001,0,'Telecoms - Financial KPIs'!$V$30-AM12)</f>
        <v>0</v>
      </c>
      <c r="AN93" s="148">
        <f>IF(ABS('Telecoms - Financial KPIs'!$W$30-AN12)&lt;0.001,0,'Telecoms - Financial KPIs'!$W$30-AN12)</f>
        <v>0</v>
      </c>
      <c r="AO93" s="245">
        <f>IF(ABS('Telecoms - Financial KPIs'!$V$32-AO12)&lt;0.001,0,'Telecoms - Financial KPIs'!$V$32-AO12)</f>
        <v>0</v>
      </c>
      <c r="AP93" s="148">
        <f>IF(ABS('Telecoms - Financial KPIs'!$W$32-AP12)&lt;0.001,0,'Telecoms - Financial KPIs'!$W$32-AP12)</f>
        <v>0</v>
      </c>
      <c r="AQ93" s="148">
        <f>IF(ABS('Telecoms - Financial KPIs'!$V$11-AQ12)&lt;0.001,0,'Telecoms - Financial KPIs'!$V$11-AQ12)</f>
        <v>0</v>
      </c>
      <c r="AR93" s="148">
        <f>IF(ABS('Telecoms - Financial KPIs'!$W$11-AR12)&lt;0.001,0,'Telecoms - Financial KPIs'!$W$11-AR12)</f>
        <v>0</v>
      </c>
      <c r="AS93" s="185"/>
      <c r="AT93" s="185"/>
      <c r="AU93" s="185"/>
      <c r="AV93" s="185"/>
      <c r="AW93" s="185"/>
      <c r="AX93" s="185"/>
      <c r="AZ93" s="148">
        <f>IF(ABS('Telecoms - Financial KPIs'!$AC$13-AZ12)&lt;0.001,0,'Telecoms - Financial KPIs'!$AC$13-AZ12)</f>
        <v>0</v>
      </c>
      <c r="BA93" s="148">
        <f>IF(ABS('Telecoms - Financial KPIs'!$AD$13-BA12)&lt;0.001,0,'Telecoms - Financial KPIs'!$AD$13-BA12)</f>
        <v>0</v>
      </c>
      <c r="BB93" s="148">
        <f>IF(ABS('Telecoms - Financial KPIs'!$AC$15-BB12)&lt;0.001,0,'Telecoms - Financial KPIs'!$AC$15-BB12)</f>
        <v>0</v>
      </c>
      <c r="BC93" s="148">
        <f>IF(ABS('Telecoms - Financial KPIs'!$AD$15-BC12)&lt;0.001,0,'Telecoms - Financial KPIs'!$AD$15-BC12)</f>
        <v>0</v>
      </c>
      <c r="BD93" s="148">
        <f>IF(ABS('Telecoms - Financial KPIs'!$AC$26-BD12)&lt;0.001,0,'Telecoms - Financial KPIs'!$AC$26-BD12)</f>
        <v>0</v>
      </c>
      <c r="BE93" s="148">
        <f>IF(ABS('Telecoms - Financial KPIs'!$AD$26-BE12)&lt;0.001,0,'Telecoms - Financial KPIs'!$AD$26-BE12)</f>
        <v>0</v>
      </c>
      <c r="BF93" s="148">
        <f>IF(ABS('Telecoms - Financial KPIs'!$AC$28-BF12)&lt;0.001,0,'Telecoms - Financial KPIs'!$AC$28-BF12)</f>
        <v>0</v>
      </c>
      <c r="BG93" s="148">
        <f>IF(ABS('Telecoms - Financial KPIs'!$AD$28-BG12)&lt;0.001,0,'Telecoms - Financial KPIs'!$AD$28-BG12)</f>
        <v>0</v>
      </c>
      <c r="BH93" s="148">
        <f>IF(ABS('Telecoms - Financial KPIs'!$AC$30-BH12)&lt;0.001,0,'Telecoms - Financial KPIs'!$AC$30-BH12)</f>
        <v>0</v>
      </c>
      <c r="BI93" s="148">
        <f>IF(ABS('Telecoms - Financial KPIs'!$AD$30-BI12)&lt;0.001,0,'Telecoms - Financial KPIs'!$AD$30-BI12)</f>
        <v>0</v>
      </c>
      <c r="BJ93" s="148">
        <f>IF(ABS('Telecoms - Financial KPIs'!$AC$32-BJ12)&lt;0.001,0,'Telecoms - Financial KPIs'!$AC$32-BJ12)</f>
        <v>0</v>
      </c>
      <c r="BK93" s="148">
        <f>IF(ABS('Telecoms - Financial KPIs'!$AD$32-BK12)&lt;0.001,0,'Telecoms - Financial KPIs'!$AD$32-BK12)</f>
        <v>0</v>
      </c>
      <c r="BL93" s="148">
        <f>IF(ABS('Telecoms - Financial KPIs'!$AC$11-BL12)&lt;0.001,0,'Telecoms - Financial KPIs'!$AC$11-BL12)</f>
        <v>0</v>
      </c>
      <c r="BM93" s="148">
        <f>IF(ABS('Telecoms - Financial KPIs'!$AD$11-BM12)&lt;0.001,0,'Telecoms - Financial KPIs'!$AD$11-BM12)</f>
        <v>0</v>
      </c>
      <c r="BN93" s="185"/>
      <c r="BO93" s="185"/>
      <c r="BP93" s="185"/>
      <c r="BQ93" s="185"/>
      <c r="BR93" s="185"/>
      <c r="BS93" s="185"/>
      <c r="BU93" s="148">
        <f>IF(ABS('Telecoms - Financial KPIs'!$AK$13-BU12)&lt;0.001,0,'Telecoms - Financial KPIs'!$AK$13-BU12)</f>
        <v>0</v>
      </c>
      <c r="BV93" s="148">
        <f>IF(ABS('Telecoms - Financial KPIs'!$AL$13-BV12)&lt;0.001,0,'Telecoms - Financial KPIs'!$AL$13-BV12)</f>
        <v>0</v>
      </c>
      <c r="BW93" s="148">
        <f>IF(ABS('Telecoms - Financial KPIs'!$AK$15-BW12)&lt;0.001,0,'Telecoms - Financial KPIs'!$AK$15-BW12)</f>
        <v>0</v>
      </c>
      <c r="BX93" s="148">
        <f>IF(ABS('Telecoms - Financial KPIs'!$AL$15-BX12)&lt;0.001,0,'Telecoms - Financial KPIs'!$AL$15-BX12)</f>
        <v>0</v>
      </c>
      <c r="BY93" s="148">
        <f>IF(ABS('Telecoms - Financial KPIs'!$AK$26-BY12)&lt;0.001,0,'Telecoms - Financial KPIs'!$AK$26-BY12)</f>
        <v>0</v>
      </c>
      <c r="BZ93" s="148">
        <f>IF(ABS('Telecoms - Financial KPIs'!$AL$26-BZ12)&lt;0.001,0,'Telecoms - Financial KPIs'!$AL$26-BZ12)</f>
        <v>0</v>
      </c>
      <c r="CA93" s="148">
        <f>IF(ABS('Telecoms - Financial KPIs'!$AK$28-CA12)&lt;0.001,0,'Telecoms - Financial KPIs'!$AK$28-CA12)</f>
        <v>0</v>
      </c>
      <c r="CB93" s="148">
        <f>IF(ABS('Telecoms - Financial KPIs'!$AL$28-CB12)&lt;0.001,0,'Telecoms - Financial KPIs'!$AL$28-CB12)</f>
        <v>0</v>
      </c>
      <c r="CC93" s="148">
        <f>IF(ABS('Telecoms - Financial KPIs'!$AK$30-CC12)&lt;0.001,0,'Telecoms - Financial KPIs'!$AK$30-CC12)</f>
        <v>0</v>
      </c>
      <c r="CD93" s="148">
        <f>IF(ABS('Telecoms - Financial KPIs'!$AL$30-CD12)&lt;0.001,0,'Telecoms - Financial KPIs'!$AL$30-CD12)</f>
        <v>0</v>
      </c>
      <c r="CE93" s="148">
        <f>IF(ABS('Telecoms - Financial KPIs'!$AK$32-CE12)&lt;0.001,0,'Telecoms - Financial KPIs'!$AK$32-CE12)</f>
        <v>0</v>
      </c>
      <c r="CF93" s="148">
        <f>IF(ABS('Telecoms - Financial KPIs'!$AL$32-CF12)&lt;0.001,0,'Telecoms - Financial KPIs'!$AL$32-CF12)</f>
        <v>0</v>
      </c>
      <c r="CG93" s="148">
        <f>IF(ABS('Telecoms - Financial KPIs'!$AK$11-CG12)&lt;0.001,0,'Telecoms - Financial KPIs'!$AK$11-CG12)</f>
        <v>0</v>
      </c>
      <c r="CH93" s="148">
        <f>IF(ABS('Telecoms - Financial KPIs'!$AL$11-CH12)&lt;0.001,0,'Telecoms - Financial KPIs'!$AL$11-CH12)</f>
        <v>0</v>
      </c>
      <c r="CI93" s="185"/>
      <c r="CJ93" s="185"/>
      <c r="CK93" s="185"/>
      <c r="CL93" s="185"/>
      <c r="CM93" s="185"/>
      <c r="CN93" s="185"/>
      <c r="CP93" s="148">
        <f>IF(ABS('Telecoms - Financial KPIs'!$AR$13-CP12)&lt;0.001,0,'Telecoms - Financial KPIs'!$AR$13-CP12)</f>
        <v>0</v>
      </c>
      <c r="CQ93" s="148">
        <f>IF(ABS('Telecoms - Financial KPIs'!$AS$13-CQ12)&lt;0.001,0,'Telecoms - Financial KPIs'!$AS$13-CQ12)</f>
        <v>0</v>
      </c>
      <c r="CR93" s="148">
        <f>IF(ABS('Telecoms - Financial KPIs'!$AR$15-CR12)&lt;0.001,0,'Telecoms - Financial KPIs'!$AR$15-CR12)</f>
        <v>0</v>
      </c>
      <c r="CS93" s="148">
        <f>IF(ABS('Telecoms - Financial KPIs'!$AS$15-CS12)&lt;0.001,0,'Telecoms - Financial KPIs'!$AS$15-CS12)</f>
        <v>0</v>
      </c>
      <c r="CT93" s="148">
        <f>IF(ABS('Telecoms - Financial KPIs'!$AR$26-CT12)&lt;0.001,0,'Telecoms - Financial KPIs'!$AR$26-CT12)</f>
        <v>0</v>
      </c>
      <c r="CU93" s="148">
        <f>IF(ABS('Telecoms - Financial KPIs'!$AS$26-CU12)&lt;0.001,0,'Telecoms - Financial KPIs'!$AS$26-CU12)</f>
        <v>0</v>
      </c>
      <c r="CV93" s="148">
        <f>IF(ABS('Telecoms - Financial KPIs'!$AR$28-CV12)&lt;0.001,0,'Telecoms - Financial KPIs'!$AR$28-CV12)</f>
        <v>0</v>
      </c>
      <c r="CW93" s="148">
        <f>IF(ABS('Telecoms - Financial KPIs'!$AS$28-CW12)&lt;0.001,0,'Telecoms - Financial KPIs'!$AS$28-CW12)</f>
        <v>0</v>
      </c>
      <c r="CX93" s="148">
        <f>IF(ABS('Telecoms - Financial KPIs'!$AR$30-CX12)&lt;0.001,0,'Telecoms - Financial KPIs'!$AR$30-CX12)</f>
        <v>0</v>
      </c>
      <c r="CY93" s="148">
        <f>IF(ABS('Telecoms - Financial KPIs'!$AS$30-CY12)&lt;0.001,0,'Telecoms - Financial KPIs'!$AS$30-CY12)</f>
        <v>0</v>
      </c>
      <c r="CZ93" s="148">
        <f>IF(ABS('Telecoms - Financial KPIs'!$AR$32-CZ12)&lt;0.001,0,'Telecoms - Financial KPIs'!$AR$32-CZ12)</f>
        <v>0</v>
      </c>
      <c r="DA93" s="148">
        <f>IF(ABS('Telecoms - Financial KPIs'!$AS$32-DA12)&lt;0.001,0,'Telecoms - Financial KPIs'!$AS$32-DA12)</f>
        <v>0</v>
      </c>
      <c r="DB93" s="148">
        <f>IF(ABS('Telecoms - Financial KPIs'!$AR$11-DB12)&lt;0.001,0,'Telecoms - Financial KPIs'!$AR$11-DB12)</f>
        <v>0</v>
      </c>
      <c r="DC93" s="148">
        <f>IF(ABS('Telecoms - Financial KPIs'!$AS$11-DC12)&lt;0.001,0,'Telecoms - Financial KPIs'!$AS$11-DC12)</f>
        <v>0</v>
      </c>
      <c r="DD93" s="185"/>
      <c r="DE93" s="185"/>
      <c r="DF93" s="185"/>
      <c r="DG93" s="185"/>
      <c r="DH93" s="185"/>
      <c r="DI93" s="185"/>
      <c r="DK93" s="148">
        <f>IF(ABS('Telecoms - Financial KPIs'!$AZ$13-DK12)&lt;0.001,0,'Telecoms - Financial KPIs'!$AZ$13-DK12)</f>
        <v>0</v>
      </c>
      <c r="DL93" s="148">
        <f>IF(ABS('Telecoms - Financial KPIs'!$BA$13-DL12)&lt;0.001,0,'Telecoms - Financial KPIs'!$BA$13-DL12)</f>
        <v>0</v>
      </c>
      <c r="DM93" s="148">
        <f>IF(ABS('Telecoms - Financial KPIs'!$AZ$15-DM12)&lt;0.001,0,'Telecoms - Financial KPIs'!$AZ$15-DM12)</f>
        <v>0</v>
      </c>
      <c r="DN93" s="148">
        <f>IF(ABS('Telecoms - Financial KPIs'!$BA$15-DN12)&lt;0.001,0,'Telecoms - Financial KPIs'!$BA$15-DN12)</f>
        <v>0</v>
      </c>
      <c r="DO93" s="148">
        <f>IF(ABS('Telecoms - Financial KPIs'!$AZ$26-DO12)&lt;0.001,0,'Telecoms - Financial KPIs'!$AZ$26-DO12)</f>
        <v>0</v>
      </c>
      <c r="DP93" s="148">
        <f>IF(ABS('Telecoms - Financial KPIs'!$BA$26-DP12)&lt;0.001,0,'Telecoms - Financial KPIs'!$BA$26-DP12)</f>
        <v>0</v>
      </c>
      <c r="DQ93" s="148">
        <f>IF(ABS('Telecoms - Financial KPIs'!$AZ$28-DQ12)&lt;0.001,0,'Telecoms - Financial KPIs'!$AZ$28-DQ12)</f>
        <v>0</v>
      </c>
      <c r="DR93" s="148">
        <f>IF(ABS('Telecoms - Financial KPIs'!$BA$28-DR12)&lt;0.001,0,'Telecoms - Financial KPIs'!$BA$28-DR12)</f>
        <v>0</v>
      </c>
      <c r="DS93" s="148">
        <f>IF(ABS('Telecoms - Financial KPIs'!$AZ$30-DS12)&lt;0.001,0,'Telecoms - Financial KPIs'!$AZ$30-DS12)</f>
        <v>0</v>
      </c>
      <c r="DT93" s="148">
        <f>IF(ABS('Telecoms - Financial KPIs'!$BA$30-DT12)&lt;0.001,0,'Telecoms - Financial KPIs'!$BA$30-DT12)</f>
        <v>0</v>
      </c>
      <c r="DU93" s="148">
        <f>IF(ABS('Telecoms - Financial KPIs'!$AZ$32-DU12)&lt;0.001,0,'Telecoms - Financial KPIs'!$AZ$32-DU12)</f>
        <v>0</v>
      </c>
      <c r="DV93" s="148">
        <f>IF(ABS('Telecoms - Financial KPIs'!$BA$32-DV12)&lt;0.001,0,'Telecoms - Financial KPIs'!$BA$32-DV12)</f>
        <v>0</v>
      </c>
      <c r="DW93" s="148">
        <f>IF(ABS('Telecoms - Financial KPIs'!$AZ$11-DW12)&lt;0.001,0,'Telecoms - Financial KPIs'!$AZ$11-DW12)</f>
        <v>0</v>
      </c>
      <c r="DX93" s="148">
        <f>IF(ABS('Telecoms - Financial KPIs'!$BA$11-DX12)&lt;0.001,0,'Telecoms - Financial KPIs'!$BA$11-DX12)</f>
        <v>0</v>
      </c>
      <c r="DY93" s="185"/>
      <c r="DZ93" s="185"/>
      <c r="EA93" s="185"/>
      <c r="EB93" s="185"/>
      <c r="EC93" s="185"/>
      <c r="ED93" s="185"/>
      <c r="EG93" s="146"/>
      <c r="EH93" s="146"/>
      <c r="EI93" s="146"/>
      <c r="EJ93" s="146"/>
      <c r="EL93" s="146"/>
      <c r="EM93" s="146"/>
      <c r="EN93" s="146"/>
      <c r="EO93" s="146"/>
      <c r="EQ93" s="146"/>
      <c r="ER93" s="146"/>
      <c r="ES93" s="146"/>
      <c r="ET93" s="146"/>
      <c r="EV93" s="146"/>
      <c r="EW93" s="146"/>
      <c r="EX93" s="146"/>
      <c r="EY93" s="146"/>
      <c r="FA93" s="146"/>
      <c r="FB93" s="146"/>
      <c r="FC93" s="146"/>
      <c r="FD93" s="146"/>
      <c r="FF93" s="146"/>
      <c r="FG93" s="146"/>
      <c r="FH93" s="146"/>
      <c r="FI93" s="146"/>
    </row>
    <row r="94" spans="2:165" s="211" customFormat="1" ht="12.75" hidden="1" customHeight="1">
      <c r="B94" s="146" t="s">
        <v>330</v>
      </c>
      <c r="H94" s="147" t="s">
        <v>192</v>
      </c>
      <c r="J94" s="185"/>
      <c r="K94" s="185"/>
      <c r="L94" s="148">
        <f>IF(ABS('Telecoms - Financial KPIs'!$N$17-L35)&lt;0.001,0,'Telecoms - Financial KPIs'!$N$17-L35)</f>
        <v>0</v>
      </c>
      <c r="M94" s="148">
        <f>IF(ABS('Telecoms - Financial KPIs'!$O$17-M35)&lt;0.001,0,'Telecoms - Financial KPIs'!$O$17-M35)</f>
        <v>0</v>
      </c>
      <c r="N94" s="148">
        <f>IF(ABS('Telecoms - Financial KPIs'!$N$19-N35)&lt;0.001,0,'Telecoms - Financial KPIs'!$N$19-N35)</f>
        <v>0</v>
      </c>
      <c r="O94" s="148">
        <f>IF(ABS('Telecoms - Financial KPIs'!$O$19-O35)&lt;0.001,0,'Telecoms - Financial KPIs'!$O$19-O35)</f>
        <v>0</v>
      </c>
      <c r="P94" s="148">
        <f>IF(ABS('Telecoms - Financial KPIs'!$N$21-P35)&lt;0.001,0,'Telecoms - Financial KPIs'!$N$21-P35)</f>
        <v>0</v>
      </c>
      <c r="Q94" s="148">
        <f>IF(ABS('Telecoms - Financial KPIs'!$O$21-Q35)&lt;0.001,0,'Telecoms - Financial KPIs'!$O$21-Q35)</f>
        <v>0</v>
      </c>
      <c r="R94" s="148">
        <f>IF(ABS('Telecoms - Financial KPIs'!$N$23-R35)&lt;0.001,0,'Telecoms - Financial KPIs'!$N$23-R35)</f>
        <v>0</v>
      </c>
      <c r="S94" s="148">
        <f>IF(ABS('Telecoms - Financial KPIs'!$O$23-S35)&lt;0.001,0,'Telecoms - Financial KPIs'!$O$23-S35)</f>
        <v>0</v>
      </c>
      <c r="T94" s="148">
        <f>IF(ABS('Telecoms - Financial KPIs'!$N$25-T35)&lt;0.001,0,'Telecoms - Financial KPIs'!$N$25-T35)</f>
        <v>0</v>
      </c>
      <c r="U94" s="148">
        <f>IF(ABS('Telecoms - Financial KPIs'!$O$25-U35)&lt;0.001,0,'Telecoms - Financial KPIs'!$O$25-U35)</f>
        <v>0</v>
      </c>
      <c r="V94" s="148">
        <f>IF(ABS('Telecoms - Financial KPIs'!$N$15-V35)&lt;0.001,0,'Telecoms - Financial KPIs'!$N$15-V35)</f>
        <v>0</v>
      </c>
      <c r="W94" s="148">
        <f>IF(ABS('Telecoms - Financial KPIs'!$O$15-W35)&lt;0.001,0,'Telecoms - Financial KPIs'!$O$15-W35)</f>
        <v>0</v>
      </c>
      <c r="X94" s="185"/>
      <c r="Y94" s="185"/>
      <c r="Z94" s="185"/>
      <c r="AA94" s="185"/>
      <c r="AB94" s="185"/>
      <c r="AC94" s="372"/>
      <c r="AE94" s="185"/>
      <c r="AF94" s="185"/>
      <c r="AG94" s="148">
        <f>IF(ABS('Telecoms - Financial KPIs'!$V$17-AG35)&lt;0.001,0,'Telecoms - Financial KPIs'!$V$17-AG35)</f>
        <v>0</v>
      </c>
      <c r="AH94" s="148">
        <f>IF(ABS('Telecoms - Financial KPIs'!$W$17-AH35)&lt;0.001,0,'Telecoms - Financial KPIs'!$W$17-AH35)</f>
        <v>0</v>
      </c>
      <c r="AI94" s="148">
        <f>IF(ABS('Telecoms - Financial KPIs'!$V$19-AI35)&lt;0.001,0,'Telecoms - Financial KPIs'!$V$19-AI35)</f>
        <v>0</v>
      </c>
      <c r="AJ94" s="148">
        <f>IF(ABS('Telecoms - Financial KPIs'!$W$19-AJ35)&lt;0.001,0,'Telecoms - Financial KPIs'!$W$19-AJ35)</f>
        <v>0</v>
      </c>
      <c r="AK94" s="148">
        <f>IF(ABS('Telecoms - Financial KPIs'!$V$21-AK35)&lt;0.001,0,'Telecoms - Financial KPIs'!$V$21-AK35)</f>
        <v>0</v>
      </c>
      <c r="AL94" s="148">
        <f>IF(ABS('Telecoms - Financial KPIs'!$W$21-AL35)&lt;0.001,0,'Telecoms - Financial KPIs'!$W$21-AL35)</f>
        <v>0</v>
      </c>
      <c r="AM94" s="148">
        <f>IF(ABS('Telecoms - Financial KPIs'!$V$23-AM35)&lt;0.001,0,'Telecoms - Financial KPIs'!$V$23-AM35)</f>
        <v>0</v>
      </c>
      <c r="AN94" s="148">
        <f>IF(ABS('Telecoms - Financial KPIs'!$W$23-AN35)&lt;0.001,0,'Telecoms - Financial KPIs'!$W$23-AN35)</f>
        <v>0</v>
      </c>
      <c r="AO94" s="148">
        <f>IF(ABS('Telecoms - Financial KPIs'!$V$25-AO35)&lt;0.001,0,'Telecoms - Financial KPIs'!$V$25-AO35)</f>
        <v>0</v>
      </c>
      <c r="AP94" s="148">
        <f>IF(ABS('Telecoms - Financial KPIs'!$W$25-AP35)&lt;0.001,0,'Telecoms - Financial KPIs'!$W$25-AP35)</f>
        <v>0</v>
      </c>
      <c r="AQ94" s="148">
        <f>IF(ABS('Telecoms - Financial KPIs'!$V$15-AQ35)&lt;0.001,0,'Telecoms - Financial KPIs'!$V$15-AQ35)</f>
        <v>0</v>
      </c>
      <c r="AR94" s="148">
        <f>IF(ABS('Telecoms - Financial KPIs'!$W$15-AR35)&lt;0.001,0,'Telecoms - Financial KPIs'!$W$15-AR35)</f>
        <v>0</v>
      </c>
      <c r="AS94" s="185"/>
      <c r="AT94" s="185"/>
      <c r="AU94" s="185"/>
      <c r="AV94" s="185"/>
      <c r="AW94" s="185"/>
      <c r="AX94" s="372"/>
      <c r="AZ94" s="185"/>
      <c r="BA94" s="185"/>
      <c r="BB94" s="148">
        <f>IF(ABS('Telecoms - Financial KPIs'!$AC$17-BB35)&lt;0.001,0,'Telecoms - Financial KPIs'!$AC$17-BB35)</f>
        <v>0</v>
      </c>
      <c r="BC94" s="148">
        <f>IF(ABS('Telecoms - Financial KPIs'!$AD$17-BC35)&lt;0.001,0,'Telecoms - Financial KPIs'!$AD$17-BC35)</f>
        <v>0</v>
      </c>
      <c r="BD94" s="148">
        <f>IF(ABS('Telecoms - Financial KPIs'!$AC$19-BD35)&lt;0.001,0,'Telecoms - Financial KPIs'!$AC$19-BD35)</f>
        <v>0</v>
      </c>
      <c r="BE94" s="148">
        <f>IF(ABS('Telecoms - Financial KPIs'!$AD$19-BE35)&lt;0.001,0,'Telecoms - Financial KPIs'!$AD$19-BE35)</f>
        <v>0</v>
      </c>
      <c r="BF94" s="148">
        <f>IF(ABS('Telecoms - Financial KPIs'!$AC$21-BF35)&lt;0.001,0,'Telecoms - Financial KPIs'!$AC$21-BF35)</f>
        <v>0</v>
      </c>
      <c r="BG94" s="148">
        <f>IF(ABS('Telecoms - Financial KPIs'!$AD$21-BG35)&lt;0.001,0,'Telecoms - Financial KPIs'!$AD$21-BG35)</f>
        <v>0</v>
      </c>
      <c r="BH94" s="148">
        <f>IF(ABS('Telecoms - Financial KPIs'!$AC$23-BH35)&lt;0.001,0,'Telecoms - Financial KPIs'!$AC$23-BH35)</f>
        <v>0</v>
      </c>
      <c r="BI94" s="148">
        <f>IF(ABS('Telecoms - Financial KPIs'!$AD$23-BI35)&lt;0.001,0,'Telecoms - Financial KPIs'!$AD$23-BI35)</f>
        <v>0</v>
      </c>
      <c r="BJ94" s="148">
        <f>IF(ABS('Telecoms - Financial KPIs'!$AC$25-BJ35)&lt;0.001,0,'Telecoms - Financial KPIs'!$AC$25-BJ35)</f>
        <v>0</v>
      </c>
      <c r="BK94" s="148">
        <f>IF(ABS('Telecoms - Financial KPIs'!$AD$25-BK35)&lt;0.001,0,'Telecoms - Financial KPIs'!$AD$25-BK35)</f>
        <v>0</v>
      </c>
      <c r="BL94" s="148">
        <f>IF(ABS('Telecoms - Financial KPIs'!$AC$15-BL35)&lt;0.001,0,'Telecoms - Financial KPIs'!$AC$15-BL35)</f>
        <v>0</v>
      </c>
      <c r="BM94" s="148">
        <f>IF(ABS('Telecoms - Financial KPIs'!$AD$15-BM35)&lt;0.001,0,'Telecoms - Financial KPIs'!$AD$15-BM35)</f>
        <v>0</v>
      </c>
      <c r="BN94" s="185"/>
      <c r="BO94" s="185"/>
      <c r="BP94" s="185"/>
      <c r="BQ94" s="185"/>
      <c r="BR94" s="185"/>
      <c r="BS94" s="372"/>
      <c r="BU94" s="185"/>
      <c r="BV94" s="185"/>
      <c r="BW94" s="148">
        <f>IF(ABS('Telecoms - Financial KPIs'!$AK$17-BW35)&lt;0.001,0,'Telecoms - Financial KPIs'!$AK$17-BW35)</f>
        <v>0</v>
      </c>
      <c r="BX94" s="148">
        <f>IF(ABS('Telecoms - Financial KPIs'!$AL$17-BX35)&lt;0.001,0,'Telecoms - Financial KPIs'!$AL$17-BX35)</f>
        <v>0</v>
      </c>
      <c r="BY94" s="148">
        <f>IF(ABS('Telecoms - Financial KPIs'!$AK$19-BY35)&lt;0.001,0,'Telecoms - Financial KPIs'!$AK$19-BY35)</f>
        <v>0</v>
      </c>
      <c r="BZ94" s="148">
        <f>IF(ABS('Telecoms - Financial KPIs'!$AL$19-BZ35)&lt;0.001,0,'Telecoms - Financial KPIs'!$AL$19-BZ35)</f>
        <v>0</v>
      </c>
      <c r="CA94" s="148">
        <f>IF(ABS('Telecoms - Financial KPIs'!$AK$21-CA35)&lt;0.001,0,'Telecoms - Financial KPIs'!$AK$21-CA35)</f>
        <v>0</v>
      </c>
      <c r="CB94" s="148">
        <f>IF(ABS('Telecoms - Financial KPIs'!$AL$21-CB35)&lt;0.001,0,'Telecoms - Financial KPIs'!$AL$21-CB35)</f>
        <v>0</v>
      </c>
      <c r="CC94" s="148">
        <f>IF(ABS('Telecoms - Financial KPIs'!$AK$23-CC35)&lt;0.001,0,'Telecoms - Financial KPIs'!$AK$23-CC35)</f>
        <v>0</v>
      </c>
      <c r="CD94" s="148">
        <f>IF(ABS('Telecoms - Financial KPIs'!$AL$23-CD35)&lt;0.001,0,'Telecoms - Financial KPIs'!$AL$23-CD35)</f>
        <v>0</v>
      </c>
      <c r="CE94" s="148">
        <f>IF(ABS('Telecoms - Financial KPIs'!$AK$25-CE35)&lt;0.001,0,'Telecoms - Financial KPIs'!$AK$25-CE35)</f>
        <v>0</v>
      </c>
      <c r="CF94" s="148">
        <f>IF(ABS('Telecoms - Financial KPIs'!$AL$25-CF35)&lt;0.001,0,'Telecoms - Financial KPIs'!$AL$25-CF35)</f>
        <v>0</v>
      </c>
      <c r="CG94" s="148">
        <f>IF(ABS('Telecoms - Financial KPIs'!$AK$15-CG35)&lt;0.001,0,'Telecoms - Financial KPIs'!$AK$15-CG35)</f>
        <v>0</v>
      </c>
      <c r="CH94" s="148">
        <f>IF(ABS('Telecoms - Financial KPIs'!$AL$15-CH35)&lt;0.001,0,'Telecoms - Financial KPIs'!$AL$15-CH35)</f>
        <v>0</v>
      </c>
      <c r="CI94" s="185"/>
      <c r="CJ94" s="185"/>
      <c r="CK94" s="185"/>
      <c r="CL94" s="185"/>
      <c r="CM94" s="185"/>
      <c r="CN94" s="372"/>
      <c r="CP94" s="185"/>
      <c r="CQ94" s="185"/>
      <c r="CR94" s="148">
        <f>IF(ABS('Telecoms - Financial KPIs'!$AR$17-CR35)&lt;0.001,0,'Telecoms - Financial KPIs'!$AR$17-CR35)</f>
        <v>0</v>
      </c>
      <c r="CS94" s="148">
        <f>IF(ABS('Telecoms - Financial KPIs'!$AS$17-CS35)&lt;0.001,0,'Telecoms - Financial KPIs'!$AS$17-CS35)</f>
        <v>0</v>
      </c>
      <c r="CT94" s="148">
        <f>IF(ABS('Telecoms - Financial KPIs'!$AR$19-CT35)&lt;0.001,0,'Telecoms - Financial KPIs'!$AR$19-CT35)</f>
        <v>0</v>
      </c>
      <c r="CU94" s="148">
        <f>IF(ABS('Telecoms - Financial KPIs'!$AS$19-CU35)&lt;0.001,0,'Telecoms - Financial KPIs'!$AS$19-CU35)</f>
        <v>0</v>
      </c>
      <c r="CV94" s="148">
        <f>IF(ABS('Telecoms - Financial KPIs'!$AR$21-CV35)&lt;0.001,0,'Telecoms - Financial KPIs'!$AR$21-CV35)</f>
        <v>0</v>
      </c>
      <c r="CW94" s="148">
        <f>IF(ABS('Telecoms - Financial KPIs'!$AS$21-CW35)&lt;0.001,0,'Telecoms - Financial KPIs'!$AS$21-CW35)</f>
        <v>0</v>
      </c>
      <c r="CX94" s="148">
        <f>IF(ABS('Telecoms - Financial KPIs'!$AR$23-CX35)&lt;0.001,0,'Telecoms - Financial KPIs'!$AR$23-CX35)</f>
        <v>0</v>
      </c>
      <c r="CY94" s="148">
        <f>IF(ABS('Telecoms - Financial KPIs'!$AS$23-CY35)&lt;0.001,0,'Telecoms - Financial KPIs'!$AS$23-CY35)</f>
        <v>0</v>
      </c>
      <c r="CZ94" s="148">
        <f>IF(ABS('Telecoms - Financial KPIs'!$AR$25-CZ35)&lt;0.001,0,'Telecoms - Financial KPIs'!$AR$25-CZ35)</f>
        <v>0</v>
      </c>
      <c r="DA94" s="148">
        <f>IF(ABS('Telecoms - Financial KPIs'!$AS$25-DA35)&lt;0.001,0,'Telecoms - Financial KPIs'!$AS$25-DA35)</f>
        <v>0</v>
      </c>
      <c r="DB94" s="148">
        <f>IF(ABS('Telecoms - Financial KPIs'!$AR$15-DB35)&lt;0.001,0,'Telecoms - Financial KPIs'!$AR$15-DB35)</f>
        <v>0</v>
      </c>
      <c r="DC94" s="148">
        <f>IF(ABS('Telecoms - Financial KPIs'!$AS$15-DC35)&lt;0.001,0,'Telecoms - Financial KPIs'!$AS$15-DC35)</f>
        <v>0</v>
      </c>
      <c r="DD94" s="185"/>
      <c r="DE94" s="185"/>
      <c r="DF94" s="185"/>
      <c r="DG94" s="185"/>
      <c r="DH94" s="185"/>
      <c r="DI94" s="372"/>
      <c r="DK94" s="185"/>
      <c r="DL94" s="185"/>
      <c r="DM94" s="148">
        <f>IF(ABS('Telecoms - Financial KPIs'!$AZ$17-DM35)&lt;0.001,0,'Telecoms - Financial KPIs'!$AZ$17-DM35)</f>
        <v>0</v>
      </c>
      <c r="DN94" s="148">
        <f>IF(ABS('Telecoms - Financial KPIs'!$BA$17-DN35)&lt;0.001,0,'Telecoms - Financial KPIs'!$BA$17-DN35)</f>
        <v>0</v>
      </c>
      <c r="DO94" s="148">
        <f>IF(ABS('Telecoms - Financial KPIs'!$AZ$19-DO35)&lt;0.001,0,'Telecoms - Financial KPIs'!$AZ$19-DO35)</f>
        <v>0</v>
      </c>
      <c r="DP94" s="148">
        <f>IF(ABS('Telecoms - Financial KPIs'!$BA$19-DP35)&lt;0.001,0,'Telecoms - Financial KPIs'!$BA$19-DP35)</f>
        <v>0</v>
      </c>
      <c r="DQ94" s="148">
        <f>IF(ABS('Telecoms - Financial KPIs'!$AZ$21-DQ35)&lt;0.001,0,'Telecoms - Financial KPIs'!$AZ$21-DQ35)</f>
        <v>0</v>
      </c>
      <c r="DR94" s="148">
        <f>IF(ABS('Telecoms - Financial KPIs'!$BA$21-DR35)&lt;0.001,0,'Telecoms - Financial KPIs'!$BA$21-DR35)</f>
        <v>0</v>
      </c>
      <c r="DS94" s="148">
        <f>IF(ABS('Telecoms - Financial KPIs'!$AZ$23-DS35)&lt;0.001,0,'Telecoms - Financial KPIs'!$AZ$23-DS35)</f>
        <v>0</v>
      </c>
      <c r="DT94" s="148">
        <f>IF(ABS('Telecoms - Financial KPIs'!$BA$23-DT35)&lt;0.001,0,'Telecoms - Financial KPIs'!$BA$23-DT35)</f>
        <v>0</v>
      </c>
      <c r="DU94" s="148">
        <f>IF(ABS('Telecoms - Financial KPIs'!$AZ$25-DU35)&lt;0.001,0,'Telecoms - Financial KPIs'!$AZ$25-DU35)</f>
        <v>0</v>
      </c>
      <c r="DV94" s="148">
        <f>IF(ABS('Telecoms - Financial KPIs'!$BA$25-DV35)&lt;0.001,0,'Telecoms - Financial KPIs'!$BA$25-DV35)</f>
        <v>0</v>
      </c>
      <c r="DW94" s="148">
        <f>IF(ABS('Telecoms - Financial KPIs'!$AZ$15-DW35)&lt;0.001,0,'Telecoms - Financial KPIs'!$AZ$15-DW35)</f>
        <v>0</v>
      </c>
      <c r="DX94" s="148">
        <f>IF(ABS('Telecoms - Financial KPIs'!$BA$15-DX35)&lt;0.001,0,'Telecoms - Financial KPIs'!$BA$15-DX35)</f>
        <v>0</v>
      </c>
      <c r="DY94" s="185"/>
      <c r="DZ94" s="185"/>
      <c r="EA94" s="185"/>
      <c r="EB94" s="185"/>
      <c r="EC94" s="185"/>
      <c r="ED94" s="372"/>
      <c r="EG94" s="146"/>
      <c r="EH94" s="146"/>
      <c r="EI94" s="146"/>
      <c r="EJ94" s="146"/>
      <c r="EL94" s="146"/>
      <c r="EM94" s="146"/>
      <c r="EN94" s="146"/>
      <c r="EO94" s="146"/>
      <c r="EQ94" s="146"/>
      <c r="ER94" s="146"/>
      <c r="ES94" s="146"/>
      <c r="ET94" s="146"/>
      <c r="EV94" s="146"/>
      <c r="EW94" s="146"/>
      <c r="EX94" s="146"/>
      <c r="EY94" s="146"/>
      <c r="FA94" s="146"/>
      <c r="FB94" s="146"/>
      <c r="FC94" s="146"/>
      <c r="FD94" s="146"/>
      <c r="FF94" s="146"/>
      <c r="FG94" s="146"/>
      <c r="FH94" s="146"/>
      <c r="FI94" s="146"/>
    </row>
    <row r="95" spans="2:165" s="211" customFormat="1" ht="12.75" hidden="1" customHeight="1">
      <c r="B95" s="146" t="s">
        <v>331</v>
      </c>
      <c r="C95" s="146"/>
      <c r="D95" s="146"/>
      <c r="E95" s="146"/>
      <c r="F95" s="146"/>
      <c r="G95" s="146"/>
      <c r="H95" s="147" t="s">
        <v>192</v>
      </c>
      <c r="J95" s="245">
        <f>IF(ABS('Telecoms - Financial KPIs'!$N$61-J17)&lt;0.001,0,'Telecoms - Financial KPIs'!$N$61-J17)</f>
        <v>0</v>
      </c>
      <c r="K95" s="148">
        <f>IF(ABS('Telecoms - Financial KPIs'!$O$61-K17)&lt;0.001,0,'Telecoms - Financial KPIs'!$O$61-K17)</f>
        <v>0</v>
      </c>
      <c r="L95" s="148">
        <f>IF(ABS('Telecoms - Financial KPIs'!$N$63-L17)&lt;0.001,0,'Telecoms - Financial KPIs'!$N$63-L17)</f>
        <v>0</v>
      </c>
      <c r="M95" s="148">
        <f>IF(ABS('Telecoms - Financial KPIs'!$O$63-M17)&lt;0.001,0,'Telecoms - Financial KPIs'!$O$63-M17)</f>
        <v>0</v>
      </c>
      <c r="N95" s="148">
        <f>IF(ABS('Telecoms - Financial KPIs'!$N$74-N17)&lt;0.001,0,'Telecoms - Financial KPIs'!$N$74-N17)</f>
        <v>0</v>
      </c>
      <c r="O95" s="148">
        <f>IF(ABS('Telecoms - Financial KPIs'!$O$74-O17)&lt;0.001,0,'Telecoms - Financial KPIs'!$O$74-O17)</f>
        <v>0</v>
      </c>
      <c r="P95" s="245">
        <f>IF(ABS('Telecoms - Financial KPIs'!$N$76-P17)&lt;0.001,0,'Telecoms - Financial KPIs'!$N$76-P17)</f>
        <v>0</v>
      </c>
      <c r="Q95" s="148">
        <f>IF(ABS('Telecoms - Financial KPIs'!$O$76-Q17)&lt;0.001,0,'Telecoms - Financial KPIs'!$O$76-Q17)</f>
        <v>0</v>
      </c>
      <c r="R95" s="148">
        <f>IF(ABS('Telecoms - Financial KPIs'!$N$78-R17)&lt;0.001,0,'Telecoms - Financial KPIs'!$N$78-R17)</f>
        <v>0</v>
      </c>
      <c r="S95" s="148">
        <f>IF(ABS('Telecoms - Financial KPIs'!$O$78-S17)&lt;0.001,0,'Telecoms - Financial KPIs'!$O$78-S17)</f>
        <v>0</v>
      </c>
      <c r="T95" s="245">
        <f>IF(ABS('Telecoms - Financial KPIs'!$N$80-T17)&lt;0.001,0,'Telecoms - Financial KPIs'!$N$80-T17)</f>
        <v>0</v>
      </c>
      <c r="U95" s="148">
        <f>IF(ABS('Telecoms - Financial KPIs'!$O$80-U17)&lt;0.001,0,'Telecoms - Financial KPIs'!$O$80-U17)</f>
        <v>0</v>
      </c>
      <c r="V95" s="148">
        <f>IF(ABS('Telecoms - Financial KPIs'!$N$59-V17)&lt;0.001,0,'Telecoms - Financial KPIs'!$N$59-V17)</f>
        <v>0</v>
      </c>
      <c r="W95" s="148">
        <f>IF(ABS('Telecoms - Financial KPIs'!$O$59-W17)&lt;0.001,0,'Telecoms - Financial KPIs'!$O$59-W17)</f>
        <v>0</v>
      </c>
      <c r="X95" s="185"/>
      <c r="Y95" s="185"/>
      <c r="Z95" s="185"/>
      <c r="AA95" s="185"/>
      <c r="AB95" s="185"/>
      <c r="AC95" s="372"/>
      <c r="AE95" s="245">
        <f>IF(ABS('Telecoms - Financial KPIs'!$V$61-AE17)&lt;0.001,0,'Telecoms - Financial KPIs'!$V$61-AE17)</f>
        <v>0</v>
      </c>
      <c r="AF95" s="148">
        <f>IF(ABS('Telecoms - Financial KPIs'!$W$61-AF17)&lt;0.001,0,'Telecoms - Financial KPIs'!$W$61-AF17)</f>
        <v>0</v>
      </c>
      <c r="AG95" s="148">
        <f>IF(ABS('Telecoms - Financial KPIs'!$V$63-AG17)&lt;0.001,0,'Telecoms - Financial KPIs'!$V$63-AG17)</f>
        <v>0</v>
      </c>
      <c r="AH95" s="148">
        <f>IF(ABS('Telecoms - Financial KPIs'!$W$63-AH17)&lt;0.001,0,'Telecoms - Financial KPIs'!$W$63-AH17)</f>
        <v>0</v>
      </c>
      <c r="AI95" s="148">
        <f>IF(ABS('Telecoms - Financial KPIs'!$V$74-AI17)&lt;0.001,0,'Telecoms - Financial KPIs'!$V$74-AI17)</f>
        <v>0</v>
      </c>
      <c r="AJ95" s="148">
        <f>IF(ABS('Telecoms - Financial KPIs'!$W$74-AJ17)&lt;0.001,0,'Telecoms - Financial KPIs'!$W$74-AJ17)</f>
        <v>0</v>
      </c>
      <c r="AK95" s="245">
        <f>IF(ABS('Telecoms - Financial KPIs'!$V$76-AK17)&lt;0.001,0,'Telecoms - Financial KPIs'!$V$76-AK17)</f>
        <v>0</v>
      </c>
      <c r="AL95" s="148">
        <f>IF(ABS('Telecoms - Financial KPIs'!$W$76-AL17)&lt;0.001,0,'Telecoms - Financial KPIs'!$W$76-AL17)</f>
        <v>0</v>
      </c>
      <c r="AM95" s="148">
        <f>IF(ABS('Telecoms - Financial KPIs'!$V$78-AM17)&lt;0.001,0,'Telecoms - Financial KPIs'!$V$78-AM17)</f>
        <v>0</v>
      </c>
      <c r="AN95" s="148">
        <f>IF(ABS('Telecoms - Financial KPIs'!$W$78-AN17)&lt;0.001,0,'Telecoms - Financial KPIs'!$W$78-AN17)</f>
        <v>0</v>
      </c>
      <c r="AO95" s="245">
        <f>IF(ABS('Telecoms - Financial KPIs'!$V$80-AO17)&lt;0.001,0,'Telecoms - Financial KPIs'!$V$80-AO17)</f>
        <v>0</v>
      </c>
      <c r="AP95" s="148">
        <f>IF(ABS('Telecoms - Financial KPIs'!$W$80-AP17)&lt;0.001,0,'Telecoms - Financial KPIs'!$W$80-AP17)</f>
        <v>0</v>
      </c>
      <c r="AQ95" s="148">
        <f>IF(ABS('Telecoms - Financial KPIs'!$V$59-AQ17)&lt;0.001,0,'Telecoms - Financial KPIs'!$V$59-AQ17)</f>
        <v>0</v>
      </c>
      <c r="AR95" s="148">
        <f>IF(ABS('Telecoms - Financial KPIs'!$W$59-AR17)&lt;0.001,0,'Telecoms - Financial KPIs'!$W$59-AR17)</f>
        <v>0</v>
      </c>
      <c r="AS95" s="185"/>
      <c r="AT95" s="185"/>
      <c r="AU95" s="185"/>
      <c r="AV95" s="185"/>
      <c r="AW95" s="185"/>
      <c r="AX95" s="372"/>
      <c r="AZ95" s="148">
        <f>IF(ABS('Telecoms - Financial KPIs'!$AC$61-AZ17)&lt;0.001,0,'Telecoms - Financial KPIs'!$AC$61-AZ17)</f>
        <v>0</v>
      </c>
      <c r="BA95" s="148">
        <f>IF(ABS('Telecoms - Financial KPIs'!$AD$61-BA17)&lt;0.001,0,'Telecoms - Financial KPIs'!$AD$61-BA17)</f>
        <v>0</v>
      </c>
      <c r="BB95" s="148">
        <f>IF(ABS('Telecoms - Financial KPIs'!$AC$63-BB17)&lt;0.001,0,'Telecoms - Financial KPIs'!$AC$63-BB17)</f>
        <v>0</v>
      </c>
      <c r="BC95" s="148">
        <f>IF(ABS('Telecoms - Financial KPIs'!$AD$63-BC17)&lt;0.001,0,'Telecoms - Financial KPIs'!$AD$63-BC17)</f>
        <v>0</v>
      </c>
      <c r="BD95" s="148">
        <f>IF(ABS('Telecoms - Financial KPIs'!$AC$74-BD17)&lt;0.001,0,'Telecoms - Financial KPIs'!$AC$74-BD17)</f>
        <v>0</v>
      </c>
      <c r="BE95" s="148">
        <f>IF(ABS('Telecoms - Financial KPIs'!$AD$74-BE17)&lt;0.001,0,'Telecoms - Financial KPIs'!$AD$74-BE17)</f>
        <v>0</v>
      </c>
      <c r="BF95" s="148">
        <f>IF(ABS('Telecoms - Financial KPIs'!$AC$76-BF17)&lt;0.001,0,'Telecoms - Financial KPIs'!$AC$76-BF17)</f>
        <v>0</v>
      </c>
      <c r="BG95" s="148">
        <f>IF(ABS('Telecoms - Financial KPIs'!$AD$76-BG17)&lt;0.001,0,'Telecoms - Financial KPIs'!$AD$76-BG17)</f>
        <v>0</v>
      </c>
      <c r="BH95" s="148">
        <f>IF(ABS('Telecoms - Financial KPIs'!$AC$78-BH17)&lt;0.001,0,'Telecoms - Financial KPIs'!$AC$78-BH17)</f>
        <v>0</v>
      </c>
      <c r="BI95" s="148">
        <f>IF(ABS('Telecoms - Financial KPIs'!$AD$78-BI17)&lt;0.001,0,'Telecoms - Financial KPIs'!$AD$78-BI17)</f>
        <v>0</v>
      </c>
      <c r="BJ95" s="148">
        <f>IF(ABS('Telecoms - Financial KPIs'!$AC$80-BJ17)&lt;0.001,0,'Telecoms - Financial KPIs'!$AC$80-BJ17)</f>
        <v>0</v>
      </c>
      <c r="BK95" s="148">
        <f>IF(ABS('Telecoms - Financial KPIs'!$AD$80-BK17)&lt;0.001,0,'Telecoms - Financial KPIs'!$AD$80-BK17)</f>
        <v>0</v>
      </c>
      <c r="BL95" s="148">
        <f>IF(ABS('Telecoms - Financial KPIs'!$AC$59-BL17)&lt;0.001,0,'Telecoms - Financial KPIs'!$AC$59-BL17)</f>
        <v>0</v>
      </c>
      <c r="BM95" s="148">
        <f>IF(ABS('Telecoms - Financial KPIs'!$AD$59-BM17)&lt;0.001,0,'Telecoms - Financial KPIs'!$AD$59-BM17)</f>
        <v>0</v>
      </c>
      <c r="BN95" s="185"/>
      <c r="BO95" s="185"/>
      <c r="BP95" s="185"/>
      <c r="BQ95" s="185"/>
      <c r="BR95" s="185"/>
      <c r="BS95" s="372"/>
      <c r="BU95" s="148">
        <f>IF(ABS('Telecoms - Financial KPIs'!$AK$61-BU17)&lt;0.001,0,'Telecoms - Financial KPIs'!$AK$61-BU17)</f>
        <v>0</v>
      </c>
      <c r="BV95" s="148">
        <f>IF(ABS('Telecoms - Financial KPIs'!$AL$61-BV17)&lt;0.001,0,'Telecoms - Financial KPIs'!$AL$61-BV17)</f>
        <v>0</v>
      </c>
      <c r="BW95" s="148">
        <f>IF(ABS('Telecoms - Financial KPIs'!$AK$63-BW17)&lt;0.001,0,'Telecoms - Financial KPIs'!$AK$63-BW17)</f>
        <v>0</v>
      </c>
      <c r="BX95" s="148">
        <f>IF(ABS('Telecoms - Financial KPIs'!$AL$63-BX17)&lt;0.001,0,'Telecoms - Financial KPIs'!$AL$63-BX17)</f>
        <v>0</v>
      </c>
      <c r="BY95" s="148">
        <f>IF(ABS('Telecoms - Financial KPIs'!$AK$74-BY17)&lt;0.001,0,'Telecoms - Financial KPIs'!$AK$74-BY17)</f>
        <v>0</v>
      </c>
      <c r="BZ95" s="148">
        <f>IF(ABS('Telecoms - Financial KPIs'!$AL$74-BZ17)&lt;0.001,0,'Telecoms - Financial KPIs'!$AL$74-BZ17)</f>
        <v>0</v>
      </c>
      <c r="CA95" s="148">
        <f>IF(ABS('Telecoms - Financial KPIs'!$AK$76-CA17)&lt;0.001,0,'Telecoms - Financial KPIs'!$AK$76-CA17)</f>
        <v>0</v>
      </c>
      <c r="CB95" s="148">
        <f>IF(ABS('Telecoms - Financial KPIs'!$AL$76-CB17)&lt;0.001,0,'Telecoms - Financial KPIs'!$AL$76-CB17)</f>
        <v>0</v>
      </c>
      <c r="CC95" s="148">
        <f>IF(ABS('Telecoms - Financial KPIs'!$AK$78-CC17)&lt;0.001,0,'Telecoms - Financial KPIs'!$AK$78-CC17)</f>
        <v>0</v>
      </c>
      <c r="CD95" s="148">
        <f>IF(ABS('Telecoms - Financial KPIs'!$AL$78-CD17)&lt;0.001,0,'Telecoms - Financial KPIs'!$AL$78-CD17)</f>
        <v>0</v>
      </c>
      <c r="CE95" s="148">
        <f>IF(ABS('Telecoms - Financial KPIs'!$AK$80-CE17)&lt;0.001,0,'Telecoms - Financial KPIs'!$AK$80-CE17)</f>
        <v>0</v>
      </c>
      <c r="CF95" s="148">
        <f>IF(ABS('Telecoms - Financial KPIs'!$AL$80-CF17)&lt;0.001,0,'Telecoms - Financial KPIs'!$AL$80-CF17)</f>
        <v>0</v>
      </c>
      <c r="CG95" s="148">
        <f>IF(ABS('Telecoms - Financial KPIs'!$AK$59-CG17)&lt;0.001,0,'Telecoms - Financial KPIs'!$AK$59-CG17)</f>
        <v>0</v>
      </c>
      <c r="CH95" s="148">
        <f>IF(ABS('Telecoms - Financial KPIs'!$AL$59-CH17)&lt;0.001,0,'Telecoms - Financial KPIs'!$AL$59-CH17)</f>
        <v>0</v>
      </c>
      <c r="CI95" s="185"/>
      <c r="CJ95" s="185"/>
      <c r="CK95" s="185"/>
      <c r="CL95" s="185"/>
      <c r="CM95" s="185"/>
      <c r="CN95" s="372"/>
      <c r="CP95" s="148">
        <f>IF(ABS('Telecoms - Financial KPIs'!$AR$61-CP17)&lt;0.001,0,'Telecoms - Financial KPIs'!$AR$61-CP17)</f>
        <v>0</v>
      </c>
      <c r="CQ95" s="148">
        <f>IF(ABS('Telecoms - Financial KPIs'!$AS$61-CQ17)&lt;0.001,0,'Telecoms - Financial KPIs'!$AS$61-CQ17)</f>
        <v>0</v>
      </c>
      <c r="CR95" s="148">
        <f>IF(ABS('Telecoms - Financial KPIs'!$AR$63-CR17)&lt;0.001,0,'Telecoms - Financial KPIs'!$AR$63-CR17)</f>
        <v>0</v>
      </c>
      <c r="CS95" s="148">
        <f>IF(ABS('Telecoms - Financial KPIs'!$AS$63-CS17)&lt;0.001,0,'Telecoms - Financial KPIs'!$AS$63-CS17)</f>
        <v>0</v>
      </c>
      <c r="CT95" s="148">
        <f>IF(ABS('Telecoms - Financial KPIs'!$AR$74-CT17)&lt;0.001,0,'Telecoms - Financial KPIs'!$AR$74-CT17)</f>
        <v>0</v>
      </c>
      <c r="CU95" s="148">
        <f>IF(ABS('Telecoms - Financial KPIs'!$AS$74-CU17)&lt;0.001,0,'Telecoms - Financial KPIs'!$AS$74-CU17)</f>
        <v>0</v>
      </c>
      <c r="CV95" s="148">
        <f>IF(ABS('Telecoms - Financial KPIs'!$AR$76-CV17)&lt;0.001,0,'Telecoms - Financial KPIs'!$AR$76-CV17)</f>
        <v>0</v>
      </c>
      <c r="CW95" s="148">
        <f>IF(ABS('Telecoms - Financial KPIs'!$AS$76-CW17)&lt;0.001,0,'Telecoms - Financial KPIs'!$AS$76-CW17)</f>
        <v>0</v>
      </c>
      <c r="CX95" s="148">
        <f>IF(ABS('Telecoms - Financial KPIs'!$AR$78-CX17)&lt;0.001,0,'Telecoms - Financial KPIs'!$AR$78-CX17)</f>
        <v>0</v>
      </c>
      <c r="CY95" s="148">
        <f>IF(ABS('Telecoms - Financial KPIs'!$AS$78-CY17)&lt;0.001,0,'Telecoms - Financial KPIs'!$AS$78-CY17)</f>
        <v>0</v>
      </c>
      <c r="CZ95" s="148">
        <f>IF(ABS('Telecoms - Financial KPIs'!$AR$80-CZ17)&lt;0.001,0,'Telecoms - Financial KPIs'!$AR$80-CZ17)</f>
        <v>0</v>
      </c>
      <c r="DA95" s="148">
        <f>IF(ABS('Telecoms - Financial KPIs'!$AS$80-DA17)&lt;0.001,0,'Telecoms - Financial KPIs'!$AS$80-DA17)</f>
        <v>0</v>
      </c>
      <c r="DB95" s="148">
        <f>IF(ABS('Telecoms - Financial KPIs'!$AR$59-DB17)&lt;0.001,0,'Telecoms - Financial KPIs'!$AR$59-DB17)</f>
        <v>0</v>
      </c>
      <c r="DC95" s="148">
        <f>IF(ABS('Telecoms - Financial KPIs'!$AS$59-DC17)&lt;0.001,0,'Telecoms - Financial KPIs'!$AS$59-DC17)</f>
        <v>0</v>
      </c>
      <c r="DD95" s="185"/>
      <c r="DE95" s="185"/>
      <c r="DF95" s="185"/>
      <c r="DG95" s="185"/>
      <c r="DH95" s="185"/>
      <c r="DI95" s="372"/>
      <c r="DK95" s="148">
        <f>IF(ABS('Telecoms - Financial KPIs'!$AZ$61-DK17)&lt;0.001,0,'Telecoms - Financial KPIs'!$AZ$61-DK17)</f>
        <v>0</v>
      </c>
      <c r="DL95" s="148">
        <f>IF(ABS('Telecoms - Financial KPIs'!$BA$61-DL17)&lt;0.001,0,'Telecoms - Financial KPIs'!$BA$61-DL17)</f>
        <v>0</v>
      </c>
      <c r="DM95" s="148">
        <f>IF(ABS('Telecoms - Financial KPIs'!$AZ$63-DM17)&lt;0.001,0,'Telecoms - Financial KPIs'!$AZ$63-DM17)</f>
        <v>0</v>
      </c>
      <c r="DN95" s="148">
        <f>IF(ABS('Telecoms - Financial KPIs'!$BA$63-DN17)&lt;0.001,0,'Telecoms - Financial KPIs'!$BA$63-DN17)</f>
        <v>0</v>
      </c>
      <c r="DO95" s="148">
        <f>IF(ABS('Telecoms - Financial KPIs'!$AZ$74-DO17)&lt;0.001,0,'Telecoms - Financial KPIs'!$AZ$74-DO17)</f>
        <v>0</v>
      </c>
      <c r="DP95" s="148">
        <f>IF(ABS('Telecoms - Financial KPIs'!$BA$74-DP17)&lt;0.001,0,'Telecoms - Financial KPIs'!$BA$74-DP17)</f>
        <v>0</v>
      </c>
      <c r="DQ95" s="148">
        <f>IF(ABS('Telecoms - Financial KPIs'!$AZ$76-DQ17)&lt;0.001,0,'Telecoms - Financial KPIs'!$AZ$76-DQ17)</f>
        <v>0</v>
      </c>
      <c r="DR95" s="148">
        <f>IF(ABS('Telecoms - Financial KPIs'!$BA$76-DR17)&lt;0.001,0,'Telecoms - Financial KPIs'!$BA$76-DR17)</f>
        <v>0</v>
      </c>
      <c r="DS95" s="148">
        <f>IF(ABS('Telecoms - Financial KPIs'!$AZ$78-DS17)&lt;0.001,0,'Telecoms - Financial KPIs'!$AZ$78-DS17)</f>
        <v>0</v>
      </c>
      <c r="DT95" s="148">
        <f>IF(ABS('Telecoms - Financial KPIs'!$BA$78-DT17)&lt;0.001,0,'Telecoms - Financial KPIs'!$BA$78-DT17)</f>
        <v>0</v>
      </c>
      <c r="DU95" s="148">
        <f>IF(ABS('Telecoms - Financial KPIs'!$AZ$80-DU17)&lt;0.001,0,'Telecoms - Financial KPIs'!$AZ$80-DU17)</f>
        <v>0</v>
      </c>
      <c r="DV95" s="148">
        <f>IF(ABS('Telecoms - Financial KPIs'!$BA$80-DV17)&lt;0.001,0,'Telecoms - Financial KPIs'!$BA$80-DV17)</f>
        <v>0</v>
      </c>
      <c r="DW95" s="148">
        <f>IF(ABS('Telecoms - Financial KPIs'!$AZ$59-DW17)&lt;0.001,0,'Telecoms - Financial KPIs'!$AZ$59-DW17)</f>
        <v>0</v>
      </c>
      <c r="DX95" s="148">
        <f>IF(ABS('Telecoms - Financial KPIs'!$BA$59-DX17)&lt;0.001,0,'Telecoms - Financial KPIs'!$BA$59-DX17)</f>
        <v>0</v>
      </c>
      <c r="DY95" s="185"/>
      <c r="DZ95" s="185"/>
      <c r="EA95" s="185"/>
      <c r="EB95" s="185"/>
      <c r="EC95" s="185"/>
      <c r="ED95" s="372"/>
      <c r="EG95" s="146"/>
      <c r="EH95" s="146"/>
      <c r="EI95" s="146"/>
      <c r="EJ95" s="146"/>
      <c r="EL95" s="146"/>
      <c r="EM95" s="146"/>
      <c r="EN95" s="146"/>
      <c r="EO95" s="146"/>
      <c r="EQ95" s="146"/>
      <c r="ER95" s="146"/>
      <c r="ES95" s="146"/>
      <c r="ET95" s="146"/>
      <c r="EV95" s="146"/>
      <c r="EW95" s="146"/>
      <c r="EX95" s="146"/>
      <c r="EY95" s="146"/>
      <c r="FA95" s="146"/>
      <c r="FB95" s="146"/>
      <c r="FC95" s="146"/>
      <c r="FD95" s="146"/>
      <c r="FF95" s="146"/>
      <c r="FG95" s="146"/>
      <c r="FH95" s="146"/>
      <c r="FI95" s="146"/>
    </row>
    <row r="96" spans="2:165" s="211" customFormat="1" ht="12.75" hidden="1" customHeight="1">
      <c r="B96" s="146" t="s">
        <v>332</v>
      </c>
      <c r="H96" s="147" t="s">
        <v>192</v>
      </c>
      <c r="J96" s="185"/>
      <c r="K96" s="185"/>
      <c r="L96" s="148">
        <f>IF(ABS('Telecoms - Financial KPIs'!$N$65-L40)&lt;0.001,0,'Telecoms - Financial KPIs'!$N$65-L40)</f>
        <v>0</v>
      </c>
      <c r="M96" s="148">
        <f>IF(ABS('Telecoms - Financial KPIs'!$O$65-M40)&lt;0.001,0,'Telecoms - Financial KPIs'!$O$65-M40)</f>
        <v>0</v>
      </c>
      <c r="N96" s="148">
        <f>IF(ABS('Telecoms - Financial KPIs'!$N$67-N40)&lt;0.001,0,'Telecoms - Financial KPIs'!$N$67-N40)</f>
        <v>0</v>
      </c>
      <c r="O96" s="148">
        <f>IF(ABS('Telecoms - Financial KPIs'!$O$67-O40)&lt;0.001,0,'Telecoms - Financial KPIs'!$O$67-O40)</f>
        <v>0</v>
      </c>
      <c r="P96" s="245">
        <f>IF(ABS('Telecoms - Financial KPIs'!$N$69-P40)&lt;0.001,0,'Telecoms - Financial KPIs'!$N$69-P40)</f>
        <v>0</v>
      </c>
      <c r="Q96" s="148">
        <f>IF(ABS('Telecoms - Financial KPIs'!$O$69-Q40)&lt;0.001,0,'Telecoms - Financial KPIs'!$O$69-Q40)</f>
        <v>0</v>
      </c>
      <c r="R96" s="148">
        <f>IF(ABS('Telecoms - Financial KPIs'!$N$71-R40)&lt;0.001,0,'Telecoms - Financial KPIs'!$N$71-R40)</f>
        <v>0</v>
      </c>
      <c r="S96" s="148">
        <f>IF(ABS('Telecoms - Financial KPIs'!$O$71-S40)&lt;0.001,0,'Telecoms - Financial KPIs'!$O$71-S40)</f>
        <v>0</v>
      </c>
      <c r="T96" s="245">
        <f>IF(ABS('Telecoms - Financial KPIs'!$N$73-T40)&lt;0.001,0,'Telecoms - Financial KPIs'!$N$73-T40)</f>
        <v>0</v>
      </c>
      <c r="U96" s="148">
        <f>IF(ABS('Telecoms - Financial KPIs'!$O$73-U40)&lt;0.001,0,'Telecoms - Financial KPIs'!$O$73-U40)</f>
        <v>0</v>
      </c>
      <c r="V96" s="148">
        <f>IF(ABS('Telecoms - Financial KPIs'!$N$63-V40)&lt;0.001,0,'Telecoms - Financial KPIs'!$N$63-V40)</f>
        <v>0</v>
      </c>
      <c r="W96" s="148">
        <f>IF(ABS('Telecoms - Financial KPIs'!$O$63-W40)&lt;0.001,0,'Telecoms - Financial KPIs'!$O$63-W40)</f>
        <v>0</v>
      </c>
      <c r="X96" s="185"/>
      <c r="Y96" s="185"/>
      <c r="Z96" s="185"/>
      <c r="AA96" s="185"/>
      <c r="AB96" s="185"/>
      <c r="AC96" s="372"/>
      <c r="AE96" s="185"/>
      <c r="AF96" s="185"/>
      <c r="AG96" s="148">
        <f>IF(ABS('Telecoms - Financial KPIs'!$V$65-AG40)&lt;0.001,0,'Telecoms - Financial KPIs'!$V$65-AG40)</f>
        <v>0</v>
      </c>
      <c r="AH96" s="148">
        <f>IF(ABS('Telecoms - Financial KPIs'!$W$65-AH40)&lt;0.001,0,'Telecoms - Financial KPIs'!$W$65-AH40)</f>
        <v>0</v>
      </c>
      <c r="AI96" s="148">
        <f>IF(ABS('Telecoms - Financial KPIs'!$V$67-AI40)&lt;0.001,0,'Telecoms - Financial KPIs'!$V$67-AI40)</f>
        <v>0</v>
      </c>
      <c r="AJ96" s="148">
        <f>IF(ABS('Telecoms - Financial KPIs'!$W$67-AJ40)&lt;0.001,0,'Telecoms - Financial KPIs'!$W$67-AJ40)</f>
        <v>0</v>
      </c>
      <c r="AK96" s="245">
        <f>IF(ABS('Telecoms - Financial KPIs'!$V$69-AK40)&lt;0.001,0,'Telecoms - Financial KPIs'!$V$69-AK40)</f>
        <v>0</v>
      </c>
      <c r="AL96" s="148">
        <f>IF(ABS('Telecoms - Financial KPIs'!$W$69-AL40)&lt;0.001,0,'Telecoms - Financial KPIs'!$W$69-AL40)</f>
        <v>0</v>
      </c>
      <c r="AM96" s="148">
        <f>IF(ABS('Telecoms - Financial KPIs'!$V$71-AM40)&lt;0.001,0,'Telecoms - Financial KPIs'!$V$71-AM40)</f>
        <v>0</v>
      </c>
      <c r="AN96" s="148">
        <f>IF(ABS('Telecoms - Financial KPIs'!$W$71-AN40)&lt;0.001,0,'Telecoms - Financial KPIs'!$W$71-AN40)</f>
        <v>0</v>
      </c>
      <c r="AO96" s="245">
        <f>IF(ABS('Telecoms - Financial KPIs'!$V$73-AO40)&lt;0.001,0,'Telecoms - Financial KPIs'!$V$73-AO40)</f>
        <v>0</v>
      </c>
      <c r="AP96" s="148">
        <f>IF(ABS('Telecoms - Financial KPIs'!$W$73-AP40)&lt;0.001,0,'Telecoms - Financial KPIs'!$W$73-AP40)</f>
        <v>0</v>
      </c>
      <c r="AQ96" s="148">
        <f>IF(ABS('Telecoms - Financial KPIs'!$V$63-AQ40)&lt;0.001,0,'Telecoms - Financial KPIs'!$V$63-AQ40)</f>
        <v>0</v>
      </c>
      <c r="AR96" s="148">
        <f>IF(ABS('Telecoms - Financial KPIs'!$W$63-AR40)&lt;0.001,0,'Telecoms - Financial KPIs'!$W$63-AR40)</f>
        <v>0</v>
      </c>
      <c r="AS96" s="185"/>
      <c r="AT96" s="185"/>
      <c r="AU96" s="185"/>
      <c r="AV96" s="185"/>
      <c r="AW96" s="185"/>
      <c r="AX96" s="372"/>
      <c r="AZ96" s="185"/>
      <c r="BA96" s="185"/>
      <c r="BB96" s="148">
        <f>IF(ABS('Telecoms - Financial KPIs'!$AC$65-BB40)&lt;0.001,0,'Telecoms - Financial KPIs'!$AC$65-BB40)</f>
        <v>0</v>
      </c>
      <c r="BC96" s="148">
        <f>IF(ABS('Telecoms - Financial KPIs'!$AD$65-BC40)&lt;0.001,0,'Telecoms - Financial KPIs'!$AD$65-BC40)</f>
        <v>0</v>
      </c>
      <c r="BD96" s="148">
        <f>IF(ABS('Telecoms - Financial KPIs'!$AC$67-BD40)&lt;0.001,0,'Telecoms - Financial KPIs'!$AC$67-BD40)</f>
        <v>0</v>
      </c>
      <c r="BE96" s="148">
        <f>IF(ABS('Telecoms - Financial KPIs'!$AD$67-BE40)&lt;0.001,0,'Telecoms - Financial KPIs'!$AD$67-BE40)</f>
        <v>0</v>
      </c>
      <c r="BF96" s="148">
        <f>IF(ABS('Telecoms - Financial KPIs'!$AC$69-BF40)&lt;0.001,0,'Telecoms - Financial KPIs'!$AC$69-BF40)</f>
        <v>0</v>
      </c>
      <c r="BG96" s="148">
        <f>IF(ABS('Telecoms - Financial KPIs'!$AD$69-BG40)&lt;0.001,0,'Telecoms - Financial KPIs'!$AD$69-BG40)</f>
        <v>0</v>
      </c>
      <c r="BH96" s="148">
        <f>IF(ABS('Telecoms - Financial KPIs'!$AC$71-BH40)&lt;0.001,0,'Telecoms - Financial KPIs'!$AC$71-BH40)</f>
        <v>0</v>
      </c>
      <c r="BI96" s="148">
        <f>IF(ABS('Telecoms - Financial KPIs'!$AD$71-BI40)&lt;0.001,0,'Telecoms - Financial KPIs'!$AD$71-BI40)</f>
        <v>0</v>
      </c>
      <c r="BJ96" s="148">
        <f>IF(ABS('Telecoms - Financial KPIs'!$AC$73-BJ40)&lt;0.001,0,'Telecoms - Financial KPIs'!$AC$73-BJ40)</f>
        <v>0</v>
      </c>
      <c r="BK96" s="148">
        <f>IF(ABS('Telecoms - Financial KPIs'!$AD$73-BK40)&lt;0.001,0,'Telecoms - Financial KPIs'!$AD$73-BK40)</f>
        <v>0</v>
      </c>
      <c r="BL96" s="148">
        <f>IF(ABS('Telecoms - Financial KPIs'!$AC$63-BL40)&lt;0.001,0,'Telecoms - Financial KPIs'!$AC$63-BL40)</f>
        <v>0</v>
      </c>
      <c r="BM96" s="148">
        <f>IF(ABS('Telecoms - Financial KPIs'!$AD$63-BM40)&lt;0.001,0,'Telecoms - Financial KPIs'!$AD$63-BM40)</f>
        <v>0</v>
      </c>
      <c r="BN96" s="185"/>
      <c r="BO96" s="185"/>
      <c r="BP96" s="185"/>
      <c r="BQ96" s="185"/>
      <c r="BR96" s="185"/>
      <c r="BS96" s="372"/>
      <c r="BU96" s="185"/>
      <c r="BV96" s="185"/>
      <c r="BW96" s="148">
        <f>IF(ABS('Telecoms - Financial KPIs'!$AK$65-BW40)&lt;0.001,0,'Telecoms - Financial KPIs'!$AK$65-BW40)</f>
        <v>0</v>
      </c>
      <c r="BX96" s="148">
        <f>IF(ABS('Telecoms - Financial KPIs'!$AL$65-BX40)&lt;0.001,0,'Telecoms - Financial KPIs'!$AL$65-BX40)</f>
        <v>0</v>
      </c>
      <c r="BY96" s="148">
        <f>IF(ABS('Telecoms - Financial KPIs'!$AK$67-BY40)&lt;0.001,0,'Telecoms - Financial KPIs'!$AK$67-BY40)</f>
        <v>0</v>
      </c>
      <c r="BZ96" s="148">
        <f>IF(ABS('Telecoms - Financial KPIs'!$AL$67-BZ40)&lt;0.001,0,'Telecoms - Financial KPIs'!$AL$67-BZ40)</f>
        <v>0</v>
      </c>
      <c r="CA96" s="148">
        <f>IF(ABS('Telecoms - Financial KPIs'!$AK$69-CA40)&lt;0.001,0,'Telecoms - Financial KPIs'!$AK$69-CA40)</f>
        <v>0</v>
      </c>
      <c r="CB96" s="148">
        <f>IF(ABS('Telecoms - Financial KPIs'!$AL$69-CB40)&lt;0.001,0,'Telecoms - Financial KPIs'!$AL$69-CB40)</f>
        <v>0</v>
      </c>
      <c r="CC96" s="148">
        <f>IF(ABS('Telecoms - Financial KPIs'!$AK$71-CC40)&lt;0.001,0,'Telecoms - Financial KPIs'!$AK$71-CC40)</f>
        <v>0</v>
      </c>
      <c r="CD96" s="148">
        <f>IF(ABS('Telecoms - Financial KPIs'!$AL$71-CD40)&lt;0.001,0,'Telecoms - Financial KPIs'!$AL$71-CD40)</f>
        <v>0</v>
      </c>
      <c r="CE96" s="148">
        <f>IF(ABS('Telecoms - Financial KPIs'!$AK$73-CE40)&lt;0.001,0,'Telecoms - Financial KPIs'!$AK$73-CE40)</f>
        <v>0</v>
      </c>
      <c r="CF96" s="148">
        <f>IF(ABS('Telecoms - Financial KPIs'!$AL$73-CF40)&lt;0.001,0,'Telecoms - Financial KPIs'!$AL$73-CF40)</f>
        <v>0</v>
      </c>
      <c r="CG96" s="148">
        <f>IF(ABS('Telecoms - Financial KPIs'!$AK$63-CG40)&lt;0.001,0,'Telecoms - Financial KPIs'!$AK$63-CG40)</f>
        <v>0</v>
      </c>
      <c r="CH96" s="148">
        <f>IF(ABS('Telecoms - Financial KPIs'!$AL$63-CH40)&lt;0.001,0,'Telecoms - Financial KPIs'!$AL$63-CH40)</f>
        <v>0</v>
      </c>
      <c r="CI96" s="185"/>
      <c r="CJ96" s="185"/>
      <c r="CK96" s="185"/>
      <c r="CL96" s="185"/>
      <c r="CM96" s="185"/>
      <c r="CN96" s="372"/>
      <c r="CP96" s="185"/>
      <c r="CQ96" s="185"/>
      <c r="CR96" s="148">
        <f>IF(ABS('Telecoms - Financial KPIs'!$AR$65-CR40)&lt;0.001,0,'Telecoms - Financial KPIs'!$AR$65-CR40)</f>
        <v>0</v>
      </c>
      <c r="CS96" s="148">
        <f>IF(ABS('Telecoms - Financial KPIs'!$AS$65-CS40)&lt;0.001,0,'Telecoms - Financial KPIs'!$AS$65-CS40)</f>
        <v>0</v>
      </c>
      <c r="CT96" s="148">
        <f>IF(ABS('Telecoms - Financial KPIs'!$AR$67-CT40)&lt;0.001,0,'Telecoms - Financial KPIs'!$AR$67-CT40)</f>
        <v>0</v>
      </c>
      <c r="CU96" s="148">
        <f>IF(ABS('Telecoms - Financial KPIs'!$AS$67-CU40)&lt;0.001,0,'Telecoms - Financial KPIs'!$AS$67-CU40)</f>
        <v>0</v>
      </c>
      <c r="CV96" s="148">
        <f>IF(ABS('Telecoms - Financial KPIs'!$AR$69-CV40)&lt;0.001,0,'Telecoms - Financial KPIs'!$AR$69-CV40)</f>
        <v>0</v>
      </c>
      <c r="CW96" s="148">
        <f>IF(ABS('Telecoms - Financial KPIs'!$AS$69-CW40)&lt;0.001,0,'Telecoms - Financial KPIs'!$AS$69-CW40)</f>
        <v>0</v>
      </c>
      <c r="CX96" s="148">
        <f>IF(ABS('Telecoms - Financial KPIs'!$AR$71-CX40)&lt;0.001,0,'Telecoms - Financial KPIs'!$AR$71-CX40)</f>
        <v>0</v>
      </c>
      <c r="CY96" s="148">
        <f>IF(ABS('Telecoms - Financial KPIs'!$AS$71-CY40)&lt;0.001,0,'Telecoms - Financial KPIs'!$AS$71-CY40)</f>
        <v>0</v>
      </c>
      <c r="CZ96" s="148">
        <f>IF(ABS('Telecoms - Financial KPIs'!$AR$73-CZ40)&lt;0.001,0,'Telecoms - Financial KPIs'!$AR$73-CZ40)</f>
        <v>0</v>
      </c>
      <c r="DA96" s="148">
        <f>IF(ABS('Telecoms - Financial KPIs'!$AS$73-DA40)&lt;0.001,0,'Telecoms - Financial KPIs'!$AS$73-DA40)</f>
        <v>0</v>
      </c>
      <c r="DB96" s="148">
        <f>IF(ABS('Telecoms - Financial KPIs'!$AR$63-DB40)&lt;0.001,0,'Telecoms - Financial KPIs'!$AR$63-DB40)</f>
        <v>0</v>
      </c>
      <c r="DC96" s="148">
        <f>IF(ABS('Telecoms - Financial KPIs'!$AS$63-DC40)&lt;0.001,0,'Telecoms - Financial KPIs'!$AS$63-DC40)</f>
        <v>0</v>
      </c>
      <c r="DD96" s="185"/>
      <c r="DE96" s="185"/>
      <c r="DF96" s="185"/>
      <c r="DG96" s="185"/>
      <c r="DH96" s="185"/>
      <c r="DI96" s="372"/>
      <c r="DK96" s="185"/>
      <c r="DL96" s="185"/>
      <c r="DM96" s="148">
        <f>IF(ABS('Telecoms - Financial KPIs'!$AZ$65-DM40)&lt;0.001,0,'Telecoms - Financial KPIs'!$AZ$65-DM40)</f>
        <v>0</v>
      </c>
      <c r="DN96" s="148">
        <f>IF(ABS('Telecoms - Financial KPIs'!$BA$65-DN40)&lt;0.001,0,'Telecoms - Financial KPIs'!$BA$65-DN40)</f>
        <v>0</v>
      </c>
      <c r="DO96" s="148">
        <f>IF(ABS('Telecoms - Financial KPIs'!$AZ$67-DO40)&lt;0.001,0,'Telecoms - Financial KPIs'!$AZ$67-DO40)</f>
        <v>0</v>
      </c>
      <c r="DP96" s="148">
        <f>IF(ABS('Telecoms - Financial KPIs'!$BA$67-DP40)&lt;0.001,0,'Telecoms - Financial KPIs'!$BA$67-DP40)</f>
        <v>0</v>
      </c>
      <c r="DQ96" s="148">
        <f>IF(ABS('Telecoms - Financial KPIs'!$AZ$69-DQ40)&lt;0.001,0,'Telecoms - Financial KPIs'!$AZ$69-DQ40)</f>
        <v>0</v>
      </c>
      <c r="DR96" s="148">
        <f>IF(ABS('Telecoms - Financial KPIs'!$BA$69-DR40)&lt;0.001,0,'Telecoms - Financial KPIs'!$BA$69-DR40)</f>
        <v>0</v>
      </c>
      <c r="DS96" s="148">
        <f>IF(ABS('Telecoms - Financial KPIs'!$AZ$71-DS40)&lt;0.001,0,'Telecoms - Financial KPIs'!$AZ$71-DS40)</f>
        <v>0</v>
      </c>
      <c r="DT96" s="148">
        <f>IF(ABS('Telecoms - Financial KPIs'!$BA$71-DT40)&lt;0.001,0,'Telecoms - Financial KPIs'!$BA$71-DT40)</f>
        <v>0</v>
      </c>
      <c r="DU96" s="148">
        <f>IF(ABS('Telecoms - Financial KPIs'!$AZ$73-DU40)&lt;0.001,0,'Telecoms - Financial KPIs'!$AZ$73-DU40)</f>
        <v>0</v>
      </c>
      <c r="DV96" s="148">
        <f>IF(ABS('Telecoms - Financial KPIs'!$BA$73-DV40)&lt;0.001,0,'Telecoms - Financial KPIs'!$BA$73-DV40)</f>
        <v>0</v>
      </c>
      <c r="DW96" s="148">
        <f>IF(ABS('Telecoms - Financial KPIs'!$AZ$63-DW40)&lt;0.001,0,'Telecoms - Financial KPIs'!$AZ$63-DW40)</f>
        <v>0</v>
      </c>
      <c r="DX96" s="148">
        <f>IF(ABS('Telecoms - Financial KPIs'!$BA$63-DX40)&lt;0.001,0,'Telecoms - Financial KPIs'!$BA$63-DX40)</f>
        <v>0</v>
      </c>
      <c r="DY96" s="185"/>
      <c r="DZ96" s="185"/>
      <c r="EA96" s="185"/>
      <c r="EB96" s="185"/>
      <c r="EC96" s="185"/>
      <c r="ED96" s="372"/>
      <c r="EG96" s="146"/>
      <c r="EH96" s="146"/>
      <c r="EI96" s="146"/>
      <c r="EJ96" s="146"/>
      <c r="EL96" s="146"/>
      <c r="EM96" s="146"/>
      <c r="EN96" s="146"/>
      <c r="EO96" s="146"/>
      <c r="EQ96" s="146"/>
      <c r="ER96" s="146"/>
      <c r="ES96" s="146"/>
      <c r="ET96" s="146"/>
      <c r="EV96" s="146"/>
      <c r="EW96" s="146"/>
      <c r="EX96" s="146"/>
      <c r="EY96" s="146"/>
      <c r="FA96" s="146"/>
      <c r="FB96" s="146"/>
      <c r="FC96" s="146"/>
      <c r="FD96" s="146"/>
      <c r="FF96" s="146"/>
      <c r="FG96" s="146"/>
      <c r="FH96" s="146"/>
      <c r="FI96" s="146"/>
    </row>
    <row r="97" spans="2:165" s="211" customFormat="1" ht="12.75" hidden="1" customHeight="1">
      <c r="B97" s="186"/>
      <c r="C97" s="186"/>
      <c r="D97" s="186"/>
      <c r="E97" s="186"/>
      <c r="F97" s="186"/>
      <c r="H97" s="187"/>
      <c r="J97" s="186"/>
      <c r="K97" s="186"/>
      <c r="L97" s="186"/>
      <c r="M97" s="186"/>
      <c r="N97" s="186"/>
      <c r="O97" s="186"/>
      <c r="P97" s="186"/>
      <c r="Q97" s="186"/>
      <c r="R97" s="186"/>
      <c r="S97" s="186"/>
      <c r="T97" s="186"/>
      <c r="U97" s="186"/>
      <c r="V97" s="186"/>
      <c r="W97" s="186"/>
      <c r="X97" s="186"/>
      <c r="Y97" s="186"/>
      <c r="Z97" s="186"/>
      <c r="AA97" s="186"/>
      <c r="AB97" s="186"/>
      <c r="AC97" s="186"/>
      <c r="AE97" s="186"/>
      <c r="AF97" s="186"/>
      <c r="AG97" s="186"/>
      <c r="AH97" s="186"/>
      <c r="AI97" s="186"/>
      <c r="AJ97" s="186"/>
      <c r="AK97" s="186"/>
      <c r="AL97" s="186"/>
      <c r="AM97" s="186"/>
      <c r="AN97" s="186"/>
      <c r="AO97" s="186"/>
      <c r="AP97" s="186"/>
      <c r="AQ97" s="186"/>
      <c r="AR97" s="186"/>
      <c r="AS97" s="186"/>
      <c r="AT97" s="186"/>
      <c r="AU97" s="186"/>
      <c r="AV97" s="186"/>
      <c r="AW97" s="186"/>
      <c r="AX97" s="186"/>
      <c r="AZ97" s="186"/>
      <c r="BA97" s="186"/>
      <c r="BB97" s="186"/>
      <c r="BC97" s="186"/>
      <c r="BD97" s="186"/>
      <c r="BE97" s="186"/>
      <c r="BF97" s="186"/>
      <c r="BG97" s="186"/>
      <c r="BH97" s="186"/>
      <c r="BI97" s="186"/>
      <c r="BJ97" s="186"/>
      <c r="BK97" s="186"/>
      <c r="BL97" s="186"/>
      <c r="BM97" s="186"/>
      <c r="BN97" s="186"/>
      <c r="BO97" s="186"/>
      <c r="BP97" s="186"/>
      <c r="BQ97" s="186"/>
      <c r="BR97" s="186"/>
      <c r="BS97" s="186"/>
      <c r="BU97" s="186"/>
      <c r="BV97" s="186"/>
      <c r="BW97" s="186"/>
      <c r="BX97" s="186"/>
      <c r="BY97" s="186"/>
      <c r="BZ97" s="186"/>
      <c r="CA97" s="186"/>
      <c r="CB97" s="186"/>
      <c r="CC97" s="186"/>
      <c r="CD97" s="186"/>
      <c r="CE97" s="186"/>
      <c r="CF97" s="186"/>
      <c r="CG97" s="186"/>
      <c r="CH97" s="186"/>
      <c r="CI97" s="186"/>
      <c r="CJ97" s="186"/>
      <c r="CK97" s="186"/>
      <c r="CL97" s="186"/>
      <c r="CM97" s="186"/>
      <c r="CN97" s="186"/>
      <c r="CP97" s="186"/>
      <c r="CQ97" s="186"/>
      <c r="CR97" s="186"/>
      <c r="CS97" s="186"/>
      <c r="CT97" s="186"/>
      <c r="CU97" s="186"/>
      <c r="CV97" s="186"/>
      <c r="CW97" s="186"/>
      <c r="CX97" s="186"/>
      <c r="CY97" s="186"/>
      <c r="CZ97" s="186"/>
      <c r="DA97" s="186"/>
      <c r="DB97" s="186"/>
      <c r="DC97" s="186"/>
      <c r="DD97" s="186"/>
      <c r="DE97" s="186"/>
      <c r="DF97" s="186"/>
      <c r="DG97" s="186"/>
      <c r="DH97" s="186"/>
      <c r="DI97" s="186"/>
      <c r="DK97" s="186"/>
      <c r="DL97" s="186"/>
      <c r="DM97" s="186"/>
      <c r="DN97" s="186"/>
      <c r="DO97" s="186"/>
      <c r="DP97" s="186"/>
      <c r="DQ97" s="186"/>
      <c r="DR97" s="186"/>
      <c r="DS97" s="186"/>
      <c r="DT97" s="186"/>
      <c r="DU97" s="186"/>
      <c r="DV97" s="186"/>
      <c r="DW97" s="186"/>
      <c r="DX97" s="186"/>
      <c r="DY97" s="186"/>
      <c r="DZ97" s="186"/>
      <c r="EA97" s="186"/>
      <c r="EB97" s="186"/>
      <c r="EC97" s="186"/>
      <c r="ED97" s="186"/>
      <c r="EG97" s="146"/>
      <c r="EH97" s="146"/>
      <c r="EI97" s="146"/>
      <c r="EJ97" s="146"/>
      <c r="EL97" s="146"/>
      <c r="EM97" s="146"/>
      <c r="EN97" s="146"/>
      <c r="EO97" s="146"/>
      <c r="EQ97" s="146"/>
      <c r="ER97" s="146"/>
      <c r="ES97" s="146"/>
      <c r="ET97" s="146"/>
      <c r="EV97" s="146"/>
      <c r="EW97" s="146"/>
      <c r="EX97" s="146"/>
      <c r="EY97" s="146"/>
      <c r="FA97" s="146"/>
      <c r="FB97" s="146"/>
      <c r="FC97" s="146"/>
      <c r="FD97" s="146"/>
      <c r="FF97" s="146"/>
      <c r="FG97" s="146"/>
      <c r="FH97" s="146"/>
      <c r="FI97" s="146"/>
    </row>
    <row r="98" spans="2:165" s="211" customFormat="1" ht="12.75" hidden="1" customHeight="1">
      <c r="H98" s="13"/>
      <c r="W98" s="56"/>
      <c r="Y98" s="56"/>
      <c r="AA98" s="56"/>
      <c r="AC98" s="56"/>
      <c r="AR98" s="56"/>
      <c r="AT98" s="56"/>
      <c r="AV98" s="56"/>
      <c r="AX98" s="56"/>
      <c r="BM98" s="56"/>
      <c r="BO98" s="56"/>
      <c r="BQ98" s="56"/>
      <c r="BS98" s="56"/>
      <c r="CH98" s="56"/>
      <c r="CJ98" s="56"/>
      <c r="CL98" s="56"/>
      <c r="CN98" s="56"/>
      <c r="DC98" s="56"/>
      <c r="DE98" s="56"/>
      <c r="DG98" s="56"/>
      <c r="DI98" s="56"/>
      <c r="DX98" s="56"/>
      <c r="DZ98" s="56"/>
      <c r="EB98" s="56"/>
      <c r="ED98" s="56"/>
      <c r="EG98" s="146"/>
      <c r="EH98" s="146"/>
      <c r="EI98" s="146"/>
      <c r="EJ98" s="146"/>
      <c r="EL98" s="146"/>
      <c r="EM98" s="146"/>
      <c r="EN98" s="146"/>
      <c r="EO98" s="146"/>
      <c r="EQ98" s="146"/>
      <c r="ER98" s="146"/>
      <c r="ES98" s="146"/>
      <c r="ET98" s="146"/>
      <c r="EV98" s="146"/>
      <c r="EW98" s="146"/>
      <c r="EX98" s="146"/>
      <c r="EY98" s="146"/>
      <c r="FA98" s="146"/>
      <c r="FB98" s="146"/>
      <c r="FC98" s="146"/>
      <c r="FD98" s="146"/>
      <c r="FF98" s="146"/>
      <c r="FG98" s="146"/>
      <c r="FH98" s="146"/>
      <c r="FI98" s="146"/>
    </row>
    <row r="99" spans="2:165" s="386" customFormat="1" ht="12.75" hidden="1" customHeight="1">
      <c r="B99" s="401" t="s">
        <v>313</v>
      </c>
      <c r="C99" s="401"/>
      <c r="D99" s="401"/>
      <c r="E99" s="401"/>
      <c r="F99" s="401"/>
      <c r="G99" s="401"/>
      <c r="H99" s="402" t="s">
        <v>192</v>
      </c>
      <c r="J99" s="403"/>
      <c r="K99" s="403"/>
      <c r="L99" s="403"/>
      <c r="M99" s="403"/>
      <c r="N99" s="403"/>
      <c r="O99" s="403"/>
      <c r="P99" s="403"/>
      <c r="Q99" s="403"/>
      <c r="R99" s="403"/>
      <c r="S99" s="403"/>
      <c r="T99" s="403"/>
      <c r="U99" s="403"/>
      <c r="V99" s="404">
        <f>IF(ABS(V18-'Group - Conso accounts (1)'!N24)&lt;0.001,0,V18-'Group - Conso accounts (1)'!N24)</f>
        <v>0</v>
      </c>
      <c r="W99" s="404">
        <f>IF(ABS(W18-'Group - Conso accounts (1)'!O24)&lt;0.001,0,W18-'Group - Conso accounts (1)'!O24)</f>
        <v>0</v>
      </c>
      <c r="X99" s="403"/>
      <c r="Y99" s="403"/>
      <c r="Z99" s="403"/>
      <c r="AA99" s="403"/>
      <c r="AB99" s="403"/>
      <c r="AC99" s="755"/>
      <c r="AE99" s="403"/>
      <c r="AF99" s="403"/>
      <c r="AG99" s="403"/>
      <c r="AH99" s="403"/>
      <c r="AI99" s="403"/>
      <c r="AJ99" s="403"/>
      <c r="AK99" s="403"/>
      <c r="AL99" s="403"/>
      <c r="AM99" s="403"/>
      <c r="AN99" s="403"/>
      <c r="AO99" s="403"/>
      <c r="AP99" s="403"/>
      <c r="AQ99" s="404">
        <f>IF(ABS(AQ18-'Group - Conso accounts (1)'!V24)&lt;0.001,0,AQ18-'Group - Conso accounts (1)'!V24)</f>
        <v>0</v>
      </c>
      <c r="AR99" s="404">
        <f>IF(ABS(AR18-'Group - Conso accounts (1)'!W24)&lt;0.001,0,AR18-'Group - Conso accounts (1)'!W24)</f>
        <v>0</v>
      </c>
      <c r="AS99" s="403"/>
      <c r="AT99" s="403"/>
      <c r="AU99" s="403"/>
      <c r="AV99" s="403"/>
      <c r="AW99" s="403"/>
      <c r="AX99" s="755"/>
      <c r="AZ99" s="403"/>
      <c r="BA99" s="403"/>
      <c r="BB99" s="403"/>
      <c r="BC99" s="403"/>
      <c r="BD99" s="403"/>
      <c r="BE99" s="403"/>
      <c r="BF99" s="403"/>
      <c r="BG99" s="403"/>
      <c r="BH99" s="403"/>
      <c r="BI99" s="403"/>
      <c r="BJ99" s="403"/>
      <c r="BK99" s="403"/>
      <c r="BL99" s="404">
        <f>IF(ABS(BL18-'Group - Conso accounts (1)'!AC24)&lt;0.001,0,BL18-'Group - Conso accounts (1)'!AC24)</f>
        <v>0</v>
      </c>
      <c r="BM99" s="404">
        <f>IF(ABS(BM18-'Group - Conso accounts (1)'!AD24)&lt;0.001,0,BM18-'Group - Conso accounts (1)'!AD24)</f>
        <v>0</v>
      </c>
      <c r="BN99" s="403"/>
      <c r="BO99" s="403"/>
      <c r="BP99" s="403"/>
      <c r="BQ99" s="403"/>
      <c r="BR99" s="403"/>
      <c r="BS99" s="755"/>
      <c r="BU99" s="403"/>
      <c r="BV99" s="403"/>
      <c r="BW99" s="403"/>
      <c r="BX99" s="403"/>
      <c r="BY99" s="403"/>
      <c r="BZ99" s="403"/>
      <c r="CA99" s="403"/>
      <c r="CB99" s="403"/>
      <c r="CC99" s="403"/>
      <c r="CD99" s="403"/>
      <c r="CE99" s="403"/>
      <c r="CF99" s="403"/>
      <c r="CG99" s="404">
        <f>IF(ABS(CG18-'Group - Conso accounts (1)'!AK24)&lt;0.001,0,CG18-'Group - Conso accounts (1)'!AK24)</f>
        <v>0</v>
      </c>
      <c r="CH99" s="404">
        <f>IF(ABS(CH18-'Group - Conso accounts (1)'!AL24)&lt;0.001,0,CH18-'Group - Conso accounts (1)'!AL24)</f>
        <v>0</v>
      </c>
      <c r="CI99" s="403"/>
      <c r="CJ99" s="403"/>
      <c r="CK99" s="403"/>
      <c r="CL99" s="403"/>
      <c r="CM99" s="403"/>
      <c r="CN99" s="755"/>
      <c r="CP99" s="403"/>
      <c r="CQ99" s="403"/>
      <c r="CR99" s="403"/>
      <c r="CS99" s="403"/>
      <c r="CT99" s="403"/>
      <c r="CU99" s="403"/>
      <c r="CV99" s="403"/>
      <c r="CW99" s="403"/>
      <c r="CX99" s="403"/>
      <c r="CY99" s="403"/>
      <c r="CZ99" s="403"/>
      <c r="DA99" s="403"/>
      <c r="DB99" s="404">
        <f>IF(ABS(DB18-'Group - Conso accounts (1)'!AR24)&lt;0.001,0,DB18-'Group - Conso accounts (1)'!AR24)</f>
        <v>0</v>
      </c>
      <c r="DC99" s="404">
        <f>IF(ABS(DC18-'Group - Conso accounts (1)'!AS24)&lt;0.001,0,DC18-'Group - Conso accounts (1)'!AS24)</f>
        <v>0</v>
      </c>
      <c r="DD99" s="403"/>
      <c r="DE99" s="403"/>
      <c r="DF99" s="403"/>
      <c r="DG99" s="403"/>
      <c r="DH99" s="403"/>
      <c r="DI99" s="755"/>
      <c r="DK99" s="403"/>
      <c r="DL99" s="403"/>
      <c r="DM99" s="403"/>
      <c r="DN99" s="403"/>
      <c r="DO99" s="403"/>
      <c r="DP99" s="403"/>
      <c r="DQ99" s="403"/>
      <c r="DR99" s="403"/>
      <c r="DS99" s="403"/>
      <c r="DT99" s="403"/>
      <c r="DU99" s="403"/>
      <c r="DV99" s="403"/>
      <c r="DW99" s="404">
        <f>IF(ABS(DW18-'Group - Conso accounts (1)'!AZ24)&lt;0.001,0,DW18-'Group - Conso accounts (1)'!AZ24)</f>
        <v>0</v>
      </c>
      <c r="DX99" s="404">
        <f>IF(ABS(DX18-'Group - Conso accounts (1)'!BA24)&lt;0.001,0,DX18-'Group - Conso accounts (1)'!BA24)</f>
        <v>0</v>
      </c>
      <c r="DY99" s="403"/>
      <c r="DZ99" s="403"/>
      <c r="EA99" s="403"/>
      <c r="EB99" s="403"/>
      <c r="EC99" s="403"/>
      <c r="ED99" s="755"/>
    </row>
    <row r="100" spans="2:165" s="211" customFormat="1" ht="12.75" hidden="1" customHeight="1">
      <c r="B100" s="186"/>
      <c r="C100" s="186"/>
      <c r="D100" s="186"/>
      <c r="E100" s="186"/>
      <c r="F100" s="186"/>
      <c r="H100" s="187"/>
      <c r="J100" s="186"/>
      <c r="K100" s="186"/>
      <c r="L100" s="186"/>
      <c r="M100" s="186"/>
      <c r="N100" s="186"/>
      <c r="O100" s="186"/>
      <c r="P100" s="186"/>
      <c r="Q100" s="186"/>
      <c r="R100" s="186"/>
      <c r="S100" s="186"/>
      <c r="T100" s="186"/>
      <c r="U100" s="186"/>
      <c r="V100" s="186"/>
      <c r="W100" s="186"/>
      <c r="X100" s="186"/>
      <c r="Y100" s="186"/>
      <c r="Z100" s="186"/>
      <c r="AA100" s="186"/>
      <c r="AB100" s="186"/>
      <c r="AC100" s="186"/>
      <c r="AE100" s="186"/>
      <c r="AF100" s="186"/>
      <c r="AG100" s="186"/>
      <c r="AH100" s="186"/>
      <c r="AI100" s="186"/>
      <c r="AJ100" s="186"/>
      <c r="AK100" s="186"/>
      <c r="AL100" s="186"/>
      <c r="AM100" s="186"/>
      <c r="AN100" s="186"/>
      <c r="AO100" s="186"/>
      <c r="AP100" s="186"/>
      <c r="AQ100" s="186"/>
      <c r="AR100" s="186"/>
      <c r="AS100" s="186"/>
      <c r="AT100" s="186"/>
      <c r="AU100" s="186"/>
      <c r="AV100" s="186"/>
      <c r="AW100" s="186"/>
      <c r="AX100" s="186"/>
      <c r="AZ100" s="186"/>
      <c r="BA100" s="186"/>
      <c r="BB100" s="186"/>
      <c r="BC100" s="186"/>
      <c r="BD100" s="186"/>
      <c r="BE100" s="186"/>
      <c r="BF100" s="186"/>
      <c r="BG100" s="186"/>
      <c r="BH100" s="186"/>
      <c r="BI100" s="186"/>
      <c r="BJ100" s="186"/>
      <c r="BK100" s="186"/>
      <c r="BL100" s="186"/>
      <c r="BM100" s="186"/>
      <c r="BN100" s="186"/>
      <c r="BO100" s="186"/>
      <c r="BP100" s="186"/>
      <c r="BQ100" s="186"/>
      <c r="BR100" s="186"/>
      <c r="BS100" s="186"/>
      <c r="BU100" s="186"/>
      <c r="BV100" s="186"/>
      <c r="BW100" s="186"/>
      <c r="BX100" s="186"/>
      <c r="BY100" s="186"/>
      <c r="BZ100" s="186"/>
      <c r="CA100" s="186"/>
      <c r="CB100" s="186"/>
      <c r="CC100" s="186"/>
      <c r="CD100" s="186"/>
      <c r="CE100" s="186"/>
      <c r="CF100" s="186"/>
      <c r="CG100" s="186"/>
      <c r="CH100" s="186"/>
      <c r="CI100" s="186"/>
      <c r="CJ100" s="186"/>
      <c r="CK100" s="186"/>
      <c r="CL100" s="186"/>
      <c r="CM100" s="186"/>
      <c r="CN100" s="186"/>
      <c r="CP100" s="186"/>
      <c r="CQ100" s="186"/>
      <c r="CR100" s="186"/>
      <c r="CS100" s="186"/>
      <c r="CT100" s="186"/>
      <c r="CU100" s="186"/>
      <c r="CV100" s="186"/>
      <c r="CW100" s="186"/>
      <c r="CX100" s="186"/>
      <c r="CY100" s="186"/>
      <c r="CZ100" s="186"/>
      <c r="DA100" s="186"/>
      <c r="DB100" s="186"/>
      <c r="DC100" s="186"/>
      <c r="DD100" s="186"/>
      <c r="DE100" s="186"/>
      <c r="DF100" s="186"/>
      <c r="DG100" s="186"/>
      <c r="DH100" s="186"/>
      <c r="DI100" s="186"/>
      <c r="DK100" s="186"/>
      <c r="DL100" s="186"/>
      <c r="DM100" s="186"/>
      <c r="DN100" s="186"/>
      <c r="DO100" s="186"/>
      <c r="DP100" s="186"/>
      <c r="DQ100" s="186"/>
      <c r="DR100" s="186"/>
      <c r="DS100" s="186"/>
      <c r="DT100" s="186"/>
      <c r="DU100" s="186"/>
      <c r="DV100" s="186"/>
      <c r="DW100" s="186"/>
      <c r="DX100" s="186"/>
      <c r="DY100" s="186"/>
      <c r="DZ100" s="186"/>
      <c r="EA100" s="186"/>
      <c r="EB100" s="186"/>
      <c r="EC100" s="186"/>
      <c r="ED100" s="186"/>
      <c r="EG100" s="146"/>
      <c r="EH100" s="146"/>
      <c r="EI100" s="146"/>
      <c r="EJ100" s="146"/>
      <c r="EL100" s="146"/>
      <c r="EM100" s="146"/>
      <c r="EN100" s="146"/>
      <c r="EO100" s="146"/>
      <c r="EQ100" s="146"/>
      <c r="ER100" s="146"/>
      <c r="ES100" s="146"/>
      <c r="ET100" s="146"/>
      <c r="EV100" s="146"/>
      <c r="EW100" s="146"/>
      <c r="EX100" s="146"/>
      <c r="EY100" s="146"/>
      <c r="FA100" s="146"/>
      <c r="FB100" s="146"/>
      <c r="FC100" s="146"/>
      <c r="FD100" s="146"/>
      <c r="FF100" s="146"/>
      <c r="FG100" s="146"/>
      <c r="FH100" s="146"/>
      <c r="FI100" s="146"/>
    </row>
    <row r="101" spans="2:165" hidden="1"/>
  </sheetData>
  <customSheetViews>
    <customSheetView guid="{F499C411-D421-49FC-BA0F-3A5BFE024471}" scale="80" showPageBreaks="1" showGridLines="0" printArea="1" hiddenRows="1" showRuler="0" topLeftCell="A4">
      <pane xSplit="9" topLeftCell="J1" activePane="topRight" state="frozen"/>
      <selection pane="topRight" activeCell="V28" sqref="V28"/>
      <colBreaks count="5" manualBreakCount="5">
        <brk id="23" max="56" man="1"/>
        <brk id="38" max="1048575" man="1"/>
        <brk id="53" max="1048575" man="1"/>
        <brk id="68" max="1048575" man="1"/>
        <brk id="83"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showRuler="0">
      <pane xSplit="29" ySplit="8" topLeftCell="AE9" activePane="bottomRight" state="frozen"/>
      <selection pane="bottomRight" activeCell="B6" sqref="B6:F8"/>
      <colBreaks count="4" manualBreakCount="4">
        <brk id="50" max="1048575" man="1"/>
        <brk id="71" max="1048575" man="1"/>
        <brk id="92" max="1048575" man="1"/>
        <brk id="113"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PageBreaks="1" showGridLines="0" printArea="1" hiddenRows="1" showRuler="0">
      <pane xSplit="9" ySplit="8" topLeftCell="J9" activePane="bottomRight" state="frozen"/>
      <selection pane="bottomRight" activeCell="B6" sqref="B6:F8"/>
      <colBreaks count="5" manualBreakCount="5">
        <brk id="23" max="58" man="1"/>
        <brk id="38" max="1048575" man="1"/>
        <brk id="53" max="1048575" man="1"/>
        <brk id="68" max="1048575" man="1"/>
        <brk id="83" max="1048575" man="1"/>
      </col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PageBreaks="1" showGridLines="0" printArea="1" hiddenRows="1">
      <pane xSplit="9" ySplit="8" topLeftCell="J9" activePane="bottomRight" state="frozenSplit"/>
      <selection pane="bottomRight" activeCell="B6" sqref="B6:F8"/>
      <colBreaks count="5" manualBreakCount="5">
        <brk id="25" max="30" man="1"/>
        <brk id="42" max="30" man="1"/>
        <brk id="59" max="30" man="1"/>
        <brk id="76" max="32" man="1"/>
        <brk id="93" max="32"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pane xSplit="9" ySplit="10" topLeftCell="BJ11" activePane="bottomRight" state="frozenSplit"/>
      <selection pane="bottomRight" activeCell="BM13" sqref="BM13"/>
      <colBreaks count="5" manualBreakCount="5">
        <brk id="25" max="33" man="1"/>
        <brk id="42" max="33" man="1"/>
        <brk id="59" max="33" man="1"/>
        <brk id="76" max="33" man="1"/>
        <brk id="93" max="33" man="1"/>
      </col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&amp;L&amp;"Arial,Normal"&amp;10France Telecom - investor relations department&amp;C&amp;"Arial,Normal"&amp;10&amp;F - &amp;A&amp;R&amp;"Arial,Normal"&amp;10&amp;P / &amp;N</oddFooter>
      </headerFooter>
    </customSheetView>
  </customSheetViews>
  <mergeCells count="127">
    <mergeCell ref="CK30:CL30"/>
    <mergeCell ref="CI30:CJ30"/>
    <mergeCell ref="B6:F8"/>
    <mergeCell ref="H6:H8"/>
    <mergeCell ref="AB30:AC30"/>
    <mergeCell ref="L30:M30"/>
    <mergeCell ref="N30:O30"/>
    <mergeCell ref="P30:Q30"/>
    <mergeCell ref="R30:S30"/>
    <mergeCell ref="T30:U30"/>
    <mergeCell ref="J30:K30"/>
    <mergeCell ref="J7:K7"/>
    <mergeCell ref="BW30:BX30"/>
    <mergeCell ref="BY30:BZ30"/>
    <mergeCell ref="BR30:BS30"/>
    <mergeCell ref="AB7:AC7"/>
    <mergeCell ref="B29:F31"/>
    <mergeCell ref="H29:H31"/>
    <mergeCell ref="Z7:AA7"/>
    <mergeCell ref="Z30:AA30"/>
    <mergeCell ref="B23:F23"/>
    <mergeCell ref="BU7:BV7"/>
    <mergeCell ref="BW7:BX7"/>
    <mergeCell ref="BY7:BZ7"/>
    <mergeCell ref="B46:F46"/>
    <mergeCell ref="DK7:DL7"/>
    <mergeCell ref="DM7:DN7"/>
    <mergeCell ref="DO7:DP7"/>
    <mergeCell ref="DQ7:DR7"/>
    <mergeCell ref="DS7:DT7"/>
    <mergeCell ref="DU7:DV7"/>
    <mergeCell ref="EC7:ED7"/>
    <mergeCell ref="DQ30:DR30"/>
    <mergeCell ref="DS30:DT30"/>
    <mergeCell ref="DU30:DV30"/>
    <mergeCell ref="EC30:ED30"/>
    <mergeCell ref="DK30:DL30"/>
    <mergeCell ref="DM30:DN30"/>
    <mergeCell ref="DO30:DP30"/>
    <mergeCell ref="CC30:CD30"/>
    <mergeCell ref="CK7:CL7"/>
    <mergeCell ref="CI7:CJ7"/>
    <mergeCell ref="CG7:CH7"/>
    <mergeCell ref="V30:W30"/>
    <mergeCell ref="AU7:AV7"/>
    <mergeCell ref="BB30:BC30"/>
    <mergeCell ref="CE30:CF30"/>
    <mergeCell ref="CM30:CN30"/>
    <mergeCell ref="CA7:CB7"/>
    <mergeCell ref="CC7:CD7"/>
    <mergeCell ref="CE7:CF7"/>
    <mergeCell ref="CM7:CN7"/>
    <mergeCell ref="L7:M7"/>
    <mergeCell ref="N7:O7"/>
    <mergeCell ref="P7:Q7"/>
    <mergeCell ref="R7:S7"/>
    <mergeCell ref="T7:U7"/>
    <mergeCell ref="AK7:AL7"/>
    <mergeCell ref="AM7:AN7"/>
    <mergeCell ref="AO7:AP7"/>
    <mergeCell ref="X7:Y7"/>
    <mergeCell ref="V7:W7"/>
    <mergeCell ref="AZ30:BA30"/>
    <mergeCell ref="X30:Y30"/>
    <mergeCell ref="BN30:BO30"/>
    <mergeCell ref="BL30:BM30"/>
    <mergeCell ref="AE30:AF30"/>
    <mergeCell ref="DF30:DG30"/>
    <mergeCell ref="DD7:DE7"/>
    <mergeCell ref="DD30:DE30"/>
    <mergeCell ref="DB7:DC7"/>
    <mergeCell ref="DB30:DC30"/>
    <mergeCell ref="BU30:BV30"/>
    <mergeCell ref="CA30:CB30"/>
    <mergeCell ref="CG30:CH30"/>
    <mergeCell ref="BN7:BO7"/>
    <mergeCell ref="BL7:BM7"/>
    <mergeCell ref="AW7:AX7"/>
    <mergeCell ref="BH7:BI7"/>
    <mergeCell ref="BJ7:BK7"/>
    <mergeCell ref="BR7:BS7"/>
    <mergeCell ref="AG7:AH7"/>
    <mergeCell ref="AI7:AJ7"/>
    <mergeCell ref="AE7:AF7"/>
    <mergeCell ref="CP7:CQ7"/>
    <mergeCell ref="CR7:CS7"/>
    <mergeCell ref="CP30:CQ30"/>
    <mergeCell ref="DF7:DG7"/>
    <mergeCell ref="F1:F5"/>
    <mergeCell ref="AG30:AH30"/>
    <mergeCell ref="AI30:AJ30"/>
    <mergeCell ref="AK30:AL30"/>
    <mergeCell ref="AM30:AN30"/>
    <mergeCell ref="BD30:BE30"/>
    <mergeCell ref="BF30:BG30"/>
    <mergeCell ref="BH30:BI30"/>
    <mergeCell ref="BJ30:BK30"/>
    <mergeCell ref="AO30:AP30"/>
    <mergeCell ref="AW30:AX30"/>
    <mergeCell ref="AZ7:BA7"/>
    <mergeCell ref="BB7:BC7"/>
    <mergeCell ref="BD7:BE7"/>
    <mergeCell ref="BF7:BG7"/>
    <mergeCell ref="AU30:AV30"/>
    <mergeCell ref="AS7:AT7"/>
    <mergeCell ref="AS30:AT30"/>
    <mergeCell ref="AQ7:AR7"/>
    <mergeCell ref="AQ30:AR30"/>
    <mergeCell ref="BP7:BQ7"/>
    <mergeCell ref="BP30:BQ30"/>
    <mergeCell ref="EA7:EB7"/>
    <mergeCell ref="EA30:EB30"/>
    <mergeCell ref="DY7:DZ7"/>
    <mergeCell ref="DY30:DZ30"/>
    <mergeCell ref="DW7:DX7"/>
    <mergeCell ref="DW30:DX30"/>
    <mergeCell ref="DH30:DI30"/>
    <mergeCell ref="CR30:CS30"/>
    <mergeCell ref="CT30:CU30"/>
    <mergeCell ref="CV30:CW30"/>
    <mergeCell ref="CX30:CY30"/>
    <mergeCell ref="CZ30:DA30"/>
    <mergeCell ref="CT7:CU7"/>
    <mergeCell ref="CV7:CW7"/>
    <mergeCell ref="CX7:CY7"/>
    <mergeCell ref="CZ7:DA7"/>
    <mergeCell ref="DH7:DI7"/>
  </mergeCells>
  <phoneticPr fontId="220" type="noConversion"/>
  <conditionalFormatting sqref="AZ67:BK68 BU67:CF68 CP67:DA68 DK67:DV68 BR67:BS68 CM67:CN68 DH67:DI68 EC67:ED68 BR72:BS75 AZ72:BK75 CM72:CN75 BU72:CF75 DH72:DI75 CP72:DA75 EC72:ED75 DK72:DV75 EC70:ED70 DH70:DI70 CM70:CN70 BR70:BS70 DK70:DV70 CP70:DA70 BU70:CF70 AZ70:BK70 EL20:EO21 EQ20:ET21 EV20:EY21 FA20:FD21 FF20:FI21 EG20:EJ21 EL43:EO44 EQ43:ET44 EV43:EY44 FA43:FD44 FF43:FI44 EG43:EJ44">
    <cfRule type="cellIs" dxfId="2090" priority="3401" operator="notBetween">
      <formula>-2</formula>
      <formula>2</formula>
    </cfRule>
  </conditionalFormatting>
  <conditionalFormatting sqref="H56:H57">
    <cfRule type="cellIs" dxfId="2089" priority="3400" operator="notEqual">
      <formula>0</formula>
    </cfRule>
  </conditionalFormatting>
  <conditionalFormatting sqref="AE80:AP83 AZ80:BK83 BU80:CF83 CP80:DA83 DK80:DV83 J80:U83 AB80:AC83 AW80:AX83 BR80:BS83 CM80:CN83 DH80:DI83 EC80:ED83">
    <cfRule type="cellIs" dxfId="2088" priority="3398" operator="notBetween">
      <formula>-0.9999999999</formula>
      <formula>0.9999999999</formula>
    </cfRule>
  </conditionalFormatting>
  <conditionalFormatting sqref="K93">
    <cfRule type="cellIs" dxfId="2087" priority="3396" operator="notBetween">
      <formula>-0.9999999999</formula>
      <formula>0.9999999999</formula>
    </cfRule>
  </conditionalFormatting>
  <conditionalFormatting sqref="N93">
    <cfRule type="cellIs" dxfId="2086" priority="3393" operator="notBetween">
      <formula>-0.9999999999</formula>
      <formula>0.9999999999</formula>
    </cfRule>
  </conditionalFormatting>
  <conditionalFormatting sqref="M93">
    <cfRule type="cellIs" dxfId="2085" priority="3394" operator="notBetween">
      <formula>-0.9999999999</formula>
      <formula>0.9999999999</formula>
    </cfRule>
  </conditionalFormatting>
  <conditionalFormatting sqref="J93">
    <cfRule type="cellIs" dxfId="2084" priority="3397" operator="notBetween">
      <formula>-0.9999999999</formula>
      <formula>0.9999999999</formula>
    </cfRule>
  </conditionalFormatting>
  <conditionalFormatting sqref="O93">
    <cfRule type="cellIs" dxfId="2083" priority="3392" operator="notBetween">
      <formula>-0.9999999999</formula>
      <formula>0.9999999999</formula>
    </cfRule>
  </conditionalFormatting>
  <conditionalFormatting sqref="Q93">
    <cfRule type="cellIs" dxfId="2082" priority="3390" operator="notBetween">
      <formula>-0.9999999999</formula>
      <formula>0.9999999999</formula>
    </cfRule>
  </conditionalFormatting>
  <conditionalFormatting sqref="S93">
    <cfRule type="cellIs" dxfId="2081" priority="3388" operator="notBetween">
      <formula>-0.9999999999</formula>
      <formula>0.9999999999</formula>
    </cfRule>
  </conditionalFormatting>
  <conditionalFormatting sqref="L93">
    <cfRule type="cellIs" dxfId="2080" priority="3395" operator="notBetween">
      <formula>-0.9999999999</formula>
      <formula>0.9999999999</formula>
    </cfRule>
  </conditionalFormatting>
  <conditionalFormatting sqref="U93">
    <cfRule type="cellIs" dxfId="2079" priority="3386" operator="notBetween">
      <formula>-0.9999999999</formula>
      <formula>0.9999999999</formula>
    </cfRule>
  </conditionalFormatting>
  <conditionalFormatting sqref="M94">
    <cfRule type="cellIs" dxfId="2078" priority="3384" operator="notBetween">
      <formula>-0.9999999999</formula>
      <formula>0.9999999999</formula>
    </cfRule>
  </conditionalFormatting>
  <conditionalFormatting sqref="P93">
    <cfRule type="cellIs" dxfId="2077" priority="3391" operator="notBetween">
      <formula>-0.9999999999</formula>
      <formula>0.9999999999</formula>
    </cfRule>
  </conditionalFormatting>
  <conditionalFormatting sqref="O94">
    <cfRule type="cellIs" dxfId="2076" priority="3382" operator="notBetween">
      <formula>-0.9999999999</formula>
      <formula>0.9999999999</formula>
    </cfRule>
  </conditionalFormatting>
  <conditionalFormatting sqref="R93">
    <cfRule type="cellIs" dxfId="2075" priority="3389" operator="notBetween">
      <formula>-0.9999999999</formula>
      <formula>0.9999999999</formula>
    </cfRule>
  </conditionalFormatting>
  <conditionalFormatting sqref="Q94">
    <cfRule type="cellIs" dxfId="2074" priority="3380" operator="notBetween">
      <formula>-0.9999999999</formula>
      <formula>0.9999999999</formula>
    </cfRule>
  </conditionalFormatting>
  <conditionalFormatting sqref="T93">
    <cfRule type="cellIs" dxfId="2073" priority="3387" operator="notBetween">
      <formula>-0.9999999999</formula>
      <formula>0.9999999999</formula>
    </cfRule>
  </conditionalFormatting>
  <conditionalFormatting sqref="S94">
    <cfRule type="cellIs" dxfId="2072" priority="3378" operator="notBetween">
      <formula>-0.9999999999</formula>
      <formula>0.9999999999</formula>
    </cfRule>
  </conditionalFormatting>
  <conditionalFormatting sqref="L94">
    <cfRule type="cellIs" dxfId="2071" priority="3385" operator="notBetween">
      <formula>-0.9999999999</formula>
      <formula>0.9999999999</formula>
    </cfRule>
  </conditionalFormatting>
  <conditionalFormatting sqref="U94">
    <cfRule type="cellIs" dxfId="2070" priority="3376" operator="notBetween">
      <formula>-0.9999999999</formula>
      <formula>0.9999999999</formula>
    </cfRule>
  </conditionalFormatting>
  <conditionalFormatting sqref="N94">
    <cfRule type="cellIs" dxfId="2069" priority="3383" operator="notBetween">
      <formula>-0.9999999999</formula>
      <formula>0.9999999999</formula>
    </cfRule>
  </conditionalFormatting>
  <conditionalFormatting sqref="AI93">
    <cfRule type="cellIs" dxfId="2068" priority="3369" operator="notBetween">
      <formula>-0.9999999999</formula>
      <formula>0.9999999999</formula>
    </cfRule>
  </conditionalFormatting>
  <conditionalFormatting sqref="P94">
    <cfRule type="cellIs" dxfId="2067" priority="3381" operator="notBetween">
      <formula>-0.9999999999</formula>
      <formula>0.9999999999</formula>
    </cfRule>
  </conditionalFormatting>
  <conditionalFormatting sqref="AF93">
    <cfRule type="cellIs" dxfId="2066" priority="3372" operator="notBetween">
      <formula>-0.9999999999</formula>
      <formula>0.9999999999</formula>
    </cfRule>
  </conditionalFormatting>
  <conditionalFormatting sqref="R94">
    <cfRule type="cellIs" dxfId="2065" priority="3379" operator="notBetween">
      <formula>-0.9999999999</formula>
      <formula>0.9999999999</formula>
    </cfRule>
  </conditionalFormatting>
  <conditionalFormatting sqref="AH93">
    <cfRule type="cellIs" dxfId="2064" priority="3370" operator="notBetween">
      <formula>-0.9999999999</formula>
      <formula>0.9999999999</formula>
    </cfRule>
  </conditionalFormatting>
  <conditionalFormatting sqref="T94">
    <cfRule type="cellIs" dxfId="2063" priority="3377" operator="notBetween">
      <formula>-0.9999999999</formula>
      <formula>0.9999999999</formula>
    </cfRule>
  </conditionalFormatting>
  <conditionalFormatting sqref="AJ93">
    <cfRule type="cellIs" dxfId="2062" priority="3368" operator="notBetween">
      <formula>-0.9999999999</formula>
      <formula>0.9999999999</formula>
    </cfRule>
  </conditionalFormatting>
  <conditionalFormatting sqref="AL93">
    <cfRule type="cellIs" dxfId="2061" priority="3366" operator="notBetween">
      <formula>-0.9999999999</formula>
      <formula>0.9999999999</formula>
    </cfRule>
  </conditionalFormatting>
  <conditionalFormatting sqref="AN93">
    <cfRule type="cellIs" dxfId="2060" priority="3364" operator="notBetween">
      <formula>-0.9999999999</formula>
      <formula>0.9999999999</formula>
    </cfRule>
  </conditionalFormatting>
  <conditionalFormatting sqref="AP93">
    <cfRule type="cellIs" dxfId="2059" priority="3362" operator="notBetween">
      <formula>-0.9999999999</formula>
      <formula>0.9999999999</formula>
    </cfRule>
  </conditionalFormatting>
  <conditionalFormatting sqref="AH94">
    <cfRule type="cellIs" dxfId="2058" priority="3360" operator="notBetween">
      <formula>-0.9999999999</formula>
      <formula>0.9999999999</formula>
    </cfRule>
  </conditionalFormatting>
  <conditionalFormatting sqref="AJ94">
    <cfRule type="cellIs" dxfId="2057" priority="3358" operator="notBetween">
      <formula>-0.9999999999</formula>
      <formula>0.9999999999</formula>
    </cfRule>
  </conditionalFormatting>
  <conditionalFormatting sqref="AE93">
    <cfRule type="cellIs" dxfId="2056" priority="3373" operator="notBetween">
      <formula>-0.9999999999</formula>
      <formula>0.9999999999</formula>
    </cfRule>
  </conditionalFormatting>
  <conditionalFormatting sqref="AL94">
    <cfRule type="cellIs" dxfId="2055" priority="3356" operator="notBetween">
      <formula>-0.9999999999</formula>
      <formula>0.9999999999</formula>
    </cfRule>
  </conditionalFormatting>
  <conditionalFormatting sqref="AG93">
    <cfRule type="cellIs" dxfId="2054" priority="3371" operator="notBetween">
      <formula>-0.9999999999</formula>
      <formula>0.9999999999</formula>
    </cfRule>
  </conditionalFormatting>
  <conditionalFormatting sqref="AN94">
    <cfRule type="cellIs" dxfId="2053" priority="3354" operator="notBetween">
      <formula>-0.9999999999</formula>
      <formula>0.9999999999</formula>
    </cfRule>
  </conditionalFormatting>
  <conditionalFormatting sqref="AP94">
    <cfRule type="cellIs" dxfId="2052" priority="3352" operator="notBetween">
      <formula>-0.9999999999</formula>
      <formula>0.9999999999</formula>
    </cfRule>
  </conditionalFormatting>
  <conditionalFormatting sqref="AK93">
    <cfRule type="cellIs" dxfId="2051" priority="3367" operator="notBetween">
      <formula>-0.9999999999</formula>
      <formula>0.9999999999</formula>
    </cfRule>
  </conditionalFormatting>
  <conditionalFormatting sqref="BF93">
    <cfRule type="cellIs" dxfId="2050" priority="3343" operator="notBetween">
      <formula>-0.9999999999</formula>
      <formula>0.9999999999</formula>
    </cfRule>
  </conditionalFormatting>
  <conditionalFormatting sqref="AM93">
    <cfRule type="cellIs" dxfId="2049" priority="3365" operator="notBetween">
      <formula>-0.9999999999</formula>
      <formula>0.9999999999</formula>
    </cfRule>
  </conditionalFormatting>
  <conditionalFormatting sqref="BA93">
    <cfRule type="cellIs" dxfId="2048" priority="3348" operator="notBetween">
      <formula>-0.9999999999</formula>
      <formula>0.9999999999</formula>
    </cfRule>
  </conditionalFormatting>
  <conditionalFormatting sqref="AO93">
    <cfRule type="cellIs" dxfId="2047" priority="3363" operator="notBetween">
      <formula>-0.9999999999</formula>
      <formula>0.9999999999</formula>
    </cfRule>
  </conditionalFormatting>
  <conditionalFormatting sqref="BC93">
    <cfRule type="cellIs" dxfId="2046" priority="3346" operator="notBetween">
      <formula>-0.9999999999</formula>
      <formula>0.9999999999</formula>
    </cfRule>
  </conditionalFormatting>
  <conditionalFormatting sqref="AG94">
    <cfRule type="cellIs" dxfId="2045" priority="3361" operator="notBetween">
      <formula>-0.9999999999</formula>
      <formula>0.9999999999</formula>
    </cfRule>
  </conditionalFormatting>
  <conditionalFormatting sqref="BE93">
    <cfRule type="cellIs" dxfId="2044" priority="3344" operator="notBetween">
      <formula>-0.9999999999</formula>
      <formula>0.9999999999</formula>
    </cfRule>
  </conditionalFormatting>
  <conditionalFormatting sqref="AI94">
    <cfRule type="cellIs" dxfId="2043" priority="3359" operator="notBetween">
      <formula>-0.9999999999</formula>
      <formula>0.9999999999</formula>
    </cfRule>
  </conditionalFormatting>
  <conditionalFormatting sqref="BG93">
    <cfRule type="cellIs" dxfId="2042" priority="3342" operator="notBetween">
      <formula>-0.9999999999</formula>
      <formula>0.9999999999</formula>
    </cfRule>
  </conditionalFormatting>
  <conditionalFormatting sqref="AK94">
    <cfRule type="cellIs" dxfId="2041" priority="3357" operator="notBetween">
      <formula>-0.9999999999</formula>
      <formula>0.9999999999</formula>
    </cfRule>
  </conditionalFormatting>
  <conditionalFormatting sqref="BI93">
    <cfRule type="cellIs" dxfId="2040" priority="3340" operator="notBetween">
      <formula>-0.9999999999</formula>
      <formula>0.9999999999</formula>
    </cfRule>
  </conditionalFormatting>
  <conditionalFormatting sqref="AM94">
    <cfRule type="cellIs" dxfId="2039" priority="3355" operator="notBetween">
      <formula>-0.9999999999</formula>
      <formula>0.9999999999</formula>
    </cfRule>
  </conditionalFormatting>
  <conditionalFormatting sqref="BK93">
    <cfRule type="cellIs" dxfId="2038" priority="3338" operator="notBetween">
      <formula>-0.9999999999</formula>
      <formula>0.9999999999</formula>
    </cfRule>
  </conditionalFormatting>
  <conditionalFormatting sqref="AO94">
    <cfRule type="cellIs" dxfId="2037" priority="3353" operator="notBetween">
      <formula>-0.9999999999</formula>
      <formula>0.9999999999</formula>
    </cfRule>
  </conditionalFormatting>
  <conditionalFormatting sqref="BC94">
    <cfRule type="cellIs" dxfId="2036" priority="3336" operator="notBetween">
      <formula>-0.9999999999</formula>
      <formula>0.9999999999</formula>
    </cfRule>
  </conditionalFormatting>
  <conditionalFormatting sqref="BE94">
    <cfRule type="cellIs" dxfId="2035" priority="3334" operator="notBetween">
      <formula>-0.9999999999</formula>
      <formula>0.9999999999</formula>
    </cfRule>
  </conditionalFormatting>
  <conditionalFormatting sqref="BG94">
    <cfRule type="cellIs" dxfId="2034" priority="3332" operator="notBetween">
      <formula>-0.9999999999</formula>
      <formula>0.9999999999</formula>
    </cfRule>
  </conditionalFormatting>
  <conditionalFormatting sqref="BI94">
    <cfRule type="cellIs" dxfId="2033" priority="3330" operator="notBetween">
      <formula>-0.9999999999</formula>
      <formula>0.9999999999</formula>
    </cfRule>
  </conditionalFormatting>
  <conditionalFormatting sqref="BK94">
    <cfRule type="cellIs" dxfId="2032" priority="3328" operator="notBetween">
      <formula>-0.9999999999</formula>
      <formula>0.9999999999</formula>
    </cfRule>
  </conditionalFormatting>
  <conditionalFormatting sqref="AZ93">
    <cfRule type="cellIs" dxfId="2031" priority="3349" operator="notBetween">
      <formula>-0.9999999999</formula>
      <formula>0.9999999999</formula>
    </cfRule>
  </conditionalFormatting>
  <conditionalFormatting sqref="BU93">
    <cfRule type="cellIs" dxfId="2030" priority="3325" operator="notBetween">
      <formula>-0.9999999999</formula>
      <formula>0.9999999999</formula>
    </cfRule>
  </conditionalFormatting>
  <conditionalFormatting sqref="BB93">
    <cfRule type="cellIs" dxfId="2029" priority="3347" operator="notBetween">
      <formula>-0.9999999999</formula>
      <formula>0.9999999999</formula>
    </cfRule>
  </conditionalFormatting>
  <conditionalFormatting sqref="BV93">
    <cfRule type="cellIs" dxfId="2028" priority="3324" operator="notBetween">
      <formula>-0.9999999999</formula>
      <formula>0.9999999999</formula>
    </cfRule>
  </conditionalFormatting>
  <conditionalFormatting sqref="BD93">
    <cfRule type="cellIs" dxfId="2027" priority="3345" operator="notBetween">
      <formula>-0.9999999999</formula>
      <formula>0.9999999999</formula>
    </cfRule>
  </conditionalFormatting>
  <conditionalFormatting sqref="BX93">
    <cfRule type="cellIs" dxfId="2026" priority="3322" operator="notBetween">
      <formula>-0.9999999999</formula>
      <formula>0.9999999999</formula>
    </cfRule>
  </conditionalFormatting>
  <conditionalFormatting sqref="BZ93">
    <cfRule type="cellIs" dxfId="2025" priority="3320" operator="notBetween">
      <formula>-0.9999999999</formula>
      <formula>0.9999999999</formula>
    </cfRule>
  </conditionalFormatting>
  <conditionalFormatting sqref="BH93">
    <cfRule type="cellIs" dxfId="2024" priority="3341" operator="notBetween">
      <formula>-0.9999999999</formula>
      <formula>0.9999999999</formula>
    </cfRule>
  </conditionalFormatting>
  <conditionalFormatting sqref="CB93">
    <cfRule type="cellIs" dxfId="2023" priority="3318" operator="notBetween">
      <formula>-0.9999999999</formula>
      <formula>0.9999999999</formula>
    </cfRule>
  </conditionalFormatting>
  <conditionalFormatting sqref="BJ93">
    <cfRule type="cellIs" dxfId="2022" priority="3339" operator="notBetween">
      <formula>-0.9999999999</formula>
      <formula>0.9999999999</formula>
    </cfRule>
  </conditionalFormatting>
  <conditionalFormatting sqref="CD93">
    <cfRule type="cellIs" dxfId="2021" priority="3316" operator="notBetween">
      <formula>-0.9999999999</formula>
      <formula>0.9999999999</formula>
    </cfRule>
  </conditionalFormatting>
  <conditionalFormatting sqref="BB94">
    <cfRule type="cellIs" dxfId="2020" priority="3337" operator="notBetween">
      <formula>-0.9999999999</formula>
      <formula>0.9999999999</formula>
    </cfRule>
  </conditionalFormatting>
  <conditionalFormatting sqref="CF93">
    <cfRule type="cellIs" dxfId="2019" priority="3314" operator="notBetween">
      <formula>-0.9999999999</formula>
      <formula>0.9999999999</formula>
    </cfRule>
  </conditionalFormatting>
  <conditionalFormatting sqref="BD94">
    <cfRule type="cellIs" dxfId="2018" priority="3335" operator="notBetween">
      <formula>-0.9999999999</formula>
      <formula>0.9999999999</formula>
    </cfRule>
  </conditionalFormatting>
  <conditionalFormatting sqref="BX94">
    <cfRule type="cellIs" dxfId="2017" priority="3312" operator="notBetween">
      <formula>-0.9999999999</formula>
      <formula>0.9999999999</formula>
    </cfRule>
  </conditionalFormatting>
  <conditionalFormatting sqref="BF94">
    <cfRule type="cellIs" dxfId="2016" priority="3333" operator="notBetween">
      <formula>-0.9999999999</formula>
      <formula>0.9999999999</formula>
    </cfRule>
  </conditionalFormatting>
  <conditionalFormatting sqref="BZ94">
    <cfRule type="cellIs" dxfId="2015" priority="3310" operator="notBetween">
      <formula>-0.9999999999</formula>
      <formula>0.9999999999</formula>
    </cfRule>
  </conditionalFormatting>
  <conditionalFormatting sqref="BH94">
    <cfRule type="cellIs" dxfId="2014" priority="3331" operator="notBetween">
      <formula>-0.9999999999</formula>
      <formula>0.9999999999</formula>
    </cfRule>
  </conditionalFormatting>
  <conditionalFormatting sqref="CB94">
    <cfRule type="cellIs" dxfId="2013" priority="3308" operator="notBetween">
      <formula>-0.9999999999</formula>
      <formula>0.9999999999</formula>
    </cfRule>
  </conditionalFormatting>
  <conditionalFormatting sqref="BJ94">
    <cfRule type="cellIs" dxfId="2012" priority="3329" operator="notBetween">
      <formula>-0.9999999999</formula>
      <formula>0.9999999999</formula>
    </cfRule>
  </conditionalFormatting>
  <conditionalFormatting sqref="CD94">
    <cfRule type="cellIs" dxfId="2011" priority="3306" operator="notBetween">
      <formula>-0.9999999999</formula>
      <formula>0.9999999999</formula>
    </cfRule>
  </conditionalFormatting>
  <conditionalFormatting sqref="CF94">
    <cfRule type="cellIs" dxfId="2010" priority="3304" operator="notBetween">
      <formula>-0.9999999999</formula>
      <formula>0.9999999999</formula>
    </cfRule>
  </conditionalFormatting>
  <conditionalFormatting sqref="CR93">
    <cfRule type="cellIs" dxfId="2009" priority="3299" operator="notBetween">
      <formula>-0.9999999999</formula>
      <formula>0.9999999999</formula>
    </cfRule>
  </conditionalFormatting>
  <conditionalFormatting sqref="BW93">
    <cfRule type="cellIs" dxfId="2008" priority="3323" operator="notBetween">
      <formula>-0.9999999999</formula>
      <formula>0.9999999999</formula>
    </cfRule>
  </conditionalFormatting>
  <conditionalFormatting sqref="BY93">
    <cfRule type="cellIs" dxfId="2007" priority="3321" operator="notBetween">
      <formula>-0.9999999999</formula>
      <formula>0.9999999999</formula>
    </cfRule>
  </conditionalFormatting>
  <conditionalFormatting sqref="CQ93">
    <cfRule type="cellIs" dxfId="2006" priority="3300" operator="notBetween">
      <formula>-0.9999999999</formula>
      <formula>0.9999999999</formula>
    </cfRule>
  </conditionalFormatting>
  <conditionalFormatting sqref="CA93">
    <cfRule type="cellIs" dxfId="2005" priority="3319" operator="notBetween">
      <formula>-0.9999999999</formula>
      <formula>0.9999999999</formula>
    </cfRule>
  </conditionalFormatting>
  <conditionalFormatting sqref="CS93">
    <cfRule type="cellIs" dxfId="2004" priority="3298" operator="notBetween">
      <formula>-0.9999999999</formula>
      <formula>0.9999999999</formula>
    </cfRule>
  </conditionalFormatting>
  <conditionalFormatting sqref="CC93">
    <cfRule type="cellIs" dxfId="2003" priority="3317" operator="notBetween">
      <formula>-0.9999999999</formula>
      <formula>0.9999999999</formula>
    </cfRule>
  </conditionalFormatting>
  <conditionalFormatting sqref="CU93">
    <cfRule type="cellIs" dxfId="2002" priority="3296" operator="notBetween">
      <formula>-0.9999999999</formula>
      <formula>0.9999999999</formula>
    </cfRule>
  </conditionalFormatting>
  <conditionalFormatting sqref="CE93">
    <cfRule type="cellIs" dxfId="2001" priority="3315" operator="notBetween">
      <formula>-0.9999999999</formula>
      <formula>0.9999999999</formula>
    </cfRule>
  </conditionalFormatting>
  <conditionalFormatting sqref="CW93">
    <cfRule type="cellIs" dxfId="2000" priority="3294" operator="notBetween">
      <formula>-0.9999999999</formula>
      <formula>0.9999999999</formula>
    </cfRule>
  </conditionalFormatting>
  <conditionalFormatting sqref="BW94">
    <cfRule type="cellIs" dxfId="1999" priority="3313" operator="notBetween">
      <formula>-0.9999999999</formula>
      <formula>0.9999999999</formula>
    </cfRule>
  </conditionalFormatting>
  <conditionalFormatting sqref="CY93">
    <cfRule type="cellIs" dxfId="1998" priority="3292" operator="notBetween">
      <formula>-0.9999999999</formula>
      <formula>0.9999999999</formula>
    </cfRule>
  </conditionalFormatting>
  <conditionalFormatting sqref="BY94">
    <cfRule type="cellIs" dxfId="1997" priority="3311" operator="notBetween">
      <formula>-0.9999999999</formula>
      <formula>0.9999999999</formula>
    </cfRule>
  </conditionalFormatting>
  <conditionalFormatting sqref="DA93">
    <cfRule type="cellIs" dxfId="1996" priority="3290" operator="notBetween">
      <formula>-0.9999999999</formula>
      <formula>0.9999999999</formula>
    </cfRule>
  </conditionalFormatting>
  <conditionalFormatting sqref="CA94">
    <cfRule type="cellIs" dxfId="1995" priority="3309" operator="notBetween">
      <formula>-0.9999999999</formula>
      <formula>0.9999999999</formula>
    </cfRule>
  </conditionalFormatting>
  <conditionalFormatting sqref="CS94">
    <cfRule type="cellIs" dxfId="1994" priority="3288" operator="notBetween">
      <formula>-0.9999999999</formula>
      <formula>0.9999999999</formula>
    </cfRule>
  </conditionalFormatting>
  <conditionalFormatting sqref="CC94">
    <cfRule type="cellIs" dxfId="1993" priority="3307" operator="notBetween">
      <formula>-0.9999999999</formula>
      <formula>0.9999999999</formula>
    </cfRule>
  </conditionalFormatting>
  <conditionalFormatting sqref="CU94">
    <cfRule type="cellIs" dxfId="1992" priority="3286" operator="notBetween">
      <formula>-0.9999999999</formula>
      <formula>0.9999999999</formula>
    </cfRule>
  </conditionalFormatting>
  <conditionalFormatting sqref="CE94">
    <cfRule type="cellIs" dxfId="1991" priority="3305" operator="notBetween">
      <formula>-0.9999999999</formula>
      <formula>0.9999999999</formula>
    </cfRule>
  </conditionalFormatting>
  <conditionalFormatting sqref="CW94">
    <cfRule type="cellIs" dxfId="1990" priority="3284" operator="notBetween">
      <formula>-0.9999999999</formula>
      <formula>0.9999999999</formula>
    </cfRule>
  </conditionalFormatting>
  <conditionalFormatting sqref="CY94">
    <cfRule type="cellIs" dxfId="1989" priority="3282" operator="notBetween">
      <formula>-0.9999999999</formula>
      <formula>0.9999999999</formula>
    </cfRule>
  </conditionalFormatting>
  <conditionalFormatting sqref="CP93">
    <cfRule type="cellIs" dxfId="1988" priority="3301" operator="notBetween">
      <formula>-0.9999999999</formula>
      <formula>0.9999999999</formula>
    </cfRule>
  </conditionalFormatting>
  <conditionalFormatting sqref="DA94">
    <cfRule type="cellIs" dxfId="1987" priority="3280" operator="notBetween">
      <formula>-0.9999999999</formula>
      <formula>0.9999999999</formula>
    </cfRule>
  </conditionalFormatting>
  <conditionalFormatting sqref="DL93">
    <cfRule type="cellIs" dxfId="1986" priority="3276" operator="notBetween">
      <formula>-0.9999999999</formula>
      <formula>0.9999999999</formula>
    </cfRule>
  </conditionalFormatting>
  <conditionalFormatting sqref="CT93">
    <cfRule type="cellIs" dxfId="1985" priority="3297" operator="notBetween">
      <formula>-0.9999999999</formula>
      <formula>0.9999999999</formula>
    </cfRule>
  </conditionalFormatting>
  <conditionalFormatting sqref="CV93">
    <cfRule type="cellIs" dxfId="1984" priority="3295" operator="notBetween">
      <formula>-0.9999999999</formula>
      <formula>0.9999999999</formula>
    </cfRule>
  </conditionalFormatting>
  <conditionalFormatting sqref="DN93">
    <cfRule type="cellIs" dxfId="1983" priority="3274" operator="notBetween">
      <formula>-0.9999999999</formula>
      <formula>0.9999999999</formula>
    </cfRule>
  </conditionalFormatting>
  <conditionalFormatting sqref="CX93">
    <cfRule type="cellIs" dxfId="1982" priority="3293" operator="notBetween">
      <formula>-0.9999999999</formula>
      <formula>0.9999999999</formula>
    </cfRule>
  </conditionalFormatting>
  <conditionalFormatting sqref="DP93">
    <cfRule type="cellIs" dxfId="1981" priority="3272" operator="notBetween">
      <formula>-0.9999999999</formula>
      <formula>0.9999999999</formula>
    </cfRule>
  </conditionalFormatting>
  <conditionalFormatting sqref="CZ93">
    <cfRule type="cellIs" dxfId="1980" priority="3291" operator="notBetween">
      <formula>-0.9999999999</formula>
      <formula>0.9999999999</formula>
    </cfRule>
  </conditionalFormatting>
  <conditionalFormatting sqref="DR93">
    <cfRule type="cellIs" dxfId="1979" priority="3270" operator="notBetween">
      <formula>-0.9999999999</formula>
      <formula>0.9999999999</formula>
    </cfRule>
  </conditionalFormatting>
  <conditionalFormatting sqref="CR94">
    <cfRule type="cellIs" dxfId="1978" priority="3289" operator="notBetween">
      <formula>-0.9999999999</formula>
      <formula>0.9999999999</formula>
    </cfRule>
  </conditionalFormatting>
  <conditionalFormatting sqref="DT93">
    <cfRule type="cellIs" dxfId="1977" priority="3268" operator="notBetween">
      <formula>-0.9999999999</formula>
      <formula>0.9999999999</formula>
    </cfRule>
  </conditionalFormatting>
  <conditionalFormatting sqref="CT94">
    <cfRule type="cellIs" dxfId="1976" priority="3287" operator="notBetween">
      <formula>-0.9999999999</formula>
      <formula>0.9999999999</formula>
    </cfRule>
  </conditionalFormatting>
  <conditionalFormatting sqref="DV93">
    <cfRule type="cellIs" dxfId="1975" priority="3266" operator="notBetween">
      <formula>-0.9999999999</formula>
      <formula>0.9999999999</formula>
    </cfRule>
  </conditionalFormatting>
  <conditionalFormatting sqref="CV94">
    <cfRule type="cellIs" dxfId="1974" priority="3285" operator="notBetween">
      <formula>-0.9999999999</formula>
      <formula>0.9999999999</formula>
    </cfRule>
  </conditionalFormatting>
  <conditionalFormatting sqref="DN94">
    <cfRule type="cellIs" dxfId="1973" priority="3264" operator="notBetween">
      <formula>-0.9999999999</formula>
      <formula>0.9999999999</formula>
    </cfRule>
  </conditionalFormatting>
  <conditionalFormatting sqref="CX94">
    <cfRule type="cellIs" dxfId="1972" priority="3283" operator="notBetween">
      <formula>-0.9999999999</formula>
      <formula>0.9999999999</formula>
    </cfRule>
  </conditionalFormatting>
  <conditionalFormatting sqref="DP94">
    <cfRule type="cellIs" dxfId="1971" priority="3262" operator="notBetween">
      <formula>-0.9999999999</formula>
      <formula>0.9999999999</formula>
    </cfRule>
  </conditionalFormatting>
  <conditionalFormatting sqref="CZ94">
    <cfRule type="cellIs" dxfId="1970" priority="3281" operator="notBetween">
      <formula>-0.9999999999</formula>
      <formula>0.9999999999</formula>
    </cfRule>
  </conditionalFormatting>
  <conditionalFormatting sqref="DR94">
    <cfRule type="cellIs" dxfId="1969" priority="3260" operator="notBetween">
      <formula>-0.9999999999</formula>
      <formula>0.9999999999</formula>
    </cfRule>
  </conditionalFormatting>
  <conditionalFormatting sqref="DK93">
    <cfRule type="cellIs" dxfId="1968" priority="3277" operator="notBetween">
      <formula>-0.9999999999</formula>
      <formula>0.9999999999</formula>
    </cfRule>
  </conditionalFormatting>
  <conditionalFormatting sqref="DT94">
    <cfRule type="cellIs" dxfId="1967" priority="3258" operator="notBetween">
      <formula>-0.9999999999</formula>
      <formula>0.9999999999</formula>
    </cfRule>
  </conditionalFormatting>
  <conditionalFormatting sqref="DV94">
    <cfRule type="cellIs" dxfId="1966" priority="3256" operator="notBetween">
      <formula>-0.9999999999</formula>
      <formula>0.9999999999</formula>
    </cfRule>
  </conditionalFormatting>
  <conditionalFormatting sqref="DM93">
    <cfRule type="cellIs" dxfId="1965" priority="3275" operator="notBetween">
      <formula>-0.9999999999</formula>
      <formula>0.9999999999</formula>
    </cfRule>
  </conditionalFormatting>
  <conditionalFormatting sqref="DO93">
    <cfRule type="cellIs" dxfId="1964" priority="3273" operator="notBetween">
      <formula>-0.9999999999</formula>
      <formula>0.9999999999</formula>
    </cfRule>
  </conditionalFormatting>
  <conditionalFormatting sqref="DQ93">
    <cfRule type="cellIs" dxfId="1963" priority="3271" operator="notBetween">
      <formula>-0.9999999999</formula>
      <formula>0.9999999999</formula>
    </cfRule>
  </conditionalFormatting>
  <conditionalFormatting sqref="DS93">
    <cfRule type="cellIs" dxfId="1962" priority="3269" operator="notBetween">
      <formula>-0.9999999999</formula>
      <formula>0.9999999999</formula>
    </cfRule>
  </conditionalFormatting>
  <conditionalFormatting sqref="DU93">
    <cfRule type="cellIs" dxfId="1961" priority="3267" operator="notBetween">
      <formula>-0.9999999999</formula>
      <formula>0.9999999999</formula>
    </cfRule>
  </conditionalFormatting>
  <conditionalFormatting sqref="DM94">
    <cfRule type="cellIs" dxfId="1960" priority="3265" operator="notBetween">
      <formula>-0.9999999999</formula>
      <formula>0.9999999999</formula>
    </cfRule>
  </conditionalFormatting>
  <conditionalFormatting sqref="DO94">
    <cfRule type="cellIs" dxfId="1959" priority="3263" operator="notBetween">
      <formula>-0.9999999999</formula>
      <formula>0.9999999999</formula>
    </cfRule>
  </conditionalFormatting>
  <conditionalFormatting sqref="DQ94">
    <cfRule type="cellIs" dxfId="1958" priority="3261" operator="notBetween">
      <formula>-0.9999999999</formula>
      <formula>0.9999999999</formula>
    </cfRule>
  </conditionalFormatting>
  <conditionalFormatting sqref="DS94">
    <cfRule type="cellIs" dxfId="1957" priority="3259" operator="notBetween">
      <formula>-0.9999999999</formula>
      <formula>0.9999999999</formula>
    </cfRule>
  </conditionalFormatting>
  <conditionalFormatting sqref="DU94">
    <cfRule type="cellIs" dxfId="1956" priority="3257" operator="notBetween">
      <formula>-0.9999999999</formula>
      <formula>0.9999999999</formula>
    </cfRule>
  </conditionalFormatting>
  <conditionalFormatting sqref="J93:U94 AE93:AP94 AZ93:BK94 BU93:CF94 CP93:DA94 DK93:DV94">
    <cfRule type="cellIs" dxfId="1955" priority="3255" operator="notBetween">
      <formula>-0.9999999999</formula>
      <formula>0.9999999999</formula>
    </cfRule>
  </conditionalFormatting>
  <conditionalFormatting sqref="AE94:AF94">
    <cfRule type="cellIs" dxfId="1954" priority="3254" operator="notBetween">
      <formula>-0.9999999999</formula>
      <formula>0.9999999999</formula>
    </cfRule>
  </conditionalFormatting>
  <conditionalFormatting sqref="AZ94:BA94">
    <cfRule type="cellIs" dxfId="1953" priority="3253" operator="notBetween">
      <formula>-0.9999999999</formula>
      <formula>0.9999999999</formula>
    </cfRule>
  </conditionalFormatting>
  <conditionalFormatting sqref="BU94:BV94">
    <cfRule type="cellIs" dxfId="1952" priority="3252" operator="notBetween">
      <formula>-0.9999999999</formula>
      <formula>0.9999999999</formula>
    </cfRule>
  </conditionalFormatting>
  <conditionalFormatting sqref="CP94:CQ94">
    <cfRule type="cellIs" dxfId="1951" priority="3251" operator="notBetween">
      <formula>-0.9999999999</formula>
      <formula>0.9999999999</formula>
    </cfRule>
  </conditionalFormatting>
  <conditionalFormatting sqref="DK94:DL94">
    <cfRule type="cellIs" dxfId="1950" priority="3250" operator="notBetween">
      <formula>-0.9999999999</formula>
      <formula>0.9999999999</formula>
    </cfRule>
  </conditionalFormatting>
  <conditionalFormatting sqref="K95">
    <cfRule type="cellIs" dxfId="1949" priority="2732" operator="notBetween">
      <formula>-0.9999999999</formula>
      <formula>0.9999999999</formula>
    </cfRule>
  </conditionalFormatting>
  <conditionalFormatting sqref="M95">
    <cfRule type="cellIs" dxfId="1948" priority="2730" operator="notBetween">
      <formula>-0.9999999999</formula>
      <formula>0.9999999999</formula>
    </cfRule>
  </conditionalFormatting>
  <conditionalFormatting sqref="J95">
    <cfRule type="cellIs" dxfId="1947" priority="2733" operator="notBetween">
      <formula>-0.9999999999</formula>
      <formula>0.9999999999</formula>
    </cfRule>
  </conditionalFormatting>
  <conditionalFormatting sqref="O95">
    <cfRule type="cellIs" dxfId="1946" priority="2728" operator="notBetween">
      <formula>-0.9999999999</formula>
      <formula>0.9999999999</formula>
    </cfRule>
  </conditionalFormatting>
  <conditionalFormatting sqref="Q95">
    <cfRule type="cellIs" dxfId="1945" priority="2726" operator="notBetween">
      <formula>-0.9999999999</formula>
      <formula>0.9999999999</formula>
    </cfRule>
  </conditionalFormatting>
  <conditionalFormatting sqref="S95">
    <cfRule type="cellIs" dxfId="1944" priority="2724" operator="notBetween">
      <formula>-0.9999999999</formula>
      <formula>0.9999999999</formula>
    </cfRule>
  </conditionalFormatting>
  <conditionalFormatting sqref="L95">
    <cfRule type="cellIs" dxfId="1943" priority="2731" operator="notBetween">
      <formula>-0.9999999999</formula>
      <formula>0.9999999999</formula>
    </cfRule>
  </conditionalFormatting>
  <conditionalFormatting sqref="U95">
    <cfRule type="cellIs" dxfId="1942" priority="2722" operator="notBetween">
      <formula>-0.9999999999</formula>
      <formula>0.9999999999</formula>
    </cfRule>
  </conditionalFormatting>
  <conditionalFormatting sqref="N95">
    <cfRule type="cellIs" dxfId="1941" priority="2729" operator="notBetween">
      <formula>-0.9999999999</formula>
      <formula>0.9999999999</formula>
    </cfRule>
  </conditionalFormatting>
  <conditionalFormatting sqref="M96">
    <cfRule type="cellIs" dxfId="1940" priority="2720" operator="notBetween">
      <formula>-0.9999999999</formula>
      <formula>0.9999999999</formula>
    </cfRule>
  </conditionalFormatting>
  <conditionalFormatting sqref="P95">
    <cfRule type="cellIs" dxfId="1939" priority="2727" operator="notBetween">
      <formula>-0.9999999999</formula>
      <formula>0.9999999999</formula>
    </cfRule>
  </conditionalFormatting>
  <conditionalFormatting sqref="O96">
    <cfRule type="cellIs" dxfId="1938" priority="2718" operator="notBetween">
      <formula>-0.9999999999</formula>
      <formula>0.9999999999</formula>
    </cfRule>
  </conditionalFormatting>
  <conditionalFormatting sqref="R95">
    <cfRule type="cellIs" dxfId="1937" priority="2725" operator="notBetween">
      <formula>-0.9999999999</formula>
      <formula>0.9999999999</formula>
    </cfRule>
  </conditionalFormatting>
  <conditionalFormatting sqref="Q96">
    <cfRule type="cellIs" dxfId="1936" priority="2716" operator="notBetween">
      <formula>-0.9999999999</formula>
      <formula>0.9999999999</formula>
    </cfRule>
  </conditionalFormatting>
  <conditionalFormatting sqref="T95">
    <cfRule type="cellIs" dxfId="1935" priority="2723" operator="notBetween">
      <formula>-0.9999999999</formula>
      <formula>0.9999999999</formula>
    </cfRule>
  </conditionalFormatting>
  <conditionalFormatting sqref="S96">
    <cfRule type="cellIs" dxfId="1934" priority="2714" operator="notBetween">
      <formula>-0.9999999999</formula>
      <formula>0.9999999999</formula>
    </cfRule>
  </conditionalFormatting>
  <conditionalFormatting sqref="L96">
    <cfRule type="cellIs" dxfId="1933" priority="2721" operator="notBetween">
      <formula>-0.9999999999</formula>
      <formula>0.9999999999</formula>
    </cfRule>
  </conditionalFormatting>
  <conditionalFormatting sqref="U96">
    <cfRule type="cellIs" dxfId="1932" priority="2712" operator="notBetween">
      <formula>-0.9999999999</formula>
      <formula>0.9999999999</formula>
    </cfRule>
  </conditionalFormatting>
  <conditionalFormatting sqref="N96">
    <cfRule type="cellIs" dxfId="1931" priority="2719" operator="notBetween">
      <formula>-0.9999999999</formula>
      <formula>0.9999999999</formula>
    </cfRule>
  </conditionalFormatting>
  <conditionalFormatting sqref="P96">
    <cfRule type="cellIs" dxfId="1930" priority="2717" operator="notBetween">
      <formula>-0.9999999999</formula>
      <formula>0.9999999999</formula>
    </cfRule>
  </conditionalFormatting>
  <conditionalFormatting sqref="AF95">
    <cfRule type="cellIs" dxfId="1929" priority="2708" operator="notBetween">
      <formula>-0.9999999999</formula>
      <formula>0.9999999999</formula>
    </cfRule>
  </conditionalFormatting>
  <conditionalFormatting sqref="R96">
    <cfRule type="cellIs" dxfId="1928" priority="2715" operator="notBetween">
      <formula>-0.9999999999</formula>
      <formula>0.9999999999</formula>
    </cfRule>
  </conditionalFormatting>
  <conditionalFormatting sqref="AH95">
    <cfRule type="cellIs" dxfId="1927" priority="2706" operator="notBetween">
      <formula>-0.9999999999</formula>
      <formula>0.9999999999</formula>
    </cfRule>
  </conditionalFormatting>
  <conditionalFormatting sqref="T96">
    <cfRule type="cellIs" dxfId="1926" priority="2713" operator="notBetween">
      <formula>-0.9999999999</formula>
      <formula>0.9999999999</formula>
    </cfRule>
  </conditionalFormatting>
  <conditionalFormatting sqref="AJ95">
    <cfRule type="cellIs" dxfId="1925" priority="2704" operator="notBetween">
      <formula>-0.9999999999</formula>
      <formula>0.9999999999</formula>
    </cfRule>
  </conditionalFormatting>
  <conditionalFormatting sqref="AL95">
    <cfRule type="cellIs" dxfId="1924" priority="2702" operator="notBetween">
      <formula>-0.9999999999</formula>
      <formula>0.9999999999</formula>
    </cfRule>
  </conditionalFormatting>
  <conditionalFormatting sqref="AN95">
    <cfRule type="cellIs" dxfId="1923" priority="2700" operator="notBetween">
      <formula>-0.9999999999</formula>
      <formula>0.9999999999</formula>
    </cfRule>
  </conditionalFormatting>
  <conditionalFormatting sqref="AP95">
    <cfRule type="cellIs" dxfId="1922" priority="2698" operator="notBetween">
      <formula>-0.9999999999</formula>
      <formula>0.9999999999</formula>
    </cfRule>
  </conditionalFormatting>
  <conditionalFormatting sqref="AH96">
    <cfRule type="cellIs" dxfId="1921" priority="2696" operator="notBetween">
      <formula>-0.9999999999</formula>
      <formula>0.9999999999</formula>
    </cfRule>
  </conditionalFormatting>
  <conditionalFormatting sqref="AJ96">
    <cfRule type="cellIs" dxfId="1920" priority="2694" operator="notBetween">
      <formula>-0.9999999999</formula>
      <formula>0.9999999999</formula>
    </cfRule>
  </conditionalFormatting>
  <conditionalFormatting sqref="AE95">
    <cfRule type="cellIs" dxfId="1919" priority="2709" operator="notBetween">
      <formula>-0.9999999999</formula>
      <formula>0.9999999999</formula>
    </cfRule>
  </conditionalFormatting>
  <conditionalFormatting sqref="AL96">
    <cfRule type="cellIs" dxfId="1918" priority="2692" operator="notBetween">
      <formula>-0.9999999999</formula>
      <formula>0.9999999999</formula>
    </cfRule>
  </conditionalFormatting>
  <conditionalFormatting sqref="AG95">
    <cfRule type="cellIs" dxfId="1917" priority="2707" operator="notBetween">
      <formula>-0.9999999999</formula>
      <formula>0.9999999999</formula>
    </cfRule>
  </conditionalFormatting>
  <conditionalFormatting sqref="AN96">
    <cfRule type="cellIs" dxfId="1916" priority="2690" operator="notBetween">
      <formula>-0.9999999999</formula>
      <formula>0.9999999999</formula>
    </cfRule>
  </conditionalFormatting>
  <conditionalFormatting sqref="AI95">
    <cfRule type="cellIs" dxfId="1915" priority="2705" operator="notBetween">
      <formula>-0.9999999999</formula>
      <formula>0.9999999999</formula>
    </cfRule>
  </conditionalFormatting>
  <conditionalFormatting sqref="AP96">
    <cfRule type="cellIs" dxfId="1914" priority="2688" operator="notBetween">
      <formula>-0.9999999999</formula>
      <formula>0.9999999999</formula>
    </cfRule>
  </conditionalFormatting>
  <conditionalFormatting sqref="AK95">
    <cfRule type="cellIs" dxfId="1913" priority="2703" operator="notBetween">
      <formula>-0.9999999999</formula>
      <formula>0.9999999999</formula>
    </cfRule>
  </conditionalFormatting>
  <conditionalFormatting sqref="BX95">
    <cfRule type="cellIs" dxfId="1912" priority="2658" operator="notBetween">
      <formula>-0.9999999999</formula>
      <formula>0.9999999999</formula>
    </cfRule>
  </conditionalFormatting>
  <conditionalFormatting sqref="AM95">
    <cfRule type="cellIs" dxfId="1911" priority="2701" operator="notBetween">
      <formula>-0.9999999999</formula>
      <formula>0.9999999999</formula>
    </cfRule>
  </conditionalFormatting>
  <conditionalFormatting sqref="BZ95">
    <cfRule type="cellIs" dxfId="1910" priority="2656" operator="notBetween">
      <formula>-0.9999999999</formula>
      <formula>0.9999999999</formula>
    </cfRule>
  </conditionalFormatting>
  <conditionalFormatting sqref="AO95">
    <cfRule type="cellIs" dxfId="1909" priority="2699" operator="notBetween">
      <formula>-0.9999999999</formula>
      <formula>0.9999999999</formula>
    </cfRule>
  </conditionalFormatting>
  <conditionalFormatting sqref="CB95">
    <cfRule type="cellIs" dxfId="1908" priority="2654" operator="notBetween">
      <formula>-0.9999999999</formula>
      <formula>0.9999999999</formula>
    </cfRule>
  </conditionalFormatting>
  <conditionalFormatting sqref="AG96">
    <cfRule type="cellIs" dxfId="1907" priority="2697" operator="notBetween">
      <formula>-0.9999999999</formula>
      <formula>0.9999999999</formula>
    </cfRule>
  </conditionalFormatting>
  <conditionalFormatting sqref="CD95">
    <cfRule type="cellIs" dxfId="1906" priority="2652" operator="notBetween">
      <formula>-0.9999999999</formula>
      <formula>0.9999999999</formula>
    </cfRule>
  </conditionalFormatting>
  <conditionalFormatting sqref="AI96">
    <cfRule type="cellIs" dxfId="1905" priority="2695" operator="notBetween">
      <formula>-0.9999999999</formula>
      <formula>0.9999999999</formula>
    </cfRule>
  </conditionalFormatting>
  <conditionalFormatting sqref="CF95">
    <cfRule type="cellIs" dxfId="1904" priority="2650" operator="notBetween">
      <formula>-0.9999999999</formula>
      <formula>0.9999999999</formula>
    </cfRule>
  </conditionalFormatting>
  <conditionalFormatting sqref="AK96">
    <cfRule type="cellIs" dxfId="1903" priority="2693" operator="notBetween">
      <formula>-0.9999999999</formula>
      <formula>0.9999999999</formula>
    </cfRule>
  </conditionalFormatting>
  <conditionalFormatting sqref="BX96">
    <cfRule type="cellIs" dxfId="1902" priority="2648" operator="notBetween">
      <formula>-0.9999999999</formula>
      <formula>0.9999999999</formula>
    </cfRule>
  </conditionalFormatting>
  <conditionalFormatting sqref="AM96">
    <cfRule type="cellIs" dxfId="1901" priority="2691" operator="notBetween">
      <formula>-0.9999999999</formula>
      <formula>0.9999999999</formula>
    </cfRule>
  </conditionalFormatting>
  <conditionalFormatting sqref="BZ96">
    <cfRule type="cellIs" dxfId="1900" priority="2646" operator="notBetween">
      <formula>-0.9999999999</formula>
      <formula>0.9999999999</formula>
    </cfRule>
  </conditionalFormatting>
  <conditionalFormatting sqref="AO96">
    <cfRule type="cellIs" dxfId="1899" priority="2689" operator="notBetween">
      <formula>-0.9999999999</formula>
      <formula>0.9999999999</formula>
    </cfRule>
  </conditionalFormatting>
  <conditionalFormatting sqref="CB96">
    <cfRule type="cellIs" dxfId="1898" priority="2644" operator="notBetween">
      <formula>-0.9999999999</formula>
      <formula>0.9999999999</formula>
    </cfRule>
  </conditionalFormatting>
  <conditionalFormatting sqref="CD96">
    <cfRule type="cellIs" dxfId="1897" priority="2642" operator="notBetween">
      <formula>-0.9999999999</formula>
      <formula>0.9999999999</formula>
    </cfRule>
  </conditionalFormatting>
  <conditionalFormatting sqref="CF96">
    <cfRule type="cellIs" dxfId="1896" priority="2640" operator="notBetween">
      <formula>-0.9999999999</formula>
      <formula>0.9999999999</formula>
    </cfRule>
  </conditionalFormatting>
  <conditionalFormatting sqref="BW95">
    <cfRule type="cellIs" dxfId="1895" priority="2659" operator="notBetween">
      <formula>-0.9999999999</formula>
      <formula>0.9999999999</formula>
    </cfRule>
  </conditionalFormatting>
  <conditionalFormatting sqref="CQ95">
    <cfRule type="cellIs" dxfId="1894" priority="2636" operator="notBetween">
      <formula>-0.9999999999</formula>
      <formula>0.9999999999</formula>
    </cfRule>
  </conditionalFormatting>
  <conditionalFormatting sqref="BY95">
    <cfRule type="cellIs" dxfId="1893" priority="2657" operator="notBetween">
      <formula>-0.9999999999</formula>
      <formula>0.9999999999</formula>
    </cfRule>
  </conditionalFormatting>
  <conditionalFormatting sqref="CA95">
    <cfRule type="cellIs" dxfId="1892" priority="2655" operator="notBetween">
      <formula>-0.9999999999</formula>
      <formula>0.9999999999</formula>
    </cfRule>
  </conditionalFormatting>
  <conditionalFormatting sqref="BV95">
    <cfRule type="cellIs" dxfId="1891" priority="2660" operator="notBetween">
      <formula>-0.9999999999</formula>
      <formula>0.9999999999</formula>
    </cfRule>
  </conditionalFormatting>
  <conditionalFormatting sqref="CC95">
    <cfRule type="cellIs" dxfId="1890" priority="2653" operator="notBetween">
      <formula>-0.9999999999</formula>
      <formula>0.9999999999</formula>
    </cfRule>
  </conditionalFormatting>
  <conditionalFormatting sqref="AW78">
    <cfRule type="cellIs" dxfId="1889" priority="2447" operator="notBetween">
      <formula>-0.9999999999</formula>
      <formula>0.9999999999</formula>
    </cfRule>
  </conditionalFormatting>
  <conditionalFormatting sqref="CE95">
    <cfRule type="cellIs" dxfId="1888" priority="2651" operator="notBetween">
      <formula>-0.9999999999</formula>
      <formula>0.9999999999</formula>
    </cfRule>
  </conditionalFormatting>
  <conditionalFormatting sqref="AW78:AX78">
    <cfRule type="cellIs" dxfId="1887" priority="2445" operator="notBetween">
      <formula>-0.9999999999</formula>
      <formula>0.9999999999</formula>
    </cfRule>
  </conditionalFormatting>
  <conditionalFormatting sqref="BW96">
    <cfRule type="cellIs" dxfId="1886" priority="2649" operator="notBetween">
      <formula>-0.9999999999</formula>
      <formula>0.9999999999</formula>
    </cfRule>
  </conditionalFormatting>
  <conditionalFormatting sqref="AX78">
    <cfRule type="cellIs" dxfId="1885" priority="2443" operator="notBetween">
      <formula>-0.9999999999</formula>
      <formula>0.9999999999</formula>
    </cfRule>
  </conditionalFormatting>
  <conditionalFormatting sqref="BY96">
    <cfRule type="cellIs" dxfId="1884" priority="2647" operator="notBetween">
      <formula>-0.9999999999</formula>
      <formula>0.9999999999</formula>
    </cfRule>
  </conditionalFormatting>
  <conditionalFormatting sqref="BR78">
    <cfRule type="cellIs" dxfId="1883" priority="2441" operator="notBetween">
      <formula>-0.9999999999</formula>
      <formula>0.9999999999</formula>
    </cfRule>
  </conditionalFormatting>
  <conditionalFormatting sqref="CA96">
    <cfRule type="cellIs" dxfId="1882" priority="2645" operator="notBetween">
      <formula>-0.9999999999</formula>
      <formula>0.9999999999</formula>
    </cfRule>
  </conditionalFormatting>
  <conditionalFormatting sqref="BR78:BS78">
    <cfRule type="cellIs" dxfId="1881" priority="2439" operator="notBetween">
      <formula>-0.9999999999</formula>
      <formula>0.9999999999</formula>
    </cfRule>
  </conditionalFormatting>
  <conditionalFormatting sqref="CC96">
    <cfRule type="cellIs" dxfId="1880" priority="2643" operator="notBetween">
      <formula>-0.9999999999</formula>
      <formula>0.9999999999</formula>
    </cfRule>
  </conditionalFormatting>
  <conditionalFormatting sqref="BS78">
    <cfRule type="cellIs" dxfId="1879" priority="2437" operator="notBetween">
      <formula>-0.9999999999</formula>
      <formula>0.9999999999</formula>
    </cfRule>
  </conditionalFormatting>
  <conditionalFormatting sqref="CE96">
    <cfRule type="cellIs" dxfId="1878" priority="2641" operator="notBetween">
      <formula>-0.9999999999</formula>
      <formula>0.9999999999</formula>
    </cfRule>
  </conditionalFormatting>
  <conditionalFormatting sqref="CM78">
    <cfRule type="cellIs" dxfId="1877" priority="2435" operator="notBetween">
      <formula>-0.9999999999</formula>
      <formula>0.9999999999</formula>
    </cfRule>
  </conditionalFormatting>
  <conditionalFormatting sqref="CM78:CN78">
    <cfRule type="cellIs" dxfId="1876" priority="2433" operator="notBetween">
      <formula>-0.9999999999</formula>
      <formula>0.9999999999</formula>
    </cfRule>
  </conditionalFormatting>
  <conditionalFormatting sqref="CP95">
    <cfRule type="cellIs" dxfId="1875" priority="2637" operator="notBetween">
      <formula>-0.9999999999</formula>
      <formula>0.9999999999</formula>
    </cfRule>
  </conditionalFormatting>
  <conditionalFormatting sqref="CN78">
    <cfRule type="cellIs" dxfId="1874" priority="2431" operator="notBetween">
      <formula>-0.9999999999</formula>
      <formula>0.9999999999</formula>
    </cfRule>
  </conditionalFormatting>
  <conditionalFormatting sqref="DH78">
    <cfRule type="cellIs" dxfId="1873" priority="2429" operator="notBetween">
      <formula>-0.9999999999</formula>
      <formula>0.9999999999</formula>
    </cfRule>
  </conditionalFormatting>
  <conditionalFormatting sqref="BU95">
    <cfRule type="cellIs" dxfId="1872" priority="2661" operator="notBetween">
      <formula>-0.9999999999</formula>
      <formula>0.9999999999</formula>
    </cfRule>
  </conditionalFormatting>
  <conditionalFormatting sqref="DH78:DI78">
    <cfRule type="cellIs" dxfId="1871" priority="2427" operator="notBetween">
      <formula>-0.9999999999</formula>
      <formula>0.9999999999</formula>
    </cfRule>
  </conditionalFormatting>
  <conditionalFormatting sqref="AX78">
    <cfRule type="cellIs" dxfId="1870" priority="2446" operator="notBetween">
      <formula>-0.9999999999</formula>
      <formula>0.9999999999</formula>
    </cfRule>
  </conditionalFormatting>
  <conditionalFormatting sqref="DI78">
    <cfRule type="cellIs" dxfId="1869" priority="2425" operator="notBetween">
      <formula>-0.9999999999</formula>
      <formula>0.9999999999</formula>
    </cfRule>
  </conditionalFormatting>
  <conditionalFormatting sqref="AE78:AP78">
    <cfRule type="cellIs" dxfId="1868" priority="2444" operator="notBetween">
      <formula>-0.9999999999</formula>
      <formula>0.9999999999</formula>
    </cfRule>
  </conditionalFormatting>
  <conditionalFormatting sqref="CS95">
    <cfRule type="cellIs" dxfId="1867" priority="2634" operator="notBetween">
      <formula>-0.9999999999</formula>
      <formula>0.9999999999</formula>
    </cfRule>
  </conditionalFormatting>
  <conditionalFormatting sqref="AX78">
    <cfRule type="cellIs" dxfId="1866" priority="2442" operator="notBetween">
      <formula>-0.9999999999</formula>
      <formula>0.9999999999</formula>
    </cfRule>
  </conditionalFormatting>
  <conditionalFormatting sqref="CU95">
    <cfRule type="cellIs" dxfId="1865" priority="2632" operator="notBetween">
      <formula>-0.9999999999</formula>
      <formula>0.9999999999</formula>
    </cfRule>
  </conditionalFormatting>
  <conditionalFormatting sqref="BS78">
    <cfRule type="cellIs" dxfId="1864" priority="2440" operator="notBetween">
      <formula>-0.9999999999</formula>
      <formula>0.9999999999</formula>
    </cfRule>
  </conditionalFormatting>
  <conditionalFormatting sqref="CW95">
    <cfRule type="cellIs" dxfId="1863" priority="2630" operator="notBetween">
      <formula>-0.9999999999</formula>
      <formula>0.9999999999</formula>
    </cfRule>
  </conditionalFormatting>
  <conditionalFormatting sqref="AZ78:BK78">
    <cfRule type="cellIs" dxfId="1862" priority="2438" operator="notBetween">
      <formula>-0.9999999999</formula>
      <formula>0.9999999999</formula>
    </cfRule>
  </conditionalFormatting>
  <conditionalFormatting sqref="CY95">
    <cfRule type="cellIs" dxfId="1861" priority="2628" operator="notBetween">
      <formula>-0.9999999999</formula>
      <formula>0.9999999999</formula>
    </cfRule>
  </conditionalFormatting>
  <conditionalFormatting sqref="BS78">
    <cfRule type="cellIs" dxfId="1860" priority="2436" operator="notBetween">
      <formula>-0.9999999999</formula>
      <formula>0.9999999999</formula>
    </cfRule>
  </conditionalFormatting>
  <conditionalFormatting sqref="DA95">
    <cfRule type="cellIs" dxfId="1859" priority="2626" operator="notBetween">
      <formula>-0.9999999999</formula>
      <formula>0.9999999999</formula>
    </cfRule>
  </conditionalFormatting>
  <conditionalFormatting sqref="CN78">
    <cfRule type="cellIs" dxfId="1858" priority="2434" operator="notBetween">
      <formula>-0.9999999999</formula>
      <formula>0.9999999999</formula>
    </cfRule>
  </conditionalFormatting>
  <conditionalFormatting sqref="CS96">
    <cfRule type="cellIs" dxfId="1857" priority="2624" operator="notBetween">
      <formula>-0.9999999999</formula>
      <formula>0.9999999999</formula>
    </cfRule>
  </conditionalFormatting>
  <conditionalFormatting sqref="BU78:CF78">
    <cfRule type="cellIs" dxfId="1856" priority="2432" operator="notBetween">
      <formula>-0.9999999999</formula>
      <formula>0.9999999999</formula>
    </cfRule>
  </conditionalFormatting>
  <conditionalFormatting sqref="CU96">
    <cfRule type="cellIs" dxfId="1855" priority="2622" operator="notBetween">
      <formula>-0.9999999999</formula>
      <formula>0.9999999999</formula>
    </cfRule>
  </conditionalFormatting>
  <conditionalFormatting sqref="CN78">
    <cfRule type="cellIs" dxfId="1854" priority="2430" operator="notBetween">
      <formula>-0.9999999999</formula>
      <formula>0.9999999999</formula>
    </cfRule>
  </conditionalFormatting>
  <conditionalFormatting sqref="CW96">
    <cfRule type="cellIs" dxfId="1853" priority="2620" operator="notBetween">
      <formula>-0.9999999999</formula>
      <formula>0.9999999999</formula>
    </cfRule>
  </conditionalFormatting>
  <conditionalFormatting sqref="DI78">
    <cfRule type="cellIs" dxfId="1852" priority="2428" operator="notBetween">
      <formula>-0.9999999999</formula>
      <formula>0.9999999999</formula>
    </cfRule>
  </conditionalFormatting>
  <conditionalFormatting sqref="CY96">
    <cfRule type="cellIs" dxfId="1851" priority="2618" operator="notBetween">
      <formula>-0.9999999999</formula>
      <formula>0.9999999999</formula>
    </cfRule>
  </conditionalFormatting>
  <conditionalFormatting sqref="CP78:DA78">
    <cfRule type="cellIs" dxfId="1850" priority="2426" operator="notBetween">
      <formula>-0.9999999999</formula>
      <formula>0.9999999999</formula>
    </cfRule>
  </conditionalFormatting>
  <conditionalFormatting sqref="DA96">
    <cfRule type="cellIs" dxfId="1849" priority="2616" operator="notBetween">
      <formula>-0.9999999999</formula>
      <formula>0.9999999999</formula>
    </cfRule>
  </conditionalFormatting>
  <conditionalFormatting sqref="CR95">
    <cfRule type="cellIs" dxfId="1848" priority="2635" operator="notBetween">
      <formula>-0.9999999999</formula>
      <formula>0.9999999999</formula>
    </cfRule>
  </conditionalFormatting>
  <conditionalFormatting sqref="CT95">
    <cfRule type="cellIs" dxfId="1847" priority="2633" operator="notBetween">
      <formula>-0.9999999999</formula>
      <formula>0.9999999999</formula>
    </cfRule>
  </conditionalFormatting>
  <conditionalFormatting sqref="DL95">
    <cfRule type="cellIs" dxfId="1846" priority="2612" operator="notBetween">
      <formula>-0.9999999999</formula>
      <formula>0.9999999999</formula>
    </cfRule>
  </conditionalFormatting>
  <conditionalFormatting sqref="CV95">
    <cfRule type="cellIs" dxfId="1845" priority="2631" operator="notBetween">
      <formula>-0.9999999999</formula>
      <formula>0.9999999999</formula>
    </cfRule>
  </conditionalFormatting>
  <conditionalFormatting sqref="DN95">
    <cfRule type="cellIs" dxfId="1844" priority="2610" operator="notBetween">
      <formula>-0.9999999999</formula>
      <formula>0.9999999999</formula>
    </cfRule>
  </conditionalFormatting>
  <conditionalFormatting sqref="CX95">
    <cfRule type="cellIs" dxfId="1843" priority="2629" operator="notBetween">
      <formula>-0.9999999999</formula>
      <formula>0.9999999999</formula>
    </cfRule>
  </conditionalFormatting>
  <conditionalFormatting sqref="DP95">
    <cfRule type="cellIs" dxfId="1842" priority="2608" operator="notBetween">
      <formula>-0.9999999999</formula>
      <formula>0.9999999999</formula>
    </cfRule>
  </conditionalFormatting>
  <conditionalFormatting sqref="CZ95">
    <cfRule type="cellIs" dxfId="1841" priority="2627" operator="notBetween">
      <formula>-0.9999999999</formula>
      <formula>0.9999999999</formula>
    </cfRule>
  </conditionalFormatting>
  <conditionalFormatting sqref="DR95">
    <cfRule type="cellIs" dxfId="1840" priority="2606" operator="notBetween">
      <formula>-0.9999999999</formula>
      <formula>0.9999999999</formula>
    </cfRule>
  </conditionalFormatting>
  <conditionalFormatting sqref="CR96">
    <cfRule type="cellIs" dxfId="1839" priority="2625" operator="notBetween">
      <formula>-0.9999999999</formula>
      <formula>0.9999999999</formula>
    </cfRule>
  </conditionalFormatting>
  <conditionalFormatting sqref="DT95">
    <cfRule type="cellIs" dxfId="1838" priority="2604" operator="notBetween">
      <formula>-0.9999999999</formula>
      <formula>0.9999999999</formula>
    </cfRule>
  </conditionalFormatting>
  <conditionalFormatting sqref="CT96">
    <cfRule type="cellIs" dxfId="1837" priority="2623" operator="notBetween">
      <formula>-0.9999999999</formula>
      <formula>0.9999999999</formula>
    </cfRule>
  </conditionalFormatting>
  <conditionalFormatting sqref="DV95">
    <cfRule type="cellIs" dxfId="1836" priority="2602" operator="notBetween">
      <formula>-0.9999999999</formula>
      <formula>0.9999999999</formula>
    </cfRule>
  </conditionalFormatting>
  <conditionalFormatting sqref="CV96">
    <cfRule type="cellIs" dxfId="1835" priority="2621" operator="notBetween">
      <formula>-0.9999999999</formula>
      <formula>0.9999999999</formula>
    </cfRule>
  </conditionalFormatting>
  <conditionalFormatting sqref="DN96">
    <cfRule type="cellIs" dxfId="1834" priority="2600" operator="notBetween">
      <formula>-0.9999999999</formula>
      <formula>0.9999999999</formula>
    </cfRule>
  </conditionalFormatting>
  <conditionalFormatting sqref="CX96">
    <cfRule type="cellIs" dxfId="1833" priority="2619" operator="notBetween">
      <formula>-0.9999999999</formula>
      <formula>0.9999999999</formula>
    </cfRule>
  </conditionalFormatting>
  <conditionalFormatting sqref="DP96">
    <cfRule type="cellIs" dxfId="1832" priority="2598" operator="notBetween">
      <formula>-0.9999999999</formula>
      <formula>0.9999999999</formula>
    </cfRule>
  </conditionalFormatting>
  <conditionalFormatting sqref="CZ96">
    <cfRule type="cellIs" dxfId="1831" priority="2617" operator="notBetween">
      <formula>-0.9999999999</formula>
      <formula>0.9999999999</formula>
    </cfRule>
  </conditionalFormatting>
  <conditionalFormatting sqref="DR96">
    <cfRule type="cellIs" dxfId="1830" priority="2596" operator="notBetween">
      <formula>-0.9999999999</formula>
      <formula>0.9999999999</formula>
    </cfRule>
  </conditionalFormatting>
  <conditionalFormatting sqref="DT96">
    <cfRule type="cellIs" dxfId="1829" priority="2594" operator="notBetween">
      <formula>-0.9999999999</formula>
      <formula>0.9999999999</formula>
    </cfRule>
  </conditionalFormatting>
  <conditionalFormatting sqref="DK95">
    <cfRule type="cellIs" dxfId="1828" priority="2613" operator="notBetween">
      <formula>-0.9999999999</formula>
      <formula>0.9999999999</formula>
    </cfRule>
  </conditionalFormatting>
  <conditionalFormatting sqref="DV96">
    <cfRule type="cellIs" dxfId="1827" priority="2592" operator="notBetween">
      <formula>-0.9999999999</formula>
      <formula>0.9999999999</formula>
    </cfRule>
  </conditionalFormatting>
  <conditionalFormatting sqref="DM95">
    <cfRule type="cellIs" dxfId="1826" priority="2611" operator="notBetween">
      <formula>-0.9999999999</formula>
      <formula>0.9999999999</formula>
    </cfRule>
  </conditionalFormatting>
  <conditionalFormatting sqref="DO95">
    <cfRule type="cellIs" dxfId="1825" priority="2609" operator="notBetween">
      <formula>-0.9999999999</formula>
      <formula>0.9999999999</formula>
    </cfRule>
  </conditionalFormatting>
  <conditionalFormatting sqref="DQ95">
    <cfRule type="cellIs" dxfId="1824" priority="2607" operator="notBetween">
      <formula>-0.9999999999</formula>
      <formula>0.9999999999</formula>
    </cfRule>
  </conditionalFormatting>
  <conditionalFormatting sqref="DS95">
    <cfRule type="cellIs" dxfId="1823" priority="2605" operator="notBetween">
      <formula>-0.9999999999</formula>
      <formula>0.9999999999</formula>
    </cfRule>
  </conditionalFormatting>
  <conditionalFormatting sqref="DU95">
    <cfRule type="cellIs" dxfId="1822" priority="2603" operator="notBetween">
      <formula>-0.9999999999</formula>
      <formula>0.9999999999</formula>
    </cfRule>
  </conditionalFormatting>
  <conditionalFormatting sqref="DM96">
    <cfRule type="cellIs" dxfId="1821" priority="2601" operator="notBetween">
      <formula>-0.9999999999</formula>
      <formula>0.9999999999</formula>
    </cfRule>
  </conditionalFormatting>
  <conditionalFormatting sqref="DO96">
    <cfRule type="cellIs" dxfId="1820" priority="2599" operator="notBetween">
      <formula>-0.9999999999</formula>
      <formula>0.9999999999</formula>
    </cfRule>
  </conditionalFormatting>
  <conditionalFormatting sqref="DQ96">
    <cfRule type="cellIs" dxfId="1819" priority="2597" operator="notBetween">
      <formula>-0.9999999999</formula>
      <formula>0.9999999999</formula>
    </cfRule>
  </conditionalFormatting>
  <conditionalFormatting sqref="DS96">
    <cfRule type="cellIs" dxfId="1818" priority="2595" operator="notBetween">
      <formula>-0.9999999999</formula>
      <formula>0.9999999999</formula>
    </cfRule>
  </conditionalFormatting>
  <conditionalFormatting sqref="DU96">
    <cfRule type="cellIs" dxfId="1817" priority="2593" operator="notBetween">
      <formula>-0.9999999999</formula>
      <formula>0.9999999999</formula>
    </cfRule>
  </conditionalFormatting>
  <conditionalFormatting sqref="J95:U96 AE95:AP96 BU95:CF96 CP95:DA96 DK95:DV96">
    <cfRule type="cellIs" dxfId="1816" priority="2591" operator="notBetween">
      <formula>-0.9999999999</formula>
      <formula>0.9999999999</formula>
    </cfRule>
  </conditionalFormatting>
  <conditionalFormatting sqref="AE96:AF96">
    <cfRule type="cellIs" dxfId="1815" priority="2590" operator="notBetween">
      <formula>-0.9999999999</formula>
      <formula>0.9999999999</formula>
    </cfRule>
  </conditionalFormatting>
  <conditionalFormatting sqref="BF95">
    <cfRule type="cellIs" dxfId="1814" priority="2561" operator="notBetween">
      <formula>-0.9999999999</formula>
      <formula>0.9999999999</formula>
    </cfRule>
  </conditionalFormatting>
  <conditionalFormatting sqref="BU96:BV96">
    <cfRule type="cellIs" dxfId="1813" priority="2588" operator="notBetween">
      <formula>-0.9999999999</formula>
      <formula>0.9999999999</formula>
    </cfRule>
  </conditionalFormatting>
  <conditionalFormatting sqref="CP96:CQ96">
    <cfRule type="cellIs" dxfId="1812" priority="2587" operator="notBetween">
      <formula>-0.9999999999</formula>
      <formula>0.9999999999</formula>
    </cfRule>
  </conditionalFormatting>
  <conditionalFormatting sqref="DK96:DL96">
    <cfRule type="cellIs" dxfId="1811" priority="2586" operator="notBetween">
      <formula>-0.9999999999</formula>
      <formula>0.9999999999</formula>
    </cfRule>
  </conditionalFormatting>
  <conditionalFormatting sqref="BE95">
    <cfRule type="cellIs" dxfId="1810" priority="2562" operator="notBetween">
      <formula>-0.9999999999</formula>
      <formula>0.9999999999</formula>
    </cfRule>
  </conditionalFormatting>
  <conditionalFormatting sqref="BD95">
    <cfRule type="cellIs" dxfId="1809" priority="2563" operator="notBetween">
      <formula>-0.9999999999</formula>
      <formula>0.9999999999</formula>
    </cfRule>
  </conditionalFormatting>
  <conditionalFormatting sqref="BG95">
    <cfRule type="cellIs" dxfId="1808" priority="2560" operator="notBetween">
      <formula>-0.9999999999</formula>
      <formula>0.9999999999</formula>
    </cfRule>
  </conditionalFormatting>
  <conditionalFormatting sqref="BA95">
    <cfRule type="cellIs" dxfId="1807" priority="2566" operator="notBetween">
      <formula>-0.9999999999</formula>
      <formula>0.9999999999</formula>
    </cfRule>
  </conditionalFormatting>
  <conditionalFormatting sqref="AZ95">
    <cfRule type="cellIs" dxfId="1806" priority="2567" operator="notBetween">
      <formula>-0.9999999999</formula>
      <formula>0.9999999999</formula>
    </cfRule>
  </conditionalFormatting>
  <conditionalFormatting sqref="BI96">
    <cfRule type="cellIs" dxfId="1805" priority="2548" operator="notBetween">
      <formula>-0.9999999999</formula>
      <formula>0.9999999999</formula>
    </cfRule>
  </conditionalFormatting>
  <conditionalFormatting sqref="BH96">
    <cfRule type="cellIs" dxfId="1804" priority="2549" operator="notBetween">
      <formula>-0.9999999999</formula>
      <formula>0.9999999999</formula>
    </cfRule>
  </conditionalFormatting>
  <conditionalFormatting sqref="BF96">
    <cfRule type="cellIs" dxfId="1803" priority="2551" operator="notBetween">
      <formula>-0.9999999999</formula>
      <formula>0.9999999999</formula>
    </cfRule>
  </conditionalFormatting>
  <conditionalFormatting sqref="BH95">
    <cfRule type="cellIs" dxfId="1802" priority="2559" operator="notBetween">
      <formula>-0.9999999999</formula>
      <formula>0.9999999999</formula>
    </cfRule>
  </conditionalFormatting>
  <conditionalFormatting sqref="BG96">
    <cfRule type="cellIs" dxfId="1801" priority="2550" operator="notBetween">
      <formula>-0.9999999999</formula>
      <formula>0.9999999999</formula>
    </cfRule>
  </conditionalFormatting>
  <conditionalFormatting sqref="BI95">
    <cfRule type="cellIs" dxfId="1800" priority="2558" operator="notBetween">
      <formula>-0.9999999999</formula>
      <formula>0.9999999999</formula>
    </cfRule>
  </conditionalFormatting>
  <conditionalFormatting sqref="BK95">
    <cfRule type="cellIs" dxfId="1799" priority="2556" operator="notBetween">
      <formula>-0.9999999999</formula>
      <formula>0.9999999999</formula>
    </cfRule>
  </conditionalFormatting>
  <conditionalFormatting sqref="BC95">
    <cfRule type="cellIs" dxfId="1798" priority="2564" operator="notBetween">
      <formula>-0.9999999999</formula>
      <formula>0.9999999999</formula>
    </cfRule>
  </conditionalFormatting>
  <conditionalFormatting sqref="BE96">
    <cfRule type="cellIs" dxfId="1797" priority="2552" operator="notBetween">
      <formula>-0.9999999999</formula>
      <formula>0.9999999999</formula>
    </cfRule>
  </conditionalFormatting>
  <conditionalFormatting sqref="BC96">
    <cfRule type="cellIs" dxfId="1796" priority="2554" operator="notBetween">
      <formula>-0.9999999999</formula>
      <formula>0.9999999999</formula>
    </cfRule>
  </conditionalFormatting>
  <conditionalFormatting sqref="ED79">
    <cfRule type="cellIs" dxfId="1795" priority="2337" operator="notBetween">
      <formula>-0.9999999999</formula>
      <formula>0.9999999999</formula>
    </cfRule>
  </conditionalFormatting>
  <conditionalFormatting sqref="BK96">
    <cfRule type="cellIs" dxfId="1794" priority="2546" operator="notBetween">
      <formula>-0.9999999999</formula>
      <formula>0.9999999999</formula>
    </cfRule>
  </conditionalFormatting>
  <conditionalFormatting sqref="BJ95">
    <cfRule type="cellIs" dxfId="1793" priority="2557" operator="notBetween">
      <formula>-0.9999999999</formula>
      <formula>0.9999999999</formula>
    </cfRule>
  </conditionalFormatting>
  <conditionalFormatting sqref="BB95">
    <cfRule type="cellIs" dxfId="1792" priority="2565" operator="notBetween">
      <formula>-0.9999999999</formula>
      <formula>0.9999999999</formula>
    </cfRule>
  </conditionalFormatting>
  <conditionalFormatting sqref="BD96">
    <cfRule type="cellIs" dxfId="1791" priority="2553" operator="notBetween">
      <formula>-0.9999999999</formula>
      <formula>0.9999999999</formula>
    </cfRule>
  </conditionalFormatting>
  <conditionalFormatting sqref="BU79:CF79">
    <cfRule type="cellIs" dxfId="1790" priority="2350" operator="notBetween">
      <formula>-0.9999999999</formula>
      <formula>0.9999999999</formula>
    </cfRule>
  </conditionalFormatting>
  <conditionalFormatting sqref="BB96">
    <cfRule type="cellIs" dxfId="1789" priority="2555" operator="notBetween">
      <formula>-0.9999999999</formula>
      <formula>0.9999999999</formula>
    </cfRule>
  </conditionalFormatting>
  <conditionalFormatting sqref="DK79:DV79">
    <cfRule type="cellIs" dxfId="1788" priority="2338" operator="notBetween">
      <formula>-0.9999999999</formula>
      <formula>0.9999999999</formula>
    </cfRule>
  </conditionalFormatting>
  <conditionalFormatting sqref="BJ96">
    <cfRule type="cellIs" dxfId="1787" priority="2547" operator="notBetween">
      <formula>-0.9999999999</formula>
      <formula>0.9999999999</formula>
    </cfRule>
  </conditionalFormatting>
  <conditionalFormatting sqref="AZ95:BK96">
    <cfRule type="cellIs" dxfId="1786" priority="2545" operator="notBetween">
      <formula>-0.9999999999</formula>
      <formula>0.9999999999</formula>
    </cfRule>
  </conditionalFormatting>
  <conditionalFormatting sqref="AZ96:BA96">
    <cfRule type="cellIs" dxfId="1785" priority="2544" operator="notBetween">
      <formula>-0.9999999999</formula>
      <formula>0.9999999999</formula>
    </cfRule>
  </conditionalFormatting>
  <conditionalFormatting sqref="AC78">
    <cfRule type="cellIs" dxfId="1784" priority="2540" operator="notBetween">
      <formula>-0.9999999999</formula>
      <formula>0.9999999999</formula>
    </cfRule>
  </conditionalFormatting>
  <conditionalFormatting sqref="AB78">
    <cfRule type="cellIs" dxfId="1783" priority="2541" operator="notBetween">
      <formula>-0.9999999999</formula>
      <formula>0.9999999999</formula>
    </cfRule>
  </conditionalFormatting>
  <conditionalFormatting sqref="AB84:AB85">
    <cfRule type="cellIs" dxfId="1782" priority="2289" operator="notBetween">
      <formula>-0.9999999999</formula>
      <formula>0.9999999999</formula>
    </cfRule>
  </conditionalFormatting>
  <conditionalFormatting sqref="AB84:AC85">
    <cfRule type="cellIs" dxfId="1781" priority="2287" operator="notBetween">
      <formula>-0.9999999999</formula>
      <formula>0.9999999999</formula>
    </cfRule>
  </conditionalFormatting>
  <conditionalFormatting sqref="AC78">
    <cfRule type="cellIs" dxfId="1780" priority="2454" operator="notBetween">
      <formula>-0.9999999999</formula>
      <formula>0.9999999999</formula>
    </cfRule>
  </conditionalFormatting>
  <conditionalFormatting sqref="AC84:AC85">
    <cfRule type="cellIs" dxfId="1779" priority="2285" operator="notBetween">
      <formula>-0.9999999999</formula>
      <formula>0.9999999999</formula>
    </cfRule>
  </conditionalFormatting>
  <conditionalFormatting sqref="AC84:AC85">
    <cfRule type="cellIs" dxfId="1778" priority="2288" operator="notBetween">
      <formula>-0.9999999999</formula>
      <formula>0.9999999999</formula>
    </cfRule>
  </conditionalFormatting>
  <conditionalFormatting sqref="J84:U85">
    <cfRule type="cellIs" dxfId="1777" priority="2286" operator="notBetween">
      <formula>-0.9999999999</formula>
      <formula>0.9999999999</formula>
    </cfRule>
  </conditionalFormatting>
  <conditionalFormatting sqref="AC84:AC85">
    <cfRule type="cellIs" dxfId="1776" priority="2284" operator="notBetween">
      <formula>-0.9999999999</formula>
      <formula>0.9999999999</formula>
    </cfRule>
  </conditionalFormatting>
  <conditionalFormatting sqref="AE84:AP85">
    <cfRule type="cellIs" dxfId="1775" priority="2280" operator="notBetween">
      <formula>-0.9999999999</formula>
      <formula>0.9999999999</formula>
    </cfRule>
  </conditionalFormatting>
  <conditionalFormatting sqref="AW84:AX85">
    <cfRule type="cellIs" dxfId="1774" priority="2281" operator="notBetween">
      <formula>-0.9999999999</formula>
      <formula>0.9999999999</formula>
    </cfRule>
  </conditionalFormatting>
  <conditionalFormatting sqref="AX84:AX85">
    <cfRule type="cellIs" dxfId="1773" priority="2279" operator="notBetween">
      <formula>-0.9999999999</formula>
      <formula>0.9999999999</formula>
    </cfRule>
  </conditionalFormatting>
  <conditionalFormatting sqref="AX84:AX85">
    <cfRule type="cellIs" dxfId="1772" priority="2278" operator="notBetween">
      <formula>-0.9999999999</formula>
      <formula>0.9999999999</formula>
    </cfRule>
  </conditionalFormatting>
  <conditionalFormatting sqref="BS84:BS85">
    <cfRule type="cellIs" dxfId="1771" priority="2276" operator="notBetween">
      <formula>-0.9999999999</formula>
      <formula>0.9999999999</formula>
    </cfRule>
  </conditionalFormatting>
  <conditionalFormatting sqref="AZ84:BK85">
    <cfRule type="cellIs" dxfId="1770" priority="2274" operator="notBetween">
      <formula>-0.9999999999</formula>
      <formula>0.9999999999</formula>
    </cfRule>
  </conditionalFormatting>
  <conditionalFormatting sqref="BS84:BS85">
    <cfRule type="cellIs" dxfId="1769" priority="2272" operator="notBetween">
      <formula>-0.9999999999</formula>
      <formula>0.9999999999</formula>
    </cfRule>
  </conditionalFormatting>
  <conditionalFormatting sqref="CN84:CN85">
    <cfRule type="cellIs" dxfId="1768" priority="2270" operator="notBetween">
      <formula>-0.9999999999</formula>
      <formula>0.9999999999</formula>
    </cfRule>
  </conditionalFormatting>
  <conditionalFormatting sqref="BU84:CF85">
    <cfRule type="cellIs" dxfId="1767" priority="2268" operator="notBetween">
      <formula>-0.9999999999</formula>
      <formula>0.9999999999</formula>
    </cfRule>
  </conditionalFormatting>
  <conditionalFormatting sqref="BR84:BR85">
    <cfRule type="cellIs" dxfId="1766" priority="2277" operator="notBetween">
      <formula>-0.9999999999</formula>
      <formula>0.9999999999</formula>
    </cfRule>
  </conditionalFormatting>
  <conditionalFormatting sqref="BR84:BS85">
    <cfRule type="cellIs" dxfId="1765" priority="2275" operator="notBetween">
      <formula>-0.9999999999</formula>
      <formula>0.9999999999</formula>
    </cfRule>
  </conditionalFormatting>
  <conditionalFormatting sqref="BS84:BS85">
    <cfRule type="cellIs" dxfId="1764" priority="2273" operator="notBetween">
      <formula>-0.9999999999</formula>
      <formula>0.9999999999</formula>
    </cfRule>
  </conditionalFormatting>
  <conditionalFormatting sqref="CN84:CN85">
    <cfRule type="cellIs" dxfId="1763" priority="2266" operator="notBetween">
      <formula>-0.9999999999</formula>
      <formula>0.9999999999</formula>
    </cfRule>
  </conditionalFormatting>
  <conditionalFormatting sqref="CM84:CM85">
    <cfRule type="cellIs" dxfId="1762" priority="2271" operator="notBetween">
      <formula>-0.9999999999</formula>
      <formula>0.9999999999</formula>
    </cfRule>
  </conditionalFormatting>
  <conditionalFormatting sqref="CM84:CN85">
    <cfRule type="cellIs" dxfId="1761" priority="2269" operator="notBetween">
      <formula>-0.9999999999</formula>
      <formula>0.9999999999</formula>
    </cfRule>
  </conditionalFormatting>
  <conditionalFormatting sqref="DI78">
    <cfRule type="cellIs" dxfId="1760" priority="2424" operator="notBetween">
      <formula>-0.9999999999</formula>
      <formula>0.9999999999</formula>
    </cfRule>
  </conditionalFormatting>
  <conditionalFormatting sqref="ED78">
    <cfRule type="cellIs" dxfId="1759" priority="2422" operator="notBetween">
      <formula>-0.9999999999</formula>
      <formula>0.9999999999</formula>
    </cfRule>
  </conditionalFormatting>
  <conditionalFormatting sqref="CP84:DA85">
    <cfRule type="cellIs" dxfId="1758" priority="2262" operator="notBetween">
      <formula>-0.9999999999</formula>
      <formula>0.9999999999</formula>
    </cfRule>
  </conditionalFormatting>
  <conditionalFormatting sqref="CN84:CN85">
    <cfRule type="cellIs" dxfId="1757" priority="2267" operator="notBetween">
      <formula>-0.9999999999</formula>
      <formula>0.9999999999</formula>
    </cfRule>
  </conditionalFormatting>
  <conditionalFormatting sqref="DI84:DI85">
    <cfRule type="cellIs" dxfId="1756" priority="2260" operator="notBetween">
      <formula>-0.9999999999</formula>
      <formula>0.9999999999</formula>
    </cfRule>
  </conditionalFormatting>
  <conditionalFormatting sqref="ED84:ED85">
    <cfRule type="cellIs" dxfId="1755" priority="2258" operator="notBetween">
      <formula>-0.9999999999</formula>
      <formula>0.9999999999</formula>
    </cfRule>
  </conditionalFormatting>
  <conditionalFormatting sqref="DK78:DV78">
    <cfRule type="cellIs" dxfId="1754" priority="2420" operator="notBetween">
      <formula>-0.9999999999</formula>
      <formula>0.9999999999</formula>
    </cfRule>
  </conditionalFormatting>
  <conditionalFormatting sqref="EC78">
    <cfRule type="cellIs" dxfId="1753" priority="2423" operator="notBetween">
      <formula>-0.9999999999</formula>
      <formula>0.9999999999</formula>
    </cfRule>
  </conditionalFormatting>
  <conditionalFormatting sqref="ED78">
    <cfRule type="cellIs" dxfId="1752" priority="2418" operator="notBetween">
      <formula>-0.9999999999</formula>
      <formula>0.9999999999</formula>
    </cfRule>
  </conditionalFormatting>
  <conditionalFormatting sqref="BS78">
    <cfRule type="cellIs" dxfId="1751" priority="2416" operator="notBetween">
      <formula>-0.9999999999</formula>
      <formula>0.9999999999</formula>
    </cfRule>
  </conditionalFormatting>
  <conditionalFormatting sqref="DI78">
    <cfRule type="cellIs" dxfId="1750" priority="2414" operator="notBetween">
      <formula>-0.9999999999</formula>
      <formula>0.9999999999</formula>
    </cfRule>
  </conditionalFormatting>
  <conditionalFormatting sqref="DH84:DI85">
    <cfRule type="cellIs" dxfId="1749" priority="2263" operator="notBetween">
      <formula>-0.9999999999</formula>
      <formula>0.9999999999</formula>
    </cfRule>
  </conditionalFormatting>
  <conditionalFormatting sqref="DI84:DI85">
    <cfRule type="cellIs" dxfId="1748" priority="2261" operator="notBetween">
      <formula>-0.9999999999</formula>
      <formula>0.9999999999</formula>
    </cfRule>
  </conditionalFormatting>
  <conditionalFormatting sqref="EC84:EC85">
    <cfRule type="cellIs" dxfId="1747" priority="2259" operator="notBetween">
      <formula>-0.9999999999</formula>
      <formula>0.9999999999</formula>
    </cfRule>
  </conditionalFormatting>
  <conditionalFormatting sqref="ED84:ED85">
    <cfRule type="cellIs" dxfId="1746" priority="2254" operator="notBetween">
      <formula>-0.9999999999</formula>
      <formula>0.9999999999</formula>
    </cfRule>
  </conditionalFormatting>
  <conditionalFormatting sqref="EC78:ED78">
    <cfRule type="cellIs" dxfId="1745" priority="2421" operator="notBetween">
      <formula>-0.9999999999</formula>
      <formula>0.9999999999</formula>
    </cfRule>
  </conditionalFormatting>
  <conditionalFormatting sqref="BS84:BS85">
    <cfRule type="cellIs" dxfId="1744" priority="2252" operator="notBetween">
      <formula>-0.9999999999</formula>
      <formula>0.9999999999</formula>
    </cfRule>
  </conditionalFormatting>
  <conditionalFormatting sqref="ED78">
    <cfRule type="cellIs" dxfId="1743" priority="2419" operator="notBetween">
      <formula>-0.9999999999</formula>
      <formula>0.9999999999</formula>
    </cfRule>
  </conditionalFormatting>
  <conditionalFormatting sqref="DI84:DI85">
    <cfRule type="cellIs" dxfId="1742" priority="2250" operator="notBetween">
      <formula>-0.9999999999</formula>
      <formula>0.9999999999</formula>
    </cfRule>
  </conditionalFormatting>
  <conditionalFormatting sqref="AX78">
    <cfRule type="cellIs" dxfId="1741" priority="2417" operator="notBetween">
      <formula>-0.9999999999</formula>
      <formula>0.9999999999</formula>
    </cfRule>
  </conditionalFormatting>
  <conditionalFormatting sqref="AB79">
    <cfRule type="cellIs" dxfId="1740" priority="2371" operator="notBetween">
      <formula>-0.9999999999</formula>
      <formula>0.9999999999</formula>
    </cfRule>
  </conditionalFormatting>
  <conditionalFormatting sqref="CN78">
    <cfRule type="cellIs" dxfId="1739" priority="2415" operator="notBetween">
      <formula>-0.9999999999</formula>
      <formula>0.9999999999</formula>
    </cfRule>
  </conditionalFormatting>
  <conditionalFormatting sqref="AB79:AC79">
    <cfRule type="cellIs" dxfId="1738" priority="2369" operator="notBetween">
      <formula>-0.9999999999</formula>
      <formula>0.9999999999</formula>
    </cfRule>
  </conditionalFormatting>
  <conditionalFormatting sqref="AC79">
    <cfRule type="cellIs" dxfId="1737" priority="2367" operator="notBetween">
      <formula>-0.9999999999</formula>
      <formula>0.9999999999</formula>
    </cfRule>
  </conditionalFormatting>
  <conditionalFormatting sqref="AW79">
    <cfRule type="cellIs" dxfId="1736" priority="2365" operator="notBetween">
      <formula>-0.9999999999</formula>
      <formula>0.9999999999</formula>
    </cfRule>
  </conditionalFormatting>
  <conditionalFormatting sqref="ED84:ED85">
    <cfRule type="cellIs" dxfId="1735" priority="2255" operator="notBetween">
      <formula>-0.9999999999</formula>
      <formula>0.9999999999</formula>
    </cfRule>
  </conditionalFormatting>
  <conditionalFormatting sqref="AX84:AX85">
    <cfRule type="cellIs" dxfId="1734" priority="2253" operator="notBetween">
      <formula>-0.9999999999</formula>
      <formula>0.9999999999</formula>
    </cfRule>
  </conditionalFormatting>
  <conditionalFormatting sqref="CN84:CN85">
    <cfRule type="cellIs" dxfId="1733" priority="2251" operator="notBetween">
      <formula>-0.9999999999</formula>
      <formula>0.9999999999</formula>
    </cfRule>
  </conditionalFormatting>
  <conditionalFormatting sqref="ED78">
    <cfRule type="cellIs" dxfId="1732" priority="2413" operator="notBetween">
      <formula>-0.9999999999</formula>
      <formula>0.9999999999</formula>
    </cfRule>
  </conditionalFormatting>
  <conditionalFormatting sqref="AC79">
    <cfRule type="cellIs" dxfId="1731" priority="2370" operator="notBetween">
      <formula>-0.9999999999</formula>
      <formula>0.9999999999</formula>
    </cfRule>
  </conditionalFormatting>
  <conditionalFormatting sqref="J79:U79">
    <cfRule type="cellIs" dxfId="1730" priority="2368" operator="notBetween">
      <formula>-0.9999999999</formula>
      <formula>0.9999999999</formula>
    </cfRule>
  </conditionalFormatting>
  <conditionalFormatting sqref="AC79">
    <cfRule type="cellIs" dxfId="1729" priority="2366" operator="notBetween">
      <formula>-0.9999999999</formula>
      <formula>0.9999999999</formula>
    </cfRule>
  </conditionalFormatting>
  <conditionalFormatting sqref="AB78:AC78">
    <cfRule type="cellIs" dxfId="1728" priority="2457" operator="notBetween">
      <formula>-0.9999999999</formula>
      <formula>0.9999999999</formula>
    </cfRule>
  </conditionalFormatting>
  <conditionalFormatting sqref="J78:U78">
    <cfRule type="cellIs" dxfId="1727" priority="2456" operator="notBetween">
      <formula>-0.9999999999</formula>
      <formula>0.9999999999</formula>
    </cfRule>
  </conditionalFormatting>
  <conditionalFormatting sqref="AC78">
    <cfRule type="cellIs" dxfId="1726" priority="2455" operator="notBetween">
      <formula>-0.9999999999</formula>
      <formula>0.9999999999</formula>
    </cfRule>
  </conditionalFormatting>
  <conditionalFormatting sqref="AX79">
    <cfRule type="cellIs" dxfId="1725" priority="2335" operator="notBetween">
      <formula>-0.9999999999</formula>
      <formula>0.9999999999</formula>
    </cfRule>
  </conditionalFormatting>
  <conditionalFormatting sqref="ED79">
    <cfRule type="cellIs" dxfId="1724" priority="2336" operator="notBetween">
      <formula>-0.9999999999</formula>
      <formula>0.9999999999</formula>
    </cfRule>
  </conditionalFormatting>
  <conditionalFormatting sqref="BS79">
    <cfRule type="cellIs" dxfId="1723" priority="2334" operator="notBetween">
      <formula>-0.9999999999</formula>
      <formula>0.9999999999</formula>
    </cfRule>
  </conditionalFormatting>
  <conditionalFormatting sqref="CN79">
    <cfRule type="cellIs" dxfId="1722" priority="2333" operator="notBetween">
      <formula>-0.9999999999</formula>
      <formula>0.9999999999</formula>
    </cfRule>
  </conditionalFormatting>
  <conditionalFormatting sqref="DI79">
    <cfRule type="cellIs" dxfId="1721" priority="2332" operator="notBetween">
      <formula>-0.9999999999</formula>
      <formula>0.9999999999</formula>
    </cfRule>
  </conditionalFormatting>
  <conditionalFormatting sqref="ED79">
    <cfRule type="cellIs" dxfId="1720" priority="2331" operator="notBetween">
      <formula>-0.9999999999</formula>
      <formula>0.9999999999</formula>
    </cfRule>
  </conditionalFormatting>
  <conditionalFormatting sqref="AX84:AX85">
    <cfRule type="cellIs" dxfId="1719" priority="2282" operator="notBetween">
      <formula>-0.9999999999</formula>
      <formula>0.9999999999</formula>
    </cfRule>
  </conditionalFormatting>
  <conditionalFormatting sqref="AW84:AW85">
    <cfRule type="cellIs" dxfId="1718" priority="2283" operator="notBetween">
      <formula>-0.9999999999</formula>
      <formula>0.9999999999</formula>
    </cfRule>
  </conditionalFormatting>
  <conditionalFormatting sqref="DI84:DI85">
    <cfRule type="cellIs" dxfId="1717" priority="2264" operator="notBetween">
      <formula>-0.9999999999</formula>
      <formula>0.9999999999</formula>
    </cfRule>
  </conditionalFormatting>
  <conditionalFormatting sqref="DH84:DH85">
    <cfRule type="cellIs" dxfId="1716" priority="2265" operator="notBetween">
      <formula>-0.9999999999</formula>
      <formula>0.9999999999</formula>
    </cfRule>
  </conditionalFormatting>
  <conditionalFormatting sqref="EC84:ED85">
    <cfRule type="cellIs" dxfId="1715" priority="2257" operator="notBetween">
      <formula>-0.9999999999</formula>
      <formula>0.9999999999</formula>
    </cfRule>
  </conditionalFormatting>
  <conditionalFormatting sqref="DK84:DV85">
    <cfRule type="cellIs" dxfId="1714" priority="2256" operator="notBetween">
      <formula>-0.9999999999</formula>
      <formula>0.9999999999</formula>
    </cfRule>
  </conditionalFormatting>
  <conditionalFormatting sqref="ED84:ED85">
    <cfRule type="cellIs" dxfId="1713" priority="2249" operator="notBetween">
      <formula>-0.9999999999</formula>
      <formula>0.9999999999</formula>
    </cfRule>
  </conditionalFormatting>
  <conditionalFormatting sqref="AC86:AC87 AC89:AC91">
    <cfRule type="cellIs" dxfId="1712" priority="2247" operator="notBetween">
      <formula>-0.9999999999</formula>
      <formula>0.9999999999</formula>
    </cfRule>
  </conditionalFormatting>
  <conditionalFormatting sqref="AC86:AC87 AC89:AC91">
    <cfRule type="cellIs" dxfId="1711" priority="2246" operator="notBetween">
      <formula>-0.9999999999</formula>
      <formula>0.9999999999</formula>
    </cfRule>
  </conditionalFormatting>
  <conditionalFormatting sqref="J86:U87 J89:U91">
    <cfRule type="cellIs" dxfId="1710" priority="2245" operator="notBetween">
      <formula>-0.9999999999</formula>
      <formula>0.9999999999</formula>
    </cfRule>
  </conditionalFormatting>
  <conditionalFormatting sqref="AC86:AC87 AC89:AC91">
    <cfRule type="cellIs" dxfId="1709" priority="2244" operator="notBetween">
      <formula>-0.9999999999</formula>
      <formula>0.9999999999</formula>
    </cfRule>
  </conditionalFormatting>
  <conditionalFormatting sqref="AC86:AC87 AC89:AC91">
    <cfRule type="cellIs" dxfId="1708" priority="2243" operator="notBetween">
      <formula>-0.9999999999</formula>
      <formula>0.9999999999</formula>
    </cfRule>
  </conditionalFormatting>
  <conditionalFormatting sqref="AX79">
    <cfRule type="cellIs" dxfId="1707" priority="2364" operator="notBetween">
      <formula>-0.9999999999</formula>
      <formula>0.9999999999</formula>
    </cfRule>
  </conditionalFormatting>
  <conditionalFormatting sqref="AW79:AX79">
    <cfRule type="cellIs" dxfId="1706" priority="2363" operator="notBetween">
      <formula>-0.9999999999</formula>
      <formula>0.9999999999</formula>
    </cfRule>
  </conditionalFormatting>
  <conditionalFormatting sqref="AE79:AP79">
    <cfRule type="cellIs" dxfId="1705" priority="2362" operator="notBetween">
      <formula>-0.9999999999</formula>
      <formula>0.9999999999</formula>
    </cfRule>
  </conditionalFormatting>
  <conditionalFormatting sqref="AX79">
    <cfRule type="cellIs" dxfId="1704" priority="2361" operator="notBetween">
      <formula>-0.9999999999</formula>
      <formula>0.9999999999</formula>
    </cfRule>
  </conditionalFormatting>
  <conditionalFormatting sqref="AX79">
    <cfRule type="cellIs" dxfId="1703" priority="2360" operator="notBetween">
      <formula>-0.9999999999</formula>
      <formula>0.9999999999</formula>
    </cfRule>
  </conditionalFormatting>
  <conditionalFormatting sqref="BS79">
    <cfRule type="cellIs" dxfId="1702" priority="2358" operator="notBetween">
      <formula>-0.9999999999</formula>
      <formula>0.9999999999</formula>
    </cfRule>
  </conditionalFormatting>
  <conditionalFormatting sqref="BR79">
    <cfRule type="cellIs" dxfId="1701" priority="2359" operator="notBetween">
      <formula>-0.9999999999</formula>
      <formula>0.9999999999</formula>
    </cfRule>
  </conditionalFormatting>
  <conditionalFormatting sqref="BR79:BS79">
    <cfRule type="cellIs" dxfId="1700" priority="2357" operator="notBetween">
      <formula>-0.9999999999</formula>
      <formula>0.9999999999</formula>
    </cfRule>
  </conditionalFormatting>
  <conditionalFormatting sqref="AZ79:BK79">
    <cfRule type="cellIs" dxfId="1699" priority="2356" operator="notBetween">
      <formula>-0.9999999999</formula>
      <formula>0.9999999999</formula>
    </cfRule>
  </conditionalFormatting>
  <conditionalFormatting sqref="BS79">
    <cfRule type="cellIs" dxfId="1698" priority="2355" operator="notBetween">
      <formula>-0.9999999999</formula>
      <formula>0.9999999999</formula>
    </cfRule>
  </conditionalFormatting>
  <conditionalFormatting sqref="BS79">
    <cfRule type="cellIs" dxfId="1697" priority="2354" operator="notBetween">
      <formula>-0.9999999999</formula>
      <formula>0.9999999999</formula>
    </cfRule>
  </conditionalFormatting>
  <conditionalFormatting sqref="CN79">
    <cfRule type="cellIs" dxfId="1696" priority="2352" operator="notBetween">
      <formula>-0.9999999999</formula>
      <formula>0.9999999999</formula>
    </cfRule>
  </conditionalFormatting>
  <conditionalFormatting sqref="CM79">
    <cfRule type="cellIs" dxfId="1695" priority="2353" operator="notBetween">
      <formula>-0.9999999999</formula>
      <formula>0.9999999999</formula>
    </cfRule>
  </conditionalFormatting>
  <conditionalFormatting sqref="CM79:CN79">
    <cfRule type="cellIs" dxfId="1694" priority="2351" operator="notBetween">
      <formula>-0.9999999999</formula>
      <formula>0.9999999999</formula>
    </cfRule>
  </conditionalFormatting>
  <conditionalFormatting sqref="BU86:CF87 BU89:CF91">
    <cfRule type="cellIs" dxfId="1693" priority="2227" operator="notBetween">
      <formula>-0.9999999999</formula>
      <formula>0.9999999999</formula>
    </cfRule>
  </conditionalFormatting>
  <conditionalFormatting sqref="CN79">
    <cfRule type="cellIs" dxfId="1692" priority="2349" operator="notBetween">
      <formula>-0.9999999999</formula>
      <formula>0.9999999999</formula>
    </cfRule>
  </conditionalFormatting>
  <conditionalFormatting sqref="CN79">
    <cfRule type="cellIs" dxfId="1691" priority="2348" operator="notBetween">
      <formula>-0.9999999999</formula>
      <formula>0.9999999999</formula>
    </cfRule>
  </conditionalFormatting>
  <conditionalFormatting sqref="DI79">
    <cfRule type="cellIs" dxfId="1690" priority="2346" operator="notBetween">
      <formula>-0.9999999999</formula>
      <formula>0.9999999999</formula>
    </cfRule>
  </conditionalFormatting>
  <conditionalFormatting sqref="DH79">
    <cfRule type="cellIs" dxfId="1689" priority="2347" operator="notBetween">
      <formula>-0.9999999999</formula>
      <formula>0.9999999999</formula>
    </cfRule>
  </conditionalFormatting>
  <conditionalFormatting sqref="DH79:DI79">
    <cfRule type="cellIs" dxfId="1688" priority="2345" operator="notBetween">
      <formula>-0.9999999999</formula>
      <formula>0.9999999999</formula>
    </cfRule>
  </conditionalFormatting>
  <conditionalFormatting sqref="CP79:DA79">
    <cfRule type="cellIs" dxfId="1687" priority="2344" operator="notBetween">
      <formula>-0.9999999999</formula>
      <formula>0.9999999999</formula>
    </cfRule>
  </conditionalFormatting>
  <conditionalFormatting sqref="DI79">
    <cfRule type="cellIs" dxfId="1686" priority="2343" operator="notBetween">
      <formula>-0.9999999999</formula>
      <formula>0.9999999999</formula>
    </cfRule>
  </conditionalFormatting>
  <conditionalFormatting sqref="DI79">
    <cfRule type="cellIs" dxfId="1685" priority="2342" operator="notBetween">
      <formula>-0.9999999999</formula>
      <formula>0.9999999999</formula>
    </cfRule>
  </conditionalFormatting>
  <conditionalFormatting sqref="ED79">
    <cfRule type="cellIs" dxfId="1684" priority="2340" operator="notBetween">
      <formula>-0.9999999999</formula>
      <formula>0.9999999999</formula>
    </cfRule>
  </conditionalFormatting>
  <conditionalFormatting sqref="EC79">
    <cfRule type="cellIs" dxfId="1683" priority="2341" operator="notBetween">
      <formula>-0.9999999999</formula>
      <formula>0.9999999999</formula>
    </cfRule>
  </conditionalFormatting>
  <conditionalFormatting sqref="EC79:ED79">
    <cfRule type="cellIs" dxfId="1682" priority="2339" operator="notBetween">
      <formula>-0.9999999999</formula>
      <formula>0.9999999999</formula>
    </cfRule>
  </conditionalFormatting>
  <conditionalFormatting sqref="DK86:DV87 DK89:DV91">
    <cfRule type="cellIs" dxfId="1681" priority="2215" operator="notBetween">
      <formula>-0.9999999999</formula>
      <formula>0.9999999999</formula>
    </cfRule>
  </conditionalFormatting>
  <conditionalFormatting sqref="ED86:ED87 ED89:ED90">
    <cfRule type="cellIs" dxfId="1680" priority="2214" operator="notBetween">
      <formula>-0.9999999999</formula>
      <formula>0.9999999999</formula>
    </cfRule>
  </conditionalFormatting>
  <conditionalFormatting sqref="ED86:ED87 ED89:ED90">
    <cfRule type="cellIs" dxfId="1679" priority="2213" operator="notBetween">
      <formula>-0.9999999999</formula>
      <formula>0.9999999999</formula>
    </cfRule>
  </conditionalFormatting>
  <conditionalFormatting sqref="AX86:AX87 AX89:AX90">
    <cfRule type="cellIs" dxfId="1678" priority="2212" operator="notBetween">
      <formula>-0.9999999999</formula>
      <formula>0.9999999999</formula>
    </cfRule>
  </conditionalFormatting>
  <conditionalFormatting sqref="BS86:BS87 BS89:BS90">
    <cfRule type="cellIs" dxfId="1677" priority="2211" operator="notBetween">
      <formula>-0.9999999999</formula>
      <formula>0.9999999999</formula>
    </cfRule>
  </conditionalFormatting>
  <conditionalFormatting sqref="CN86:CN87 CN89:CN90">
    <cfRule type="cellIs" dxfId="1676" priority="2210" operator="notBetween">
      <formula>-0.9999999999</formula>
      <formula>0.9999999999</formula>
    </cfRule>
  </conditionalFormatting>
  <conditionalFormatting sqref="DI86:DI87 DI89:DI90">
    <cfRule type="cellIs" dxfId="1675" priority="2209" operator="notBetween">
      <formula>-0.9999999999</formula>
      <formula>0.9999999999</formula>
    </cfRule>
  </conditionalFormatting>
  <conditionalFormatting sqref="ED86:ED87 ED89:ED90">
    <cfRule type="cellIs" dxfId="1674" priority="2208" operator="notBetween">
      <formula>-0.9999999999</formula>
      <formula>0.9999999999</formula>
    </cfRule>
  </conditionalFormatting>
  <conditionalFormatting sqref="AX86:AX87 AX89:AX90">
    <cfRule type="cellIs" dxfId="1673" priority="2240" operator="notBetween">
      <formula>-0.9999999999</formula>
      <formula>0.9999999999</formula>
    </cfRule>
  </conditionalFormatting>
  <conditionalFormatting sqref="AX86:AX87 AX89:AX90">
    <cfRule type="cellIs" dxfId="1672" priority="2238" operator="notBetween">
      <formula>-0.9999999999</formula>
      <formula>0.9999999999</formula>
    </cfRule>
  </conditionalFormatting>
  <conditionalFormatting sqref="AX86:AX87 AX89:AX90">
    <cfRule type="cellIs" dxfId="1671" priority="2241" operator="notBetween">
      <formula>-0.9999999999</formula>
      <formula>0.9999999999</formula>
    </cfRule>
  </conditionalFormatting>
  <conditionalFormatting sqref="AE86:AP87 AE89:AP91">
    <cfRule type="cellIs" dxfId="1670" priority="2239" operator="notBetween">
      <formula>-0.9999999999</formula>
      <formula>0.9999999999</formula>
    </cfRule>
  </conditionalFormatting>
  <conditionalFormatting sqref="AX86:AX87 AX89:AX90">
    <cfRule type="cellIs" dxfId="1669" priority="2237" operator="notBetween">
      <formula>-0.9999999999</formula>
      <formula>0.9999999999</formula>
    </cfRule>
  </conditionalFormatting>
  <conditionalFormatting sqref="BS86:BS87 BS89:BS90">
    <cfRule type="cellIs" dxfId="1668" priority="2235" operator="notBetween">
      <formula>-0.9999999999</formula>
      <formula>0.9999999999</formula>
    </cfRule>
  </conditionalFormatting>
  <conditionalFormatting sqref="AZ86:BK87 AZ89:BK91">
    <cfRule type="cellIs" dxfId="1667" priority="2233" operator="notBetween">
      <formula>-0.9999999999</formula>
      <formula>0.9999999999</formula>
    </cfRule>
  </conditionalFormatting>
  <conditionalFormatting sqref="BS86:BS87 BS89:BS90">
    <cfRule type="cellIs" dxfId="1666" priority="2231" operator="notBetween">
      <formula>-0.9999999999</formula>
      <formula>0.9999999999</formula>
    </cfRule>
  </conditionalFormatting>
  <conditionalFormatting sqref="CN86:CN87 CN89:CN90">
    <cfRule type="cellIs" dxfId="1665" priority="2229" operator="notBetween">
      <formula>-0.9999999999</formula>
      <formula>0.9999999999</formula>
    </cfRule>
  </conditionalFormatting>
  <conditionalFormatting sqref="BS86:BS87 BS89:BS90">
    <cfRule type="cellIs" dxfId="1664" priority="2234" operator="notBetween">
      <formula>-0.9999999999</formula>
      <formula>0.9999999999</formula>
    </cfRule>
  </conditionalFormatting>
  <conditionalFormatting sqref="BS86:BS87 BS89:BS90">
    <cfRule type="cellIs" dxfId="1663" priority="2232" operator="notBetween">
      <formula>-0.9999999999</formula>
      <formula>0.9999999999</formula>
    </cfRule>
  </conditionalFormatting>
  <conditionalFormatting sqref="CN86:CN87 CN89:CN90">
    <cfRule type="cellIs" dxfId="1662" priority="2228" operator="notBetween">
      <formula>-0.9999999999</formula>
      <formula>0.9999999999</formula>
    </cfRule>
  </conditionalFormatting>
  <conditionalFormatting sqref="CN86:CN87 CN89:CN90">
    <cfRule type="cellIs" dxfId="1661" priority="2225" operator="notBetween">
      <formula>-0.9999999999</formula>
      <formula>0.9999999999</formula>
    </cfRule>
  </conditionalFormatting>
  <conditionalFormatting sqref="DI86:DI87 DI89:DI90">
    <cfRule type="cellIs" dxfId="1660" priority="2223" operator="notBetween">
      <formula>-0.9999999999</formula>
      <formula>0.9999999999</formula>
    </cfRule>
  </conditionalFormatting>
  <conditionalFormatting sqref="CP86:DA87 CP89:DA91">
    <cfRule type="cellIs" dxfId="1659" priority="2221" operator="notBetween">
      <formula>-0.9999999999</formula>
      <formula>0.9999999999</formula>
    </cfRule>
  </conditionalFormatting>
  <conditionalFormatting sqref="CN86:CN87 CN89:CN90">
    <cfRule type="cellIs" dxfId="1658" priority="2226" operator="notBetween">
      <formula>-0.9999999999</formula>
      <formula>0.9999999999</formula>
    </cfRule>
  </conditionalFormatting>
  <conditionalFormatting sqref="DI86:DI87 DI89:DI90">
    <cfRule type="cellIs" dxfId="1657" priority="2219" operator="notBetween">
      <formula>-0.9999999999</formula>
      <formula>0.9999999999</formula>
    </cfRule>
  </conditionalFormatting>
  <conditionalFormatting sqref="ED86:ED87 ED89:ED90">
    <cfRule type="cellIs" dxfId="1656" priority="2217" operator="notBetween">
      <formula>-0.9999999999</formula>
      <formula>0.9999999999</formula>
    </cfRule>
  </conditionalFormatting>
  <conditionalFormatting sqref="DI86:DI87 DI89:DI90">
    <cfRule type="cellIs" dxfId="1655" priority="2222" operator="notBetween">
      <formula>-0.9999999999</formula>
      <formula>0.9999999999</formula>
    </cfRule>
  </conditionalFormatting>
  <conditionalFormatting sqref="DI86:DI87 DI89:DI90">
    <cfRule type="cellIs" dxfId="1654" priority="2220" operator="notBetween">
      <formula>-0.9999999999</formula>
      <formula>0.9999999999</formula>
    </cfRule>
  </conditionalFormatting>
  <conditionalFormatting sqref="ED86:ED87 ED89:ED90">
    <cfRule type="cellIs" dxfId="1653" priority="2216" operator="notBetween">
      <formula>-0.9999999999</formula>
      <formula>0.9999999999</formula>
    </cfRule>
  </conditionalFormatting>
  <conditionalFormatting sqref="J99:U99 AE99:AP99 AZ99:BK99 BU99:CF99 CP99:DA99 DK99:DV99 AB99:AC99">
    <cfRule type="cellIs" dxfId="1652" priority="2084" operator="notBetween">
      <formula>-0.0009999999</formula>
      <formula>0.0009999999</formula>
    </cfRule>
  </conditionalFormatting>
  <conditionalFormatting sqref="H58">
    <cfRule type="cellIs" dxfId="1651" priority="2080" operator="notEqual">
      <formula>0</formula>
    </cfRule>
  </conditionalFormatting>
  <conditionalFormatting sqref="AB86:AB87 AB89:AB91">
    <cfRule type="cellIs" dxfId="1650" priority="2061" operator="notBetween">
      <formula>-0.9999999999</formula>
      <formula>0.9999999999</formula>
    </cfRule>
  </conditionalFormatting>
  <conditionalFormatting sqref="AW86:AW87 AW89:AW91">
    <cfRule type="cellIs" dxfId="1649" priority="2060" operator="notBetween">
      <formula>-0.9999999999</formula>
      <formula>0.9999999999</formula>
    </cfRule>
  </conditionalFormatting>
  <conditionalFormatting sqref="BR86:BR87 BR89:BR91">
    <cfRule type="cellIs" dxfId="1648" priority="2059" operator="notBetween">
      <formula>-0.9999999999</formula>
      <formula>0.9999999999</formula>
    </cfRule>
  </conditionalFormatting>
  <conditionalFormatting sqref="CM86:CM87 CM89:CM91">
    <cfRule type="cellIs" dxfId="1647" priority="2058" operator="notBetween">
      <formula>-0.9999999999</formula>
      <formula>0.9999999999</formula>
    </cfRule>
  </conditionalFormatting>
  <conditionalFormatting sqref="DH86:DH87 DH89:DH91">
    <cfRule type="cellIs" dxfId="1646" priority="2057" operator="notBetween">
      <formula>-0.9999999999</formula>
      <formula>0.9999999999</formula>
    </cfRule>
  </conditionalFormatting>
  <conditionalFormatting sqref="EC86:EC87 EC89:EC91">
    <cfRule type="cellIs" dxfId="1645" priority="2056" operator="notBetween">
      <formula>-0.9999999999</formula>
      <formula>0.9999999999</formula>
    </cfRule>
  </conditionalFormatting>
  <conditionalFormatting sqref="H60">
    <cfRule type="cellIs" dxfId="1644" priority="2055" operator="notEqual">
      <formula>"OK"</formula>
    </cfRule>
  </conditionalFormatting>
  <conditionalFormatting sqref="AR94">
    <cfRule type="cellIs" dxfId="1643" priority="1841" operator="notBetween">
      <formula>-0.9999999999</formula>
      <formula>0.9999999999</formula>
    </cfRule>
  </conditionalFormatting>
  <conditionalFormatting sqref="AQ94">
    <cfRule type="cellIs" dxfId="1642" priority="1842" operator="notBetween">
      <formula>-0.9999999999</formula>
      <formula>0.9999999999</formula>
    </cfRule>
  </conditionalFormatting>
  <conditionalFormatting sqref="AR96">
    <cfRule type="cellIs" dxfId="1641" priority="1832" operator="notBetween">
      <formula>-0.9999999999</formula>
      <formula>0.9999999999</formula>
    </cfRule>
  </conditionalFormatting>
  <conditionalFormatting sqref="AQ94">
    <cfRule type="cellIs" dxfId="1640" priority="1840" operator="notBetween">
      <formula>-0.9999999999</formula>
      <formula>0.9999999999</formula>
    </cfRule>
  </conditionalFormatting>
  <conditionalFormatting sqref="AQ95">
    <cfRule type="cellIs" dxfId="1639" priority="1838" operator="notBetween">
      <formula>-0.9999999999</formula>
      <formula>0.9999999999</formula>
    </cfRule>
  </conditionalFormatting>
  <conditionalFormatting sqref="AR94">
    <cfRule type="cellIs" dxfId="1638" priority="1839" operator="notBetween">
      <formula>-0.9999999999</formula>
      <formula>0.9999999999</formula>
    </cfRule>
  </conditionalFormatting>
  <conditionalFormatting sqref="AR95">
    <cfRule type="cellIs" dxfId="1637" priority="1837" operator="notBetween">
      <formula>-0.9999999999</formula>
      <formula>0.9999999999</formula>
    </cfRule>
  </conditionalFormatting>
  <conditionalFormatting sqref="AQ93">
    <cfRule type="cellIs" dxfId="1636" priority="1845" operator="notBetween">
      <formula>-0.9999999999</formula>
      <formula>0.9999999999</formula>
    </cfRule>
  </conditionalFormatting>
  <conditionalFormatting sqref="AR93">
    <cfRule type="cellIs" dxfId="1635" priority="1844" operator="notBetween">
      <formula>-0.9999999999</formula>
      <formula>0.9999999999</formula>
    </cfRule>
  </conditionalFormatting>
  <conditionalFormatting sqref="AQ95:AR96">
    <cfRule type="cellIs" dxfId="1634" priority="1836" operator="notBetween">
      <formula>-0.9999999999</formula>
      <formula>0.9999999999</formula>
    </cfRule>
  </conditionalFormatting>
  <conditionalFormatting sqref="AQ93:AR94">
    <cfRule type="cellIs" dxfId="1633" priority="1843" operator="notBetween">
      <formula>-0.9999999999</formula>
      <formula>0.9999999999</formula>
    </cfRule>
  </conditionalFormatting>
  <conditionalFormatting sqref="AQ96">
    <cfRule type="cellIs" dxfId="1632" priority="1835" operator="notBetween">
      <formula>-0.9999999999</formula>
      <formula>0.9999999999</formula>
    </cfRule>
  </conditionalFormatting>
  <conditionalFormatting sqref="AR96">
    <cfRule type="cellIs" dxfId="1631" priority="1834" operator="notBetween">
      <formula>-0.9999999999</formula>
      <formula>0.9999999999</formula>
    </cfRule>
  </conditionalFormatting>
  <conditionalFormatting sqref="W93">
    <cfRule type="cellIs" dxfId="1630" priority="1969" operator="notBetween">
      <formula>-0.9999999999</formula>
      <formula>0.9999999999</formula>
    </cfRule>
  </conditionalFormatting>
  <conditionalFormatting sqref="V93">
    <cfRule type="cellIs" dxfId="1629" priority="1970" operator="notBetween">
      <formula>-0.9999999999</formula>
      <formula>0.9999999999</formula>
    </cfRule>
  </conditionalFormatting>
  <conditionalFormatting sqref="V93:W94">
    <cfRule type="cellIs" dxfId="1628" priority="1968" operator="notBetween">
      <formula>-0.9999999999</formula>
      <formula>0.9999999999</formula>
    </cfRule>
  </conditionalFormatting>
  <conditionalFormatting sqref="W94">
    <cfRule type="cellIs" dxfId="1627" priority="1966" operator="notBetween">
      <formula>-0.9999999999</formula>
      <formula>0.9999999999</formula>
    </cfRule>
  </conditionalFormatting>
  <conditionalFormatting sqref="V94">
    <cfRule type="cellIs" dxfId="1626" priority="1967" operator="notBetween">
      <formula>-0.9999999999</formula>
      <formula>0.9999999999</formula>
    </cfRule>
  </conditionalFormatting>
  <conditionalFormatting sqref="W94">
    <cfRule type="cellIs" dxfId="1625" priority="1964" operator="notBetween">
      <formula>-0.9999999999</formula>
      <formula>0.9999999999</formula>
    </cfRule>
  </conditionalFormatting>
  <conditionalFormatting sqref="V94">
    <cfRule type="cellIs" dxfId="1624" priority="1965" operator="notBetween">
      <formula>-0.9999999999</formula>
      <formula>0.9999999999</formula>
    </cfRule>
  </conditionalFormatting>
  <conditionalFormatting sqref="W95">
    <cfRule type="cellIs" dxfId="1623" priority="1962" operator="notBetween">
      <formula>-0.9999999999</formula>
      <formula>0.9999999999</formula>
    </cfRule>
  </conditionalFormatting>
  <conditionalFormatting sqref="V95">
    <cfRule type="cellIs" dxfId="1622" priority="1963" operator="notBetween">
      <formula>-0.9999999999</formula>
      <formula>0.9999999999</formula>
    </cfRule>
  </conditionalFormatting>
  <conditionalFormatting sqref="V95:W96">
    <cfRule type="cellIs" dxfId="1621" priority="1961" operator="notBetween">
      <formula>-0.9999999999</formula>
      <formula>0.9999999999</formula>
    </cfRule>
  </conditionalFormatting>
  <conditionalFormatting sqref="W96">
    <cfRule type="cellIs" dxfId="1620" priority="1959" operator="notBetween">
      <formula>-0.9999999999</formula>
      <formula>0.9999999999</formula>
    </cfRule>
  </conditionalFormatting>
  <conditionalFormatting sqref="V96">
    <cfRule type="cellIs" dxfId="1619" priority="1960" operator="notBetween">
      <formula>-0.9999999999</formula>
      <formula>0.9999999999</formula>
    </cfRule>
  </conditionalFormatting>
  <conditionalFormatting sqref="W96">
    <cfRule type="cellIs" dxfId="1618" priority="1957" operator="notBetween">
      <formula>-0.9999999999</formula>
      <formula>0.9999999999</formula>
    </cfRule>
  </conditionalFormatting>
  <conditionalFormatting sqref="V96">
    <cfRule type="cellIs" dxfId="1617" priority="1958" operator="notBetween">
      <formula>-0.9999999999</formula>
      <formula>0.9999999999</formula>
    </cfRule>
  </conditionalFormatting>
  <conditionalFormatting sqref="BL93:BM94">
    <cfRule type="cellIs" dxfId="1616" priority="1722" operator="notBetween">
      <formula>-0.9999999999</formula>
      <formula>0.9999999999</formula>
    </cfRule>
  </conditionalFormatting>
  <conditionalFormatting sqref="BM94">
    <cfRule type="cellIs" dxfId="1615" priority="1720" operator="notBetween">
      <formula>-0.9999999999</formula>
      <formula>0.9999999999</formula>
    </cfRule>
  </conditionalFormatting>
  <conditionalFormatting sqref="BL95">
    <cfRule type="cellIs" dxfId="1614" priority="1719" operator="notBetween">
      <formula>-0.9999999999</formula>
      <formula>0.9999999999</formula>
    </cfRule>
  </conditionalFormatting>
  <conditionalFormatting sqref="BL94">
    <cfRule type="cellIs" dxfId="1613" priority="1721" operator="notBetween">
      <formula>-0.9999999999</formula>
      <formula>0.9999999999</formula>
    </cfRule>
  </conditionalFormatting>
  <conditionalFormatting sqref="BM95">
    <cfRule type="cellIs" dxfId="1612" priority="1718" operator="notBetween">
      <formula>-0.9999999999</formula>
      <formula>0.9999999999</formula>
    </cfRule>
  </conditionalFormatting>
  <conditionalFormatting sqref="BL95:BM96">
    <cfRule type="cellIs" dxfId="1611" priority="1717" operator="notBetween">
      <formula>-0.9999999999</formula>
      <formula>0.9999999999</formula>
    </cfRule>
  </conditionalFormatting>
  <conditionalFormatting sqref="BL96">
    <cfRule type="cellIs" dxfId="1610" priority="1716" operator="notBetween">
      <formula>-0.9999999999</formula>
      <formula>0.9999999999</formula>
    </cfRule>
  </conditionalFormatting>
  <conditionalFormatting sqref="BM96">
    <cfRule type="cellIs" dxfId="1609" priority="1715" operator="notBetween">
      <formula>-0.9999999999</formula>
      <formula>0.9999999999</formula>
    </cfRule>
  </conditionalFormatting>
  <conditionalFormatting sqref="BL93">
    <cfRule type="cellIs" dxfId="1608" priority="1724" operator="notBetween">
      <formula>-0.9999999999</formula>
      <formula>0.9999999999</formula>
    </cfRule>
  </conditionalFormatting>
  <conditionalFormatting sqref="BM93">
    <cfRule type="cellIs" dxfId="1607" priority="1723" operator="notBetween">
      <formula>-0.9999999999</formula>
      <formula>0.9999999999</formula>
    </cfRule>
  </conditionalFormatting>
  <conditionalFormatting sqref="AQ96">
    <cfRule type="cellIs" dxfId="1606" priority="1833" operator="notBetween">
      <formula>-0.9999999999</formula>
      <formula>0.9999999999</formula>
    </cfRule>
  </conditionalFormatting>
  <conditionalFormatting sqref="BP67:BQ68 BP72:BQ75 BP70:BQ70">
    <cfRule type="cellIs" dxfId="1605" priority="1804" operator="notBetween">
      <formula>-2</formula>
      <formula>2</formula>
    </cfRule>
  </conditionalFormatting>
  <conditionalFormatting sqref="BN67:BO68 BN72:BO75 BN70:BO70">
    <cfRule type="cellIs" dxfId="1604" priority="1765" operator="notBetween">
      <formula>-2</formula>
      <formula>2</formula>
    </cfRule>
  </conditionalFormatting>
  <conditionalFormatting sqref="CH94">
    <cfRule type="cellIs" dxfId="1603" priority="1603" operator="notBetween">
      <formula>-0.9999999999</formula>
      <formula>0.9999999999</formula>
    </cfRule>
  </conditionalFormatting>
  <conditionalFormatting sqref="CG95:CH96">
    <cfRule type="cellIs" dxfId="1602" priority="1600" operator="notBetween">
      <formula>-0.9999999999</formula>
      <formula>0.9999999999</formula>
    </cfRule>
  </conditionalFormatting>
  <conditionalFormatting sqref="CG94">
    <cfRule type="cellIs" dxfId="1601" priority="1604" operator="notBetween">
      <formula>-0.9999999999</formula>
      <formula>0.9999999999</formula>
    </cfRule>
  </conditionalFormatting>
  <conditionalFormatting sqref="CG95">
    <cfRule type="cellIs" dxfId="1600" priority="1602" operator="notBetween">
      <formula>-0.9999999999</formula>
      <formula>0.9999999999</formula>
    </cfRule>
  </conditionalFormatting>
  <conditionalFormatting sqref="CH95">
    <cfRule type="cellIs" dxfId="1599" priority="1601" operator="notBetween">
      <formula>-0.9999999999</formula>
      <formula>0.9999999999</formula>
    </cfRule>
  </conditionalFormatting>
  <conditionalFormatting sqref="CG96">
    <cfRule type="cellIs" dxfId="1598" priority="1599" operator="notBetween">
      <formula>-0.9999999999</formula>
      <formula>0.9999999999</formula>
    </cfRule>
  </conditionalFormatting>
  <conditionalFormatting sqref="CG93:CH94">
    <cfRule type="cellIs" dxfId="1597" priority="1605" operator="notBetween">
      <formula>-0.9999999999</formula>
      <formula>0.9999999999</formula>
    </cfRule>
  </conditionalFormatting>
  <conditionalFormatting sqref="CG93">
    <cfRule type="cellIs" dxfId="1596" priority="1607" operator="notBetween">
      <formula>-0.9999999999</formula>
      <formula>0.9999999999</formula>
    </cfRule>
  </conditionalFormatting>
  <conditionalFormatting sqref="CH93">
    <cfRule type="cellIs" dxfId="1595" priority="1606" operator="notBetween">
      <formula>-0.9999999999</formula>
      <formula>0.9999999999</formula>
    </cfRule>
  </conditionalFormatting>
  <conditionalFormatting sqref="CH96">
    <cfRule type="cellIs" dxfId="1594" priority="1598" operator="notBetween">
      <formula>-0.9999999999</formula>
      <formula>0.9999999999</formula>
    </cfRule>
  </conditionalFormatting>
  <conditionalFormatting sqref="BL67:BM68 BL72:BM75 BL70:BM70">
    <cfRule type="cellIs" dxfId="1593" priority="1726" operator="notBetween">
      <formula>-2</formula>
      <formula>2</formula>
    </cfRule>
  </conditionalFormatting>
  <conditionalFormatting sqref="CK67:CL68 CK72:CL75 CK70:CL70">
    <cfRule type="cellIs" dxfId="1592" priority="1687" operator="notBetween">
      <formula>-2</formula>
      <formula>2</formula>
    </cfRule>
  </conditionalFormatting>
  <conditionalFormatting sqref="CI67:CJ68 CI72:CJ75 CI70:CJ70">
    <cfRule type="cellIs" dxfId="1591" priority="1648" operator="notBetween">
      <formula>-2</formula>
      <formula>2</formula>
    </cfRule>
  </conditionalFormatting>
  <conditionalFormatting sqref="DB93:DC94">
    <cfRule type="cellIs" dxfId="1590" priority="1488" operator="notBetween">
      <formula>-0.9999999999</formula>
      <formula>0.9999999999</formula>
    </cfRule>
  </conditionalFormatting>
  <conditionalFormatting sqref="CG67:CH68 CG72:CH75 CG70:CH70">
    <cfRule type="cellIs" dxfId="1589" priority="1609" operator="notBetween">
      <formula>-2</formula>
      <formula>2</formula>
    </cfRule>
  </conditionalFormatting>
  <conditionalFormatting sqref="DC94">
    <cfRule type="cellIs" dxfId="1588" priority="1486" operator="notBetween">
      <formula>-0.9999999999</formula>
      <formula>0.9999999999</formula>
    </cfRule>
  </conditionalFormatting>
  <conditionalFormatting sqref="DB95">
    <cfRule type="cellIs" dxfId="1587" priority="1485" operator="notBetween">
      <formula>-0.9999999999</formula>
      <formula>0.9999999999</formula>
    </cfRule>
  </conditionalFormatting>
  <conditionalFormatting sqref="DB95:DC96">
    <cfRule type="cellIs" dxfId="1586" priority="1483" operator="notBetween">
      <formula>-0.9999999999</formula>
      <formula>0.9999999999</formula>
    </cfRule>
  </conditionalFormatting>
  <conditionalFormatting sqref="DB96">
    <cfRule type="cellIs" dxfId="1585" priority="1482" operator="notBetween">
      <formula>-0.9999999999</formula>
      <formula>0.9999999999</formula>
    </cfRule>
  </conditionalFormatting>
  <conditionalFormatting sqref="DC95">
    <cfRule type="cellIs" dxfId="1584" priority="1484" operator="notBetween">
      <formula>-0.9999999999</formula>
      <formula>0.9999999999</formula>
    </cfRule>
  </conditionalFormatting>
  <conditionalFormatting sqref="DC96">
    <cfRule type="cellIs" dxfId="1583" priority="1481" operator="notBetween">
      <formula>-0.9999999999</formula>
      <formula>0.9999999999</formula>
    </cfRule>
  </conditionalFormatting>
  <conditionalFormatting sqref="DB93">
    <cfRule type="cellIs" dxfId="1582" priority="1490" operator="notBetween">
      <formula>-0.9999999999</formula>
      <formula>0.9999999999</formula>
    </cfRule>
  </conditionalFormatting>
  <conditionalFormatting sqref="DC93">
    <cfRule type="cellIs" dxfId="1581" priority="1489" operator="notBetween">
      <formula>-0.9999999999</formula>
      <formula>0.9999999999</formula>
    </cfRule>
  </conditionalFormatting>
  <conditionalFormatting sqref="DB94">
    <cfRule type="cellIs" dxfId="1580" priority="1487" operator="notBetween">
      <formula>-0.9999999999</formula>
      <formula>0.9999999999</formula>
    </cfRule>
  </conditionalFormatting>
  <conditionalFormatting sqref="DF67:DG68 DF72:DG75 DF70:DG70">
    <cfRule type="cellIs" dxfId="1579" priority="1570" operator="notBetween">
      <formula>-2</formula>
      <formula>2</formula>
    </cfRule>
  </conditionalFormatting>
  <conditionalFormatting sqref="DD67:DE68 DD72:DE75 DD70:DE70">
    <cfRule type="cellIs" dxfId="1578" priority="1531" operator="notBetween">
      <formula>-2</formula>
      <formula>2</formula>
    </cfRule>
  </conditionalFormatting>
  <conditionalFormatting sqref="DB67:DC68 DB72:DC75 DB70:DC70">
    <cfRule type="cellIs" dxfId="1577" priority="1492" operator="notBetween">
      <formula>-2</formula>
      <formula>2</formula>
    </cfRule>
  </conditionalFormatting>
  <conditionalFormatting sqref="DW93">
    <cfRule type="cellIs" dxfId="1576" priority="1373" operator="notBetween">
      <formula>-0.9999999999</formula>
      <formula>0.9999999999</formula>
    </cfRule>
  </conditionalFormatting>
  <conditionalFormatting sqref="DW93:DX94">
    <cfRule type="cellIs" dxfId="1575" priority="1371" operator="notBetween">
      <formula>-0.9999999999</formula>
      <formula>0.9999999999</formula>
    </cfRule>
  </conditionalFormatting>
  <conditionalFormatting sqref="DW94">
    <cfRule type="cellIs" dxfId="1574" priority="1370" operator="notBetween">
      <formula>-0.9999999999</formula>
      <formula>0.9999999999</formula>
    </cfRule>
  </conditionalFormatting>
  <conditionalFormatting sqref="DX93">
    <cfRule type="cellIs" dxfId="1573" priority="1372" operator="notBetween">
      <formula>-0.9999999999</formula>
      <formula>0.9999999999</formula>
    </cfRule>
  </conditionalFormatting>
  <conditionalFormatting sqref="DX94">
    <cfRule type="cellIs" dxfId="1572" priority="1369" operator="notBetween">
      <formula>-0.9999999999</formula>
      <formula>0.9999999999</formula>
    </cfRule>
  </conditionalFormatting>
  <conditionalFormatting sqref="DX95">
    <cfRule type="cellIs" dxfId="1571" priority="1367" operator="notBetween">
      <formula>-0.9999999999</formula>
      <formula>0.9999999999</formula>
    </cfRule>
  </conditionalFormatting>
  <conditionalFormatting sqref="DW95">
    <cfRule type="cellIs" dxfId="1570" priority="1368" operator="notBetween">
      <formula>-0.9999999999</formula>
      <formula>0.9999999999</formula>
    </cfRule>
  </conditionalFormatting>
  <conditionalFormatting sqref="DW95:DX96">
    <cfRule type="cellIs" dxfId="1569" priority="1366" operator="notBetween">
      <formula>-0.9999999999</formula>
      <formula>0.9999999999</formula>
    </cfRule>
  </conditionalFormatting>
  <conditionalFormatting sqref="DW96">
    <cfRule type="cellIs" dxfId="1568" priority="1365" operator="notBetween">
      <formula>-0.9999999999</formula>
      <formula>0.9999999999</formula>
    </cfRule>
  </conditionalFormatting>
  <conditionalFormatting sqref="DX96">
    <cfRule type="cellIs" dxfId="1567" priority="1364" operator="notBetween">
      <formula>-0.9999999999</formula>
      <formula>0.9999999999</formula>
    </cfRule>
  </conditionalFormatting>
  <conditionalFormatting sqref="EA67:EB68 EA72:EB75 EA70:EB70">
    <cfRule type="cellIs" dxfId="1566" priority="1453" operator="notBetween">
      <formula>-2</formula>
      <formula>2</formula>
    </cfRule>
  </conditionalFormatting>
  <conditionalFormatting sqref="DY67:DZ68 DY72:DZ75 DY70:DZ70">
    <cfRule type="cellIs" dxfId="1565" priority="1414" operator="notBetween">
      <formula>-2</formula>
      <formula>2</formula>
    </cfRule>
  </conditionalFormatting>
  <conditionalFormatting sqref="X86:Y87 X91 X89:Y90">
    <cfRule type="cellIs" dxfId="1564" priority="1311" operator="notBetween">
      <formula>-0.9999999999</formula>
      <formula>0.9999999999</formula>
    </cfRule>
  </conditionalFormatting>
  <conditionalFormatting sqref="AU78:AV78">
    <cfRule type="cellIs" dxfId="1563" priority="1294" operator="notBetween">
      <formula>-0.9999999999</formula>
      <formula>0.9999999999</formula>
    </cfRule>
  </conditionalFormatting>
  <conditionalFormatting sqref="V80:W82">
    <cfRule type="cellIs" dxfId="1562" priority="1320" operator="notBetween">
      <formula>-0.9999999999</formula>
      <formula>0.9999999999</formula>
    </cfRule>
  </conditionalFormatting>
  <conditionalFormatting sqref="V86:W87 V91 V89:W90">
    <cfRule type="cellIs" dxfId="1561" priority="1316" operator="notBetween">
      <formula>-0.9999999999</formula>
      <formula>0.9999999999</formula>
    </cfRule>
  </conditionalFormatting>
  <conditionalFormatting sqref="V79:W79">
    <cfRule type="cellIs" dxfId="1560" priority="1318" operator="notBetween">
      <formula>-0.9999999999</formula>
      <formula>0.9999999999</formula>
    </cfRule>
  </conditionalFormatting>
  <conditionalFormatting sqref="Z79:AA79">
    <cfRule type="cellIs" dxfId="1559" priority="1308" operator="notBetween">
      <formula>-0.9999999999</formula>
      <formula>0.9999999999</formula>
    </cfRule>
  </conditionalFormatting>
  <conditionalFormatting sqref="Z84:AA85">
    <cfRule type="cellIs" dxfId="1558" priority="1307" operator="notBetween">
      <formula>-0.9999999999</formula>
      <formula>0.9999999999</formula>
    </cfRule>
  </conditionalFormatting>
  <conditionalFormatting sqref="X80:Y82">
    <cfRule type="cellIs" dxfId="1557" priority="1315" operator="notBetween">
      <formula>-0.9999999999</formula>
      <formula>0.9999999999</formula>
    </cfRule>
  </conditionalFormatting>
  <conditionalFormatting sqref="AQ80:AR82">
    <cfRule type="cellIs" dxfId="1556" priority="1305" operator="notBetween">
      <formula>-0.9999999999</formula>
      <formula>0.9999999999</formula>
    </cfRule>
  </conditionalFormatting>
  <conditionalFormatting sqref="Z80:AA83">
    <cfRule type="cellIs" dxfId="1555" priority="1310" operator="notBetween">
      <formula>-0.9999999999</formula>
      <formula>0.9999999999</formula>
    </cfRule>
  </conditionalFormatting>
  <conditionalFormatting sqref="Z78:AA78">
    <cfRule type="cellIs" dxfId="1554" priority="1309" operator="notBetween">
      <formula>-0.9999999999</formula>
      <formula>0.9999999999</formula>
    </cfRule>
  </conditionalFormatting>
  <conditionalFormatting sqref="Z86:AA87 Z89:AA91">
    <cfRule type="cellIs" dxfId="1553" priority="1306" operator="notBetween">
      <formula>-0.9999999999</formula>
      <formula>0.9999999999</formula>
    </cfRule>
  </conditionalFormatting>
  <conditionalFormatting sqref="X79:Y79">
    <cfRule type="cellIs" dxfId="1552" priority="1313" operator="notBetween">
      <formula>-0.9999999999</formula>
      <formula>0.9999999999</formula>
    </cfRule>
  </conditionalFormatting>
  <conditionalFormatting sqref="AQ79:AR79">
    <cfRule type="cellIs" dxfId="1551" priority="1303" operator="notBetween">
      <formula>-0.9999999999</formula>
      <formula>0.9999999999</formula>
    </cfRule>
  </conditionalFormatting>
  <conditionalFormatting sqref="X84:Y84">
    <cfRule type="cellIs" dxfId="1550" priority="1312" operator="notBetween">
      <formula>-0.9999999999</formula>
      <formula>0.9999999999</formula>
    </cfRule>
  </conditionalFormatting>
  <conditionalFormatting sqref="AQ86:AR87 AQ89:AR90">
    <cfRule type="cellIs" dxfId="1549" priority="1301" operator="notBetween">
      <formula>-0.9999999999</formula>
      <formula>0.9999999999</formula>
    </cfRule>
  </conditionalFormatting>
  <conditionalFormatting sqref="DW67:DX68 DW72:DX75 DW70:DX70">
    <cfRule type="cellIs" dxfId="1548" priority="1375" operator="notBetween">
      <formula>-2</formula>
      <formula>2</formula>
    </cfRule>
  </conditionalFormatting>
  <conditionalFormatting sqref="BL80:BM82">
    <cfRule type="cellIs" dxfId="1547" priority="1290" operator="notBetween">
      <formula>-0.9999999999</formula>
      <formula>0.9999999999</formula>
    </cfRule>
  </conditionalFormatting>
  <conditionalFormatting sqref="BP79:BQ79">
    <cfRule type="cellIs" dxfId="1546" priority="1278" operator="notBetween">
      <formula>-0.9999999999</formula>
      <formula>0.9999999999</formula>
    </cfRule>
  </conditionalFormatting>
  <conditionalFormatting sqref="AU86:AV87 AU89:AV91">
    <cfRule type="cellIs" dxfId="1545" priority="1291" operator="notBetween">
      <formula>-0.9999999999</formula>
      <formula>0.9999999999</formula>
    </cfRule>
  </conditionalFormatting>
  <conditionalFormatting sqref="BP78:BQ78">
    <cfRule type="cellIs" dxfId="1544" priority="1279" operator="notBetween">
      <formula>-0.9999999999</formula>
      <formula>0.9999999999</formula>
    </cfRule>
  </conditionalFormatting>
  <conditionalFormatting sqref="CG80:CH82">
    <cfRule type="cellIs" dxfId="1543" priority="1275" operator="notBetween">
      <formula>-0.9999999999</formula>
      <formula>0.9999999999</formula>
    </cfRule>
  </conditionalFormatting>
  <conditionalFormatting sqref="CI86:CJ87 CI89:CJ90">
    <cfRule type="cellIs" dxfId="1542" priority="1266" operator="notBetween">
      <formula>-0.9999999999</formula>
      <formula>0.9999999999</formula>
    </cfRule>
  </conditionalFormatting>
  <conditionalFormatting sqref="BL79:BM79">
    <cfRule type="cellIs" dxfId="1541" priority="1288" operator="notBetween">
      <formula>-0.9999999999</formula>
      <formula>0.9999999999</formula>
    </cfRule>
  </conditionalFormatting>
  <conditionalFormatting sqref="BP86:BQ87 BP89:BQ91">
    <cfRule type="cellIs" dxfId="1540" priority="1276" operator="notBetween">
      <formula>-0.9999999999</formula>
      <formula>0.9999999999</formula>
    </cfRule>
  </conditionalFormatting>
  <conditionalFormatting sqref="BL86:BM87 BL89:BM90">
    <cfRule type="cellIs" dxfId="1539" priority="1286" operator="notBetween">
      <formula>-0.9999999999</formula>
      <formula>0.9999999999</formula>
    </cfRule>
  </conditionalFormatting>
  <conditionalFormatting sqref="BN86:BO87 BN89:BO90">
    <cfRule type="cellIs" dxfId="1538" priority="1281" operator="notBetween">
      <formula>-0.9999999999</formula>
      <formula>0.9999999999</formula>
    </cfRule>
  </conditionalFormatting>
  <conditionalFormatting sqref="BP80:BQ83">
    <cfRule type="cellIs" dxfId="1537" priority="1280" operator="notBetween">
      <formula>-0.9999999999</formula>
      <formula>0.9999999999</formula>
    </cfRule>
  </conditionalFormatting>
  <conditionalFormatting sqref="BP84:BQ85">
    <cfRule type="cellIs" dxfId="1536" priority="1277" operator="notBetween">
      <formula>-0.9999999999</formula>
      <formula>0.9999999999</formula>
    </cfRule>
  </conditionalFormatting>
  <conditionalFormatting sqref="DD80:DE82">
    <cfRule type="cellIs" dxfId="1535" priority="1255" operator="notBetween">
      <formula>-0.9999999999</formula>
      <formula>0.9999999999</formula>
    </cfRule>
  </conditionalFormatting>
  <conditionalFormatting sqref="CK86:CL87 CK89:CL91">
    <cfRule type="cellIs" dxfId="1534" priority="1261" operator="notBetween">
      <formula>-0.9999999999</formula>
      <formula>0.9999999999</formula>
    </cfRule>
  </conditionalFormatting>
  <conditionalFormatting sqref="BN80:BO82">
    <cfRule type="cellIs" dxfId="1533" priority="1285" operator="notBetween">
      <formula>-0.9999999999</formula>
      <formula>0.9999999999</formula>
    </cfRule>
  </conditionalFormatting>
  <conditionalFormatting sqref="BN79:BO79">
    <cfRule type="cellIs" dxfId="1532" priority="1283" operator="notBetween">
      <formula>-0.9999999999</formula>
      <formula>0.9999999999</formula>
    </cfRule>
  </conditionalFormatting>
  <conditionalFormatting sqref="CG86:CH87 CG89:CH90">
    <cfRule type="cellIs" dxfId="1531" priority="1271" operator="notBetween">
      <formula>-0.9999999999</formula>
      <formula>0.9999999999</formula>
    </cfRule>
  </conditionalFormatting>
  <conditionalFormatting sqref="CI80:CJ82">
    <cfRule type="cellIs" dxfId="1530" priority="1270" operator="notBetween">
      <formula>-0.9999999999</formula>
      <formula>0.9999999999</formula>
    </cfRule>
  </conditionalFormatting>
  <conditionalFormatting sqref="DF80:DG83">
    <cfRule type="cellIs" dxfId="1529" priority="1250" operator="notBetween">
      <formula>-0.9999999999</formula>
      <formula>0.9999999999</formula>
    </cfRule>
  </conditionalFormatting>
  <conditionalFormatting sqref="CG79:CH79">
    <cfRule type="cellIs" dxfId="1528" priority="1273" operator="notBetween">
      <formula>-0.9999999999</formula>
      <formula>0.9999999999</formula>
    </cfRule>
  </conditionalFormatting>
  <conditionalFormatting sqref="CK80:CL83">
    <cfRule type="cellIs" dxfId="1527" priority="1265" operator="notBetween">
      <formula>-0.9999999999</formula>
      <formula>0.9999999999</formula>
    </cfRule>
  </conditionalFormatting>
  <conditionalFormatting sqref="AZ71:BK71">
    <cfRule type="cellIs" dxfId="1526" priority="1332" operator="notBetween">
      <formula>-2</formula>
      <formula>2</formula>
    </cfRule>
  </conditionalFormatting>
  <conditionalFormatting sqref="BL71:BM71">
    <cfRule type="cellIs" dxfId="1525" priority="1331" operator="notBetween">
      <formula>-2</formula>
      <formula>2</formula>
    </cfRule>
  </conditionalFormatting>
  <conditionalFormatting sqref="BN71:BS71">
    <cfRule type="cellIs" dxfId="1524" priority="1330" operator="notBetween">
      <formula>-2</formula>
      <formula>2</formula>
    </cfRule>
  </conditionalFormatting>
  <conditionalFormatting sqref="BU71:CF71">
    <cfRule type="cellIs" dxfId="1523" priority="1329" operator="notBetween">
      <formula>-2</formula>
      <formula>2</formula>
    </cfRule>
  </conditionalFormatting>
  <conditionalFormatting sqref="CG71:CH71">
    <cfRule type="cellIs" dxfId="1522" priority="1328" operator="notBetween">
      <formula>-2</formula>
      <formula>2</formula>
    </cfRule>
  </conditionalFormatting>
  <conditionalFormatting sqref="CI71:CN71">
    <cfRule type="cellIs" dxfId="1521" priority="1327" operator="notBetween">
      <formula>-2</formula>
      <formula>2</formula>
    </cfRule>
  </conditionalFormatting>
  <conditionalFormatting sqref="CP71:DA71">
    <cfRule type="cellIs" dxfId="1520" priority="1326" operator="notBetween">
      <formula>-2</formula>
      <formula>2</formula>
    </cfRule>
  </conditionalFormatting>
  <conditionalFormatting sqref="DB71:DC71">
    <cfRule type="cellIs" dxfId="1519" priority="1325" operator="notBetween">
      <formula>-2</formula>
      <formula>2</formula>
    </cfRule>
  </conditionalFormatting>
  <conditionalFormatting sqref="DD71:DI71">
    <cfRule type="cellIs" dxfId="1518" priority="1324" operator="notBetween">
      <formula>-2</formula>
      <formula>2</formula>
    </cfRule>
  </conditionalFormatting>
  <conditionalFormatting sqref="DK71:DV71">
    <cfRule type="cellIs" dxfId="1517" priority="1323" operator="notBetween">
      <formula>-2</formula>
      <formula>2</formula>
    </cfRule>
  </conditionalFormatting>
  <conditionalFormatting sqref="DW71:DX71">
    <cfRule type="cellIs" dxfId="1516" priority="1322" operator="notBetween">
      <formula>-2</formula>
      <formula>2</formula>
    </cfRule>
  </conditionalFormatting>
  <conditionalFormatting sqref="DY71:ED71">
    <cfRule type="cellIs" dxfId="1515" priority="1321" operator="notBetween">
      <formula>-2</formula>
      <formula>2</formula>
    </cfRule>
  </conditionalFormatting>
  <conditionalFormatting sqref="AS80:AT82">
    <cfRule type="cellIs" dxfId="1514" priority="1300" operator="notBetween">
      <formula>-0.9999999999</formula>
      <formula>0.9999999999</formula>
    </cfRule>
  </conditionalFormatting>
  <conditionalFormatting sqref="AS79:AT79">
    <cfRule type="cellIs" dxfId="1513" priority="1298" operator="notBetween">
      <formula>-0.9999999999</formula>
      <formula>0.9999999999</formula>
    </cfRule>
  </conditionalFormatting>
  <conditionalFormatting sqref="AU84:AV85">
    <cfRule type="cellIs" dxfId="1512" priority="1292" operator="notBetween">
      <formula>-0.9999999999</formula>
      <formula>0.9999999999</formula>
    </cfRule>
  </conditionalFormatting>
  <conditionalFormatting sqref="AS86:AT87 AS89:AT90">
    <cfRule type="cellIs" dxfId="1511" priority="1296" operator="notBetween">
      <formula>-0.9999999999</formula>
      <formula>0.9999999999</formula>
    </cfRule>
  </conditionalFormatting>
  <conditionalFormatting sqref="DY96:ED96">
    <cfRule type="cellIs" dxfId="1510" priority="1174" operator="notBetween">
      <formula>-0.9999999999</formula>
      <formula>0.9999999999</formula>
    </cfRule>
  </conditionalFormatting>
  <conditionalFormatting sqref="AU80:AV83">
    <cfRule type="cellIs" dxfId="1509" priority="1295" operator="notBetween">
      <formula>-0.9999999999</formula>
      <formula>0.9999999999</formula>
    </cfRule>
  </conditionalFormatting>
  <conditionalFormatting sqref="AU79:AV79">
    <cfRule type="cellIs" dxfId="1508" priority="1293" operator="notBetween">
      <formula>-0.9999999999</formula>
      <formula>0.9999999999</formula>
    </cfRule>
  </conditionalFormatting>
  <conditionalFormatting sqref="CI79:CJ79">
    <cfRule type="cellIs" dxfId="1507" priority="1268" operator="notBetween">
      <formula>-0.9999999999</formula>
      <formula>0.9999999999</formula>
    </cfRule>
  </conditionalFormatting>
  <conditionalFormatting sqref="CK84:CL85">
    <cfRule type="cellIs" dxfId="1506" priority="1262" operator="notBetween">
      <formula>-0.9999999999</formula>
      <formula>0.9999999999</formula>
    </cfRule>
  </conditionalFormatting>
  <conditionalFormatting sqref="CK79:CL79">
    <cfRule type="cellIs" dxfId="1505" priority="1263" operator="notBetween">
      <formula>-0.9999999999</formula>
      <formula>0.9999999999</formula>
    </cfRule>
  </conditionalFormatting>
  <conditionalFormatting sqref="CK78:CL78">
    <cfRule type="cellIs" dxfId="1504" priority="1264" operator="notBetween">
      <formula>-0.9999999999</formula>
      <formula>0.9999999999</formula>
    </cfRule>
  </conditionalFormatting>
  <conditionalFormatting sqref="DB80:DC82">
    <cfRule type="cellIs" dxfId="1503" priority="1260" operator="notBetween">
      <formula>-0.9999999999</formula>
      <formula>0.9999999999</formula>
    </cfRule>
  </conditionalFormatting>
  <conditionalFormatting sqref="DB79:DC79">
    <cfRule type="cellIs" dxfId="1502" priority="1258" operator="notBetween">
      <formula>-0.9999999999</formula>
      <formula>0.9999999999</formula>
    </cfRule>
  </conditionalFormatting>
  <conditionalFormatting sqref="DB86:DC87 DB89:DC90">
    <cfRule type="cellIs" dxfId="1501" priority="1256" operator="notBetween">
      <formula>-0.9999999999</formula>
      <formula>0.9999999999</formula>
    </cfRule>
  </conditionalFormatting>
  <conditionalFormatting sqref="DD79:DE79">
    <cfRule type="cellIs" dxfId="1500" priority="1253" operator="notBetween">
      <formula>-0.9999999999</formula>
      <formula>0.9999999999</formula>
    </cfRule>
  </conditionalFormatting>
  <conditionalFormatting sqref="DD86:DE87 DD89:DE90">
    <cfRule type="cellIs" dxfId="1499" priority="1251" operator="notBetween">
      <formula>-0.9999999999</formula>
      <formula>0.9999999999</formula>
    </cfRule>
  </conditionalFormatting>
  <conditionalFormatting sqref="DF78:DG78">
    <cfRule type="cellIs" dxfId="1498" priority="1249" operator="notBetween">
      <formula>-0.9999999999</formula>
      <formula>0.9999999999</formula>
    </cfRule>
  </conditionalFormatting>
  <conditionalFormatting sqref="DW80:DX82">
    <cfRule type="cellIs" dxfId="1497" priority="1245" operator="notBetween">
      <formula>-0.9999999999</formula>
      <formula>0.9999999999</formula>
    </cfRule>
  </conditionalFormatting>
  <conditionalFormatting sqref="DF84:DG85">
    <cfRule type="cellIs" dxfId="1496" priority="1247" operator="notBetween">
      <formula>-0.9999999999</formula>
      <formula>0.9999999999</formula>
    </cfRule>
  </conditionalFormatting>
  <conditionalFormatting sqref="DF79:DG79">
    <cfRule type="cellIs" dxfId="1495" priority="1248" operator="notBetween">
      <formula>-0.9999999999</formula>
      <formula>0.9999999999</formula>
    </cfRule>
  </conditionalFormatting>
  <conditionalFormatting sqref="DF86:DG87 DF89:DG91">
    <cfRule type="cellIs" dxfId="1494" priority="1246" operator="notBetween">
      <formula>-0.9999999999</formula>
      <formula>0.9999999999</formula>
    </cfRule>
  </conditionalFormatting>
  <conditionalFormatting sqref="DW79:DX79">
    <cfRule type="cellIs" dxfId="1493" priority="1243" operator="notBetween">
      <formula>-0.9999999999</formula>
      <formula>0.9999999999</formula>
    </cfRule>
  </conditionalFormatting>
  <conditionalFormatting sqref="EA79:EB79">
    <cfRule type="cellIs" dxfId="1492" priority="1233" operator="notBetween">
      <formula>-0.9999999999</formula>
      <formula>0.9999999999</formula>
    </cfRule>
  </conditionalFormatting>
  <conditionalFormatting sqref="DW86:DX87 DW89:DX90">
    <cfRule type="cellIs" dxfId="1491" priority="1241" operator="notBetween">
      <formula>-0.9999999999</formula>
      <formula>0.9999999999</formula>
    </cfRule>
  </conditionalFormatting>
  <conditionalFormatting sqref="DY80:DZ82">
    <cfRule type="cellIs" dxfId="1490" priority="1240" operator="notBetween">
      <formula>-0.9999999999</formula>
      <formula>0.9999999999</formula>
    </cfRule>
  </conditionalFormatting>
  <conditionalFormatting sqref="DY79:DZ79">
    <cfRule type="cellIs" dxfId="1489" priority="1238" operator="notBetween">
      <formula>-0.9999999999</formula>
      <formula>0.9999999999</formula>
    </cfRule>
  </conditionalFormatting>
  <conditionalFormatting sqref="DY86:DZ87 DY89:DZ90">
    <cfRule type="cellIs" dxfId="1488" priority="1236" operator="notBetween">
      <formula>-0.9999999999</formula>
      <formula>0.9999999999</formula>
    </cfRule>
  </conditionalFormatting>
  <conditionalFormatting sqref="EA80:EB83">
    <cfRule type="cellIs" dxfId="1487" priority="1235" operator="notBetween">
      <formula>-0.9999999999</formula>
      <formula>0.9999999999</formula>
    </cfRule>
  </conditionalFormatting>
  <conditionalFormatting sqref="EA84:EB85">
    <cfRule type="cellIs" dxfId="1486" priority="1232" operator="notBetween">
      <formula>-0.9999999999</formula>
      <formula>0.9999999999</formula>
    </cfRule>
  </conditionalFormatting>
  <conditionalFormatting sqref="EA78:EB78">
    <cfRule type="cellIs" dxfId="1485" priority="1234" operator="notBetween">
      <formula>-0.9999999999</formula>
      <formula>0.9999999999</formula>
    </cfRule>
  </conditionalFormatting>
  <conditionalFormatting sqref="EA86:EB87 EA89:EB91">
    <cfRule type="cellIs" dxfId="1484" priority="1231" operator="notBetween">
      <formula>-0.9999999999</formula>
      <formula>0.9999999999</formula>
    </cfRule>
  </conditionalFormatting>
  <conditionalFormatting sqref="X99:Y99">
    <cfRule type="cellIs" dxfId="1483" priority="1227" operator="notBetween">
      <formula>-0.0009999999</formula>
      <formula>0.0009999999</formula>
    </cfRule>
  </conditionalFormatting>
  <conditionalFormatting sqref="Z99:AC99">
    <cfRule type="cellIs" dxfId="1482" priority="1224" operator="notBetween">
      <formula>-0.0009999999</formula>
      <formula>0.0009999999</formula>
    </cfRule>
  </conditionalFormatting>
  <conditionalFormatting sqref="AS99:AT99">
    <cfRule type="cellIs" dxfId="1481" priority="1218" operator="notBetween">
      <formula>-0.0009999999</formula>
      <formula>0.0009999999</formula>
    </cfRule>
  </conditionalFormatting>
  <conditionalFormatting sqref="AU99">
    <cfRule type="cellIs" dxfId="1480" priority="1215" operator="notBetween">
      <formula>-0.0009999999</formula>
      <formula>0.0009999999</formula>
    </cfRule>
  </conditionalFormatting>
  <conditionalFormatting sqref="BN99:BO99">
    <cfRule type="cellIs" dxfId="1479" priority="1209" operator="notBetween">
      <formula>-0.0009999999</formula>
      <formula>0.0009999999</formula>
    </cfRule>
  </conditionalFormatting>
  <conditionalFormatting sqref="BP99">
    <cfRule type="cellIs" dxfId="1478" priority="1206" operator="notBetween">
      <formula>-0.0009999999</formula>
      <formula>0.0009999999</formula>
    </cfRule>
  </conditionalFormatting>
  <conditionalFormatting sqref="CI99:CJ99">
    <cfRule type="cellIs" dxfId="1477" priority="1200" operator="notBetween">
      <formula>-0.0009999999</formula>
      <formula>0.0009999999</formula>
    </cfRule>
  </conditionalFormatting>
  <conditionalFormatting sqref="CK99">
    <cfRule type="cellIs" dxfId="1476" priority="1197" operator="notBetween">
      <formula>-0.0009999999</formula>
      <formula>0.0009999999</formula>
    </cfRule>
  </conditionalFormatting>
  <conditionalFormatting sqref="DD99:DE99">
    <cfRule type="cellIs" dxfId="1475" priority="1191" operator="notBetween">
      <formula>-0.0009999999</formula>
      <formula>0.0009999999</formula>
    </cfRule>
  </conditionalFormatting>
  <conditionalFormatting sqref="DF99">
    <cfRule type="cellIs" dxfId="1474" priority="1188" operator="notBetween">
      <formula>-0.0009999999</formula>
      <formula>0.0009999999</formula>
    </cfRule>
  </conditionalFormatting>
  <conditionalFormatting sqref="DY99:DZ99">
    <cfRule type="cellIs" dxfId="1473" priority="1182" operator="notBetween">
      <formula>-0.0009999999</formula>
      <formula>0.0009999999</formula>
    </cfRule>
  </conditionalFormatting>
  <conditionalFormatting sqref="EA99">
    <cfRule type="cellIs" dxfId="1472" priority="1179" operator="notBetween">
      <formula>-0.0009999999</formula>
      <formula>0.0009999999</formula>
    </cfRule>
  </conditionalFormatting>
  <conditionalFormatting sqref="DD96:DI96 DD94:DI94 CI96:CN96 CI94:CN94 BN96:BS96 BN94:BS94 AS96:AX96 AS94:AX94 X96:AC96 X94:AC94">
    <cfRule type="cellIs" dxfId="1471" priority="1176" operator="notBetween">
      <formula>-0.9999999999</formula>
      <formula>0.9999999999</formula>
    </cfRule>
  </conditionalFormatting>
  <conditionalFormatting sqref="DY94:ED94">
    <cfRule type="cellIs" dxfId="1470" priority="1175" operator="notBetween">
      <formula>-0.9999999999</formula>
      <formula>0.9999999999</formula>
    </cfRule>
  </conditionalFormatting>
  <conditionalFormatting sqref="FI36">
    <cfRule type="cellIs" dxfId="1469" priority="1002" operator="notBetween">
      <formula>-2</formula>
      <formula>2</formula>
    </cfRule>
  </conditionalFormatting>
  <conditionalFormatting sqref="FI37:FI38 FI40:FI42">
    <cfRule type="cellIs" dxfId="1468" priority="1001" operator="notBetween">
      <formula>-2</formula>
      <formula>2</formula>
    </cfRule>
  </conditionalFormatting>
  <conditionalFormatting sqref="FI39">
    <cfRule type="cellIs" dxfId="1467" priority="1000" operator="notBetween">
      <formula>-2</formula>
      <formula>2</formula>
    </cfRule>
  </conditionalFormatting>
  <conditionalFormatting sqref="FI45">
    <cfRule type="cellIs" dxfId="1466" priority="999" operator="notBetween">
      <formula>-2</formula>
      <formula>2</formula>
    </cfRule>
  </conditionalFormatting>
  <conditionalFormatting sqref="EM26 EM12">
    <cfRule type="cellIs" dxfId="1465" priority="1148" operator="notBetween">
      <formula>-2</formula>
      <formula>2</formula>
    </cfRule>
  </conditionalFormatting>
  <conditionalFormatting sqref="EM13">
    <cfRule type="cellIs" dxfId="1464" priority="1147" operator="notBetween">
      <formula>-2</formula>
      <formula>2</formula>
    </cfRule>
  </conditionalFormatting>
  <conditionalFormatting sqref="EM17:EM19 EM14:EM15">
    <cfRule type="cellIs" dxfId="1463" priority="1146" operator="notBetween">
      <formula>-2</formula>
      <formula>2</formula>
    </cfRule>
  </conditionalFormatting>
  <conditionalFormatting sqref="EM16">
    <cfRule type="cellIs" dxfId="1462" priority="1145" operator="notBetween">
      <formula>-2</formula>
      <formula>2</formula>
    </cfRule>
  </conditionalFormatting>
  <conditionalFormatting sqref="EM22">
    <cfRule type="cellIs" dxfId="1461" priority="1144" operator="notBetween">
      <formula>-2</formula>
      <formula>2</formula>
    </cfRule>
  </conditionalFormatting>
  <conditionalFormatting sqref="EL49:EM49 EL35:EM35">
    <cfRule type="cellIs" dxfId="1460" priority="1143" operator="notBetween">
      <formula>-2</formula>
      <formula>2</formula>
    </cfRule>
  </conditionalFormatting>
  <conditionalFormatting sqref="EL36:EM36">
    <cfRule type="cellIs" dxfId="1459" priority="1142" operator="notBetween">
      <formula>-2</formula>
      <formula>2</formula>
    </cfRule>
  </conditionalFormatting>
  <conditionalFormatting sqref="EL40:EM42 EL37:EM38">
    <cfRule type="cellIs" dxfId="1458" priority="1141" operator="notBetween">
      <formula>-2</formula>
      <formula>2</formula>
    </cfRule>
  </conditionalFormatting>
  <conditionalFormatting sqref="EL39:EM39">
    <cfRule type="cellIs" dxfId="1457" priority="1140" operator="notBetween">
      <formula>-2</formula>
      <formula>2</formula>
    </cfRule>
  </conditionalFormatting>
  <conditionalFormatting sqref="EL45:EM45">
    <cfRule type="cellIs" dxfId="1456" priority="1139" operator="notBetween">
      <formula>-2</formula>
      <formula>2</formula>
    </cfRule>
  </conditionalFormatting>
  <conditionalFormatting sqref="EN12 EN26">
    <cfRule type="cellIs" dxfId="1455" priority="1138" operator="notBetween">
      <formula>-2</formula>
      <formula>2</formula>
    </cfRule>
  </conditionalFormatting>
  <conditionalFormatting sqref="EN13">
    <cfRule type="cellIs" dxfId="1454" priority="1137" operator="notBetween">
      <formula>-2</formula>
      <formula>2</formula>
    </cfRule>
  </conditionalFormatting>
  <conditionalFormatting sqref="EN14:EN15 EN17:EN19">
    <cfRule type="cellIs" dxfId="1453" priority="1136" operator="notBetween">
      <formula>-2</formula>
      <formula>2</formula>
    </cfRule>
  </conditionalFormatting>
  <conditionalFormatting sqref="EN16">
    <cfRule type="cellIs" dxfId="1452" priority="1135" operator="notBetween">
      <formula>-2</formula>
      <formula>2</formula>
    </cfRule>
  </conditionalFormatting>
  <conditionalFormatting sqref="EN22">
    <cfRule type="cellIs" dxfId="1451" priority="1134" operator="notBetween">
      <formula>-2</formula>
      <formula>2</formula>
    </cfRule>
  </conditionalFormatting>
  <conditionalFormatting sqref="EN35 EN49">
    <cfRule type="cellIs" dxfId="1450" priority="1133" operator="notBetween">
      <formula>-2</formula>
      <formula>2</formula>
    </cfRule>
  </conditionalFormatting>
  <conditionalFormatting sqref="EN36">
    <cfRule type="cellIs" dxfId="1449" priority="1132" operator="notBetween">
      <formula>-2</formula>
      <formula>2</formula>
    </cfRule>
  </conditionalFormatting>
  <conditionalFormatting sqref="EN37:EN38 EN40:EN42">
    <cfRule type="cellIs" dxfId="1448" priority="1131" operator="notBetween">
      <formula>-2</formula>
      <formula>2</formula>
    </cfRule>
  </conditionalFormatting>
  <conditionalFormatting sqref="EN39">
    <cfRule type="cellIs" dxfId="1447" priority="1130" operator="notBetween">
      <formula>-2</formula>
      <formula>2</formula>
    </cfRule>
  </conditionalFormatting>
  <conditionalFormatting sqref="EN45">
    <cfRule type="cellIs" dxfId="1446" priority="1129" operator="notBetween">
      <formula>-2</formula>
      <formula>2</formula>
    </cfRule>
  </conditionalFormatting>
  <conditionalFormatting sqref="EO35 EO49">
    <cfRule type="cellIs" dxfId="1445" priority="1127" operator="notBetween">
      <formula>-2</formula>
      <formula>2</formula>
    </cfRule>
  </conditionalFormatting>
  <conditionalFormatting sqref="EO36">
    <cfRule type="cellIs" dxfId="1444" priority="1126" operator="notBetween">
      <formula>-2</formula>
      <formula>2</formula>
    </cfRule>
  </conditionalFormatting>
  <conditionalFormatting sqref="EO37:EO38 EO40:EO42">
    <cfRule type="cellIs" dxfId="1443" priority="1125" operator="notBetween">
      <formula>-2</formula>
      <formula>2</formula>
    </cfRule>
  </conditionalFormatting>
  <conditionalFormatting sqref="EO39">
    <cfRule type="cellIs" dxfId="1442" priority="1124" operator="notBetween">
      <formula>-2</formula>
      <formula>2</formula>
    </cfRule>
  </conditionalFormatting>
  <conditionalFormatting sqref="EO45">
    <cfRule type="cellIs" dxfId="1441" priority="1123" operator="notBetween">
      <formula>-2</formula>
      <formula>2</formula>
    </cfRule>
  </conditionalFormatting>
  <conditionalFormatting sqref="EO26 EO12">
    <cfRule type="cellIs" dxfId="1440" priority="1122" operator="notBetween">
      <formula>-2</formula>
      <formula>2</formula>
    </cfRule>
  </conditionalFormatting>
  <conditionalFormatting sqref="EO13">
    <cfRule type="cellIs" dxfId="1439" priority="1121" operator="notBetween">
      <formula>-2</formula>
      <formula>2</formula>
    </cfRule>
  </conditionalFormatting>
  <conditionalFormatting sqref="EO17:EO19 EO14:EO15">
    <cfRule type="cellIs" dxfId="1438" priority="1120" operator="notBetween">
      <formula>-2</formula>
      <formula>2</formula>
    </cfRule>
  </conditionalFormatting>
  <conditionalFormatting sqref="EO16">
    <cfRule type="cellIs" dxfId="1437" priority="1119" operator="notBetween">
      <formula>-2</formula>
      <formula>2</formula>
    </cfRule>
  </conditionalFormatting>
  <conditionalFormatting sqref="EO22">
    <cfRule type="cellIs" dxfId="1436" priority="1118" operator="notBetween">
      <formula>-2</formula>
      <formula>2</formula>
    </cfRule>
  </conditionalFormatting>
  <conditionalFormatting sqref="EQ26:ER26 EQ12:ER12">
    <cfRule type="cellIs" dxfId="1435" priority="1117" operator="notBetween">
      <formula>-2</formula>
      <formula>2</formula>
    </cfRule>
  </conditionalFormatting>
  <conditionalFormatting sqref="EQ13:ER13">
    <cfRule type="cellIs" dxfId="1434" priority="1116" operator="notBetween">
      <formula>-2</formula>
      <formula>2</formula>
    </cfRule>
  </conditionalFormatting>
  <conditionalFormatting sqref="EQ17:ER19 EQ14:ER15">
    <cfRule type="cellIs" dxfId="1433" priority="1115" operator="notBetween">
      <formula>-2</formula>
      <formula>2</formula>
    </cfRule>
  </conditionalFormatting>
  <conditionalFormatting sqref="EQ16:ER16">
    <cfRule type="cellIs" dxfId="1432" priority="1114" operator="notBetween">
      <formula>-2</formula>
      <formula>2</formula>
    </cfRule>
  </conditionalFormatting>
  <conditionalFormatting sqref="EQ22:ER22">
    <cfRule type="cellIs" dxfId="1431" priority="1113" operator="notBetween">
      <formula>-2</formula>
      <formula>2</formula>
    </cfRule>
  </conditionalFormatting>
  <conditionalFormatting sqref="EQ49:ER49 EQ35:ER35">
    <cfRule type="cellIs" dxfId="1430" priority="1112" operator="notBetween">
      <formula>-2</formula>
      <formula>2</formula>
    </cfRule>
  </conditionalFormatting>
  <conditionalFormatting sqref="EQ36:ER36">
    <cfRule type="cellIs" dxfId="1429" priority="1111" operator="notBetween">
      <formula>-2</formula>
      <formula>2</formula>
    </cfRule>
  </conditionalFormatting>
  <conditionalFormatting sqref="EQ40:ER42 EQ37:ER38">
    <cfRule type="cellIs" dxfId="1428" priority="1110" operator="notBetween">
      <formula>-2</formula>
      <formula>2</formula>
    </cfRule>
  </conditionalFormatting>
  <conditionalFormatting sqref="EQ39:ER39">
    <cfRule type="cellIs" dxfId="1427" priority="1109" operator="notBetween">
      <formula>-2</formula>
      <formula>2</formula>
    </cfRule>
  </conditionalFormatting>
  <conditionalFormatting sqref="EQ45:ER45">
    <cfRule type="cellIs" dxfId="1426" priority="1108" operator="notBetween">
      <formula>-2</formula>
      <formula>2</formula>
    </cfRule>
  </conditionalFormatting>
  <conditionalFormatting sqref="ES12 ES26">
    <cfRule type="cellIs" dxfId="1425" priority="1107" operator="notBetween">
      <formula>-2</formula>
      <formula>2</formula>
    </cfRule>
  </conditionalFormatting>
  <conditionalFormatting sqref="ES13">
    <cfRule type="cellIs" dxfId="1424" priority="1106" operator="notBetween">
      <formula>-2</formula>
      <formula>2</formula>
    </cfRule>
  </conditionalFormatting>
  <conditionalFormatting sqref="ES14:ES15 ES17:ES19">
    <cfRule type="cellIs" dxfId="1423" priority="1105" operator="notBetween">
      <formula>-2</formula>
      <formula>2</formula>
    </cfRule>
  </conditionalFormatting>
  <conditionalFormatting sqref="ES16">
    <cfRule type="cellIs" dxfId="1422" priority="1104" operator="notBetween">
      <formula>-2</formula>
      <formula>2</formula>
    </cfRule>
  </conditionalFormatting>
  <conditionalFormatting sqref="ES22">
    <cfRule type="cellIs" dxfId="1421" priority="1103" operator="notBetween">
      <formula>-2</formula>
      <formula>2</formula>
    </cfRule>
  </conditionalFormatting>
  <conditionalFormatting sqref="ES35 ES49">
    <cfRule type="cellIs" dxfId="1420" priority="1102" operator="notBetween">
      <formula>-2</formula>
      <formula>2</formula>
    </cfRule>
  </conditionalFormatting>
  <conditionalFormatting sqref="ES36">
    <cfRule type="cellIs" dxfId="1419" priority="1101" operator="notBetween">
      <formula>-2</formula>
      <formula>2</formula>
    </cfRule>
  </conditionalFormatting>
  <conditionalFormatting sqref="ES37:ES38 ES40:ES42">
    <cfRule type="cellIs" dxfId="1418" priority="1100" operator="notBetween">
      <formula>-2</formula>
      <formula>2</formula>
    </cfRule>
  </conditionalFormatting>
  <conditionalFormatting sqref="ES39">
    <cfRule type="cellIs" dxfId="1417" priority="1099" operator="notBetween">
      <formula>-2</formula>
      <formula>2</formula>
    </cfRule>
  </conditionalFormatting>
  <conditionalFormatting sqref="ES45">
    <cfRule type="cellIs" dxfId="1416" priority="1098" operator="notBetween">
      <formula>-2</formula>
      <formula>2</formula>
    </cfRule>
  </conditionalFormatting>
  <conditionalFormatting sqref="ET35 ET49">
    <cfRule type="cellIs" dxfId="1415" priority="1096" operator="notBetween">
      <formula>-2</formula>
      <formula>2</formula>
    </cfRule>
  </conditionalFormatting>
  <conditionalFormatting sqref="ET36">
    <cfRule type="cellIs" dxfId="1414" priority="1095" operator="notBetween">
      <formula>-2</formula>
      <formula>2</formula>
    </cfRule>
  </conditionalFormatting>
  <conditionalFormatting sqref="ET37:ET38 ET40:ET42">
    <cfRule type="cellIs" dxfId="1413" priority="1094" operator="notBetween">
      <formula>-2</formula>
      <formula>2</formula>
    </cfRule>
  </conditionalFormatting>
  <conditionalFormatting sqref="ET39">
    <cfRule type="cellIs" dxfId="1412" priority="1093" operator="notBetween">
      <formula>-2</formula>
      <formula>2</formula>
    </cfRule>
  </conditionalFormatting>
  <conditionalFormatting sqref="ET45">
    <cfRule type="cellIs" dxfId="1411" priority="1092" operator="notBetween">
      <formula>-2</formula>
      <formula>2</formula>
    </cfRule>
  </conditionalFormatting>
  <conditionalFormatting sqref="ET26 ET12">
    <cfRule type="cellIs" dxfId="1410" priority="1091" operator="notBetween">
      <formula>-2</formula>
      <formula>2</formula>
    </cfRule>
  </conditionalFormatting>
  <conditionalFormatting sqref="ET13">
    <cfRule type="cellIs" dxfId="1409" priority="1090" operator="notBetween">
      <formula>-2</formula>
      <formula>2</formula>
    </cfRule>
  </conditionalFormatting>
  <conditionalFormatting sqref="ET17:ET19 ET14:ET15">
    <cfRule type="cellIs" dxfId="1408" priority="1089" operator="notBetween">
      <formula>-2</formula>
      <formula>2</formula>
    </cfRule>
  </conditionalFormatting>
  <conditionalFormatting sqref="ET16">
    <cfRule type="cellIs" dxfId="1407" priority="1088" operator="notBetween">
      <formula>-2</formula>
      <formula>2</formula>
    </cfRule>
  </conditionalFormatting>
  <conditionalFormatting sqref="ET22">
    <cfRule type="cellIs" dxfId="1406" priority="1087" operator="notBetween">
      <formula>-2</formula>
      <formula>2</formula>
    </cfRule>
  </conditionalFormatting>
  <conditionalFormatting sqref="EV26:EW26 EV12:EW12">
    <cfRule type="cellIs" dxfId="1405" priority="1086" operator="notBetween">
      <formula>-2</formula>
      <formula>2</formula>
    </cfRule>
  </conditionalFormatting>
  <conditionalFormatting sqref="EV13:EW13">
    <cfRule type="cellIs" dxfId="1404" priority="1085" operator="notBetween">
      <formula>-2</formula>
      <formula>2</formula>
    </cfRule>
  </conditionalFormatting>
  <conditionalFormatting sqref="EV17:EW19 EV14:EW15">
    <cfRule type="cellIs" dxfId="1403" priority="1084" operator="notBetween">
      <formula>-2</formula>
      <formula>2</formula>
    </cfRule>
  </conditionalFormatting>
  <conditionalFormatting sqref="EV16:EW16">
    <cfRule type="cellIs" dxfId="1402" priority="1083" operator="notBetween">
      <formula>-2</formula>
      <formula>2</formula>
    </cfRule>
  </conditionalFormatting>
  <conditionalFormatting sqref="EV22:EW22">
    <cfRule type="cellIs" dxfId="1401" priority="1082" operator="notBetween">
      <formula>-2</formula>
      <formula>2</formula>
    </cfRule>
  </conditionalFormatting>
  <conditionalFormatting sqref="EV49:EW49 EV35:EW35">
    <cfRule type="cellIs" dxfId="1400" priority="1081" operator="notBetween">
      <formula>-2</formula>
      <formula>2</formula>
    </cfRule>
  </conditionalFormatting>
  <conditionalFormatting sqref="EV36:EW36">
    <cfRule type="cellIs" dxfId="1399" priority="1080" operator="notBetween">
      <formula>-2</formula>
      <formula>2</formula>
    </cfRule>
  </conditionalFormatting>
  <conditionalFormatting sqref="EV40:EW42 EV37:EW38">
    <cfRule type="cellIs" dxfId="1398" priority="1079" operator="notBetween">
      <formula>-2</formula>
      <formula>2</formula>
    </cfRule>
  </conditionalFormatting>
  <conditionalFormatting sqref="EV39:EW39">
    <cfRule type="cellIs" dxfId="1397" priority="1078" operator="notBetween">
      <formula>-2</formula>
      <formula>2</formula>
    </cfRule>
  </conditionalFormatting>
  <conditionalFormatting sqref="EV45:EW45">
    <cfRule type="cellIs" dxfId="1396" priority="1077" operator="notBetween">
      <formula>-2</formula>
      <formula>2</formula>
    </cfRule>
  </conditionalFormatting>
  <conditionalFormatting sqref="EX12 EX26">
    <cfRule type="cellIs" dxfId="1395" priority="1076" operator="notBetween">
      <formula>-2</formula>
      <formula>2</formula>
    </cfRule>
  </conditionalFormatting>
  <conditionalFormatting sqref="EX13">
    <cfRule type="cellIs" dxfId="1394" priority="1075" operator="notBetween">
      <formula>-2</formula>
      <formula>2</formula>
    </cfRule>
  </conditionalFormatting>
  <conditionalFormatting sqref="EX14:EX15 EX17:EX19">
    <cfRule type="cellIs" dxfId="1393" priority="1074" operator="notBetween">
      <formula>-2</formula>
      <formula>2</formula>
    </cfRule>
  </conditionalFormatting>
  <conditionalFormatting sqref="EX16">
    <cfRule type="cellIs" dxfId="1392" priority="1073" operator="notBetween">
      <formula>-2</formula>
      <formula>2</formula>
    </cfRule>
  </conditionalFormatting>
  <conditionalFormatting sqref="EX22">
    <cfRule type="cellIs" dxfId="1391" priority="1072" operator="notBetween">
      <formula>-2</formula>
      <formula>2</formula>
    </cfRule>
  </conditionalFormatting>
  <conditionalFormatting sqref="EX35 EX49">
    <cfRule type="cellIs" dxfId="1390" priority="1071" operator="notBetween">
      <formula>-2</formula>
      <formula>2</formula>
    </cfRule>
  </conditionalFormatting>
  <conditionalFormatting sqref="EX36">
    <cfRule type="cellIs" dxfId="1389" priority="1070" operator="notBetween">
      <formula>-2</formula>
      <formula>2</formula>
    </cfRule>
  </conditionalFormatting>
  <conditionalFormatting sqref="EX37:EX38 EX40:EX42">
    <cfRule type="cellIs" dxfId="1388" priority="1069" operator="notBetween">
      <formula>-2</formula>
      <formula>2</formula>
    </cfRule>
  </conditionalFormatting>
  <conditionalFormatting sqref="EX39">
    <cfRule type="cellIs" dxfId="1387" priority="1068" operator="notBetween">
      <formula>-2</formula>
      <formula>2</formula>
    </cfRule>
  </conditionalFormatting>
  <conditionalFormatting sqref="EX45">
    <cfRule type="cellIs" dxfId="1386" priority="1067" operator="notBetween">
      <formula>-2</formula>
      <formula>2</formula>
    </cfRule>
  </conditionalFormatting>
  <conditionalFormatting sqref="EY35 EY49">
    <cfRule type="cellIs" dxfId="1385" priority="1065" operator="notBetween">
      <formula>-2</formula>
      <formula>2</formula>
    </cfRule>
  </conditionalFormatting>
  <conditionalFormatting sqref="EY36">
    <cfRule type="cellIs" dxfId="1384" priority="1064" operator="notBetween">
      <formula>-2</formula>
      <formula>2</formula>
    </cfRule>
  </conditionalFormatting>
  <conditionalFormatting sqref="EY37:EY38 EY40:EY42">
    <cfRule type="cellIs" dxfId="1383" priority="1063" operator="notBetween">
      <formula>-2</formula>
      <formula>2</formula>
    </cfRule>
  </conditionalFormatting>
  <conditionalFormatting sqref="EY39">
    <cfRule type="cellIs" dxfId="1382" priority="1062" operator="notBetween">
      <formula>-2</formula>
      <formula>2</formula>
    </cfRule>
  </conditionalFormatting>
  <conditionalFormatting sqref="EY45">
    <cfRule type="cellIs" dxfId="1381" priority="1061" operator="notBetween">
      <formula>-2</formula>
      <formula>2</formula>
    </cfRule>
  </conditionalFormatting>
  <conditionalFormatting sqref="EY26 EY12">
    <cfRule type="cellIs" dxfId="1380" priority="1060" operator="notBetween">
      <formula>-2</formula>
      <formula>2</formula>
    </cfRule>
  </conditionalFormatting>
  <conditionalFormatting sqref="EY13">
    <cfRule type="cellIs" dxfId="1379" priority="1059" operator="notBetween">
      <formula>-2</formula>
      <formula>2</formula>
    </cfRule>
  </conditionalFormatting>
  <conditionalFormatting sqref="EY17:EY19 EY14:EY15">
    <cfRule type="cellIs" dxfId="1378" priority="1058" operator="notBetween">
      <formula>-2</formula>
      <formula>2</formula>
    </cfRule>
  </conditionalFormatting>
  <conditionalFormatting sqref="EY16">
    <cfRule type="cellIs" dxfId="1377" priority="1057" operator="notBetween">
      <formula>-2</formula>
      <formula>2</formula>
    </cfRule>
  </conditionalFormatting>
  <conditionalFormatting sqref="EY22">
    <cfRule type="cellIs" dxfId="1376" priority="1056" operator="notBetween">
      <formula>-2</formula>
      <formula>2</formula>
    </cfRule>
  </conditionalFormatting>
  <conditionalFormatting sqref="FA26:FB26 FA12:FB12">
    <cfRule type="cellIs" dxfId="1375" priority="1055" operator="notBetween">
      <formula>-2</formula>
      <formula>2</formula>
    </cfRule>
  </conditionalFormatting>
  <conditionalFormatting sqref="FA13:FB13">
    <cfRule type="cellIs" dxfId="1374" priority="1054" operator="notBetween">
      <formula>-2</formula>
      <formula>2</formula>
    </cfRule>
  </conditionalFormatting>
  <conditionalFormatting sqref="FA17:FB19 FA14:FB14">
    <cfRule type="cellIs" dxfId="1373" priority="1053" operator="notBetween">
      <formula>-2</formula>
      <formula>2</formula>
    </cfRule>
  </conditionalFormatting>
  <conditionalFormatting sqref="FA22:FB22">
    <cfRule type="cellIs" dxfId="1372" priority="1051" operator="notBetween">
      <formula>-2</formula>
      <formula>2</formula>
    </cfRule>
  </conditionalFormatting>
  <conditionalFormatting sqref="FA49:FB49 FA35:FB35">
    <cfRule type="cellIs" dxfId="1371" priority="1050" operator="notBetween">
      <formula>-2</formula>
      <formula>2</formula>
    </cfRule>
  </conditionalFormatting>
  <conditionalFormatting sqref="FA36:FB36">
    <cfRule type="cellIs" dxfId="1370" priority="1049" operator="notBetween">
      <formula>-2</formula>
      <formula>2</formula>
    </cfRule>
  </conditionalFormatting>
  <conditionalFormatting sqref="FA40:FB42 FA37:FB38">
    <cfRule type="cellIs" dxfId="1369" priority="1048" operator="notBetween">
      <formula>-2</formula>
      <formula>2</formula>
    </cfRule>
  </conditionalFormatting>
  <conditionalFormatting sqref="FA39:FB39">
    <cfRule type="cellIs" dxfId="1368" priority="1047" operator="notBetween">
      <formula>-2</formula>
      <formula>2</formula>
    </cfRule>
  </conditionalFormatting>
  <conditionalFormatting sqref="FA45:FB45">
    <cfRule type="cellIs" dxfId="1367" priority="1046" operator="notBetween">
      <formula>-2</formula>
      <formula>2</formula>
    </cfRule>
  </conditionalFormatting>
  <conditionalFormatting sqref="FC12 FC26">
    <cfRule type="cellIs" dxfId="1366" priority="1045" operator="notBetween">
      <formula>-2</formula>
      <formula>2</formula>
    </cfRule>
  </conditionalFormatting>
  <conditionalFormatting sqref="FC13">
    <cfRule type="cellIs" dxfId="1365" priority="1044" operator="notBetween">
      <formula>-2</formula>
      <formula>2</formula>
    </cfRule>
  </conditionalFormatting>
  <conditionalFormatting sqref="FC14:FC15 FC17:FC19">
    <cfRule type="cellIs" dxfId="1364" priority="1043" operator="notBetween">
      <formula>-2</formula>
      <formula>2</formula>
    </cfRule>
  </conditionalFormatting>
  <conditionalFormatting sqref="FC16">
    <cfRule type="cellIs" dxfId="1363" priority="1042" operator="notBetween">
      <formula>-2</formula>
      <formula>2</formula>
    </cfRule>
  </conditionalFormatting>
  <conditionalFormatting sqref="FC22">
    <cfRule type="cellIs" dxfId="1362" priority="1041" operator="notBetween">
      <formula>-2</formula>
      <formula>2</formula>
    </cfRule>
  </conditionalFormatting>
  <conditionalFormatting sqref="FC35 FC49">
    <cfRule type="cellIs" dxfId="1361" priority="1040" operator="notBetween">
      <formula>-2</formula>
      <formula>2</formula>
    </cfRule>
  </conditionalFormatting>
  <conditionalFormatting sqref="FC36">
    <cfRule type="cellIs" dxfId="1360" priority="1039" operator="notBetween">
      <formula>-2</formula>
      <formula>2</formula>
    </cfRule>
  </conditionalFormatting>
  <conditionalFormatting sqref="FC37:FC38 FC40:FC42">
    <cfRule type="cellIs" dxfId="1359" priority="1038" operator="notBetween">
      <formula>-2</formula>
      <formula>2</formula>
    </cfRule>
  </conditionalFormatting>
  <conditionalFormatting sqref="FC39">
    <cfRule type="cellIs" dxfId="1358" priority="1037" operator="notBetween">
      <formula>-2</formula>
      <formula>2</formula>
    </cfRule>
  </conditionalFormatting>
  <conditionalFormatting sqref="FC45">
    <cfRule type="cellIs" dxfId="1357" priority="1036" operator="notBetween">
      <formula>-2</formula>
      <formula>2</formula>
    </cfRule>
  </conditionalFormatting>
  <conditionalFormatting sqref="FD35 FD49">
    <cfRule type="cellIs" dxfId="1356" priority="1034" operator="notBetween">
      <formula>-2</formula>
      <formula>2</formula>
    </cfRule>
  </conditionalFormatting>
  <conditionalFormatting sqref="FD36">
    <cfRule type="cellIs" dxfId="1355" priority="1033" operator="notBetween">
      <formula>-2</formula>
      <formula>2</formula>
    </cfRule>
  </conditionalFormatting>
  <conditionalFormatting sqref="FD37:FD38 FD40:FD42">
    <cfRule type="cellIs" dxfId="1354" priority="1032" operator="notBetween">
      <formula>-2</formula>
      <formula>2</formula>
    </cfRule>
  </conditionalFormatting>
  <conditionalFormatting sqref="FD39">
    <cfRule type="cellIs" dxfId="1353" priority="1031" operator="notBetween">
      <formula>-2</formula>
      <formula>2</formula>
    </cfRule>
  </conditionalFormatting>
  <conditionalFormatting sqref="FD45">
    <cfRule type="cellIs" dxfId="1352" priority="1030" operator="notBetween">
      <formula>-2</formula>
      <formula>2</formula>
    </cfRule>
  </conditionalFormatting>
  <conditionalFormatting sqref="FD26 FD12">
    <cfRule type="cellIs" dxfId="1351" priority="1029" operator="notBetween">
      <formula>-2</formula>
      <formula>2</formula>
    </cfRule>
  </conditionalFormatting>
  <conditionalFormatting sqref="FD13">
    <cfRule type="cellIs" dxfId="1350" priority="1028" operator="notBetween">
      <formula>-2</formula>
      <formula>2</formula>
    </cfRule>
  </conditionalFormatting>
  <conditionalFormatting sqref="FD17:FD19 FD14:FD15">
    <cfRule type="cellIs" dxfId="1349" priority="1027" operator="notBetween">
      <formula>-2</formula>
      <formula>2</formula>
    </cfRule>
  </conditionalFormatting>
  <conditionalFormatting sqref="FD16">
    <cfRule type="cellIs" dxfId="1348" priority="1026" operator="notBetween">
      <formula>-2</formula>
      <formula>2</formula>
    </cfRule>
  </conditionalFormatting>
  <conditionalFormatting sqref="FD22">
    <cfRule type="cellIs" dxfId="1347" priority="1025" operator="notBetween">
      <formula>-2</formula>
      <formula>2</formula>
    </cfRule>
  </conditionalFormatting>
  <conditionalFormatting sqref="FF26:FG26 FF12:FG12">
    <cfRule type="cellIs" dxfId="1346" priority="1024" operator="notBetween">
      <formula>-2</formula>
      <formula>2</formula>
    </cfRule>
  </conditionalFormatting>
  <conditionalFormatting sqref="FF13:FG13">
    <cfRule type="cellIs" dxfId="1345" priority="1023" operator="notBetween">
      <formula>-2</formula>
      <formula>2</formula>
    </cfRule>
  </conditionalFormatting>
  <conditionalFormatting sqref="FF17:FG19 FF14:FG15">
    <cfRule type="cellIs" dxfId="1344" priority="1022" operator="notBetween">
      <formula>-2</formula>
      <formula>2</formula>
    </cfRule>
  </conditionalFormatting>
  <conditionalFormatting sqref="FF16:FG16">
    <cfRule type="cellIs" dxfId="1343" priority="1021" operator="notBetween">
      <formula>-2</formula>
      <formula>2</formula>
    </cfRule>
  </conditionalFormatting>
  <conditionalFormatting sqref="FF22:FG22">
    <cfRule type="cellIs" dxfId="1342" priority="1020" operator="notBetween">
      <formula>-2</formula>
      <formula>2</formula>
    </cfRule>
  </conditionalFormatting>
  <conditionalFormatting sqref="FF49:FG49 FF35:FG35">
    <cfRule type="cellIs" dxfId="1341" priority="1019" operator="notBetween">
      <formula>-2</formula>
      <formula>2</formula>
    </cfRule>
  </conditionalFormatting>
  <conditionalFormatting sqref="FF36:FG36">
    <cfRule type="cellIs" dxfId="1340" priority="1018" operator="notBetween">
      <formula>-2</formula>
      <formula>2</formula>
    </cfRule>
  </conditionalFormatting>
  <conditionalFormatting sqref="FF40:FG42 FF37:FG38">
    <cfRule type="cellIs" dxfId="1339" priority="1017" operator="notBetween">
      <formula>-2</formula>
      <formula>2</formula>
    </cfRule>
  </conditionalFormatting>
  <conditionalFormatting sqref="FF39:FG39">
    <cfRule type="cellIs" dxfId="1338" priority="1016" operator="notBetween">
      <formula>-2</formula>
      <formula>2</formula>
    </cfRule>
  </conditionalFormatting>
  <conditionalFormatting sqref="FF45:FG45">
    <cfRule type="cellIs" dxfId="1337" priority="1015" operator="notBetween">
      <formula>-2</formula>
      <formula>2</formula>
    </cfRule>
  </conditionalFormatting>
  <conditionalFormatting sqref="FH12 FH26">
    <cfRule type="cellIs" dxfId="1336" priority="1014" operator="notBetween">
      <formula>-2</formula>
      <formula>2</formula>
    </cfRule>
  </conditionalFormatting>
  <conditionalFormatting sqref="FH13">
    <cfRule type="cellIs" dxfId="1335" priority="1013" operator="notBetween">
      <formula>-2</formula>
      <formula>2</formula>
    </cfRule>
  </conditionalFormatting>
  <conditionalFormatting sqref="FH14:FH15 FH17:FH19">
    <cfRule type="cellIs" dxfId="1334" priority="1012" operator="notBetween">
      <formula>-2</formula>
      <formula>2</formula>
    </cfRule>
  </conditionalFormatting>
  <conditionalFormatting sqref="FH16">
    <cfRule type="cellIs" dxfId="1333" priority="1011" operator="notBetween">
      <formula>-2</formula>
      <formula>2</formula>
    </cfRule>
  </conditionalFormatting>
  <conditionalFormatting sqref="FH22">
    <cfRule type="cellIs" dxfId="1332" priority="1010" operator="notBetween">
      <formula>-2</formula>
      <formula>2</formula>
    </cfRule>
  </conditionalFormatting>
  <conditionalFormatting sqref="FH35 FH49">
    <cfRule type="cellIs" dxfId="1331" priority="1009" operator="notBetween">
      <formula>-2</formula>
      <formula>2</formula>
    </cfRule>
  </conditionalFormatting>
  <conditionalFormatting sqref="FH36">
    <cfRule type="cellIs" dxfId="1330" priority="1008" operator="notBetween">
      <formula>-2</formula>
      <formula>2</formula>
    </cfRule>
  </conditionalFormatting>
  <conditionalFormatting sqref="FH37:FH38 FH40:FH42">
    <cfRule type="cellIs" dxfId="1329" priority="1007" operator="notBetween">
      <formula>-2</formula>
      <formula>2</formula>
    </cfRule>
  </conditionalFormatting>
  <conditionalFormatting sqref="FH39">
    <cfRule type="cellIs" dxfId="1328" priority="1006" operator="notBetween">
      <formula>-2</formula>
      <formula>2</formula>
    </cfRule>
  </conditionalFormatting>
  <conditionalFormatting sqref="FH45">
    <cfRule type="cellIs" dxfId="1327" priority="1005" operator="notBetween">
      <formula>-2</formula>
      <formula>2</formula>
    </cfRule>
  </conditionalFormatting>
  <conditionalFormatting sqref="FI35 FI49">
    <cfRule type="cellIs" dxfId="1326" priority="1003" operator="notBetween">
      <formula>-2</formula>
      <formula>2</formula>
    </cfRule>
  </conditionalFormatting>
  <conditionalFormatting sqref="FI26 FI12">
    <cfRule type="cellIs" dxfId="1325" priority="998" operator="notBetween">
      <formula>-2</formula>
      <formula>2</formula>
    </cfRule>
  </conditionalFormatting>
  <conditionalFormatting sqref="FI13">
    <cfRule type="cellIs" dxfId="1324" priority="997" operator="notBetween">
      <formula>-2</formula>
      <formula>2</formula>
    </cfRule>
  </conditionalFormatting>
  <conditionalFormatting sqref="FI17:FI19 FI14:FI15">
    <cfRule type="cellIs" dxfId="1323" priority="996" operator="notBetween">
      <formula>-2</formula>
      <formula>2</formula>
    </cfRule>
  </conditionalFormatting>
  <conditionalFormatting sqref="FI16">
    <cfRule type="cellIs" dxfId="1322" priority="995" operator="notBetween">
      <formula>-2</formula>
      <formula>2</formula>
    </cfRule>
  </conditionalFormatting>
  <conditionalFormatting sqref="FI22">
    <cfRule type="cellIs" dxfId="1321" priority="994" operator="notBetween">
      <formula>-2</formula>
      <formula>2</formula>
    </cfRule>
  </conditionalFormatting>
  <conditionalFormatting sqref="X95:AA95 X93:AA93">
    <cfRule type="cellIs" dxfId="1320" priority="993" operator="notBetween">
      <formula>-0.9999999999</formula>
      <formula>0.9999999999</formula>
    </cfRule>
  </conditionalFormatting>
  <conditionalFormatting sqref="AS95:AV95 AS93:AV93">
    <cfRule type="cellIs" dxfId="1319" priority="992" operator="notBetween">
      <formula>-0.9999999999</formula>
      <formula>0.9999999999</formula>
    </cfRule>
  </conditionalFormatting>
  <conditionalFormatting sqref="BN95:BQ95 BN93:BQ93">
    <cfRule type="cellIs" dxfId="1318" priority="991" operator="notBetween">
      <formula>-0.9999999999</formula>
      <formula>0.9999999999</formula>
    </cfRule>
  </conditionalFormatting>
  <conditionalFormatting sqref="CI93:CL93">
    <cfRule type="cellIs" dxfId="1317" priority="990" operator="notBetween">
      <formula>-0.9999999999</formula>
      <formula>0.9999999999</formula>
    </cfRule>
  </conditionalFormatting>
  <conditionalFormatting sqref="CI95:CL95">
    <cfRule type="cellIs" dxfId="1316" priority="989" operator="notBetween">
      <formula>-0.9999999999</formula>
      <formula>0.9999999999</formula>
    </cfRule>
  </conditionalFormatting>
  <conditionalFormatting sqref="DD93:DG93">
    <cfRule type="cellIs" dxfId="1315" priority="988" operator="notBetween">
      <formula>-0.9999999999</formula>
      <formula>0.9999999999</formula>
    </cfRule>
  </conditionalFormatting>
  <conditionalFormatting sqref="DD95:DG95">
    <cfRule type="cellIs" dxfId="1314" priority="987" operator="notBetween">
      <formula>-0.9999999999</formula>
      <formula>0.9999999999</formula>
    </cfRule>
  </conditionalFormatting>
  <conditionalFormatting sqref="DY95:EB95 DY93:EB93">
    <cfRule type="cellIs" dxfId="1313" priority="986" operator="notBetween">
      <formula>-0.9999999999</formula>
      <formula>0.9999999999</formula>
    </cfRule>
  </conditionalFormatting>
  <conditionalFormatting sqref="V83:W83">
    <cfRule type="cellIs" dxfId="1312" priority="985" operator="notBetween">
      <formula>-0.9999999999</formula>
      <formula>0.9999999999</formula>
    </cfRule>
  </conditionalFormatting>
  <conditionalFormatting sqref="V85">
    <cfRule type="cellIs" dxfId="1311" priority="984" operator="notBetween">
      <formula>-0.9999999999</formula>
      <formula>0.9999999999</formula>
    </cfRule>
  </conditionalFormatting>
  <conditionalFormatting sqref="V85:W85">
    <cfRule type="cellIs" dxfId="1310" priority="982" operator="notBetween">
      <formula>-0.9999999999</formula>
      <formula>0.9999999999</formula>
    </cfRule>
  </conditionalFormatting>
  <conditionalFormatting sqref="W85">
    <cfRule type="cellIs" dxfId="1309" priority="981" operator="notBetween">
      <formula>-0.9999999999</formula>
      <formula>0.9999999999</formula>
    </cfRule>
  </conditionalFormatting>
  <conditionalFormatting sqref="W85">
    <cfRule type="cellIs" dxfId="1308" priority="983" operator="notBetween">
      <formula>-0.9999999999</formula>
      <formula>0.9999999999</formula>
    </cfRule>
  </conditionalFormatting>
  <conditionalFormatting sqref="W85">
    <cfRule type="cellIs" dxfId="1307" priority="980" operator="notBetween">
      <formula>-0.9999999999</formula>
      <formula>0.9999999999</formula>
    </cfRule>
  </conditionalFormatting>
  <conditionalFormatting sqref="V84:W84">
    <cfRule type="cellIs" dxfId="1306" priority="979" operator="notBetween">
      <formula>-0.9999999999</formula>
      <formula>0.9999999999</formula>
    </cfRule>
  </conditionalFormatting>
  <conditionalFormatting sqref="X83:Y83">
    <cfRule type="cellIs" dxfId="1305" priority="978" operator="notBetween">
      <formula>-0.9999999999</formula>
      <formula>0.9999999999</formula>
    </cfRule>
  </conditionalFormatting>
  <conditionalFormatting sqref="X85:Y85">
    <cfRule type="cellIs" dxfId="1304" priority="977" operator="notBetween">
      <formula>-0.9999999999</formula>
      <formula>0.9999999999</formula>
    </cfRule>
  </conditionalFormatting>
  <conditionalFormatting sqref="W85">
    <cfRule type="cellIs" dxfId="1303" priority="976" operator="notBetween">
      <formula>-0.9999999999</formula>
      <formula>0.9999999999</formula>
    </cfRule>
  </conditionalFormatting>
  <conditionalFormatting sqref="AS84">
    <cfRule type="cellIs" dxfId="1302" priority="975" operator="notBetween">
      <formula>-0.9999999999</formula>
      <formula>0.9999999999</formula>
    </cfRule>
  </conditionalFormatting>
  <conditionalFormatting sqref="AQ83">
    <cfRule type="cellIs" dxfId="1301" priority="974" operator="notBetween">
      <formula>-0.9999999999</formula>
      <formula>0.9999999999</formula>
    </cfRule>
  </conditionalFormatting>
  <conditionalFormatting sqref="AQ85">
    <cfRule type="cellIs" dxfId="1300" priority="973" operator="notBetween">
      <formula>-0.9999999999</formula>
      <formula>0.9999999999</formula>
    </cfRule>
  </conditionalFormatting>
  <conditionalFormatting sqref="AQ85">
    <cfRule type="cellIs" dxfId="1299" priority="971" operator="notBetween">
      <formula>-0.9999999999</formula>
      <formula>0.9999999999</formula>
    </cfRule>
  </conditionalFormatting>
  <conditionalFormatting sqref="AQ84">
    <cfRule type="cellIs" dxfId="1298" priority="968" operator="notBetween">
      <formula>-0.9999999999</formula>
      <formula>0.9999999999</formula>
    </cfRule>
  </conditionalFormatting>
  <conditionalFormatting sqref="AS83">
    <cfRule type="cellIs" dxfId="1297" priority="967" operator="notBetween">
      <formula>-0.9999999999</formula>
      <formula>0.9999999999</formula>
    </cfRule>
  </conditionalFormatting>
  <conditionalFormatting sqref="AS85">
    <cfRule type="cellIs" dxfId="1296" priority="966" operator="notBetween">
      <formula>-0.9999999999</formula>
      <formula>0.9999999999</formula>
    </cfRule>
  </conditionalFormatting>
  <conditionalFormatting sqref="AR83">
    <cfRule type="cellIs" dxfId="1295" priority="964" operator="notBetween">
      <formula>-0.9999999999</formula>
      <formula>0.9999999999</formula>
    </cfRule>
  </conditionalFormatting>
  <conditionalFormatting sqref="AR85">
    <cfRule type="cellIs" dxfId="1294" priority="963" operator="notBetween">
      <formula>-0.9999999999</formula>
      <formula>0.9999999999</formula>
    </cfRule>
  </conditionalFormatting>
  <conditionalFormatting sqref="AR85">
    <cfRule type="cellIs" dxfId="1293" priority="962" operator="notBetween">
      <formula>-0.9999999999</formula>
      <formula>0.9999999999</formula>
    </cfRule>
  </conditionalFormatting>
  <conditionalFormatting sqref="AR84">
    <cfRule type="cellIs" dxfId="1292" priority="961" operator="notBetween">
      <formula>-0.9999999999</formula>
      <formula>0.9999999999</formula>
    </cfRule>
  </conditionalFormatting>
  <conditionalFormatting sqref="AT84">
    <cfRule type="cellIs" dxfId="1291" priority="960" operator="notBetween">
      <formula>-0.9999999999</formula>
      <formula>0.9999999999</formula>
    </cfRule>
  </conditionalFormatting>
  <conditionalFormatting sqref="AT83">
    <cfRule type="cellIs" dxfId="1290" priority="959" operator="notBetween">
      <formula>-0.9999999999</formula>
      <formula>0.9999999999</formula>
    </cfRule>
  </conditionalFormatting>
  <conditionalFormatting sqref="AT85">
    <cfRule type="cellIs" dxfId="1289" priority="958" operator="notBetween">
      <formula>-0.9999999999</formula>
      <formula>0.9999999999</formula>
    </cfRule>
  </conditionalFormatting>
  <conditionalFormatting sqref="BN84">
    <cfRule type="cellIs" dxfId="1288" priority="957" operator="notBetween">
      <formula>-0.9999999999</formula>
      <formula>0.9999999999</formula>
    </cfRule>
  </conditionalFormatting>
  <conditionalFormatting sqref="BL83">
    <cfRule type="cellIs" dxfId="1287" priority="956" operator="notBetween">
      <formula>-0.9999999999</formula>
      <formula>0.9999999999</formula>
    </cfRule>
  </conditionalFormatting>
  <conditionalFormatting sqref="BL85">
    <cfRule type="cellIs" dxfId="1286" priority="955" operator="notBetween">
      <formula>-0.9999999999</formula>
      <formula>0.9999999999</formula>
    </cfRule>
  </conditionalFormatting>
  <conditionalFormatting sqref="BL85">
    <cfRule type="cellIs" dxfId="1285" priority="953" operator="notBetween">
      <formula>-0.9999999999</formula>
      <formula>0.9999999999</formula>
    </cfRule>
  </conditionalFormatting>
  <conditionalFormatting sqref="BL84">
    <cfRule type="cellIs" dxfId="1284" priority="950" operator="notBetween">
      <formula>-0.9999999999</formula>
      <formula>0.9999999999</formula>
    </cfRule>
  </conditionalFormatting>
  <conditionalFormatting sqref="BN83">
    <cfRule type="cellIs" dxfId="1283" priority="949" operator="notBetween">
      <formula>-0.9999999999</formula>
      <formula>0.9999999999</formula>
    </cfRule>
  </conditionalFormatting>
  <conditionalFormatting sqref="BN85">
    <cfRule type="cellIs" dxfId="1282" priority="948" operator="notBetween">
      <formula>-0.9999999999</formula>
      <formula>0.9999999999</formula>
    </cfRule>
  </conditionalFormatting>
  <conditionalFormatting sqref="BM83">
    <cfRule type="cellIs" dxfId="1281" priority="946" operator="notBetween">
      <formula>-0.9999999999</formula>
      <formula>0.9999999999</formula>
    </cfRule>
  </conditionalFormatting>
  <conditionalFormatting sqref="BM85">
    <cfRule type="cellIs" dxfId="1280" priority="945" operator="notBetween">
      <formula>-0.9999999999</formula>
      <formula>0.9999999999</formula>
    </cfRule>
  </conditionalFormatting>
  <conditionalFormatting sqref="BM85">
    <cfRule type="cellIs" dxfId="1279" priority="944" operator="notBetween">
      <formula>-0.9999999999</formula>
      <formula>0.9999999999</formula>
    </cfRule>
  </conditionalFormatting>
  <conditionalFormatting sqref="BM84">
    <cfRule type="cellIs" dxfId="1278" priority="943" operator="notBetween">
      <formula>-0.9999999999</formula>
      <formula>0.9999999999</formula>
    </cfRule>
  </conditionalFormatting>
  <conditionalFormatting sqref="BO84">
    <cfRule type="cellIs" dxfId="1277" priority="942" operator="notBetween">
      <formula>-0.9999999999</formula>
      <formula>0.9999999999</formula>
    </cfRule>
  </conditionalFormatting>
  <conditionalFormatting sqref="BO83">
    <cfRule type="cellIs" dxfId="1276" priority="941" operator="notBetween">
      <formula>-0.9999999999</formula>
      <formula>0.9999999999</formula>
    </cfRule>
  </conditionalFormatting>
  <conditionalFormatting sqref="BO85">
    <cfRule type="cellIs" dxfId="1275" priority="940" operator="notBetween">
      <formula>-0.9999999999</formula>
      <formula>0.9999999999</formula>
    </cfRule>
  </conditionalFormatting>
  <conditionalFormatting sqref="CI84">
    <cfRule type="cellIs" dxfId="1274" priority="939" operator="notBetween">
      <formula>-0.9999999999</formula>
      <formula>0.9999999999</formula>
    </cfRule>
  </conditionalFormatting>
  <conditionalFormatting sqref="CG83">
    <cfRule type="cellIs" dxfId="1273" priority="938" operator="notBetween">
      <formula>-0.9999999999</formula>
      <formula>0.9999999999</formula>
    </cfRule>
  </conditionalFormatting>
  <conditionalFormatting sqref="CG85">
    <cfRule type="cellIs" dxfId="1272" priority="937" operator="notBetween">
      <formula>-0.9999999999</formula>
      <formula>0.9999999999</formula>
    </cfRule>
  </conditionalFormatting>
  <conditionalFormatting sqref="CG85">
    <cfRule type="cellIs" dxfId="1271" priority="936" operator="notBetween">
      <formula>-0.9999999999</formula>
      <formula>0.9999999999</formula>
    </cfRule>
  </conditionalFormatting>
  <conditionalFormatting sqref="CG84">
    <cfRule type="cellIs" dxfId="1270" priority="935" operator="notBetween">
      <formula>-0.9999999999</formula>
      <formula>0.9999999999</formula>
    </cfRule>
  </conditionalFormatting>
  <conditionalFormatting sqref="CI83">
    <cfRule type="cellIs" dxfId="1269" priority="934" operator="notBetween">
      <formula>-0.9999999999</formula>
      <formula>0.9999999999</formula>
    </cfRule>
  </conditionalFormatting>
  <conditionalFormatting sqref="CI85">
    <cfRule type="cellIs" dxfId="1268" priority="933" operator="notBetween">
      <formula>-0.9999999999</formula>
      <formula>0.9999999999</formula>
    </cfRule>
  </conditionalFormatting>
  <conditionalFormatting sqref="CH83">
    <cfRule type="cellIs" dxfId="1267" priority="925" operator="notBetween">
      <formula>-0.9999999999</formula>
      <formula>0.9999999999</formula>
    </cfRule>
  </conditionalFormatting>
  <conditionalFormatting sqref="CH85">
    <cfRule type="cellIs" dxfId="1266" priority="924" operator="notBetween">
      <formula>-0.9999999999</formula>
      <formula>0.9999999999</formula>
    </cfRule>
  </conditionalFormatting>
  <conditionalFormatting sqref="CH85">
    <cfRule type="cellIs" dxfId="1265" priority="923" operator="notBetween">
      <formula>-0.9999999999</formula>
      <formula>0.9999999999</formula>
    </cfRule>
  </conditionalFormatting>
  <conditionalFormatting sqref="CH84">
    <cfRule type="cellIs" dxfId="1264" priority="922" operator="notBetween">
      <formula>-0.9999999999</formula>
      <formula>0.9999999999</formula>
    </cfRule>
  </conditionalFormatting>
  <conditionalFormatting sqref="CJ84">
    <cfRule type="cellIs" dxfId="1263" priority="921" operator="notBetween">
      <formula>-0.9999999999</formula>
      <formula>0.9999999999</formula>
    </cfRule>
  </conditionalFormatting>
  <conditionalFormatting sqref="CJ83">
    <cfRule type="cellIs" dxfId="1262" priority="920" operator="notBetween">
      <formula>-0.9999999999</formula>
      <formula>0.9999999999</formula>
    </cfRule>
  </conditionalFormatting>
  <conditionalFormatting sqref="CJ85">
    <cfRule type="cellIs" dxfId="1261" priority="919" operator="notBetween">
      <formula>-0.9999999999</formula>
      <formula>0.9999999999</formula>
    </cfRule>
  </conditionalFormatting>
  <conditionalFormatting sqref="DD84">
    <cfRule type="cellIs" dxfId="1260" priority="918" operator="notBetween">
      <formula>-0.9999999999</formula>
      <formula>0.9999999999</formula>
    </cfRule>
  </conditionalFormatting>
  <conditionalFormatting sqref="DB83">
    <cfRule type="cellIs" dxfId="1259" priority="917" operator="notBetween">
      <formula>-0.9999999999</formula>
      <formula>0.9999999999</formula>
    </cfRule>
  </conditionalFormatting>
  <conditionalFormatting sqref="DB85">
    <cfRule type="cellIs" dxfId="1258" priority="916" operator="notBetween">
      <formula>-0.9999999999</formula>
      <formula>0.9999999999</formula>
    </cfRule>
  </conditionalFormatting>
  <conditionalFormatting sqref="DB85">
    <cfRule type="cellIs" dxfId="1257" priority="915" operator="notBetween">
      <formula>-0.9999999999</formula>
      <formula>0.9999999999</formula>
    </cfRule>
  </conditionalFormatting>
  <conditionalFormatting sqref="DB84">
    <cfRule type="cellIs" dxfId="1256" priority="914" operator="notBetween">
      <formula>-0.9999999999</formula>
      <formula>0.9999999999</formula>
    </cfRule>
  </conditionalFormatting>
  <conditionalFormatting sqref="DD83">
    <cfRule type="cellIs" dxfId="1255" priority="913" operator="notBetween">
      <formula>-0.9999999999</formula>
      <formula>0.9999999999</formula>
    </cfRule>
  </conditionalFormatting>
  <conditionalFormatting sqref="DD85">
    <cfRule type="cellIs" dxfId="1254" priority="912" operator="notBetween">
      <formula>-0.9999999999</formula>
      <formula>0.9999999999</formula>
    </cfRule>
  </conditionalFormatting>
  <conditionalFormatting sqref="DC83">
    <cfRule type="cellIs" dxfId="1253" priority="904" operator="notBetween">
      <formula>-0.9999999999</formula>
      <formula>0.9999999999</formula>
    </cfRule>
  </conditionalFormatting>
  <conditionalFormatting sqref="DC85">
    <cfRule type="cellIs" dxfId="1252" priority="903" operator="notBetween">
      <formula>-0.9999999999</formula>
      <formula>0.9999999999</formula>
    </cfRule>
  </conditionalFormatting>
  <conditionalFormatting sqref="DC85">
    <cfRule type="cellIs" dxfId="1251" priority="902" operator="notBetween">
      <formula>-0.9999999999</formula>
      <formula>0.9999999999</formula>
    </cfRule>
  </conditionalFormatting>
  <conditionalFormatting sqref="DC84">
    <cfRule type="cellIs" dxfId="1250" priority="901" operator="notBetween">
      <formula>-0.9999999999</formula>
      <formula>0.9999999999</formula>
    </cfRule>
  </conditionalFormatting>
  <conditionalFormatting sqref="DE84">
    <cfRule type="cellIs" dxfId="1249" priority="900" operator="notBetween">
      <formula>-0.9999999999</formula>
      <formula>0.9999999999</formula>
    </cfRule>
  </conditionalFormatting>
  <conditionalFormatting sqref="DE83">
    <cfRule type="cellIs" dxfId="1248" priority="899" operator="notBetween">
      <formula>-0.9999999999</formula>
      <formula>0.9999999999</formula>
    </cfRule>
  </conditionalFormatting>
  <conditionalFormatting sqref="DE85">
    <cfRule type="cellIs" dxfId="1247" priority="898" operator="notBetween">
      <formula>-0.9999999999</formula>
      <formula>0.9999999999</formula>
    </cfRule>
  </conditionalFormatting>
  <conditionalFormatting sqref="DY84">
    <cfRule type="cellIs" dxfId="1246" priority="897" operator="notBetween">
      <formula>-0.9999999999</formula>
      <formula>0.9999999999</formula>
    </cfRule>
  </conditionalFormatting>
  <conditionalFormatting sqref="DW83">
    <cfRule type="cellIs" dxfId="1245" priority="896" operator="notBetween">
      <formula>-0.9999999999</formula>
      <formula>0.9999999999</formula>
    </cfRule>
  </conditionalFormatting>
  <conditionalFormatting sqref="DW85">
    <cfRule type="cellIs" dxfId="1244" priority="895" operator="notBetween">
      <formula>-0.9999999999</formula>
      <formula>0.9999999999</formula>
    </cfRule>
  </conditionalFormatting>
  <conditionalFormatting sqref="DW85">
    <cfRule type="cellIs" dxfId="1243" priority="894" operator="notBetween">
      <formula>-0.9999999999</formula>
      <formula>0.9999999999</formula>
    </cfRule>
  </conditionalFormatting>
  <conditionalFormatting sqref="DW84">
    <cfRule type="cellIs" dxfId="1242" priority="893" operator="notBetween">
      <formula>-0.9999999999</formula>
      <formula>0.9999999999</formula>
    </cfRule>
  </conditionalFormatting>
  <conditionalFormatting sqref="DY83">
    <cfRule type="cellIs" dxfId="1241" priority="892" operator="notBetween">
      <formula>-0.9999999999</formula>
      <formula>0.9999999999</formula>
    </cfRule>
  </conditionalFormatting>
  <conditionalFormatting sqref="DY85">
    <cfRule type="cellIs" dxfId="1240" priority="891" operator="notBetween">
      <formula>-0.9999999999</formula>
      <formula>0.9999999999</formula>
    </cfRule>
  </conditionalFormatting>
  <conditionalFormatting sqref="DX83">
    <cfRule type="cellIs" dxfId="1239" priority="883" operator="notBetween">
      <formula>-0.9999999999</formula>
      <formula>0.9999999999</formula>
    </cfRule>
  </conditionalFormatting>
  <conditionalFormatting sqref="DX85">
    <cfRule type="cellIs" dxfId="1238" priority="882" operator="notBetween">
      <formula>-0.9999999999</formula>
      <formula>0.9999999999</formula>
    </cfRule>
  </conditionalFormatting>
  <conditionalFormatting sqref="DX85">
    <cfRule type="cellIs" dxfId="1237" priority="881" operator="notBetween">
      <formula>-0.9999999999</formula>
      <formula>0.9999999999</formula>
    </cfRule>
  </conditionalFormatting>
  <conditionalFormatting sqref="DX84">
    <cfRule type="cellIs" dxfId="1236" priority="880" operator="notBetween">
      <formula>-0.9999999999</formula>
      <formula>0.9999999999</formula>
    </cfRule>
  </conditionalFormatting>
  <conditionalFormatting sqref="DZ84">
    <cfRule type="cellIs" dxfId="1235" priority="879" operator="notBetween">
      <formula>-0.9999999999</formula>
      <formula>0.9999999999</formula>
    </cfRule>
  </conditionalFormatting>
  <conditionalFormatting sqref="DZ83">
    <cfRule type="cellIs" dxfId="1234" priority="878" operator="notBetween">
      <formula>-0.9999999999</formula>
      <formula>0.9999999999</formula>
    </cfRule>
  </conditionalFormatting>
  <conditionalFormatting sqref="DZ85">
    <cfRule type="cellIs" dxfId="1233" priority="877" operator="notBetween">
      <formula>-0.9999999999</formula>
      <formula>0.9999999999</formula>
    </cfRule>
  </conditionalFormatting>
  <conditionalFormatting sqref="W91">
    <cfRule type="cellIs" dxfId="1232" priority="876" operator="notBetween">
      <formula>-0.9999999999</formula>
      <formula>0.9999999999</formula>
    </cfRule>
  </conditionalFormatting>
  <conditionalFormatting sqref="W91">
    <cfRule type="cellIs" dxfId="1231" priority="875" operator="notBetween">
      <formula>-0.9999999999</formula>
      <formula>0.9999999999</formula>
    </cfRule>
  </conditionalFormatting>
  <conditionalFormatting sqref="W91">
    <cfRule type="cellIs" dxfId="1230" priority="874" operator="notBetween">
      <formula>-0.9999999999</formula>
      <formula>0.9999999999</formula>
    </cfRule>
  </conditionalFormatting>
  <conditionalFormatting sqref="W91">
    <cfRule type="cellIs" dxfId="1229" priority="873" operator="notBetween">
      <formula>-0.9999999999</formula>
      <formula>0.9999999999</formula>
    </cfRule>
  </conditionalFormatting>
  <conditionalFormatting sqref="Y91">
    <cfRule type="cellIs" dxfId="1228" priority="872" operator="notBetween">
      <formula>-0.9999999999</formula>
      <formula>0.9999999999</formula>
    </cfRule>
  </conditionalFormatting>
  <conditionalFormatting sqref="Y91">
    <cfRule type="cellIs" dxfId="1227" priority="871" operator="notBetween">
      <formula>-0.9999999999</formula>
      <formula>0.9999999999</formula>
    </cfRule>
  </conditionalFormatting>
  <conditionalFormatting sqref="Y91">
    <cfRule type="cellIs" dxfId="1226" priority="870" operator="notBetween">
      <formula>-0.9999999999</formula>
      <formula>0.9999999999</formula>
    </cfRule>
  </conditionalFormatting>
  <conditionalFormatting sqref="Y91">
    <cfRule type="cellIs" dxfId="1225" priority="869" operator="notBetween">
      <formula>-0.9999999999</formula>
      <formula>0.9999999999</formula>
    </cfRule>
  </conditionalFormatting>
  <conditionalFormatting sqref="AS91">
    <cfRule type="cellIs" dxfId="1224" priority="867" operator="notBetween">
      <formula>-0.9999999999</formula>
      <formula>0.9999999999</formula>
    </cfRule>
  </conditionalFormatting>
  <conditionalFormatting sqref="AQ91">
    <cfRule type="cellIs" dxfId="1223" priority="868" operator="notBetween">
      <formula>-0.9999999999</formula>
      <formula>0.9999999999</formula>
    </cfRule>
  </conditionalFormatting>
  <conditionalFormatting sqref="AR91">
    <cfRule type="cellIs" dxfId="1222" priority="866" operator="notBetween">
      <formula>-0.9999999999</formula>
      <formula>0.9999999999</formula>
    </cfRule>
  </conditionalFormatting>
  <conditionalFormatting sqref="AR91">
    <cfRule type="cellIs" dxfId="1221" priority="865" operator="notBetween">
      <formula>-0.9999999999</formula>
      <formula>0.9999999999</formula>
    </cfRule>
  </conditionalFormatting>
  <conditionalFormatting sqref="AR91">
    <cfRule type="cellIs" dxfId="1220" priority="864" operator="notBetween">
      <formula>-0.9999999999</formula>
      <formula>0.9999999999</formula>
    </cfRule>
  </conditionalFormatting>
  <conditionalFormatting sqref="AR91">
    <cfRule type="cellIs" dxfId="1219" priority="863" operator="notBetween">
      <formula>-0.9999999999</formula>
      <formula>0.9999999999</formula>
    </cfRule>
  </conditionalFormatting>
  <conditionalFormatting sqref="BN91">
    <cfRule type="cellIs" dxfId="1218" priority="857" operator="notBetween">
      <formula>-0.9999999999</formula>
      <formula>0.9999999999</formula>
    </cfRule>
  </conditionalFormatting>
  <conditionalFormatting sqref="BL91">
    <cfRule type="cellIs" dxfId="1217" priority="858" operator="notBetween">
      <formula>-0.9999999999</formula>
      <formula>0.9999999999</formula>
    </cfRule>
  </conditionalFormatting>
  <conditionalFormatting sqref="BM91">
    <cfRule type="cellIs" dxfId="1216" priority="856" operator="notBetween">
      <formula>-0.9999999999</formula>
      <formula>0.9999999999</formula>
    </cfRule>
  </conditionalFormatting>
  <conditionalFormatting sqref="BM91">
    <cfRule type="cellIs" dxfId="1215" priority="855" operator="notBetween">
      <formula>-0.9999999999</formula>
      <formula>0.9999999999</formula>
    </cfRule>
  </conditionalFormatting>
  <conditionalFormatting sqref="BM91">
    <cfRule type="cellIs" dxfId="1214" priority="854" operator="notBetween">
      <formula>-0.9999999999</formula>
      <formula>0.9999999999</formula>
    </cfRule>
  </conditionalFormatting>
  <conditionalFormatting sqref="BM91">
    <cfRule type="cellIs" dxfId="1213" priority="853" operator="notBetween">
      <formula>-0.9999999999</formula>
      <formula>0.9999999999</formula>
    </cfRule>
  </conditionalFormatting>
  <conditionalFormatting sqref="CI91">
    <cfRule type="cellIs" dxfId="1212" priority="847" operator="notBetween">
      <formula>-0.9999999999</formula>
      <formula>0.9999999999</formula>
    </cfRule>
  </conditionalFormatting>
  <conditionalFormatting sqref="CG91">
    <cfRule type="cellIs" dxfId="1211" priority="848" operator="notBetween">
      <formula>-0.9999999999</formula>
      <formula>0.9999999999</formula>
    </cfRule>
  </conditionalFormatting>
  <conditionalFormatting sqref="CH91">
    <cfRule type="cellIs" dxfId="1210" priority="846" operator="notBetween">
      <formula>-0.9999999999</formula>
      <formula>0.9999999999</formula>
    </cfRule>
  </conditionalFormatting>
  <conditionalFormatting sqref="CH91">
    <cfRule type="cellIs" dxfId="1209" priority="845" operator="notBetween">
      <formula>-0.9999999999</formula>
      <formula>0.9999999999</formula>
    </cfRule>
  </conditionalFormatting>
  <conditionalFormatting sqref="CH91">
    <cfRule type="cellIs" dxfId="1208" priority="844" operator="notBetween">
      <formula>-0.9999999999</formula>
      <formula>0.9999999999</formula>
    </cfRule>
  </conditionalFormatting>
  <conditionalFormatting sqref="CH91">
    <cfRule type="cellIs" dxfId="1207" priority="843" operator="notBetween">
      <formula>-0.9999999999</formula>
      <formula>0.9999999999</formula>
    </cfRule>
  </conditionalFormatting>
  <conditionalFormatting sqref="DD91">
    <cfRule type="cellIs" dxfId="1206" priority="837" operator="notBetween">
      <formula>-0.9999999999</formula>
      <formula>0.9999999999</formula>
    </cfRule>
  </conditionalFormatting>
  <conditionalFormatting sqref="DB91">
    <cfRule type="cellIs" dxfId="1205" priority="838" operator="notBetween">
      <formula>-0.9999999999</formula>
      <formula>0.9999999999</formula>
    </cfRule>
  </conditionalFormatting>
  <conditionalFormatting sqref="DC91">
    <cfRule type="cellIs" dxfId="1204" priority="836" operator="notBetween">
      <formula>-0.9999999999</formula>
      <formula>0.9999999999</formula>
    </cfRule>
  </conditionalFormatting>
  <conditionalFormatting sqref="DC91">
    <cfRule type="cellIs" dxfId="1203" priority="835" operator="notBetween">
      <formula>-0.9999999999</formula>
      <formula>0.9999999999</formula>
    </cfRule>
  </conditionalFormatting>
  <conditionalFormatting sqref="DC91">
    <cfRule type="cellIs" dxfId="1202" priority="834" operator="notBetween">
      <formula>-0.9999999999</formula>
      <formula>0.9999999999</formula>
    </cfRule>
  </conditionalFormatting>
  <conditionalFormatting sqref="DC91">
    <cfRule type="cellIs" dxfId="1201" priority="833" operator="notBetween">
      <formula>-0.9999999999</formula>
      <formula>0.9999999999</formula>
    </cfRule>
  </conditionalFormatting>
  <conditionalFormatting sqref="DY91">
    <cfRule type="cellIs" dxfId="1200" priority="827" operator="notBetween">
      <formula>-0.9999999999</formula>
      <formula>0.9999999999</formula>
    </cfRule>
  </conditionalFormatting>
  <conditionalFormatting sqref="DW91">
    <cfRule type="cellIs" dxfId="1199" priority="828" operator="notBetween">
      <formula>-0.9999999999</formula>
      <formula>0.9999999999</formula>
    </cfRule>
  </conditionalFormatting>
  <conditionalFormatting sqref="DX91">
    <cfRule type="cellIs" dxfId="1198" priority="826" operator="notBetween">
      <formula>-0.9999999999</formula>
      <formula>0.9999999999</formula>
    </cfRule>
  </conditionalFormatting>
  <conditionalFormatting sqref="DX91">
    <cfRule type="cellIs" dxfId="1197" priority="825" operator="notBetween">
      <formula>-0.9999999999</formula>
      <formula>0.9999999999</formula>
    </cfRule>
  </conditionalFormatting>
  <conditionalFormatting sqref="DX91">
    <cfRule type="cellIs" dxfId="1196" priority="824" operator="notBetween">
      <formula>-0.9999999999</formula>
      <formula>0.9999999999</formula>
    </cfRule>
  </conditionalFormatting>
  <conditionalFormatting sqref="DX91">
    <cfRule type="cellIs" dxfId="1195" priority="823" operator="notBetween">
      <formula>-0.9999999999</formula>
      <formula>0.9999999999</formula>
    </cfRule>
  </conditionalFormatting>
  <conditionalFormatting sqref="V99:W99">
    <cfRule type="cellIs" dxfId="1194" priority="818" operator="notBetween">
      <formula>-0.0009999999</formula>
      <formula>0.0009999999</formula>
    </cfRule>
  </conditionalFormatting>
  <conditionalFormatting sqref="AQ99:AR99">
    <cfRule type="cellIs" dxfId="1193" priority="815" operator="notBetween">
      <formula>-0.0009999999</formula>
      <formula>0.0009999999</formula>
    </cfRule>
  </conditionalFormatting>
  <conditionalFormatting sqref="BL99:BM99">
    <cfRule type="cellIs" dxfId="1192" priority="812" operator="notBetween">
      <formula>-0.0009999999</formula>
      <formula>0.0009999999</formula>
    </cfRule>
  </conditionalFormatting>
  <conditionalFormatting sqref="CG99:CH99">
    <cfRule type="cellIs" dxfId="1191" priority="809" operator="notBetween">
      <formula>-0.0009999999</formula>
      <formula>0.0009999999</formula>
    </cfRule>
  </conditionalFormatting>
  <conditionalFormatting sqref="DB99:DC99">
    <cfRule type="cellIs" dxfId="1190" priority="806" operator="notBetween">
      <formula>-0.0009999999</formula>
      <formula>0.0009999999</formula>
    </cfRule>
  </conditionalFormatting>
  <conditionalFormatting sqref="DW99:DX99">
    <cfRule type="cellIs" dxfId="1189" priority="803" operator="notBetween">
      <formula>-0.0009999999</formula>
      <formula>0.0009999999</formula>
    </cfRule>
  </conditionalFormatting>
  <conditionalFormatting sqref="AW99:AX99">
    <cfRule type="cellIs" dxfId="1188" priority="800" operator="notBetween">
      <formula>-0.0009999999</formula>
      <formula>0.0009999999</formula>
    </cfRule>
  </conditionalFormatting>
  <conditionalFormatting sqref="AV99:AX99">
    <cfRule type="cellIs" dxfId="1187" priority="797" operator="notBetween">
      <formula>-0.0009999999</formula>
      <formula>0.0009999999</formula>
    </cfRule>
  </conditionalFormatting>
  <conditionalFormatting sqref="BR99:BS99">
    <cfRule type="cellIs" dxfId="1186" priority="794" operator="notBetween">
      <formula>-0.0009999999</formula>
      <formula>0.0009999999</formula>
    </cfRule>
  </conditionalFormatting>
  <conditionalFormatting sqref="BQ99:BS99">
    <cfRule type="cellIs" dxfId="1185" priority="791" operator="notBetween">
      <formula>-0.0009999999</formula>
      <formula>0.0009999999</formula>
    </cfRule>
  </conditionalFormatting>
  <conditionalFormatting sqref="CM99:CN99">
    <cfRule type="cellIs" dxfId="1184" priority="788" operator="notBetween">
      <formula>-0.0009999999</formula>
      <formula>0.0009999999</formula>
    </cfRule>
  </conditionalFormatting>
  <conditionalFormatting sqref="CL99:CN99">
    <cfRule type="cellIs" dxfId="1183" priority="785" operator="notBetween">
      <formula>-0.0009999999</formula>
      <formula>0.0009999999</formula>
    </cfRule>
  </conditionalFormatting>
  <conditionalFormatting sqref="DH99:DI99">
    <cfRule type="cellIs" dxfId="1182" priority="782" operator="notBetween">
      <formula>-0.0009999999</formula>
      <formula>0.0009999999</formula>
    </cfRule>
  </conditionalFormatting>
  <conditionalFormatting sqref="DG99:DI99">
    <cfRule type="cellIs" dxfId="1181" priority="779" operator="notBetween">
      <formula>-0.0009999999</formula>
      <formula>0.0009999999</formula>
    </cfRule>
  </conditionalFormatting>
  <conditionalFormatting sqref="EC99:ED99">
    <cfRule type="cellIs" dxfId="1180" priority="776" operator="notBetween">
      <formula>-0.0009999999</formula>
      <formula>0.0009999999</formula>
    </cfRule>
  </conditionalFormatting>
  <conditionalFormatting sqref="EB99:ED99">
    <cfRule type="cellIs" dxfId="1179" priority="773" operator="notBetween">
      <formula>-0.0009999999</formula>
      <formula>0.0009999999</formula>
    </cfRule>
  </conditionalFormatting>
  <conditionalFormatting sqref="EL48:EM48">
    <cfRule type="cellIs" dxfId="1178" priority="680" operator="notBetween">
      <formula>-2</formula>
      <formula>2</formula>
    </cfRule>
  </conditionalFormatting>
  <conditionalFormatting sqref="EN48">
    <cfRule type="cellIs" dxfId="1177" priority="679" operator="notBetween">
      <formula>-2</formula>
      <formula>2</formula>
    </cfRule>
  </conditionalFormatting>
  <conditionalFormatting sqref="EO48">
    <cfRule type="cellIs" dxfId="1176" priority="678" operator="notBetween">
      <formula>-2</formula>
      <formula>2</formula>
    </cfRule>
  </conditionalFormatting>
  <conditionalFormatting sqref="EQ48:ER48">
    <cfRule type="cellIs" dxfId="1175" priority="677" operator="notBetween">
      <formula>-2</formula>
      <formula>2</formula>
    </cfRule>
  </conditionalFormatting>
  <conditionalFormatting sqref="ES48">
    <cfRule type="cellIs" dxfId="1174" priority="676" operator="notBetween">
      <formula>-2</formula>
      <formula>2</formula>
    </cfRule>
  </conditionalFormatting>
  <conditionalFormatting sqref="ET48">
    <cfRule type="cellIs" dxfId="1173" priority="675" operator="notBetween">
      <formula>-2</formula>
      <formula>2</formula>
    </cfRule>
  </conditionalFormatting>
  <conditionalFormatting sqref="EV48:EW48">
    <cfRule type="cellIs" dxfId="1172" priority="674" operator="notBetween">
      <formula>-2</formula>
      <formula>2</formula>
    </cfRule>
  </conditionalFormatting>
  <conditionalFormatting sqref="EX48">
    <cfRule type="cellIs" dxfId="1171" priority="673" operator="notBetween">
      <formula>-2</formula>
      <formula>2</formula>
    </cfRule>
  </conditionalFormatting>
  <conditionalFormatting sqref="EY48">
    <cfRule type="cellIs" dxfId="1170" priority="672" operator="notBetween">
      <formula>-2</formula>
      <formula>2</formula>
    </cfRule>
  </conditionalFormatting>
  <conditionalFormatting sqref="FA48:FB48">
    <cfRule type="cellIs" dxfId="1169" priority="671" operator="notBetween">
      <formula>-2</formula>
      <formula>2</formula>
    </cfRule>
  </conditionalFormatting>
  <conditionalFormatting sqref="FC48">
    <cfRule type="cellIs" dxfId="1168" priority="670" operator="notBetween">
      <formula>-2</formula>
      <formula>2</formula>
    </cfRule>
  </conditionalFormatting>
  <conditionalFormatting sqref="FD48">
    <cfRule type="cellIs" dxfId="1167" priority="669" operator="notBetween">
      <formula>-2</formula>
      <formula>2</formula>
    </cfRule>
  </conditionalFormatting>
  <conditionalFormatting sqref="FF48:FG48">
    <cfRule type="cellIs" dxfId="1166" priority="668" operator="notBetween">
      <formula>-2</formula>
      <formula>2</formula>
    </cfRule>
  </conditionalFormatting>
  <conditionalFormatting sqref="FH48">
    <cfRule type="cellIs" dxfId="1165" priority="667" operator="notBetween">
      <formula>-2</formula>
      <formula>2</formula>
    </cfRule>
  </conditionalFormatting>
  <conditionalFormatting sqref="FI48">
    <cfRule type="cellIs" dxfId="1164" priority="666" operator="notBetween">
      <formula>-2</formula>
      <formula>2</formula>
    </cfRule>
  </conditionalFormatting>
  <conditionalFormatting sqref="FI47">
    <cfRule type="cellIs" dxfId="1163" priority="681" operator="notBetween">
      <formula>-2</formula>
      <formula>2</formula>
    </cfRule>
  </conditionalFormatting>
  <conditionalFormatting sqref="EL47:EM47">
    <cfRule type="cellIs" dxfId="1162" priority="695" operator="notBetween">
      <formula>-2</formula>
      <formula>2</formula>
    </cfRule>
  </conditionalFormatting>
  <conditionalFormatting sqref="EN47">
    <cfRule type="cellIs" dxfId="1161" priority="694" operator="notBetween">
      <formula>-2</formula>
      <formula>2</formula>
    </cfRule>
  </conditionalFormatting>
  <conditionalFormatting sqref="EO47">
    <cfRule type="cellIs" dxfId="1160" priority="693" operator="notBetween">
      <formula>-2</formula>
      <formula>2</formula>
    </cfRule>
  </conditionalFormatting>
  <conditionalFormatting sqref="EQ47:ER47">
    <cfRule type="cellIs" dxfId="1159" priority="692" operator="notBetween">
      <formula>-2</formula>
      <formula>2</formula>
    </cfRule>
  </conditionalFormatting>
  <conditionalFormatting sqref="ES47">
    <cfRule type="cellIs" dxfId="1158" priority="691" operator="notBetween">
      <formula>-2</formula>
      <formula>2</formula>
    </cfRule>
  </conditionalFormatting>
  <conditionalFormatting sqref="ET47">
    <cfRule type="cellIs" dxfId="1157" priority="690" operator="notBetween">
      <formula>-2</formula>
      <formula>2</formula>
    </cfRule>
  </conditionalFormatting>
  <conditionalFormatting sqref="EV47:EW47">
    <cfRule type="cellIs" dxfId="1156" priority="689" operator="notBetween">
      <formula>-2</formula>
      <formula>2</formula>
    </cfRule>
  </conditionalFormatting>
  <conditionalFormatting sqref="EX47">
    <cfRule type="cellIs" dxfId="1155" priority="688" operator="notBetween">
      <formula>-2</formula>
      <formula>2</formula>
    </cfRule>
  </conditionalFormatting>
  <conditionalFormatting sqref="EY47">
    <cfRule type="cellIs" dxfId="1154" priority="687" operator="notBetween">
      <formula>-2</formula>
      <formula>2</formula>
    </cfRule>
  </conditionalFormatting>
  <conditionalFormatting sqref="FA47:FB47">
    <cfRule type="cellIs" dxfId="1153" priority="686" operator="notBetween">
      <formula>-2</formula>
      <formula>2</formula>
    </cfRule>
  </conditionalFormatting>
  <conditionalFormatting sqref="FC47">
    <cfRule type="cellIs" dxfId="1152" priority="685" operator="notBetween">
      <formula>-2</formula>
      <formula>2</formula>
    </cfRule>
  </conditionalFormatting>
  <conditionalFormatting sqref="FD47">
    <cfRule type="cellIs" dxfId="1151" priority="684" operator="notBetween">
      <formula>-2</formula>
      <formula>2</formula>
    </cfRule>
  </conditionalFormatting>
  <conditionalFormatting sqref="FF47:FG47">
    <cfRule type="cellIs" dxfId="1150" priority="683" operator="notBetween">
      <formula>-2</formula>
      <formula>2</formula>
    </cfRule>
  </conditionalFormatting>
  <conditionalFormatting sqref="FH47">
    <cfRule type="cellIs" dxfId="1149" priority="682" operator="notBetween">
      <formula>-2</formula>
      <formula>2</formula>
    </cfRule>
  </conditionalFormatting>
  <conditionalFormatting sqref="EM24">
    <cfRule type="cellIs" dxfId="1148" priority="725" operator="notBetween">
      <formula>-2</formula>
      <formula>2</formula>
    </cfRule>
  </conditionalFormatting>
  <conditionalFormatting sqref="EN24">
    <cfRule type="cellIs" dxfId="1147" priority="724" operator="notBetween">
      <formula>-2</formula>
      <formula>2</formula>
    </cfRule>
  </conditionalFormatting>
  <conditionalFormatting sqref="EO24">
    <cfRule type="cellIs" dxfId="1146" priority="723" operator="notBetween">
      <formula>-2</formula>
      <formula>2</formula>
    </cfRule>
  </conditionalFormatting>
  <conditionalFormatting sqref="EQ24:ER24">
    <cfRule type="cellIs" dxfId="1145" priority="722" operator="notBetween">
      <formula>-2</formula>
      <formula>2</formula>
    </cfRule>
  </conditionalFormatting>
  <conditionalFormatting sqref="ES24">
    <cfRule type="cellIs" dxfId="1144" priority="721" operator="notBetween">
      <formula>-2</formula>
      <formula>2</formula>
    </cfRule>
  </conditionalFormatting>
  <conditionalFormatting sqref="ET24">
    <cfRule type="cellIs" dxfId="1143" priority="720" operator="notBetween">
      <formula>-2</formula>
      <formula>2</formula>
    </cfRule>
  </conditionalFormatting>
  <conditionalFormatting sqref="EV24:EW24">
    <cfRule type="cellIs" dxfId="1142" priority="719" operator="notBetween">
      <formula>-2</formula>
      <formula>2</formula>
    </cfRule>
  </conditionalFormatting>
  <conditionalFormatting sqref="EX24">
    <cfRule type="cellIs" dxfId="1141" priority="718" operator="notBetween">
      <formula>-2</formula>
      <formula>2</formula>
    </cfRule>
  </conditionalFormatting>
  <conditionalFormatting sqref="EY24">
    <cfRule type="cellIs" dxfId="1140" priority="717" operator="notBetween">
      <formula>-2</formula>
      <formula>2</formula>
    </cfRule>
  </conditionalFormatting>
  <conditionalFormatting sqref="FA24:FB24">
    <cfRule type="cellIs" dxfId="1139" priority="716" operator="notBetween">
      <formula>-2</formula>
      <formula>2</formula>
    </cfRule>
  </conditionalFormatting>
  <conditionalFormatting sqref="FC24">
    <cfRule type="cellIs" dxfId="1138" priority="715" operator="notBetween">
      <formula>-2</formula>
      <formula>2</formula>
    </cfRule>
  </conditionalFormatting>
  <conditionalFormatting sqref="FD24">
    <cfRule type="cellIs" dxfId="1137" priority="714" operator="notBetween">
      <formula>-2</formula>
      <formula>2</formula>
    </cfRule>
  </conditionalFormatting>
  <conditionalFormatting sqref="FF24:FG24">
    <cfRule type="cellIs" dxfId="1136" priority="713" operator="notBetween">
      <formula>-2</formula>
      <formula>2</formula>
    </cfRule>
  </conditionalFormatting>
  <conditionalFormatting sqref="FH24">
    <cfRule type="cellIs" dxfId="1135" priority="712" operator="notBetween">
      <formula>-2</formula>
      <formula>2</formula>
    </cfRule>
  </conditionalFormatting>
  <conditionalFormatting sqref="FI24">
    <cfRule type="cellIs" dxfId="1134" priority="711" operator="notBetween">
      <formula>-2</formula>
      <formula>2</formula>
    </cfRule>
  </conditionalFormatting>
  <conditionalFormatting sqref="EM23">
    <cfRule type="cellIs" dxfId="1133" priority="591" operator="notBetween">
      <formula>-2</formula>
      <formula>2</formula>
    </cfRule>
  </conditionalFormatting>
  <conditionalFormatting sqref="EN23">
    <cfRule type="cellIs" dxfId="1132" priority="590" operator="notBetween">
      <formula>-2</formula>
      <formula>2</formula>
    </cfRule>
  </conditionalFormatting>
  <conditionalFormatting sqref="EO23">
    <cfRule type="cellIs" dxfId="1131" priority="589" operator="notBetween">
      <formula>-2</formula>
      <formula>2</formula>
    </cfRule>
  </conditionalFormatting>
  <conditionalFormatting sqref="EQ23:ER23">
    <cfRule type="cellIs" dxfId="1130" priority="588" operator="notBetween">
      <formula>-2</formula>
      <formula>2</formula>
    </cfRule>
  </conditionalFormatting>
  <conditionalFormatting sqref="ES23">
    <cfRule type="cellIs" dxfId="1129" priority="587" operator="notBetween">
      <formula>-2</formula>
      <formula>2</formula>
    </cfRule>
  </conditionalFormatting>
  <conditionalFormatting sqref="ET23">
    <cfRule type="cellIs" dxfId="1128" priority="586" operator="notBetween">
      <formula>-2</formula>
      <formula>2</formula>
    </cfRule>
  </conditionalFormatting>
  <conditionalFormatting sqref="EV23:EW23">
    <cfRule type="cellIs" dxfId="1127" priority="585" operator="notBetween">
      <formula>-2</formula>
      <formula>2</formula>
    </cfRule>
  </conditionalFormatting>
  <conditionalFormatting sqref="EX23">
    <cfRule type="cellIs" dxfId="1126" priority="584" operator="notBetween">
      <formula>-2</formula>
      <formula>2</formula>
    </cfRule>
  </conditionalFormatting>
  <conditionalFormatting sqref="EY23">
    <cfRule type="cellIs" dxfId="1125" priority="583" operator="notBetween">
      <formula>-2</formula>
      <formula>2</formula>
    </cfRule>
  </conditionalFormatting>
  <conditionalFormatting sqref="FA23:FB23">
    <cfRule type="cellIs" dxfId="1124" priority="582" operator="notBetween">
      <formula>-2</formula>
      <formula>2</formula>
    </cfRule>
  </conditionalFormatting>
  <conditionalFormatting sqref="FC23">
    <cfRule type="cellIs" dxfId="1123" priority="581" operator="notBetween">
      <formula>-2</formula>
      <formula>2</formula>
    </cfRule>
  </conditionalFormatting>
  <conditionalFormatting sqref="FD23">
    <cfRule type="cellIs" dxfId="1122" priority="580" operator="notBetween">
      <formula>-2</formula>
      <formula>2</formula>
    </cfRule>
  </conditionalFormatting>
  <conditionalFormatting sqref="FF23:FG23">
    <cfRule type="cellIs" dxfId="1121" priority="579" operator="notBetween">
      <formula>-2</formula>
      <formula>2</formula>
    </cfRule>
  </conditionalFormatting>
  <conditionalFormatting sqref="FH23">
    <cfRule type="cellIs" dxfId="1120" priority="578" operator="notBetween">
      <formula>-2</formula>
      <formula>2</formula>
    </cfRule>
  </conditionalFormatting>
  <conditionalFormatting sqref="FI23">
    <cfRule type="cellIs" dxfId="1119" priority="577" operator="notBetween">
      <formula>-2</formula>
      <formula>2</formula>
    </cfRule>
  </conditionalFormatting>
  <conditionalFormatting sqref="EM25">
    <cfRule type="cellIs" dxfId="1118" priority="665" operator="notBetween">
      <formula>-2</formula>
      <formula>2</formula>
    </cfRule>
  </conditionalFormatting>
  <conditionalFormatting sqref="EN25">
    <cfRule type="cellIs" dxfId="1117" priority="664" operator="notBetween">
      <formula>-2</formula>
      <formula>2</formula>
    </cfRule>
  </conditionalFormatting>
  <conditionalFormatting sqref="EO25">
    <cfRule type="cellIs" dxfId="1116" priority="663" operator="notBetween">
      <formula>-2</formula>
      <formula>2</formula>
    </cfRule>
  </conditionalFormatting>
  <conditionalFormatting sqref="EQ25:ER25">
    <cfRule type="cellIs" dxfId="1115" priority="662" operator="notBetween">
      <formula>-2</formula>
      <formula>2</formula>
    </cfRule>
  </conditionalFormatting>
  <conditionalFormatting sqref="ES25">
    <cfRule type="cellIs" dxfId="1114" priority="661" operator="notBetween">
      <formula>-2</formula>
      <formula>2</formula>
    </cfRule>
  </conditionalFormatting>
  <conditionalFormatting sqref="ET25">
    <cfRule type="cellIs" dxfId="1113" priority="660" operator="notBetween">
      <formula>-2</formula>
      <formula>2</formula>
    </cfRule>
  </conditionalFormatting>
  <conditionalFormatting sqref="EV25:EW25">
    <cfRule type="cellIs" dxfId="1112" priority="659" operator="notBetween">
      <formula>-2</formula>
      <formula>2</formula>
    </cfRule>
  </conditionalFormatting>
  <conditionalFormatting sqref="EX25">
    <cfRule type="cellIs" dxfId="1111" priority="658" operator="notBetween">
      <formula>-2</formula>
      <formula>2</formula>
    </cfRule>
  </conditionalFormatting>
  <conditionalFormatting sqref="EY25">
    <cfRule type="cellIs" dxfId="1110" priority="657" operator="notBetween">
      <formula>-2</formula>
      <formula>2</formula>
    </cfRule>
  </conditionalFormatting>
  <conditionalFormatting sqref="FA25:FB25">
    <cfRule type="cellIs" dxfId="1109" priority="656" operator="notBetween">
      <formula>-2</formula>
      <formula>2</formula>
    </cfRule>
  </conditionalFormatting>
  <conditionalFormatting sqref="FC25">
    <cfRule type="cellIs" dxfId="1108" priority="655" operator="notBetween">
      <formula>-2</formula>
      <formula>2</formula>
    </cfRule>
  </conditionalFormatting>
  <conditionalFormatting sqref="FD25">
    <cfRule type="cellIs" dxfId="1107" priority="654" operator="notBetween">
      <formula>-2</formula>
      <formula>2</formula>
    </cfRule>
  </conditionalFormatting>
  <conditionalFormatting sqref="FF25:FG25">
    <cfRule type="cellIs" dxfId="1106" priority="653" operator="notBetween">
      <formula>-2</formula>
      <formula>2</formula>
    </cfRule>
  </conditionalFormatting>
  <conditionalFormatting sqref="FH25">
    <cfRule type="cellIs" dxfId="1105" priority="652" operator="notBetween">
      <formula>-2</formula>
      <formula>2</formula>
    </cfRule>
  </conditionalFormatting>
  <conditionalFormatting sqref="FI25">
    <cfRule type="cellIs" dxfId="1104" priority="651" operator="notBetween">
      <formula>-2</formula>
      <formula>2</formula>
    </cfRule>
  </conditionalFormatting>
  <conditionalFormatting sqref="AC88">
    <cfRule type="cellIs" dxfId="1103" priority="650" operator="notBetween">
      <formula>-0.9999999999</formula>
      <formula>0.9999999999</formula>
    </cfRule>
  </conditionalFormatting>
  <conditionalFormatting sqref="AC88">
    <cfRule type="cellIs" dxfId="1102" priority="649" operator="notBetween">
      <formula>-0.9999999999</formula>
      <formula>0.9999999999</formula>
    </cfRule>
  </conditionalFormatting>
  <conditionalFormatting sqref="J88:U88">
    <cfRule type="cellIs" dxfId="1101" priority="648" operator="notBetween">
      <formula>-0.9999999999</formula>
      <formula>0.9999999999</formula>
    </cfRule>
  </conditionalFormatting>
  <conditionalFormatting sqref="AC88">
    <cfRule type="cellIs" dxfId="1100" priority="647" operator="notBetween">
      <formula>-0.9999999999</formula>
      <formula>0.9999999999</formula>
    </cfRule>
  </conditionalFormatting>
  <conditionalFormatting sqref="AC88">
    <cfRule type="cellIs" dxfId="1099" priority="646" operator="notBetween">
      <formula>-0.9999999999</formula>
      <formula>0.9999999999</formula>
    </cfRule>
  </conditionalFormatting>
  <conditionalFormatting sqref="BU88:CF88">
    <cfRule type="cellIs" dxfId="1098" priority="633" operator="notBetween">
      <formula>-0.9999999999</formula>
      <formula>0.9999999999</formula>
    </cfRule>
  </conditionalFormatting>
  <conditionalFormatting sqref="DK88:DV88">
    <cfRule type="cellIs" dxfId="1097" priority="623" operator="notBetween">
      <formula>-0.9999999999</formula>
      <formula>0.9999999999</formula>
    </cfRule>
  </conditionalFormatting>
  <conditionalFormatting sqref="ED88">
    <cfRule type="cellIs" dxfId="1096" priority="622" operator="notBetween">
      <formula>-0.9999999999</formula>
      <formula>0.9999999999</formula>
    </cfRule>
  </conditionalFormatting>
  <conditionalFormatting sqref="ED88">
    <cfRule type="cellIs" dxfId="1095" priority="621" operator="notBetween">
      <formula>-0.9999999999</formula>
      <formula>0.9999999999</formula>
    </cfRule>
  </conditionalFormatting>
  <conditionalFormatting sqref="AX88">
    <cfRule type="cellIs" dxfId="1094" priority="620" operator="notBetween">
      <formula>-0.9999999999</formula>
      <formula>0.9999999999</formula>
    </cfRule>
  </conditionalFormatting>
  <conditionalFormatting sqref="BS88">
    <cfRule type="cellIs" dxfId="1093" priority="619" operator="notBetween">
      <formula>-0.9999999999</formula>
      <formula>0.9999999999</formula>
    </cfRule>
  </conditionalFormatting>
  <conditionalFormatting sqref="CN88">
    <cfRule type="cellIs" dxfId="1092" priority="618" operator="notBetween">
      <formula>-0.9999999999</formula>
      <formula>0.9999999999</formula>
    </cfRule>
  </conditionalFormatting>
  <conditionalFormatting sqref="DI88">
    <cfRule type="cellIs" dxfId="1091" priority="617" operator="notBetween">
      <formula>-0.9999999999</formula>
      <formula>0.9999999999</formula>
    </cfRule>
  </conditionalFormatting>
  <conditionalFormatting sqref="ED88">
    <cfRule type="cellIs" dxfId="1090" priority="616" operator="notBetween">
      <formula>-0.9999999999</formula>
      <formula>0.9999999999</formula>
    </cfRule>
  </conditionalFormatting>
  <conditionalFormatting sqref="AX88">
    <cfRule type="cellIs" dxfId="1089" priority="644" operator="notBetween">
      <formula>-0.9999999999</formula>
      <formula>0.9999999999</formula>
    </cfRule>
  </conditionalFormatting>
  <conditionalFormatting sqref="AX88">
    <cfRule type="cellIs" dxfId="1088" priority="642" operator="notBetween">
      <formula>-0.9999999999</formula>
      <formula>0.9999999999</formula>
    </cfRule>
  </conditionalFormatting>
  <conditionalFormatting sqref="AX88">
    <cfRule type="cellIs" dxfId="1087" priority="645" operator="notBetween">
      <formula>-0.9999999999</formula>
      <formula>0.9999999999</formula>
    </cfRule>
  </conditionalFormatting>
  <conditionalFormatting sqref="AE88:AP88">
    <cfRule type="cellIs" dxfId="1086" priority="643" operator="notBetween">
      <formula>-0.9999999999</formula>
      <formula>0.9999999999</formula>
    </cfRule>
  </conditionalFormatting>
  <conditionalFormatting sqref="AX88">
    <cfRule type="cellIs" dxfId="1085" priority="641" operator="notBetween">
      <formula>-0.9999999999</formula>
      <formula>0.9999999999</formula>
    </cfRule>
  </conditionalFormatting>
  <conditionalFormatting sqref="BS88">
    <cfRule type="cellIs" dxfId="1084" priority="640" operator="notBetween">
      <formula>-0.9999999999</formula>
      <formula>0.9999999999</formula>
    </cfRule>
  </conditionalFormatting>
  <conditionalFormatting sqref="AZ88:BK88">
    <cfRule type="cellIs" dxfId="1083" priority="638" operator="notBetween">
      <formula>-0.9999999999</formula>
      <formula>0.9999999999</formula>
    </cfRule>
  </conditionalFormatting>
  <conditionalFormatting sqref="BS88">
    <cfRule type="cellIs" dxfId="1082" priority="636" operator="notBetween">
      <formula>-0.9999999999</formula>
      <formula>0.9999999999</formula>
    </cfRule>
  </conditionalFormatting>
  <conditionalFormatting sqref="CN88">
    <cfRule type="cellIs" dxfId="1081" priority="635" operator="notBetween">
      <formula>-0.9999999999</formula>
      <formula>0.9999999999</formula>
    </cfRule>
  </conditionalFormatting>
  <conditionalFormatting sqref="BS88">
    <cfRule type="cellIs" dxfId="1080" priority="639" operator="notBetween">
      <formula>-0.9999999999</formula>
      <formula>0.9999999999</formula>
    </cfRule>
  </conditionalFormatting>
  <conditionalFormatting sqref="BS88">
    <cfRule type="cellIs" dxfId="1079" priority="637" operator="notBetween">
      <formula>-0.9999999999</formula>
      <formula>0.9999999999</formula>
    </cfRule>
  </conditionalFormatting>
  <conditionalFormatting sqref="CN88">
    <cfRule type="cellIs" dxfId="1078" priority="634" operator="notBetween">
      <formula>-0.9999999999</formula>
      <formula>0.9999999999</formula>
    </cfRule>
  </conditionalFormatting>
  <conditionalFormatting sqref="CN88">
    <cfRule type="cellIs" dxfId="1077" priority="631" operator="notBetween">
      <formula>-0.9999999999</formula>
      <formula>0.9999999999</formula>
    </cfRule>
  </conditionalFormatting>
  <conditionalFormatting sqref="DI88">
    <cfRule type="cellIs" dxfId="1076" priority="630" operator="notBetween">
      <formula>-0.9999999999</formula>
      <formula>0.9999999999</formula>
    </cfRule>
  </conditionalFormatting>
  <conditionalFormatting sqref="CP88:DA88">
    <cfRule type="cellIs" dxfId="1075" priority="628" operator="notBetween">
      <formula>-0.9999999999</formula>
      <formula>0.9999999999</formula>
    </cfRule>
  </conditionalFormatting>
  <conditionalFormatting sqref="CN88">
    <cfRule type="cellIs" dxfId="1074" priority="632" operator="notBetween">
      <formula>-0.9999999999</formula>
      <formula>0.9999999999</formula>
    </cfRule>
  </conditionalFormatting>
  <conditionalFormatting sqref="DI88">
    <cfRule type="cellIs" dxfId="1073" priority="626" operator="notBetween">
      <formula>-0.9999999999</formula>
      <formula>0.9999999999</formula>
    </cfRule>
  </conditionalFormatting>
  <conditionalFormatting sqref="ED88">
    <cfRule type="cellIs" dxfId="1072" priority="625" operator="notBetween">
      <formula>-0.9999999999</formula>
      <formula>0.9999999999</formula>
    </cfRule>
  </conditionalFormatting>
  <conditionalFormatting sqref="DI88">
    <cfRule type="cellIs" dxfId="1071" priority="629" operator="notBetween">
      <formula>-0.9999999999</formula>
      <formula>0.9999999999</formula>
    </cfRule>
  </conditionalFormatting>
  <conditionalFormatting sqref="DI88">
    <cfRule type="cellIs" dxfId="1070" priority="627" operator="notBetween">
      <formula>-0.9999999999</formula>
      <formula>0.9999999999</formula>
    </cfRule>
  </conditionalFormatting>
  <conditionalFormatting sqref="ED88">
    <cfRule type="cellIs" dxfId="1069" priority="624" operator="notBetween">
      <formula>-0.9999999999</formula>
      <formula>0.9999999999</formula>
    </cfRule>
  </conditionalFormatting>
  <conditionalFormatting sqref="AB88">
    <cfRule type="cellIs" dxfId="1068" priority="615" operator="notBetween">
      <formula>-0.9999999999</formula>
      <formula>0.9999999999</formula>
    </cfRule>
  </conditionalFormatting>
  <conditionalFormatting sqref="AW88">
    <cfRule type="cellIs" dxfId="1067" priority="614" operator="notBetween">
      <formula>-0.9999999999</formula>
      <formula>0.9999999999</formula>
    </cfRule>
  </conditionalFormatting>
  <conditionalFormatting sqref="BR88">
    <cfRule type="cellIs" dxfId="1066" priority="613" operator="notBetween">
      <formula>-0.9999999999</formula>
      <formula>0.9999999999</formula>
    </cfRule>
  </conditionalFormatting>
  <conditionalFormatting sqref="CM88">
    <cfRule type="cellIs" dxfId="1065" priority="612" operator="notBetween">
      <formula>-0.9999999999</formula>
      <formula>0.9999999999</formula>
    </cfRule>
  </conditionalFormatting>
  <conditionalFormatting sqref="DH88">
    <cfRule type="cellIs" dxfId="1064" priority="611" operator="notBetween">
      <formula>-0.9999999999</formula>
      <formula>0.9999999999</formula>
    </cfRule>
  </conditionalFormatting>
  <conditionalFormatting sqref="EC88">
    <cfRule type="cellIs" dxfId="1063" priority="610" operator="notBetween">
      <formula>-0.9999999999</formula>
      <formula>0.9999999999</formula>
    </cfRule>
  </conditionalFormatting>
  <conditionalFormatting sqref="X88:Y88">
    <cfRule type="cellIs" dxfId="1062" priority="608" operator="notBetween">
      <formula>-0.9999999999</formula>
      <formula>0.9999999999</formula>
    </cfRule>
  </conditionalFormatting>
  <conditionalFormatting sqref="V88:W88">
    <cfRule type="cellIs" dxfId="1061" priority="609" operator="notBetween">
      <formula>-0.9999999999</formula>
      <formula>0.9999999999</formula>
    </cfRule>
  </conditionalFormatting>
  <conditionalFormatting sqref="Z88:AA88">
    <cfRule type="cellIs" dxfId="1060" priority="607" operator="notBetween">
      <formula>-0.9999999999</formula>
      <formula>0.9999999999</formula>
    </cfRule>
  </conditionalFormatting>
  <conditionalFormatting sqref="AQ88:AR88">
    <cfRule type="cellIs" dxfId="1059" priority="606" operator="notBetween">
      <formula>-0.9999999999</formula>
      <formula>0.9999999999</formula>
    </cfRule>
  </conditionalFormatting>
  <conditionalFormatting sqref="AU88:AV88">
    <cfRule type="cellIs" dxfId="1058" priority="604" operator="notBetween">
      <formula>-0.9999999999</formula>
      <formula>0.9999999999</formula>
    </cfRule>
  </conditionalFormatting>
  <conditionalFormatting sqref="BP88:BQ88">
    <cfRule type="cellIs" dxfId="1057" priority="601" operator="notBetween">
      <formula>-0.9999999999</formula>
      <formula>0.9999999999</formula>
    </cfRule>
  </conditionalFormatting>
  <conditionalFormatting sqref="BL88:BM88">
    <cfRule type="cellIs" dxfId="1056" priority="603" operator="notBetween">
      <formula>-0.9999999999</formula>
      <formula>0.9999999999</formula>
    </cfRule>
  </conditionalFormatting>
  <conditionalFormatting sqref="BN88:BO88">
    <cfRule type="cellIs" dxfId="1055" priority="602" operator="notBetween">
      <formula>-0.9999999999</formula>
      <formula>0.9999999999</formula>
    </cfRule>
  </conditionalFormatting>
  <conditionalFormatting sqref="CG88:CH88">
    <cfRule type="cellIs" dxfId="1054" priority="600" operator="notBetween">
      <formula>-0.9999999999</formula>
      <formula>0.9999999999</formula>
    </cfRule>
  </conditionalFormatting>
  <conditionalFormatting sqref="AS88:AT88">
    <cfRule type="cellIs" dxfId="1053" priority="605" operator="notBetween">
      <formula>-0.9999999999</formula>
      <formula>0.9999999999</formula>
    </cfRule>
  </conditionalFormatting>
  <conditionalFormatting sqref="CI88:CJ88">
    <cfRule type="cellIs" dxfId="1052" priority="599" operator="notBetween">
      <formula>-0.9999999999</formula>
      <formula>0.9999999999</formula>
    </cfRule>
  </conditionalFormatting>
  <conditionalFormatting sqref="CK88:CL88">
    <cfRule type="cellIs" dxfId="1051" priority="598" operator="notBetween">
      <formula>-0.9999999999</formula>
      <formula>0.9999999999</formula>
    </cfRule>
  </conditionalFormatting>
  <conditionalFormatting sqref="DB88:DC88">
    <cfRule type="cellIs" dxfId="1050" priority="597" operator="notBetween">
      <formula>-0.9999999999</formula>
      <formula>0.9999999999</formula>
    </cfRule>
  </conditionalFormatting>
  <conditionalFormatting sqref="DD88:DE88">
    <cfRule type="cellIs" dxfId="1049" priority="596" operator="notBetween">
      <formula>-0.9999999999</formula>
      <formula>0.9999999999</formula>
    </cfRule>
  </conditionalFormatting>
  <conditionalFormatting sqref="DF88:DG88">
    <cfRule type="cellIs" dxfId="1048" priority="595" operator="notBetween">
      <formula>-0.9999999999</formula>
      <formula>0.9999999999</formula>
    </cfRule>
  </conditionalFormatting>
  <conditionalFormatting sqref="DW88:DX88">
    <cfRule type="cellIs" dxfId="1047" priority="594" operator="notBetween">
      <formula>-0.9999999999</formula>
      <formula>0.9999999999</formula>
    </cfRule>
  </conditionalFormatting>
  <conditionalFormatting sqref="DY88:DZ88">
    <cfRule type="cellIs" dxfId="1046" priority="593" operator="notBetween">
      <formula>-0.9999999999</formula>
      <formula>0.9999999999</formula>
    </cfRule>
  </conditionalFormatting>
  <conditionalFormatting sqref="EA88:EB88">
    <cfRule type="cellIs" dxfId="1045" priority="592" operator="notBetween">
      <formula>-0.9999999999</formula>
      <formula>0.9999999999</formula>
    </cfRule>
  </conditionalFormatting>
  <conditionalFormatting sqref="EL46:EM46">
    <cfRule type="cellIs" dxfId="1044" priority="576" operator="notBetween">
      <formula>-2</formula>
      <formula>2</formula>
    </cfRule>
  </conditionalFormatting>
  <conditionalFormatting sqref="EN46">
    <cfRule type="cellIs" dxfId="1043" priority="575" operator="notBetween">
      <formula>-2</formula>
      <formula>2</formula>
    </cfRule>
  </conditionalFormatting>
  <conditionalFormatting sqref="EO46">
    <cfRule type="cellIs" dxfId="1042" priority="574" operator="notBetween">
      <formula>-2</formula>
      <formula>2</formula>
    </cfRule>
  </conditionalFormatting>
  <conditionalFormatting sqref="EQ46:ER46">
    <cfRule type="cellIs" dxfId="1041" priority="573" operator="notBetween">
      <formula>-2</formula>
      <formula>2</formula>
    </cfRule>
  </conditionalFormatting>
  <conditionalFormatting sqref="ES46">
    <cfRule type="cellIs" dxfId="1040" priority="572" operator="notBetween">
      <formula>-2</formula>
      <formula>2</formula>
    </cfRule>
  </conditionalFormatting>
  <conditionalFormatting sqref="ET46">
    <cfRule type="cellIs" dxfId="1039" priority="571" operator="notBetween">
      <formula>-2</formula>
      <formula>2</formula>
    </cfRule>
  </conditionalFormatting>
  <conditionalFormatting sqref="EV46:EW46">
    <cfRule type="cellIs" dxfId="1038" priority="570" operator="notBetween">
      <formula>-2</formula>
      <formula>2</formula>
    </cfRule>
  </conditionalFormatting>
  <conditionalFormatting sqref="EX46">
    <cfRule type="cellIs" dxfId="1037" priority="569" operator="notBetween">
      <formula>-2</formula>
      <formula>2</formula>
    </cfRule>
  </conditionalFormatting>
  <conditionalFormatting sqref="EY46">
    <cfRule type="cellIs" dxfId="1036" priority="568" operator="notBetween">
      <formula>-2</formula>
      <formula>2</formula>
    </cfRule>
  </conditionalFormatting>
  <conditionalFormatting sqref="FA46:FB46">
    <cfRule type="cellIs" dxfId="1035" priority="567" operator="notBetween">
      <formula>-2</formula>
      <formula>2</formula>
    </cfRule>
  </conditionalFormatting>
  <conditionalFormatting sqref="FC46">
    <cfRule type="cellIs" dxfId="1034" priority="566" operator="notBetween">
      <formula>-2</formula>
      <formula>2</formula>
    </cfRule>
  </conditionalFormatting>
  <conditionalFormatting sqref="FD46">
    <cfRule type="cellIs" dxfId="1033" priority="565" operator="notBetween">
      <formula>-2</formula>
      <formula>2</formula>
    </cfRule>
  </conditionalFormatting>
  <conditionalFormatting sqref="FF46:FG46">
    <cfRule type="cellIs" dxfId="1032" priority="564" operator="notBetween">
      <formula>-2</formula>
      <formula>2</formula>
    </cfRule>
  </conditionalFormatting>
  <conditionalFormatting sqref="FH46">
    <cfRule type="cellIs" dxfId="1031" priority="563" operator="notBetween">
      <formula>-2</formula>
      <formula>2</formula>
    </cfRule>
  </conditionalFormatting>
  <conditionalFormatting sqref="FI46">
    <cfRule type="cellIs" dxfId="1030" priority="562" operator="notBetween">
      <formula>-2</formula>
      <formula>2</formula>
    </cfRule>
  </conditionalFormatting>
  <conditionalFormatting sqref="AT91">
    <cfRule type="cellIs" dxfId="1029" priority="561" operator="notBetween">
      <formula>-0.9999999999</formula>
      <formula>0.9999999999</formula>
    </cfRule>
  </conditionalFormatting>
  <conditionalFormatting sqref="AT91">
    <cfRule type="cellIs" dxfId="1028" priority="560" operator="notBetween">
      <formula>-0.9999999999</formula>
      <formula>0.9999999999</formula>
    </cfRule>
  </conditionalFormatting>
  <conditionalFormatting sqref="AT91">
    <cfRule type="cellIs" dxfId="1027" priority="559" operator="notBetween">
      <formula>-0.9999999999</formula>
      <formula>0.9999999999</formula>
    </cfRule>
  </conditionalFormatting>
  <conditionalFormatting sqref="AT91">
    <cfRule type="cellIs" dxfId="1026" priority="558" operator="notBetween">
      <formula>-0.9999999999</formula>
      <formula>0.9999999999</formula>
    </cfRule>
  </conditionalFormatting>
  <conditionalFormatting sqref="AX91">
    <cfRule type="cellIs" dxfId="1025" priority="557" operator="notBetween">
      <formula>-0.9999999999</formula>
      <formula>0.9999999999</formula>
    </cfRule>
  </conditionalFormatting>
  <conditionalFormatting sqref="AX91">
    <cfRule type="cellIs" dxfId="1024" priority="556" operator="notBetween">
      <formula>-0.9999999999</formula>
      <formula>0.9999999999</formula>
    </cfRule>
  </conditionalFormatting>
  <conditionalFormatting sqref="AX91">
    <cfRule type="cellIs" dxfId="1023" priority="555" operator="notBetween">
      <formula>-0.9999999999</formula>
      <formula>0.9999999999</formula>
    </cfRule>
  </conditionalFormatting>
  <conditionalFormatting sqref="AX91">
    <cfRule type="cellIs" dxfId="1022" priority="554" operator="notBetween">
      <formula>-0.9999999999</formula>
      <formula>0.9999999999</formula>
    </cfRule>
  </conditionalFormatting>
  <conditionalFormatting sqref="BO91">
    <cfRule type="cellIs" dxfId="1021" priority="553" operator="notBetween">
      <formula>-0.9999999999</formula>
      <formula>0.9999999999</formula>
    </cfRule>
  </conditionalFormatting>
  <conditionalFormatting sqref="BO91">
    <cfRule type="cellIs" dxfId="1020" priority="552" operator="notBetween">
      <formula>-0.9999999999</formula>
      <formula>0.9999999999</formula>
    </cfRule>
  </conditionalFormatting>
  <conditionalFormatting sqref="BO91">
    <cfRule type="cellIs" dxfId="1019" priority="551" operator="notBetween">
      <formula>-0.9999999999</formula>
      <formula>0.9999999999</formula>
    </cfRule>
  </conditionalFormatting>
  <conditionalFormatting sqref="BO91">
    <cfRule type="cellIs" dxfId="1018" priority="550" operator="notBetween">
      <formula>-0.9999999999</formula>
      <formula>0.9999999999</formula>
    </cfRule>
  </conditionalFormatting>
  <conditionalFormatting sqref="BS91">
    <cfRule type="cellIs" dxfId="1017" priority="549" operator="notBetween">
      <formula>-0.9999999999</formula>
      <formula>0.9999999999</formula>
    </cfRule>
  </conditionalFormatting>
  <conditionalFormatting sqref="BS91">
    <cfRule type="cellIs" dxfId="1016" priority="548" operator="notBetween">
      <formula>-0.9999999999</formula>
      <formula>0.9999999999</formula>
    </cfRule>
  </conditionalFormatting>
  <conditionalFormatting sqref="BS91">
    <cfRule type="cellIs" dxfId="1015" priority="547" operator="notBetween">
      <formula>-0.9999999999</formula>
      <formula>0.9999999999</formula>
    </cfRule>
  </conditionalFormatting>
  <conditionalFormatting sqref="BS91">
    <cfRule type="cellIs" dxfId="1014" priority="546" operator="notBetween">
      <formula>-0.9999999999</formula>
      <formula>0.9999999999</formula>
    </cfRule>
  </conditionalFormatting>
  <conditionalFormatting sqref="CJ91">
    <cfRule type="cellIs" dxfId="1013" priority="545" operator="notBetween">
      <formula>-0.9999999999</formula>
      <formula>0.9999999999</formula>
    </cfRule>
  </conditionalFormatting>
  <conditionalFormatting sqref="CJ91">
    <cfRule type="cellIs" dxfId="1012" priority="544" operator="notBetween">
      <formula>-0.9999999999</formula>
      <formula>0.9999999999</formula>
    </cfRule>
  </conditionalFormatting>
  <conditionalFormatting sqref="CJ91">
    <cfRule type="cellIs" dxfId="1011" priority="543" operator="notBetween">
      <formula>-0.9999999999</formula>
      <formula>0.9999999999</formula>
    </cfRule>
  </conditionalFormatting>
  <conditionalFormatting sqref="CJ91">
    <cfRule type="cellIs" dxfId="1010" priority="542" operator="notBetween">
      <formula>-0.9999999999</formula>
      <formula>0.9999999999</formula>
    </cfRule>
  </conditionalFormatting>
  <conditionalFormatting sqref="CN91">
    <cfRule type="cellIs" dxfId="1009" priority="541" operator="notBetween">
      <formula>-0.9999999999</formula>
      <formula>0.9999999999</formula>
    </cfRule>
  </conditionalFormatting>
  <conditionalFormatting sqref="CN91">
    <cfRule type="cellIs" dxfId="1008" priority="540" operator="notBetween">
      <formula>-0.9999999999</formula>
      <formula>0.9999999999</formula>
    </cfRule>
  </conditionalFormatting>
  <conditionalFormatting sqref="CN91">
    <cfRule type="cellIs" dxfId="1007" priority="539" operator="notBetween">
      <formula>-0.9999999999</formula>
      <formula>0.9999999999</formula>
    </cfRule>
  </conditionalFormatting>
  <conditionalFormatting sqref="CN91">
    <cfRule type="cellIs" dxfId="1006" priority="538" operator="notBetween">
      <formula>-0.9999999999</formula>
      <formula>0.9999999999</formula>
    </cfRule>
  </conditionalFormatting>
  <conditionalFormatting sqref="DE91">
    <cfRule type="cellIs" dxfId="1005" priority="537" operator="notBetween">
      <formula>-0.9999999999</formula>
      <formula>0.9999999999</formula>
    </cfRule>
  </conditionalFormatting>
  <conditionalFormatting sqref="DE91">
    <cfRule type="cellIs" dxfId="1004" priority="536" operator="notBetween">
      <formula>-0.9999999999</formula>
      <formula>0.9999999999</formula>
    </cfRule>
  </conditionalFormatting>
  <conditionalFormatting sqref="DE91">
    <cfRule type="cellIs" dxfId="1003" priority="535" operator="notBetween">
      <formula>-0.9999999999</formula>
      <formula>0.9999999999</formula>
    </cfRule>
  </conditionalFormatting>
  <conditionalFormatting sqref="DE91">
    <cfRule type="cellIs" dxfId="1002" priority="534" operator="notBetween">
      <formula>-0.9999999999</formula>
      <formula>0.9999999999</formula>
    </cfRule>
  </conditionalFormatting>
  <conditionalFormatting sqref="DI91">
    <cfRule type="cellIs" dxfId="1001" priority="533" operator="notBetween">
      <formula>-0.9999999999</formula>
      <formula>0.9999999999</formula>
    </cfRule>
  </conditionalFormatting>
  <conditionalFormatting sqref="DI91">
    <cfRule type="cellIs" dxfId="1000" priority="532" operator="notBetween">
      <formula>-0.9999999999</formula>
      <formula>0.9999999999</formula>
    </cfRule>
  </conditionalFormatting>
  <conditionalFormatting sqref="DI91">
    <cfRule type="cellIs" dxfId="999" priority="531" operator="notBetween">
      <formula>-0.9999999999</formula>
      <formula>0.9999999999</formula>
    </cfRule>
  </conditionalFormatting>
  <conditionalFormatting sqref="DI91">
    <cfRule type="cellIs" dxfId="998" priority="530" operator="notBetween">
      <formula>-0.9999999999</formula>
      <formula>0.9999999999</formula>
    </cfRule>
  </conditionalFormatting>
  <conditionalFormatting sqref="DZ91">
    <cfRule type="cellIs" dxfId="997" priority="529" operator="notBetween">
      <formula>-0.9999999999</formula>
      <formula>0.9999999999</formula>
    </cfRule>
  </conditionalFormatting>
  <conditionalFormatting sqref="DZ91">
    <cfRule type="cellIs" dxfId="996" priority="528" operator="notBetween">
      <formula>-0.9999999999</formula>
      <formula>0.9999999999</formula>
    </cfRule>
  </conditionalFormatting>
  <conditionalFormatting sqref="DZ91">
    <cfRule type="cellIs" dxfId="995" priority="527" operator="notBetween">
      <formula>-0.9999999999</formula>
      <formula>0.9999999999</formula>
    </cfRule>
  </conditionalFormatting>
  <conditionalFormatting sqref="DZ91">
    <cfRule type="cellIs" dxfId="994" priority="526" operator="notBetween">
      <formula>-0.9999999999</formula>
      <formula>0.9999999999</formula>
    </cfRule>
  </conditionalFormatting>
  <conditionalFormatting sqref="ED91">
    <cfRule type="cellIs" dxfId="993" priority="525" operator="notBetween">
      <formula>-0.9999999999</formula>
      <formula>0.9999999999</formula>
    </cfRule>
  </conditionalFormatting>
  <conditionalFormatting sqref="ED91">
    <cfRule type="cellIs" dxfId="992" priority="524" operator="notBetween">
      <formula>-0.9999999999</formula>
      <formula>0.9999999999</formula>
    </cfRule>
  </conditionalFormatting>
  <conditionalFormatting sqref="ED91">
    <cfRule type="cellIs" dxfId="991" priority="523" operator="notBetween">
      <formula>-0.9999999999</formula>
      <formula>0.9999999999</formula>
    </cfRule>
  </conditionalFormatting>
  <conditionalFormatting sqref="ED91">
    <cfRule type="cellIs" dxfId="990" priority="522" operator="notBetween">
      <formula>-0.9999999999</formula>
      <formula>0.9999999999</formula>
    </cfRule>
  </conditionalFormatting>
  <conditionalFormatting sqref="EC95:ED95">
    <cfRule type="cellIs" dxfId="989" priority="521" operator="notBetween">
      <formula>-0.9999999999</formula>
      <formula>0.9999999999</formula>
    </cfRule>
  </conditionalFormatting>
  <conditionalFormatting sqref="DH95:DI95">
    <cfRule type="cellIs" dxfId="988" priority="520" operator="notBetween">
      <formula>-0.9999999999</formula>
      <formula>0.9999999999</formula>
    </cfRule>
  </conditionalFormatting>
  <conditionalFormatting sqref="CM95:CN95">
    <cfRule type="cellIs" dxfId="987" priority="519" operator="notBetween">
      <formula>-0.9999999999</formula>
      <formula>0.9999999999</formula>
    </cfRule>
  </conditionalFormatting>
  <conditionalFormatting sqref="BR95:BS95">
    <cfRule type="cellIs" dxfId="986" priority="518" operator="notBetween">
      <formula>-0.9999999999</formula>
      <formula>0.9999999999</formula>
    </cfRule>
  </conditionalFormatting>
  <conditionalFormatting sqref="AW95:AX95">
    <cfRule type="cellIs" dxfId="985" priority="517" operator="notBetween">
      <formula>-0.9999999999</formula>
      <formula>0.9999999999</formula>
    </cfRule>
  </conditionalFormatting>
  <conditionalFormatting sqref="AB95:AC95">
    <cfRule type="cellIs" dxfId="984" priority="516" operator="notBetween">
      <formula>-0.9999999999</formula>
      <formula>0.9999999999</formula>
    </cfRule>
  </conditionalFormatting>
  <conditionalFormatting sqref="EL23">
    <cfRule type="cellIs" dxfId="983" priority="370" operator="notBetween">
      <formula>-2</formula>
      <formula>2</formula>
    </cfRule>
  </conditionalFormatting>
  <conditionalFormatting sqref="EG23">
    <cfRule type="cellIs" dxfId="982" priority="312" operator="notBetween">
      <formula>-2</formula>
      <formula>2</formula>
    </cfRule>
  </conditionalFormatting>
  <conditionalFormatting sqref="EL26 EL12">
    <cfRule type="cellIs" dxfId="981" priority="377" operator="notBetween">
      <formula>-2</formula>
      <formula>2</formula>
    </cfRule>
  </conditionalFormatting>
  <conditionalFormatting sqref="EL13">
    <cfRule type="cellIs" dxfId="980" priority="376" operator="notBetween">
      <formula>-2</formula>
      <formula>2</formula>
    </cfRule>
  </conditionalFormatting>
  <conditionalFormatting sqref="EL17:EL19 EL14:EL15">
    <cfRule type="cellIs" dxfId="979" priority="375" operator="notBetween">
      <formula>-2</formula>
      <formula>2</formula>
    </cfRule>
  </conditionalFormatting>
  <conditionalFormatting sqref="EL16">
    <cfRule type="cellIs" dxfId="978" priority="374" operator="notBetween">
      <formula>-2</formula>
      <formula>2</formula>
    </cfRule>
  </conditionalFormatting>
  <conditionalFormatting sqref="EL22">
    <cfRule type="cellIs" dxfId="977" priority="373" operator="notBetween">
      <formula>-2</formula>
      <formula>2</formula>
    </cfRule>
  </conditionalFormatting>
  <conditionalFormatting sqref="EL24">
    <cfRule type="cellIs" dxfId="976" priority="372" operator="notBetween">
      <formula>-2</formula>
      <formula>2</formula>
    </cfRule>
  </conditionalFormatting>
  <conditionalFormatting sqref="EL25">
    <cfRule type="cellIs" dxfId="975" priority="371" operator="notBetween">
      <formula>-2</formula>
      <formula>2</formula>
    </cfRule>
  </conditionalFormatting>
  <conditionalFormatting sqref="EH26 EH12">
    <cfRule type="cellIs" dxfId="974" priority="368" operator="notBetween">
      <formula>-2</formula>
      <formula>2</formula>
    </cfRule>
  </conditionalFormatting>
  <conditionalFormatting sqref="EH13">
    <cfRule type="cellIs" dxfId="973" priority="367" operator="notBetween">
      <formula>-2</formula>
      <formula>2</formula>
    </cfRule>
  </conditionalFormatting>
  <conditionalFormatting sqref="EH17:EH19 EH14:EH15">
    <cfRule type="cellIs" dxfId="972" priority="366" operator="notBetween">
      <formula>-2</formula>
      <formula>2</formula>
    </cfRule>
  </conditionalFormatting>
  <conditionalFormatting sqref="EH16">
    <cfRule type="cellIs" dxfId="971" priority="365" operator="notBetween">
      <formula>-2</formula>
      <formula>2</formula>
    </cfRule>
  </conditionalFormatting>
  <conditionalFormatting sqref="EH22">
    <cfRule type="cellIs" dxfId="970" priority="364" operator="notBetween">
      <formula>-2</formula>
      <formula>2</formula>
    </cfRule>
  </conditionalFormatting>
  <conditionalFormatting sqref="EG49:EH49 EG35:EH35">
    <cfRule type="cellIs" dxfId="969" priority="363" operator="notBetween">
      <formula>-2</formula>
      <formula>2</formula>
    </cfRule>
  </conditionalFormatting>
  <conditionalFormatting sqref="EG36:EH36">
    <cfRule type="cellIs" dxfId="968" priority="362" operator="notBetween">
      <formula>-2</formula>
      <formula>2</formula>
    </cfRule>
  </conditionalFormatting>
  <conditionalFormatting sqref="EG40:EH42 EG37:EH38">
    <cfRule type="cellIs" dxfId="967" priority="361" operator="notBetween">
      <formula>-2</formula>
      <formula>2</formula>
    </cfRule>
  </conditionalFormatting>
  <conditionalFormatting sqref="EG39:EH39">
    <cfRule type="cellIs" dxfId="966" priority="360" operator="notBetween">
      <formula>-2</formula>
      <formula>2</formula>
    </cfRule>
  </conditionalFormatting>
  <conditionalFormatting sqref="EG45:EH45">
    <cfRule type="cellIs" dxfId="965" priority="359" operator="notBetween">
      <formula>-2</formula>
      <formula>2</formula>
    </cfRule>
  </conditionalFormatting>
  <conditionalFormatting sqref="EI12 EI26">
    <cfRule type="cellIs" dxfId="964" priority="358" operator="notBetween">
      <formula>-2</formula>
      <formula>2</formula>
    </cfRule>
  </conditionalFormatting>
  <conditionalFormatting sqref="EI13">
    <cfRule type="cellIs" dxfId="963" priority="357" operator="notBetween">
      <formula>-2</formula>
      <formula>2</formula>
    </cfRule>
  </conditionalFormatting>
  <conditionalFormatting sqref="EI14:EI15 EI17:EI19">
    <cfRule type="cellIs" dxfId="962" priority="356" operator="notBetween">
      <formula>-2</formula>
      <formula>2</formula>
    </cfRule>
  </conditionalFormatting>
  <conditionalFormatting sqref="EI16">
    <cfRule type="cellIs" dxfId="961" priority="355" operator="notBetween">
      <formula>-2</formula>
      <formula>2</formula>
    </cfRule>
  </conditionalFormatting>
  <conditionalFormatting sqref="EI22">
    <cfRule type="cellIs" dxfId="960" priority="354" operator="notBetween">
      <formula>-2</formula>
      <formula>2</formula>
    </cfRule>
  </conditionalFormatting>
  <conditionalFormatting sqref="EI35 EI49">
    <cfRule type="cellIs" dxfId="959" priority="353" operator="notBetween">
      <formula>-2</formula>
      <formula>2</formula>
    </cfRule>
  </conditionalFormatting>
  <conditionalFormatting sqref="EI36">
    <cfRule type="cellIs" dxfId="958" priority="352" operator="notBetween">
      <formula>-2</formula>
      <formula>2</formula>
    </cfRule>
  </conditionalFormatting>
  <conditionalFormatting sqref="EI37:EI38 EI40:EI42">
    <cfRule type="cellIs" dxfId="957" priority="351" operator="notBetween">
      <formula>-2</formula>
      <formula>2</formula>
    </cfRule>
  </conditionalFormatting>
  <conditionalFormatting sqref="EI39">
    <cfRule type="cellIs" dxfId="956" priority="350" operator="notBetween">
      <formula>-2</formula>
      <formula>2</formula>
    </cfRule>
  </conditionalFormatting>
  <conditionalFormatting sqref="EI45">
    <cfRule type="cellIs" dxfId="955" priority="349" operator="notBetween">
      <formula>-2</formula>
      <formula>2</formula>
    </cfRule>
  </conditionalFormatting>
  <conditionalFormatting sqref="EJ35 EJ49">
    <cfRule type="cellIs" dxfId="954" priority="348" operator="notBetween">
      <formula>-2</formula>
      <formula>2</formula>
    </cfRule>
  </conditionalFormatting>
  <conditionalFormatting sqref="EJ36">
    <cfRule type="cellIs" dxfId="953" priority="347" operator="notBetween">
      <formula>-2</formula>
      <formula>2</formula>
    </cfRule>
  </conditionalFormatting>
  <conditionalFormatting sqref="EJ37:EJ38 EJ40:EJ42">
    <cfRule type="cellIs" dxfId="952" priority="346" operator="notBetween">
      <formula>-2</formula>
      <formula>2</formula>
    </cfRule>
  </conditionalFormatting>
  <conditionalFormatting sqref="EJ39">
    <cfRule type="cellIs" dxfId="951" priority="345" operator="notBetween">
      <formula>-2</formula>
      <formula>2</formula>
    </cfRule>
  </conditionalFormatting>
  <conditionalFormatting sqref="EJ45">
    <cfRule type="cellIs" dxfId="950" priority="344" operator="notBetween">
      <formula>-2</formula>
      <formula>2</formula>
    </cfRule>
  </conditionalFormatting>
  <conditionalFormatting sqref="EJ26 EJ12">
    <cfRule type="cellIs" dxfId="949" priority="343" operator="notBetween">
      <formula>-2</formula>
      <formula>2</formula>
    </cfRule>
  </conditionalFormatting>
  <conditionalFormatting sqref="EJ13">
    <cfRule type="cellIs" dxfId="948" priority="342" operator="notBetween">
      <formula>-2</formula>
      <formula>2</formula>
    </cfRule>
  </conditionalFormatting>
  <conditionalFormatting sqref="EJ17:EJ19 EJ14:EJ15">
    <cfRule type="cellIs" dxfId="947" priority="341" operator="notBetween">
      <formula>-2</formula>
      <formula>2</formula>
    </cfRule>
  </conditionalFormatting>
  <conditionalFormatting sqref="EJ16">
    <cfRule type="cellIs" dxfId="946" priority="340" operator="notBetween">
      <formula>-2</formula>
      <formula>2</formula>
    </cfRule>
  </conditionalFormatting>
  <conditionalFormatting sqref="EJ22">
    <cfRule type="cellIs" dxfId="945" priority="339" operator="notBetween">
      <formula>-2</formula>
      <formula>2</formula>
    </cfRule>
  </conditionalFormatting>
  <conditionalFormatting sqref="EG48:EH48">
    <cfRule type="cellIs" dxfId="944" priority="332" operator="notBetween">
      <formula>-2</formula>
      <formula>2</formula>
    </cfRule>
  </conditionalFormatting>
  <conditionalFormatting sqref="EI48">
    <cfRule type="cellIs" dxfId="943" priority="331" operator="notBetween">
      <formula>-2</formula>
      <formula>2</formula>
    </cfRule>
  </conditionalFormatting>
  <conditionalFormatting sqref="EJ48">
    <cfRule type="cellIs" dxfId="942" priority="330" operator="notBetween">
      <formula>-2</formula>
      <formula>2</formula>
    </cfRule>
  </conditionalFormatting>
  <conditionalFormatting sqref="EG47:EH47">
    <cfRule type="cellIs" dxfId="941" priority="335" operator="notBetween">
      <formula>-2</formula>
      <formula>2</formula>
    </cfRule>
  </conditionalFormatting>
  <conditionalFormatting sqref="EI47">
    <cfRule type="cellIs" dxfId="940" priority="334" operator="notBetween">
      <formula>-2</formula>
      <formula>2</formula>
    </cfRule>
  </conditionalFormatting>
  <conditionalFormatting sqref="EJ47">
    <cfRule type="cellIs" dxfId="939" priority="333" operator="notBetween">
      <formula>-2</formula>
      <formula>2</formula>
    </cfRule>
  </conditionalFormatting>
  <conditionalFormatting sqref="EH24">
    <cfRule type="cellIs" dxfId="938" priority="338" operator="notBetween">
      <formula>-2</formula>
      <formula>2</formula>
    </cfRule>
  </conditionalFormatting>
  <conditionalFormatting sqref="EI24">
    <cfRule type="cellIs" dxfId="937" priority="337" operator="notBetween">
      <formula>-2</formula>
      <formula>2</formula>
    </cfRule>
  </conditionalFormatting>
  <conditionalFormatting sqref="EJ24">
    <cfRule type="cellIs" dxfId="936" priority="336" operator="notBetween">
      <formula>-2</formula>
      <formula>2</formula>
    </cfRule>
  </conditionalFormatting>
  <conditionalFormatting sqref="EH23">
    <cfRule type="cellIs" dxfId="935" priority="326" operator="notBetween">
      <formula>-2</formula>
      <formula>2</formula>
    </cfRule>
  </conditionalFormatting>
  <conditionalFormatting sqref="EI23">
    <cfRule type="cellIs" dxfId="934" priority="325" operator="notBetween">
      <formula>-2</formula>
      <formula>2</formula>
    </cfRule>
  </conditionalFormatting>
  <conditionalFormatting sqref="EJ23">
    <cfRule type="cellIs" dxfId="933" priority="324" operator="notBetween">
      <formula>-2</formula>
      <formula>2</formula>
    </cfRule>
  </conditionalFormatting>
  <conditionalFormatting sqref="EH25">
    <cfRule type="cellIs" dxfId="932" priority="329" operator="notBetween">
      <formula>-2</formula>
      <formula>2</formula>
    </cfRule>
  </conditionalFormatting>
  <conditionalFormatting sqref="EI25">
    <cfRule type="cellIs" dxfId="931" priority="328" operator="notBetween">
      <formula>-2</formula>
      <formula>2</formula>
    </cfRule>
  </conditionalFormatting>
  <conditionalFormatting sqref="EJ25">
    <cfRule type="cellIs" dxfId="930" priority="327" operator="notBetween">
      <formula>-2</formula>
      <formula>2</formula>
    </cfRule>
  </conditionalFormatting>
  <conditionalFormatting sqref="EG46:EH46">
    <cfRule type="cellIs" dxfId="929" priority="323" operator="notBetween">
      <formula>-2</formula>
      <formula>2</formula>
    </cfRule>
  </conditionalFormatting>
  <conditionalFormatting sqref="EI46">
    <cfRule type="cellIs" dxfId="928" priority="322" operator="notBetween">
      <formula>-2</formula>
      <formula>2</formula>
    </cfRule>
  </conditionalFormatting>
  <conditionalFormatting sqref="EJ46">
    <cfRule type="cellIs" dxfId="927" priority="321" operator="notBetween">
      <formula>-2</formula>
      <formula>2</formula>
    </cfRule>
  </conditionalFormatting>
  <conditionalFormatting sqref="EG26 EG12">
    <cfRule type="cellIs" dxfId="926" priority="319" operator="notBetween">
      <formula>-2</formula>
      <formula>2</formula>
    </cfRule>
  </conditionalFormatting>
  <conditionalFormatting sqref="EG13">
    <cfRule type="cellIs" dxfId="925" priority="318" operator="notBetween">
      <formula>-2</formula>
      <formula>2</formula>
    </cfRule>
  </conditionalFormatting>
  <conditionalFormatting sqref="EG17:EG19 EG14:EG15">
    <cfRule type="cellIs" dxfId="924" priority="317" operator="notBetween">
      <formula>-2</formula>
      <formula>2</formula>
    </cfRule>
  </conditionalFormatting>
  <conditionalFormatting sqref="EG16">
    <cfRule type="cellIs" dxfId="923" priority="316" operator="notBetween">
      <formula>-2</formula>
      <formula>2</formula>
    </cfRule>
  </conditionalFormatting>
  <conditionalFormatting sqref="EG22">
    <cfRule type="cellIs" dxfId="922" priority="315" operator="notBetween">
      <formula>-2</formula>
      <formula>2</formula>
    </cfRule>
  </conditionalFormatting>
  <conditionalFormatting sqref="EG24">
    <cfRule type="cellIs" dxfId="921" priority="314" operator="notBetween">
      <formula>-2</formula>
      <formula>2</formula>
    </cfRule>
  </conditionalFormatting>
  <conditionalFormatting sqref="EG25">
    <cfRule type="cellIs" dxfId="920" priority="313" operator="notBetween">
      <formula>-2</formula>
      <formula>2</formula>
    </cfRule>
  </conditionalFormatting>
  <conditionalFormatting sqref="W63">
    <cfRule type="cellIs" dxfId="919" priority="263" operator="notBetween">
      <formula>-2</formula>
      <formula>2</formula>
    </cfRule>
  </conditionalFormatting>
  <conditionalFormatting sqref="Y63">
    <cfRule type="cellIs" dxfId="918" priority="262" operator="notBetween">
      <formula>-2</formula>
      <formula>2</formula>
    </cfRule>
  </conditionalFormatting>
  <conditionalFormatting sqref="AA63">
    <cfRule type="cellIs" dxfId="917" priority="261" operator="notBetween">
      <formula>-2</formula>
      <formula>2</formula>
    </cfRule>
  </conditionalFormatting>
  <conditionalFormatting sqref="AF63:AP63 AW63:AX63">
    <cfRule type="cellIs" dxfId="916" priority="260" operator="notBetween">
      <formula>-2</formula>
      <formula>2</formula>
    </cfRule>
  </conditionalFormatting>
  <conditionalFormatting sqref="AQ63:AR63">
    <cfRule type="cellIs" dxfId="915" priority="259" operator="notBetween">
      <formula>-2</formula>
      <formula>2</formula>
    </cfRule>
  </conditionalFormatting>
  <conditionalFormatting sqref="AS63:AT63">
    <cfRule type="cellIs" dxfId="914" priority="258" operator="notBetween">
      <formula>-2</formula>
      <formula>2</formula>
    </cfRule>
  </conditionalFormatting>
  <conditionalFormatting sqref="AU63:AV63">
    <cfRule type="cellIs" dxfId="913" priority="257" operator="notBetween">
      <formula>-2</formula>
      <formula>2</formula>
    </cfRule>
  </conditionalFormatting>
  <conditionalFormatting sqref="AR63">
    <cfRule type="cellIs" dxfId="912" priority="255" operator="notBetween">
      <formula>-2</formula>
      <formula>2</formula>
    </cfRule>
  </conditionalFormatting>
  <conditionalFormatting sqref="AT63">
    <cfRule type="cellIs" dxfId="911" priority="254" operator="notBetween">
      <formula>-2</formula>
      <formula>2</formula>
    </cfRule>
  </conditionalFormatting>
  <conditionalFormatting sqref="AV63">
    <cfRule type="cellIs" dxfId="910" priority="253" operator="notBetween">
      <formula>-2</formula>
      <formula>2</formula>
    </cfRule>
  </conditionalFormatting>
  <conditionalFormatting sqref="BA63:BK63 BR63:BS63">
    <cfRule type="cellIs" dxfId="909" priority="252" operator="notBetween">
      <formula>-2</formula>
      <formula>2</formula>
    </cfRule>
  </conditionalFormatting>
  <conditionalFormatting sqref="BL63:BM63">
    <cfRule type="cellIs" dxfId="908" priority="251" operator="notBetween">
      <formula>-2</formula>
      <formula>2</formula>
    </cfRule>
  </conditionalFormatting>
  <conditionalFormatting sqref="BN63:BO63">
    <cfRule type="cellIs" dxfId="907" priority="250" operator="notBetween">
      <formula>-2</formula>
      <formula>2</formula>
    </cfRule>
  </conditionalFormatting>
  <conditionalFormatting sqref="BP63:BQ63">
    <cfRule type="cellIs" dxfId="906" priority="249" operator="notBetween">
      <formula>-2</formula>
      <formula>2</formula>
    </cfRule>
  </conditionalFormatting>
  <conditionalFormatting sqref="BM63">
    <cfRule type="cellIs" dxfId="905" priority="247" operator="notBetween">
      <formula>-2</formula>
      <formula>2</formula>
    </cfRule>
  </conditionalFormatting>
  <conditionalFormatting sqref="BO63">
    <cfRule type="cellIs" dxfId="904" priority="246" operator="notBetween">
      <formula>-2</formula>
      <formula>2</formula>
    </cfRule>
  </conditionalFormatting>
  <conditionalFormatting sqref="K63:U63 AB63:AC63">
    <cfRule type="cellIs" dxfId="903" priority="288" operator="notBetween">
      <formula>-2</formula>
      <formula>2</formula>
    </cfRule>
  </conditionalFormatting>
  <conditionalFormatting sqref="V63:W63">
    <cfRule type="cellIs" dxfId="902" priority="287" operator="notBetween">
      <formula>-2</formula>
      <formula>2</formula>
    </cfRule>
  </conditionalFormatting>
  <conditionalFormatting sqref="X63:Y63">
    <cfRule type="cellIs" dxfId="901" priority="286" operator="notBetween">
      <formula>-2</formula>
      <formula>2</formula>
    </cfRule>
  </conditionalFormatting>
  <conditionalFormatting sqref="Z63:AA63">
    <cfRule type="cellIs" dxfId="900" priority="285" operator="notBetween">
      <formula>-2</formula>
      <formula>2</formula>
    </cfRule>
  </conditionalFormatting>
  <conditionalFormatting sqref="BV63:CF63 CM63:CN63">
    <cfRule type="cellIs" dxfId="899" priority="244" operator="notBetween">
      <formula>-2</formula>
      <formula>2</formula>
    </cfRule>
  </conditionalFormatting>
  <conditionalFormatting sqref="CG63:CH63">
    <cfRule type="cellIs" dxfId="898" priority="243" operator="notBetween">
      <formula>-2</formula>
      <formula>2</formula>
    </cfRule>
  </conditionalFormatting>
  <conditionalFormatting sqref="CI63:CJ63">
    <cfRule type="cellIs" dxfId="897" priority="242" operator="notBetween">
      <formula>-2</formula>
      <formula>2</formula>
    </cfRule>
  </conditionalFormatting>
  <conditionalFormatting sqref="CK63:CL63">
    <cfRule type="cellIs" dxfId="896" priority="241" operator="notBetween">
      <formula>-2</formula>
      <formula>2</formula>
    </cfRule>
  </conditionalFormatting>
  <conditionalFormatting sqref="BQ63">
    <cfRule type="cellIs" dxfId="895" priority="245" operator="notBetween">
      <formula>-2</formula>
      <formula>2</formula>
    </cfRule>
  </conditionalFormatting>
  <conditionalFormatting sqref="J63:AC63">
    <cfRule type="cellIs" dxfId="894" priority="264" operator="greaterThan">
      <formula>0</formula>
    </cfRule>
  </conditionalFormatting>
  <conditionalFormatting sqref="AE63:AX63">
    <cfRule type="cellIs" dxfId="893" priority="256" operator="greaterThan">
      <formula>0</formula>
    </cfRule>
  </conditionalFormatting>
  <conditionalFormatting sqref="AZ63:BS63">
    <cfRule type="cellIs" dxfId="892" priority="248" operator="greaterThan">
      <formula>0</formula>
    </cfRule>
  </conditionalFormatting>
  <conditionalFormatting sqref="BU63:CN63">
    <cfRule type="cellIs" dxfId="891" priority="240" operator="greaterThan">
      <formula>0</formula>
    </cfRule>
  </conditionalFormatting>
  <conditionalFormatting sqref="CH63">
    <cfRule type="cellIs" dxfId="890" priority="239" operator="notBetween">
      <formula>-2</formula>
      <formula>2</formula>
    </cfRule>
  </conditionalFormatting>
  <conditionalFormatting sqref="CJ63">
    <cfRule type="cellIs" dxfId="889" priority="238" operator="notBetween">
      <formula>-2</formula>
      <formula>2</formula>
    </cfRule>
  </conditionalFormatting>
  <conditionalFormatting sqref="CL63">
    <cfRule type="cellIs" dxfId="888" priority="237" operator="notBetween">
      <formula>-2</formula>
      <formula>2</formula>
    </cfRule>
  </conditionalFormatting>
  <conditionalFormatting sqref="CQ63:DA63 DH63:DI63">
    <cfRule type="cellIs" dxfId="887" priority="236" operator="notBetween">
      <formula>-2</formula>
      <formula>2</formula>
    </cfRule>
  </conditionalFormatting>
  <conditionalFormatting sqref="DB63:DC63">
    <cfRule type="cellIs" dxfId="886" priority="235" operator="notBetween">
      <formula>-2</formula>
      <formula>2</formula>
    </cfRule>
  </conditionalFormatting>
  <conditionalFormatting sqref="DD63:DE63">
    <cfRule type="cellIs" dxfId="885" priority="234" operator="notBetween">
      <formula>-2</formula>
      <formula>2</formula>
    </cfRule>
  </conditionalFormatting>
  <conditionalFormatting sqref="DF63:DG63">
    <cfRule type="cellIs" dxfId="884" priority="233" operator="notBetween">
      <formula>-2</formula>
      <formula>2</formula>
    </cfRule>
  </conditionalFormatting>
  <conditionalFormatting sqref="CP63:DI63">
    <cfRule type="cellIs" dxfId="883" priority="232" operator="greaterThan">
      <formula>0</formula>
    </cfRule>
  </conditionalFormatting>
  <conditionalFormatting sqref="DC63">
    <cfRule type="cellIs" dxfId="882" priority="231" operator="notBetween">
      <formula>-2</formula>
      <formula>2</formula>
    </cfRule>
  </conditionalFormatting>
  <conditionalFormatting sqref="DE63">
    <cfRule type="cellIs" dxfId="881" priority="230" operator="notBetween">
      <formula>-2</formula>
      <formula>2</formula>
    </cfRule>
  </conditionalFormatting>
  <conditionalFormatting sqref="DG63">
    <cfRule type="cellIs" dxfId="880" priority="229" operator="notBetween">
      <formula>-2</formula>
      <formula>2</formula>
    </cfRule>
  </conditionalFormatting>
  <conditionalFormatting sqref="DL63:DV63 EC63:ED63">
    <cfRule type="cellIs" dxfId="879" priority="228" operator="notBetween">
      <formula>-2</formula>
      <formula>2</formula>
    </cfRule>
  </conditionalFormatting>
  <conditionalFormatting sqref="DW63:DX63">
    <cfRule type="cellIs" dxfId="878" priority="227" operator="notBetween">
      <formula>-2</formula>
      <formula>2</formula>
    </cfRule>
  </conditionalFormatting>
  <conditionalFormatting sqref="DY63:DZ63">
    <cfRule type="cellIs" dxfId="877" priority="226" operator="notBetween">
      <formula>-2</formula>
      <formula>2</formula>
    </cfRule>
  </conditionalFormatting>
  <conditionalFormatting sqref="EA63:EB63">
    <cfRule type="cellIs" dxfId="876" priority="225" operator="notBetween">
      <formula>-2</formula>
      <formula>2</formula>
    </cfRule>
  </conditionalFormatting>
  <conditionalFormatting sqref="DK63:ED63">
    <cfRule type="cellIs" dxfId="875" priority="224" operator="greaterThan">
      <formula>0</formula>
    </cfRule>
  </conditionalFormatting>
  <conditionalFormatting sqref="DX63">
    <cfRule type="cellIs" dxfId="874" priority="223" operator="notBetween">
      <formula>-2</formula>
      <formula>2</formula>
    </cfRule>
  </conditionalFormatting>
  <conditionalFormatting sqref="DZ63">
    <cfRule type="cellIs" dxfId="873" priority="222" operator="notBetween">
      <formula>-2</formula>
      <formula>2</formula>
    </cfRule>
  </conditionalFormatting>
  <conditionalFormatting sqref="EB63">
    <cfRule type="cellIs" dxfId="872" priority="221" operator="notBetween">
      <formula>-2</formula>
      <formula>2</formula>
    </cfRule>
  </conditionalFormatting>
  <conditionalFormatting sqref="H59">
    <cfRule type="cellIs" dxfId="871" priority="220" operator="notEqual">
      <formula>0</formula>
    </cfRule>
  </conditionalFormatting>
  <conditionalFormatting sqref="FA15:FB15">
    <cfRule type="cellIs" dxfId="870" priority="219" operator="notBetween">
      <formula>-2</formula>
      <formula>2</formula>
    </cfRule>
  </conditionalFormatting>
  <conditionalFormatting sqref="FA16:FB16">
    <cfRule type="cellIs" dxfId="869" priority="218" operator="notBetween">
      <formula>-2</formula>
      <formula>2</formula>
    </cfRule>
  </conditionalFormatting>
  <conditionalFormatting sqref="BR69:BS69 AZ69:BK69 CM69:CN69 BU69:CF69 DH69:DI69 CP69:DA69 EC69:ED69 DK69:DV69">
    <cfRule type="cellIs" dxfId="868" priority="217" operator="notBetween">
      <formula>-2</formula>
      <formula>2</formula>
    </cfRule>
  </conditionalFormatting>
  <conditionalFormatting sqref="BP69:BQ69">
    <cfRule type="cellIs" dxfId="867" priority="210" operator="notBetween">
      <formula>-2</formula>
      <formula>2</formula>
    </cfRule>
  </conditionalFormatting>
  <conditionalFormatting sqref="BN69:BO69">
    <cfRule type="cellIs" dxfId="866" priority="209" operator="notBetween">
      <formula>-2</formula>
      <formula>2</formula>
    </cfRule>
  </conditionalFormatting>
  <conditionalFormatting sqref="BL69:BM69">
    <cfRule type="cellIs" dxfId="865" priority="208" operator="notBetween">
      <formula>-2</formula>
      <formula>2</formula>
    </cfRule>
  </conditionalFormatting>
  <conditionalFormatting sqref="CK69:CL69">
    <cfRule type="cellIs" dxfId="864" priority="207" operator="notBetween">
      <formula>-2</formula>
      <formula>2</formula>
    </cfRule>
  </conditionalFormatting>
  <conditionalFormatting sqref="CI69:CJ69">
    <cfRule type="cellIs" dxfId="863" priority="206" operator="notBetween">
      <formula>-2</formula>
      <formula>2</formula>
    </cfRule>
  </conditionalFormatting>
  <conditionalFormatting sqref="CG69:CH69">
    <cfRule type="cellIs" dxfId="862" priority="205" operator="notBetween">
      <formula>-2</formula>
      <formula>2</formula>
    </cfRule>
  </conditionalFormatting>
  <conditionalFormatting sqref="DF69:DG69">
    <cfRule type="cellIs" dxfId="861" priority="204" operator="notBetween">
      <formula>-2</formula>
      <formula>2</formula>
    </cfRule>
  </conditionalFormatting>
  <conditionalFormatting sqref="DD69:DE69">
    <cfRule type="cellIs" dxfId="860" priority="203" operator="notBetween">
      <formula>-2</formula>
      <formula>2</formula>
    </cfRule>
  </conditionalFormatting>
  <conditionalFormatting sqref="DB69:DC69">
    <cfRule type="cellIs" dxfId="859" priority="202" operator="notBetween">
      <formula>-2</formula>
      <formula>2</formula>
    </cfRule>
  </conditionalFormatting>
  <conditionalFormatting sqref="EA69:EB69">
    <cfRule type="cellIs" dxfId="858" priority="201" operator="notBetween">
      <formula>-2</formula>
      <formula>2</formula>
    </cfRule>
  </conditionalFormatting>
  <conditionalFormatting sqref="DY69:DZ69">
    <cfRule type="cellIs" dxfId="857" priority="200" operator="notBetween">
      <formula>-2</formula>
      <formula>2</formula>
    </cfRule>
  </conditionalFormatting>
  <conditionalFormatting sqref="DW69:DX69">
    <cfRule type="cellIs" dxfId="856" priority="199" operator="notBetween">
      <formula>-2</formula>
      <formula>2</formula>
    </cfRule>
  </conditionalFormatting>
  <conditionalFormatting sqref="AE64:AR64">
    <cfRule type="cellIs" dxfId="855" priority="94" operator="notBetween">
      <formula>-2</formula>
      <formula>2</formula>
    </cfRule>
  </conditionalFormatting>
  <conditionalFormatting sqref="AS64:AT64">
    <cfRule type="cellIs" dxfId="854" priority="93" operator="notBetween">
      <formula>-2</formula>
      <formula>2</formula>
    </cfRule>
  </conditionalFormatting>
  <conditionalFormatting sqref="AU64:AV64">
    <cfRule type="cellIs" dxfId="853" priority="92" operator="notBetween">
      <formula>-2</formula>
      <formula>2</formula>
    </cfRule>
  </conditionalFormatting>
  <conditionalFormatting sqref="J64:W64">
    <cfRule type="cellIs" dxfId="852" priority="99" operator="notBetween">
      <formula>-2</formula>
      <formula>2</formula>
    </cfRule>
  </conditionalFormatting>
  <conditionalFormatting sqref="Y64">
    <cfRule type="cellIs" dxfId="851" priority="98" operator="notBetween">
      <formula>-2</formula>
      <formula>2</formula>
    </cfRule>
  </conditionalFormatting>
  <conditionalFormatting sqref="AA64">
    <cfRule type="cellIs" dxfId="850" priority="97" operator="notBetween">
      <formula>-2</formula>
      <formula>2</formula>
    </cfRule>
  </conditionalFormatting>
  <conditionalFormatting sqref="AW64:AX64 AF64:AP64">
    <cfRule type="cellIs" dxfId="849" priority="95" operator="notBetween">
      <formula>-2</formula>
      <formula>2</formula>
    </cfRule>
  </conditionalFormatting>
  <conditionalFormatting sqref="Z64:AA64">
    <cfRule type="cellIs" dxfId="848" priority="101" operator="notBetween">
      <formula>-2</formula>
      <formula>2</formula>
    </cfRule>
  </conditionalFormatting>
  <conditionalFormatting sqref="X64:AA64">
    <cfRule type="cellIs" dxfId="847" priority="96" operator="notBetween">
      <formula>-2</formula>
      <formula>2</formula>
    </cfRule>
  </conditionalFormatting>
  <conditionalFormatting sqref="X64:Y64">
    <cfRule type="cellIs" dxfId="846" priority="102" operator="notBetween">
      <formula>-2</formula>
      <formula>2</formula>
    </cfRule>
  </conditionalFormatting>
  <conditionalFormatting sqref="J64:W64">
    <cfRule type="cellIs" dxfId="845" priority="103" operator="notBetween">
      <formula>-2</formula>
      <formula>2</formula>
    </cfRule>
  </conditionalFormatting>
  <conditionalFormatting sqref="AB64:AC64 K64:U64">
    <cfRule type="cellIs" dxfId="844" priority="104" operator="notBetween">
      <formula>-2</formula>
      <formula>2</formula>
    </cfRule>
  </conditionalFormatting>
  <conditionalFormatting sqref="J64:AC64">
    <cfRule type="cellIs" dxfId="843" priority="100" operator="greaterThan">
      <formula>0</formula>
    </cfRule>
  </conditionalFormatting>
  <conditionalFormatting sqref="AS64:AV64">
    <cfRule type="cellIs" dxfId="842" priority="87" operator="notBetween">
      <formula>-2</formula>
      <formula>2</formula>
    </cfRule>
  </conditionalFormatting>
  <conditionalFormatting sqref="AE64:AX64">
    <cfRule type="cellIs" dxfId="841" priority="91" operator="greaterThan">
      <formula>0</formula>
    </cfRule>
  </conditionalFormatting>
  <conditionalFormatting sqref="AE64:AR64">
    <cfRule type="cellIs" dxfId="840" priority="90" operator="notBetween">
      <formula>-2</formula>
      <formula>2</formula>
    </cfRule>
  </conditionalFormatting>
  <conditionalFormatting sqref="AT64">
    <cfRule type="cellIs" dxfId="839" priority="89" operator="notBetween">
      <formula>-2</formula>
      <formula>2</formula>
    </cfRule>
  </conditionalFormatting>
  <conditionalFormatting sqref="AV64">
    <cfRule type="cellIs" dxfId="838" priority="88" operator="notBetween">
      <formula>-2</formula>
      <formula>2</formula>
    </cfRule>
  </conditionalFormatting>
  <conditionalFormatting sqref="BR64:BS64 BA64:BK64">
    <cfRule type="cellIs" dxfId="837" priority="86" operator="notBetween">
      <formula>-2</formula>
      <formula>2</formula>
    </cfRule>
  </conditionalFormatting>
  <conditionalFormatting sqref="AZ64:BM64">
    <cfRule type="cellIs" dxfId="836" priority="85" operator="notBetween">
      <formula>-2</formula>
      <formula>2</formula>
    </cfRule>
  </conditionalFormatting>
  <conditionalFormatting sqref="BN64:BO64">
    <cfRule type="cellIs" dxfId="835" priority="84" operator="notBetween">
      <formula>-2</formula>
      <formula>2</formula>
    </cfRule>
  </conditionalFormatting>
  <conditionalFormatting sqref="BP64:BQ64">
    <cfRule type="cellIs" dxfId="834" priority="83" operator="notBetween">
      <formula>-2</formula>
      <formula>2</formula>
    </cfRule>
  </conditionalFormatting>
  <conditionalFormatting sqref="AZ64:BS64">
    <cfRule type="cellIs" dxfId="833" priority="82" operator="greaterThan">
      <formula>0</formula>
    </cfRule>
  </conditionalFormatting>
  <conditionalFormatting sqref="AZ64:BM64">
    <cfRule type="cellIs" dxfId="832" priority="81" operator="notBetween">
      <formula>-2</formula>
      <formula>2</formula>
    </cfRule>
  </conditionalFormatting>
  <conditionalFormatting sqref="BO64">
    <cfRule type="cellIs" dxfId="831" priority="80" operator="notBetween">
      <formula>-2</formula>
      <formula>2</formula>
    </cfRule>
  </conditionalFormatting>
  <conditionalFormatting sqref="BQ64">
    <cfRule type="cellIs" dxfId="830" priority="79" operator="notBetween">
      <formula>-2</formula>
      <formula>2</formula>
    </cfRule>
  </conditionalFormatting>
  <conditionalFormatting sqref="BN64:BQ64">
    <cfRule type="cellIs" dxfId="829" priority="78" operator="notBetween">
      <formula>-2</formula>
      <formula>2</formula>
    </cfRule>
  </conditionalFormatting>
  <conditionalFormatting sqref="CM64:CN64 BV64:CF64">
    <cfRule type="cellIs" dxfId="828" priority="77" operator="notBetween">
      <formula>-2</formula>
      <formula>2</formula>
    </cfRule>
  </conditionalFormatting>
  <conditionalFormatting sqref="BU64:CH64">
    <cfRule type="cellIs" dxfId="827" priority="76" operator="notBetween">
      <formula>-2</formula>
      <formula>2</formula>
    </cfRule>
  </conditionalFormatting>
  <conditionalFormatting sqref="CI64:CJ64">
    <cfRule type="cellIs" dxfId="826" priority="75" operator="notBetween">
      <formula>-2</formula>
      <formula>2</formula>
    </cfRule>
  </conditionalFormatting>
  <conditionalFormatting sqref="CK64:CL64">
    <cfRule type="cellIs" dxfId="825" priority="74" operator="notBetween">
      <formula>-2</formula>
      <formula>2</formula>
    </cfRule>
  </conditionalFormatting>
  <conditionalFormatting sqref="BU64:CN64">
    <cfRule type="cellIs" dxfId="824" priority="73" operator="greaterThan">
      <formula>0</formula>
    </cfRule>
  </conditionalFormatting>
  <conditionalFormatting sqref="BU64:CH64">
    <cfRule type="cellIs" dxfId="823" priority="72" operator="notBetween">
      <formula>-2</formula>
      <formula>2</formula>
    </cfRule>
  </conditionalFormatting>
  <conditionalFormatting sqref="CJ64">
    <cfRule type="cellIs" dxfId="822" priority="71" operator="notBetween">
      <formula>-2</formula>
      <formula>2</formula>
    </cfRule>
  </conditionalFormatting>
  <conditionalFormatting sqref="CL64">
    <cfRule type="cellIs" dxfId="821" priority="70" operator="notBetween">
      <formula>-2</formula>
      <formula>2</formula>
    </cfRule>
  </conditionalFormatting>
  <conditionalFormatting sqref="CI64:CL64">
    <cfRule type="cellIs" dxfId="820" priority="69" operator="notBetween">
      <formula>-2</formula>
      <formula>2</formula>
    </cfRule>
  </conditionalFormatting>
  <conditionalFormatting sqref="DH64:DI64 CQ64:DA64">
    <cfRule type="cellIs" dxfId="819" priority="68" operator="notBetween">
      <formula>-2</formula>
      <formula>2</formula>
    </cfRule>
  </conditionalFormatting>
  <conditionalFormatting sqref="CP64:DC64">
    <cfRule type="cellIs" dxfId="818" priority="67" operator="notBetween">
      <formula>-2</formula>
      <formula>2</formula>
    </cfRule>
  </conditionalFormatting>
  <conditionalFormatting sqref="DD64:DE64">
    <cfRule type="cellIs" dxfId="817" priority="66" operator="notBetween">
      <formula>-2</formula>
      <formula>2</formula>
    </cfRule>
  </conditionalFormatting>
  <conditionalFormatting sqref="DF64:DG64">
    <cfRule type="cellIs" dxfId="816" priority="65" operator="notBetween">
      <formula>-2</formula>
      <formula>2</formula>
    </cfRule>
  </conditionalFormatting>
  <conditionalFormatting sqref="CP64:DI64">
    <cfRule type="cellIs" dxfId="815" priority="64" operator="greaterThan">
      <formula>0</formula>
    </cfRule>
  </conditionalFormatting>
  <conditionalFormatting sqref="CP64:DC64">
    <cfRule type="cellIs" dxfId="814" priority="63" operator="notBetween">
      <formula>-2</formula>
      <formula>2</formula>
    </cfRule>
  </conditionalFormatting>
  <conditionalFormatting sqref="DE64">
    <cfRule type="cellIs" dxfId="813" priority="62" operator="notBetween">
      <formula>-2</formula>
      <formula>2</formula>
    </cfRule>
  </conditionalFormatting>
  <conditionalFormatting sqref="DG64">
    <cfRule type="cellIs" dxfId="812" priority="61" operator="notBetween">
      <formula>-2</formula>
      <formula>2</formula>
    </cfRule>
  </conditionalFormatting>
  <conditionalFormatting sqref="DD64:DG64">
    <cfRule type="cellIs" dxfId="811" priority="60" operator="notBetween">
      <formula>-2</formula>
      <formula>2</formula>
    </cfRule>
  </conditionalFormatting>
  <conditionalFormatting sqref="EC64:ED64 DL64:DV64">
    <cfRule type="cellIs" dxfId="810" priority="59" operator="notBetween">
      <formula>-2</formula>
      <formula>2</formula>
    </cfRule>
  </conditionalFormatting>
  <conditionalFormatting sqref="DK64:DX64">
    <cfRule type="cellIs" dxfId="809" priority="58" operator="notBetween">
      <formula>-2</formula>
      <formula>2</formula>
    </cfRule>
  </conditionalFormatting>
  <conditionalFormatting sqref="DY64:DZ64">
    <cfRule type="cellIs" dxfId="808" priority="57" operator="notBetween">
      <formula>-2</formula>
      <formula>2</formula>
    </cfRule>
  </conditionalFormatting>
  <conditionalFormatting sqref="EA64:EB64">
    <cfRule type="cellIs" dxfId="807" priority="56" operator="notBetween">
      <formula>-2</formula>
      <formula>2</formula>
    </cfRule>
  </conditionalFormatting>
  <conditionalFormatting sqref="DK64:ED64">
    <cfRule type="cellIs" dxfId="806" priority="55" operator="greaterThan">
      <formula>0</formula>
    </cfRule>
  </conditionalFormatting>
  <conditionalFormatting sqref="DK64:DX64">
    <cfRule type="cellIs" dxfId="805" priority="54" operator="notBetween">
      <formula>-2</formula>
      <formula>2</formula>
    </cfRule>
  </conditionalFormatting>
  <conditionalFormatting sqref="DZ64">
    <cfRule type="cellIs" dxfId="804" priority="53" operator="notBetween">
      <formula>-2</formula>
      <formula>2</formula>
    </cfRule>
  </conditionalFormatting>
  <conditionalFormatting sqref="EB64">
    <cfRule type="cellIs" dxfId="803" priority="52" operator="notBetween">
      <formula>-2</formula>
      <formula>2</formula>
    </cfRule>
  </conditionalFormatting>
  <conditionalFormatting sqref="DY64:EB64">
    <cfRule type="cellIs" dxfId="802" priority="51" operator="notBetween">
      <formula>-2</formula>
      <formula>2</formula>
    </cfRule>
  </conditionalFormatting>
  <conditionalFormatting sqref="AQ69:AR69">
    <cfRule type="cellIs" dxfId="801" priority="31" operator="notBetween">
      <formula>-2</formula>
      <formula>2</formula>
    </cfRule>
  </conditionalFormatting>
  <conditionalFormatting sqref="J67:U68 AE67:AP68 AB67:AC68 AW67:AX68 AB72:AC75 J72:U75 AW72:AX75 AE72:AP75 AW70:AX70 AB70:AC70 AE70:AP70 J70:U70">
    <cfRule type="cellIs" dxfId="800" priority="50" operator="notBetween">
      <formula>-2</formula>
      <formula>2</formula>
    </cfRule>
  </conditionalFormatting>
  <conditionalFormatting sqref="Z67:AA68 Z72:AA75 Z70:AA70">
    <cfRule type="cellIs" dxfId="799" priority="49" operator="notBetween">
      <formula>-2</formula>
      <formula>2</formula>
    </cfRule>
  </conditionalFormatting>
  <conditionalFormatting sqref="X67:Y68 X72:Y75 X70:Y70">
    <cfRule type="cellIs" dxfId="798" priority="48" operator="notBetween">
      <formula>-2</formula>
      <formula>2</formula>
    </cfRule>
  </conditionalFormatting>
  <conditionalFormatting sqref="V67:W68 V72:W75 V70:W70">
    <cfRule type="cellIs" dxfId="797" priority="47" operator="notBetween">
      <formula>-2</formula>
      <formula>2</formula>
    </cfRule>
  </conditionalFormatting>
  <conditionalFormatting sqref="AU67:AV68 AU72:AV75 AU70:AV70">
    <cfRule type="cellIs" dxfId="796" priority="46" operator="notBetween">
      <formula>-2</formula>
      <formula>2</formula>
    </cfRule>
  </conditionalFormatting>
  <conditionalFormatting sqref="AS67:AT68 AS72:AT75 AS70:AT70">
    <cfRule type="cellIs" dxfId="795" priority="45" operator="notBetween">
      <formula>-2</formula>
      <formula>2</formula>
    </cfRule>
  </conditionalFormatting>
  <conditionalFormatting sqref="AQ67:AR68 AQ72:AR75 AQ70:AR70">
    <cfRule type="cellIs" dxfId="794" priority="44" operator="notBetween">
      <formula>-2</formula>
      <formula>2</formula>
    </cfRule>
  </conditionalFormatting>
  <conditionalFormatting sqref="J71:U71">
    <cfRule type="cellIs" dxfId="793" priority="43" operator="notBetween">
      <formula>-2</formula>
      <formula>2</formula>
    </cfRule>
  </conditionalFormatting>
  <conditionalFormatting sqref="V71:W71">
    <cfRule type="cellIs" dxfId="792" priority="42" operator="notBetween">
      <formula>-2</formula>
      <formula>2</formula>
    </cfRule>
  </conditionalFormatting>
  <conditionalFormatting sqref="X71:AC71">
    <cfRule type="cellIs" dxfId="791" priority="41" operator="notBetween">
      <formula>-2</formula>
      <formula>2</formula>
    </cfRule>
  </conditionalFormatting>
  <conditionalFormatting sqref="AE71:AP71">
    <cfRule type="cellIs" dxfId="790" priority="40" operator="notBetween">
      <formula>-2</formula>
      <formula>2</formula>
    </cfRule>
  </conditionalFormatting>
  <conditionalFormatting sqref="AQ71:AR71">
    <cfRule type="cellIs" dxfId="789" priority="39" operator="notBetween">
      <formula>-2</formula>
      <formula>2</formula>
    </cfRule>
  </conditionalFormatting>
  <conditionalFormatting sqref="AS71:AX71">
    <cfRule type="cellIs" dxfId="788" priority="38" operator="notBetween">
      <formula>-2</formula>
      <formula>2</formula>
    </cfRule>
  </conditionalFormatting>
  <conditionalFormatting sqref="AB69:AC69 J69:U69 AW69:AX69 AE69:AP69">
    <cfRule type="cellIs" dxfId="787" priority="37" operator="notBetween">
      <formula>-2</formula>
      <formula>2</formula>
    </cfRule>
  </conditionalFormatting>
  <conditionalFormatting sqref="Z69:AA69">
    <cfRule type="cellIs" dxfId="786" priority="36" operator="notBetween">
      <formula>-2</formula>
      <formula>2</formula>
    </cfRule>
  </conditionalFormatting>
  <conditionalFormatting sqref="X69:Y69">
    <cfRule type="cellIs" dxfId="785" priority="35" operator="notBetween">
      <formula>-2</formula>
      <formula>2</formula>
    </cfRule>
  </conditionalFormatting>
  <conditionalFormatting sqref="V69:W69">
    <cfRule type="cellIs" dxfId="784" priority="34" operator="notBetween">
      <formula>-2</formula>
      <formula>2</formula>
    </cfRule>
  </conditionalFormatting>
  <conditionalFormatting sqref="AU69:AV69">
    <cfRule type="cellIs" dxfId="783" priority="33" operator="notBetween">
      <formula>-2</formula>
      <formula>2</formula>
    </cfRule>
  </conditionalFormatting>
  <conditionalFormatting sqref="AS69:AT69">
    <cfRule type="cellIs" dxfId="782" priority="32" operator="notBetween">
      <formula>-2</formula>
      <formula>2</formula>
    </cfRule>
  </conditionalFormatting>
  <conditionalFormatting sqref="CM93:CN93">
    <cfRule type="cellIs" dxfId="781" priority="1" operator="notBetween">
      <formula>-0.9999999999</formula>
      <formula>0.9999999999</formula>
    </cfRule>
  </conditionalFormatting>
  <conditionalFormatting sqref="AQ78">
    <cfRule type="cellIs" dxfId="780" priority="30" operator="notBetween">
      <formula>-0.9999999999</formula>
      <formula>0.9999999999</formula>
    </cfRule>
  </conditionalFormatting>
  <conditionalFormatting sqref="AS78">
    <cfRule type="cellIs" dxfId="779" priority="29" operator="notBetween">
      <formula>-0.9999999999</formula>
      <formula>0.9999999999</formula>
    </cfRule>
  </conditionalFormatting>
  <conditionalFormatting sqref="AR78">
    <cfRule type="cellIs" dxfId="778" priority="28" operator="notBetween">
      <formula>-0.9999999999</formula>
      <formula>0.9999999999</formula>
    </cfRule>
  </conditionalFormatting>
  <conditionalFormatting sqref="AT78">
    <cfRule type="cellIs" dxfId="777" priority="26" operator="notBetween">
      <formula>-0.9999999999</formula>
      <formula>0.9999999999</formula>
    </cfRule>
  </conditionalFormatting>
  <conditionalFormatting sqref="V78:W78">
    <cfRule type="cellIs" dxfId="776" priority="25" operator="notBetween">
      <formula>-0.9999999999</formula>
      <formula>0.9999999999</formula>
    </cfRule>
  </conditionalFormatting>
  <conditionalFormatting sqref="X78:Y78">
    <cfRule type="cellIs" dxfId="775" priority="24" operator="notBetween">
      <formula>-0.9999999999</formula>
      <formula>0.9999999999</formula>
    </cfRule>
  </conditionalFormatting>
  <conditionalFormatting sqref="BL78">
    <cfRule type="cellIs" dxfId="774" priority="23" operator="notBetween">
      <formula>-0.9999999999</formula>
      <formula>0.9999999999</formula>
    </cfRule>
  </conditionalFormatting>
  <conditionalFormatting sqref="BN78">
    <cfRule type="cellIs" dxfId="773" priority="22" operator="notBetween">
      <formula>-0.9999999999</formula>
      <formula>0.9999999999</formula>
    </cfRule>
  </conditionalFormatting>
  <conditionalFormatting sqref="BM78">
    <cfRule type="cellIs" dxfId="772" priority="21" operator="notBetween">
      <formula>-0.9999999999</formula>
      <formula>0.9999999999</formula>
    </cfRule>
  </conditionalFormatting>
  <conditionalFormatting sqref="BO78">
    <cfRule type="cellIs" dxfId="771" priority="20" operator="notBetween">
      <formula>-0.9999999999</formula>
      <formula>0.9999999999</formula>
    </cfRule>
  </conditionalFormatting>
  <conditionalFormatting sqref="CG78">
    <cfRule type="cellIs" dxfId="770" priority="19" operator="notBetween">
      <formula>-0.9999999999</formula>
      <formula>0.9999999999</formula>
    </cfRule>
  </conditionalFormatting>
  <conditionalFormatting sqref="CI78">
    <cfRule type="cellIs" dxfId="769" priority="18" operator="notBetween">
      <formula>-0.9999999999</formula>
      <formula>0.9999999999</formula>
    </cfRule>
  </conditionalFormatting>
  <conditionalFormatting sqref="CH78">
    <cfRule type="cellIs" dxfId="768" priority="17" operator="notBetween">
      <formula>-0.9999999999</formula>
      <formula>0.9999999999</formula>
    </cfRule>
  </conditionalFormatting>
  <conditionalFormatting sqref="CJ78">
    <cfRule type="cellIs" dxfId="767" priority="16" operator="notBetween">
      <formula>-0.9999999999</formula>
      <formula>0.9999999999</formula>
    </cfRule>
  </conditionalFormatting>
  <conditionalFormatting sqref="DB78">
    <cfRule type="cellIs" dxfId="766" priority="15" operator="notBetween">
      <formula>-0.9999999999</formula>
      <formula>0.9999999999</formula>
    </cfRule>
  </conditionalFormatting>
  <conditionalFormatting sqref="DD78">
    <cfRule type="cellIs" dxfId="765" priority="14" operator="notBetween">
      <formula>-0.9999999999</formula>
      <formula>0.9999999999</formula>
    </cfRule>
  </conditionalFormatting>
  <conditionalFormatting sqref="DC78">
    <cfRule type="cellIs" dxfId="764" priority="13" operator="notBetween">
      <formula>-0.9999999999</formula>
      <formula>0.9999999999</formula>
    </cfRule>
  </conditionalFormatting>
  <conditionalFormatting sqref="DE78">
    <cfRule type="cellIs" dxfId="763" priority="12" operator="notBetween">
      <formula>-0.9999999999</formula>
      <formula>0.9999999999</formula>
    </cfRule>
  </conditionalFormatting>
  <conditionalFormatting sqref="DW78">
    <cfRule type="cellIs" dxfId="762" priority="11" operator="notBetween">
      <formula>-0.9999999999</formula>
      <formula>0.9999999999</formula>
    </cfRule>
  </conditionalFormatting>
  <conditionalFormatting sqref="DY78">
    <cfRule type="cellIs" dxfId="761" priority="10" operator="notBetween">
      <formula>-0.9999999999</formula>
      <formula>0.9999999999</formula>
    </cfRule>
  </conditionalFormatting>
  <conditionalFormatting sqref="DX78">
    <cfRule type="cellIs" dxfId="760" priority="9" operator="notBetween">
      <formula>-0.9999999999</formula>
      <formula>0.9999999999</formula>
    </cfRule>
  </conditionalFormatting>
  <conditionalFormatting sqref="DZ78">
    <cfRule type="cellIs" dxfId="759" priority="8" operator="notBetween">
      <formula>-0.9999999999</formula>
      <formula>0.9999999999</formula>
    </cfRule>
  </conditionalFormatting>
  <conditionalFormatting sqref="DH93:DI93">
    <cfRule type="cellIs" dxfId="758" priority="3" operator="notBetween">
      <formula>-0.9999999999</formula>
      <formula>0.9999999999</formula>
    </cfRule>
  </conditionalFormatting>
  <conditionalFormatting sqref="AB93:AC93">
    <cfRule type="cellIs" dxfId="757" priority="6" operator="notBetween">
      <formula>-0.9999999999</formula>
      <formula>0.9999999999</formula>
    </cfRule>
  </conditionalFormatting>
  <conditionalFormatting sqref="AW93:AX93">
    <cfRule type="cellIs" dxfId="756" priority="5" operator="notBetween">
      <formula>-0.9999999999</formula>
      <formula>0.9999999999</formula>
    </cfRule>
  </conditionalFormatting>
  <conditionalFormatting sqref="BR93:BS93">
    <cfRule type="cellIs" dxfId="755" priority="4" operator="notBetween">
      <formula>-0.9999999999</formula>
      <formula>0.9999999999</formula>
    </cfRule>
  </conditionalFormatting>
  <conditionalFormatting sqref="EC93:ED93">
    <cfRule type="cellIs" dxfId="754" priority="2" operator="notBetween">
      <formula>-0.9999999999</formula>
      <formula>0.9999999999</formula>
    </cfRule>
  </conditionalFormatting>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colBreaks count="4" manualBreakCount="4">
    <brk id="50" max="1048575" man="1"/>
    <brk id="71" max="1048575" man="1"/>
    <brk id="92" max="1048575" man="1"/>
    <brk id="113" max="1048575" man="1"/>
  </colBreaks>
  <drawing r:id="rId7"/>
  <legacyDrawing r:id="rId8"/>
  <controls>
    <mc:AlternateContent xmlns:mc="http://schemas.openxmlformats.org/markup-compatibility/2006">
      <mc:Choice Requires="x14">
        <control shapeId="614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6145" r:id="rId9" name="CustomMemberDispatcher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tabColor theme="9" tint="-0.249977111117893"/>
  </sheetPr>
  <dimension ref="A1:CD201"/>
  <sheetViews>
    <sheetView showGridLines="0" zoomScale="80" zoomScaleNormal="80" zoomScaleSheetLayoutView="70" workbookViewId="0">
      <pane xSplit="22" ySplit="7" topLeftCell="W8" activePane="bottomRight" state="frozen"/>
      <selection pane="topRight"/>
      <selection pane="bottomLeft"/>
      <selection pane="bottomRight"/>
    </sheetView>
  </sheetViews>
  <sheetFormatPr baseColWidth="10" defaultColWidth="11.42578125" defaultRowHeight="14.25"/>
  <cols>
    <col min="1" max="5" width="2.7109375" style="7" customWidth="1"/>
    <col min="6" max="6" width="50.7109375" style="7" customWidth="1"/>
    <col min="7" max="7" width="1.7109375" style="7" customWidth="1"/>
    <col min="8" max="8" width="10.7109375" style="22" customWidth="1"/>
    <col min="9" max="9" width="2.7109375" style="7" customWidth="1"/>
    <col min="10" max="22" width="10.7109375" style="7" hidden="1" customWidth="1"/>
    <col min="23" max="23" width="10.7109375" style="7" customWidth="1"/>
    <col min="24" max="24" width="2.7109375" style="7" customWidth="1"/>
    <col min="25" max="25" width="10.7109375" style="7" hidden="1" customWidth="1"/>
    <col min="26" max="26" width="10.7109375" style="7" customWidth="1"/>
    <col min="27" max="27" width="10.7109375" style="7" hidden="1" customWidth="1"/>
    <col min="28" max="28" width="10.7109375" style="7" customWidth="1"/>
    <col min="29" max="29" width="10.7109375" style="7" hidden="1" customWidth="1"/>
    <col min="30" max="30" width="10.7109375" style="7" customWidth="1"/>
    <col min="31" max="31" width="10.7109375" style="7" hidden="1" customWidth="1"/>
    <col min="32" max="32" width="10.7109375" style="7" customWidth="1"/>
    <col min="33" max="33" width="10.7109375" style="7" hidden="1" customWidth="1"/>
    <col min="34" max="34" width="10.7109375" style="7" customWidth="1"/>
    <col min="35" max="35" width="10.7109375" style="7" hidden="1" customWidth="1"/>
    <col min="36" max="38" width="10.7109375" style="7" customWidth="1"/>
    <col min="39" max="39" width="2.7109375" style="7" customWidth="1"/>
    <col min="40" max="53" width="10.7109375" style="7" customWidth="1"/>
    <col min="54" max="54" width="10.28515625" style="7" customWidth="1"/>
    <col min="55" max="55" width="5.7109375" style="7" hidden="1" customWidth="1"/>
    <col min="56" max="63" width="10.7109375" style="7" hidden="1" customWidth="1"/>
    <col min="64" max="64" width="5.7109375" style="7" hidden="1" customWidth="1"/>
    <col min="65" max="72" width="10.7109375" style="7" hidden="1" customWidth="1"/>
    <col min="73" max="73" width="5.7109375" style="7" hidden="1" customWidth="1"/>
    <col min="74" max="81" width="10.7109375" style="7" hidden="1" customWidth="1"/>
    <col min="82" max="82" width="5.7109375" style="7" hidden="1" customWidth="1"/>
    <col min="83" max="16384" width="11.42578125" style="7"/>
  </cols>
  <sheetData>
    <row r="1" spans="1:82" ht="12" customHeight="1">
      <c r="F1" s="1398" t="s">
        <v>335</v>
      </c>
    </row>
    <row r="2" spans="1:82" ht="12" customHeight="1">
      <c r="F2" s="1398"/>
    </row>
    <row r="3" spans="1:82" ht="12" customHeight="1">
      <c r="F3" s="1398"/>
    </row>
    <row r="4" spans="1:82" ht="12" customHeight="1">
      <c r="F4" s="1398"/>
      <c r="J4" s="212"/>
    </row>
    <row r="5" spans="1:82" ht="12" customHeight="1">
      <c r="F5" s="1399"/>
      <c r="J5" s="212"/>
    </row>
    <row r="6" spans="1:82" ht="23.25" customHeight="1">
      <c r="B6" s="1358" t="s">
        <v>65</v>
      </c>
      <c r="C6" s="1358"/>
      <c r="D6" s="1358"/>
      <c r="E6" s="1358"/>
      <c r="F6" s="1358"/>
      <c r="G6" s="21"/>
      <c r="H6" s="1358" t="s">
        <v>601</v>
      </c>
      <c r="J6" s="894">
        <v>2016</v>
      </c>
      <c r="K6" s="894"/>
      <c r="L6" s="894"/>
      <c r="M6" s="894"/>
      <c r="N6" s="894"/>
      <c r="O6" s="894"/>
      <c r="P6" s="894"/>
      <c r="Q6" s="894"/>
      <c r="R6" s="894"/>
      <c r="S6" s="894"/>
      <c r="T6" s="894"/>
      <c r="U6" s="894"/>
      <c r="V6" s="894"/>
      <c r="W6" s="894">
        <v>2016</v>
      </c>
      <c r="Y6" s="894">
        <v>2017</v>
      </c>
      <c r="Z6" s="894">
        <v>2017</v>
      </c>
      <c r="AA6" s="894"/>
      <c r="AB6" s="894"/>
      <c r="AC6" s="894"/>
      <c r="AD6" s="894"/>
      <c r="AE6" s="894"/>
      <c r="AF6" s="894"/>
      <c r="AG6" s="894"/>
      <c r="AH6" s="894"/>
      <c r="AI6" s="894"/>
      <c r="AJ6" s="894"/>
      <c r="AK6" s="894"/>
      <c r="AL6" s="894"/>
      <c r="AN6" s="894">
        <v>2018</v>
      </c>
      <c r="AO6" s="894"/>
      <c r="AP6" s="894"/>
      <c r="AQ6" s="894"/>
      <c r="AR6" s="894"/>
      <c r="AS6" s="894"/>
      <c r="AT6" s="894"/>
      <c r="AU6" s="894"/>
      <c r="AV6" s="894"/>
      <c r="AW6" s="894"/>
      <c r="AX6" s="894"/>
      <c r="AY6" s="894"/>
      <c r="AZ6" s="894"/>
      <c r="BA6" s="894"/>
      <c r="BI6" s="1141" t="str">
        <f>IF($W$7="FY16","OFF","ON")</f>
        <v>OFF</v>
      </c>
      <c r="BJ6" s="143"/>
      <c r="BK6" s="1141" t="str">
        <f>IF($W$7="FY16","OFF","ON")</f>
        <v>OFF</v>
      </c>
      <c r="BM6" s="143"/>
      <c r="BN6" s="143"/>
      <c r="BO6" s="143"/>
      <c r="BP6" s="143"/>
      <c r="BQ6" s="1141" t="str">
        <f>IF($AK$7="FY16cb","OFF","ON")</f>
        <v>OFF</v>
      </c>
      <c r="BR6" s="143"/>
      <c r="BS6" s="1141" t="str">
        <f>IF($AK$7="FY16cb","OFF","ON")</f>
        <v>OFF</v>
      </c>
    </row>
    <row r="7" spans="1:82" s="39" customFormat="1" ht="29.25" customHeight="1">
      <c r="B7" s="1379"/>
      <c r="C7" s="1379"/>
      <c r="D7" s="1379"/>
      <c r="E7" s="1379"/>
      <c r="F7" s="1379"/>
      <c r="H7" s="1379"/>
      <c r="J7" s="40" t="s">
        <v>256</v>
      </c>
      <c r="K7" s="38" t="s">
        <v>249</v>
      </c>
      <c r="L7" s="40" t="s">
        <v>257</v>
      </c>
      <c r="M7" s="41" t="s">
        <v>250</v>
      </c>
      <c r="N7" s="40" t="s">
        <v>258</v>
      </c>
      <c r="O7" s="41" t="s">
        <v>251</v>
      </c>
      <c r="P7" s="40" t="s">
        <v>259</v>
      </c>
      <c r="Q7" s="38" t="s">
        <v>252</v>
      </c>
      <c r="R7" s="40" t="s">
        <v>260</v>
      </c>
      <c r="S7" s="41" t="s">
        <v>253</v>
      </c>
      <c r="T7" s="40" t="s">
        <v>261</v>
      </c>
      <c r="U7" s="42" t="s">
        <v>254</v>
      </c>
      <c r="V7" s="40" t="s">
        <v>262</v>
      </c>
      <c r="W7" s="38" t="s">
        <v>255</v>
      </c>
      <c r="Y7" s="40" t="s">
        <v>382</v>
      </c>
      <c r="Z7" s="38" t="s">
        <v>369</v>
      </c>
      <c r="AA7" s="40" t="s">
        <v>381</v>
      </c>
      <c r="AB7" s="41" t="s">
        <v>370</v>
      </c>
      <c r="AC7" s="40" t="s">
        <v>380</v>
      </c>
      <c r="AD7" s="41" t="s">
        <v>371</v>
      </c>
      <c r="AE7" s="40" t="s">
        <v>379</v>
      </c>
      <c r="AF7" s="38" t="s">
        <v>372</v>
      </c>
      <c r="AG7" s="40" t="s">
        <v>378</v>
      </c>
      <c r="AH7" s="41" t="s">
        <v>373</v>
      </c>
      <c r="AI7" s="40" t="s">
        <v>377</v>
      </c>
      <c r="AJ7" s="42" t="s">
        <v>374</v>
      </c>
      <c r="AK7" s="40" t="s">
        <v>376</v>
      </c>
      <c r="AL7" s="38" t="s">
        <v>375</v>
      </c>
      <c r="AN7" s="40" t="s">
        <v>466</v>
      </c>
      <c r="AO7" s="38" t="s">
        <v>459</v>
      </c>
      <c r="AP7" s="40" t="s">
        <v>467</v>
      </c>
      <c r="AQ7" s="41" t="s">
        <v>460</v>
      </c>
      <c r="AR7" s="40" t="s">
        <v>468</v>
      </c>
      <c r="AS7" s="41" t="s">
        <v>461</v>
      </c>
      <c r="AT7" s="40" t="s">
        <v>469</v>
      </c>
      <c r="AU7" s="38" t="s">
        <v>462</v>
      </c>
      <c r="AV7" s="40" t="s">
        <v>470</v>
      </c>
      <c r="AW7" s="41" t="s">
        <v>463</v>
      </c>
      <c r="AX7" s="40" t="s">
        <v>471</v>
      </c>
      <c r="AY7" s="42" t="s">
        <v>464</v>
      </c>
      <c r="AZ7" s="40" t="s">
        <v>472</v>
      </c>
      <c r="BA7" s="38" t="s">
        <v>465</v>
      </c>
      <c r="BC7" s="357"/>
      <c r="BD7" s="265" t="s">
        <v>155</v>
      </c>
      <c r="BE7" s="265" t="s">
        <v>151</v>
      </c>
      <c r="BF7" s="265" t="s">
        <v>156</v>
      </c>
      <c r="BG7" s="265" t="s">
        <v>152</v>
      </c>
      <c r="BH7" s="265" t="s">
        <v>157</v>
      </c>
      <c r="BI7" s="1131" t="s">
        <v>153</v>
      </c>
      <c r="BJ7" s="265" t="s">
        <v>158</v>
      </c>
      <c r="BK7" s="1131" t="s">
        <v>154</v>
      </c>
      <c r="BM7" s="265" t="s">
        <v>147</v>
      </c>
      <c r="BN7" s="265" t="s">
        <v>143</v>
      </c>
      <c r="BO7" s="265" t="s">
        <v>148</v>
      </c>
      <c r="BP7" s="265" t="s">
        <v>144</v>
      </c>
      <c r="BQ7" s="1131" t="s">
        <v>149</v>
      </c>
      <c r="BR7" s="265" t="s">
        <v>145</v>
      </c>
      <c r="BS7" s="1131" t="s">
        <v>150</v>
      </c>
      <c r="BT7" s="265" t="s">
        <v>146</v>
      </c>
      <c r="BV7" s="265" t="s">
        <v>139</v>
      </c>
      <c r="BW7" s="265" t="s">
        <v>135</v>
      </c>
      <c r="BX7" s="265" t="s">
        <v>140</v>
      </c>
      <c r="BY7" s="265" t="s">
        <v>136</v>
      </c>
      <c r="BZ7" s="265" t="s">
        <v>141</v>
      </c>
      <c r="CA7" s="265" t="s">
        <v>137</v>
      </c>
      <c r="CB7" s="265" t="s">
        <v>142</v>
      </c>
      <c r="CC7" s="265" t="s">
        <v>138</v>
      </c>
      <c r="CD7" s="358"/>
    </row>
    <row r="8" spans="1:82" s="90" customFormat="1" ht="15" customHeight="1">
      <c r="H8" s="99"/>
      <c r="J8" s="483"/>
      <c r="L8" s="483"/>
      <c r="N8" s="483"/>
      <c r="P8" s="483"/>
      <c r="R8" s="483"/>
      <c r="T8" s="483"/>
      <c r="V8" s="483"/>
      <c r="Y8" s="483"/>
      <c r="AA8" s="483"/>
      <c r="AC8" s="483"/>
      <c r="AE8" s="483"/>
      <c r="AG8" s="483"/>
      <c r="AI8" s="483"/>
      <c r="AK8" s="483"/>
      <c r="AN8" s="483"/>
      <c r="AP8" s="483"/>
      <c r="AR8" s="483"/>
      <c r="AT8" s="483"/>
      <c r="AV8" s="483"/>
      <c r="AX8" s="483"/>
      <c r="AZ8" s="483"/>
    </row>
    <row r="9" spans="1:82" s="90" customFormat="1" ht="23.25" customHeight="1">
      <c r="B9" s="438" t="s">
        <v>730</v>
      </c>
      <c r="H9" s="99"/>
      <c r="J9" s="483"/>
      <c r="L9" s="483" t="s">
        <v>48</v>
      </c>
      <c r="N9" s="483"/>
      <c r="P9" s="483"/>
      <c r="R9" s="483"/>
      <c r="T9" s="483"/>
      <c r="V9" s="483"/>
      <c r="Y9" s="483"/>
      <c r="AA9" s="483" t="s">
        <v>48</v>
      </c>
      <c r="AC9" s="483"/>
      <c r="AE9" s="483"/>
      <c r="AG9" s="483"/>
      <c r="AI9" s="483"/>
      <c r="AK9" s="483"/>
      <c r="AN9" s="483"/>
      <c r="AP9" s="483" t="s">
        <v>48</v>
      </c>
      <c r="AR9" s="483"/>
      <c r="AT9" s="483"/>
      <c r="AV9" s="483"/>
      <c r="AX9" s="483"/>
      <c r="AZ9" s="483"/>
    </row>
    <row r="10" spans="1:82" s="90" customFormat="1" ht="15" customHeight="1">
      <c r="H10" s="99"/>
      <c r="J10" s="483"/>
      <c r="L10" s="483"/>
      <c r="N10" s="483"/>
      <c r="P10" s="483"/>
      <c r="R10" s="483"/>
      <c r="T10" s="483"/>
      <c r="V10" s="483"/>
      <c r="Y10" s="483"/>
      <c r="AA10" s="483"/>
      <c r="AC10" s="483"/>
      <c r="AE10" s="483"/>
      <c r="AG10" s="483"/>
      <c r="AI10" s="483"/>
      <c r="AK10" s="483"/>
      <c r="AN10" s="483"/>
      <c r="AP10" s="483"/>
      <c r="AR10" s="483"/>
      <c r="AT10" s="483"/>
      <c r="AV10" s="483"/>
      <c r="AX10" s="483"/>
      <c r="AZ10" s="483"/>
    </row>
    <row r="11" spans="1:82" s="108" customFormat="1" ht="15" customHeight="1">
      <c r="B11" s="298" t="s">
        <v>337</v>
      </c>
      <c r="C11" s="298"/>
      <c r="D11" s="295"/>
      <c r="E11" s="295"/>
      <c r="F11" s="299"/>
      <c r="G11" s="111"/>
      <c r="H11" s="484"/>
      <c r="I11" s="111"/>
      <c r="J11" s="300"/>
      <c r="K11" s="301"/>
      <c r="L11" s="300"/>
      <c r="M11" s="302"/>
      <c r="N11" s="300"/>
      <c r="O11" s="302"/>
      <c r="P11" s="300"/>
      <c r="Q11" s="301"/>
      <c r="R11" s="300"/>
      <c r="S11" s="302"/>
      <c r="T11" s="300"/>
      <c r="U11" s="303"/>
      <c r="V11" s="300"/>
      <c r="W11" s="301">
        <v>40708</v>
      </c>
      <c r="Y11" s="300"/>
      <c r="Z11" s="301">
        <v>9978</v>
      </c>
      <c r="AA11" s="300"/>
      <c r="AB11" s="302">
        <v>10111</v>
      </c>
      <c r="AC11" s="300"/>
      <c r="AD11" s="302">
        <v>20089</v>
      </c>
      <c r="AE11" s="300"/>
      <c r="AF11" s="301">
        <v>10209</v>
      </c>
      <c r="AG11" s="300"/>
      <c r="AH11" s="302">
        <v>10563</v>
      </c>
      <c r="AI11" s="300"/>
      <c r="AJ11" s="303">
        <v>20772</v>
      </c>
      <c r="AK11" s="300">
        <v>40383</v>
      </c>
      <c r="AL11" s="301">
        <v>40861</v>
      </c>
      <c r="AN11" s="300">
        <v>9885</v>
      </c>
      <c r="AO11" s="301">
        <v>10083</v>
      </c>
      <c r="AP11" s="300"/>
      <c r="AQ11" s="302"/>
      <c r="AR11" s="300"/>
      <c r="AS11" s="302"/>
      <c r="AT11" s="300"/>
      <c r="AU11" s="301"/>
      <c r="AV11" s="300"/>
      <c r="AW11" s="302"/>
      <c r="AX11" s="300"/>
      <c r="AY11" s="303"/>
      <c r="AZ11" s="300"/>
      <c r="BA11" s="301"/>
      <c r="BC11" s="353"/>
      <c r="BD11" s="913">
        <f t="shared" ref="BD11:BE11" si="0">IF(ABS(N11-(J11+L11))&lt;0.001,0,N11-(J11+L11))</f>
        <v>0</v>
      </c>
      <c r="BE11" s="913">
        <f t="shared" si="0"/>
        <v>0</v>
      </c>
      <c r="BF11" s="913">
        <f t="shared" ref="BF11:BG11" si="1">IF(ABS(T11-(P11+R11))&lt;0.001,0,T11-(P11+R11))</f>
        <v>0</v>
      </c>
      <c r="BG11" s="913">
        <f t="shared" si="1"/>
        <v>0</v>
      </c>
      <c r="BH11" s="913">
        <f t="shared" ref="BH11" si="2">IF(ABS(V11-(J11+L11+P11+R11))&lt;0.001,0,V11-(J11+L11+P11+R11))</f>
        <v>0</v>
      </c>
      <c r="BI11" s="913">
        <f>IF(BI$6="OFF",0,IF(ABS(W11-(K11+M11+Q11+S11))&lt;0.001,0,W11-(K11+M11+Q11+S11)))</f>
        <v>0</v>
      </c>
      <c r="BJ11" s="913">
        <f t="shared" ref="BJ11" si="3">IF(ABS(V11-(N11+T11))&lt;0.001,0,V11-(N11+T11))</f>
        <v>0</v>
      </c>
      <c r="BK11" s="913">
        <f>IF(BK$6="OFF",0,IF(BK6=2016,0,IF(ABS(W11-(O11+U11))&lt;0.001,0,W11-(O11+U11))))</f>
        <v>0</v>
      </c>
      <c r="BL11" s="90"/>
      <c r="BM11" s="913">
        <f t="shared" ref="BM11:BN11" si="4">IF(ABS(AC11-(Y11+AA11))&lt;0.001,0,AC11-(Y11+AA11))</f>
        <v>0</v>
      </c>
      <c r="BN11" s="913">
        <f t="shared" si="4"/>
        <v>0</v>
      </c>
      <c r="BO11" s="913">
        <f t="shared" ref="BO11:BP11" si="5">IF(ABS(AI11-(AE11+AG11))&lt;0.001,0,AI11-(AE11+AG11))</f>
        <v>0</v>
      </c>
      <c r="BP11" s="913">
        <f t="shared" si="5"/>
        <v>0</v>
      </c>
      <c r="BQ11" s="913">
        <f>IF(BQ$6="OFF",0,IF(ABS(AK11-(Y11+AA11+AE11+AG11))&lt;0.001,0,AK11-(Y11+AA11+AE11+AG11)))</f>
        <v>0</v>
      </c>
      <c r="BR11" s="913">
        <f t="shared" ref="BR11" si="6">IF(ABS(AL11-(Z11+AB11+AF11+AH11))&lt;0.001,0,AL11-(Z11+AB11+AF11+AH11))</f>
        <v>0</v>
      </c>
      <c r="BS11" s="913">
        <f>IF(BS$6="OFF",0,IF(ABS(AK11-(AC11+AI11))&lt;0.001,0,AK11-(AC11+AI11)))</f>
        <v>0</v>
      </c>
      <c r="BT11" s="913">
        <f t="shared" ref="BT11" si="7">IF(ABS(AL11-(AD11+AJ11))&lt;0.001,0,AL11-(AD11+AJ11))</f>
        <v>0</v>
      </c>
      <c r="BU11" s="90"/>
      <c r="BV11" s="913">
        <f t="shared" ref="BV11:BW11" si="8">IF(ABS(AR11-(AN11+AP11))&lt;0.001,0,AR11-(AN11+AP11))</f>
        <v>-9885</v>
      </c>
      <c r="BW11" s="913">
        <f t="shared" si="8"/>
        <v>-10083</v>
      </c>
      <c r="BX11" s="913">
        <f t="shared" ref="BX11:BY11" si="9">IF(ABS(AX11-(AT11+AV11))&lt;0.001,0,AX11-(AT11+AV11))</f>
        <v>0</v>
      </c>
      <c r="BY11" s="913">
        <f t="shared" si="9"/>
        <v>0</v>
      </c>
      <c r="BZ11" s="913">
        <f t="shared" ref="BZ11:CA11" si="10">IF(ABS(AZ11-(AN11+AP11+AT11+AV11))&lt;0.001,0,AZ11-(AN11+AP11+AT11+AV11))</f>
        <v>-9885</v>
      </c>
      <c r="CA11" s="913">
        <f t="shared" si="10"/>
        <v>-10083</v>
      </c>
      <c r="CB11" s="913">
        <f t="shared" ref="CB11:CC11" si="11">IF(ABS(AZ11-(AR11+AX11))&lt;0.001,0,AZ11-(AR11+AX11))</f>
        <v>0</v>
      </c>
      <c r="CC11" s="913">
        <f t="shared" si="11"/>
        <v>0</v>
      </c>
      <c r="CD11" s="355"/>
    </row>
    <row r="12" spans="1:82" s="73" customFormat="1" ht="15" customHeight="1">
      <c r="A12" s="950"/>
      <c r="B12" s="73" t="s">
        <v>47</v>
      </c>
      <c r="H12" s="74"/>
      <c r="J12" s="216"/>
      <c r="L12" s="216"/>
      <c r="M12" s="217"/>
      <c r="N12" s="216"/>
      <c r="O12" s="217"/>
      <c r="P12" s="216"/>
      <c r="R12" s="216"/>
      <c r="S12" s="217"/>
      <c r="T12" s="216"/>
      <c r="U12" s="75"/>
      <c r="V12" s="216"/>
      <c r="W12" s="216"/>
      <c r="Y12" s="216"/>
      <c r="AA12" s="216"/>
      <c r="AB12" s="217"/>
      <c r="AC12" s="216"/>
      <c r="AD12" s="217"/>
      <c r="AE12" s="216"/>
      <c r="AG12" s="216"/>
      <c r="AH12" s="217"/>
      <c r="AI12" s="216"/>
      <c r="AJ12" s="75"/>
      <c r="AK12" s="216"/>
      <c r="AL12" s="216">
        <v>1.2E-2</v>
      </c>
      <c r="AN12" s="216"/>
      <c r="AO12" s="73">
        <v>0.02</v>
      </c>
      <c r="AP12" s="216"/>
      <c r="AQ12" s="217"/>
      <c r="AR12" s="216"/>
      <c r="AS12" s="217"/>
      <c r="AT12" s="216"/>
      <c r="AV12" s="216"/>
      <c r="AW12" s="217"/>
      <c r="AX12" s="216"/>
      <c r="AY12" s="75"/>
      <c r="AZ12" s="216"/>
      <c r="BA12" s="216"/>
      <c r="BC12" s="373"/>
      <c r="BD12" s="606"/>
      <c r="BE12" s="606"/>
      <c r="BF12" s="606"/>
      <c r="BG12" s="606"/>
      <c r="BH12" s="606"/>
      <c r="BI12" s="606"/>
      <c r="BJ12" s="606"/>
      <c r="BK12" s="606"/>
      <c r="BM12" s="606"/>
      <c r="BN12" s="606"/>
      <c r="BO12" s="606"/>
      <c r="BP12" s="606"/>
      <c r="BQ12" s="606"/>
      <c r="BR12" s="606"/>
      <c r="BS12" s="606"/>
      <c r="BT12" s="606"/>
      <c r="BV12" s="606"/>
      <c r="BW12" s="606"/>
      <c r="BX12" s="606"/>
      <c r="BY12" s="606"/>
      <c r="BZ12" s="606"/>
      <c r="CA12" s="606"/>
      <c r="CB12" s="606"/>
      <c r="CC12" s="606"/>
      <c r="CD12" s="75"/>
    </row>
    <row r="13" spans="1:82" s="208" customFormat="1" ht="15" customHeight="1">
      <c r="A13" s="108"/>
      <c r="B13" s="48"/>
      <c r="C13" s="48" t="s">
        <v>31</v>
      </c>
      <c r="D13" s="48"/>
      <c r="E13" s="48"/>
      <c r="F13" s="48"/>
      <c r="H13" s="11"/>
      <c r="J13" s="232"/>
      <c r="K13" s="49"/>
      <c r="L13" s="232"/>
      <c r="M13" s="215"/>
      <c r="N13" s="232"/>
      <c r="O13" s="215"/>
      <c r="P13" s="232"/>
      <c r="Q13" s="49"/>
      <c r="R13" s="232"/>
      <c r="S13" s="215"/>
      <c r="T13" s="232"/>
      <c r="U13" s="50"/>
      <c r="V13" s="232"/>
      <c r="W13" s="49">
        <v>17896</v>
      </c>
      <c r="Y13" s="232"/>
      <c r="Z13" s="49">
        <v>4399</v>
      </c>
      <c r="AA13" s="232"/>
      <c r="AB13" s="215">
        <v>4431</v>
      </c>
      <c r="AC13" s="232"/>
      <c r="AD13" s="215">
        <v>8830</v>
      </c>
      <c r="AE13" s="232"/>
      <c r="AF13" s="49">
        <v>4532</v>
      </c>
      <c r="AG13" s="232"/>
      <c r="AH13" s="215">
        <v>4684</v>
      </c>
      <c r="AI13" s="232"/>
      <c r="AJ13" s="50">
        <v>9216</v>
      </c>
      <c r="AK13" s="232">
        <v>17896</v>
      </c>
      <c r="AL13" s="49">
        <v>18046</v>
      </c>
      <c r="AN13" s="232">
        <v>4400</v>
      </c>
      <c r="AO13" s="49">
        <v>4492</v>
      </c>
      <c r="AP13" s="232"/>
      <c r="AQ13" s="215"/>
      <c r="AR13" s="232"/>
      <c r="AS13" s="215"/>
      <c r="AT13" s="232"/>
      <c r="AU13" s="49"/>
      <c r="AV13" s="232"/>
      <c r="AW13" s="215"/>
      <c r="AX13" s="232"/>
      <c r="AY13" s="50"/>
      <c r="AZ13" s="232"/>
      <c r="BA13" s="49"/>
      <c r="BC13" s="350"/>
      <c r="BD13" s="334">
        <f>IF(ABS(N13-(J13+L13))&lt;0.001,0,N13-(J13+L13))</f>
        <v>0</v>
      </c>
      <c r="BE13" s="334">
        <f t="shared" ref="BE13" si="12">IF(ABS(O13-(K13+M13))&lt;0.001,0,O13-(K13+M13))</f>
        <v>0</v>
      </c>
      <c r="BF13" s="334">
        <f>IF(ABS(T13-(P13+R13))&lt;0.001,0,T13-(P13+R13))</f>
        <v>0</v>
      </c>
      <c r="BG13" s="334">
        <f t="shared" ref="BG13" si="13">IF(ABS(U13-(Q13+S13))&lt;0.001,0,U13-(Q13+S13))</f>
        <v>0</v>
      </c>
      <c r="BH13" s="334">
        <f>IF(ABS(V13-(J13+L13+P13+R13))&lt;0.001,0,V13-(J13+L13+P13+R13))</f>
        <v>0</v>
      </c>
      <c r="BI13" s="334">
        <f>IF(BI$6="OFF",0,IF(ABS(W13-(K13+M13+Q13+S13))&lt;0.001,0,W13-(K13+M13+Q13+S13)))</f>
        <v>0</v>
      </c>
      <c r="BJ13" s="334">
        <f>IF(ABS(V13-(N13+T13))&lt;0.001,0,V13-(N13+T13))</f>
        <v>0</v>
      </c>
      <c r="BK13" s="334">
        <f>IF(BK$6="OFF",0,IF(BK8=2016,0,IF(ABS(W13-(O13+U13))&lt;0.001,0,W13-(O13+U13))))</f>
        <v>0</v>
      </c>
      <c r="BL13" s="211"/>
      <c r="BM13" s="334">
        <f t="shared" ref="BM13" si="14">IF(ABS(AC13-(Y13+AA13))&lt;0.001,0,AC13-(Y13+AA13))</f>
        <v>0</v>
      </c>
      <c r="BN13" s="334">
        <f t="shared" ref="BN13" si="15">IF(ABS(AD13-(Z13+AB13))&lt;0.001,0,AD13-(Z13+AB13))</f>
        <v>0</v>
      </c>
      <c r="BO13" s="334">
        <f t="shared" ref="BO13" si="16">IF(ABS(AI13-(AE13+AG13))&lt;0.001,0,AI13-(AE13+AG13))</f>
        <v>0</v>
      </c>
      <c r="BP13" s="334">
        <f t="shared" ref="BP13" si="17">IF(ABS(AJ13-(AF13+AH13))&lt;0.001,0,AJ13-(AF13+AH13))</f>
        <v>0</v>
      </c>
      <c r="BQ13" s="334">
        <f>IF(BQ$6="OFF",0,IF(ABS(AK13-(Y13+AA13+AE13+AG13))&lt;0.001,0,AK13-(Y13+AA13+AE13+AG13)))</f>
        <v>0</v>
      </c>
      <c r="BR13" s="334">
        <f t="shared" ref="BR13" si="18">IF(ABS(AL13-(Z13+AB13+AF13+AH13))&lt;0.001,0,AL13-(Z13+AB13+AF13+AH13))</f>
        <v>0</v>
      </c>
      <c r="BS13" s="334">
        <f>IF(BS$6="OFF",0,IF(ABS(AK13-(AC13+AI13))&lt;0.001,0,AK13-(AC13+AI13)))</f>
        <v>0</v>
      </c>
      <c r="BT13" s="334">
        <f t="shared" ref="BT13" si="19">IF(ABS(AL13-(AD13+AJ13))&lt;0.001,0,AL13-(AD13+AJ13))</f>
        <v>0</v>
      </c>
      <c r="BU13" s="211"/>
      <c r="BV13" s="334">
        <f t="shared" ref="BV13" si="20">IF(ABS(AR13-(AN13+AP13))&lt;0.001,0,AR13-(AN13+AP13))</f>
        <v>-4400</v>
      </c>
      <c r="BW13" s="334">
        <f t="shared" ref="BW13" si="21">IF(ABS(AS13-(AO13+AQ13))&lt;0.001,0,AS13-(AO13+AQ13))</f>
        <v>-4492</v>
      </c>
      <c r="BX13" s="334">
        <f t="shared" ref="BX13" si="22">IF(ABS(AX13-(AT13+AV13))&lt;0.001,0,AX13-(AT13+AV13))</f>
        <v>0</v>
      </c>
      <c r="BY13" s="334">
        <f t="shared" ref="BY13" si="23">IF(ABS(AY13-(AU13+AW13))&lt;0.001,0,AY13-(AU13+AW13))</f>
        <v>0</v>
      </c>
      <c r="BZ13" s="334">
        <f t="shared" ref="BZ13" si="24">IF(ABS(AZ13-(AN13+AP13+AT13+AV13))&lt;0.001,0,AZ13-(AN13+AP13+AT13+AV13))</f>
        <v>-4400</v>
      </c>
      <c r="CA13" s="334">
        <f t="shared" ref="CA13" si="25">IF(ABS(BA13-(AO13+AQ13+AU13+AW13))&lt;0.001,0,BA13-(AO13+AQ13+AU13+AW13))</f>
        <v>-4492</v>
      </c>
      <c r="CB13" s="334">
        <f t="shared" ref="CB13" si="26">IF(ABS(AZ13-(AR13+AX13))&lt;0.001,0,AZ13-(AR13+AX13))</f>
        <v>0</v>
      </c>
      <c r="CC13" s="334">
        <f t="shared" ref="CC13" si="27">IF(ABS(BA13-(AS13+AY13))&lt;0.001,0,BA13-(AS13+AY13))</f>
        <v>0</v>
      </c>
      <c r="CD13" s="354"/>
    </row>
    <row r="14" spans="1:82" s="73" customFormat="1" ht="15" customHeight="1">
      <c r="A14" s="950"/>
      <c r="C14" s="73" t="s">
        <v>47</v>
      </c>
      <c r="H14" s="74"/>
      <c r="J14" s="216"/>
      <c r="L14" s="216"/>
      <c r="M14" s="217"/>
      <c r="N14" s="216"/>
      <c r="O14" s="217"/>
      <c r="P14" s="216"/>
      <c r="R14" s="216"/>
      <c r="S14" s="217"/>
      <c r="T14" s="216"/>
      <c r="U14" s="75"/>
      <c r="V14" s="216"/>
      <c r="Y14" s="216"/>
      <c r="AA14" s="216"/>
      <c r="AB14" s="217"/>
      <c r="AC14" s="216"/>
      <c r="AD14" s="217"/>
      <c r="AE14" s="216"/>
      <c r="AG14" s="216"/>
      <c r="AH14" s="217"/>
      <c r="AI14" s="216"/>
      <c r="AJ14" s="75"/>
      <c r="AK14" s="216"/>
      <c r="AL14" s="73">
        <v>8.0000000000000002E-3</v>
      </c>
      <c r="AN14" s="216"/>
      <c r="AO14" s="73">
        <v>2.1000000000000001E-2</v>
      </c>
      <c r="AP14" s="216"/>
      <c r="AQ14" s="217"/>
      <c r="AR14" s="216"/>
      <c r="AS14" s="217"/>
      <c r="AT14" s="216"/>
      <c r="AV14" s="216"/>
      <c r="AW14" s="217"/>
      <c r="AX14" s="216"/>
      <c r="AY14" s="75"/>
      <c r="AZ14" s="216"/>
      <c r="BC14" s="373"/>
      <c r="BD14" s="606"/>
      <c r="BE14" s="606"/>
      <c r="BF14" s="606"/>
      <c r="BG14" s="606"/>
      <c r="BH14" s="606"/>
      <c r="BI14" s="606"/>
      <c r="BJ14" s="606"/>
      <c r="BK14" s="606"/>
      <c r="BM14" s="606"/>
      <c r="BN14" s="606"/>
      <c r="BO14" s="606"/>
      <c r="BP14" s="606"/>
      <c r="BQ14" s="606"/>
      <c r="BR14" s="606"/>
      <c r="BS14" s="606"/>
      <c r="BT14" s="606"/>
      <c r="BV14" s="606"/>
      <c r="BW14" s="606"/>
      <c r="BX14" s="606"/>
      <c r="BY14" s="606"/>
      <c r="BZ14" s="606"/>
      <c r="CA14" s="606"/>
      <c r="CB14" s="606"/>
      <c r="CC14" s="606"/>
      <c r="CD14" s="75"/>
    </row>
    <row r="15" spans="1:82" s="208" customFormat="1" ht="15" customHeight="1">
      <c r="A15" s="108"/>
      <c r="B15" s="48"/>
      <c r="C15" s="48" t="s">
        <v>88</v>
      </c>
      <c r="D15" s="48"/>
      <c r="E15" s="48"/>
      <c r="F15" s="48"/>
      <c r="H15" s="11"/>
      <c r="J15" s="232"/>
      <c r="K15" s="49"/>
      <c r="L15" s="232"/>
      <c r="M15" s="215"/>
      <c r="N15" s="232"/>
      <c r="O15" s="215"/>
      <c r="P15" s="232"/>
      <c r="Q15" s="49"/>
      <c r="R15" s="232"/>
      <c r="S15" s="215"/>
      <c r="T15" s="232"/>
      <c r="U15" s="50"/>
      <c r="V15" s="232"/>
      <c r="W15" s="49">
        <v>10387</v>
      </c>
      <c r="Y15" s="232"/>
      <c r="Z15" s="49">
        <v>2593</v>
      </c>
      <c r="AA15" s="232"/>
      <c r="AB15" s="215">
        <v>2674</v>
      </c>
      <c r="AC15" s="232"/>
      <c r="AD15" s="215">
        <v>5268</v>
      </c>
      <c r="AE15" s="232"/>
      <c r="AF15" s="49">
        <v>2722</v>
      </c>
      <c r="AG15" s="232"/>
      <c r="AH15" s="215">
        <v>2808</v>
      </c>
      <c r="AI15" s="232"/>
      <c r="AJ15" s="50">
        <v>5530</v>
      </c>
      <c r="AK15" s="232">
        <v>10459</v>
      </c>
      <c r="AL15" s="49">
        <v>10797</v>
      </c>
      <c r="AN15" s="232">
        <v>2615</v>
      </c>
      <c r="AO15" s="49">
        <v>2695</v>
      </c>
      <c r="AP15" s="232"/>
      <c r="AQ15" s="215"/>
      <c r="AR15" s="232"/>
      <c r="AS15" s="215"/>
      <c r="AT15" s="232"/>
      <c r="AU15" s="49"/>
      <c r="AV15" s="232"/>
      <c r="AW15" s="215"/>
      <c r="AX15" s="232"/>
      <c r="AY15" s="50"/>
      <c r="AZ15" s="232"/>
      <c r="BA15" s="49"/>
      <c r="BC15" s="350"/>
      <c r="BD15" s="334">
        <f t="shared" ref="BD15" si="28">IF(ABS(N15-(J15+L15))&lt;0.001,0,N15-(J15+L15))</f>
        <v>0</v>
      </c>
      <c r="BE15" s="334">
        <f t="shared" ref="BE15" si="29">IF(ABS(O15-(K15+M15))&lt;0.001,0,O15-(K15+M15))</f>
        <v>0</v>
      </c>
      <c r="BF15" s="334">
        <f t="shared" ref="BF15" si="30">IF(ABS(T15-(P15+R15))&lt;0.001,0,T15-(P15+R15))</f>
        <v>0</v>
      </c>
      <c r="BG15" s="334">
        <f t="shared" ref="BG15" si="31">IF(ABS(U15-(Q15+S15))&lt;0.001,0,U15-(Q15+S15))</f>
        <v>0</v>
      </c>
      <c r="BH15" s="334">
        <f t="shared" ref="BH15" si="32">IF(ABS(V15-(J15+L15+P15+R15))&lt;0.001,0,V15-(J15+L15+P15+R15))</f>
        <v>0</v>
      </c>
      <c r="BI15" s="334">
        <f>IF(BI$6="OFF",0,IF(ABS(W15-(K15+M15+Q15+S15))&lt;0.001,0,W15-(K15+M15+Q15+S15)))</f>
        <v>0</v>
      </c>
      <c r="BJ15" s="334">
        <f t="shared" ref="BJ15" si="33">IF(ABS(V15-(N15+T15))&lt;0.001,0,V15-(N15+T15))</f>
        <v>0</v>
      </c>
      <c r="BK15" s="334">
        <f>IF(BK$6="OFF",0,IF(BK10=2016,0,IF(ABS(W15-(O15+U15))&lt;0.001,0,W15-(O15+U15))))</f>
        <v>0</v>
      </c>
      <c r="BL15" s="211"/>
      <c r="BM15" s="334">
        <f t="shared" ref="BM15" si="34">IF(ABS(AC15-(Y15+AA15))&lt;0.001,0,AC15-(Y15+AA15))</f>
        <v>0</v>
      </c>
      <c r="BN15" s="334">
        <f t="shared" ref="BN15" si="35">IF(ABS(AD15-(Z15+AB15))&lt;0.001,0,AD15-(Z15+AB15))</f>
        <v>1</v>
      </c>
      <c r="BO15" s="334">
        <f t="shared" ref="BO15" si="36">IF(ABS(AI15-(AE15+AG15))&lt;0.001,0,AI15-(AE15+AG15))</f>
        <v>0</v>
      </c>
      <c r="BP15" s="334">
        <f t="shared" ref="BP15" si="37">IF(ABS(AJ15-(AF15+AH15))&lt;0.001,0,AJ15-(AF15+AH15))</f>
        <v>0</v>
      </c>
      <c r="BQ15" s="334">
        <f>IF(BQ$6="OFF",0,IF(ABS(AK15-(Y15+AA15+AE15+AG15))&lt;0.001,0,AK15-(Y15+AA15+AE15+AG15)))</f>
        <v>0</v>
      </c>
      <c r="BR15" s="334">
        <f t="shared" ref="BR15" si="38">IF(ABS(AL15-(Z15+AB15+AF15+AH15))&lt;0.001,0,AL15-(Z15+AB15+AF15+AH15))</f>
        <v>0</v>
      </c>
      <c r="BS15" s="334">
        <f>IF(BS$6="OFF",0,IF(ABS(AK15-(AC15+AI15))&lt;0.001,0,AK15-(AC15+AI15)))</f>
        <v>0</v>
      </c>
      <c r="BT15" s="334">
        <f t="shared" ref="BT15" si="39">IF(ABS(AL15-(AD15+AJ15))&lt;0.001,0,AL15-(AD15+AJ15))</f>
        <v>-1</v>
      </c>
      <c r="BU15" s="211"/>
      <c r="BV15" s="334">
        <f t="shared" ref="BV15" si="40">IF(ABS(AR15-(AN15+AP15))&lt;0.001,0,AR15-(AN15+AP15))</f>
        <v>-2615</v>
      </c>
      <c r="BW15" s="334">
        <f t="shared" ref="BW15" si="41">IF(ABS(AS15-(AO15+AQ15))&lt;0.001,0,AS15-(AO15+AQ15))</f>
        <v>-2695</v>
      </c>
      <c r="BX15" s="334">
        <f t="shared" ref="BX15" si="42">IF(ABS(AX15-(AT15+AV15))&lt;0.001,0,AX15-(AT15+AV15))</f>
        <v>0</v>
      </c>
      <c r="BY15" s="334">
        <f t="shared" ref="BY15" si="43">IF(ABS(AY15-(AU15+AW15))&lt;0.001,0,AY15-(AU15+AW15))</f>
        <v>0</v>
      </c>
      <c r="BZ15" s="334">
        <f t="shared" ref="BZ15" si="44">IF(ABS(AZ15-(AN15+AP15+AT15+AV15))&lt;0.001,0,AZ15-(AN15+AP15+AT15+AV15))</f>
        <v>-2615</v>
      </c>
      <c r="CA15" s="334">
        <f t="shared" ref="CA15" si="45">IF(ABS(BA15-(AO15+AQ15+AU15+AW15))&lt;0.001,0,BA15-(AO15+AQ15+AU15+AW15))</f>
        <v>-2695</v>
      </c>
      <c r="CB15" s="334">
        <f t="shared" ref="CB15" si="46">IF(ABS(AZ15-(AR15+AX15))&lt;0.001,0,AZ15-(AR15+AX15))</f>
        <v>0</v>
      </c>
      <c r="CC15" s="334">
        <f t="shared" ref="CC15" si="47">IF(ABS(BA15-(AS15+AY15))&lt;0.001,0,BA15-(AS15+AY15))</f>
        <v>0</v>
      </c>
      <c r="CD15" s="354"/>
    </row>
    <row r="16" spans="1:82" s="73" customFormat="1" ht="15" customHeight="1">
      <c r="A16" s="950"/>
      <c r="C16" s="73" t="s">
        <v>47</v>
      </c>
      <c r="H16" s="74"/>
      <c r="J16" s="216"/>
      <c r="L16" s="216"/>
      <c r="M16" s="217"/>
      <c r="N16" s="216"/>
      <c r="O16" s="217"/>
      <c r="P16" s="216"/>
      <c r="R16" s="216"/>
      <c r="S16" s="217"/>
      <c r="T16" s="216"/>
      <c r="U16" s="75"/>
      <c r="V16" s="216"/>
      <c r="Y16" s="216"/>
      <c r="AA16" s="216"/>
      <c r="AB16" s="217"/>
      <c r="AC16" s="216"/>
      <c r="AD16" s="217"/>
      <c r="AE16" s="216"/>
      <c r="AG16" s="216"/>
      <c r="AH16" s="217"/>
      <c r="AI16" s="216"/>
      <c r="AJ16" s="75"/>
      <c r="AK16" s="216"/>
      <c r="AL16" s="73">
        <v>3.2000000000000001E-2</v>
      </c>
      <c r="AN16" s="216"/>
      <c r="AO16" s="73">
        <v>3.1E-2</v>
      </c>
      <c r="AP16" s="216"/>
      <c r="AQ16" s="217"/>
      <c r="AR16" s="216"/>
      <c r="AS16" s="217"/>
      <c r="AT16" s="216"/>
      <c r="AV16" s="216"/>
      <c r="AW16" s="217"/>
      <c r="AX16" s="216"/>
      <c r="AY16" s="75"/>
      <c r="AZ16" s="216"/>
      <c r="BC16" s="373"/>
      <c r="BD16" s="606"/>
      <c r="BE16" s="606"/>
      <c r="BF16" s="606"/>
      <c r="BG16" s="606"/>
      <c r="BH16" s="606"/>
      <c r="BI16" s="606"/>
      <c r="BJ16" s="606"/>
      <c r="BK16" s="606"/>
      <c r="BM16" s="606"/>
      <c r="BN16" s="606"/>
      <c r="BO16" s="606"/>
      <c r="BP16" s="606"/>
      <c r="BQ16" s="606"/>
      <c r="BR16" s="606"/>
      <c r="BS16" s="606"/>
      <c r="BT16" s="606"/>
      <c r="BV16" s="606"/>
      <c r="BW16" s="606"/>
      <c r="BX16" s="606"/>
      <c r="BY16" s="606"/>
      <c r="BZ16" s="606"/>
      <c r="CA16" s="606"/>
      <c r="CB16" s="606"/>
      <c r="CC16" s="606"/>
      <c r="CD16" s="75"/>
    </row>
    <row r="17" spans="1:82" s="208" customFormat="1" ht="15" customHeight="1">
      <c r="A17" s="108"/>
      <c r="B17" s="48"/>
      <c r="C17" s="48"/>
      <c r="D17" s="48" t="s">
        <v>32</v>
      </c>
      <c r="E17" s="48"/>
      <c r="F17" s="48"/>
      <c r="H17" s="11"/>
      <c r="J17" s="232"/>
      <c r="K17" s="49"/>
      <c r="L17" s="232"/>
      <c r="M17" s="215"/>
      <c r="N17" s="232"/>
      <c r="O17" s="215"/>
      <c r="P17" s="232"/>
      <c r="Q17" s="49"/>
      <c r="R17" s="232"/>
      <c r="S17" s="215"/>
      <c r="T17" s="232"/>
      <c r="U17" s="50"/>
      <c r="V17" s="232"/>
      <c r="W17" s="49">
        <v>4909</v>
      </c>
      <c r="Y17" s="232"/>
      <c r="Z17" s="49">
        <v>1256</v>
      </c>
      <c r="AA17" s="232"/>
      <c r="AB17" s="215">
        <v>1300</v>
      </c>
      <c r="AC17" s="232"/>
      <c r="AD17" s="215">
        <v>2557</v>
      </c>
      <c r="AE17" s="232"/>
      <c r="AF17" s="49">
        <v>1333</v>
      </c>
      <c r="AG17" s="232"/>
      <c r="AH17" s="215">
        <v>1341</v>
      </c>
      <c r="AI17" s="232"/>
      <c r="AJ17" s="50">
        <v>2674</v>
      </c>
      <c r="AK17" s="232">
        <v>4909</v>
      </c>
      <c r="AL17" s="49">
        <v>5231</v>
      </c>
      <c r="AN17" s="232">
        <v>1256</v>
      </c>
      <c r="AO17" s="49">
        <v>1310</v>
      </c>
      <c r="AP17" s="232"/>
      <c r="AQ17" s="215"/>
      <c r="AR17" s="232"/>
      <c r="AS17" s="215"/>
      <c r="AT17" s="232"/>
      <c r="AU17" s="49"/>
      <c r="AV17" s="232"/>
      <c r="AW17" s="215"/>
      <c r="AX17" s="232"/>
      <c r="AY17" s="50"/>
      <c r="AZ17" s="232"/>
      <c r="BA17" s="49"/>
      <c r="BC17" s="350"/>
      <c r="BD17" s="334">
        <f t="shared" ref="BD17" si="48">IF(ABS(N17-(J17+L17))&lt;0.001,0,N17-(J17+L17))</f>
        <v>0</v>
      </c>
      <c r="BE17" s="334">
        <f t="shared" ref="BE17" si="49">IF(ABS(O17-(K17+M17))&lt;0.001,0,O17-(K17+M17))</f>
        <v>0</v>
      </c>
      <c r="BF17" s="334">
        <f t="shared" ref="BF17" si="50">IF(ABS(T17-(P17+R17))&lt;0.001,0,T17-(P17+R17))</f>
        <v>0</v>
      </c>
      <c r="BG17" s="334">
        <f t="shared" ref="BG17" si="51">IF(ABS(U17-(Q17+S17))&lt;0.001,0,U17-(Q17+S17))</f>
        <v>0</v>
      </c>
      <c r="BH17" s="334">
        <f t="shared" ref="BH17" si="52">IF(ABS(V17-(J17+L17+P17+R17))&lt;0.001,0,V17-(J17+L17+P17+R17))</f>
        <v>0</v>
      </c>
      <c r="BI17" s="334">
        <f>IF(BI$6="OFF",0,IF(ABS(W17-(K17+M17+Q17+S17))&lt;0.001,0,W17-(K17+M17+Q17+S17)))</f>
        <v>0</v>
      </c>
      <c r="BJ17" s="334">
        <f t="shared" ref="BJ17" si="53">IF(ABS(V17-(N17+T17))&lt;0.001,0,V17-(N17+T17))</f>
        <v>0</v>
      </c>
      <c r="BK17" s="334">
        <f>IF(BK$6="OFF",0,IF(BK12=2016,0,IF(ABS(W17-(O17+U17))&lt;0.001,0,W17-(O17+U17))))</f>
        <v>0</v>
      </c>
      <c r="BL17" s="211"/>
      <c r="BM17" s="334">
        <f t="shared" ref="BM17" si="54">IF(ABS(AC17-(Y17+AA17))&lt;0.001,0,AC17-(Y17+AA17))</f>
        <v>0</v>
      </c>
      <c r="BN17" s="334">
        <f t="shared" ref="BN17" si="55">IF(ABS(AD17-(Z17+AB17))&lt;0.001,0,AD17-(Z17+AB17))</f>
        <v>1</v>
      </c>
      <c r="BO17" s="334">
        <f t="shared" ref="BO17" si="56">IF(ABS(AI17-(AE17+AG17))&lt;0.001,0,AI17-(AE17+AG17))</f>
        <v>0</v>
      </c>
      <c r="BP17" s="334">
        <f t="shared" ref="BP17" si="57">IF(ABS(AJ17-(AF17+AH17))&lt;0.001,0,AJ17-(AF17+AH17))</f>
        <v>0</v>
      </c>
      <c r="BQ17" s="334">
        <f>IF(BQ$6="OFF",0,IF(ABS(AK17-(Y17+AA17+AE17+AG17))&lt;0.001,0,AK17-(Y17+AA17+AE17+AG17)))</f>
        <v>0</v>
      </c>
      <c r="BR17" s="334">
        <f t="shared" ref="BR17" si="58">IF(ABS(AL17-(Z17+AB17+AF17+AH17))&lt;0.001,0,AL17-(Z17+AB17+AF17+AH17))</f>
        <v>1</v>
      </c>
      <c r="BS17" s="334">
        <f>IF(BS$6="OFF",0,IF(ABS(AK17-(AC17+AI17))&lt;0.001,0,AK17-(AC17+AI17)))</f>
        <v>0</v>
      </c>
      <c r="BT17" s="334">
        <f t="shared" ref="BT17" si="59">IF(ABS(AL17-(AD17+AJ17))&lt;0.001,0,AL17-(AD17+AJ17))</f>
        <v>0</v>
      </c>
      <c r="BU17" s="211"/>
      <c r="BV17" s="334">
        <f t="shared" ref="BV17" si="60">IF(ABS(AR17-(AN17+AP17))&lt;0.001,0,AR17-(AN17+AP17))</f>
        <v>-1256</v>
      </c>
      <c r="BW17" s="334">
        <f t="shared" ref="BW17" si="61">IF(ABS(AS17-(AO17+AQ17))&lt;0.001,0,AS17-(AO17+AQ17))</f>
        <v>-1310</v>
      </c>
      <c r="BX17" s="334">
        <f t="shared" ref="BX17" si="62">IF(ABS(AX17-(AT17+AV17))&lt;0.001,0,AX17-(AT17+AV17))</f>
        <v>0</v>
      </c>
      <c r="BY17" s="334">
        <f t="shared" ref="BY17" si="63">IF(ABS(AY17-(AU17+AW17))&lt;0.001,0,AY17-(AU17+AW17))</f>
        <v>0</v>
      </c>
      <c r="BZ17" s="334">
        <f t="shared" ref="BZ17" si="64">IF(ABS(AZ17-(AN17+AP17+AT17+AV17))&lt;0.001,0,AZ17-(AN17+AP17+AT17+AV17))</f>
        <v>-1256</v>
      </c>
      <c r="CA17" s="334">
        <f t="shared" ref="CA17" si="65">IF(ABS(BA17-(AO17+AQ17+AU17+AW17))&lt;0.001,0,BA17-(AO17+AQ17+AU17+AW17))</f>
        <v>-1310</v>
      </c>
      <c r="CB17" s="334">
        <f t="shared" ref="CB17" si="66">IF(ABS(AZ17-(AR17+AX17))&lt;0.001,0,AZ17-(AR17+AX17))</f>
        <v>0</v>
      </c>
      <c r="CC17" s="334">
        <f t="shared" ref="CC17" si="67">IF(ABS(BA17-(AS17+AY17))&lt;0.001,0,BA17-(AS17+AY17))</f>
        <v>0</v>
      </c>
      <c r="CD17" s="354"/>
    </row>
    <row r="18" spans="1:82" s="73" customFormat="1" ht="15" customHeight="1">
      <c r="A18" s="950"/>
      <c r="D18" s="73" t="s">
        <v>47</v>
      </c>
      <c r="H18" s="74"/>
      <c r="J18" s="216"/>
      <c r="L18" s="216"/>
      <c r="M18" s="217"/>
      <c r="N18" s="216"/>
      <c r="O18" s="217"/>
      <c r="P18" s="216"/>
      <c r="R18" s="216"/>
      <c r="S18" s="217"/>
      <c r="T18" s="216"/>
      <c r="U18" s="75"/>
      <c r="V18" s="216"/>
      <c r="Y18" s="216"/>
      <c r="AA18" s="216"/>
      <c r="AB18" s="217"/>
      <c r="AC18" s="216"/>
      <c r="AD18" s="217"/>
      <c r="AE18" s="216"/>
      <c r="AG18" s="216"/>
      <c r="AH18" s="217"/>
      <c r="AI18" s="216"/>
      <c r="AJ18" s="75"/>
      <c r="AK18" s="216"/>
      <c r="AL18" s="73">
        <v>6.6000000000000003E-2</v>
      </c>
      <c r="AN18" s="216"/>
      <c r="AO18" s="73">
        <v>4.2999999999999997E-2</v>
      </c>
      <c r="AP18" s="216"/>
      <c r="AQ18" s="217"/>
      <c r="AR18" s="216"/>
      <c r="AS18" s="217"/>
      <c r="AT18" s="216"/>
      <c r="AV18" s="216"/>
      <c r="AW18" s="217"/>
      <c r="AX18" s="216"/>
      <c r="AY18" s="75"/>
      <c r="AZ18" s="216"/>
      <c r="BC18" s="373"/>
      <c r="BD18" s="606"/>
      <c r="BE18" s="606"/>
      <c r="BF18" s="606"/>
      <c r="BG18" s="606"/>
      <c r="BH18" s="606"/>
      <c r="BI18" s="606"/>
      <c r="BJ18" s="606"/>
      <c r="BK18" s="606"/>
      <c r="BM18" s="606"/>
      <c r="BN18" s="606"/>
      <c r="BO18" s="606"/>
      <c r="BP18" s="606"/>
      <c r="BQ18" s="606"/>
      <c r="BR18" s="606"/>
      <c r="BS18" s="606"/>
      <c r="BT18" s="606"/>
      <c r="BV18" s="606"/>
      <c r="BW18" s="606"/>
      <c r="BX18" s="606"/>
      <c r="BY18" s="606"/>
      <c r="BZ18" s="606"/>
      <c r="CA18" s="606"/>
      <c r="CB18" s="606"/>
      <c r="CC18" s="606"/>
      <c r="CD18" s="75"/>
    </row>
    <row r="19" spans="1:82" s="208" customFormat="1" ht="15" customHeight="1">
      <c r="A19" s="108"/>
      <c r="B19" s="48"/>
      <c r="C19" s="48"/>
      <c r="D19" s="48" t="s">
        <v>33</v>
      </c>
      <c r="E19" s="48"/>
      <c r="F19" s="48"/>
      <c r="H19" s="11"/>
      <c r="J19" s="232"/>
      <c r="K19" s="49"/>
      <c r="L19" s="232"/>
      <c r="M19" s="215"/>
      <c r="N19" s="232"/>
      <c r="O19" s="215"/>
      <c r="P19" s="232"/>
      <c r="Q19" s="49"/>
      <c r="R19" s="232"/>
      <c r="S19" s="215"/>
      <c r="T19" s="232"/>
      <c r="U19" s="50"/>
      <c r="V19" s="232"/>
      <c r="W19" s="49">
        <v>2585</v>
      </c>
      <c r="Y19" s="232"/>
      <c r="Z19" s="49">
        <v>631</v>
      </c>
      <c r="AA19" s="232"/>
      <c r="AB19" s="215">
        <v>644</v>
      </c>
      <c r="AC19" s="232"/>
      <c r="AD19" s="215">
        <v>1275</v>
      </c>
      <c r="AE19" s="232"/>
      <c r="AF19" s="49">
        <v>637</v>
      </c>
      <c r="AG19" s="232"/>
      <c r="AH19" s="215">
        <v>678</v>
      </c>
      <c r="AI19" s="232"/>
      <c r="AJ19" s="50">
        <v>1315</v>
      </c>
      <c r="AK19" s="232">
        <v>2650</v>
      </c>
      <c r="AL19" s="49">
        <v>2590</v>
      </c>
      <c r="AN19" s="232">
        <v>652</v>
      </c>
      <c r="AO19" s="49">
        <v>648</v>
      </c>
      <c r="AP19" s="232"/>
      <c r="AQ19" s="215"/>
      <c r="AR19" s="232"/>
      <c r="AS19" s="215"/>
      <c r="AT19" s="232"/>
      <c r="AU19" s="49"/>
      <c r="AV19" s="232"/>
      <c r="AW19" s="215"/>
      <c r="AX19" s="232"/>
      <c r="AY19" s="50"/>
      <c r="AZ19" s="232"/>
      <c r="BA19" s="49"/>
      <c r="BC19" s="350"/>
      <c r="BD19" s="334">
        <f t="shared" ref="BD19" si="68">IF(ABS(N19-(J19+L19))&lt;0.001,0,N19-(J19+L19))</f>
        <v>0</v>
      </c>
      <c r="BE19" s="334">
        <f t="shared" ref="BE19" si="69">IF(ABS(O19-(K19+M19))&lt;0.001,0,O19-(K19+M19))</f>
        <v>0</v>
      </c>
      <c r="BF19" s="334">
        <f t="shared" ref="BF19" si="70">IF(ABS(T19-(P19+R19))&lt;0.001,0,T19-(P19+R19))</f>
        <v>0</v>
      </c>
      <c r="BG19" s="334">
        <f t="shared" ref="BG19" si="71">IF(ABS(U19-(Q19+S19))&lt;0.001,0,U19-(Q19+S19))</f>
        <v>0</v>
      </c>
      <c r="BH19" s="334">
        <f t="shared" ref="BH19" si="72">IF(ABS(V19-(J19+L19+P19+R19))&lt;0.001,0,V19-(J19+L19+P19+R19))</f>
        <v>0</v>
      </c>
      <c r="BI19" s="334">
        <f>IF(BI$6="OFF",0,IF(ABS(W19-(K19+M19+Q19+S19))&lt;0.001,0,W19-(K19+M19+Q19+S19)))</f>
        <v>0</v>
      </c>
      <c r="BJ19" s="334">
        <f t="shared" ref="BJ19" si="73">IF(ABS(V19-(N19+T19))&lt;0.001,0,V19-(N19+T19))</f>
        <v>0</v>
      </c>
      <c r="BK19" s="334">
        <f>IF(BK$6="OFF",0,IF(BK14=2016,0,IF(ABS(W19-(O19+U19))&lt;0.001,0,W19-(O19+U19))))</f>
        <v>0</v>
      </c>
      <c r="BL19" s="211"/>
      <c r="BM19" s="334">
        <f t="shared" ref="BM19" si="74">IF(ABS(AC19-(Y19+AA19))&lt;0.001,0,AC19-(Y19+AA19))</f>
        <v>0</v>
      </c>
      <c r="BN19" s="334">
        <f t="shared" ref="BN19" si="75">IF(ABS(AD19-(Z19+AB19))&lt;0.001,0,AD19-(Z19+AB19))</f>
        <v>0</v>
      </c>
      <c r="BO19" s="334">
        <f t="shared" ref="BO19" si="76">IF(ABS(AI19-(AE19+AG19))&lt;0.001,0,AI19-(AE19+AG19))</f>
        <v>0</v>
      </c>
      <c r="BP19" s="334">
        <f t="shared" ref="BP19" si="77">IF(ABS(AJ19-(AF19+AH19))&lt;0.001,0,AJ19-(AF19+AH19))</f>
        <v>0</v>
      </c>
      <c r="BQ19" s="334">
        <f>IF(BQ$6="OFF",0,IF(ABS(AK19-(Y19+AA19+AE19+AG19))&lt;0.001,0,AK19-(Y19+AA19+AE19+AG19)))</f>
        <v>0</v>
      </c>
      <c r="BR19" s="334">
        <f t="shared" ref="BR19" si="78">IF(ABS(AL19-(Z19+AB19+AF19+AH19))&lt;0.001,0,AL19-(Z19+AB19+AF19+AH19))</f>
        <v>0</v>
      </c>
      <c r="BS19" s="334">
        <f>IF(BS$6="OFF",0,IF(ABS(AK19-(AC19+AI19))&lt;0.001,0,AK19-(AC19+AI19)))</f>
        <v>0</v>
      </c>
      <c r="BT19" s="334">
        <f t="shared" ref="BT19" si="79">IF(ABS(AL19-(AD19+AJ19))&lt;0.001,0,AL19-(AD19+AJ19))</f>
        <v>0</v>
      </c>
      <c r="BU19" s="211"/>
      <c r="BV19" s="334">
        <f t="shared" ref="BV19" si="80">IF(ABS(AR19-(AN19+AP19))&lt;0.001,0,AR19-(AN19+AP19))</f>
        <v>-652</v>
      </c>
      <c r="BW19" s="334">
        <f t="shared" ref="BW19" si="81">IF(ABS(AS19-(AO19+AQ19))&lt;0.001,0,AS19-(AO19+AQ19))</f>
        <v>-648</v>
      </c>
      <c r="BX19" s="334">
        <f t="shared" ref="BX19" si="82">IF(ABS(AX19-(AT19+AV19))&lt;0.001,0,AX19-(AT19+AV19))</f>
        <v>0</v>
      </c>
      <c r="BY19" s="334">
        <f t="shared" ref="BY19" si="83">IF(ABS(AY19-(AU19+AW19))&lt;0.001,0,AY19-(AU19+AW19))</f>
        <v>0</v>
      </c>
      <c r="BZ19" s="334">
        <f t="shared" ref="BZ19" si="84">IF(ABS(AZ19-(AN19+AP19+AT19+AV19))&lt;0.001,0,AZ19-(AN19+AP19+AT19+AV19))</f>
        <v>-652</v>
      </c>
      <c r="CA19" s="334">
        <f t="shared" ref="CA19" si="85">IF(ABS(BA19-(AO19+AQ19+AU19+AW19))&lt;0.001,0,BA19-(AO19+AQ19+AU19+AW19))</f>
        <v>-648</v>
      </c>
      <c r="CB19" s="334">
        <f t="shared" ref="CB19" si="86">IF(ABS(AZ19-(AR19+AX19))&lt;0.001,0,AZ19-(AR19+AX19))</f>
        <v>0</v>
      </c>
      <c r="CC19" s="334">
        <f t="shared" ref="CC19" si="87">IF(ABS(BA19-(AS19+AY19))&lt;0.001,0,BA19-(AS19+AY19))</f>
        <v>0</v>
      </c>
      <c r="CD19" s="354"/>
    </row>
    <row r="20" spans="1:82" s="73" customFormat="1" ht="15" customHeight="1">
      <c r="A20" s="950"/>
      <c r="D20" s="73" t="s">
        <v>47</v>
      </c>
      <c r="H20" s="74"/>
      <c r="J20" s="216"/>
      <c r="L20" s="216"/>
      <c r="M20" s="217"/>
      <c r="N20" s="216"/>
      <c r="O20" s="217"/>
      <c r="P20" s="216"/>
      <c r="R20" s="216"/>
      <c r="S20" s="217"/>
      <c r="T20" s="216"/>
      <c r="U20" s="75"/>
      <c r="V20" s="216"/>
      <c r="Y20" s="216"/>
      <c r="AA20" s="216"/>
      <c r="AB20" s="217"/>
      <c r="AC20" s="216"/>
      <c r="AD20" s="217"/>
      <c r="AE20" s="216"/>
      <c r="AG20" s="216"/>
      <c r="AH20" s="217"/>
      <c r="AI20" s="216"/>
      <c r="AJ20" s="75"/>
      <c r="AK20" s="216"/>
      <c r="AL20" s="73">
        <v>-2.3E-2</v>
      </c>
      <c r="AN20" s="216"/>
      <c r="AO20" s="73">
        <v>-6.0000000000000001E-3</v>
      </c>
      <c r="AP20" s="216"/>
      <c r="AQ20" s="217"/>
      <c r="AR20" s="216"/>
      <c r="AS20" s="217"/>
      <c r="AT20" s="216"/>
      <c r="AV20" s="216"/>
      <c r="AW20" s="217"/>
      <c r="AX20" s="216"/>
      <c r="AY20" s="75"/>
      <c r="AZ20" s="216"/>
      <c r="BC20" s="373"/>
      <c r="BD20" s="606"/>
      <c r="BE20" s="606"/>
      <c r="BF20" s="606"/>
      <c r="BG20" s="606"/>
      <c r="BH20" s="606"/>
      <c r="BI20" s="606"/>
      <c r="BJ20" s="606"/>
      <c r="BK20" s="606"/>
      <c r="BM20" s="606"/>
      <c r="BN20" s="606"/>
      <c r="BO20" s="606"/>
      <c r="BP20" s="606"/>
      <c r="BQ20" s="606"/>
      <c r="BR20" s="606"/>
      <c r="BS20" s="606"/>
      <c r="BT20" s="606"/>
      <c r="BV20" s="606"/>
      <c r="BW20" s="606"/>
      <c r="BX20" s="606"/>
      <c r="BY20" s="606"/>
      <c r="BZ20" s="606"/>
      <c r="CA20" s="606"/>
      <c r="CB20" s="606"/>
      <c r="CC20" s="606"/>
      <c r="CD20" s="75"/>
    </row>
    <row r="21" spans="1:82" s="208" customFormat="1" ht="15" customHeight="1">
      <c r="A21" s="108"/>
      <c r="B21" s="48"/>
      <c r="C21" s="48"/>
      <c r="D21" s="48" t="s">
        <v>90</v>
      </c>
      <c r="E21" s="48"/>
      <c r="F21" s="48"/>
      <c r="H21" s="11"/>
      <c r="J21" s="232"/>
      <c r="K21" s="49"/>
      <c r="L21" s="232"/>
      <c r="M21" s="215"/>
      <c r="N21" s="232"/>
      <c r="O21" s="215"/>
      <c r="P21" s="232"/>
      <c r="Q21" s="49"/>
      <c r="R21" s="232"/>
      <c r="S21" s="215"/>
      <c r="T21" s="232"/>
      <c r="U21" s="50"/>
      <c r="V21" s="232"/>
      <c r="W21" s="49">
        <v>1248</v>
      </c>
      <c r="Y21" s="232"/>
      <c r="Z21" s="49">
        <v>304</v>
      </c>
      <c r="AA21" s="232"/>
      <c r="AB21" s="215">
        <v>303</v>
      </c>
      <c r="AC21" s="232"/>
      <c r="AD21" s="215">
        <v>608</v>
      </c>
      <c r="AE21" s="232"/>
      <c r="AF21" s="49">
        <v>313</v>
      </c>
      <c r="AG21" s="232"/>
      <c r="AH21" s="215">
        <v>325</v>
      </c>
      <c r="AI21" s="232"/>
      <c r="AJ21" s="50">
        <v>638</v>
      </c>
      <c r="AK21" s="232">
        <v>1248</v>
      </c>
      <c r="AL21" s="49">
        <v>1245</v>
      </c>
      <c r="AN21" s="232">
        <v>304</v>
      </c>
      <c r="AO21" s="49">
        <v>307</v>
      </c>
      <c r="AP21" s="232"/>
      <c r="AQ21" s="215"/>
      <c r="AR21" s="232"/>
      <c r="AS21" s="215"/>
      <c r="AT21" s="232"/>
      <c r="AU21" s="49"/>
      <c r="AV21" s="232"/>
      <c r="AW21" s="215"/>
      <c r="AX21" s="232"/>
      <c r="AY21" s="50"/>
      <c r="AZ21" s="232"/>
      <c r="BA21" s="49"/>
      <c r="BC21" s="350"/>
      <c r="BD21" s="334">
        <f t="shared" ref="BD21" si="88">IF(ABS(N21-(J21+L21))&lt;0.001,0,N21-(J21+L21))</f>
        <v>0</v>
      </c>
      <c r="BE21" s="334">
        <f t="shared" ref="BE21" si="89">IF(ABS(O21-(K21+M21))&lt;0.001,0,O21-(K21+M21))</f>
        <v>0</v>
      </c>
      <c r="BF21" s="334">
        <f t="shared" ref="BF21" si="90">IF(ABS(T21-(P21+R21))&lt;0.001,0,T21-(P21+R21))</f>
        <v>0</v>
      </c>
      <c r="BG21" s="334">
        <f t="shared" ref="BG21" si="91">IF(ABS(U21-(Q21+S21))&lt;0.001,0,U21-(Q21+S21))</f>
        <v>0</v>
      </c>
      <c r="BH21" s="334">
        <f t="shared" ref="BH21" si="92">IF(ABS(V21-(J21+L21+P21+R21))&lt;0.001,0,V21-(J21+L21+P21+R21))</f>
        <v>0</v>
      </c>
      <c r="BI21" s="334">
        <f>IF(BI$6="OFF",0,IF(ABS(W21-(K21+M21+Q21+S21))&lt;0.001,0,W21-(K21+M21+Q21+S21)))</f>
        <v>0</v>
      </c>
      <c r="BJ21" s="334">
        <f t="shared" ref="BJ21" si="93">IF(ABS(V21-(N21+T21))&lt;0.001,0,V21-(N21+T21))</f>
        <v>0</v>
      </c>
      <c r="BK21" s="334">
        <f>IF(BK$6="OFF",0,IF(BK16=2016,0,IF(ABS(W21-(O21+U21))&lt;0.001,0,W21-(O21+U21))))</f>
        <v>0</v>
      </c>
      <c r="BL21" s="211"/>
      <c r="BM21" s="334">
        <f t="shared" ref="BM21" si="94">IF(ABS(AC21-(Y21+AA21))&lt;0.001,0,AC21-(Y21+AA21))</f>
        <v>0</v>
      </c>
      <c r="BN21" s="334">
        <f t="shared" ref="BN21" si="95">IF(ABS(AD21-(Z21+AB21))&lt;0.001,0,AD21-(Z21+AB21))</f>
        <v>1</v>
      </c>
      <c r="BO21" s="334">
        <f t="shared" ref="BO21" si="96">IF(ABS(AI21-(AE21+AG21))&lt;0.001,0,AI21-(AE21+AG21))</f>
        <v>0</v>
      </c>
      <c r="BP21" s="334">
        <f t="shared" ref="BP21" si="97">IF(ABS(AJ21-(AF21+AH21))&lt;0.001,0,AJ21-(AF21+AH21))</f>
        <v>0</v>
      </c>
      <c r="BQ21" s="334">
        <f>IF(BQ$6="OFF",0,IF(ABS(AK21-(Y21+AA21+AE21+AG21))&lt;0.001,0,AK21-(Y21+AA21+AE21+AG21)))</f>
        <v>0</v>
      </c>
      <c r="BR21" s="334">
        <f t="shared" ref="BR21" si="98">IF(ABS(AL21-(Z21+AB21+AF21+AH21))&lt;0.001,0,AL21-(Z21+AB21+AF21+AH21))</f>
        <v>0</v>
      </c>
      <c r="BS21" s="334">
        <f>IF(BS$6="OFF",0,IF(ABS(AK21-(AC21+AI21))&lt;0.001,0,AK21-(AC21+AI21)))</f>
        <v>0</v>
      </c>
      <c r="BT21" s="334">
        <f t="shared" ref="BT21" si="99">IF(ABS(AL21-(AD21+AJ21))&lt;0.001,0,AL21-(AD21+AJ21))</f>
        <v>-1</v>
      </c>
      <c r="BU21" s="211"/>
      <c r="BV21" s="334">
        <f t="shared" ref="BV21" si="100">IF(ABS(AR21-(AN21+AP21))&lt;0.001,0,AR21-(AN21+AP21))</f>
        <v>-304</v>
      </c>
      <c r="BW21" s="334">
        <f t="shared" ref="BW21" si="101">IF(ABS(AS21-(AO21+AQ21))&lt;0.001,0,AS21-(AO21+AQ21))</f>
        <v>-307</v>
      </c>
      <c r="BX21" s="334">
        <f t="shared" ref="BX21" si="102">IF(ABS(AX21-(AT21+AV21))&lt;0.001,0,AX21-(AT21+AV21))</f>
        <v>0</v>
      </c>
      <c r="BY21" s="334">
        <f t="shared" ref="BY21" si="103">IF(ABS(AY21-(AU21+AW21))&lt;0.001,0,AY21-(AU21+AW21))</f>
        <v>0</v>
      </c>
      <c r="BZ21" s="334">
        <f t="shared" ref="BZ21" si="104">IF(ABS(AZ21-(AN21+AP21+AT21+AV21))&lt;0.001,0,AZ21-(AN21+AP21+AT21+AV21))</f>
        <v>-304</v>
      </c>
      <c r="CA21" s="334">
        <f t="shared" ref="CA21" si="105">IF(ABS(BA21-(AO21+AQ21+AU21+AW21))&lt;0.001,0,BA21-(AO21+AQ21+AU21+AW21))</f>
        <v>-307</v>
      </c>
      <c r="CB21" s="334">
        <f t="shared" ref="CB21" si="106">IF(ABS(AZ21-(AR21+AX21))&lt;0.001,0,AZ21-(AR21+AX21))</f>
        <v>0</v>
      </c>
      <c r="CC21" s="334">
        <f t="shared" ref="CC21" si="107">IF(ABS(BA21-(AS21+AY21))&lt;0.001,0,BA21-(AS21+AY21))</f>
        <v>0</v>
      </c>
      <c r="CD21" s="354"/>
    </row>
    <row r="22" spans="1:82" s="73" customFormat="1" ht="15" customHeight="1">
      <c r="A22" s="950"/>
      <c r="D22" s="73" t="s">
        <v>47</v>
      </c>
      <c r="H22" s="74"/>
      <c r="J22" s="216"/>
      <c r="L22" s="216"/>
      <c r="M22" s="217"/>
      <c r="N22" s="216"/>
      <c r="O22" s="217"/>
      <c r="P22" s="216"/>
      <c r="R22" s="216"/>
      <c r="S22" s="217"/>
      <c r="T22" s="216"/>
      <c r="U22" s="75"/>
      <c r="V22" s="216"/>
      <c r="Y22" s="216"/>
      <c r="AA22" s="216"/>
      <c r="AB22" s="217"/>
      <c r="AC22" s="216"/>
      <c r="AD22" s="217"/>
      <c r="AE22" s="216"/>
      <c r="AG22" s="216"/>
      <c r="AH22" s="217"/>
      <c r="AI22" s="216"/>
      <c r="AJ22" s="75"/>
      <c r="AK22" s="216"/>
      <c r="AL22" s="73">
        <v>-2E-3</v>
      </c>
      <c r="AN22" s="216"/>
      <c r="AO22" s="73">
        <v>8.9999999999999993E-3</v>
      </c>
      <c r="AP22" s="216"/>
      <c r="AQ22" s="217"/>
      <c r="AR22" s="216"/>
      <c r="AS22" s="217"/>
      <c r="AT22" s="216"/>
      <c r="AV22" s="216"/>
      <c r="AW22" s="217"/>
      <c r="AX22" s="216"/>
      <c r="AY22" s="75"/>
      <c r="AZ22" s="216"/>
      <c r="BC22" s="373"/>
      <c r="BD22" s="606"/>
      <c r="BE22" s="606"/>
      <c r="BF22" s="606"/>
      <c r="BG22" s="606"/>
      <c r="BH22" s="606"/>
      <c r="BI22" s="606"/>
      <c r="BJ22" s="606"/>
      <c r="BK22" s="606"/>
      <c r="BM22" s="606"/>
      <c r="BN22" s="606"/>
      <c r="BO22" s="606"/>
      <c r="BP22" s="606"/>
      <c r="BQ22" s="606"/>
      <c r="BR22" s="606"/>
      <c r="BS22" s="606"/>
      <c r="BT22" s="606"/>
      <c r="BV22" s="606"/>
      <c r="BW22" s="606"/>
      <c r="BX22" s="606"/>
      <c r="BY22" s="606"/>
      <c r="BZ22" s="606"/>
      <c r="CA22" s="606"/>
      <c r="CB22" s="606"/>
      <c r="CC22" s="606"/>
      <c r="CD22" s="75"/>
    </row>
    <row r="23" spans="1:82" s="208" customFormat="1" ht="15" customHeight="1">
      <c r="A23" s="108"/>
      <c r="B23" s="48"/>
      <c r="C23" s="48"/>
      <c r="D23" s="48" t="s">
        <v>134</v>
      </c>
      <c r="E23" s="48"/>
      <c r="F23" s="48"/>
      <c r="H23" s="11"/>
      <c r="J23" s="232"/>
      <c r="K23" s="49"/>
      <c r="L23" s="232"/>
      <c r="M23" s="215"/>
      <c r="N23" s="232"/>
      <c r="O23" s="215"/>
      <c r="P23" s="232"/>
      <c r="Q23" s="49"/>
      <c r="R23" s="232"/>
      <c r="S23" s="215"/>
      <c r="T23" s="232"/>
      <c r="U23" s="50"/>
      <c r="V23" s="232"/>
      <c r="W23" s="49">
        <v>1652</v>
      </c>
      <c r="Y23" s="232"/>
      <c r="Z23" s="49">
        <v>404</v>
      </c>
      <c r="AA23" s="232"/>
      <c r="AB23" s="215">
        <v>431</v>
      </c>
      <c r="AC23" s="232"/>
      <c r="AD23" s="215">
        <v>836</v>
      </c>
      <c r="AE23" s="232"/>
      <c r="AF23" s="49">
        <v>445</v>
      </c>
      <c r="AG23" s="232"/>
      <c r="AH23" s="215">
        <v>469</v>
      </c>
      <c r="AI23" s="232"/>
      <c r="AJ23" s="50">
        <v>914</v>
      </c>
      <c r="AK23" s="232">
        <v>1659</v>
      </c>
      <c r="AL23" s="49">
        <v>1750</v>
      </c>
      <c r="AN23" s="232">
        <v>405</v>
      </c>
      <c r="AO23" s="49">
        <v>435</v>
      </c>
      <c r="AP23" s="232"/>
      <c r="AQ23" s="215"/>
      <c r="AR23" s="232"/>
      <c r="AS23" s="215"/>
      <c r="AT23" s="232"/>
      <c r="AU23" s="49"/>
      <c r="AV23" s="232"/>
      <c r="AW23" s="215"/>
      <c r="AX23" s="232"/>
      <c r="AY23" s="50"/>
      <c r="AZ23" s="232"/>
      <c r="BA23" s="49"/>
      <c r="BC23" s="350"/>
      <c r="BD23" s="334">
        <f t="shared" ref="BD23" si="108">IF(ABS(N23-(J23+L23))&lt;0.001,0,N23-(J23+L23))</f>
        <v>0</v>
      </c>
      <c r="BE23" s="334">
        <f t="shared" ref="BE23" si="109">IF(ABS(O23-(K23+M23))&lt;0.001,0,O23-(K23+M23))</f>
        <v>0</v>
      </c>
      <c r="BF23" s="334">
        <f t="shared" ref="BF23" si="110">IF(ABS(T23-(P23+R23))&lt;0.001,0,T23-(P23+R23))</f>
        <v>0</v>
      </c>
      <c r="BG23" s="334">
        <f t="shared" ref="BG23" si="111">IF(ABS(U23-(Q23+S23))&lt;0.001,0,U23-(Q23+S23))</f>
        <v>0</v>
      </c>
      <c r="BH23" s="334">
        <f t="shared" ref="BH23" si="112">IF(ABS(V23-(J23+L23+P23+R23))&lt;0.001,0,V23-(J23+L23+P23+R23))</f>
        <v>0</v>
      </c>
      <c r="BI23" s="334">
        <f>IF(BI$6="OFF",0,IF(ABS(W23-(K23+M23+Q23+S23))&lt;0.001,0,W23-(K23+M23+Q23+S23)))</f>
        <v>0</v>
      </c>
      <c r="BJ23" s="334">
        <f t="shared" ref="BJ23" si="113">IF(ABS(V23-(N23+T23))&lt;0.001,0,V23-(N23+T23))</f>
        <v>0</v>
      </c>
      <c r="BK23" s="334">
        <f>IF(BK$6="OFF",0,IF(BK18=2016,0,IF(ABS(W23-(O23+U23))&lt;0.001,0,W23-(O23+U23))))</f>
        <v>0</v>
      </c>
      <c r="BL23" s="211"/>
      <c r="BM23" s="334">
        <f t="shared" ref="BM23" si="114">IF(ABS(AC23-(Y23+AA23))&lt;0.001,0,AC23-(Y23+AA23))</f>
        <v>0</v>
      </c>
      <c r="BN23" s="334">
        <f t="shared" ref="BN23" si="115">IF(ABS(AD23-(Z23+AB23))&lt;0.001,0,AD23-(Z23+AB23))</f>
        <v>1</v>
      </c>
      <c r="BO23" s="334">
        <f t="shared" ref="BO23" si="116">IF(ABS(AI23-(AE23+AG23))&lt;0.001,0,AI23-(AE23+AG23))</f>
        <v>0</v>
      </c>
      <c r="BP23" s="334">
        <f t="shared" ref="BP23" si="117">IF(ABS(AJ23-(AF23+AH23))&lt;0.001,0,AJ23-(AF23+AH23))</f>
        <v>0</v>
      </c>
      <c r="BQ23" s="334">
        <f>IF(BQ$6="OFF",0,IF(ABS(AK23-(Y23+AA23+AE23+AG23))&lt;0.001,0,AK23-(Y23+AA23+AE23+AG23)))</f>
        <v>0</v>
      </c>
      <c r="BR23" s="334">
        <f t="shared" ref="BR23" si="118">IF(ABS(AL23-(Z23+AB23+AF23+AH23))&lt;0.001,0,AL23-(Z23+AB23+AF23+AH23))</f>
        <v>1</v>
      </c>
      <c r="BS23" s="334">
        <f>IF(BS$6="OFF",0,IF(ABS(AK23-(AC23+AI23))&lt;0.001,0,AK23-(AC23+AI23)))</f>
        <v>0</v>
      </c>
      <c r="BT23" s="334">
        <f t="shared" ref="BT23" si="119">IF(ABS(AL23-(AD23+AJ23))&lt;0.001,0,AL23-(AD23+AJ23))</f>
        <v>0</v>
      </c>
      <c r="BU23" s="211"/>
      <c r="BV23" s="334">
        <f t="shared" ref="BV23" si="120">IF(ABS(AR23-(AN23+AP23))&lt;0.001,0,AR23-(AN23+AP23))</f>
        <v>-405</v>
      </c>
      <c r="BW23" s="334">
        <f t="shared" ref="BW23" si="121">IF(ABS(AS23-(AO23+AQ23))&lt;0.001,0,AS23-(AO23+AQ23))</f>
        <v>-435</v>
      </c>
      <c r="BX23" s="334">
        <f t="shared" ref="BX23" si="122">IF(ABS(AX23-(AT23+AV23))&lt;0.001,0,AX23-(AT23+AV23))</f>
        <v>0</v>
      </c>
      <c r="BY23" s="334">
        <f t="shared" ref="BY23" si="123">IF(ABS(AY23-(AU23+AW23))&lt;0.001,0,AY23-(AU23+AW23))</f>
        <v>0</v>
      </c>
      <c r="BZ23" s="334">
        <f t="shared" ref="BZ23" si="124">IF(ABS(AZ23-(AN23+AP23+AT23+AV23))&lt;0.001,0,AZ23-(AN23+AP23+AT23+AV23))</f>
        <v>-405</v>
      </c>
      <c r="CA23" s="334">
        <f t="shared" ref="CA23" si="125">IF(ABS(BA23-(AO23+AQ23+AU23+AW23))&lt;0.001,0,BA23-(AO23+AQ23+AU23+AW23))</f>
        <v>-435</v>
      </c>
      <c r="CB23" s="334">
        <f t="shared" ref="CB23" si="126">IF(ABS(AZ23-(AR23+AX23))&lt;0.001,0,AZ23-(AR23+AX23))</f>
        <v>0</v>
      </c>
      <c r="CC23" s="334">
        <f t="shared" ref="CC23" si="127">IF(ABS(BA23-(AS23+AY23))&lt;0.001,0,BA23-(AS23+AY23))</f>
        <v>0</v>
      </c>
      <c r="CD23" s="354"/>
    </row>
    <row r="24" spans="1:82" s="73" customFormat="1" ht="15" customHeight="1">
      <c r="A24" s="950"/>
      <c r="D24" s="73" t="s">
        <v>47</v>
      </c>
      <c r="H24" s="74"/>
      <c r="J24" s="216"/>
      <c r="L24" s="216"/>
      <c r="M24" s="217"/>
      <c r="N24" s="216"/>
      <c r="O24" s="217"/>
      <c r="P24" s="216"/>
      <c r="R24" s="216"/>
      <c r="S24" s="217"/>
      <c r="T24" s="216"/>
      <c r="U24" s="75"/>
      <c r="V24" s="216"/>
      <c r="Y24" s="216"/>
      <c r="AA24" s="216"/>
      <c r="AB24" s="217"/>
      <c r="AC24" s="216"/>
      <c r="AD24" s="217"/>
      <c r="AE24" s="216"/>
      <c r="AG24" s="216"/>
      <c r="AH24" s="217"/>
      <c r="AI24" s="216"/>
      <c r="AJ24" s="75"/>
      <c r="AK24" s="216"/>
      <c r="AL24" s="73">
        <v>5.5E-2</v>
      </c>
      <c r="AN24" s="216"/>
      <c r="AO24" s="73">
        <v>7.2999999999999995E-2</v>
      </c>
      <c r="AP24" s="216"/>
      <c r="AQ24" s="217"/>
      <c r="AR24" s="216"/>
      <c r="AS24" s="217"/>
      <c r="AT24" s="216"/>
      <c r="AV24" s="216"/>
      <c r="AW24" s="217"/>
      <c r="AX24" s="216"/>
      <c r="AY24" s="75"/>
      <c r="AZ24" s="216"/>
      <c r="BC24" s="373"/>
      <c r="BD24" s="606"/>
      <c r="BE24" s="606"/>
      <c r="BF24" s="606"/>
      <c r="BG24" s="606"/>
      <c r="BH24" s="606"/>
      <c r="BI24" s="606"/>
      <c r="BJ24" s="606"/>
      <c r="BK24" s="606"/>
      <c r="BM24" s="606"/>
      <c r="BN24" s="606"/>
      <c r="BO24" s="606"/>
      <c r="BP24" s="606"/>
      <c r="BQ24" s="606"/>
      <c r="BR24" s="606"/>
      <c r="BS24" s="606"/>
      <c r="BT24" s="606"/>
      <c r="BV24" s="606"/>
      <c r="BW24" s="606"/>
      <c r="BX24" s="606"/>
      <c r="BY24" s="606"/>
      <c r="BZ24" s="606"/>
      <c r="CA24" s="606"/>
      <c r="CB24" s="606"/>
      <c r="CC24" s="606"/>
      <c r="CD24" s="75"/>
    </row>
    <row r="25" spans="1:82" s="73" customFormat="1" ht="15" customHeight="1">
      <c r="A25" s="950"/>
      <c r="B25" s="96"/>
      <c r="D25" s="96" t="s">
        <v>10</v>
      </c>
      <c r="H25" s="74"/>
      <c r="J25" s="109"/>
      <c r="K25" s="109"/>
      <c r="L25" s="109"/>
      <c r="M25" s="458"/>
      <c r="N25" s="109"/>
      <c r="O25" s="458"/>
      <c r="P25" s="109"/>
      <c r="Q25" s="109"/>
      <c r="R25" s="109"/>
      <c r="S25" s="458"/>
      <c r="T25" s="109"/>
      <c r="U25" s="112"/>
      <c r="V25" s="109"/>
      <c r="W25" s="109">
        <v>-7</v>
      </c>
      <c r="Y25" s="109"/>
      <c r="Z25" s="109">
        <v>-3</v>
      </c>
      <c r="AA25" s="109"/>
      <c r="AB25" s="458">
        <v>-5</v>
      </c>
      <c r="AC25" s="109"/>
      <c r="AD25" s="458">
        <v>-8</v>
      </c>
      <c r="AE25" s="109"/>
      <c r="AF25" s="109">
        <v>-6</v>
      </c>
      <c r="AG25" s="109"/>
      <c r="AH25" s="458">
        <v>-5</v>
      </c>
      <c r="AI25" s="109"/>
      <c r="AJ25" s="112">
        <v>-11</v>
      </c>
      <c r="AK25" s="109">
        <v>-7</v>
      </c>
      <c r="AL25" s="109">
        <v>-19</v>
      </c>
      <c r="AN25" s="109">
        <v>-3</v>
      </c>
      <c r="AO25" s="109">
        <v>-5</v>
      </c>
      <c r="AP25" s="109"/>
      <c r="AQ25" s="458"/>
      <c r="AR25" s="109"/>
      <c r="AS25" s="458"/>
      <c r="AT25" s="109"/>
      <c r="AU25" s="109"/>
      <c r="AV25" s="109"/>
      <c r="AW25" s="458"/>
      <c r="AX25" s="109"/>
      <c r="AY25" s="112"/>
      <c r="AZ25" s="109"/>
      <c r="BA25" s="109"/>
      <c r="BC25" s="373"/>
      <c r="BD25" s="334">
        <f t="shared" ref="BD25:BD26" si="128">IF(ABS(N25-(J25+L25))&lt;0.001,0,N25-(J25+L25))</f>
        <v>0</v>
      </c>
      <c r="BE25" s="334">
        <f t="shared" ref="BE25:BE26" si="129">IF(ABS(O25-(K25+M25))&lt;0.001,0,O25-(K25+M25))</f>
        <v>0</v>
      </c>
      <c r="BF25" s="334">
        <f t="shared" ref="BF25:BF26" si="130">IF(ABS(T25-(P25+R25))&lt;0.001,0,T25-(P25+R25))</f>
        <v>0</v>
      </c>
      <c r="BG25" s="334">
        <f t="shared" ref="BG25:BG26" si="131">IF(ABS(U25-(Q25+S25))&lt;0.001,0,U25-(Q25+S25))</f>
        <v>0</v>
      </c>
      <c r="BH25" s="334">
        <f t="shared" ref="BH25:BH26" si="132">IF(ABS(V25-(J25+L25+P25+R25))&lt;0.001,0,V25-(J25+L25+P25+R25))</f>
        <v>0</v>
      </c>
      <c r="BI25" s="334">
        <f t="shared" ref="BI25:BI26" si="133">IF(BI$6="OFF",0,IF(ABS(W25-(K25+M25+Q25+S25))&lt;0.001,0,W25-(K25+M25+Q25+S25)))</f>
        <v>0</v>
      </c>
      <c r="BJ25" s="334">
        <f t="shared" ref="BJ25:BJ26" si="134">IF(ABS(V25-(N25+T25))&lt;0.001,0,V25-(N25+T25))</f>
        <v>0</v>
      </c>
      <c r="BK25" s="334">
        <f t="shared" ref="BK25:BK26" si="135">IF(BK$6="OFF",0,IF(BK20=2016,0,IF(ABS(W25-(O25+U25))&lt;0.001,0,W25-(O25+U25))))</f>
        <v>0</v>
      </c>
      <c r="BM25" s="334">
        <f t="shared" ref="BM25:BM26" si="136">IF(ABS(AC25-(Y25+AA25))&lt;0.001,0,AC25-(Y25+AA25))</f>
        <v>0</v>
      </c>
      <c r="BN25" s="334">
        <f t="shared" ref="BN25:BN26" si="137">IF(ABS(AD25-(Z25+AB25))&lt;0.001,0,AD25-(Z25+AB25))</f>
        <v>0</v>
      </c>
      <c r="BO25" s="334">
        <f t="shared" ref="BO25:BO26" si="138">IF(ABS(AI25-(AE25+AG25))&lt;0.001,0,AI25-(AE25+AG25))</f>
        <v>0</v>
      </c>
      <c r="BP25" s="334">
        <f t="shared" ref="BP25:BP26" si="139">IF(ABS(AJ25-(AF25+AH25))&lt;0.001,0,AJ25-(AF25+AH25))</f>
        <v>0</v>
      </c>
      <c r="BQ25" s="334">
        <f t="shared" ref="BQ25:BQ26" si="140">IF(BQ$6="OFF",0,IF(ABS(AK25-(Y25+AA25+AE25+AG25))&lt;0.001,0,AK25-(Y25+AA25+AE25+AG25)))</f>
        <v>0</v>
      </c>
      <c r="BR25" s="334">
        <f t="shared" ref="BR25:BR26" si="141">IF(ABS(AL25-(Z25+AB25+AF25+AH25))&lt;0.001,0,AL25-(Z25+AB25+AF25+AH25))</f>
        <v>0</v>
      </c>
      <c r="BS25" s="334">
        <f t="shared" ref="BS25:BS26" si="142">IF(BS$6="OFF",0,IF(ABS(AK25-(AC25+AI25))&lt;0.001,0,AK25-(AC25+AI25)))</f>
        <v>0</v>
      </c>
      <c r="BT25" s="334">
        <f t="shared" ref="BT25:BT26" si="143">IF(ABS(AL25-(AD25+AJ25))&lt;0.001,0,AL25-(AD25+AJ25))</f>
        <v>0</v>
      </c>
      <c r="BV25" s="334">
        <f t="shared" ref="BV25:BV26" si="144">IF(ABS(AR25-(AN25+AP25))&lt;0.001,0,AR25-(AN25+AP25))</f>
        <v>3</v>
      </c>
      <c r="BW25" s="334">
        <f t="shared" ref="BW25:BW26" si="145">IF(ABS(AS25-(AO25+AQ25))&lt;0.001,0,AS25-(AO25+AQ25))</f>
        <v>5</v>
      </c>
      <c r="BX25" s="334">
        <f t="shared" ref="BX25:BX26" si="146">IF(ABS(AX25-(AT25+AV25))&lt;0.001,0,AX25-(AT25+AV25))</f>
        <v>0</v>
      </c>
      <c r="BY25" s="334">
        <f t="shared" ref="BY25:BY26" si="147">IF(ABS(AY25-(AU25+AW25))&lt;0.001,0,AY25-(AU25+AW25))</f>
        <v>0</v>
      </c>
      <c r="BZ25" s="334">
        <f t="shared" ref="BZ25:BZ26" si="148">IF(ABS(AZ25-(AN25+AP25+AT25+AV25))&lt;0.001,0,AZ25-(AN25+AP25+AT25+AV25))</f>
        <v>3</v>
      </c>
      <c r="CA25" s="334">
        <f t="shared" ref="CA25:CA26" si="149">IF(ABS(BA25-(AO25+AQ25+AU25+AW25))&lt;0.001,0,BA25-(AO25+AQ25+AU25+AW25))</f>
        <v>5</v>
      </c>
      <c r="CB25" s="334">
        <f t="shared" ref="CB25:CB26" si="150">IF(ABS(AZ25-(AR25+AX25))&lt;0.001,0,AZ25-(AR25+AX25))</f>
        <v>0</v>
      </c>
      <c r="CC25" s="334">
        <f t="shared" ref="CC25:CC26" si="151">IF(ABS(BA25-(AS25+AY25))&lt;0.001,0,BA25-(AS25+AY25))</f>
        <v>0</v>
      </c>
      <c r="CD25" s="75"/>
    </row>
    <row r="26" spans="1:82" s="208" customFormat="1" ht="15" customHeight="1">
      <c r="A26" s="108"/>
      <c r="B26" s="48"/>
      <c r="C26" s="48" t="s">
        <v>91</v>
      </c>
      <c r="D26" s="48"/>
      <c r="E26" s="48"/>
      <c r="F26" s="48"/>
      <c r="H26" s="11"/>
      <c r="J26" s="232"/>
      <c r="K26" s="49"/>
      <c r="L26" s="232"/>
      <c r="M26" s="215"/>
      <c r="N26" s="232"/>
      <c r="O26" s="215"/>
      <c r="P26" s="232"/>
      <c r="Q26" s="49"/>
      <c r="R26" s="232"/>
      <c r="S26" s="215"/>
      <c r="T26" s="232"/>
      <c r="U26" s="50"/>
      <c r="V26" s="232"/>
      <c r="W26" s="49">
        <v>5245</v>
      </c>
      <c r="Y26" s="232"/>
      <c r="Z26" s="49">
        <v>1239</v>
      </c>
      <c r="AA26" s="232"/>
      <c r="AB26" s="215">
        <v>1252</v>
      </c>
      <c r="AC26" s="232"/>
      <c r="AD26" s="215">
        <v>2491</v>
      </c>
      <c r="AE26" s="232"/>
      <c r="AF26" s="49">
        <v>1264</v>
      </c>
      <c r="AG26" s="232"/>
      <c r="AH26" s="215">
        <v>1274</v>
      </c>
      <c r="AI26" s="232"/>
      <c r="AJ26" s="50">
        <v>2539</v>
      </c>
      <c r="AK26" s="232">
        <v>4881</v>
      </c>
      <c r="AL26" s="49">
        <v>5030</v>
      </c>
      <c r="AN26" s="232">
        <v>1173</v>
      </c>
      <c r="AO26" s="49">
        <v>1245</v>
      </c>
      <c r="AP26" s="232"/>
      <c r="AQ26" s="215"/>
      <c r="AR26" s="232"/>
      <c r="AS26" s="215"/>
      <c r="AT26" s="232"/>
      <c r="AU26" s="49"/>
      <c r="AV26" s="232"/>
      <c r="AW26" s="215"/>
      <c r="AX26" s="232"/>
      <c r="AY26" s="50"/>
      <c r="AZ26" s="232"/>
      <c r="BA26" s="49"/>
      <c r="BC26" s="350"/>
      <c r="BD26" s="334">
        <f t="shared" si="128"/>
        <v>0</v>
      </c>
      <c r="BE26" s="334">
        <f t="shared" si="129"/>
        <v>0</v>
      </c>
      <c r="BF26" s="334">
        <f t="shared" si="130"/>
        <v>0</v>
      </c>
      <c r="BG26" s="334">
        <f t="shared" si="131"/>
        <v>0</v>
      </c>
      <c r="BH26" s="334">
        <f t="shared" si="132"/>
        <v>0</v>
      </c>
      <c r="BI26" s="334">
        <f t="shared" si="133"/>
        <v>0</v>
      </c>
      <c r="BJ26" s="334">
        <f t="shared" si="134"/>
        <v>0</v>
      </c>
      <c r="BK26" s="334">
        <f t="shared" si="135"/>
        <v>0</v>
      </c>
      <c r="BL26" s="211"/>
      <c r="BM26" s="334">
        <f t="shared" si="136"/>
        <v>0</v>
      </c>
      <c r="BN26" s="334">
        <f t="shared" si="137"/>
        <v>0</v>
      </c>
      <c r="BO26" s="334">
        <f t="shared" si="138"/>
        <v>0</v>
      </c>
      <c r="BP26" s="334">
        <f t="shared" si="139"/>
        <v>1</v>
      </c>
      <c r="BQ26" s="334">
        <f t="shared" si="140"/>
        <v>0</v>
      </c>
      <c r="BR26" s="334">
        <f t="shared" si="141"/>
        <v>1</v>
      </c>
      <c r="BS26" s="334">
        <f t="shared" si="142"/>
        <v>0</v>
      </c>
      <c r="BT26" s="334">
        <f t="shared" si="143"/>
        <v>0</v>
      </c>
      <c r="BU26" s="211"/>
      <c r="BV26" s="334">
        <f t="shared" si="144"/>
        <v>-1173</v>
      </c>
      <c r="BW26" s="334">
        <f t="shared" si="145"/>
        <v>-1245</v>
      </c>
      <c r="BX26" s="334">
        <f t="shared" si="146"/>
        <v>0</v>
      </c>
      <c r="BY26" s="334">
        <f t="shared" si="147"/>
        <v>0</v>
      </c>
      <c r="BZ26" s="334">
        <f t="shared" si="148"/>
        <v>-1173</v>
      </c>
      <c r="CA26" s="334">
        <f t="shared" si="149"/>
        <v>-1245</v>
      </c>
      <c r="CB26" s="334">
        <f t="shared" si="150"/>
        <v>0</v>
      </c>
      <c r="CC26" s="334">
        <f t="shared" si="151"/>
        <v>0</v>
      </c>
      <c r="CD26" s="354"/>
    </row>
    <row r="27" spans="1:82" s="73" customFormat="1" ht="15" customHeight="1">
      <c r="A27" s="950"/>
      <c r="C27" s="73" t="s">
        <v>47</v>
      </c>
      <c r="H27" s="74"/>
      <c r="J27" s="216"/>
      <c r="L27" s="216"/>
      <c r="M27" s="217"/>
      <c r="N27" s="216"/>
      <c r="O27" s="217"/>
      <c r="P27" s="216"/>
      <c r="R27" s="216"/>
      <c r="S27" s="217"/>
      <c r="T27" s="216"/>
      <c r="U27" s="75"/>
      <c r="V27" s="216"/>
      <c r="Y27" s="216"/>
      <c r="AA27" s="216"/>
      <c r="AB27" s="217"/>
      <c r="AC27" s="216"/>
      <c r="AD27" s="217"/>
      <c r="AE27" s="216"/>
      <c r="AG27" s="216"/>
      <c r="AH27" s="217"/>
      <c r="AI27" s="216"/>
      <c r="AJ27" s="75"/>
      <c r="AK27" s="216"/>
      <c r="AL27" s="73">
        <v>0.03</v>
      </c>
      <c r="AN27" s="216"/>
      <c r="AO27" s="73">
        <v>6.2E-2</v>
      </c>
      <c r="AP27" s="216"/>
      <c r="AQ27" s="217"/>
      <c r="AR27" s="216"/>
      <c r="AS27" s="217"/>
      <c r="AT27" s="216"/>
      <c r="AV27" s="216"/>
      <c r="AW27" s="217"/>
      <c r="AX27" s="216"/>
      <c r="AY27" s="75"/>
      <c r="AZ27" s="216"/>
      <c r="BC27" s="373"/>
      <c r="BD27" s="606"/>
      <c r="BE27" s="606"/>
      <c r="BF27" s="606"/>
      <c r="BG27" s="606"/>
      <c r="BH27" s="606"/>
      <c r="BI27" s="606"/>
      <c r="BJ27" s="606"/>
      <c r="BK27" s="606"/>
      <c r="BM27" s="606"/>
      <c r="BN27" s="606"/>
      <c r="BO27" s="606"/>
      <c r="BP27" s="606"/>
      <c r="BQ27" s="606"/>
      <c r="BR27" s="606"/>
      <c r="BS27" s="606"/>
      <c r="BT27" s="606"/>
      <c r="BV27" s="606"/>
      <c r="BW27" s="606"/>
      <c r="BX27" s="606"/>
      <c r="BY27" s="606"/>
      <c r="BZ27" s="606"/>
      <c r="CA27" s="606"/>
      <c r="CB27" s="606"/>
      <c r="CC27" s="606"/>
      <c r="CD27" s="75"/>
    </row>
    <row r="28" spans="1:82" s="208" customFormat="1" ht="15" customHeight="1">
      <c r="A28" s="108"/>
      <c r="B28" s="48"/>
      <c r="C28" s="48" t="s">
        <v>101</v>
      </c>
      <c r="D28" s="48"/>
      <c r="E28" s="48"/>
      <c r="F28" s="48"/>
      <c r="H28" s="11"/>
      <c r="J28" s="232"/>
      <c r="K28" s="49"/>
      <c r="L28" s="232"/>
      <c r="M28" s="215"/>
      <c r="N28" s="232"/>
      <c r="O28" s="215"/>
      <c r="P28" s="232"/>
      <c r="Q28" s="49"/>
      <c r="R28" s="232"/>
      <c r="S28" s="215"/>
      <c r="T28" s="232"/>
      <c r="U28" s="50"/>
      <c r="V28" s="232"/>
      <c r="W28" s="49">
        <v>7346</v>
      </c>
      <c r="Y28" s="232"/>
      <c r="Z28" s="49">
        <v>1794</v>
      </c>
      <c r="AA28" s="232"/>
      <c r="AB28" s="215">
        <v>1819</v>
      </c>
      <c r="AC28" s="232"/>
      <c r="AD28" s="215">
        <v>3614</v>
      </c>
      <c r="AE28" s="232"/>
      <c r="AF28" s="49">
        <v>1777</v>
      </c>
      <c r="AG28" s="232"/>
      <c r="AH28" s="215">
        <v>1860</v>
      </c>
      <c r="AI28" s="232"/>
      <c r="AJ28" s="50">
        <v>3637</v>
      </c>
      <c r="AK28" s="232">
        <v>7316</v>
      </c>
      <c r="AL28" s="49">
        <v>7251</v>
      </c>
      <c r="AN28" s="232">
        <v>1748</v>
      </c>
      <c r="AO28" s="49">
        <v>1726</v>
      </c>
      <c r="AP28" s="232"/>
      <c r="AQ28" s="215"/>
      <c r="AR28" s="232"/>
      <c r="AS28" s="215"/>
      <c r="AT28" s="232"/>
      <c r="AU28" s="49"/>
      <c r="AV28" s="232"/>
      <c r="AW28" s="215"/>
      <c r="AX28" s="232"/>
      <c r="AY28" s="50"/>
      <c r="AZ28" s="232"/>
      <c r="BA28" s="49"/>
      <c r="BC28" s="350"/>
      <c r="BD28" s="334">
        <f>IF(ABS(N28-(J28+L28))&lt;0.001,0,N28-(J28+L28))</f>
        <v>0</v>
      </c>
      <c r="BE28" s="334">
        <f t="shared" ref="BE28" si="152">IF(ABS(O28-(K28+M28))&lt;0.001,0,O28-(K28+M28))</f>
        <v>0</v>
      </c>
      <c r="BF28" s="334">
        <f>IF(ABS(T28-(P28+R28))&lt;0.001,0,T28-(P28+R28))</f>
        <v>0</v>
      </c>
      <c r="BG28" s="334">
        <f t="shared" ref="BG28" si="153">IF(ABS(U28-(Q28+S28))&lt;0.001,0,U28-(Q28+S28))</f>
        <v>0</v>
      </c>
      <c r="BH28" s="334">
        <f>IF(ABS(V28-(J28+L28+P28+R28))&lt;0.001,0,V28-(J28+L28+P28+R28))</f>
        <v>0</v>
      </c>
      <c r="BI28" s="334">
        <f>IF(BI$6="OFF",0,IF(ABS(W28-(K28+M28+Q28+S28))&lt;0.001,0,W28-(K28+M28+Q28+S28)))</f>
        <v>0</v>
      </c>
      <c r="BJ28" s="334">
        <f>IF(ABS(V28-(N28+T28))&lt;0.001,0,V28-(N28+T28))</f>
        <v>0</v>
      </c>
      <c r="BK28" s="334">
        <f>IF(BK$6="OFF",0,IF(BK23=2016,0,IF(ABS(W28-(O28+U28))&lt;0.001,0,W28-(O28+U28))))</f>
        <v>0</v>
      </c>
      <c r="BL28" s="211"/>
      <c r="BM28" s="334">
        <f t="shared" ref="BM28" si="154">IF(ABS(AC28-(Y28+AA28))&lt;0.001,0,AC28-(Y28+AA28))</f>
        <v>0</v>
      </c>
      <c r="BN28" s="334">
        <f t="shared" ref="BN28" si="155">IF(ABS(AD28-(Z28+AB28))&lt;0.001,0,AD28-(Z28+AB28))</f>
        <v>1</v>
      </c>
      <c r="BO28" s="334">
        <f t="shared" ref="BO28" si="156">IF(ABS(AI28-(AE28+AG28))&lt;0.001,0,AI28-(AE28+AG28))</f>
        <v>0</v>
      </c>
      <c r="BP28" s="334">
        <f t="shared" ref="BP28" si="157">IF(ABS(AJ28-(AF28+AH28))&lt;0.001,0,AJ28-(AF28+AH28))</f>
        <v>0</v>
      </c>
      <c r="BQ28" s="334">
        <f>IF(BQ$6="OFF",0,IF(ABS(AK28-(Y28+AA28+AE28+AG28))&lt;0.001,0,AK28-(Y28+AA28+AE28+AG28)))</f>
        <v>0</v>
      </c>
      <c r="BR28" s="334">
        <f t="shared" ref="BR28" si="158">IF(ABS(AL28-(Z28+AB28+AF28+AH28))&lt;0.001,0,AL28-(Z28+AB28+AF28+AH28))</f>
        <v>1</v>
      </c>
      <c r="BS28" s="334">
        <f>IF(BS$6="OFF",0,IF(ABS(AK28-(AC28+AI28))&lt;0.001,0,AK28-(AC28+AI28)))</f>
        <v>0</v>
      </c>
      <c r="BT28" s="334">
        <f t="shared" ref="BT28" si="159">IF(ABS(AL28-(AD28+AJ28))&lt;0.001,0,AL28-(AD28+AJ28))</f>
        <v>0</v>
      </c>
      <c r="BU28" s="211"/>
      <c r="BV28" s="334">
        <f t="shared" ref="BV28" si="160">IF(ABS(AR28-(AN28+AP28))&lt;0.001,0,AR28-(AN28+AP28))</f>
        <v>-1748</v>
      </c>
      <c r="BW28" s="334">
        <f t="shared" ref="BW28" si="161">IF(ABS(AS28-(AO28+AQ28))&lt;0.001,0,AS28-(AO28+AQ28))</f>
        <v>-1726</v>
      </c>
      <c r="BX28" s="334">
        <f t="shared" ref="BX28" si="162">IF(ABS(AX28-(AT28+AV28))&lt;0.001,0,AX28-(AT28+AV28))</f>
        <v>0</v>
      </c>
      <c r="BY28" s="334">
        <f t="shared" ref="BY28" si="163">IF(ABS(AY28-(AU28+AW28))&lt;0.001,0,AY28-(AU28+AW28))</f>
        <v>0</v>
      </c>
      <c r="BZ28" s="334">
        <f t="shared" ref="BZ28" si="164">IF(ABS(AZ28-(AN28+AP28+AT28+AV28))&lt;0.001,0,AZ28-(AN28+AP28+AT28+AV28))</f>
        <v>-1748</v>
      </c>
      <c r="CA28" s="334">
        <f t="shared" ref="CA28" si="165">IF(ABS(BA28-(AO28+AQ28+AU28+AW28))&lt;0.001,0,BA28-(AO28+AQ28+AU28+AW28))</f>
        <v>-1726</v>
      </c>
      <c r="CB28" s="334">
        <f t="shared" ref="CB28" si="166">IF(ABS(AZ28-(AR28+AX28))&lt;0.001,0,AZ28-(AR28+AX28))</f>
        <v>0</v>
      </c>
      <c r="CC28" s="334">
        <f t="shared" ref="CC28" si="167">IF(ABS(BA28-(AS28+AY28))&lt;0.001,0,BA28-(AS28+AY28))</f>
        <v>0</v>
      </c>
      <c r="CD28" s="354"/>
    </row>
    <row r="29" spans="1:82" s="73" customFormat="1" ht="15" customHeight="1">
      <c r="A29" s="950"/>
      <c r="C29" s="73" t="s">
        <v>47</v>
      </c>
      <c r="H29" s="74"/>
      <c r="J29" s="216"/>
      <c r="L29" s="216"/>
      <c r="M29" s="217"/>
      <c r="N29" s="216"/>
      <c r="O29" s="217"/>
      <c r="P29" s="216"/>
      <c r="Q29" s="86"/>
      <c r="R29" s="216"/>
      <c r="S29" s="217"/>
      <c r="T29" s="216"/>
      <c r="U29" s="75"/>
      <c r="V29" s="216"/>
      <c r="Y29" s="216"/>
      <c r="Z29" s="822"/>
      <c r="AA29" s="216"/>
      <c r="AB29" s="217"/>
      <c r="AC29" s="216"/>
      <c r="AD29" s="217"/>
      <c r="AE29" s="216"/>
      <c r="AF29" s="86"/>
      <c r="AG29" s="216"/>
      <c r="AH29" s="217"/>
      <c r="AI29" s="216"/>
      <c r="AJ29" s="75"/>
      <c r="AK29" s="216"/>
      <c r="AL29" s="73">
        <v>-8.9999999999999993E-3</v>
      </c>
      <c r="AN29" s="216"/>
      <c r="AO29" s="73">
        <v>-1.2999999999999999E-2</v>
      </c>
      <c r="AP29" s="216"/>
      <c r="AQ29" s="217"/>
      <c r="AR29" s="216"/>
      <c r="AS29" s="217"/>
      <c r="AT29" s="216"/>
      <c r="AU29" s="86"/>
      <c r="AV29" s="216"/>
      <c r="AW29" s="217"/>
      <c r="AX29" s="216"/>
      <c r="AY29" s="75"/>
      <c r="AZ29" s="216"/>
      <c r="BC29" s="373"/>
      <c r="BD29" s="606"/>
      <c r="BE29" s="606"/>
      <c r="BF29" s="606"/>
      <c r="BG29" s="606"/>
      <c r="BH29" s="606"/>
      <c r="BI29" s="606"/>
      <c r="BJ29" s="606"/>
      <c r="BK29" s="606"/>
      <c r="BM29" s="606"/>
      <c r="BN29" s="606"/>
      <c r="BO29" s="606"/>
      <c r="BP29" s="606"/>
      <c r="BQ29" s="606"/>
      <c r="BR29" s="606"/>
      <c r="BS29" s="606"/>
      <c r="BT29" s="606"/>
      <c r="BV29" s="606"/>
      <c r="BW29" s="606"/>
      <c r="BX29" s="606"/>
      <c r="BY29" s="606"/>
      <c r="BZ29" s="606"/>
      <c r="CA29" s="606"/>
      <c r="CB29" s="606"/>
      <c r="CC29" s="606"/>
      <c r="CD29" s="75"/>
    </row>
    <row r="30" spans="1:82" s="208" customFormat="1" ht="15" customHeight="1">
      <c r="A30" s="108"/>
      <c r="B30" s="48"/>
      <c r="C30" s="48" t="s">
        <v>102</v>
      </c>
      <c r="D30" s="48"/>
      <c r="E30" s="48"/>
      <c r="F30" s="48"/>
      <c r="H30" s="11"/>
      <c r="J30" s="232"/>
      <c r="K30" s="49"/>
      <c r="L30" s="232"/>
      <c r="M30" s="215"/>
      <c r="N30" s="232"/>
      <c r="O30" s="215"/>
      <c r="P30" s="232"/>
      <c r="Q30" s="49"/>
      <c r="R30" s="232"/>
      <c r="S30" s="215"/>
      <c r="T30" s="232"/>
      <c r="U30" s="50"/>
      <c r="V30" s="232"/>
      <c r="W30" s="49">
        <v>1812</v>
      </c>
      <c r="Y30" s="232"/>
      <c r="Z30" s="49">
        <v>407</v>
      </c>
      <c r="AA30" s="232"/>
      <c r="AB30" s="215">
        <v>412</v>
      </c>
      <c r="AC30" s="232"/>
      <c r="AD30" s="215">
        <v>819</v>
      </c>
      <c r="AE30" s="232"/>
      <c r="AF30" s="49">
        <v>415</v>
      </c>
      <c r="AG30" s="232"/>
      <c r="AH30" s="215">
        <v>417</v>
      </c>
      <c r="AI30" s="232"/>
      <c r="AJ30" s="50">
        <v>832</v>
      </c>
      <c r="AK30" s="232">
        <v>1806</v>
      </c>
      <c r="AL30" s="49">
        <v>1651</v>
      </c>
      <c r="AN30" s="232">
        <v>402</v>
      </c>
      <c r="AO30" s="49">
        <v>376</v>
      </c>
      <c r="AP30" s="232"/>
      <c r="AQ30" s="215"/>
      <c r="AR30" s="232"/>
      <c r="AS30" s="215"/>
      <c r="AT30" s="232"/>
      <c r="AU30" s="49"/>
      <c r="AV30" s="232"/>
      <c r="AW30" s="215"/>
      <c r="AX30" s="232"/>
      <c r="AY30" s="50"/>
      <c r="AZ30" s="232"/>
      <c r="BA30" s="49"/>
      <c r="BC30" s="350"/>
      <c r="BD30" s="334">
        <f t="shared" ref="BD30" si="168">IF(ABS(N30-(J30+L30))&lt;0.001,0,N30-(J30+L30))</f>
        <v>0</v>
      </c>
      <c r="BE30" s="334">
        <f t="shared" ref="BE30" si="169">IF(ABS(O30-(K30+M30))&lt;0.001,0,O30-(K30+M30))</f>
        <v>0</v>
      </c>
      <c r="BF30" s="334">
        <f t="shared" ref="BF30" si="170">IF(ABS(T30-(P30+R30))&lt;0.001,0,T30-(P30+R30))</f>
        <v>0</v>
      </c>
      <c r="BG30" s="334">
        <f t="shared" ref="BG30" si="171">IF(ABS(U30-(Q30+S30))&lt;0.001,0,U30-(Q30+S30))</f>
        <v>0</v>
      </c>
      <c r="BH30" s="334">
        <f t="shared" ref="BH30" si="172">IF(ABS(V30-(J30+L30+P30+R30))&lt;0.001,0,V30-(J30+L30+P30+R30))</f>
        <v>0</v>
      </c>
      <c r="BI30" s="334">
        <f>IF(BI$6="OFF",0,IF(ABS(W30-(K30+M30+Q30+S30))&lt;0.001,0,W30-(K30+M30+Q30+S30)))</f>
        <v>0</v>
      </c>
      <c r="BJ30" s="334">
        <f t="shared" ref="BJ30" si="173">IF(ABS(V30-(N30+T30))&lt;0.001,0,V30-(N30+T30))</f>
        <v>0</v>
      </c>
      <c r="BK30" s="334">
        <f>IF(BK$6="OFF",0,IF(BK25=2016,0,IF(ABS(W30-(O30+U30))&lt;0.001,0,W30-(O30+U30))))</f>
        <v>0</v>
      </c>
      <c r="BL30" s="211"/>
      <c r="BM30" s="334">
        <f t="shared" ref="BM30" si="174">IF(ABS(AC30-(Y30+AA30))&lt;0.001,0,AC30-(Y30+AA30))</f>
        <v>0</v>
      </c>
      <c r="BN30" s="334">
        <f t="shared" ref="BN30" si="175">IF(ABS(AD30-(Z30+AB30))&lt;0.001,0,AD30-(Z30+AB30))</f>
        <v>0</v>
      </c>
      <c r="BO30" s="334">
        <f t="shared" ref="BO30" si="176">IF(ABS(AI30-(AE30+AG30))&lt;0.001,0,AI30-(AE30+AG30))</f>
        <v>0</v>
      </c>
      <c r="BP30" s="334">
        <f t="shared" ref="BP30" si="177">IF(ABS(AJ30-(AF30+AH30))&lt;0.001,0,AJ30-(AF30+AH30))</f>
        <v>0</v>
      </c>
      <c r="BQ30" s="334">
        <f>IF(BQ$6="OFF",0,IF(ABS(AK30-(Y30+AA30+AE30+AG30))&lt;0.001,0,AK30-(Y30+AA30+AE30+AG30)))</f>
        <v>0</v>
      </c>
      <c r="BR30" s="334">
        <f t="shared" ref="BR30" si="178">IF(ABS(AL30-(Z30+AB30+AF30+AH30))&lt;0.001,0,AL30-(Z30+AB30+AF30+AH30))</f>
        <v>0</v>
      </c>
      <c r="BS30" s="334">
        <f>IF(BS$6="OFF",0,IF(ABS(AK30-(AC30+AI30))&lt;0.001,0,AK30-(AC30+AI30)))</f>
        <v>0</v>
      </c>
      <c r="BT30" s="334">
        <f t="shared" ref="BT30" si="179">IF(ABS(AL30-(AD30+AJ30))&lt;0.001,0,AL30-(AD30+AJ30))</f>
        <v>0</v>
      </c>
      <c r="BU30" s="211"/>
      <c r="BV30" s="334">
        <f t="shared" ref="BV30" si="180">IF(ABS(AR30-(AN30+AP30))&lt;0.001,0,AR30-(AN30+AP30))</f>
        <v>-402</v>
      </c>
      <c r="BW30" s="334">
        <f t="shared" ref="BW30" si="181">IF(ABS(AS30-(AO30+AQ30))&lt;0.001,0,AS30-(AO30+AQ30))</f>
        <v>-376</v>
      </c>
      <c r="BX30" s="334">
        <f t="shared" ref="BX30" si="182">IF(ABS(AX30-(AT30+AV30))&lt;0.001,0,AX30-(AT30+AV30))</f>
        <v>0</v>
      </c>
      <c r="BY30" s="334">
        <f t="shared" ref="BY30" si="183">IF(ABS(AY30-(AU30+AW30))&lt;0.001,0,AY30-(AU30+AW30))</f>
        <v>0</v>
      </c>
      <c r="BZ30" s="334">
        <f t="shared" ref="BZ30" si="184">IF(ABS(AZ30-(AN30+AP30+AT30+AV30))&lt;0.001,0,AZ30-(AN30+AP30+AT30+AV30))</f>
        <v>-402</v>
      </c>
      <c r="CA30" s="334">
        <f t="shared" ref="CA30" si="185">IF(ABS(BA30-(AO30+AQ30+AU30+AW30))&lt;0.001,0,BA30-(AO30+AQ30+AU30+AW30))</f>
        <v>-376</v>
      </c>
      <c r="CB30" s="334">
        <f t="shared" ref="CB30" si="186">IF(ABS(AZ30-(AR30+AX30))&lt;0.001,0,AZ30-(AR30+AX30))</f>
        <v>0</v>
      </c>
      <c r="CC30" s="334">
        <f t="shared" ref="CC30" si="187">IF(ABS(BA30-(AS30+AY30))&lt;0.001,0,BA30-(AS30+AY30))</f>
        <v>0</v>
      </c>
      <c r="CD30" s="354"/>
    </row>
    <row r="31" spans="1:82" s="73" customFormat="1" ht="15" customHeight="1">
      <c r="A31" s="950"/>
      <c r="C31" s="73" t="s">
        <v>47</v>
      </c>
      <c r="H31" s="74"/>
      <c r="J31" s="216"/>
      <c r="L31" s="216"/>
      <c r="M31" s="217"/>
      <c r="N31" s="216"/>
      <c r="O31" s="217"/>
      <c r="P31" s="216"/>
      <c r="R31" s="216"/>
      <c r="S31" s="217"/>
      <c r="T31" s="216"/>
      <c r="U31" s="75"/>
      <c r="V31" s="216"/>
      <c r="Y31" s="216"/>
      <c r="AA31" s="216"/>
      <c r="AB31" s="217"/>
      <c r="AC31" s="216"/>
      <c r="AD31" s="217"/>
      <c r="AE31" s="216"/>
      <c r="AG31" s="216"/>
      <c r="AH31" s="217"/>
      <c r="AI31" s="216"/>
      <c r="AJ31" s="75"/>
      <c r="AK31" s="216"/>
      <c r="AL31" s="73">
        <v>-8.5999999999999993E-2</v>
      </c>
      <c r="AN31" s="216"/>
      <c r="AO31" s="73">
        <v>-6.5000000000000002E-2</v>
      </c>
      <c r="AP31" s="216"/>
      <c r="AQ31" s="217"/>
      <c r="AR31" s="216"/>
      <c r="AS31" s="217"/>
      <c r="AT31" s="216"/>
      <c r="AV31" s="216"/>
      <c r="AW31" s="217"/>
      <c r="AX31" s="216"/>
      <c r="AY31" s="75"/>
      <c r="AZ31" s="216"/>
      <c r="BC31" s="373"/>
      <c r="BD31" s="606"/>
      <c r="BE31" s="606"/>
      <c r="BF31" s="606"/>
      <c r="BG31" s="606"/>
      <c r="BH31" s="606"/>
      <c r="BI31" s="606"/>
      <c r="BJ31" s="606"/>
      <c r="BK31" s="606"/>
      <c r="BM31" s="606"/>
      <c r="BN31" s="606"/>
      <c r="BO31" s="606"/>
      <c r="BP31" s="606"/>
      <c r="BQ31" s="606"/>
      <c r="BR31" s="606"/>
      <c r="BS31" s="606"/>
      <c r="BT31" s="606"/>
      <c r="BV31" s="606"/>
      <c r="BW31" s="606"/>
      <c r="BX31" s="606"/>
      <c r="BY31" s="606"/>
      <c r="BZ31" s="606"/>
      <c r="CA31" s="606"/>
      <c r="CB31" s="606"/>
      <c r="CC31" s="606"/>
      <c r="CD31" s="75"/>
    </row>
    <row r="32" spans="1:82" s="208" customFormat="1" ht="15" customHeight="1" thickBot="1">
      <c r="A32" s="108"/>
      <c r="B32" s="284"/>
      <c r="C32" s="67" t="s">
        <v>731</v>
      </c>
      <c r="D32" s="67"/>
      <c r="E32" s="67"/>
      <c r="F32" s="67"/>
      <c r="H32" s="14"/>
      <c r="I32" s="73"/>
      <c r="J32" s="234"/>
      <c r="K32" s="76"/>
      <c r="L32" s="234"/>
      <c r="M32" s="218"/>
      <c r="N32" s="234"/>
      <c r="O32" s="218"/>
      <c r="P32" s="234"/>
      <c r="Q32" s="76"/>
      <c r="R32" s="234"/>
      <c r="S32" s="218"/>
      <c r="T32" s="234"/>
      <c r="U32" s="77"/>
      <c r="V32" s="234"/>
      <c r="W32" s="76">
        <v>-1978</v>
      </c>
      <c r="Y32" s="234"/>
      <c r="Z32" s="76">
        <v>-455</v>
      </c>
      <c r="AA32" s="234"/>
      <c r="AB32" s="218">
        <v>-478</v>
      </c>
      <c r="AC32" s="234"/>
      <c r="AD32" s="218">
        <v>-933</v>
      </c>
      <c r="AE32" s="234"/>
      <c r="AF32" s="76">
        <v>-502</v>
      </c>
      <c r="AG32" s="234"/>
      <c r="AH32" s="218">
        <v>-479</v>
      </c>
      <c r="AI32" s="234"/>
      <c r="AJ32" s="77">
        <v>-981</v>
      </c>
      <c r="AK32" s="234">
        <v>-1975</v>
      </c>
      <c r="AL32" s="76">
        <v>-1914</v>
      </c>
      <c r="AN32" s="234">
        <v>-452</v>
      </c>
      <c r="AO32" s="76">
        <v>-451</v>
      </c>
      <c r="AP32" s="234"/>
      <c r="AQ32" s="218"/>
      <c r="AR32" s="234"/>
      <c r="AS32" s="218"/>
      <c r="AT32" s="234"/>
      <c r="AU32" s="76"/>
      <c r="AV32" s="234"/>
      <c r="AW32" s="218"/>
      <c r="AX32" s="234"/>
      <c r="AY32" s="77"/>
      <c r="AZ32" s="234"/>
      <c r="BA32" s="76"/>
      <c r="BC32" s="350"/>
      <c r="BD32" s="907">
        <f>IF(ABS(N32-(J32+L32))&lt;0.001,0,N32-(J32+L32))</f>
        <v>0</v>
      </c>
      <c r="BE32" s="907">
        <f t="shared" ref="BE32" si="188">IF(ABS(O32-(K32+M32))&lt;0.001,0,O32-(K32+M32))</f>
        <v>0</v>
      </c>
      <c r="BF32" s="907">
        <f>IF(ABS(T32-(P32+R32))&lt;0.001,0,T32-(P32+R32))</f>
        <v>0</v>
      </c>
      <c r="BG32" s="907">
        <f t="shared" ref="BG32" si="189">IF(ABS(U32-(Q32+S32))&lt;0.001,0,U32-(Q32+S32))</f>
        <v>0</v>
      </c>
      <c r="BH32" s="907">
        <f>IF(ABS(V32-(J32+L32+P32+R32))&lt;0.001,0,V32-(J32+L32+P32+R32))</f>
        <v>0</v>
      </c>
      <c r="BI32" s="907">
        <f>IF(BI$6="OFF",0,IF(ABS(W32-(K32+M32+Q32+S32))&lt;0.001,0,W32-(K32+M32+Q32+S32)))</f>
        <v>0</v>
      </c>
      <c r="BJ32" s="907">
        <f>IF(ABS(V32-(N32+T32))&lt;0.001,0,V32-(N32+T32))</f>
        <v>0</v>
      </c>
      <c r="BK32" s="907">
        <f>IF(BK$6="OFF",0,IF(BK27=2016,0,IF(ABS(W32-(O32+U32))&lt;0.001,0,W32-(O32+U32))))</f>
        <v>0</v>
      </c>
      <c r="BL32" s="211"/>
      <c r="BM32" s="907">
        <f t="shared" ref="BM32" si="190">IF(ABS(AC32-(Y32+AA32))&lt;0.001,0,AC32-(Y32+AA32))</f>
        <v>0</v>
      </c>
      <c r="BN32" s="907">
        <f t="shared" ref="BN32" si="191">IF(ABS(AD32-(Z32+AB32))&lt;0.001,0,AD32-(Z32+AB32))</f>
        <v>0</v>
      </c>
      <c r="BO32" s="907">
        <f t="shared" ref="BO32" si="192">IF(ABS(AI32-(AE32+AG32))&lt;0.001,0,AI32-(AE32+AG32))</f>
        <v>0</v>
      </c>
      <c r="BP32" s="907">
        <f t="shared" ref="BP32" si="193">IF(ABS(AJ32-(AF32+AH32))&lt;0.001,0,AJ32-(AF32+AH32))</f>
        <v>0</v>
      </c>
      <c r="BQ32" s="907">
        <f>IF(BQ$6="OFF",0,IF(ABS(AK32-(Y32+AA32+AE32+AG32))&lt;0.001,0,AK32-(Y32+AA32+AE32+AG32)))</f>
        <v>0</v>
      </c>
      <c r="BR32" s="907">
        <f t="shared" ref="BR32" si="194">IF(ABS(AL32-(Z32+AB32+AF32+AH32))&lt;0.001,0,AL32-(Z32+AB32+AF32+AH32))</f>
        <v>0</v>
      </c>
      <c r="BS32" s="907">
        <f>IF(BS$6="OFF",0,IF(ABS(AK32-(AC32+AI32))&lt;0.001,0,AK32-(AC32+AI32)))</f>
        <v>0</v>
      </c>
      <c r="BT32" s="907">
        <f t="shared" ref="BT32" si="195">IF(ABS(AL32-(AD32+AJ32))&lt;0.001,0,AL32-(AD32+AJ32))</f>
        <v>0</v>
      </c>
      <c r="BU32" s="211"/>
      <c r="BV32" s="907">
        <f t="shared" ref="BV32" si="196">IF(ABS(AR32-(AN32+AP32))&lt;0.001,0,AR32-(AN32+AP32))</f>
        <v>452</v>
      </c>
      <c r="BW32" s="907">
        <f t="shared" ref="BW32" si="197">IF(ABS(AS32-(AO32+AQ32))&lt;0.001,0,AS32-(AO32+AQ32))</f>
        <v>451</v>
      </c>
      <c r="BX32" s="907">
        <f t="shared" ref="BX32" si="198">IF(ABS(AX32-(AT32+AV32))&lt;0.001,0,AX32-(AT32+AV32))</f>
        <v>0</v>
      </c>
      <c r="BY32" s="907">
        <f t="shared" ref="BY32" si="199">IF(ABS(AY32-(AU32+AW32))&lt;0.001,0,AY32-(AU32+AW32))</f>
        <v>0</v>
      </c>
      <c r="BZ32" s="907">
        <f t="shared" ref="BZ32" si="200">IF(ABS(AZ32-(AN32+AP32+AT32+AV32))&lt;0.001,0,AZ32-(AN32+AP32+AT32+AV32))</f>
        <v>452</v>
      </c>
      <c r="CA32" s="907">
        <f t="shared" ref="CA32" si="201">IF(ABS(BA32-(AO32+AQ32+AU32+AW32))&lt;0.001,0,BA32-(AO32+AQ32+AU32+AW32))</f>
        <v>451</v>
      </c>
      <c r="CB32" s="907">
        <f t="shared" ref="CB32" si="202">IF(ABS(AZ32-(AR32+AX32))&lt;0.001,0,AZ32-(AR32+AX32))</f>
        <v>0</v>
      </c>
      <c r="CC32" s="907">
        <f t="shared" ref="CC32" si="203">IF(ABS(BA32-(AS32+AY32))&lt;0.001,0,BA32-(AS32+AY32))</f>
        <v>0</v>
      </c>
      <c r="CD32" s="354"/>
    </row>
    <row r="33" spans="1:82" s="90" customFormat="1" ht="15" customHeight="1" thickTop="1">
      <c r="H33" s="99"/>
      <c r="J33" s="483"/>
      <c r="L33" s="483"/>
      <c r="M33" s="87"/>
      <c r="N33" s="483"/>
      <c r="P33" s="483"/>
      <c r="R33" s="483"/>
      <c r="T33" s="483"/>
      <c r="V33" s="483"/>
      <c r="Y33" s="483"/>
      <c r="AA33" s="483"/>
      <c r="AB33" s="87"/>
      <c r="AC33" s="483"/>
      <c r="AE33" s="483"/>
      <c r="AG33" s="483"/>
      <c r="AI33" s="483"/>
      <c r="AK33" s="483"/>
      <c r="AN33" s="483"/>
      <c r="AP33" s="483"/>
      <c r="AQ33" s="87"/>
      <c r="AR33" s="483"/>
      <c r="AT33" s="483"/>
      <c r="AV33" s="483"/>
      <c r="AX33" s="483"/>
      <c r="AZ33" s="483"/>
      <c r="BD33" s="89"/>
      <c r="BE33" s="89"/>
      <c r="BF33" s="89"/>
      <c r="BG33" s="89"/>
      <c r="BH33" s="89"/>
      <c r="BI33" s="89"/>
      <c r="BJ33" s="89"/>
      <c r="BK33" s="89"/>
      <c r="BM33" s="89"/>
      <c r="BN33" s="89"/>
      <c r="BO33" s="89"/>
      <c r="BP33" s="89"/>
      <c r="BQ33" s="89"/>
      <c r="BR33" s="89"/>
      <c r="BS33" s="89"/>
      <c r="BT33" s="89"/>
      <c r="BV33" s="89"/>
      <c r="BW33" s="89"/>
      <c r="BX33" s="89"/>
      <c r="BY33" s="89"/>
      <c r="BZ33" s="89"/>
      <c r="CA33" s="89"/>
      <c r="CB33" s="89"/>
      <c r="CC33" s="89"/>
    </row>
    <row r="34" spans="1:82" s="90" customFormat="1" ht="23.25" customHeight="1">
      <c r="B34" s="438" t="s">
        <v>620</v>
      </c>
      <c r="H34" s="99"/>
      <c r="J34" s="483"/>
      <c r="L34" s="483"/>
      <c r="N34" s="483"/>
      <c r="P34" s="483"/>
      <c r="R34" s="483"/>
      <c r="T34" s="483"/>
      <c r="V34" s="483"/>
      <c r="Y34" s="483"/>
      <c r="AA34" s="483"/>
      <c r="AC34" s="483"/>
      <c r="AE34" s="483"/>
      <c r="AG34" s="483"/>
      <c r="AI34" s="483"/>
      <c r="AK34" s="483"/>
      <c r="AN34" s="483"/>
      <c r="AP34" s="483"/>
      <c r="AR34" s="483"/>
      <c r="AT34" s="483"/>
      <c r="AV34" s="483"/>
      <c r="AX34" s="483"/>
      <c r="AZ34" s="483"/>
      <c r="BD34" s="89"/>
      <c r="BE34" s="89"/>
      <c r="BF34" s="89"/>
      <c r="BG34" s="89"/>
      <c r="BH34" s="89"/>
      <c r="BI34" s="89"/>
      <c r="BJ34" s="89"/>
      <c r="BK34" s="89"/>
      <c r="BM34" s="89"/>
      <c r="BN34" s="89"/>
      <c r="BO34" s="89"/>
      <c r="BP34" s="89"/>
      <c r="BQ34" s="89"/>
      <c r="BR34" s="89"/>
      <c r="BS34" s="89"/>
      <c r="BT34" s="89"/>
      <c r="BV34" s="89"/>
      <c r="BW34" s="89"/>
      <c r="BX34" s="89"/>
      <c r="BY34" s="89"/>
      <c r="BZ34" s="89"/>
      <c r="CA34" s="89"/>
      <c r="CB34" s="89"/>
      <c r="CC34" s="89"/>
    </row>
    <row r="35" spans="1:82" s="90" customFormat="1" ht="15" customHeight="1">
      <c r="H35" s="99"/>
      <c r="J35" s="483"/>
      <c r="L35" s="483"/>
      <c r="N35" s="483"/>
      <c r="P35" s="483"/>
      <c r="R35" s="483"/>
      <c r="T35" s="483"/>
      <c r="V35" s="483"/>
      <c r="W35" s="483"/>
      <c r="Y35" s="483"/>
      <c r="AA35" s="483"/>
      <c r="AC35" s="483"/>
      <c r="AE35" s="483"/>
      <c r="AG35" s="483"/>
      <c r="AI35" s="483"/>
      <c r="AK35" s="483"/>
      <c r="AN35" s="483"/>
      <c r="AP35" s="483"/>
      <c r="AR35" s="483"/>
      <c r="AT35" s="483"/>
      <c r="AV35" s="483"/>
      <c r="AX35" s="483"/>
      <c r="AZ35" s="483"/>
      <c r="BD35" s="89"/>
      <c r="BE35" s="89"/>
      <c r="BF35" s="89"/>
      <c r="BG35" s="89"/>
      <c r="BH35" s="89"/>
      <c r="BI35" s="89"/>
      <c r="BJ35" s="89"/>
      <c r="BK35" s="89"/>
      <c r="BM35" s="89"/>
      <c r="BN35" s="89"/>
      <c r="BO35" s="89"/>
      <c r="BP35" s="89"/>
      <c r="BQ35" s="89"/>
      <c r="BR35" s="89"/>
      <c r="BS35" s="89"/>
      <c r="BT35" s="89"/>
      <c r="BV35" s="89"/>
      <c r="BW35" s="89"/>
      <c r="BX35" s="89"/>
      <c r="BY35" s="89"/>
      <c r="BZ35" s="89"/>
      <c r="CA35" s="89"/>
      <c r="CB35" s="89"/>
      <c r="CC35" s="89"/>
    </row>
    <row r="36" spans="1:82" s="108" customFormat="1" ht="15" customHeight="1">
      <c r="B36" s="298" t="s">
        <v>337</v>
      </c>
      <c r="C36" s="298"/>
      <c r="D36" s="295"/>
      <c r="E36" s="295"/>
      <c r="F36" s="299"/>
      <c r="G36" s="98"/>
      <c r="H36" s="101" t="s">
        <v>422</v>
      </c>
      <c r="I36" s="98"/>
      <c r="J36" s="300"/>
      <c r="K36" s="301"/>
      <c r="L36" s="300"/>
      <c r="M36" s="302"/>
      <c r="N36" s="300"/>
      <c r="O36" s="302"/>
      <c r="P36" s="300"/>
      <c r="Q36" s="301"/>
      <c r="R36" s="300"/>
      <c r="S36" s="302"/>
      <c r="T36" s="300"/>
      <c r="U36" s="303"/>
      <c r="V36" s="300"/>
      <c r="W36" s="301">
        <v>40708</v>
      </c>
      <c r="Y36" s="300"/>
      <c r="Z36" s="301">
        <v>9978</v>
      </c>
      <c r="AA36" s="300"/>
      <c r="AB36" s="302">
        <v>10111</v>
      </c>
      <c r="AC36" s="300"/>
      <c r="AD36" s="302">
        <v>20089</v>
      </c>
      <c r="AE36" s="300"/>
      <c r="AF36" s="301">
        <v>10209</v>
      </c>
      <c r="AG36" s="300"/>
      <c r="AH36" s="302">
        <v>10563</v>
      </c>
      <c r="AI36" s="300"/>
      <c r="AJ36" s="303">
        <v>20772</v>
      </c>
      <c r="AK36" s="300">
        <v>40383</v>
      </c>
      <c r="AL36" s="301">
        <v>40861</v>
      </c>
      <c r="AN36" s="300">
        <v>9885</v>
      </c>
      <c r="AO36" s="301">
        <v>10083</v>
      </c>
      <c r="AP36" s="300"/>
      <c r="AQ36" s="302"/>
      <c r="AR36" s="300"/>
      <c r="AS36" s="302"/>
      <c r="AT36" s="300"/>
      <c r="AU36" s="301"/>
      <c r="AV36" s="300"/>
      <c r="AW36" s="302"/>
      <c r="AX36" s="300"/>
      <c r="AY36" s="303"/>
      <c r="AZ36" s="300"/>
      <c r="BA36" s="301"/>
      <c r="BC36" s="353"/>
      <c r="BD36" s="906">
        <f t="shared" ref="BD36" si="204">IF(ABS(N36-(J36+L36))&lt;0.001,0,N36-(J36+L36))</f>
        <v>0</v>
      </c>
      <c r="BE36" s="906">
        <f t="shared" ref="BE36" si="205">IF(ABS(O36-(K36+M36))&lt;0.001,0,O36-(K36+M36))</f>
        <v>0</v>
      </c>
      <c r="BF36" s="906">
        <f t="shared" ref="BF36" si="206">IF(ABS(T36-(P36+R36))&lt;0.001,0,T36-(P36+R36))</f>
        <v>0</v>
      </c>
      <c r="BG36" s="906">
        <f t="shared" ref="BG36" si="207">IF(ABS(U36-(Q36+S36))&lt;0.001,0,U36-(Q36+S36))</f>
        <v>0</v>
      </c>
      <c r="BH36" s="906">
        <f t="shared" ref="BH36" si="208">IF(ABS(V36-(J36+L36+P36+R36))&lt;0.001,0,V36-(J36+L36+P36+R36))</f>
        <v>0</v>
      </c>
      <c r="BI36" s="906">
        <f>IF(BI$6="OFF",0,IF(ABS(W36-(K36+M36+Q36+S36))&lt;0.001,0,W36-(K36+M36+Q36+S36)))</f>
        <v>0</v>
      </c>
      <c r="BJ36" s="906">
        <f t="shared" ref="BJ36" si="209">IF(ABS(V36-(N36+T36))&lt;0.001,0,V36-(N36+T36))</f>
        <v>0</v>
      </c>
      <c r="BK36" s="906">
        <f>IF(BK$6="OFF",0,IF(BK31=2016,0,IF(ABS(W36-(O36+U36))&lt;0.001,0,W36-(O36+U36))))</f>
        <v>0</v>
      </c>
      <c r="BL36" s="90"/>
      <c r="BM36" s="906">
        <f t="shared" ref="BM36" si="210">IF(ABS(AC36-(Y36+AA36))&lt;0.001,0,AC36-(Y36+AA36))</f>
        <v>0</v>
      </c>
      <c r="BN36" s="906">
        <f t="shared" ref="BN36" si="211">IF(ABS(AD36-(Z36+AB36))&lt;0.001,0,AD36-(Z36+AB36))</f>
        <v>0</v>
      </c>
      <c r="BO36" s="906">
        <f t="shared" ref="BO36" si="212">IF(ABS(AI36-(AE36+AG36))&lt;0.001,0,AI36-(AE36+AG36))</f>
        <v>0</v>
      </c>
      <c r="BP36" s="906">
        <f t="shared" ref="BP36" si="213">IF(ABS(AJ36-(AF36+AH36))&lt;0.001,0,AJ36-(AF36+AH36))</f>
        <v>0</v>
      </c>
      <c r="BQ36" s="906">
        <f>IF(BQ$6="OFF",0,IF(ABS(AK36-(Y36+AA36+AE36+AG36))&lt;0.001,0,AK36-(Y36+AA36+AE36+AG36)))</f>
        <v>0</v>
      </c>
      <c r="BR36" s="906">
        <f t="shared" ref="BR36" si="214">IF(ABS(AL36-(Z36+AB36+AF36+AH36))&lt;0.001,0,AL36-(Z36+AB36+AF36+AH36))</f>
        <v>0</v>
      </c>
      <c r="BS36" s="906">
        <f>IF(BS$6="OFF",0,IF(ABS(AK36-(AC36+AI36))&lt;0.001,0,AK36-(AC36+AI36)))</f>
        <v>0</v>
      </c>
      <c r="BT36" s="906">
        <f t="shared" ref="BT36" si="215">IF(ABS(AL36-(AD36+AJ36))&lt;0.001,0,AL36-(AD36+AJ36))</f>
        <v>0</v>
      </c>
      <c r="BU36" s="90"/>
      <c r="BV36" s="906">
        <f t="shared" ref="BV36" si="216">IF(ABS(AR36-(AN36+AP36))&lt;0.001,0,AR36-(AN36+AP36))</f>
        <v>-9885</v>
      </c>
      <c r="BW36" s="906">
        <f t="shared" ref="BW36" si="217">IF(ABS(AS36-(AO36+AQ36))&lt;0.001,0,AS36-(AO36+AQ36))</f>
        <v>-10083</v>
      </c>
      <c r="BX36" s="906">
        <f t="shared" ref="BX36" si="218">IF(ABS(AX36-(AT36+AV36))&lt;0.001,0,AX36-(AT36+AV36))</f>
        <v>0</v>
      </c>
      <c r="BY36" s="906">
        <f t="shared" ref="BY36" si="219">IF(ABS(AY36-(AU36+AW36))&lt;0.001,0,AY36-(AU36+AW36))</f>
        <v>0</v>
      </c>
      <c r="BZ36" s="906">
        <f t="shared" ref="BZ36" si="220">IF(ABS(AZ36-(AN36+AP36+AT36+AV36))&lt;0.001,0,AZ36-(AN36+AP36+AT36+AV36))</f>
        <v>-9885</v>
      </c>
      <c r="CA36" s="906">
        <f t="shared" ref="CA36" si="221">IF(ABS(BA36-(AO36+AQ36+AU36+AW36))&lt;0.001,0,BA36-(AO36+AQ36+AU36+AW36))</f>
        <v>-10083</v>
      </c>
      <c r="CB36" s="906">
        <f t="shared" ref="CB36" si="222">IF(ABS(AZ36-(AR36+AX36))&lt;0.001,0,AZ36-(AR36+AX36))</f>
        <v>0</v>
      </c>
      <c r="CC36" s="906">
        <f t="shared" ref="CC36" si="223">IF(ABS(BA36-(AS36+AY36))&lt;0.001,0,BA36-(AS36+AY36))</f>
        <v>0</v>
      </c>
      <c r="CD36" s="355"/>
    </row>
    <row r="37" spans="1:82" s="954" customFormat="1" ht="15" customHeight="1">
      <c r="A37" s="108"/>
      <c r="B37" s="73" t="s">
        <v>47</v>
      </c>
      <c r="C37" s="73"/>
      <c r="D37" s="73"/>
      <c r="E37" s="73"/>
      <c r="F37" s="73"/>
      <c r="G37" s="955"/>
      <c r="H37" s="956"/>
      <c r="I37" s="955"/>
      <c r="J37" s="73"/>
      <c r="K37" s="73"/>
      <c r="L37" s="216"/>
      <c r="M37" s="217"/>
      <c r="N37" s="216"/>
      <c r="O37" s="217"/>
      <c r="P37" s="216"/>
      <c r="Q37" s="73"/>
      <c r="R37" s="216"/>
      <c r="S37" s="217"/>
      <c r="T37" s="216"/>
      <c r="U37" s="75"/>
      <c r="V37" s="216"/>
      <c r="W37" s="216"/>
      <c r="Y37" s="73"/>
      <c r="Z37" s="73"/>
      <c r="AA37" s="216"/>
      <c r="AB37" s="217"/>
      <c r="AC37" s="216"/>
      <c r="AD37" s="217"/>
      <c r="AE37" s="216"/>
      <c r="AF37" s="73"/>
      <c r="AG37" s="216"/>
      <c r="AH37" s="217"/>
      <c r="AI37" s="216"/>
      <c r="AJ37" s="75"/>
      <c r="AK37" s="216"/>
      <c r="AL37" s="216">
        <v>1.2E-2</v>
      </c>
      <c r="AN37" s="73"/>
      <c r="AO37" s="73">
        <v>0.02</v>
      </c>
      <c r="AP37" s="216"/>
      <c r="AQ37" s="217"/>
      <c r="AR37" s="216"/>
      <c r="AS37" s="217"/>
      <c r="AT37" s="216"/>
      <c r="AU37" s="73"/>
      <c r="AV37" s="216"/>
      <c r="AW37" s="217"/>
      <c r="AX37" s="216"/>
      <c r="AY37" s="75"/>
      <c r="AZ37" s="216"/>
      <c r="BA37" s="216"/>
      <c r="BC37" s="957"/>
      <c r="BD37" s="958"/>
      <c r="BE37" s="958"/>
      <c r="BF37" s="958"/>
      <c r="BG37" s="958"/>
      <c r="BH37" s="958"/>
      <c r="BI37" s="958"/>
      <c r="BJ37" s="958"/>
      <c r="BK37" s="958"/>
      <c r="BL37" s="306"/>
      <c r="BM37" s="958"/>
      <c r="BN37" s="958"/>
      <c r="BO37" s="958"/>
      <c r="BP37" s="958"/>
      <c r="BQ37" s="958"/>
      <c r="BR37" s="958"/>
      <c r="BS37" s="958"/>
      <c r="BT37" s="958"/>
      <c r="BU37" s="306"/>
      <c r="BV37" s="958"/>
      <c r="BW37" s="958"/>
      <c r="BX37" s="958"/>
      <c r="BY37" s="958"/>
      <c r="BZ37" s="958"/>
      <c r="CA37" s="958"/>
      <c r="CB37" s="958"/>
      <c r="CC37" s="958"/>
      <c r="CD37" s="385"/>
    </row>
    <row r="38" spans="1:82" s="208" customFormat="1" ht="15" customHeight="1">
      <c r="A38" s="108"/>
      <c r="B38" s="48"/>
      <c r="C38" s="48" t="s">
        <v>621</v>
      </c>
      <c r="D38" s="48"/>
      <c r="E38" s="48"/>
      <c r="F38" s="48"/>
      <c r="H38" s="11" t="s">
        <v>423</v>
      </c>
      <c r="J38" s="232"/>
      <c r="K38" s="49"/>
      <c r="L38" s="232"/>
      <c r="M38" s="215"/>
      <c r="N38" s="232"/>
      <c r="O38" s="215"/>
      <c r="P38" s="232"/>
      <c r="Q38" s="49"/>
      <c r="R38" s="232"/>
      <c r="S38" s="215"/>
      <c r="T38" s="232"/>
      <c r="U38" s="50"/>
      <c r="V38" s="232"/>
      <c r="W38" s="49">
        <v>5646</v>
      </c>
      <c r="Y38" s="232"/>
      <c r="Z38" s="49">
        <v>1512</v>
      </c>
      <c r="AA38" s="232"/>
      <c r="AB38" s="215">
        <v>1577</v>
      </c>
      <c r="AC38" s="232"/>
      <c r="AD38" s="215">
        <v>3089</v>
      </c>
      <c r="AE38" s="232"/>
      <c r="AF38" s="49">
        <v>1632</v>
      </c>
      <c r="AG38" s="232"/>
      <c r="AH38" s="215">
        <v>1706</v>
      </c>
      <c r="AI38" s="232"/>
      <c r="AJ38" s="50">
        <v>3338</v>
      </c>
      <c r="AK38" s="232">
        <v>5651</v>
      </c>
      <c r="AL38" s="49">
        <v>6427</v>
      </c>
      <c r="AN38" s="232">
        <v>1513</v>
      </c>
      <c r="AO38" s="49">
        <v>1728</v>
      </c>
      <c r="AP38" s="232"/>
      <c r="AQ38" s="215"/>
      <c r="AR38" s="232"/>
      <c r="AS38" s="215"/>
      <c r="AT38" s="232"/>
      <c r="AU38" s="49"/>
      <c r="AV38" s="232"/>
      <c r="AW38" s="215"/>
      <c r="AX38" s="232"/>
      <c r="AY38" s="50"/>
      <c r="AZ38" s="232"/>
      <c r="BA38" s="49"/>
      <c r="BC38" s="350"/>
      <c r="BD38" s="334">
        <f>IF(ABS(N38-(J38+L38))&lt;0.001,0,N38-(J38+L38))</f>
        <v>0</v>
      </c>
      <c r="BE38" s="334">
        <f t="shared" ref="BE38" si="224">IF(ABS(O38-(K38+M38))&lt;0.001,0,O38-(K38+M38))</f>
        <v>0</v>
      </c>
      <c r="BF38" s="334">
        <f>IF(ABS(T38-(P38+R38))&lt;0.001,0,T38-(P38+R38))</f>
        <v>0</v>
      </c>
      <c r="BG38" s="334">
        <f t="shared" ref="BG38" si="225">IF(ABS(U38-(Q38+S38))&lt;0.001,0,U38-(Q38+S38))</f>
        <v>0</v>
      </c>
      <c r="BH38" s="334">
        <f>IF(ABS(V38-(J38+L38+P38+R38))&lt;0.001,0,V38-(J38+L38+P38+R38))</f>
        <v>0</v>
      </c>
      <c r="BI38" s="334">
        <f>IF(BI$6="OFF",0,IF(ABS(W38-(K38+M38+Q38+S38))&lt;0.001,0,W38-(K38+M38+Q38+S38)))</f>
        <v>0</v>
      </c>
      <c r="BJ38" s="334">
        <f>IF(ABS(V38-(N38+T38))&lt;0.001,0,V38-(N38+T38))</f>
        <v>0</v>
      </c>
      <c r="BK38" s="334">
        <f>IF(BK$6="OFF",0,IF(BK33=2016,0,IF(ABS(W38-(O38+U38))&lt;0.001,0,W38-(O38+U38))))</f>
        <v>0</v>
      </c>
      <c r="BL38" s="211"/>
      <c r="BM38" s="334">
        <f t="shared" ref="BM38" si="226">IF(ABS(AC38-(Y38+AA38))&lt;0.001,0,AC38-(Y38+AA38))</f>
        <v>0</v>
      </c>
      <c r="BN38" s="334">
        <f t="shared" ref="BN38" si="227">IF(ABS(AD38-(Z38+AB38))&lt;0.001,0,AD38-(Z38+AB38))</f>
        <v>0</v>
      </c>
      <c r="BO38" s="334">
        <f t="shared" ref="BO38" si="228">IF(ABS(AI38-(AE38+AG38))&lt;0.001,0,AI38-(AE38+AG38))</f>
        <v>0</v>
      </c>
      <c r="BP38" s="334">
        <f t="shared" ref="BP38" si="229">IF(ABS(AJ38-(AF38+AH38))&lt;0.001,0,AJ38-(AF38+AH38))</f>
        <v>0</v>
      </c>
      <c r="BQ38" s="334">
        <f>IF(BQ$6="OFF",0,IF(ABS(AK38-(Y38+AA38+AE38+AG38))&lt;0.001,0,AK38-(Y38+AA38+AE38+AG38)))</f>
        <v>0</v>
      </c>
      <c r="BR38" s="334">
        <f t="shared" ref="BR38" si="230">IF(ABS(AL38-(Z38+AB38+AF38+AH38))&lt;0.001,0,AL38-(Z38+AB38+AF38+AH38))</f>
        <v>0</v>
      </c>
      <c r="BS38" s="334">
        <f>IF(BS$6="OFF",0,IF(ABS(AK38-(AC38+AI38))&lt;0.001,0,AK38-(AC38+AI38)))</f>
        <v>0</v>
      </c>
      <c r="BT38" s="334">
        <f t="shared" ref="BT38" si="231">IF(ABS(AL38-(AD38+AJ38))&lt;0.001,0,AL38-(AD38+AJ38))</f>
        <v>0</v>
      </c>
      <c r="BU38" s="211"/>
      <c r="BV38" s="334">
        <f t="shared" ref="BV38" si="232">IF(ABS(AR38-(AN38+AP38))&lt;0.001,0,AR38-(AN38+AP38))</f>
        <v>-1513</v>
      </c>
      <c r="BW38" s="334">
        <f t="shared" ref="BW38" si="233">IF(ABS(AS38-(AO38+AQ38))&lt;0.001,0,AS38-(AO38+AQ38))</f>
        <v>-1728</v>
      </c>
      <c r="BX38" s="334">
        <f t="shared" ref="BX38" si="234">IF(ABS(AX38-(AT38+AV38))&lt;0.001,0,AX38-(AT38+AV38))</f>
        <v>0</v>
      </c>
      <c r="BY38" s="334">
        <f t="shared" ref="BY38" si="235">IF(ABS(AY38-(AU38+AW38))&lt;0.001,0,AY38-(AU38+AW38))</f>
        <v>0</v>
      </c>
      <c r="BZ38" s="334">
        <f t="shared" ref="BZ38" si="236">IF(ABS(AZ38-(AN38+AP38+AT38+AV38))&lt;0.001,0,AZ38-(AN38+AP38+AT38+AV38))</f>
        <v>-1513</v>
      </c>
      <c r="CA38" s="334">
        <f t="shared" ref="CA38" si="237">IF(ABS(BA38-(AO38+AQ38+AU38+AW38))&lt;0.001,0,BA38-(AO38+AQ38+AU38+AW38))</f>
        <v>-1728</v>
      </c>
      <c r="CB38" s="334">
        <f t="shared" ref="CB38" si="238">IF(ABS(AZ38-(AR38+AX38))&lt;0.001,0,AZ38-(AR38+AX38))</f>
        <v>0</v>
      </c>
      <c r="CC38" s="334">
        <f t="shared" ref="CC38" si="239">IF(ABS(BA38-(AS38+AY38))&lt;0.001,0,BA38-(AS38+AY38))</f>
        <v>0</v>
      </c>
      <c r="CD38" s="354"/>
    </row>
    <row r="39" spans="1:82" s="954" customFormat="1" ht="15" customHeight="1">
      <c r="A39" s="108"/>
      <c r="B39" s="73"/>
      <c r="C39" s="73" t="s">
        <v>47</v>
      </c>
      <c r="D39" s="73"/>
      <c r="E39" s="73"/>
      <c r="F39" s="73"/>
      <c r="H39" s="74"/>
      <c r="J39" s="216"/>
      <c r="K39" s="73"/>
      <c r="L39" s="216"/>
      <c r="M39" s="217"/>
      <c r="N39" s="216"/>
      <c r="O39" s="217"/>
      <c r="P39" s="216"/>
      <c r="Q39" s="73"/>
      <c r="R39" s="216"/>
      <c r="S39" s="217"/>
      <c r="T39" s="216"/>
      <c r="U39" s="75"/>
      <c r="V39" s="216"/>
      <c r="W39" s="73"/>
      <c r="Y39" s="216"/>
      <c r="Z39" s="73"/>
      <c r="AA39" s="216"/>
      <c r="AB39" s="217"/>
      <c r="AC39" s="216"/>
      <c r="AD39" s="217"/>
      <c r="AE39" s="216"/>
      <c r="AF39" s="73"/>
      <c r="AG39" s="216"/>
      <c r="AH39" s="217"/>
      <c r="AI39" s="216"/>
      <c r="AJ39" s="75"/>
      <c r="AK39" s="216"/>
      <c r="AL39" s="73">
        <v>0.13700000000000001</v>
      </c>
      <c r="AN39" s="216"/>
      <c r="AO39" s="73">
        <v>0.14099999999999999</v>
      </c>
      <c r="AP39" s="216"/>
      <c r="AQ39" s="217"/>
      <c r="AR39" s="216"/>
      <c r="AS39" s="217"/>
      <c r="AT39" s="216"/>
      <c r="AU39" s="73"/>
      <c r="AV39" s="216"/>
      <c r="AW39" s="217"/>
      <c r="AX39" s="216"/>
      <c r="AY39" s="75"/>
      <c r="AZ39" s="216"/>
      <c r="BA39" s="73"/>
      <c r="BC39" s="957"/>
      <c r="BD39" s="958"/>
      <c r="BE39" s="958"/>
      <c r="BF39" s="958"/>
      <c r="BG39" s="958"/>
      <c r="BH39" s="958"/>
      <c r="BI39" s="958"/>
      <c r="BJ39" s="958"/>
      <c r="BK39" s="958"/>
      <c r="BL39" s="306"/>
      <c r="BM39" s="958"/>
      <c r="BN39" s="958"/>
      <c r="BO39" s="958"/>
      <c r="BP39" s="958"/>
      <c r="BQ39" s="958"/>
      <c r="BR39" s="958"/>
      <c r="BS39" s="958"/>
      <c r="BT39" s="958"/>
      <c r="BU39" s="306"/>
      <c r="BV39" s="958"/>
      <c r="BW39" s="958"/>
      <c r="BX39" s="958"/>
      <c r="BY39" s="958"/>
      <c r="BZ39" s="958"/>
      <c r="CA39" s="958"/>
      <c r="CB39" s="958"/>
      <c r="CC39" s="958"/>
      <c r="CD39" s="385"/>
    </row>
    <row r="40" spans="1:82" s="73" customFormat="1" ht="15" customHeight="1">
      <c r="A40" s="950"/>
      <c r="B40" s="48"/>
      <c r="C40" s="48" t="s">
        <v>622</v>
      </c>
      <c r="D40" s="48"/>
      <c r="E40" s="48"/>
      <c r="F40" s="48"/>
      <c r="H40" s="11" t="s">
        <v>424</v>
      </c>
      <c r="J40" s="232"/>
      <c r="K40" s="49"/>
      <c r="L40" s="232"/>
      <c r="M40" s="215"/>
      <c r="N40" s="232"/>
      <c r="O40" s="215"/>
      <c r="P40" s="232"/>
      <c r="Q40" s="49"/>
      <c r="R40" s="232"/>
      <c r="S40" s="215"/>
      <c r="T40" s="232"/>
      <c r="U40" s="50"/>
      <c r="V40" s="232"/>
      <c r="W40" s="49">
        <v>10614</v>
      </c>
      <c r="Y40" s="232"/>
      <c r="Z40" s="49">
        <v>2527</v>
      </c>
      <c r="AA40" s="232"/>
      <c r="AB40" s="215">
        <v>2555</v>
      </c>
      <c r="AC40" s="232"/>
      <c r="AD40" s="215">
        <v>5082</v>
      </c>
      <c r="AE40" s="232"/>
      <c r="AF40" s="49">
        <v>2566</v>
      </c>
      <c r="AG40" s="232"/>
      <c r="AH40" s="215">
        <v>2553</v>
      </c>
      <c r="AI40" s="232"/>
      <c r="AJ40" s="50">
        <v>5120</v>
      </c>
      <c r="AK40" s="232">
        <v>10327</v>
      </c>
      <c r="AL40" s="49">
        <v>10202</v>
      </c>
      <c r="AN40" s="232">
        <v>2484</v>
      </c>
      <c r="AO40" s="49">
        <v>2518</v>
      </c>
      <c r="AP40" s="232"/>
      <c r="AQ40" s="215"/>
      <c r="AR40" s="232"/>
      <c r="AS40" s="215"/>
      <c r="AT40" s="232"/>
      <c r="AU40" s="49"/>
      <c r="AV40" s="232"/>
      <c r="AW40" s="215"/>
      <c r="AX40" s="232"/>
      <c r="AY40" s="50"/>
      <c r="AZ40" s="232"/>
      <c r="BA40" s="49"/>
      <c r="BC40" s="373"/>
      <c r="BD40" s="334">
        <f>IF(ABS(N40-(J40+L40))&lt;0.001,0,N40-(J40+L40))</f>
        <v>0</v>
      </c>
      <c r="BE40" s="334">
        <f t="shared" ref="BE40" si="240">IF(ABS(O40-(K40+M40))&lt;0.001,0,O40-(K40+M40))</f>
        <v>0</v>
      </c>
      <c r="BF40" s="334">
        <f>IF(ABS(T40-(P40+R40))&lt;0.001,0,T40-(P40+R40))</f>
        <v>0</v>
      </c>
      <c r="BG40" s="334">
        <f t="shared" ref="BG40" si="241">IF(ABS(U40-(Q40+S40))&lt;0.001,0,U40-(Q40+S40))</f>
        <v>0</v>
      </c>
      <c r="BH40" s="334">
        <f>IF(ABS(V40-(J40+L40+P40+R40))&lt;0.001,0,V40-(J40+L40+P40+R40))</f>
        <v>0</v>
      </c>
      <c r="BI40" s="334">
        <f>IF(BI$6="OFF",0,IF(ABS(W40-(K40+M40+Q40+S40))&lt;0.001,0,W40-(K40+M40+Q40+S40)))</f>
        <v>0</v>
      </c>
      <c r="BJ40" s="334">
        <f>IF(ABS(V40-(N40+T40))&lt;0.001,0,V40-(N40+T40))</f>
        <v>0</v>
      </c>
      <c r="BK40" s="334">
        <f>IF(BK$6="OFF",0,IF(BK35=2016,0,IF(ABS(W40-(O40+U40))&lt;0.001,0,W40-(O40+U40))))</f>
        <v>0</v>
      </c>
      <c r="BM40" s="334">
        <f t="shared" ref="BM40" si="242">IF(ABS(AC40-(Y40+AA40))&lt;0.001,0,AC40-(Y40+AA40))</f>
        <v>0</v>
      </c>
      <c r="BN40" s="334">
        <f t="shared" ref="BN40" si="243">IF(ABS(AD40-(Z40+AB40))&lt;0.001,0,AD40-(Z40+AB40))</f>
        <v>0</v>
      </c>
      <c r="BO40" s="334">
        <f t="shared" ref="BO40" si="244">IF(ABS(AI40-(AE40+AG40))&lt;0.001,0,AI40-(AE40+AG40))</f>
        <v>0</v>
      </c>
      <c r="BP40" s="334">
        <f t="shared" ref="BP40" si="245">IF(ABS(AJ40-(AF40+AH40))&lt;0.001,0,AJ40-(AF40+AH40))</f>
        <v>1</v>
      </c>
      <c r="BQ40" s="334">
        <f>IF(BQ$6="OFF",0,IF(ABS(AK40-(Y40+AA40+AE40+AG40))&lt;0.001,0,AK40-(Y40+AA40+AE40+AG40)))</f>
        <v>0</v>
      </c>
      <c r="BR40" s="334">
        <f t="shared" ref="BR40" si="246">IF(ABS(AL40-(Z40+AB40+AF40+AH40))&lt;0.001,0,AL40-(Z40+AB40+AF40+AH40))</f>
        <v>1</v>
      </c>
      <c r="BS40" s="334">
        <f>IF(BS$6="OFF",0,IF(ABS(AK40-(AC40+AI40))&lt;0.001,0,AK40-(AC40+AI40)))</f>
        <v>0</v>
      </c>
      <c r="BT40" s="334">
        <f t="shared" ref="BT40" si="247">IF(ABS(AL40-(AD40+AJ40))&lt;0.001,0,AL40-(AD40+AJ40))</f>
        <v>0</v>
      </c>
      <c r="BV40" s="334">
        <f t="shared" ref="BV40" si="248">IF(ABS(AR40-(AN40+AP40))&lt;0.001,0,AR40-(AN40+AP40))</f>
        <v>-2484</v>
      </c>
      <c r="BW40" s="334">
        <f t="shared" ref="BW40" si="249">IF(ABS(AS40-(AO40+AQ40))&lt;0.001,0,AS40-(AO40+AQ40))</f>
        <v>-2518</v>
      </c>
      <c r="BX40" s="334">
        <f t="shared" ref="BX40" si="250">IF(ABS(AX40-(AT40+AV40))&lt;0.001,0,AX40-(AT40+AV40))</f>
        <v>0</v>
      </c>
      <c r="BY40" s="334">
        <f t="shared" ref="BY40" si="251">IF(ABS(AY40-(AU40+AW40))&lt;0.001,0,AY40-(AU40+AW40))</f>
        <v>0</v>
      </c>
      <c r="BZ40" s="334">
        <f t="shared" ref="BZ40" si="252">IF(ABS(AZ40-(AN40+AP40+AT40+AV40))&lt;0.001,0,AZ40-(AN40+AP40+AT40+AV40))</f>
        <v>-2484</v>
      </c>
      <c r="CA40" s="334">
        <f t="shared" ref="CA40" si="253">IF(ABS(BA40-(AO40+AQ40+AU40+AW40))&lt;0.001,0,BA40-(AO40+AQ40+AU40+AW40))</f>
        <v>-2518</v>
      </c>
      <c r="CB40" s="334">
        <f t="shared" ref="CB40" si="254">IF(ABS(AZ40-(AR40+AX40))&lt;0.001,0,AZ40-(AR40+AX40))</f>
        <v>0</v>
      </c>
      <c r="CC40" s="334">
        <f t="shared" ref="CC40" si="255">IF(ABS(BA40-(AS40+AY40))&lt;0.001,0,BA40-(AS40+AY40))</f>
        <v>0</v>
      </c>
      <c r="CD40" s="75"/>
    </row>
    <row r="41" spans="1:82" s="73" customFormat="1" ht="15" customHeight="1">
      <c r="A41" s="950"/>
      <c r="C41" s="73" t="s">
        <v>47</v>
      </c>
      <c r="H41" s="74"/>
      <c r="J41" s="216"/>
      <c r="L41" s="216"/>
      <c r="M41" s="217"/>
      <c r="N41" s="216"/>
      <c r="O41" s="217"/>
      <c r="P41" s="216"/>
      <c r="R41" s="216"/>
      <c r="S41" s="217"/>
      <c r="T41" s="216"/>
      <c r="U41" s="75"/>
      <c r="V41" s="216"/>
      <c r="Y41" s="216"/>
      <c r="AA41" s="216"/>
      <c r="AB41" s="217"/>
      <c r="AC41" s="216"/>
      <c r="AD41" s="217"/>
      <c r="AE41" s="216"/>
      <c r="AG41" s="216"/>
      <c r="AH41" s="217"/>
      <c r="AI41" s="216"/>
      <c r="AJ41" s="75"/>
      <c r="AK41" s="216"/>
      <c r="AL41" s="73">
        <v>-1.2E-2</v>
      </c>
      <c r="AN41" s="216"/>
      <c r="AO41" s="73">
        <v>1.4E-2</v>
      </c>
      <c r="AP41" s="216"/>
      <c r="AQ41" s="217"/>
      <c r="AR41" s="216"/>
      <c r="AS41" s="217"/>
      <c r="AT41" s="216"/>
      <c r="AV41" s="216"/>
      <c r="AW41" s="217"/>
      <c r="AX41" s="216"/>
      <c r="AY41" s="75"/>
      <c r="AZ41" s="216"/>
      <c r="BC41" s="373"/>
      <c r="BD41" s="958"/>
      <c r="BE41" s="958"/>
      <c r="BF41" s="958"/>
      <c r="BG41" s="958"/>
      <c r="BH41" s="958"/>
      <c r="BI41" s="958"/>
      <c r="BJ41" s="958"/>
      <c r="BK41" s="958"/>
      <c r="BM41" s="958"/>
      <c r="BN41" s="958"/>
      <c r="BO41" s="958"/>
      <c r="BP41" s="958"/>
      <c r="BQ41" s="958"/>
      <c r="BR41" s="958"/>
      <c r="BS41" s="958"/>
      <c r="BT41" s="958"/>
      <c r="BV41" s="958"/>
      <c r="BW41" s="958"/>
      <c r="BX41" s="958"/>
      <c r="BY41" s="958"/>
      <c r="BZ41" s="958"/>
      <c r="CA41" s="958"/>
      <c r="CB41" s="958"/>
      <c r="CC41" s="958"/>
      <c r="CD41" s="75"/>
    </row>
    <row r="42" spans="1:82" s="208" customFormat="1" ht="15" customHeight="1">
      <c r="A42" s="108"/>
      <c r="B42" s="48"/>
      <c r="C42" s="48" t="s">
        <v>623</v>
      </c>
      <c r="D42" s="48"/>
      <c r="E42" s="48"/>
      <c r="F42" s="48"/>
      <c r="H42" s="11" t="s">
        <v>425</v>
      </c>
      <c r="J42" s="232"/>
      <c r="K42" s="49"/>
      <c r="L42" s="232"/>
      <c r="M42" s="215"/>
      <c r="N42" s="232"/>
      <c r="O42" s="215"/>
      <c r="P42" s="232"/>
      <c r="Q42" s="49"/>
      <c r="R42" s="232"/>
      <c r="S42" s="215"/>
      <c r="T42" s="232"/>
      <c r="U42" s="50"/>
      <c r="V42" s="232"/>
      <c r="W42" s="49">
        <v>10354</v>
      </c>
      <c r="Y42" s="232"/>
      <c r="Z42" s="49">
        <v>2521</v>
      </c>
      <c r="AA42" s="232"/>
      <c r="AB42" s="215">
        <v>2521</v>
      </c>
      <c r="AC42" s="232"/>
      <c r="AD42" s="215">
        <v>5043</v>
      </c>
      <c r="AE42" s="232"/>
      <c r="AF42" s="49">
        <v>2473</v>
      </c>
      <c r="AG42" s="232"/>
      <c r="AH42" s="215">
        <v>2478</v>
      </c>
      <c r="AI42" s="232"/>
      <c r="AJ42" s="50">
        <v>4951</v>
      </c>
      <c r="AK42" s="232">
        <v>10348</v>
      </c>
      <c r="AL42" s="49">
        <v>9994</v>
      </c>
      <c r="AN42" s="232">
        <v>2494</v>
      </c>
      <c r="AO42" s="49">
        <v>2411</v>
      </c>
      <c r="AP42" s="232"/>
      <c r="AQ42" s="215"/>
      <c r="AR42" s="232"/>
      <c r="AS42" s="215"/>
      <c r="AT42" s="232"/>
      <c r="AU42" s="49"/>
      <c r="AV42" s="232"/>
      <c r="AW42" s="215"/>
      <c r="AX42" s="232"/>
      <c r="AY42" s="50"/>
      <c r="AZ42" s="232"/>
      <c r="BA42" s="49"/>
      <c r="BC42" s="350"/>
      <c r="BD42" s="334">
        <f>IF(ABS(N42-(J42+L42))&lt;0.001,0,N42-(J42+L42))</f>
        <v>0</v>
      </c>
      <c r="BE42" s="334">
        <f t="shared" ref="BE42" si="256">IF(ABS(O42-(K42+M42))&lt;0.001,0,O42-(K42+M42))</f>
        <v>0</v>
      </c>
      <c r="BF42" s="334">
        <f>IF(ABS(T42-(P42+R42))&lt;0.001,0,T42-(P42+R42))</f>
        <v>0</v>
      </c>
      <c r="BG42" s="334">
        <f t="shared" ref="BG42" si="257">IF(ABS(U42-(Q42+S42))&lt;0.001,0,U42-(Q42+S42))</f>
        <v>0</v>
      </c>
      <c r="BH42" s="334">
        <f>IF(ABS(V42-(J42+L42+P42+R42))&lt;0.001,0,V42-(J42+L42+P42+R42))</f>
        <v>0</v>
      </c>
      <c r="BI42" s="334">
        <f>IF(BI$6="OFF",0,IF(ABS(W42-(K42+M42+Q42+S42))&lt;0.001,0,W42-(K42+M42+Q42+S42)))</f>
        <v>0</v>
      </c>
      <c r="BJ42" s="334">
        <f>IF(ABS(V42-(N42+T42))&lt;0.001,0,V42-(N42+T42))</f>
        <v>0</v>
      </c>
      <c r="BK42" s="334">
        <f>IF(BK$6="OFF",0,IF(BK37=2016,0,IF(ABS(W42-(O42+U42))&lt;0.001,0,W42-(O42+U42))))</f>
        <v>0</v>
      </c>
      <c r="BL42" s="211"/>
      <c r="BM42" s="334">
        <f t="shared" ref="BM42" si="258">IF(ABS(AC42-(Y42+AA42))&lt;0.001,0,AC42-(Y42+AA42))</f>
        <v>0</v>
      </c>
      <c r="BN42" s="334">
        <f t="shared" ref="BN42" si="259">IF(ABS(AD42-(Z42+AB42))&lt;0.001,0,AD42-(Z42+AB42))</f>
        <v>1</v>
      </c>
      <c r="BO42" s="334">
        <f t="shared" ref="BO42" si="260">IF(ABS(AI42-(AE42+AG42))&lt;0.001,0,AI42-(AE42+AG42))</f>
        <v>0</v>
      </c>
      <c r="BP42" s="334">
        <f t="shared" ref="BP42" si="261">IF(ABS(AJ42-(AF42+AH42))&lt;0.001,0,AJ42-(AF42+AH42))</f>
        <v>0</v>
      </c>
      <c r="BQ42" s="334">
        <f>IF(BQ$6="OFF",0,IF(ABS(AK42-(Y42+AA42+AE42+AG42))&lt;0.001,0,AK42-(Y42+AA42+AE42+AG42)))</f>
        <v>0</v>
      </c>
      <c r="BR42" s="334">
        <f t="shared" ref="BR42" si="262">IF(ABS(AL42-(Z42+AB42+AF42+AH42))&lt;0.001,0,AL42-(Z42+AB42+AF42+AH42))</f>
        <v>1</v>
      </c>
      <c r="BS42" s="334">
        <f>IF(BS$6="OFF",0,IF(ABS(AK42-(AC42+AI42))&lt;0.001,0,AK42-(AC42+AI42)))</f>
        <v>0</v>
      </c>
      <c r="BT42" s="334">
        <f t="shared" ref="BT42" si="263">IF(ABS(AL42-(AD42+AJ42))&lt;0.001,0,AL42-(AD42+AJ42))</f>
        <v>0</v>
      </c>
      <c r="BU42" s="211"/>
      <c r="BV42" s="334">
        <f t="shared" ref="BV42" si="264">IF(ABS(AR42-(AN42+AP42))&lt;0.001,0,AR42-(AN42+AP42))</f>
        <v>-2494</v>
      </c>
      <c r="BW42" s="334">
        <f t="shared" ref="BW42" si="265">IF(ABS(AS42-(AO42+AQ42))&lt;0.001,0,AS42-(AO42+AQ42))</f>
        <v>-2411</v>
      </c>
      <c r="BX42" s="334">
        <f t="shared" ref="BX42" si="266">IF(ABS(AX42-(AT42+AV42))&lt;0.001,0,AX42-(AT42+AV42))</f>
        <v>0</v>
      </c>
      <c r="BY42" s="334">
        <f t="shared" ref="BY42" si="267">IF(ABS(AY42-(AU42+AW42))&lt;0.001,0,AY42-(AU42+AW42))</f>
        <v>0</v>
      </c>
      <c r="BZ42" s="334">
        <f t="shared" ref="BZ42" si="268">IF(ABS(AZ42-(AN42+AP42+AT42+AV42))&lt;0.001,0,AZ42-(AN42+AP42+AT42+AV42))</f>
        <v>-2494</v>
      </c>
      <c r="CA42" s="334">
        <f t="shared" ref="CA42" si="269">IF(ABS(BA42-(AO42+AQ42+AU42+AW42))&lt;0.001,0,BA42-(AO42+AQ42+AU42+AW42))</f>
        <v>-2411</v>
      </c>
      <c r="CB42" s="334">
        <f t="shared" ref="CB42" si="270">IF(ABS(AZ42-(AR42+AX42))&lt;0.001,0,AZ42-(AR42+AX42))</f>
        <v>0</v>
      </c>
      <c r="CC42" s="334">
        <f t="shared" ref="CC42" si="271">IF(ABS(BA42-(AS42+AY42))&lt;0.001,0,BA42-(AS42+AY42))</f>
        <v>0</v>
      </c>
      <c r="CD42" s="354"/>
    </row>
    <row r="43" spans="1:82" s="954" customFormat="1" ht="15" customHeight="1">
      <c r="A43" s="108"/>
      <c r="B43" s="73"/>
      <c r="C43" s="73" t="s">
        <v>47</v>
      </c>
      <c r="D43" s="73"/>
      <c r="E43" s="73"/>
      <c r="F43" s="73"/>
      <c r="H43" s="74"/>
      <c r="J43" s="216"/>
      <c r="K43" s="73"/>
      <c r="L43" s="216"/>
      <c r="M43" s="217"/>
      <c r="N43" s="216"/>
      <c r="O43" s="217"/>
      <c r="P43" s="216"/>
      <c r="Q43" s="73"/>
      <c r="R43" s="216"/>
      <c r="S43" s="217"/>
      <c r="T43" s="216"/>
      <c r="U43" s="75"/>
      <c r="V43" s="216"/>
      <c r="W43" s="73"/>
      <c r="Y43" s="216"/>
      <c r="Z43" s="73"/>
      <c r="AA43" s="216"/>
      <c r="AB43" s="217"/>
      <c r="AC43" s="216"/>
      <c r="AD43" s="217"/>
      <c r="AE43" s="216"/>
      <c r="AF43" s="73"/>
      <c r="AG43" s="216"/>
      <c r="AH43" s="217"/>
      <c r="AI43" s="216"/>
      <c r="AJ43" s="75"/>
      <c r="AK43" s="216"/>
      <c r="AL43" s="73">
        <v>-3.4000000000000002E-2</v>
      </c>
      <c r="AN43" s="216"/>
      <c r="AO43" s="73">
        <v>-3.3000000000000002E-2</v>
      </c>
      <c r="AP43" s="216"/>
      <c r="AQ43" s="217"/>
      <c r="AR43" s="216"/>
      <c r="AS43" s="217"/>
      <c r="AT43" s="216"/>
      <c r="AU43" s="73"/>
      <c r="AV43" s="216"/>
      <c r="AW43" s="217"/>
      <c r="AX43" s="216"/>
      <c r="AY43" s="75"/>
      <c r="AZ43" s="216"/>
      <c r="BA43" s="73"/>
      <c r="BC43" s="957"/>
      <c r="BD43" s="958"/>
      <c r="BE43" s="958"/>
      <c r="BF43" s="958"/>
      <c r="BG43" s="958"/>
      <c r="BH43" s="958"/>
      <c r="BI43" s="958"/>
      <c r="BJ43" s="958"/>
      <c r="BK43" s="958"/>
      <c r="BL43" s="306"/>
      <c r="BM43" s="958"/>
      <c r="BN43" s="958"/>
      <c r="BO43" s="958"/>
      <c r="BP43" s="958"/>
      <c r="BQ43" s="958"/>
      <c r="BR43" s="958"/>
      <c r="BS43" s="958"/>
      <c r="BT43" s="958"/>
      <c r="BU43" s="306"/>
      <c r="BV43" s="958"/>
      <c r="BW43" s="958"/>
      <c r="BX43" s="958"/>
      <c r="BY43" s="958"/>
      <c r="BZ43" s="958"/>
      <c r="CA43" s="958"/>
      <c r="CB43" s="958"/>
      <c r="CC43" s="958"/>
      <c r="CD43" s="385"/>
    </row>
    <row r="44" spans="1:82" s="73" customFormat="1" ht="15" customHeight="1">
      <c r="A44" s="950"/>
      <c r="B44" s="48"/>
      <c r="C44" s="48" t="s">
        <v>651</v>
      </c>
      <c r="D44" s="48"/>
      <c r="E44" s="48"/>
      <c r="F44" s="48"/>
      <c r="H44" s="11" t="s">
        <v>426</v>
      </c>
      <c r="J44" s="232"/>
      <c r="K44" s="49"/>
      <c r="L44" s="232"/>
      <c r="M44" s="215"/>
      <c r="N44" s="232"/>
      <c r="O44" s="215"/>
      <c r="P44" s="232"/>
      <c r="Q44" s="49"/>
      <c r="R44" s="232"/>
      <c r="S44" s="215"/>
      <c r="T44" s="232"/>
      <c r="U44" s="50"/>
      <c r="V44" s="232"/>
      <c r="W44" s="49">
        <v>2050</v>
      </c>
      <c r="Y44" s="232"/>
      <c r="Z44" s="49">
        <v>505</v>
      </c>
      <c r="AA44" s="232"/>
      <c r="AB44" s="215">
        <v>513</v>
      </c>
      <c r="AC44" s="232"/>
      <c r="AD44" s="215">
        <v>1018</v>
      </c>
      <c r="AE44" s="232"/>
      <c r="AF44" s="49">
        <v>472</v>
      </c>
      <c r="AG44" s="232"/>
      <c r="AH44" s="215">
        <v>587</v>
      </c>
      <c r="AI44" s="232"/>
      <c r="AJ44" s="50">
        <v>1060</v>
      </c>
      <c r="AK44" s="232">
        <v>2023</v>
      </c>
      <c r="AL44" s="49">
        <v>2078</v>
      </c>
      <c r="AN44" s="232">
        <v>488</v>
      </c>
      <c r="AO44" s="49">
        <v>492</v>
      </c>
      <c r="AP44" s="232"/>
      <c r="AQ44" s="215"/>
      <c r="AR44" s="232"/>
      <c r="AS44" s="215"/>
      <c r="AT44" s="232"/>
      <c r="AU44" s="49"/>
      <c r="AV44" s="232"/>
      <c r="AW44" s="215"/>
      <c r="AX44" s="232"/>
      <c r="AY44" s="50"/>
      <c r="AZ44" s="232"/>
      <c r="BA44" s="49"/>
      <c r="BC44" s="373"/>
      <c r="BD44" s="334">
        <f>IF(ABS(N44-(J44+L44))&lt;0.001,0,N44-(J44+L44))</f>
        <v>0</v>
      </c>
      <c r="BE44" s="334">
        <f t="shared" ref="BE44" si="272">IF(ABS(O44-(K44+M44))&lt;0.001,0,O44-(K44+M44))</f>
        <v>0</v>
      </c>
      <c r="BF44" s="334">
        <f>IF(ABS(T44-(P44+R44))&lt;0.001,0,T44-(P44+R44))</f>
        <v>0</v>
      </c>
      <c r="BG44" s="334">
        <f t="shared" ref="BG44" si="273">IF(ABS(U44-(Q44+S44))&lt;0.001,0,U44-(Q44+S44))</f>
        <v>0</v>
      </c>
      <c r="BH44" s="334">
        <f>IF(ABS(V44-(J44+L44+P44+R44))&lt;0.001,0,V44-(J44+L44+P44+R44))</f>
        <v>0</v>
      </c>
      <c r="BI44" s="334">
        <f>IF(BI$6="OFF",0,IF(ABS(W44-(K44+M44+Q44+S44))&lt;0.001,0,W44-(K44+M44+Q44+S44)))</f>
        <v>0</v>
      </c>
      <c r="BJ44" s="334">
        <f>IF(ABS(V44-(N44+T44))&lt;0.001,0,V44-(N44+T44))</f>
        <v>0</v>
      </c>
      <c r="BK44" s="334">
        <f>IF(BK$6="OFF",0,IF(BK39=2016,0,IF(ABS(W44-(O44+U44))&lt;0.001,0,W44-(O44+U44))))</f>
        <v>0</v>
      </c>
      <c r="BM44" s="334">
        <f t="shared" ref="BM44" si="274">IF(ABS(AC44-(Y44+AA44))&lt;0.001,0,AC44-(Y44+AA44))</f>
        <v>0</v>
      </c>
      <c r="BN44" s="334">
        <f t="shared" ref="BN44" si="275">IF(ABS(AD44-(Z44+AB44))&lt;0.001,0,AD44-(Z44+AB44))</f>
        <v>0</v>
      </c>
      <c r="BO44" s="334">
        <f t="shared" ref="BO44" si="276">IF(ABS(AI44-(AE44+AG44))&lt;0.001,0,AI44-(AE44+AG44))</f>
        <v>0</v>
      </c>
      <c r="BP44" s="334">
        <f t="shared" ref="BP44" si="277">IF(ABS(AJ44-(AF44+AH44))&lt;0.001,0,AJ44-(AF44+AH44))</f>
        <v>1</v>
      </c>
      <c r="BQ44" s="334">
        <f>IF(BQ$6="OFF",0,IF(ABS(AK44-(Y44+AA44+AE44+AG44))&lt;0.001,0,AK44-(Y44+AA44+AE44+AG44)))</f>
        <v>0</v>
      </c>
      <c r="BR44" s="334">
        <f t="shared" ref="BR44" si="278">IF(ABS(AL44-(Z44+AB44+AF44+AH44))&lt;0.001,0,AL44-(Z44+AB44+AF44+AH44))</f>
        <v>1</v>
      </c>
      <c r="BS44" s="334">
        <f>IF(BS$6="OFF",0,IF(ABS(AK44-(AC44+AI44))&lt;0.001,0,AK44-(AC44+AI44)))</f>
        <v>0</v>
      </c>
      <c r="BT44" s="334">
        <f t="shared" ref="BT44" si="279">IF(ABS(AL44-(AD44+AJ44))&lt;0.001,0,AL44-(AD44+AJ44))</f>
        <v>0</v>
      </c>
      <c r="BV44" s="334">
        <f t="shared" ref="BV44" si="280">IF(ABS(AR44-(AN44+AP44))&lt;0.001,0,AR44-(AN44+AP44))</f>
        <v>-488</v>
      </c>
      <c r="BW44" s="334">
        <f t="shared" ref="BW44" si="281">IF(ABS(AS44-(AO44+AQ44))&lt;0.001,0,AS44-(AO44+AQ44))</f>
        <v>-492</v>
      </c>
      <c r="BX44" s="334">
        <f t="shared" ref="BX44" si="282">IF(ABS(AX44-(AT44+AV44))&lt;0.001,0,AX44-(AT44+AV44))</f>
        <v>0</v>
      </c>
      <c r="BY44" s="334">
        <f t="shared" ref="BY44" si="283">IF(ABS(AY44-(AU44+AW44))&lt;0.001,0,AY44-(AU44+AW44))</f>
        <v>0</v>
      </c>
      <c r="BZ44" s="334">
        <f t="shared" ref="BZ44" si="284">IF(ABS(AZ44-(AN44+AP44+AT44+AV44))&lt;0.001,0,AZ44-(AN44+AP44+AT44+AV44))</f>
        <v>-488</v>
      </c>
      <c r="CA44" s="334">
        <f t="shared" ref="CA44" si="285">IF(ABS(BA44-(AO44+AQ44+AU44+AW44))&lt;0.001,0,BA44-(AO44+AQ44+AU44+AW44))</f>
        <v>-492</v>
      </c>
      <c r="CB44" s="334">
        <f t="shared" ref="CB44" si="286">IF(ABS(AZ44-(AR44+AX44))&lt;0.001,0,AZ44-(AR44+AX44))</f>
        <v>0</v>
      </c>
      <c r="CC44" s="334">
        <f t="shared" ref="CC44" si="287">IF(ABS(BA44-(AS44+AY44))&lt;0.001,0,BA44-(AS44+AY44))</f>
        <v>0</v>
      </c>
      <c r="CD44" s="75"/>
    </row>
    <row r="45" spans="1:82" s="73" customFormat="1" ht="15" customHeight="1">
      <c r="A45" s="950"/>
      <c r="C45" s="73" t="s">
        <v>47</v>
      </c>
      <c r="H45" s="74"/>
      <c r="J45" s="216"/>
      <c r="L45" s="216"/>
      <c r="M45" s="217"/>
      <c r="N45" s="216"/>
      <c r="O45" s="217"/>
      <c r="P45" s="216"/>
      <c r="R45" s="216"/>
      <c r="S45" s="217"/>
      <c r="T45" s="216"/>
      <c r="U45" s="75"/>
      <c r="V45" s="216"/>
      <c r="Y45" s="216"/>
      <c r="AA45" s="216"/>
      <c r="AB45" s="217"/>
      <c r="AC45" s="216"/>
      <c r="AD45" s="217"/>
      <c r="AE45" s="216"/>
      <c r="AG45" s="216"/>
      <c r="AH45" s="217"/>
      <c r="AI45" s="216"/>
      <c r="AJ45" s="75"/>
      <c r="AK45" s="216"/>
      <c r="AL45" s="73">
        <v>2.7E-2</v>
      </c>
      <c r="AN45" s="216"/>
      <c r="AO45" s="73">
        <v>8.9999999999999993E-3</v>
      </c>
      <c r="AP45" s="216"/>
      <c r="AQ45" s="217"/>
      <c r="AR45" s="216"/>
      <c r="AS45" s="217"/>
      <c r="AT45" s="216"/>
      <c r="AV45" s="216"/>
      <c r="AW45" s="217"/>
      <c r="AX45" s="216"/>
      <c r="AY45" s="75"/>
      <c r="AZ45" s="216"/>
      <c r="BC45" s="373"/>
      <c r="BD45" s="958"/>
      <c r="BE45" s="958"/>
      <c r="BF45" s="958"/>
      <c r="BG45" s="958"/>
      <c r="BH45" s="958"/>
      <c r="BI45" s="958"/>
      <c r="BJ45" s="958"/>
      <c r="BK45" s="958"/>
      <c r="BM45" s="958"/>
      <c r="BN45" s="958"/>
      <c r="BO45" s="958"/>
      <c r="BP45" s="958"/>
      <c r="BQ45" s="958"/>
      <c r="BR45" s="958"/>
      <c r="BS45" s="958"/>
      <c r="BT45" s="958"/>
      <c r="BV45" s="958"/>
      <c r="BW45" s="958"/>
      <c r="BX45" s="958"/>
      <c r="BY45" s="958"/>
      <c r="BZ45" s="958"/>
      <c r="CA45" s="958"/>
      <c r="CB45" s="958"/>
      <c r="CC45" s="958"/>
      <c r="CD45" s="75"/>
    </row>
    <row r="46" spans="1:82" s="73" customFormat="1" ht="15" customHeight="1">
      <c r="A46" s="950"/>
      <c r="B46" s="48"/>
      <c r="C46" s="48" t="s">
        <v>624</v>
      </c>
      <c r="D46" s="48"/>
      <c r="E46" s="48"/>
      <c r="F46" s="48"/>
      <c r="H46" s="11" t="s">
        <v>427</v>
      </c>
      <c r="J46" s="232"/>
      <c r="K46" s="49"/>
      <c r="L46" s="232"/>
      <c r="M46" s="215"/>
      <c r="N46" s="232"/>
      <c r="O46" s="215"/>
      <c r="P46" s="232"/>
      <c r="Q46" s="49"/>
      <c r="R46" s="232"/>
      <c r="S46" s="215"/>
      <c r="T46" s="232"/>
      <c r="U46" s="50"/>
      <c r="V46" s="232"/>
      <c r="W46" s="49">
        <v>8103</v>
      </c>
      <c r="Y46" s="232"/>
      <c r="Z46" s="49">
        <v>1994</v>
      </c>
      <c r="AA46" s="232"/>
      <c r="AB46" s="215">
        <v>2014</v>
      </c>
      <c r="AC46" s="232"/>
      <c r="AD46" s="215">
        <v>4008</v>
      </c>
      <c r="AE46" s="232"/>
      <c r="AF46" s="49">
        <v>2076</v>
      </c>
      <c r="AG46" s="232"/>
      <c r="AH46" s="215">
        <v>1981</v>
      </c>
      <c r="AI46" s="232"/>
      <c r="AJ46" s="50">
        <v>4057</v>
      </c>
      <c r="AK46" s="232">
        <v>8092</v>
      </c>
      <c r="AL46" s="49">
        <v>8065</v>
      </c>
      <c r="AN46" s="232">
        <v>1985</v>
      </c>
      <c r="AO46" s="49">
        <v>1921</v>
      </c>
      <c r="AP46" s="232"/>
      <c r="AQ46" s="215"/>
      <c r="AR46" s="232"/>
      <c r="AS46" s="215"/>
      <c r="AT46" s="232"/>
      <c r="AU46" s="49"/>
      <c r="AV46" s="232"/>
      <c r="AW46" s="215"/>
      <c r="AX46" s="232"/>
      <c r="AY46" s="50"/>
      <c r="AZ46" s="232"/>
      <c r="BA46" s="49"/>
      <c r="BC46" s="373"/>
      <c r="BD46" s="334">
        <f>IF(ABS(N46-(J46+L46))&lt;0.001,0,N46-(J46+L46))</f>
        <v>0</v>
      </c>
      <c r="BE46" s="334">
        <f t="shared" ref="BE46" si="288">IF(ABS(O46-(K46+M46))&lt;0.001,0,O46-(K46+M46))</f>
        <v>0</v>
      </c>
      <c r="BF46" s="334">
        <f>IF(ABS(T46-(P46+R46))&lt;0.001,0,T46-(P46+R46))</f>
        <v>0</v>
      </c>
      <c r="BG46" s="334">
        <f t="shared" ref="BG46" si="289">IF(ABS(U46-(Q46+S46))&lt;0.001,0,U46-(Q46+S46))</f>
        <v>0</v>
      </c>
      <c r="BH46" s="334">
        <f>IF(ABS(V46-(J46+L46+P46+R46))&lt;0.001,0,V46-(J46+L46+P46+R46))</f>
        <v>0</v>
      </c>
      <c r="BI46" s="334">
        <f>IF(BI$6="OFF",0,IF(ABS(W46-(K46+M46+Q46+S46))&lt;0.001,0,W46-(K46+M46+Q46+S46)))</f>
        <v>0</v>
      </c>
      <c r="BJ46" s="334">
        <f>IF(ABS(V46-(N46+T46))&lt;0.001,0,V46-(N46+T46))</f>
        <v>0</v>
      </c>
      <c r="BK46" s="334">
        <f>IF(BK$6="OFF",0,IF(BK41=2016,0,IF(ABS(W46-(O46+U46))&lt;0.001,0,W46-(O46+U46))))</f>
        <v>0</v>
      </c>
      <c r="BM46" s="334">
        <f t="shared" ref="BM46" si="290">IF(ABS(AC46-(Y46+AA46))&lt;0.001,0,AC46-(Y46+AA46))</f>
        <v>0</v>
      </c>
      <c r="BN46" s="334">
        <f t="shared" ref="BN46" si="291">IF(ABS(AD46-(Z46+AB46))&lt;0.001,0,AD46-(Z46+AB46))</f>
        <v>0</v>
      </c>
      <c r="BO46" s="334">
        <f t="shared" ref="BO46" si="292">IF(ABS(AI46-(AE46+AG46))&lt;0.001,0,AI46-(AE46+AG46))</f>
        <v>0</v>
      </c>
      <c r="BP46" s="334">
        <f t="shared" ref="BP46" si="293">IF(ABS(AJ46-(AF46+AH46))&lt;0.001,0,AJ46-(AF46+AH46))</f>
        <v>0</v>
      </c>
      <c r="BQ46" s="334">
        <f>IF(BQ$6="OFF",0,IF(ABS(AK46-(Y46+AA46+AE46+AG46))&lt;0.001,0,AK46-(Y46+AA46+AE46+AG46)))</f>
        <v>0</v>
      </c>
      <c r="BR46" s="334">
        <f t="shared" ref="BR46" si="294">IF(ABS(AL46-(Z46+AB46+AF46+AH46))&lt;0.001,0,AL46-(Z46+AB46+AF46+AH46))</f>
        <v>0</v>
      </c>
      <c r="BS46" s="334">
        <f>IF(BS$6="OFF",0,IF(ABS(AK46-(AC46+AI46))&lt;0.001,0,AK46-(AC46+AI46)))</f>
        <v>0</v>
      </c>
      <c r="BT46" s="334">
        <f t="shared" ref="BT46" si="295">IF(ABS(AL46-(AD46+AJ46))&lt;0.001,0,AL46-(AD46+AJ46))</f>
        <v>0</v>
      </c>
      <c r="BV46" s="334">
        <f t="shared" ref="BV46" si="296">IF(ABS(AR46-(AN46+AP46))&lt;0.001,0,AR46-(AN46+AP46))</f>
        <v>-1985</v>
      </c>
      <c r="BW46" s="334">
        <f t="shared" ref="BW46" si="297">IF(ABS(AS46-(AO46+AQ46))&lt;0.001,0,AS46-(AO46+AQ46))</f>
        <v>-1921</v>
      </c>
      <c r="BX46" s="334">
        <f t="shared" ref="BX46" si="298">IF(ABS(AX46-(AT46+AV46))&lt;0.001,0,AX46-(AT46+AV46))</f>
        <v>0</v>
      </c>
      <c r="BY46" s="334">
        <f t="shared" ref="BY46" si="299">IF(ABS(AY46-(AU46+AW46))&lt;0.001,0,AY46-(AU46+AW46))</f>
        <v>0</v>
      </c>
      <c r="BZ46" s="334">
        <f t="shared" ref="BZ46" si="300">IF(ABS(AZ46-(AN46+AP46+AT46+AV46))&lt;0.001,0,AZ46-(AN46+AP46+AT46+AV46))</f>
        <v>-1985</v>
      </c>
      <c r="CA46" s="334">
        <f t="shared" ref="CA46" si="301">IF(ABS(BA46-(AO46+AQ46+AU46+AW46))&lt;0.001,0,BA46-(AO46+AQ46+AU46+AW46))</f>
        <v>-1921</v>
      </c>
      <c r="CB46" s="334">
        <f t="shared" ref="CB46" si="302">IF(ABS(AZ46-(AR46+AX46))&lt;0.001,0,AZ46-(AR46+AX46))</f>
        <v>0</v>
      </c>
      <c r="CC46" s="334">
        <f t="shared" ref="CC46" si="303">IF(ABS(BA46-(AS46+AY46))&lt;0.001,0,BA46-(AS46+AY46))</f>
        <v>0</v>
      </c>
      <c r="CD46" s="75"/>
    </row>
    <row r="47" spans="1:82" s="73" customFormat="1" ht="15" customHeight="1">
      <c r="A47" s="950"/>
      <c r="C47" s="73" t="s">
        <v>47</v>
      </c>
      <c r="H47" s="74"/>
      <c r="J47" s="216"/>
      <c r="L47" s="216"/>
      <c r="M47" s="217"/>
      <c r="N47" s="216"/>
      <c r="O47" s="217"/>
      <c r="P47" s="216"/>
      <c r="R47" s="216"/>
      <c r="S47" s="217"/>
      <c r="T47" s="216"/>
      <c r="U47" s="75"/>
      <c r="V47" s="216"/>
      <c r="Y47" s="216"/>
      <c r="AA47" s="216"/>
      <c r="AB47" s="217"/>
      <c r="AC47" s="216"/>
      <c r="AD47" s="217"/>
      <c r="AE47" s="216"/>
      <c r="AG47" s="216"/>
      <c r="AH47" s="217"/>
      <c r="AI47" s="216"/>
      <c r="AJ47" s="75"/>
      <c r="AK47" s="216"/>
      <c r="AL47" s="73">
        <v>-3.0000000000000001E-3</v>
      </c>
      <c r="AN47" s="216"/>
      <c r="AO47" s="73">
        <v>-3.2000000000000001E-2</v>
      </c>
      <c r="AP47" s="216"/>
      <c r="AQ47" s="217"/>
      <c r="AR47" s="216"/>
      <c r="AS47" s="217"/>
      <c r="AT47" s="216"/>
      <c r="AV47" s="216"/>
      <c r="AW47" s="217"/>
      <c r="AX47" s="216"/>
      <c r="AY47" s="75"/>
      <c r="AZ47" s="216"/>
      <c r="BC47" s="373"/>
      <c r="BD47" s="958"/>
      <c r="BE47" s="958"/>
      <c r="BF47" s="958"/>
      <c r="BG47" s="958"/>
      <c r="BH47" s="958"/>
      <c r="BI47" s="958"/>
      <c r="BJ47" s="958"/>
      <c r="BK47" s="958"/>
      <c r="BM47" s="958"/>
      <c r="BN47" s="958"/>
      <c r="BO47" s="958"/>
      <c r="BP47" s="958"/>
      <c r="BQ47" s="958"/>
      <c r="BR47" s="958"/>
      <c r="BS47" s="958"/>
      <c r="BT47" s="958"/>
      <c r="BV47" s="958"/>
      <c r="BW47" s="958"/>
      <c r="BX47" s="958"/>
      <c r="BY47" s="958"/>
      <c r="BZ47" s="958"/>
      <c r="CA47" s="958"/>
      <c r="CB47" s="958"/>
      <c r="CC47" s="958"/>
      <c r="CD47" s="75"/>
    </row>
    <row r="48" spans="1:82" s="73" customFormat="1" ht="15" customHeight="1">
      <c r="A48" s="950"/>
      <c r="B48" s="12"/>
      <c r="C48" s="12"/>
      <c r="D48" s="12" t="s">
        <v>732</v>
      </c>
      <c r="E48" s="12"/>
      <c r="F48" s="12"/>
      <c r="H48" s="11"/>
      <c r="J48" s="233"/>
      <c r="K48" s="213"/>
      <c r="L48" s="233"/>
      <c r="M48" s="214"/>
      <c r="N48" s="233"/>
      <c r="O48" s="214"/>
      <c r="P48" s="233"/>
      <c r="Q48" s="213"/>
      <c r="R48" s="233"/>
      <c r="S48" s="214"/>
      <c r="T48" s="233"/>
      <c r="U48" s="45"/>
      <c r="V48" s="233"/>
      <c r="W48" s="213">
        <v>2197</v>
      </c>
      <c r="Y48" s="233"/>
      <c r="Z48" s="213">
        <v>527</v>
      </c>
      <c r="AA48" s="233"/>
      <c r="AB48" s="214">
        <v>532</v>
      </c>
      <c r="AC48" s="233"/>
      <c r="AD48" s="214">
        <v>1059</v>
      </c>
      <c r="AE48" s="233"/>
      <c r="AF48" s="213">
        <v>585</v>
      </c>
      <c r="AG48" s="233"/>
      <c r="AH48" s="214">
        <v>527</v>
      </c>
      <c r="AI48" s="233"/>
      <c r="AJ48" s="45">
        <v>1112</v>
      </c>
      <c r="AK48" s="233">
        <v>2166</v>
      </c>
      <c r="AL48" s="213">
        <v>2171</v>
      </c>
      <c r="AN48" s="233">
        <v>514</v>
      </c>
      <c r="AO48" s="213">
        <v>502</v>
      </c>
      <c r="AP48" s="233"/>
      <c r="AQ48" s="214"/>
      <c r="AR48" s="233"/>
      <c r="AS48" s="214"/>
      <c r="AT48" s="233"/>
      <c r="AU48" s="213"/>
      <c r="AV48" s="233"/>
      <c r="AW48" s="214"/>
      <c r="AX48" s="233"/>
      <c r="AY48" s="45"/>
      <c r="AZ48" s="233"/>
      <c r="BA48" s="213"/>
      <c r="BC48" s="373"/>
      <c r="BD48" s="334">
        <f>IF(ABS(N48-(J48+L48))&lt;0.001,0,N48-(J48+L48))</f>
        <v>0</v>
      </c>
      <c r="BE48" s="334">
        <f t="shared" ref="BE48" si="304">IF(ABS(O48-(K48+M48))&lt;0.001,0,O48-(K48+M48))</f>
        <v>0</v>
      </c>
      <c r="BF48" s="334">
        <f>IF(ABS(T48-(P48+R48))&lt;0.001,0,T48-(P48+R48))</f>
        <v>0</v>
      </c>
      <c r="BG48" s="334">
        <f t="shared" ref="BG48" si="305">IF(ABS(U48-(Q48+S48))&lt;0.001,0,U48-(Q48+S48))</f>
        <v>0</v>
      </c>
      <c r="BH48" s="334">
        <f>IF(ABS(V48-(J48+L48+P48+R48))&lt;0.001,0,V48-(J48+L48+P48+R48))</f>
        <v>0</v>
      </c>
      <c r="BI48" s="334">
        <f>IF(BI$6="OFF",0,IF(ABS(W48-(K48+M48+Q48+S48))&lt;0.001,0,W48-(K48+M48+Q48+S48)))</f>
        <v>0</v>
      </c>
      <c r="BJ48" s="334">
        <f>IF(ABS(V48-(N48+T48))&lt;0.001,0,V48-(N48+T48))</f>
        <v>0</v>
      </c>
      <c r="BK48" s="334">
        <f>IF(BK$6="OFF",0,IF(BK43=2016,0,IF(ABS(W48-(O48+U48))&lt;0.001,0,W48-(O48+U48))))</f>
        <v>0</v>
      </c>
      <c r="BM48" s="334">
        <f t="shared" ref="BM48" si="306">IF(ABS(AC48-(Y48+AA48))&lt;0.001,0,AC48-(Y48+AA48))</f>
        <v>0</v>
      </c>
      <c r="BN48" s="334">
        <f t="shared" ref="BN48" si="307">IF(ABS(AD48-(Z48+AB48))&lt;0.001,0,AD48-(Z48+AB48))</f>
        <v>0</v>
      </c>
      <c r="BO48" s="334">
        <f t="shared" ref="BO48" si="308">IF(ABS(AI48-(AE48+AG48))&lt;0.001,0,AI48-(AE48+AG48))</f>
        <v>0</v>
      </c>
      <c r="BP48" s="334">
        <f t="shared" ref="BP48" si="309">IF(ABS(AJ48-(AF48+AH48))&lt;0.001,0,AJ48-(AF48+AH48))</f>
        <v>0</v>
      </c>
      <c r="BQ48" s="334">
        <f>IF(BQ$6="OFF",0,IF(ABS(AK48-(Y48+AA48+AE48+AG48))&lt;0.001,0,AK48-(Y48+AA48+AE48+AG48)))</f>
        <v>0</v>
      </c>
      <c r="BR48" s="334">
        <f t="shared" ref="BR48" si="310">IF(ABS(AL48-(Z48+AB48+AF48+AH48))&lt;0.001,0,AL48-(Z48+AB48+AF48+AH48))</f>
        <v>0</v>
      </c>
      <c r="BS48" s="334">
        <f>IF(BS$6="OFF",0,IF(ABS(AK48-(AC48+AI48))&lt;0.001,0,AK48-(AC48+AI48)))</f>
        <v>0</v>
      </c>
      <c r="BT48" s="334">
        <f t="shared" ref="BT48" si="311">IF(ABS(AL48-(AD48+AJ48))&lt;0.001,0,AL48-(AD48+AJ48))</f>
        <v>0</v>
      </c>
      <c r="BV48" s="334">
        <f t="shared" ref="BV48" si="312">IF(ABS(AR48-(AN48+AP48))&lt;0.001,0,AR48-(AN48+AP48))</f>
        <v>-514</v>
      </c>
      <c r="BW48" s="334">
        <f t="shared" ref="BW48" si="313">IF(ABS(AS48-(AO48+AQ48))&lt;0.001,0,AS48-(AO48+AQ48))</f>
        <v>-502</v>
      </c>
      <c r="BX48" s="334">
        <f t="shared" ref="BX48" si="314">IF(ABS(AX48-(AT48+AV48))&lt;0.001,0,AX48-(AT48+AV48))</f>
        <v>0</v>
      </c>
      <c r="BY48" s="334">
        <f t="shared" ref="BY48" si="315">IF(ABS(AY48-(AU48+AW48))&lt;0.001,0,AY48-(AU48+AW48))</f>
        <v>0</v>
      </c>
      <c r="BZ48" s="334">
        <f t="shared" ref="BZ48" si="316">IF(ABS(AZ48-(AN48+AP48+AT48+AV48))&lt;0.001,0,AZ48-(AN48+AP48+AT48+AV48))</f>
        <v>-514</v>
      </c>
      <c r="CA48" s="334">
        <f t="shared" ref="CA48" si="317">IF(ABS(BA48-(AO48+AQ48+AU48+AW48))&lt;0.001,0,BA48-(AO48+AQ48+AU48+AW48))</f>
        <v>-502</v>
      </c>
      <c r="CB48" s="334">
        <f t="shared" ref="CB48" si="318">IF(ABS(AZ48-(AR48+AX48))&lt;0.001,0,AZ48-(AR48+AX48))</f>
        <v>0</v>
      </c>
      <c r="CC48" s="334">
        <f t="shared" ref="CC48" si="319">IF(ABS(BA48-(AS48+AY48))&lt;0.001,0,BA48-(AS48+AY48))</f>
        <v>0</v>
      </c>
      <c r="CD48" s="75"/>
    </row>
    <row r="49" spans="1:82" s="73" customFormat="1" ht="15" customHeight="1">
      <c r="A49" s="950"/>
      <c r="D49" s="73" t="s">
        <v>47</v>
      </c>
      <c r="H49" s="74"/>
      <c r="J49" s="216"/>
      <c r="L49" s="216"/>
      <c r="M49" s="217"/>
      <c r="N49" s="216"/>
      <c r="O49" s="217"/>
      <c r="P49" s="216"/>
      <c r="R49" s="216"/>
      <c r="S49" s="217"/>
      <c r="T49" s="216"/>
      <c r="U49" s="75"/>
      <c r="V49" s="216"/>
      <c r="Y49" s="216"/>
      <c r="AA49" s="216"/>
      <c r="AB49" s="217"/>
      <c r="AC49" s="216"/>
      <c r="AD49" s="217"/>
      <c r="AE49" s="216"/>
      <c r="AG49" s="216"/>
      <c r="AH49" s="217"/>
      <c r="AI49" s="216"/>
      <c r="AJ49" s="75"/>
      <c r="AK49" s="216"/>
      <c r="AL49" s="73">
        <v>2E-3</v>
      </c>
      <c r="AN49" s="216"/>
      <c r="AO49" s="73">
        <v>-2.4E-2</v>
      </c>
      <c r="AP49" s="216"/>
      <c r="AQ49" s="217"/>
      <c r="AR49" s="216"/>
      <c r="AS49" s="217"/>
      <c r="AT49" s="216"/>
      <c r="AV49" s="216"/>
      <c r="AW49" s="217"/>
      <c r="AX49" s="216"/>
      <c r="AY49" s="75"/>
      <c r="AZ49" s="216"/>
      <c r="BC49" s="373"/>
      <c r="BD49" s="958"/>
      <c r="BE49" s="958"/>
      <c r="BF49" s="958"/>
      <c r="BG49" s="958"/>
      <c r="BH49" s="958"/>
      <c r="BI49" s="958"/>
      <c r="BJ49" s="958"/>
      <c r="BK49" s="958"/>
      <c r="BM49" s="958"/>
      <c r="BN49" s="958"/>
      <c r="BO49" s="958"/>
      <c r="BP49" s="958"/>
      <c r="BQ49" s="958"/>
      <c r="BR49" s="958"/>
      <c r="BS49" s="958"/>
      <c r="BT49" s="958"/>
      <c r="BV49" s="958"/>
      <c r="BW49" s="958"/>
      <c r="BX49" s="958"/>
      <c r="BY49" s="958"/>
      <c r="BZ49" s="958"/>
      <c r="CA49" s="958"/>
      <c r="CB49" s="958"/>
      <c r="CC49" s="958"/>
      <c r="CD49" s="75"/>
    </row>
    <row r="50" spans="1:82" s="73" customFormat="1" ht="15" customHeight="1">
      <c r="A50" s="950"/>
      <c r="B50" s="48"/>
      <c r="C50" s="48" t="s">
        <v>625</v>
      </c>
      <c r="D50" s="48"/>
      <c r="E50" s="48"/>
      <c r="F50" s="48"/>
      <c r="H50" s="11" t="s">
        <v>428</v>
      </c>
      <c r="J50" s="232"/>
      <c r="K50" s="49"/>
      <c r="L50" s="232"/>
      <c r="M50" s="215"/>
      <c r="N50" s="232"/>
      <c r="O50" s="215"/>
      <c r="P50" s="232"/>
      <c r="Q50" s="49"/>
      <c r="R50" s="232"/>
      <c r="S50" s="215"/>
      <c r="T50" s="232"/>
      <c r="U50" s="50"/>
      <c r="V50" s="232"/>
      <c r="W50" s="49">
        <v>3020</v>
      </c>
      <c r="Y50" s="232"/>
      <c r="Z50" s="49">
        <v>699</v>
      </c>
      <c r="AA50" s="232"/>
      <c r="AB50" s="215">
        <v>707</v>
      </c>
      <c r="AC50" s="232"/>
      <c r="AD50" s="215">
        <v>1406</v>
      </c>
      <c r="AE50" s="232"/>
      <c r="AF50" s="49">
        <v>781</v>
      </c>
      <c r="AG50" s="232"/>
      <c r="AH50" s="215">
        <v>998</v>
      </c>
      <c r="AI50" s="232"/>
      <c r="AJ50" s="50">
        <v>1780</v>
      </c>
      <c r="AK50" s="232">
        <v>3009</v>
      </c>
      <c r="AL50" s="49">
        <v>3185</v>
      </c>
      <c r="AN50" s="232">
        <v>702</v>
      </c>
      <c r="AO50" s="49">
        <v>785</v>
      </c>
      <c r="AP50" s="232"/>
      <c r="AQ50" s="215"/>
      <c r="AR50" s="232"/>
      <c r="AS50" s="215"/>
      <c r="AT50" s="232"/>
      <c r="AU50" s="49"/>
      <c r="AV50" s="232"/>
      <c r="AW50" s="215"/>
      <c r="AX50" s="232"/>
      <c r="AY50" s="50"/>
      <c r="AZ50" s="232"/>
      <c r="BA50" s="49"/>
      <c r="BC50" s="373"/>
      <c r="BD50" s="334">
        <f>IF(ABS(N50-(J50+L50))&lt;0.001,0,N50-(J50+L50))</f>
        <v>0</v>
      </c>
      <c r="BE50" s="334">
        <f t="shared" ref="BE50" si="320">IF(ABS(O50-(K50+M50))&lt;0.001,0,O50-(K50+M50))</f>
        <v>0</v>
      </c>
      <c r="BF50" s="334">
        <f>IF(ABS(T50-(P50+R50))&lt;0.001,0,T50-(P50+R50))</f>
        <v>0</v>
      </c>
      <c r="BG50" s="334">
        <f t="shared" ref="BG50" si="321">IF(ABS(U50-(Q50+S50))&lt;0.001,0,U50-(Q50+S50))</f>
        <v>0</v>
      </c>
      <c r="BH50" s="334">
        <f>IF(ABS(V50-(J50+L50+P50+R50))&lt;0.001,0,V50-(J50+L50+P50+R50))</f>
        <v>0</v>
      </c>
      <c r="BI50" s="334">
        <f>IF(BI$6="OFF",0,IF(ABS(W50-(K50+M50+Q50+S50))&lt;0.001,0,W50-(K50+M50+Q50+S50)))</f>
        <v>0</v>
      </c>
      <c r="BJ50" s="334">
        <f>IF(ABS(V50-(N50+T50))&lt;0.001,0,V50-(N50+T50))</f>
        <v>0</v>
      </c>
      <c r="BK50" s="334">
        <f>IF(BK$6="OFF",0,IF(BK45=2016,0,IF(ABS(W50-(O50+U50))&lt;0.001,0,W50-(O50+U50))))</f>
        <v>0</v>
      </c>
      <c r="BM50" s="334">
        <f t="shared" ref="BM50" si="322">IF(ABS(AC50-(Y50+AA50))&lt;0.001,0,AC50-(Y50+AA50))</f>
        <v>0</v>
      </c>
      <c r="BN50" s="334">
        <f t="shared" ref="BN50" si="323">IF(ABS(AD50-(Z50+AB50))&lt;0.001,0,AD50-(Z50+AB50))</f>
        <v>0</v>
      </c>
      <c r="BO50" s="334">
        <f t="shared" ref="BO50" si="324">IF(ABS(AI50-(AE50+AG50))&lt;0.001,0,AI50-(AE50+AG50))</f>
        <v>0</v>
      </c>
      <c r="BP50" s="334">
        <f t="shared" ref="BP50" si="325">IF(ABS(AJ50-(AF50+AH50))&lt;0.001,0,AJ50-(AF50+AH50))</f>
        <v>1</v>
      </c>
      <c r="BQ50" s="334">
        <f>IF(BQ$6="OFF",0,IF(ABS(AK50-(Y50+AA50+AE50+AG50))&lt;0.001,0,AK50-(Y50+AA50+AE50+AG50)))</f>
        <v>0</v>
      </c>
      <c r="BR50" s="334">
        <f t="shared" ref="BR50" si="326">IF(ABS(AL50-(Z50+AB50+AF50+AH50))&lt;0.001,0,AL50-(Z50+AB50+AF50+AH50))</f>
        <v>0</v>
      </c>
      <c r="BS50" s="334">
        <f>IF(BS$6="OFF",0,IF(ABS(AK50-(AC50+AI50))&lt;0.001,0,AK50-(AC50+AI50)))</f>
        <v>0</v>
      </c>
      <c r="BT50" s="334">
        <f t="shared" ref="BT50" si="327">IF(ABS(AL50-(AD50+AJ50))&lt;0.001,0,AL50-(AD50+AJ50))</f>
        <v>-1</v>
      </c>
      <c r="BV50" s="334">
        <f t="shared" ref="BV50" si="328">IF(ABS(AR50-(AN50+AP50))&lt;0.001,0,AR50-(AN50+AP50))</f>
        <v>-702</v>
      </c>
      <c r="BW50" s="334">
        <f t="shared" ref="BW50" si="329">IF(ABS(AS50-(AO50+AQ50))&lt;0.001,0,AS50-(AO50+AQ50))</f>
        <v>-785</v>
      </c>
      <c r="BX50" s="334">
        <f t="shared" ref="BX50" si="330">IF(ABS(AX50-(AT50+AV50))&lt;0.001,0,AX50-(AT50+AV50))</f>
        <v>0</v>
      </c>
      <c r="BY50" s="334">
        <f t="shared" ref="BY50" si="331">IF(ABS(AY50-(AU50+AW50))&lt;0.001,0,AY50-(AU50+AW50))</f>
        <v>0</v>
      </c>
      <c r="BZ50" s="334">
        <f t="shared" ref="BZ50" si="332">IF(ABS(AZ50-(AN50+AP50+AT50+AV50))&lt;0.001,0,AZ50-(AN50+AP50+AT50+AV50))</f>
        <v>-702</v>
      </c>
      <c r="CA50" s="334">
        <f t="shared" ref="CA50" si="333">IF(ABS(BA50-(AO50+AQ50+AU50+AW50))&lt;0.001,0,BA50-(AO50+AQ50+AU50+AW50))</f>
        <v>-785</v>
      </c>
      <c r="CB50" s="334">
        <f t="shared" ref="CB50" si="334">IF(ABS(AZ50-(AR50+AX50))&lt;0.001,0,AZ50-(AR50+AX50))</f>
        <v>0</v>
      </c>
      <c r="CC50" s="334">
        <f t="shared" ref="CC50" si="335">IF(ABS(BA50-(AS50+AY50))&lt;0.001,0,BA50-(AS50+AY50))</f>
        <v>0</v>
      </c>
      <c r="CD50" s="75"/>
    </row>
    <row r="51" spans="1:82" s="73" customFormat="1" ht="15" customHeight="1">
      <c r="A51" s="950"/>
      <c r="C51" s="73" t="s">
        <v>47</v>
      </c>
      <c r="H51" s="74"/>
      <c r="J51" s="216"/>
      <c r="L51" s="216"/>
      <c r="M51" s="217"/>
      <c r="N51" s="216"/>
      <c r="O51" s="217"/>
      <c r="P51" s="216"/>
      <c r="R51" s="216"/>
      <c r="S51" s="217"/>
      <c r="T51" s="216"/>
      <c r="U51" s="75"/>
      <c r="V51" s="216"/>
      <c r="Y51" s="216"/>
      <c r="AA51" s="216"/>
      <c r="AB51" s="217"/>
      <c r="AC51" s="216"/>
      <c r="AD51" s="217"/>
      <c r="AE51" s="216"/>
      <c r="AG51" s="216"/>
      <c r="AH51" s="217"/>
      <c r="AI51" s="216"/>
      <c r="AJ51" s="75"/>
      <c r="AK51" s="216"/>
      <c r="AL51" s="73">
        <v>5.8999999999999997E-2</v>
      </c>
      <c r="AN51" s="216"/>
      <c r="AO51" s="73">
        <v>0.12</v>
      </c>
      <c r="AP51" s="216"/>
      <c r="AQ51" s="217"/>
      <c r="AR51" s="216"/>
      <c r="AS51" s="217"/>
      <c r="AT51" s="216"/>
      <c r="AV51" s="216"/>
      <c r="AW51" s="217"/>
      <c r="AX51" s="216"/>
      <c r="AY51" s="75"/>
      <c r="AZ51" s="216"/>
      <c r="BC51" s="373"/>
      <c r="BD51" s="958"/>
      <c r="BE51" s="958"/>
      <c r="BF51" s="958"/>
      <c r="BG51" s="958"/>
      <c r="BH51" s="958"/>
      <c r="BI51" s="958"/>
      <c r="BJ51" s="958"/>
      <c r="BK51" s="958"/>
      <c r="BM51" s="958"/>
      <c r="BN51" s="958"/>
      <c r="BO51" s="958"/>
      <c r="BP51" s="958"/>
      <c r="BQ51" s="958"/>
      <c r="BR51" s="958"/>
      <c r="BS51" s="958"/>
      <c r="BT51" s="958"/>
      <c r="BV51" s="958"/>
      <c r="BW51" s="958"/>
      <c r="BX51" s="958"/>
      <c r="BY51" s="958"/>
      <c r="BZ51" s="958"/>
      <c r="CA51" s="958"/>
      <c r="CB51" s="958"/>
      <c r="CC51" s="958"/>
      <c r="CD51" s="75"/>
    </row>
    <row r="52" spans="1:82" s="208" customFormat="1" ht="15" customHeight="1">
      <c r="A52" s="108"/>
      <c r="B52" s="48"/>
      <c r="C52" s="48" t="s">
        <v>626</v>
      </c>
      <c r="D52" s="48"/>
      <c r="E52" s="48"/>
      <c r="F52" s="48"/>
      <c r="H52" s="11" t="s">
        <v>826</v>
      </c>
      <c r="J52" s="232"/>
      <c r="K52" s="49"/>
      <c r="L52" s="232"/>
      <c r="M52" s="215"/>
      <c r="N52" s="232"/>
      <c r="O52" s="215"/>
      <c r="P52" s="232"/>
      <c r="Q52" s="49"/>
      <c r="R52" s="232"/>
      <c r="S52" s="215"/>
      <c r="T52" s="232"/>
      <c r="U52" s="50"/>
      <c r="V52" s="232"/>
      <c r="W52" s="49">
        <v>922</v>
      </c>
      <c r="Y52" s="232"/>
      <c r="Z52" s="49">
        <v>220</v>
      </c>
      <c r="AA52" s="232"/>
      <c r="AB52" s="215">
        <v>223</v>
      </c>
      <c r="AC52" s="232"/>
      <c r="AD52" s="215">
        <v>443</v>
      </c>
      <c r="AE52" s="232"/>
      <c r="AF52" s="49">
        <v>208</v>
      </c>
      <c r="AG52" s="232"/>
      <c r="AH52" s="215">
        <v>259</v>
      </c>
      <c r="AI52" s="232"/>
      <c r="AJ52" s="50">
        <v>467</v>
      </c>
      <c r="AK52" s="232">
        <v>933</v>
      </c>
      <c r="AL52" s="49">
        <v>910</v>
      </c>
      <c r="AN52" s="232">
        <v>219</v>
      </c>
      <c r="AO52" s="49">
        <v>228</v>
      </c>
      <c r="AP52" s="232"/>
      <c r="AQ52" s="215"/>
      <c r="AR52" s="232"/>
      <c r="AS52" s="215"/>
      <c r="AT52" s="232"/>
      <c r="AU52" s="49"/>
      <c r="AV52" s="232"/>
      <c r="AW52" s="215"/>
      <c r="AX52" s="232"/>
      <c r="AY52" s="50"/>
      <c r="AZ52" s="232"/>
      <c r="BA52" s="49"/>
      <c r="BC52" s="350"/>
      <c r="BD52" s="334">
        <f>IF(ABS(N52-(J52+L52))&lt;0.001,0,N52-(J52+L52))</f>
        <v>0</v>
      </c>
      <c r="BE52" s="334">
        <f t="shared" ref="BE52" si="336">IF(ABS(O52-(K52+M52))&lt;0.001,0,O52-(K52+M52))</f>
        <v>0</v>
      </c>
      <c r="BF52" s="334">
        <f>IF(ABS(T52-(P52+R52))&lt;0.001,0,T52-(P52+R52))</f>
        <v>0</v>
      </c>
      <c r="BG52" s="334">
        <f t="shared" ref="BG52" si="337">IF(ABS(U52-(Q52+S52))&lt;0.001,0,U52-(Q52+S52))</f>
        <v>0</v>
      </c>
      <c r="BH52" s="334">
        <f>IF(ABS(V52-(J52+L52+P52+R52))&lt;0.001,0,V52-(J52+L52+P52+R52))</f>
        <v>0</v>
      </c>
      <c r="BI52" s="334">
        <f>IF(BI$6="OFF",0,IF(ABS(W52-(K52+M52+Q52+S52))&lt;0.001,0,W52-(K52+M52+Q52+S52)))</f>
        <v>0</v>
      </c>
      <c r="BJ52" s="334">
        <f>IF(ABS(V52-(N52+T52))&lt;0.001,0,V52-(N52+T52))</f>
        <v>0</v>
      </c>
      <c r="BK52" s="334">
        <f>IF(BK$6="OFF",0,IF(BK47=2016,0,IF(ABS(W52-(O52+U52))&lt;0.001,0,W52-(O52+U52))))</f>
        <v>0</v>
      </c>
      <c r="BL52" s="211"/>
      <c r="BM52" s="334">
        <f t="shared" ref="BM52" si="338">IF(ABS(AC52-(Y52+AA52))&lt;0.001,0,AC52-(Y52+AA52))</f>
        <v>0</v>
      </c>
      <c r="BN52" s="334">
        <f t="shared" ref="BN52" si="339">IF(ABS(AD52-(Z52+AB52))&lt;0.001,0,AD52-(Z52+AB52))</f>
        <v>0</v>
      </c>
      <c r="BO52" s="334">
        <f t="shared" ref="BO52" si="340">IF(ABS(AI52-(AE52+AG52))&lt;0.001,0,AI52-(AE52+AG52))</f>
        <v>0</v>
      </c>
      <c r="BP52" s="334">
        <f t="shared" ref="BP52" si="341">IF(ABS(AJ52-(AF52+AH52))&lt;0.001,0,AJ52-(AF52+AH52))</f>
        <v>0</v>
      </c>
      <c r="BQ52" s="334">
        <f>IF(BQ$6="OFF",0,IF(ABS(AK52-(Y52+AA52+AE52+AG52))&lt;0.001,0,AK52-(Y52+AA52+AE52+AG52)))</f>
        <v>0</v>
      </c>
      <c r="BR52" s="334">
        <f t="shared" ref="BR52" si="342">IF(ABS(AL52-(Z52+AB52+AF52+AH52))&lt;0.001,0,AL52-(Z52+AB52+AF52+AH52))</f>
        <v>0</v>
      </c>
      <c r="BS52" s="334">
        <f>IF(BS$6="OFF",0,IF(ABS(AK52-(AC52+AI52))&lt;0.001,0,AK52-(AC52+AI52)))</f>
        <v>0</v>
      </c>
      <c r="BT52" s="334">
        <f t="shared" ref="BT52" si="343">IF(ABS(AL52-(AD52+AJ52))&lt;0.001,0,AL52-(AD52+AJ52))</f>
        <v>0</v>
      </c>
      <c r="BU52" s="211"/>
      <c r="BV52" s="334">
        <f t="shared" ref="BV52" si="344">IF(ABS(AR52-(AN52+AP52))&lt;0.001,0,AR52-(AN52+AP52))</f>
        <v>-219</v>
      </c>
      <c r="BW52" s="334">
        <f t="shared" ref="BW52" si="345">IF(ABS(AS52-(AO52+AQ52))&lt;0.001,0,AS52-(AO52+AQ52))</f>
        <v>-228</v>
      </c>
      <c r="BX52" s="334">
        <f t="shared" ref="BX52" si="346">IF(ABS(AX52-(AT52+AV52))&lt;0.001,0,AX52-(AT52+AV52))</f>
        <v>0</v>
      </c>
      <c r="BY52" s="334">
        <f t="shared" ref="BY52" si="347">IF(ABS(AY52-(AU52+AW52))&lt;0.001,0,AY52-(AU52+AW52))</f>
        <v>0</v>
      </c>
      <c r="BZ52" s="334">
        <f t="shared" ref="BZ52" si="348">IF(ABS(AZ52-(AN52+AP52+AT52+AV52))&lt;0.001,0,AZ52-(AN52+AP52+AT52+AV52))</f>
        <v>-219</v>
      </c>
      <c r="CA52" s="334">
        <f t="shared" ref="CA52" si="349">IF(ABS(BA52-(AO52+AQ52+AU52+AW52))&lt;0.001,0,BA52-(AO52+AQ52+AU52+AW52))</f>
        <v>-228</v>
      </c>
      <c r="CB52" s="334">
        <f t="shared" ref="CB52" si="350">IF(ABS(AZ52-(AR52+AX52))&lt;0.001,0,AZ52-(AR52+AX52))</f>
        <v>0</v>
      </c>
      <c r="CC52" s="334">
        <f t="shared" ref="CC52" si="351">IF(ABS(BA52-(AS52+AY52))&lt;0.001,0,BA52-(AS52+AY52))</f>
        <v>0</v>
      </c>
      <c r="CD52" s="354"/>
    </row>
    <row r="53" spans="1:82" s="73" customFormat="1" ht="15" customHeight="1" thickBot="1">
      <c r="A53" s="950"/>
      <c r="B53" s="78"/>
      <c r="C53" s="78" t="s">
        <v>47</v>
      </c>
      <c r="D53" s="78"/>
      <c r="E53" s="78"/>
      <c r="F53" s="78"/>
      <c r="G53" s="954"/>
      <c r="H53" s="79"/>
      <c r="J53" s="219"/>
      <c r="K53" s="78"/>
      <c r="L53" s="219"/>
      <c r="M53" s="220"/>
      <c r="N53" s="219"/>
      <c r="O53" s="220"/>
      <c r="P53" s="219"/>
      <c r="Q53" s="78"/>
      <c r="R53" s="219"/>
      <c r="S53" s="220"/>
      <c r="T53" s="219"/>
      <c r="U53" s="80"/>
      <c r="V53" s="219"/>
      <c r="W53" s="78"/>
      <c r="Y53" s="219"/>
      <c r="Z53" s="78"/>
      <c r="AA53" s="219"/>
      <c r="AB53" s="220"/>
      <c r="AC53" s="219"/>
      <c r="AD53" s="220"/>
      <c r="AE53" s="219"/>
      <c r="AF53" s="78"/>
      <c r="AG53" s="219"/>
      <c r="AH53" s="220"/>
      <c r="AI53" s="219"/>
      <c r="AJ53" s="80"/>
      <c r="AK53" s="219"/>
      <c r="AL53" s="78">
        <v>-2.5000000000000001E-2</v>
      </c>
      <c r="AN53" s="219"/>
      <c r="AO53" s="78">
        <v>4.1000000000000002E-2</v>
      </c>
      <c r="AP53" s="219"/>
      <c r="AQ53" s="220"/>
      <c r="AR53" s="219"/>
      <c r="AS53" s="220"/>
      <c r="AT53" s="219"/>
      <c r="AU53" s="78"/>
      <c r="AV53" s="219"/>
      <c r="AW53" s="220"/>
      <c r="AX53" s="219"/>
      <c r="AY53" s="80"/>
      <c r="AZ53" s="219"/>
      <c r="BA53" s="78"/>
      <c r="BC53" s="373"/>
      <c r="BD53" s="959"/>
      <c r="BE53" s="959"/>
      <c r="BF53" s="959"/>
      <c r="BG53" s="959"/>
      <c r="BH53" s="959"/>
      <c r="BI53" s="959"/>
      <c r="BJ53" s="959"/>
      <c r="BK53" s="959"/>
      <c r="BM53" s="959"/>
      <c r="BN53" s="959"/>
      <c r="BO53" s="959"/>
      <c r="BP53" s="959"/>
      <c r="BQ53" s="959"/>
      <c r="BR53" s="959"/>
      <c r="BS53" s="959"/>
      <c r="BT53" s="959"/>
      <c r="BV53" s="959"/>
      <c r="BW53" s="959"/>
      <c r="BX53" s="959"/>
      <c r="BY53" s="959"/>
      <c r="BZ53" s="959"/>
      <c r="CA53" s="959"/>
      <c r="CB53" s="959"/>
      <c r="CC53" s="959"/>
      <c r="CD53" s="75"/>
    </row>
    <row r="54" spans="1:82" s="221" customFormat="1" ht="15" customHeight="1" thickTop="1">
      <c r="B54" s="87"/>
      <c r="H54" s="100"/>
      <c r="J54" s="89"/>
      <c r="Y54" s="89"/>
      <c r="AN54" s="89"/>
      <c r="BD54" s="89"/>
      <c r="BE54" s="89"/>
      <c r="BF54" s="89"/>
      <c r="BG54" s="89"/>
      <c r="BH54" s="89"/>
      <c r="BI54" s="89"/>
      <c r="BJ54" s="89"/>
      <c r="BK54" s="89"/>
      <c r="BM54" s="89"/>
      <c r="BN54" s="89"/>
      <c r="BO54" s="89"/>
      <c r="BP54" s="89"/>
      <c r="BQ54" s="89"/>
      <c r="BR54" s="89"/>
      <c r="BS54" s="89"/>
      <c r="BT54" s="89"/>
      <c r="BV54" s="89"/>
      <c r="BW54" s="89"/>
      <c r="BX54" s="89"/>
      <c r="BY54" s="89"/>
      <c r="BZ54" s="89"/>
      <c r="CA54" s="89"/>
      <c r="CB54" s="89"/>
      <c r="CC54" s="89"/>
    </row>
    <row r="55" spans="1:82" s="221" customFormat="1" ht="15" customHeight="1">
      <c r="B55" s="87"/>
      <c r="H55" s="100"/>
      <c r="J55" s="89"/>
      <c r="Y55" s="89" t="s">
        <v>450</v>
      </c>
      <c r="AN55" s="89"/>
      <c r="BD55" s="89"/>
      <c r="BE55" s="89"/>
      <c r="BF55" s="89"/>
      <c r="BG55" s="89"/>
      <c r="BH55" s="89"/>
      <c r="BI55" s="89"/>
      <c r="BJ55" s="89"/>
      <c r="BK55" s="89"/>
      <c r="BM55" s="89"/>
      <c r="BN55" s="89"/>
      <c r="BO55" s="89"/>
      <c r="BP55" s="89"/>
      <c r="BQ55" s="89"/>
      <c r="BR55" s="89"/>
      <c r="BS55" s="89"/>
      <c r="BT55" s="89"/>
      <c r="BV55" s="89"/>
      <c r="BW55" s="89"/>
      <c r="BX55" s="89"/>
      <c r="BY55" s="89"/>
      <c r="BZ55" s="89"/>
      <c r="CA55" s="89"/>
      <c r="CB55" s="89"/>
      <c r="CC55" s="89"/>
    </row>
    <row r="56" spans="1:82" s="90" customFormat="1" ht="15" customHeight="1">
      <c r="I56" s="73"/>
      <c r="J56" s="483"/>
      <c r="L56" s="483"/>
      <c r="M56" s="87"/>
      <c r="N56" s="483"/>
      <c r="P56" s="483"/>
      <c r="R56" s="483"/>
      <c r="T56" s="483"/>
      <c r="V56" s="483"/>
      <c r="Y56" s="483"/>
      <c r="AA56" s="483"/>
      <c r="AB56" s="87"/>
      <c r="AC56" s="483"/>
      <c r="AE56" s="483"/>
      <c r="AG56" s="483"/>
      <c r="AI56" s="483"/>
      <c r="AK56" s="483"/>
      <c r="AN56" s="483"/>
      <c r="AP56" s="483"/>
      <c r="AQ56" s="87"/>
      <c r="AR56" s="483"/>
      <c r="AT56" s="483"/>
      <c r="AV56" s="483"/>
      <c r="AX56" s="483"/>
      <c r="AZ56" s="483"/>
      <c r="BD56" s="89"/>
      <c r="BE56" s="89"/>
      <c r="BF56" s="89"/>
      <c r="BG56" s="89"/>
      <c r="BH56" s="89"/>
      <c r="BI56" s="89"/>
      <c r="BJ56" s="89"/>
      <c r="BK56" s="89"/>
      <c r="BM56" s="89"/>
      <c r="BN56" s="89"/>
      <c r="BO56" s="89"/>
      <c r="BP56" s="89"/>
      <c r="BQ56" s="89"/>
      <c r="BR56" s="89"/>
      <c r="BS56" s="89"/>
      <c r="BT56" s="89"/>
      <c r="BV56" s="89"/>
      <c r="BW56" s="89"/>
      <c r="BX56" s="89"/>
      <c r="BY56" s="89"/>
      <c r="BZ56" s="89"/>
      <c r="CA56" s="89"/>
      <c r="CB56" s="89"/>
      <c r="CC56" s="89"/>
    </row>
    <row r="57" spans="1:82" s="221" customFormat="1" ht="23.25" customHeight="1">
      <c r="B57" s="438" t="s">
        <v>660</v>
      </c>
      <c r="C57" s="96"/>
      <c r="D57" s="96"/>
      <c r="E57" s="96"/>
      <c r="F57" s="96"/>
      <c r="H57" s="100"/>
      <c r="J57" s="92"/>
      <c r="Y57" s="92"/>
      <c r="AN57" s="92"/>
      <c r="BD57" s="89"/>
      <c r="BE57" s="89"/>
      <c r="BF57" s="89"/>
      <c r="BG57" s="89"/>
      <c r="BH57" s="89"/>
      <c r="BI57" s="89"/>
      <c r="BJ57" s="89"/>
      <c r="BK57" s="89"/>
      <c r="BM57" s="89"/>
      <c r="BN57" s="89"/>
      <c r="BO57" s="89"/>
      <c r="BP57" s="89"/>
      <c r="BQ57" s="89"/>
      <c r="BR57" s="89"/>
      <c r="BS57" s="89"/>
      <c r="BT57" s="89"/>
      <c r="BV57" s="89"/>
      <c r="BW57" s="89"/>
      <c r="BX57" s="89"/>
      <c r="BY57" s="89"/>
      <c r="BZ57" s="89"/>
      <c r="CA57" s="89"/>
      <c r="CB57" s="89"/>
      <c r="CC57" s="89"/>
    </row>
    <row r="58" spans="1:82" s="90" customFormat="1" ht="15" customHeight="1">
      <c r="H58" s="99"/>
      <c r="J58" s="92"/>
      <c r="Y58" s="92"/>
      <c r="AN58" s="92"/>
      <c r="BD58" s="89"/>
      <c r="BE58" s="89"/>
      <c r="BF58" s="89"/>
      <c r="BG58" s="89"/>
      <c r="BH58" s="89"/>
      <c r="BI58" s="89"/>
      <c r="BJ58" s="89"/>
      <c r="BK58" s="89"/>
      <c r="BM58" s="89"/>
      <c r="BN58" s="89"/>
      <c r="BO58" s="89"/>
      <c r="BP58" s="89"/>
      <c r="BQ58" s="89"/>
      <c r="BR58" s="89"/>
      <c r="BS58" s="89"/>
      <c r="BT58" s="89"/>
      <c r="BV58" s="89"/>
      <c r="BW58" s="89"/>
      <c r="BX58" s="89"/>
      <c r="BY58" s="89"/>
      <c r="BZ58" s="89"/>
      <c r="CA58" s="89"/>
      <c r="CB58" s="89"/>
      <c r="CC58" s="89"/>
    </row>
    <row r="59" spans="1:82" s="108" customFormat="1" ht="15" customHeight="1">
      <c r="B59" s="298" t="s">
        <v>337</v>
      </c>
      <c r="C59" s="298"/>
      <c r="D59" s="295"/>
      <c r="E59" s="295"/>
      <c r="F59" s="299"/>
      <c r="G59" s="111"/>
      <c r="H59" s="101" t="s">
        <v>15</v>
      </c>
      <c r="I59" s="111"/>
      <c r="J59" s="300"/>
      <c r="K59" s="301"/>
      <c r="L59" s="241"/>
      <c r="M59" s="304"/>
      <c r="N59" s="300"/>
      <c r="O59" s="302"/>
      <c r="P59" s="300"/>
      <c r="Q59" s="301"/>
      <c r="R59" s="300"/>
      <c r="S59" s="302"/>
      <c r="T59" s="300"/>
      <c r="U59" s="303"/>
      <c r="V59" s="300"/>
      <c r="W59" s="301">
        <v>12576</v>
      </c>
      <c r="Y59" s="300"/>
      <c r="Z59" s="301">
        <v>2543</v>
      </c>
      <c r="AA59" s="241"/>
      <c r="AB59" s="304">
        <v>3315</v>
      </c>
      <c r="AC59" s="300"/>
      <c r="AD59" s="302">
        <v>5858</v>
      </c>
      <c r="AE59" s="300"/>
      <c r="AF59" s="301">
        <v>3597</v>
      </c>
      <c r="AG59" s="300"/>
      <c r="AH59" s="302">
        <v>3285</v>
      </c>
      <c r="AI59" s="300"/>
      <c r="AJ59" s="303">
        <v>6883</v>
      </c>
      <c r="AK59" s="300">
        <v>12454</v>
      </c>
      <c r="AL59" s="301">
        <v>12740</v>
      </c>
      <c r="AN59" s="300">
        <v>2524</v>
      </c>
      <c r="AO59" s="301">
        <v>2635</v>
      </c>
      <c r="AP59" s="241"/>
      <c r="AQ59" s="304"/>
      <c r="AR59" s="300"/>
      <c r="AS59" s="302"/>
      <c r="AT59" s="300"/>
      <c r="AU59" s="301"/>
      <c r="AV59" s="300"/>
      <c r="AW59" s="302"/>
      <c r="AX59" s="300"/>
      <c r="AY59" s="303"/>
      <c r="AZ59" s="300"/>
      <c r="BA59" s="301"/>
      <c r="BC59" s="353"/>
      <c r="BD59" s="906">
        <f t="shared" ref="BD59" si="352">IF(ABS(N59-(J59+L59))&lt;0.001,0,N59-(J59+L59))</f>
        <v>0</v>
      </c>
      <c r="BE59" s="906">
        <f t="shared" ref="BE59" si="353">IF(ABS(O59-(K59+M59))&lt;0.001,0,O59-(K59+M59))</f>
        <v>0</v>
      </c>
      <c r="BF59" s="906">
        <f t="shared" ref="BF59" si="354">IF(ABS(T59-(P59+R59))&lt;0.001,0,T59-(P59+R59))</f>
        <v>0</v>
      </c>
      <c r="BG59" s="906">
        <f t="shared" ref="BG59" si="355">IF(ABS(U59-(Q59+S59))&lt;0.001,0,U59-(Q59+S59))</f>
        <v>0</v>
      </c>
      <c r="BH59" s="906">
        <f t="shared" ref="BH59" si="356">IF(ABS(V59-(J59+L59+P59+R59))&lt;0.001,0,V59-(J59+L59+P59+R59))</f>
        <v>0</v>
      </c>
      <c r="BI59" s="906">
        <f>IF(BI$6="OFF",0,IF(ABS(W59-(K59+M59+Q59+S59))&lt;0.001,0,W59-(K59+M59+Q59+S59)))</f>
        <v>0</v>
      </c>
      <c r="BJ59" s="906">
        <f t="shared" ref="BJ59" si="357">IF(ABS(V59-(N59+T59))&lt;0.001,0,V59-(N59+T59))</f>
        <v>0</v>
      </c>
      <c r="BK59" s="906">
        <f>IF(BK$6="OFF",0,IF(BK54=2016,0,IF(ABS(W59-(O59+U59))&lt;0.001,0,W59-(O59+U59))))</f>
        <v>0</v>
      </c>
      <c r="BL59" s="90"/>
      <c r="BM59" s="906">
        <f t="shared" ref="BM59" si="358">IF(ABS(AC59-(Y59+AA59))&lt;0.001,0,AC59-(Y59+AA59))</f>
        <v>0</v>
      </c>
      <c r="BN59" s="906">
        <f t="shared" ref="BN59" si="359">IF(ABS(AD59-(Z59+AB59))&lt;0.001,0,AD59-(Z59+AB59))</f>
        <v>0</v>
      </c>
      <c r="BO59" s="906">
        <f t="shared" ref="BO59" si="360">IF(ABS(AI59-(AE59+AG59))&lt;0.001,0,AI59-(AE59+AG59))</f>
        <v>0</v>
      </c>
      <c r="BP59" s="906">
        <f t="shared" ref="BP59" si="361">IF(ABS(AJ59-(AF59+AH59))&lt;0.001,0,AJ59-(AF59+AH59))</f>
        <v>1</v>
      </c>
      <c r="BQ59" s="906">
        <f>IF(BQ$6="OFF",0,IF(ABS(AK59-(Y59+AA59+AE59+AG59))&lt;0.001,0,AK59-(Y59+AA59+AE59+AG59)))</f>
        <v>0</v>
      </c>
      <c r="BR59" s="906">
        <f t="shared" ref="BR59" si="362">IF(ABS(AL59-(Z59+AB59+AF59+AH59))&lt;0.001,0,AL59-(Z59+AB59+AF59+AH59))</f>
        <v>0</v>
      </c>
      <c r="BS59" s="906">
        <f>IF(BS$6="OFF",0,IF(ABS(AK59-(AC59+AI59))&lt;0.001,0,AK59-(AC59+AI59)))</f>
        <v>0</v>
      </c>
      <c r="BT59" s="906">
        <f t="shared" ref="BT59" si="363">IF(ABS(AL59-(AD59+AJ59))&lt;0.001,0,AL59-(AD59+AJ59))</f>
        <v>-1</v>
      </c>
      <c r="BU59" s="90"/>
      <c r="BV59" s="906">
        <f t="shared" ref="BV59" si="364">IF(ABS(AR59-(AN59+AP59))&lt;0.001,0,AR59-(AN59+AP59))</f>
        <v>-2524</v>
      </c>
      <c r="BW59" s="906">
        <f t="shared" ref="BW59" si="365">IF(ABS(AS59-(AO59+AQ59))&lt;0.001,0,AS59-(AO59+AQ59))</f>
        <v>-2635</v>
      </c>
      <c r="BX59" s="906">
        <f t="shared" ref="BX59" si="366">IF(ABS(AX59-(AT59+AV59))&lt;0.001,0,AX59-(AT59+AV59))</f>
        <v>0</v>
      </c>
      <c r="BY59" s="906">
        <f t="shared" ref="BY59" si="367">IF(ABS(AY59-(AU59+AW59))&lt;0.001,0,AY59-(AU59+AW59))</f>
        <v>0</v>
      </c>
      <c r="BZ59" s="906">
        <f t="shared" ref="BZ59" si="368">IF(ABS(AZ59-(AN59+AP59+AT59+AV59))&lt;0.001,0,AZ59-(AN59+AP59+AT59+AV59))</f>
        <v>-2524</v>
      </c>
      <c r="CA59" s="906">
        <f t="shared" ref="CA59" si="369">IF(ABS(BA59-(AO59+AQ59+AU59+AW59))&lt;0.001,0,BA59-(AO59+AQ59+AU59+AW59))</f>
        <v>-2635</v>
      </c>
      <c r="CB59" s="906">
        <f t="shared" ref="CB59" si="370">IF(ABS(AZ59-(AR59+AX59))&lt;0.001,0,AZ59-(AR59+AX59))</f>
        <v>0</v>
      </c>
      <c r="CC59" s="906">
        <f t="shared" ref="CC59" si="371">IF(ABS(BA59-(AS59+AY59))&lt;0.001,0,BA59-(AS59+AY59))</f>
        <v>0</v>
      </c>
      <c r="CD59" s="355"/>
    </row>
    <row r="60" spans="1:82" s="73" customFormat="1" ht="15" customHeight="1">
      <c r="A60" s="950"/>
      <c r="B60" s="73" t="s">
        <v>47</v>
      </c>
      <c r="H60" s="74"/>
      <c r="J60" s="216"/>
      <c r="L60" s="216"/>
      <c r="M60" s="217"/>
      <c r="N60" s="216"/>
      <c r="O60" s="217"/>
      <c r="P60" s="216"/>
      <c r="R60" s="216"/>
      <c r="S60" s="217"/>
      <c r="T60" s="216"/>
      <c r="U60" s="75"/>
      <c r="V60" s="216"/>
      <c r="Y60" s="216"/>
      <c r="AA60" s="216"/>
      <c r="AB60" s="217"/>
      <c r="AC60" s="216"/>
      <c r="AD60" s="217"/>
      <c r="AE60" s="216"/>
      <c r="AG60" s="216"/>
      <c r="AH60" s="217"/>
      <c r="AI60" s="216"/>
      <c r="AJ60" s="75"/>
      <c r="AK60" s="216"/>
      <c r="AL60" s="73">
        <v>2.3E-2</v>
      </c>
      <c r="AN60" s="216"/>
      <c r="AO60" s="73">
        <v>4.3999999999999997E-2</v>
      </c>
      <c r="AP60" s="216"/>
      <c r="AQ60" s="217"/>
      <c r="AR60" s="216"/>
      <c r="AS60" s="217"/>
      <c r="AT60" s="216"/>
      <c r="AV60" s="216"/>
      <c r="AW60" s="217"/>
      <c r="AX60" s="216"/>
      <c r="AY60" s="75"/>
      <c r="AZ60" s="216"/>
      <c r="BC60" s="373"/>
      <c r="BD60" s="606"/>
      <c r="BE60" s="606"/>
      <c r="BF60" s="606"/>
      <c r="BG60" s="606"/>
      <c r="BH60" s="606"/>
      <c r="BI60" s="606"/>
      <c r="BJ60" s="606"/>
      <c r="BK60" s="606"/>
      <c r="BM60" s="606"/>
      <c r="BN60" s="606"/>
      <c r="BO60" s="606"/>
      <c r="BP60" s="606"/>
      <c r="BQ60" s="606"/>
      <c r="BR60" s="606"/>
      <c r="BS60" s="606"/>
      <c r="BT60" s="606"/>
      <c r="BV60" s="606"/>
      <c r="BW60" s="606"/>
      <c r="BX60" s="606"/>
      <c r="BY60" s="606"/>
      <c r="BZ60" s="606"/>
      <c r="CA60" s="606"/>
      <c r="CB60" s="606"/>
      <c r="CC60" s="606"/>
      <c r="CD60" s="75"/>
    </row>
    <row r="61" spans="1:82" s="208" customFormat="1" ht="15" customHeight="1">
      <c r="B61" s="48"/>
      <c r="C61" s="48" t="s">
        <v>31</v>
      </c>
      <c r="D61" s="48"/>
      <c r="E61" s="48"/>
      <c r="F61" s="48"/>
      <c r="H61" s="11"/>
      <c r="J61" s="232"/>
      <c r="K61" s="49"/>
      <c r="L61" s="232"/>
      <c r="M61" s="215"/>
      <c r="N61" s="232"/>
      <c r="O61" s="215"/>
      <c r="P61" s="232"/>
      <c r="Q61" s="49"/>
      <c r="R61" s="232"/>
      <c r="S61" s="215"/>
      <c r="T61" s="232"/>
      <c r="U61" s="50"/>
      <c r="V61" s="232"/>
      <c r="W61" s="49">
        <v>6729</v>
      </c>
      <c r="Y61" s="232"/>
      <c r="Z61" s="49"/>
      <c r="AA61" s="232"/>
      <c r="AB61" s="215"/>
      <c r="AC61" s="232"/>
      <c r="AD61" s="215">
        <v>3106</v>
      </c>
      <c r="AE61" s="232"/>
      <c r="AF61" s="49"/>
      <c r="AG61" s="232"/>
      <c r="AH61" s="215"/>
      <c r="AI61" s="232"/>
      <c r="AJ61" s="50">
        <v>3772</v>
      </c>
      <c r="AK61" s="232">
        <v>6730</v>
      </c>
      <c r="AL61" s="49">
        <v>6878</v>
      </c>
      <c r="AN61" s="232"/>
      <c r="AO61" s="49"/>
      <c r="AP61" s="232"/>
      <c r="AQ61" s="215"/>
      <c r="AR61" s="232"/>
      <c r="AS61" s="215"/>
      <c r="AT61" s="232"/>
      <c r="AU61" s="49"/>
      <c r="AV61" s="232"/>
      <c r="AW61" s="215"/>
      <c r="AX61" s="232"/>
      <c r="AY61" s="50"/>
      <c r="AZ61" s="232"/>
      <c r="BA61" s="49"/>
      <c r="BC61" s="350"/>
      <c r="BD61" s="606"/>
      <c r="BE61" s="606"/>
      <c r="BF61" s="606"/>
      <c r="BG61" s="606"/>
      <c r="BH61" s="606"/>
      <c r="BI61" s="606"/>
      <c r="BJ61" s="334">
        <f>IF(ABS(V61-(N61+T61))&lt;0.001,0,V61-(N61+T61))</f>
        <v>0</v>
      </c>
      <c r="BK61" s="334">
        <f>IF(BK$6="OFF",0,IF(BK56=2016,0,IF(ABS(W61-(O61+U61))&lt;0.001,0,W61-(O61+U61))))</f>
        <v>0</v>
      </c>
      <c r="BL61" s="211"/>
      <c r="BM61" s="606"/>
      <c r="BN61" s="606"/>
      <c r="BO61" s="606"/>
      <c r="BP61" s="606"/>
      <c r="BQ61" s="606"/>
      <c r="BR61" s="606"/>
      <c r="BS61" s="334">
        <f>IF(BS$6="OFF",0,IF(ABS(AK61-(AC61+AI61))&lt;0.001,0,AK61-(AC61+AI61)))</f>
        <v>0</v>
      </c>
      <c r="BT61" s="334">
        <f t="shared" ref="BT61" si="372">IF(ABS(AL61-(AD61+AJ61))&lt;0.001,0,AL61-(AD61+AJ61))</f>
        <v>0</v>
      </c>
      <c r="BU61" s="211"/>
      <c r="BV61" s="606"/>
      <c r="BW61" s="606"/>
      <c r="BX61" s="606"/>
      <c r="BY61" s="606"/>
      <c r="BZ61" s="606"/>
      <c r="CA61" s="606"/>
      <c r="CB61" s="334">
        <f t="shared" ref="CB61" si="373">IF(ABS(AZ61-(AR61+AX61))&lt;0.001,0,AZ61-(AR61+AX61))</f>
        <v>0</v>
      </c>
      <c r="CC61" s="334">
        <f t="shared" ref="CC61" si="374">IF(ABS(BA61-(AS61+AY61))&lt;0.001,0,BA61-(AS61+AY61))</f>
        <v>0</v>
      </c>
      <c r="CD61" s="354"/>
    </row>
    <row r="62" spans="1:82" s="73" customFormat="1" ht="15" customHeight="1">
      <c r="A62" s="950"/>
      <c r="C62" s="73" t="s">
        <v>47</v>
      </c>
      <c r="H62" s="74"/>
      <c r="J62" s="216"/>
      <c r="L62" s="216"/>
      <c r="M62" s="217"/>
      <c r="N62" s="216"/>
      <c r="O62" s="217"/>
      <c r="P62" s="216"/>
      <c r="R62" s="216"/>
      <c r="S62" s="217"/>
      <c r="T62" s="216"/>
      <c r="U62" s="75"/>
      <c r="V62" s="216"/>
      <c r="Y62" s="216"/>
      <c r="AA62" s="216"/>
      <c r="AB62" s="217"/>
      <c r="AC62" s="216"/>
      <c r="AD62" s="217"/>
      <c r="AE62" s="216"/>
      <c r="AG62" s="216"/>
      <c r="AH62" s="217"/>
      <c r="AI62" s="216"/>
      <c r="AJ62" s="75"/>
      <c r="AK62" s="216"/>
      <c r="AL62" s="73">
        <v>2.1999999999999999E-2</v>
      </c>
      <c r="AN62" s="216"/>
      <c r="AP62" s="216"/>
      <c r="AQ62" s="217"/>
      <c r="AR62" s="216"/>
      <c r="AS62" s="217"/>
      <c r="AT62" s="216"/>
      <c r="AV62" s="216"/>
      <c r="AW62" s="217"/>
      <c r="AX62" s="216"/>
      <c r="AY62" s="75"/>
      <c r="AZ62" s="216"/>
      <c r="BC62" s="373"/>
      <c r="BD62" s="606"/>
      <c r="BE62" s="606"/>
      <c r="BF62" s="606"/>
      <c r="BG62" s="606"/>
      <c r="BH62" s="606"/>
      <c r="BI62" s="606"/>
      <c r="BJ62" s="606"/>
      <c r="BK62" s="606"/>
      <c r="BM62" s="606"/>
      <c r="BN62" s="606"/>
      <c r="BO62" s="606"/>
      <c r="BP62" s="606"/>
      <c r="BQ62" s="606"/>
      <c r="BR62" s="606"/>
      <c r="BS62" s="606"/>
      <c r="BT62" s="606"/>
      <c r="BV62" s="606"/>
      <c r="BW62" s="606"/>
      <c r="BX62" s="606"/>
      <c r="BY62" s="606"/>
      <c r="BZ62" s="606"/>
      <c r="CA62" s="606"/>
      <c r="CB62" s="606"/>
      <c r="CC62" s="606"/>
      <c r="CD62" s="75"/>
    </row>
    <row r="63" spans="1:82" s="208" customFormat="1" ht="15" customHeight="1">
      <c r="B63" s="48"/>
      <c r="C63" s="48" t="s">
        <v>88</v>
      </c>
      <c r="D63" s="48"/>
      <c r="E63" s="48"/>
      <c r="F63" s="48"/>
      <c r="H63" s="11"/>
      <c r="J63" s="232"/>
      <c r="K63" s="49"/>
      <c r="L63" s="232"/>
      <c r="M63" s="215"/>
      <c r="N63" s="232"/>
      <c r="O63" s="215"/>
      <c r="P63" s="232"/>
      <c r="Q63" s="49"/>
      <c r="R63" s="232"/>
      <c r="S63" s="215"/>
      <c r="T63" s="232"/>
      <c r="U63" s="50"/>
      <c r="V63" s="232"/>
      <c r="W63" s="49">
        <v>2910</v>
      </c>
      <c r="Y63" s="232"/>
      <c r="Z63" s="49"/>
      <c r="AA63" s="232"/>
      <c r="AB63" s="215"/>
      <c r="AC63" s="232"/>
      <c r="AD63" s="215">
        <v>1465</v>
      </c>
      <c r="AE63" s="232"/>
      <c r="AF63" s="49"/>
      <c r="AG63" s="232"/>
      <c r="AH63" s="215"/>
      <c r="AI63" s="232"/>
      <c r="AJ63" s="50">
        <v>1559</v>
      </c>
      <c r="AK63" s="232">
        <v>2931</v>
      </c>
      <c r="AL63" s="49">
        <v>3024</v>
      </c>
      <c r="AN63" s="232"/>
      <c r="AO63" s="49"/>
      <c r="AP63" s="232"/>
      <c r="AQ63" s="215"/>
      <c r="AR63" s="232"/>
      <c r="AS63" s="215"/>
      <c r="AT63" s="232"/>
      <c r="AU63" s="49"/>
      <c r="AV63" s="232"/>
      <c r="AW63" s="215"/>
      <c r="AX63" s="232"/>
      <c r="AY63" s="50"/>
      <c r="AZ63" s="232"/>
      <c r="BA63" s="49"/>
      <c r="BC63" s="350"/>
      <c r="BD63" s="606"/>
      <c r="BE63" s="606"/>
      <c r="BF63" s="606"/>
      <c r="BG63" s="606"/>
      <c r="BH63" s="606"/>
      <c r="BI63" s="606"/>
      <c r="BJ63" s="334">
        <f t="shared" ref="BJ63" si="375">IF(ABS(V63-(N63+T63))&lt;0.001,0,V63-(N63+T63))</f>
        <v>0</v>
      </c>
      <c r="BK63" s="334">
        <f>IF(BK$6="OFF",0,IF(BK58=2016,0,IF(ABS(W63-(O63+U63))&lt;0.001,0,W63-(O63+U63))))</f>
        <v>0</v>
      </c>
      <c r="BL63" s="211"/>
      <c r="BM63" s="606"/>
      <c r="BN63" s="606"/>
      <c r="BO63" s="606"/>
      <c r="BP63" s="606"/>
      <c r="BQ63" s="606"/>
      <c r="BR63" s="606"/>
      <c r="BS63" s="334">
        <f>IF(BS$6="OFF",0,IF(ABS(AK63-(AC63+AI63))&lt;0.001,0,AK63-(AC63+AI63)))</f>
        <v>0</v>
      </c>
      <c r="BT63" s="334">
        <f t="shared" ref="BT63" si="376">IF(ABS(AL63-(AD63+AJ63))&lt;0.001,0,AL63-(AD63+AJ63))</f>
        <v>0</v>
      </c>
      <c r="BU63" s="211"/>
      <c r="BV63" s="606"/>
      <c r="BW63" s="606"/>
      <c r="BX63" s="606"/>
      <c r="BY63" s="606"/>
      <c r="BZ63" s="606"/>
      <c r="CA63" s="606"/>
      <c r="CB63" s="334">
        <f t="shared" ref="CB63" si="377">IF(ABS(AZ63-(AR63+AX63))&lt;0.001,0,AZ63-(AR63+AX63))</f>
        <v>0</v>
      </c>
      <c r="CC63" s="334">
        <f t="shared" ref="CC63" si="378">IF(ABS(BA63-(AS63+AY63))&lt;0.001,0,BA63-(AS63+AY63))</f>
        <v>0</v>
      </c>
      <c r="CD63" s="354"/>
    </row>
    <row r="64" spans="1:82" s="73" customFormat="1" ht="15" customHeight="1">
      <c r="A64" s="950"/>
      <c r="C64" s="73" t="s">
        <v>47</v>
      </c>
      <c r="H64" s="74"/>
      <c r="J64" s="216"/>
      <c r="L64" s="216"/>
      <c r="M64" s="217"/>
      <c r="N64" s="216"/>
      <c r="O64" s="217"/>
      <c r="P64" s="216"/>
      <c r="R64" s="216"/>
      <c r="S64" s="217"/>
      <c r="T64" s="216"/>
      <c r="U64" s="75"/>
      <c r="V64" s="216"/>
      <c r="Y64" s="216"/>
      <c r="AA64" s="216"/>
      <c r="AB64" s="217"/>
      <c r="AC64" s="216"/>
      <c r="AD64" s="217"/>
      <c r="AE64" s="216"/>
      <c r="AG64" s="216"/>
      <c r="AH64" s="217"/>
      <c r="AI64" s="216"/>
      <c r="AJ64" s="75"/>
      <c r="AK64" s="216"/>
      <c r="AL64" s="73">
        <v>3.2000000000000001E-2</v>
      </c>
      <c r="AN64" s="216"/>
      <c r="AP64" s="216"/>
      <c r="AQ64" s="217"/>
      <c r="AR64" s="216"/>
      <c r="AS64" s="217"/>
      <c r="AT64" s="216"/>
      <c r="AV64" s="216"/>
      <c r="AW64" s="217"/>
      <c r="AX64" s="216"/>
      <c r="AY64" s="75"/>
      <c r="AZ64" s="216"/>
      <c r="BC64" s="373"/>
      <c r="BD64" s="606"/>
      <c r="BE64" s="606"/>
      <c r="BF64" s="606"/>
      <c r="BG64" s="606"/>
      <c r="BH64" s="606"/>
      <c r="BI64" s="606"/>
      <c r="BJ64" s="606"/>
      <c r="BK64" s="606"/>
      <c r="BM64" s="606"/>
      <c r="BN64" s="606"/>
      <c r="BO64" s="606"/>
      <c r="BP64" s="606"/>
      <c r="BQ64" s="606"/>
      <c r="BR64" s="606"/>
      <c r="BS64" s="606"/>
      <c r="BT64" s="606"/>
      <c r="BV64" s="606"/>
      <c r="BW64" s="606"/>
      <c r="BX64" s="606"/>
      <c r="BY64" s="606"/>
      <c r="BZ64" s="606"/>
      <c r="CA64" s="606"/>
      <c r="CB64" s="606"/>
      <c r="CC64" s="606"/>
      <c r="CD64" s="75"/>
    </row>
    <row r="65" spans="1:82" s="208" customFormat="1" ht="15" customHeight="1">
      <c r="B65" s="48"/>
      <c r="C65" s="48"/>
      <c r="D65" s="48" t="s">
        <v>32</v>
      </c>
      <c r="E65" s="48"/>
      <c r="F65" s="48"/>
      <c r="H65" s="11"/>
      <c r="J65" s="232"/>
      <c r="K65" s="49"/>
      <c r="L65" s="232"/>
      <c r="M65" s="215"/>
      <c r="N65" s="232"/>
      <c r="O65" s="215"/>
      <c r="P65" s="232"/>
      <c r="Q65" s="49"/>
      <c r="R65" s="232"/>
      <c r="S65" s="215"/>
      <c r="T65" s="232"/>
      <c r="U65" s="50"/>
      <c r="V65" s="232"/>
      <c r="W65" s="49">
        <v>1351</v>
      </c>
      <c r="Y65" s="232"/>
      <c r="Z65" s="49"/>
      <c r="AA65" s="232"/>
      <c r="AB65" s="215"/>
      <c r="AC65" s="232"/>
      <c r="AD65" s="215">
        <v>712</v>
      </c>
      <c r="AE65" s="232"/>
      <c r="AF65" s="49"/>
      <c r="AG65" s="232"/>
      <c r="AH65" s="215"/>
      <c r="AI65" s="232"/>
      <c r="AJ65" s="50">
        <v>856</v>
      </c>
      <c r="AK65" s="232">
        <v>1353</v>
      </c>
      <c r="AL65" s="49">
        <v>1567</v>
      </c>
      <c r="AN65" s="232"/>
      <c r="AO65" s="49"/>
      <c r="AP65" s="232"/>
      <c r="AQ65" s="215"/>
      <c r="AR65" s="232"/>
      <c r="AS65" s="215"/>
      <c r="AT65" s="232"/>
      <c r="AU65" s="49"/>
      <c r="AV65" s="232"/>
      <c r="AW65" s="215"/>
      <c r="AX65" s="232"/>
      <c r="AY65" s="50"/>
      <c r="AZ65" s="232"/>
      <c r="BA65" s="49"/>
      <c r="BC65" s="350"/>
      <c r="BD65" s="606"/>
      <c r="BE65" s="606"/>
      <c r="BF65" s="606"/>
      <c r="BG65" s="606"/>
      <c r="BH65" s="606"/>
      <c r="BI65" s="606"/>
      <c r="BJ65" s="334">
        <f t="shared" ref="BJ65" si="379">IF(ABS(V65-(N65+T65))&lt;0.001,0,V65-(N65+T65))</f>
        <v>0</v>
      </c>
      <c r="BK65" s="334">
        <f>IF(BK$6="OFF",0,IF(BK60=2016,0,IF(ABS(W65-(O65+U65))&lt;0.001,0,W65-(O65+U65))))</f>
        <v>0</v>
      </c>
      <c r="BL65" s="211"/>
      <c r="BM65" s="606"/>
      <c r="BN65" s="606"/>
      <c r="BO65" s="606"/>
      <c r="BP65" s="606"/>
      <c r="BQ65" s="606"/>
      <c r="BR65" s="606"/>
      <c r="BS65" s="334">
        <f>IF(BS$6="OFF",0,IF(ABS(AK65-(AC65+AI65))&lt;0.001,0,AK65-(AC65+AI65)))</f>
        <v>0</v>
      </c>
      <c r="BT65" s="334">
        <f t="shared" ref="BT65" si="380">IF(ABS(AL65-(AD65+AJ65))&lt;0.001,0,AL65-(AD65+AJ65))</f>
        <v>-1</v>
      </c>
      <c r="BU65" s="211"/>
      <c r="BV65" s="606"/>
      <c r="BW65" s="606"/>
      <c r="BX65" s="606"/>
      <c r="BY65" s="606"/>
      <c r="BZ65" s="606"/>
      <c r="CA65" s="606"/>
      <c r="CB65" s="334">
        <f t="shared" ref="CB65" si="381">IF(ABS(AZ65-(AR65+AX65))&lt;0.001,0,AZ65-(AR65+AX65))</f>
        <v>0</v>
      </c>
      <c r="CC65" s="334">
        <f t="shared" ref="CC65" si="382">IF(ABS(BA65-(AS65+AY65))&lt;0.001,0,BA65-(AS65+AY65))</f>
        <v>0</v>
      </c>
      <c r="CD65" s="354"/>
    </row>
    <row r="66" spans="1:82" s="73" customFormat="1" ht="15" customHeight="1">
      <c r="A66" s="950"/>
      <c r="D66" s="73" t="s">
        <v>47</v>
      </c>
      <c r="H66" s="74"/>
      <c r="J66" s="216"/>
      <c r="L66" s="216"/>
      <c r="M66" s="217"/>
      <c r="N66" s="216"/>
      <c r="O66" s="217"/>
      <c r="P66" s="216"/>
      <c r="R66" s="216"/>
      <c r="S66" s="217"/>
      <c r="T66" s="216"/>
      <c r="U66" s="75"/>
      <c r="V66" s="216"/>
      <c r="Y66" s="216"/>
      <c r="AA66" s="216"/>
      <c r="AB66" s="217"/>
      <c r="AC66" s="216"/>
      <c r="AD66" s="217"/>
      <c r="AE66" s="216"/>
      <c r="AG66" s="216"/>
      <c r="AH66" s="217"/>
      <c r="AI66" s="216"/>
      <c r="AJ66" s="75"/>
      <c r="AK66" s="216"/>
      <c r="AL66" s="73">
        <v>0.158</v>
      </c>
      <c r="AN66" s="216"/>
      <c r="AP66" s="216"/>
      <c r="AQ66" s="217"/>
      <c r="AR66" s="216"/>
      <c r="AS66" s="217"/>
      <c r="AT66" s="216"/>
      <c r="AV66" s="216"/>
      <c r="AW66" s="217"/>
      <c r="AX66" s="216"/>
      <c r="AY66" s="75"/>
      <c r="AZ66" s="216"/>
      <c r="BC66" s="373"/>
      <c r="BD66" s="606"/>
      <c r="BE66" s="606"/>
      <c r="BF66" s="606"/>
      <c r="BG66" s="606"/>
      <c r="BH66" s="606"/>
      <c r="BI66" s="606"/>
      <c r="BJ66" s="606"/>
      <c r="BK66" s="606"/>
      <c r="BM66" s="606"/>
      <c r="BN66" s="606"/>
      <c r="BO66" s="606"/>
      <c r="BP66" s="606"/>
      <c r="BQ66" s="606"/>
      <c r="BR66" s="606"/>
      <c r="BS66" s="606"/>
      <c r="BT66" s="606"/>
      <c r="BV66" s="606"/>
      <c r="BW66" s="606"/>
      <c r="BX66" s="606"/>
      <c r="BY66" s="606"/>
      <c r="BZ66" s="606"/>
      <c r="CA66" s="606"/>
      <c r="CB66" s="606"/>
      <c r="CC66" s="606"/>
      <c r="CD66" s="75"/>
    </row>
    <row r="67" spans="1:82" s="208" customFormat="1" ht="15" customHeight="1">
      <c r="B67" s="48"/>
      <c r="C67" s="48"/>
      <c r="D67" s="48" t="s">
        <v>33</v>
      </c>
      <c r="E67" s="48"/>
      <c r="F67" s="48"/>
      <c r="H67" s="11"/>
      <c r="J67" s="232"/>
      <c r="K67" s="49"/>
      <c r="L67" s="232"/>
      <c r="M67" s="215"/>
      <c r="N67" s="232"/>
      <c r="O67" s="215"/>
      <c r="P67" s="232"/>
      <c r="Q67" s="49"/>
      <c r="R67" s="232"/>
      <c r="S67" s="215"/>
      <c r="T67" s="232"/>
      <c r="U67" s="50"/>
      <c r="V67" s="232"/>
      <c r="W67" s="49">
        <v>674</v>
      </c>
      <c r="Y67" s="232"/>
      <c r="Z67" s="49"/>
      <c r="AA67" s="232"/>
      <c r="AB67" s="215"/>
      <c r="AC67" s="232"/>
      <c r="AD67" s="215">
        <v>311</v>
      </c>
      <c r="AE67" s="232"/>
      <c r="AF67" s="49"/>
      <c r="AG67" s="232"/>
      <c r="AH67" s="215"/>
      <c r="AI67" s="232"/>
      <c r="AJ67" s="50">
        <v>299</v>
      </c>
      <c r="AK67" s="232">
        <v>691</v>
      </c>
      <c r="AL67" s="49">
        <v>610</v>
      </c>
      <c r="AN67" s="232"/>
      <c r="AO67" s="49"/>
      <c r="AP67" s="232"/>
      <c r="AQ67" s="215"/>
      <c r="AR67" s="232"/>
      <c r="AS67" s="215"/>
      <c r="AT67" s="232"/>
      <c r="AU67" s="49"/>
      <c r="AV67" s="232"/>
      <c r="AW67" s="215"/>
      <c r="AX67" s="232"/>
      <c r="AY67" s="50"/>
      <c r="AZ67" s="232"/>
      <c r="BA67" s="49"/>
      <c r="BC67" s="350"/>
      <c r="BD67" s="606"/>
      <c r="BE67" s="606"/>
      <c r="BF67" s="606"/>
      <c r="BG67" s="606"/>
      <c r="BH67" s="606"/>
      <c r="BI67" s="606"/>
      <c r="BJ67" s="334">
        <f t="shared" ref="BJ67" si="383">IF(ABS(V67-(N67+T67))&lt;0.001,0,V67-(N67+T67))</f>
        <v>0</v>
      </c>
      <c r="BK67" s="334">
        <f>IF(BK$6="OFF",0,IF(BK62=2016,0,IF(ABS(W67-(O67+U67))&lt;0.001,0,W67-(O67+U67))))</f>
        <v>0</v>
      </c>
      <c r="BL67" s="211"/>
      <c r="BM67" s="606"/>
      <c r="BN67" s="606"/>
      <c r="BO67" s="606"/>
      <c r="BP67" s="606"/>
      <c r="BQ67" s="606"/>
      <c r="BR67" s="606"/>
      <c r="BS67" s="334">
        <f>IF(BS$6="OFF",0,IF(ABS(AK67-(AC67+AI67))&lt;0.001,0,AK67-(AC67+AI67)))</f>
        <v>0</v>
      </c>
      <c r="BT67" s="334">
        <f t="shared" ref="BT67" si="384">IF(ABS(AL67-(AD67+AJ67))&lt;0.001,0,AL67-(AD67+AJ67))</f>
        <v>0</v>
      </c>
      <c r="BU67" s="211"/>
      <c r="BV67" s="606"/>
      <c r="BW67" s="606"/>
      <c r="BX67" s="606"/>
      <c r="BY67" s="606"/>
      <c r="BZ67" s="606"/>
      <c r="CA67" s="606"/>
      <c r="CB67" s="334">
        <f t="shared" ref="CB67" si="385">IF(ABS(AZ67-(AR67+AX67))&lt;0.001,0,AZ67-(AR67+AX67))</f>
        <v>0</v>
      </c>
      <c r="CC67" s="334">
        <f t="shared" ref="CC67" si="386">IF(ABS(BA67-(AS67+AY67))&lt;0.001,0,BA67-(AS67+AY67))</f>
        <v>0</v>
      </c>
      <c r="CD67" s="354"/>
    </row>
    <row r="68" spans="1:82" s="73" customFormat="1" ht="15" customHeight="1">
      <c r="A68" s="950"/>
      <c r="D68" s="73" t="s">
        <v>47</v>
      </c>
      <c r="H68" s="74"/>
      <c r="J68" s="216"/>
      <c r="L68" s="216"/>
      <c r="M68" s="217"/>
      <c r="N68" s="216"/>
      <c r="O68" s="217"/>
      <c r="P68" s="216"/>
      <c r="R68" s="216"/>
      <c r="S68" s="217"/>
      <c r="T68" s="216"/>
      <c r="U68" s="75"/>
      <c r="V68" s="216"/>
      <c r="Y68" s="216"/>
      <c r="AA68" s="216"/>
      <c r="AB68" s="217"/>
      <c r="AC68" s="216"/>
      <c r="AD68" s="217"/>
      <c r="AE68" s="216"/>
      <c r="AG68" s="216"/>
      <c r="AH68" s="217"/>
      <c r="AI68" s="216"/>
      <c r="AJ68" s="75"/>
      <c r="AK68" s="216"/>
      <c r="AL68" s="73">
        <v>-0.11700000000000001</v>
      </c>
      <c r="AN68" s="216"/>
      <c r="AP68" s="216"/>
      <c r="AQ68" s="217"/>
      <c r="AR68" s="216"/>
      <c r="AS68" s="217"/>
      <c r="AT68" s="216"/>
      <c r="AV68" s="216"/>
      <c r="AW68" s="217"/>
      <c r="AX68" s="216"/>
      <c r="AY68" s="75"/>
      <c r="AZ68" s="216"/>
      <c r="BC68" s="373"/>
      <c r="BD68" s="606"/>
      <c r="BE68" s="606"/>
      <c r="BF68" s="606"/>
      <c r="BG68" s="606"/>
      <c r="BH68" s="606"/>
      <c r="BI68" s="606"/>
      <c r="BJ68" s="606"/>
      <c r="BK68" s="606"/>
      <c r="BM68" s="606"/>
      <c r="BN68" s="606"/>
      <c r="BO68" s="606"/>
      <c r="BP68" s="606"/>
      <c r="BQ68" s="606"/>
      <c r="BR68" s="606"/>
      <c r="BS68" s="606"/>
      <c r="BT68" s="606"/>
      <c r="BV68" s="606"/>
      <c r="BW68" s="606"/>
      <c r="BX68" s="606"/>
      <c r="BY68" s="606"/>
      <c r="BZ68" s="606"/>
      <c r="CA68" s="606"/>
      <c r="CB68" s="606"/>
      <c r="CC68" s="606"/>
      <c r="CD68" s="75"/>
    </row>
    <row r="69" spans="1:82" s="208" customFormat="1" ht="15" customHeight="1">
      <c r="B69" s="48"/>
      <c r="C69" s="48"/>
      <c r="D69" s="48" t="s">
        <v>90</v>
      </c>
      <c r="E69" s="48"/>
      <c r="F69" s="48"/>
      <c r="H69" s="11"/>
      <c r="J69" s="232"/>
      <c r="K69" s="49"/>
      <c r="L69" s="232"/>
      <c r="M69" s="215"/>
      <c r="N69" s="232"/>
      <c r="O69" s="215"/>
      <c r="P69" s="232"/>
      <c r="Q69" s="49"/>
      <c r="R69" s="232"/>
      <c r="S69" s="215"/>
      <c r="T69" s="232"/>
      <c r="U69" s="50"/>
      <c r="V69" s="232"/>
      <c r="W69" s="49">
        <v>322</v>
      </c>
      <c r="Y69" s="232"/>
      <c r="Z69" s="49"/>
      <c r="AA69" s="232"/>
      <c r="AB69" s="215"/>
      <c r="AC69" s="232"/>
      <c r="AD69" s="215">
        <v>147</v>
      </c>
      <c r="AE69" s="232"/>
      <c r="AF69" s="49"/>
      <c r="AG69" s="232"/>
      <c r="AH69" s="215"/>
      <c r="AI69" s="232"/>
      <c r="AJ69" s="50">
        <v>148</v>
      </c>
      <c r="AK69" s="232">
        <v>322</v>
      </c>
      <c r="AL69" s="49">
        <v>295</v>
      </c>
      <c r="AN69" s="232"/>
      <c r="AO69" s="49"/>
      <c r="AP69" s="232"/>
      <c r="AQ69" s="215"/>
      <c r="AR69" s="232"/>
      <c r="AS69" s="215"/>
      <c r="AT69" s="232"/>
      <c r="AU69" s="49"/>
      <c r="AV69" s="232"/>
      <c r="AW69" s="215"/>
      <c r="AX69" s="232"/>
      <c r="AY69" s="50"/>
      <c r="AZ69" s="232"/>
      <c r="BA69" s="49"/>
      <c r="BC69" s="350"/>
      <c r="BD69" s="606"/>
      <c r="BE69" s="606"/>
      <c r="BF69" s="606"/>
      <c r="BG69" s="606"/>
      <c r="BH69" s="606"/>
      <c r="BI69" s="606"/>
      <c r="BJ69" s="334">
        <f t="shared" ref="BJ69" si="387">IF(ABS(V69-(N69+T69))&lt;0.001,0,V69-(N69+T69))</f>
        <v>0</v>
      </c>
      <c r="BK69" s="334">
        <f>IF(BK$6="OFF",0,IF(BK64=2016,0,IF(ABS(W69-(O69+U69))&lt;0.001,0,W69-(O69+U69))))</f>
        <v>0</v>
      </c>
      <c r="BL69" s="211"/>
      <c r="BM69" s="606"/>
      <c r="BN69" s="606"/>
      <c r="BO69" s="606"/>
      <c r="BP69" s="606"/>
      <c r="BQ69" s="606"/>
      <c r="BR69" s="606"/>
      <c r="BS69" s="334">
        <f>IF(BS$6="OFF",0,IF(ABS(AK69-(AC69+AI69))&lt;0.001,0,AK69-(AC69+AI69)))</f>
        <v>0</v>
      </c>
      <c r="BT69" s="334">
        <f t="shared" ref="BT69" si="388">IF(ABS(AL69-(AD69+AJ69))&lt;0.001,0,AL69-(AD69+AJ69))</f>
        <v>0</v>
      </c>
      <c r="BU69" s="211"/>
      <c r="BV69" s="606"/>
      <c r="BW69" s="606"/>
      <c r="BX69" s="606"/>
      <c r="BY69" s="606"/>
      <c r="BZ69" s="606"/>
      <c r="CA69" s="606"/>
      <c r="CB69" s="334">
        <f t="shared" ref="CB69" si="389">IF(ABS(AZ69-(AR69+AX69))&lt;0.001,0,AZ69-(AR69+AX69))</f>
        <v>0</v>
      </c>
      <c r="CC69" s="334">
        <f t="shared" ref="CC69" si="390">IF(ABS(BA69-(AS69+AY69))&lt;0.001,0,BA69-(AS69+AY69))</f>
        <v>0</v>
      </c>
      <c r="CD69" s="354"/>
    </row>
    <row r="70" spans="1:82" s="73" customFormat="1" ht="15" customHeight="1">
      <c r="A70" s="950"/>
      <c r="D70" s="73" t="s">
        <v>47</v>
      </c>
      <c r="H70" s="74"/>
      <c r="J70" s="216"/>
      <c r="L70" s="216"/>
      <c r="M70" s="217"/>
      <c r="N70" s="216"/>
      <c r="O70" s="217"/>
      <c r="P70" s="216"/>
      <c r="R70" s="216"/>
      <c r="S70" s="217"/>
      <c r="T70" s="216"/>
      <c r="U70" s="75"/>
      <c r="V70" s="216"/>
      <c r="Y70" s="216"/>
      <c r="AA70" s="216"/>
      <c r="AB70" s="217"/>
      <c r="AC70" s="216"/>
      <c r="AD70" s="217"/>
      <c r="AE70" s="216"/>
      <c r="AG70" s="216"/>
      <c r="AH70" s="217"/>
      <c r="AI70" s="216"/>
      <c r="AJ70" s="75"/>
      <c r="AK70" s="216"/>
      <c r="AL70" s="73">
        <v>-8.3000000000000004E-2</v>
      </c>
      <c r="AN70" s="216"/>
      <c r="AP70" s="216"/>
      <c r="AQ70" s="217"/>
      <c r="AR70" s="216"/>
      <c r="AS70" s="217"/>
      <c r="AT70" s="216"/>
      <c r="AV70" s="216"/>
      <c r="AW70" s="217"/>
      <c r="AX70" s="216"/>
      <c r="AY70" s="75"/>
      <c r="AZ70" s="216"/>
      <c r="BC70" s="373"/>
      <c r="BD70" s="606"/>
      <c r="BE70" s="606"/>
      <c r="BF70" s="606"/>
      <c r="BG70" s="606"/>
      <c r="BH70" s="606"/>
      <c r="BI70" s="606"/>
      <c r="BJ70" s="606"/>
      <c r="BK70" s="606"/>
      <c r="BM70" s="606"/>
      <c r="BN70" s="606"/>
      <c r="BO70" s="606"/>
      <c r="BP70" s="606"/>
      <c r="BQ70" s="606"/>
      <c r="BR70" s="606"/>
      <c r="BS70" s="606"/>
      <c r="BT70" s="606"/>
      <c r="BV70" s="606"/>
      <c r="BW70" s="606"/>
      <c r="BX70" s="606"/>
      <c r="BY70" s="606"/>
      <c r="BZ70" s="606"/>
      <c r="CA70" s="606"/>
      <c r="CB70" s="606"/>
      <c r="CC70" s="606"/>
      <c r="CD70" s="75"/>
    </row>
    <row r="71" spans="1:82" s="208" customFormat="1" ht="15" customHeight="1">
      <c r="B71" s="48"/>
      <c r="C71" s="48"/>
      <c r="D71" s="48" t="s">
        <v>134</v>
      </c>
      <c r="E71" s="48"/>
      <c r="F71" s="48"/>
      <c r="H71" s="11"/>
      <c r="J71" s="232"/>
      <c r="K71" s="49"/>
      <c r="L71" s="232"/>
      <c r="M71" s="215"/>
      <c r="N71" s="232"/>
      <c r="O71" s="215"/>
      <c r="P71" s="232"/>
      <c r="Q71" s="49"/>
      <c r="R71" s="232"/>
      <c r="S71" s="215"/>
      <c r="T71" s="232"/>
      <c r="U71" s="50"/>
      <c r="V71" s="232"/>
      <c r="W71" s="49">
        <v>563</v>
      </c>
      <c r="Y71" s="232"/>
      <c r="Z71" s="49"/>
      <c r="AA71" s="232"/>
      <c r="AB71" s="215"/>
      <c r="AC71" s="232"/>
      <c r="AD71" s="215">
        <v>295</v>
      </c>
      <c r="AE71" s="232"/>
      <c r="AF71" s="49"/>
      <c r="AG71" s="232"/>
      <c r="AH71" s="215"/>
      <c r="AI71" s="232"/>
      <c r="AJ71" s="50">
        <v>256</v>
      </c>
      <c r="AK71" s="232">
        <v>565</v>
      </c>
      <c r="AL71" s="49">
        <v>551</v>
      </c>
      <c r="AN71" s="232"/>
      <c r="AO71" s="49"/>
      <c r="AP71" s="232"/>
      <c r="AQ71" s="215"/>
      <c r="AR71" s="232"/>
      <c r="AS71" s="215"/>
      <c r="AT71" s="232"/>
      <c r="AU71" s="49"/>
      <c r="AV71" s="232"/>
      <c r="AW71" s="215"/>
      <c r="AX71" s="232"/>
      <c r="AY71" s="50"/>
      <c r="AZ71" s="232"/>
      <c r="BA71" s="49"/>
      <c r="BC71" s="350"/>
      <c r="BD71" s="606"/>
      <c r="BE71" s="606"/>
      <c r="BF71" s="606"/>
      <c r="BG71" s="606"/>
      <c r="BH71" s="606"/>
      <c r="BI71" s="606"/>
      <c r="BJ71" s="334">
        <f t="shared" ref="BJ71" si="391">IF(ABS(V71-(N71+T71))&lt;0.001,0,V71-(N71+T71))</f>
        <v>0</v>
      </c>
      <c r="BK71" s="334">
        <f>IF(BK$6="OFF",0,IF(BK66=2016,0,IF(ABS(W71-(O71+U71))&lt;0.001,0,W71-(O71+U71))))</f>
        <v>0</v>
      </c>
      <c r="BL71" s="211"/>
      <c r="BM71" s="606"/>
      <c r="BN71" s="606"/>
      <c r="BO71" s="606"/>
      <c r="BP71" s="606"/>
      <c r="BQ71" s="606"/>
      <c r="BR71" s="606"/>
      <c r="BS71" s="334">
        <f>IF(BS$6="OFF",0,IF(ABS(AK71-(AC71+AI71))&lt;0.001,0,AK71-(AC71+AI71)))</f>
        <v>0</v>
      </c>
      <c r="BT71" s="334">
        <f t="shared" ref="BT71" si="392">IF(ABS(AL71-(AD71+AJ71))&lt;0.001,0,AL71-(AD71+AJ71))</f>
        <v>0</v>
      </c>
      <c r="BU71" s="211"/>
      <c r="BV71" s="606"/>
      <c r="BW71" s="606"/>
      <c r="BX71" s="606"/>
      <c r="BY71" s="606"/>
      <c r="BZ71" s="606"/>
      <c r="CA71" s="606"/>
      <c r="CB71" s="334">
        <f t="shared" ref="CB71" si="393">IF(ABS(AZ71-(AR71+AX71))&lt;0.001,0,AZ71-(AR71+AX71))</f>
        <v>0</v>
      </c>
      <c r="CC71" s="334">
        <f t="shared" ref="CC71" si="394">IF(ABS(BA71-(AS71+AY71))&lt;0.001,0,BA71-(AS71+AY71))</f>
        <v>0</v>
      </c>
      <c r="CD71" s="354"/>
    </row>
    <row r="72" spans="1:82" s="73" customFormat="1" ht="15" customHeight="1">
      <c r="A72" s="950"/>
      <c r="D72" s="73" t="s">
        <v>47</v>
      </c>
      <c r="H72" s="74"/>
      <c r="J72" s="216"/>
      <c r="L72" s="216"/>
      <c r="M72" s="217"/>
      <c r="N72" s="216"/>
      <c r="O72" s="217"/>
      <c r="P72" s="216"/>
      <c r="R72" s="216"/>
      <c r="S72" s="217"/>
      <c r="T72" s="216"/>
      <c r="U72" s="75"/>
      <c r="V72" s="216"/>
      <c r="Y72" s="216"/>
      <c r="AA72" s="216"/>
      <c r="AB72" s="217"/>
      <c r="AC72" s="216"/>
      <c r="AD72" s="217"/>
      <c r="AE72" s="216"/>
      <c r="AG72" s="216"/>
      <c r="AH72" s="217"/>
      <c r="AI72" s="216"/>
      <c r="AJ72" s="75"/>
      <c r="AK72" s="216"/>
      <c r="AL72" s="73">
        <v>-2.5000000000000001E-2</v>
      </c>
      <c r="AN72" s="216"/>
      <c r="AP72" s="216"/>
      <c r="AQ72" s="217"/>
      <c r="AR72" s="216"/>
      <c r="AS72" s="217"/>
      <c r="AT72" s="216"/>
      <c r="AV72" s="216"/>
      <c r="AW72" s="217"/>
      <c r="AX72" s="216"/>
      <c r="AY72" s="75"/>
      <c r="AZ72" s="216"/>
      <c r="BC72" s="373"/>
      <c r="BD72" s="606"/>
      <c r="BE72" s="606"/>
      <c r="BF72" s="606"/>
      <c r="BG72" s="606"/>
      <c r="BH72" s="606"/>
      <c r="BI72" s="606"/>
      <c r="BJ72" s="606"/>
      <c r="BK72" s="606"/>
      <c r="BM72" s="606"/>
      <c r="BN72" s="606"/>
      <c r="BO72" s="606"/>
      <c r="BP72" s="606"/>
      <c r="BQ72" s="606"/>
      <c r="BR72" s="606"/>
      <c r="BS72" s="606"/>
      <c r="BT72" s="606"/>
      <c r="BV72" s="606"/>
      <c r="BW72" s="606"/>
      <c r="BX72" s="606"/>
      <c r="BY72" s="606"/>
      <c r="BZ72" s="606"/>
      <c r="CA72" s="606"/>
      <c r="CB72" s="606"/>
      <c r="CC72" s="606"/>
      <c r="CD72" s="75"/>
    </row>
    <row r="73" spans="1:82" s="73" customFormat="1" ht="15" customHeight="1">
      <c r="A73" s="950"/>
      <c r="B73" s="96"/>
      <c r="D73" s="96" t="s">
        <v>10</v>
      </c>
      <c r="H73" s="74"/>
      <c r="J73" s="109"/>
      <c r="K73" s="109"/>
      <c r="L73" s="109"/>
      <c r="M73" s="458"/>
      <c r="N73" s="109"/>
      <c r="O73" s="458"/>
      <c r="P73" s="109"/>
      <c r="Q73" s="109"/>
      <c r="R73" s="109"/>
      <c r="S73" s="458"/>
      <c r="T73" s="109"/>
      <c r="U73" s="112"/>
      <c r="V73" s="109"/>
      <c r="W73" s="109">
        <v>0</v>
      </c>
      <c r="Y73" s="109"/>
      <c r="Z73" s="109"/>
      <c r="AA73" s="109"/>
      <c r="AB73" s="458"/>
      <c r="AC73" s="109"/>
      <c r="AD73" s="458">
        <v>0</v>
      </c>
      <c r="AE73" s="109"/>
      <c r="AF73" s="109"/>
      <c r="AG73" s="109"/>
      <c r="AH73" s="458"/>
      <c r="AI73" s="109"/>
      <c r="AJ73" s="112">
        <v>0</v>
      </c>
      <c r="AK73" s="109">
        <v>0</v>
      </c>
      <c r="AL73" s="109">
        <v>0</v>
      </c>
      <c r="AN73" s="109"/>
      <c r="AO73" s="109"/>
      <c r="AP73" s="109"/>
      <c r="AQ73" s="458"/>
      <c r="AR73" s="109"/>
      <c r="AS73" s="458"/>
      <c r="AT73" s="109"/>
      <c r="AU73" s="109"/>
      <c r="AV73" s="109"/>
      <c r="AW73" s="458"/>
      <c r="AX73" s="109"/>
      <c r="AY73" s="112"/>
      <c r="AZ73" s="109"/>
      <c r="BA73" s="109"/>
      <c r="BC73" s="373"/>
      <c r="BD73" s="606"/>
      <c r="BE73" s="606"/>
      <c r="BF73" s="606"/>
      <c r="BG73" s="606"/>
      <c r="BH73" s="606"/>
      <c r="BI73" s="606"/>
      <c r="BJ73" s="334">
        <f t="shared" ref="BJ73" si="395">IF(ABS(V73-(N73+T73))&lt;0.001,0,V73-(N73+T73))</f>
        <v>0</v>
      </c>
      <c r="BK73" s="334">
        <f t="shared" ref="BK73:BK74" si="396">IF(BK$6="OFF",0,IF(BK68=2016,0,IF(ABS(W73-(O73+U73))&lt;0.001,0,W73-(O73+U73))))</f>
        <v>0</v>
      </c>
      <c r="BL73" s="90"/>
      <c r="BM73" s="606"/>
      <c r="BN73" s="606"/>
      <c r="BO73" s="606"/>
      <c r="BP73" s="606"/>
      <c r="BQ73" s="606"/>
      <c r="BR73" s="606"/>
      <c r="BS73" s="334">
        <f t="shared" ref="BS73:BS74" si="397">IF(BS$6="OFF",0,IF(ABS(AK73-(AC73+AI73))&lt;0.001,0,AK73-(AC73+AI73)))</f>
        <v>0</v>
      </c>
      <c r="BT73" s="334">
        <f t="shared" ref="BT73" si="398">IF(ABS(AL73-(AD73+AJ73))&lt;0.001,0,AL73-(AD73+AJ73))</f>
        <v>0</v>
      </c>
      <c r="BU73" s="90"/>
      <c r="BV73" s="606"/>
      <c r="BW73" s="606"/>
      <c r="BX73" s="606"/>
      <c r="BY73" s="606"/>
      <c r="BZ73" s="606"/>
      <c r="CA73" s="606"/>
      <c r="CB73" s="334">
        <f t="shared" ref="CB73" si="399">IF(ABS(AZ73-(AR73+AX73))&lt;0.001,0,AZ73-(AR73+AX73))</f>
        <v>0</v>
      </c>
      <c r="CC73" s="334">
        <f t="shared" ref="CC73" si="400">IF(ABS(BA73-(AS73+AY73))&lt;0.001,0,BA73-(AS73+AY73))</f>
        <v>0</v>
      </c>
      <c r="CD73" s="75"/>
    </row>
    <row r="74" spans="1:82" s="208" customFormat="1" ht="15" customHeight="1">
      <c r="B74" s="48"/>
      <c r="C74" s="48" t="s">
        <v>91</v>
      </c>
      <c r="D74" s="48"/>
      <c r="E74" s="48"/>
      <c r="F74" s="48"/>
      <c r="H74" s="11"/>
      <c r="J74" s="232"/>
      <c r="K74" s="49"/>
      <c r="L74" s="232"/>
      <c r="M74" s="215"/>
      <c r="N74" s="232"/>
      <c r="O74" s="215"/>
      <c r="P74" s="232"/>
      <c r="Q74" s="49"/>
      <c r="R74" s="232"/>
      <c r="S74" s="215"/>
      <c r="T74" s="232"/>
      <c r="U74" s="50"/>
      <c r="V74" s="232"/>
      <c r="W74" s="49">
        <v>1658</v>
      </c>
      <c r="Y74" s="232"/>
      <c r="Z74" s="49"/>
      <c r="AA74" s="232"/>
      <c r="AB74" s="215"/>
      <c r="AC74" s="232"/>
      <c r="AD74" s="215">
        <v>764</v>
      </c>
      <c r="AE74" s="232"/>
      <c r="AF74" s="49"/>
      <c r="AG74" s="232"/>
      <c r="AH74" s="215"/>
      <c r="AI74" s="232"/>
      <c r="AJ74" s="50">
        <v>848</v>
      </c>
      <c r="AK74" s="232">
        <v>1506</v>
      </c>
      <c r="AL74" s="49">
        <v>1612</v>
      </c>
      <c r="AN74" s="232"/>
      <c r="AO74" s="49"/>
      <c r="AP74" s="232"/>
      <c r="AQ74" s="215"/>
      <c r="AR74" s="232"/>
      <c r="AS74" s="215"/>
      <c r="AT74" s="232"/>
      <c r="AU74" s="49"/>
      <c r="AV74" s="232"/>
      <c r="AW74" s="215"/>
      <c r="AX74" s="232"/>
      <c r="AY74" s="50"/>
      <c r="AZ74" s="232"/>
      <c r="BA74" s="49"/>
      <c r="BC74" s="350"/>
      <c r="BD74" s="606"/>
      <c r="BE74" s="606"/>
      <c r="BF74" s="606"/>
      <c r="BG74" s="606"/>
      <c r="BH74" s="606"/>
      <c r="BI74" s="606"/>
      <c r="BJ74" s="334">
        <f t="shared" ref="BJ74" si="401">IF(ABS(V74-(N74+T74))&lt;0.001,0,V74-(N74+T74))</f>
        <v>0</v>
      </c>
      <c r="BK74" s="334">
        <f t="shared" si="396"/>
        <v>0</v>
      </c>
      <c r="BL74" s="211"/>
      <c r="BM74" s="606"/>
      <c r="BN74" s="606"/>
      <c r="BO74" s="606"/>
      <c r="BP74" s="606"/>
      <c r="BQ74" s="606"/>
      <c r="BR74" s="606"/>
      <c r="BS74" s="334">
        <f t="shared" si="397"/>
        <v>0</v>
      </c>
      <c r="BT74" s="334">
        <f t="shared" ref="BT74" si="402">IF(ABS(AL74-(AD74+AJ74))&lt;0.001,0,AL74-(AD74+AJ74))</f>
        <v>0</v>
      </c>
      <c r="BU74" s="211"/>
      <c r="BV74" s="606"/>
      <c r="BW74" s="606"/>
      <c r="BX74" s="606"/>
      <c r="BY74" s="606"/>
      <c r="BZ74" s="606"/>
      <c r="CA74" s="606"/>
      <c r="CB74" s="334">
        <f t="shared" ref="CB74" si="403">IF(ABS(AZ74-(AR74+AX74))&lt;0.001,0,AZ74-(AR74+AX74))</f>
        <v>0</v>
      </c>
      <c r="CC74" s="334">
        <f t="shared" ref="CC74" si="404">IF(ABS(BA74-(AS74+AY74))&lt;0.001,0,BA74-(AS74+AY74))</f>
        <v>0</v>
      </c>
      <c r="CD74" s="354"/>
    </row>
    <row r="75" spans="1:82" s="73" customFormat="1" ht="15" customHeight="1">
      <c r="A75" s="950"/>
      <c r="C75" s="73" t="s">
        <v>47</v>
      </c>
      <c r="H75" s="74"/>
      <c r="J75" s="216"/>
      <c r="L75" s="216"/>
      <c r="M75" s="217"/>
      <c r="N75" s="216"/>
      <c r="O75" s="217"/>
      <c r="P75" s="216"/>
      <c r="R75" s="216"/>
      <c r="S75" s="217"/>
      <c r="T75" s="216"/>
      <c r="U75" s="75"/>
      <c r="V75" s="216"/>
      <c r="Y75" s="216"/>
      <c r="AA75" s="216"/>
      <c r="AB75" s="217"/>
      <c r="AC75" s="216"/>
      <c r="AD75" s="217"/>
      <c r="AE75" s="216"/>
      <c r="AG75" s="216"/>
      <c r="AH75" s="217"/>
      <c r="AI75" s="216"/>
      <c r="AJ75" s="75"/>
      <c r="AK75" s="216"/>
      <c r="AL75" s="73">
        <v>7.0000000000000007E-2</v>
      </c>
      <c r="AN75" s="216"/>
      <c r="AP75" s="216"/>
      <c r="AQ75" s="217"/>
      <c r="AR75" s="216"/>
      <c r="AS75" s="217"/>
      <c r="AT75" s="216"/>
      <c r="AV75" s="216"/>
      <c r="AW75" s="217"/>
      <c r="AX75" s="216"/>
      <c r="AY75" s="75"/>
      <c r="AZ75" s="216"/>
      <c r="BC75" s="373"/>
      <c r="BD75" s="606"/>
      <c r="BE75" s="606"/>
      <c r="BF75" s="606"/>
      <c r="BG75" s="606"/>
      <c r="BH75" s="606"/>
      <c r="BI75" s="606"/>
      <c r="BJ75" s="606"/>
      <c r="BK75" s="606"/>
      <c r="BM75" s="606"/>
      <c r="BN75" s="606"/>
      <c r="BO75" s="606"/>
      <c r="BP75" s="606"/>
      <c r="BQ75" s="606"/>
      <c r="BR75" s="606"/>
      <c r="BS75" s="606"/>
      <c r="BT75" s="606"/>
      <c r="BV75" s="606"/>
      <c r="BW75" s="606"/>
      <c r="BX75" s="606"/>
      <c r="BY75" s="606"/>
      <c r="BZ75" s="606"/>
      <c r="CA75" s="606"/>
      <c r="CB75" s="606"/>
      <c r="CC75" s="606"/>
      <c r="CD75" s="75"/>
    </row>
    <row r="76" spans="1:82" s="208" customFormat="1" ht="15" customHeight="1">
      <c r="B76" s="48"/>
      <c r="C76" s="48" t="s">
        <v>101</v>
      </c>
      <c r="D76" s="48"/>
      <c r="E76" s="48"/>
      <c r="F76" s="48"/>
      <c r="H76" s="11"/>
      <c r="J76" s="232"/>
      <c r="K76" s="49"/>
      <c r="L76" s="232"/>
      <c r="M76" s="215"/>
      <c r="N76" s="232"/>
      <c r="O76" s="215"/>
      <c r="P76" s="232"/>
      <c r="Q76" s="49"/>
      <c r="R76" s="232"/>
      <c r="S76" s="215"/>
      <c r="T76" s="232"/>
      <c r="U76" s="50"/>
      <c r="V76" s="232"/>
      <c r="W76" s="49">
        <v>1336</v>
      </c>
      <c r="Y76" s="232"/>
      <c r="Z76" s="49"/>
      <c r="AA76" s="232"/>
      <c r="AB76" s="215"/>
      <c r="AC76" s="232"/>
      <c r="AD76" s="215">
        <v>627</v>
      </c>
      <c r="AE76" s="232"/>
      <c r="AF76" s="49"/>
      <c r="AG76" s="232"/>
      <c r="AH76" s="215"/>
      <c r="AI76" s="232"/>
      <c r="AJ76" s="50">
        <v>678</v>
      </c>
      <c r="AK76" s="232">
        <v>1330</v>
      </c>
      <c r="AL76" s="49">
        <v>1306</v>
      </c>
      <c r="AN76" s="232"/>
      <c r="AO76" s="49"/>
      <c r="AP76" s="232"/>
      <c r="AQ76" s="215"/>
      <c r="AR76" s="232"/>
      <c r="AS76" s="215"/>
      <c r="AT76" s="232"/>
      <c r="AU76" s="49"/>
      <c r="AV76" s="232"/>
      <c r="AW76" s="215"/>
      <c r="AX76" s="232"/>
      <c r="AY76" s="50"/>
      <c r="AZ76" s="232"/>
      <c r="BA76" s="49"/>
      <c r="BC76" s="350"/>
      <c r="BD76" s="606"/>
      <c r="BE76" s="606"/>
      <c r="BF76" s="606"/>
      <c r="BG76" s="606"/>
      <c r="BH76" s="606"/>
      <c r="BI76" s="606"/>
      <c r="BJ76" s="334">
        <f>IF(ABS(V76-(N76+T76))&lt;0.001,0,V76-(N76+T76))</f>
        <v>0</v>
      </c>
      <c r="BK76" s="334">
        <f>IF(BK$6="OFF",0,IF(BK71=2016,0,IF(ABS(W76-(O76+U76))&lt;0.001,0,W76-(O76+U76))))</f>
        <v>0</v>
      </c>
      <c r="BL76" s="211"/>
      <c r="BM76" s="606"/>
      <c r="BN76" s="606"/>
      <c r="BO76" s="606"/>
      <c r="BP76" s="606"/>
      <c r="BQ76" s="606"/>
      <c r="BR76" s="606"/>
      <c r="BS76" s="334">
        <f>IF(BS$6="OFF",0,IF(ABS(AK76-(AC76+AI76))&lt;0.001,0,AK76-(AC76+AI76)))</f>
        <v>0</v>
      </c>
      <c r="BT76" s="334">
        <f t="shared" ref="BT76" si="405">IF(ABS(AL76-(AD76+AJ76))&lt;0.001,0,AL76-(AD76+AJ76))</f>
        <v>1</v>
      </c>
      <c r="BU76" s="211"/>
      <c r="BV76" s="606"/>
      <c r="BW76" s="606"/>
      <c r="BX76" s="606"/>
      <c r="BY76" s="606"/>
      <c r="BZ76" s="606"/>
      <c r="CA76" s="606"/>
      <c r="CB76" s="334">
        <f t="shared" ref="CB76" si="406">IF(ABS(AZ76-(AR76+AX76))&lt;0.001,0,AZ76-(AR76+AX76))</f>
        <v>0</v>
      </c>
      <c r="CC76" s="334">
        <f t="shared" ref="CC76" si="407">IF(ABS(BA76-(AS76+AY76))&lt;0.001,0,BA76-(AS76+AY76))</f>
        <v>0</v>
      </c>
      <c r="CD76" s="354"/>
    </row>
    <row r="77" spans="1:82" s="73" customFormat="1" ht="15" customHeight="1">
      <c r="A77" s="950"/>
      <c r="C77" s="73" t="s">
        <v>47</v>
      </c>
      <c r="H77" s="74"/>
      <c r="J77" s="216"/>
      <c r="L77" s="216"/>
      <c r="M77" s="217"/>
      <c r="N77" s="216"/>
      <c r="O77" s="217"/>
      <c r="P77" s="216"/>
      <c r="R77" s="216"/>
      <c r="S77" s="217"/>
      <c r="T77" s="216"/>
      <c r="U77" s="75"/>
      <c r="V77" s="216"/>
      <c r="Y77" s="216"/>
      <c r="AA77" s="216"/>
      <c r="AB77" s="217"/>
      <c r="AC77" s="216"/>
      <c r="AD77" s="217"/>
      <c r="AE77" s="216"/>
      <c r="AG77" s="216"/>
      <c r="AH77" s="217"/>
      <c r="AI77" s="216"/>
      <c r="AJ77" s="75"/>
      <c r="AK77" s="216"/>
      <c r="AL77" s="73">
        <v>-1.9E-2</v>
      </c>
      <c r="AN77" s="216"/>
      <c r="AP77" s="216"/>
      <c r="AQ77" s="217"/>
      <c r="AR77" s="216"/>
      <c r="AS77" s="217"/>
      <c r="AT77" s="216"/>
      <c r="AV77" s="216"/>
      <c r="AW77" s="217"/>
      <c r="AX77" s="216"/>
      <c r="AY77" s="75"/>
      <c r="AZ77" s="216"/>
      <c r="BC77" s="373"/>
      <c r="BD77" s="606"/>
      <c r="BE77" s="606"/>
      <c r="BF77" s="606"/>
      <c r="BG77" s="606"/>
      <c r="BH77" s="606"/>
      <c r="BI77" s="606"/>
      <c r="BJ77" s="606"/>
      <c r="BK77" s="606"/>
      <c r="BM77" s="606"/>
      <c r="BN77" s="606"/>
      <c r="BO77" s="606"/>
      <c r="BP77" s="606"/>
      <c r="BQ77" s="606"/>
      <c r="BR77" s="606"/>
      <c r="BS77" s="606"/>
      <c r="BT77" s="606"/>
      <c r="BV77" s="606"/>
      <c r="BW77" s="606"/>
      <c r="BX77" s="606"/>
      <c r="BY77" s="606"/>
      <c r="BZ77" s="606"/>
      <c r="CA77" s="606"/>
      <c r="CB77" s="606"/>
      <c r="CC77" s="606"/>
      <c r="CD77" s="75"/>
    </row>
    <row r="78" spans="1:82" s="208" customFormat="1" ht="15" customHeight="1">
      <c r="B78" s="48"/>
      <c r="C78" s="48" t="s">
        <v>102</v>
      </c>
      <c r="D78" s="48"/>
      <c r="E78" s="48"/>
      <c r="F78" s="48"/>
      <c r="H78" s="11"/>
      <c r="J78" s="232"/>
      <c r="K78" s="49"/>
      <c r="L78" s="232"/>
      <c r="M78" s="215"/>
      <c r="N78" s="232"/>
      <c r="O78" s="215"/>
      <c r="P78" s="232"/>
      <c r="Q78" s="49"/>
      <c r="R78" s="232"/>
      <c r="S78" s="215"/>
      <c r="T78" s="232"/>
      <c r="U78" s="50"/>
      <c r="V78" s="232"/>
      <c r="W78" s="49">
        <v>-56</v>
      </c>
      <c r="Y78" s="232"/>
      <c r="Z78" s="49"/>
      <c r="AA78" s="232"/>
      <c r="AB78" s="215"/>
      <c r="AC78" s="232"/>
      <c r="AD78" s="215">
        <v>-105</v>
      </c>
      <c r="AE78" s="232"/>
      <c r="AF78" s="49"/>
      <c r="AG78" s="232"/>
      <c r="AH78" s="215"/>
      <c r="AI78" s="232"/>
      <c r="AJ78" s="50">
        <v>27</v>
      </c>
      <c r="AK78" s="232">
        <v>-43</v>
      </c>
      <c r="AL78" s="49">
        <v>-79</v>
      </c>
      <c r="AN78" s="232"/>
      <c r="AO78" s="49"/>
      <c r="AP78" s="232"/>
      <c r="AQ78" s="215"/>
      <c r="AR78" s="232"/>
      <c r="AS78" s="215"/>
      <c r="AT78" s="232"/>
      <c r="AU78" s="49"/>
      <c r="AV78" s="232"/>
      <c r="AW78" s="215"/>
      <c r="AX78" s="232"/>
      <c r="AY78" s="50"/>
      <c r="AZ78" s="232"/>
      <c r="BA78" s="49"/>
      <c r="BC78" s="350"/>
      <c r="BD78" s="606"/>
      <c r="BE78" s="606"/>
      <c r="BF78" s="606"/>
      <c r="BG78" s="606"/>
      <c r="BH78" s="606"/>
      <c r="BI78" s="606"/>
      <c r="BJ78" s="334">
        <f t="shared" ref="BJ78" si="408">IF(ABS(V78-(N78+T78))&lt;0.001,0,V78-(N78+T78))</f>
        <v>0</v>
      </c>
      <c r="BK78" s="334">
        <f>IF(BK$6="OFF",0,IF(BK73=2016,0,IF(ABS(W78-(O78+U78))&lt;0.001,0,W78-(O78+U78))))</f>
        <v>0</v>
      </c>
      <c r="BL78" s="211"/>
      <c r="BM78" s="606"/>
      <c r="BN78" s="606"/>
      <c r="BO78" s="606"/>
      <c r="BP78" s="606"/>
      <c r="BQ78" s="606"/>
      <c r="BR78" s="606"/>
      <c r="BS78" s="334">
        <f>IF(BS$6="OFF",0,IF(ABS(AK78-(AC78+AI78))&lt;0.001,0,AK78-(AC78+AI78)))</f>
        <v>0</v>
      </c>
      <c r="BT78" s="334">
        <f t="shared" ref="BT78" si="409">IF(ABS(AL78-(AD78+AJ78))&lt;0.001,0,AL78-(AD78+AJ78))</f>
        <v>-1</v>
      </c>
      <c r="BU78" s="211"/>
      <c r="BV78" s="606"/>
      <c r="BW78" s="606"/>
      <c r="BX78" s="606"/>
      <c r="BY78" s="606"/>
      <c r="BZ78" s="606"/>
      <c r="CA78" s="606"/>
      <c r="CB78" s="334">
        <f t="shared" ref="CB78" si="410">IF(ABS(AZ78-(AR78+AX78))&lt;0.001,0,AZ78-(AR78+AX78))</f>
        <v>0</v>
      </c>
      <c r="CC78" s="334">
        <f t="shared" ref="CC78" si="411">IF(ABS(BA78-(AS78+AY78))&lt;0.001,0,BA78-(AS78+AY78))</f>
        <v>0</v>
      </c>
      <c r="CD78" s="354"/>
    </row>
    <row r="79" spans="1:82" s="73" customFormat="1" ht="15" customHeight="1">
      <c r="A79" s="950"/>
      <c r="C79" s="73" t="s">
        <v>47</v>
      </c>
      <c r="G79" s="108"/>
      <c r="H79" s="74"/>
      <c r="J79" s="282"/>
      <c r="K79" s="283"/>
      <c r="L79" s="282"/>
      <c r="M79" s="217"/>
      <c r="N79" s="282"/>
      <c r="O79" s="217"/>
      <c r="P79" s="282"/>
      <c r="Q79" s="283"/>
      <c r="R79" s="282"/>
      <c r="S79" s="217"/>
      <c r="T79" s="282"/>
      <c r="U79" s="75"/>
      <c r="V79" s="282"/>
      <c r="W79" s="283"/>
      <c r="Y79" s="282"/>
      <c r="Z79" s="283"/>
      <c r="AA79" s="282"/>
      <c r="AB79" s="217"/>
      <c r="AC79" s="282"/>
      <c r="AD79" s="217"/>
      <c r="AE79" s="282"/>
      <c r="AF79" s="283"/>
      <c r="AG79" s="282"/>
      <c r="AH79" s="217"/>
      <c r="AI79" s="282"/>
      <c r="AJ79" s="75"/>
      <c r="AK79" s="282"/>
      <c r="AL79" s="283">
        <v>0.81799999999999995</v>
      </c>
      <c r="AN79" s="282"/>
      <c r="AO79" s="283"/>
      <c r="AP79" s="282"/>
      <c r="AQ79" s="217"/>
      <c r="AR79" s="282"/>
      <c r="AS79" s="217"/>
      <c r="AT79" s="282"/>
      <c r="AU79" s="283"/>
      <c r="AV79" s="282"/>
      <c r="AW79" s="217"/>
      <c r="AX79" s="282"/>
      <c r="AY79" s="75"/>
      <c r="AZ79" s="282"/>
      <c r="BA79" s="283"/>
      <c r="BC79" s="373"/>
      <c r="BD79" s="915"/>
      <c r="BE79" s="915"/>
      <c r="BF79" s="915"/>
      <c r="BG79" s="915"/>
      <c r="BH79" s="915"/>
      <c r="BI79" s="915"/>
      <c r="BJ79" s="915"/>
      <c r="BK79" s="915"/>
      <c r="BM79" s="915"/>
      <c r="BN79" s="915"/>
      <c r="BO79" s="915"/>
      <c r="BP79" s="915"/>
      <c r="BQ79" s="915"/>
      <c r="BR79" s="915"/>
      <c r="BS79" s="915"/>
      <c r="BT79" s="915"/>
      <c r="BV79" s="915"/>
      <c r="BW79" s="915"/>
      <c r="BX79" s="915"/>
      <c r="BY79" s="915"/>
      <c r="BZ79" s="915"/>
      <c r="CA79" s="915"/>
      <c r="CB79" s="915"/>
      <c r="CC79" s="915"/>
      <c r="CD79" s="75"/>
    </row>
    <row r="80" spans="1:82" s="283" customFormat="1" ht="15" customHeight="1" thickBot="1">
      <c r="A80" s="541"/>
      <c r="B80" s="284"/>
      <c r="C80" s="284" t="s">
        <v>731</v>
      </c>
      <c r="D80" s="284"/>
      <c r="E80" s="284"/>
      <c r="F80" s="284"/>
      <c r="G80" s="54"/>
      <c r="H80" s="285"/>
      <c r="J80" s="281"/>
      <c r="K80" s="281"/>
      <c r="L80" s="281"/>
      <c r="M80" s="286"/>
      <c r="N80" s="619"/>
      <c r="O80" s="620"/>
      <c r="P80" s="281"/>
      <c r="Q80" s="281"/>
      <c r="R80" s="281"/>
      <c r="S80" s="286"/>
      <c r="T80" s="281"/>
      <c r="U80" s="281"/>
      <c r="V80" s="287"/>
      <c r="W80" s="281">
        <v>0</v>
      </c>
      <c r="Y80" s="281"/>
      <c r="Z80" s="281"/>
      <c r="AA80" s="281"/>
      <c r="AB80" s="286"/>
      <c r="AC80" s="619"/>
      <c r="AD80" s="620">
        <v>0</v>
      </c>
      <c r="AE80" s="281"/>
      <c r="AF80" s="281"/>
      <c r="AG80" s="281"/>
      <c r="AH80" s="286"/>
      <c r="AI80" s="281"/>
      <c r="AJ80" s="281">
        <v>0</v>
      </c>
      <c r="AK80" s="287">
        <v>0</v>
      </c>
      <c r="AL80" s="281">
        <v>0</v>
      </c>
      <c r="AN80" s="281"/>
      <c r="AO80" s="281"/>
      <c r="AP80" s="281"/>
      <c r="AQ80" s="286"/>
      <c r="AR80" s="619"/>
      <c r="AS80" s="620"/>
      <c r="AT80" s="281"/>
      <c r="AU80" s="281"/>
      <c r="AV80" s="281"/>
      <c r="AW80" s="286"/>
      <c r="AX80" s="281"/>
      <c r="AY80" s="281"/>
      <c r="AZ80" s="287"/>
      <c r="BA80" s="281"/>
      <c r="BC80" s="373"/>
      <c r="BD80" s="916"/>
      <c r="BE80" s="916"/>
      <c r="BF80" s="916"/>
      <c r="BG80" s="916"/>
      <c r="BH80" s="916"/>
      <c r="BI80" s="916"/>
      <c r="BJ80" s="917">
        <f>IF(ABS(V80-(N80+T80))&lt;0.001,0,V80-(N80+T80))</f>
        <v>0</v>
      </c>
      <c r="BK80" s="917">
        <f>IF(BK$6="OFF",0,IF(BK75=2016,0,IF(ABS(W80-(O80+U80))&lt;0.001,0,W80-(O80+U80))))</f>
        <v>0</v>
      </c>
      <c r="BM80" s="916"/>
      <c r="BN80" s="916"/>
      <c r="BO80" s="916"/>
      <c r="BP80" s="916"/>
      <c r="BQ80" s="916"/>
      <c r="BR80" s="916"/>
      <c r="BS80" s="917">
        <f>IF(BS$6="OFF",0,IF(ABS(AK80-(AC80+AI80))&lt;0.001,0,AK80-(AC80+AI80)))</f>
        <v>0</v>
      </c>
      <c r="BT80" s="917">
        <f t="shared" ref="BT80" si="412">IF(ABS(AL80-(AD80+AJ80))&lt;0.001,0,AL80-(AD80+AJ80))</f>
        <v>0</v>
      </c>
      <c r="BV80" s="916"/>
      <c r="BW80" s="916"/>
      <c r="BX80" s="916"/>
      <c r="BY80" s="916"/>
      <c r="BZ80" s="916"/>
      <c r="CA80" s="916"/>
      <c r="CB80" s="917">
        <f t="shared" ref="CB80" si="413">IF(ABS(AZ80-(AR80+AX80))&lt;0.001,0,AZ80-(AR80+AX80))</f>
        <v>0</v>
      </c>
      <c r="CC80" s="917">
        <f t="shared" ref="CC80" si="414">IF(ABS(BA80-(AS80+AY80))&lt;0.001,0,BA80-(AS80+AY80))</f>
        <v>0</v>
      </c>
      <c r="CD80" s="75"/>
    </row>
    <row r="81" spans="1:82" s="90" customFormat="1" ht="15" customHeight="1" thickTop="1">
      <c r="I81" s="73"/>
      <c r="J81" s="483"/>
      <c r="L81" s="483"/>
      <c r="M81" s="87"/>
      <c r="N81" s="483"/>
      <c r="P81" s="483"/>
      <c r="R81" s="483"/>
      <c r="T81" s="483"/>
      <c r="V81" s="483"/>
      <c r="Y81" s="483"/>
      <c r="AA81" s="483"/>
      <c r="AB81" s="87"/>
      <c r="AC81" s="483"/>
      <c r="AE81" s="483"/>
      <c r="AG81" s="483"/>
      <c r="AI81" s="483"/>
      <c r="AK81" s="483"/>
      <c r="AN81" s="483"/>
      <c r="AP81" s="483"/>
      <c r="AQ81" s="87"/>
      <c r="AR81" s="483"/>
      <c r="AT81" s="483"/>
      <c r="AV81" s="483"/>
      <c r="AX81" s="483"/>
      <c r="AZ81" s="483"/>
      <c r="BD81" s="89"/>
      <c r="BE81" s="89"/>
      <c r="BF81" s="89"/>
      <c r="BG81" s="89"/>
      <c r="BH81" s="89"/>
      <c r="BI81" s="89"/>
      <c r="BJ81" s="89"/>
      <c r="BK81" s="89"/>
      <c r="BM81" s="89"/>
      <c r="BN81" s="89"/>
      <c r="BO81" s="89"/>
      <c r="BP81" s="89"/>
      <c r="BQ81" s="89"/>
      <c r="BR81" s="89"/>
      <c r="BS81" s="89"/>
      <c r="BT81" s="89"/>
      <c r="BV81" s="89"/>
      <c r="BW81" s="89"/>
      <c r="BX81" s="89"/>
      <c r="BY81" s="89"/>
      <c r="BZ81" s="89"/>
      <c r="CA81" s="89"/>
      <c r="CB81" s="89"/>
      <c r="CC81" s="89"/>
    </row>
    <row r="82" spans="1:82" s="90" customFormat="1" ht="23.25" customHeight="1">
      <c r="B82" s="438" t="s">
        <v>2</v>
      </c>
      <c r="H82" s="99"/>
      <c r="J82" s="483"/>
      <c r="L82" s="483"/>
      <c r="N82" s="483"/>
      <c r="P82" s="483"/>
      <c r="R82" s="483"/>
      <c r="T82" s="483"/>
      <c r="V82" s="483"/>
      <c r="Y82" s="483"/>
      <c r="AA82" s="483"/>
      <c r="AC82" s="483"/>
      <c r="AE82" s="483"/>
      <c r="AG82" s="483"/>
      <c r="AI82" s="483"/>
      <c r="AK82" s="483"/>
      <c r="AN82" s="483"/>
      <c r="AP82" s="483"/>
      <c r="AR82" s="483"/>
      <c r="AT82" s="483"/>
      <c r="AV82" s="483"/>
      <c r="AX82" s="483"/>
      <c r="AZ82" s="483"/>
      <c r="BD82" s="89"/>
      <c r="BE82" s="89"/>
      <c r="BF82" s="89"/>
      <c r="BG82" s="89"/>
      <c r="BH82" s="89"/>
      <c r="BI82" s="89"/>
      <c r="BJ82" s="89"/>
      <c r="BK82" s="89"/>
      <c r="BM82" s="89"/>
      <c r="BN82" s="89"/>
      <c r="BO82" s="89"/>
      <c r="BP82" s="89"/>
      <c r="BQ82" s="89"/>
      <c r="BR82" s="89"/>
      <c r="BS82" s="89"/>
      <c r="BT82" s="89"/>
      <c r="BV82" s="89"/>
      <c r="BW82" s="89"/>
      <c r="BX82" s="89"/>
      <c r="BY82" s="89"/>
      <c r="BZ82" s="89"/>
      <c r="CA82" s="89"/>
      <c r="CB82" s="89"/>
      <c r="CC82" s="89"/>
    </row>
    <row r="83" spans="1:82" s="90" customFormat="1" ht="15" customHeight="1">
      <c r="H83" s="99"/>
      <c r="J83" s="483"/>
      <c r="L83" s="483"/>
      <c r="N83" s="483"/>
      <c r="P83" s="483"/>
      <c r="R83" s="483"/>
      <c r="T83" s="483"/>
      <c r="V83" s="483"/>
      <c r="Y83" s="483"/>
      <c r="AA83" s="483"/>
      <c r="AC83" s="483"/>
      <c r="AE83" s="483"/>
      <c r="AG83" s="483"/>
      <c r="AI83" s="483"/>
      <c r="AK83" s="483"/>
      <c r="AN83" s="483"/>
      <c r="AP83" s="483"/>
      <c r="AR83" s="483"/>
      <c r="AT83" s="483"/>
      <c r="AV83" s="483"/>
      <c r="AX83" s="483"/>
      <c r="AZ83" s="483"/>
      <c r="BD83" s="89"/>
      <c r="BE83" s="89"/>
      <c r="BF83" s="89"/>
      <c r="BG83" s="89"/>
      <c r="BH83" s="89"/>
      <c r="BI83" s="89"/>
      <c r="BJ83" s="89"/>
      <c r="BK83" s="89"/>
      <c r="BM83" s="89"/>
      <c r="BN83" s="89"/>
      <c r="BO83" s="89"/>
      <c r="BP83" s="89"/>
      <c r="BQ83" s="89"/>
      <c r="BR83" s="89"/>
      <c r="BS83" s="89"/>
      <c r="BT83" s="89"/>
      <c r="BV83" s="89"/>
      <c r="BW83" s="89"/>
      <c r="BX83" s="89"/>
      <c r="BY83" s="89"/>
      <c r="BZ83" s="89"/>
      <c r="CA83" s="89"/>
      <c r="CB83" s="89"/>
      <c r="CC83" s="89"/>
    </row>
    <row r="84" spans="1:82" s="108" customFormat="1" ht="15" customHeight="1">
      <c r="B84" s="298" t="s">
        <v>337</v>
      </c>
      <c r="C84" s="298"/>
      <c r="D84" s="295"/>
      <c r="E84" s="295"/>
      <c r="F84" s="299"/>
      <c r="G84" s="111"/>
      <c r="H84" s="101" t="s">
        <v>17</v>
      </c>
      <c r="I84" s="111"/>
      <c r="J84" s="300"/>
      <c r="K84" s="301"/>
      <c r="L84" s="241"/>
      <c r="M84" s="304"/>
      <c r="N84" s="300"/>
      <c r="O84" s="302"/>
      <c r="P84" s="300"/>
      <c r="Q84" s="301"/>
      <c r="R84" s="300"/>
      <c r="S84" s="302"/>
      <c r="T84" s="300"/>
      <c r="U84" s="303"/>
      <c r="V84" s="300"/>
      <c r="W84" s="301">
        <v>6956</v>
      </c>
      <c r="Y84" s="300"/>
      <c r="Z84" s="301">
        <v>1484</v>
      </c>
      <c r="AA84" s="241"/>
      <c r="AB84" s="304">
        <v>1767</v>
      </c>
      <c r="AC84" s="300"/>
      <c r="AD84" s="302">
        <v>3251</v>
      </c>
      <c r="AE84" s="300"/>
      <c r="AF84" s="301">
        <v>1586</v>
      </c>
      <c r="AG84" s="300"/>
      <c r="AH84" s="302">
        <v>2312</v>
      </c>
      <c r="AI84" s="300"/>
      <c r="AJ84" s="303">
        <v>3898</v>
      </c>
      <c r="AK84" s="300">
        <v>6959</v>
      </c>
      <c r="AL84" s="301">
        <v>7148</v>
      </c>
      <c r="AN84" s="300">
        <v>1470</v>
      </c>
      <c r="AO84" s="301">
        <v>1522</v>
      </c>
      <c r="AP84" s="241"/>
      <c r="AQ84" s="304"/>
      <c r="AR84" s="300"/>
      <c r="AS84" s="302"/>
      <c r="AT84" s="300"/>
      <c r="AU84" s="301"/>
      <c r="AV84" s="300"/>
      <c r="AW84" s="302"/>
      <c r="AX84" s="300"/>
      <c r="AY84" s="303"/>
      <c r="AZ84" s="300"/>
      <c r="BA84" s="301"/>
      <c r="BC84" s="353"/>
      <c r="BD84" s="906">
        <f t="shared" ref="BD84" si="415">IF(ABS(N84-(J84+L84))&lt;0.001,0,N84-(J84+L84))</f>
        <v>0</v>
      </c>
      <c r="BE84" s="906">
        <f t="shared" ref="BE84" si="416">IF(ABS(O84-(K84+M84))&lt;0.001,0,O84-(K84+M84))</f>
        <v>0</v>
      </c>
      <c r="BF84" s="906">
        <f t="shared" ref="BF84" si="417">IF(ABS(T84-(P84+R84))&lt;0.001,0,T84-(P84+R84))</f>
        <v>0</v>
      </c>
      <c r="BG84" s="906">
        <f t="shared" ref="BG84" si="418">IF(ABS(U84-(Q84+S84))&lt;0.001,0,U84-(Q84+S84))</f>
        <v>0</v>
      </c>
      <c r="BH84" s="906">
        <f t="shared" ref="BH84" si="419">IF(ABS(V84-(J84+L84+P84+R84))&lt;0.001,0,V84-(J84+L84+P84+R84))</f>
        <v>0</v>
      </c>
      <c r="BI84" s="906">
        <f>IF(BI$6="OFF",0,IF(ABS(W84-(K84+M84+Q84+S84))&lt;0.001,0,W84-(K84+M84+Q84+S84)))</f>
        <v>0</v>
      </c>
      <c r="BJ84" s="906">
        <f t="shared" ref="BJ84" si="420">IF(ABS(V84-(N84+T84))&lt;0.001,0,V84-(N84+T84))</f>
        <v>0</v>
      </c>
      <c r="BK84" s="906">
        <f>IF(BK$6="OFF",0,IF(BK79=2016,0,IF(ABS(W84-(O84+U84))&lt;0.001,0,W84-(O84+U84))))</f>
        <v>0</v>
      </c>
      <c r="BL84" s="90"/>
      <c r="BM84" s="906">
        <f t="shared" ref="BM84" si="421">IF(ABS(AC84-(Y84+AA84))&lt;0.001,0,AC84-(Y84+AA84))</f>
        <v>0</v>
      </c>
      <c r="BN84" s="906">
        <f t="shared" ref="BN84" si="422">IF(ABS(AD84-(Z84+AB84))&lt;0.001,0,AD84-(Z84+AB84))</f>
        <v>0</v>
      </c>
      <c r="BO84" s="906">
        <f t="shared" ref="BO84" si="423">IF(ABS(AI84-(AE84+AG84))&lt;0.001,0,AI84-(AE84+AG84))</f>
        <v>0</v>
      </c>
      <c r="BP84" s="906">
        <f t="shared" ref="BP84" si="424">IF(ABS(AJ84-(AF84+AH84))&lt;0.001,0,AJ84-(AF84+AH84))</f>
        <v>0</v>
      </c>
      <c r="BQ84" s="906">
        <f>IF(BQ$6="OFF",0,IF(ABS(AK84-(Y84+AA84+AE84+AG84))&lt;0.001,0,AK84-(Y84+AA84+AE84+AG84)))</f>
        <v>0</v>
      </c>
      <c r="BR84" s="906">
        <f t="shared" ref="BR84" si="425">IF(ABS(AL84-(Z84+AB84+AF84+AH84))&lt;0.001,0,AL84-(Z84+AB84+AF84+AH84))</f>
        <v>-1</v>
      </c>
      <c r="BS84" s="906">
        <f>IF(BS$6="OFF",0,IF(ABS(AK84-(AC84+AI84))&lt;0.001,0,AK84-(AC84+AI84)))</f>
        <v>0</v>
      </c>
      <c r="BT84" s="906">
        <f t="shared" ref="BT84" si="426">IF(ABS(AL84-(AD84+AJ84))&lt;0.001,0,AL84-(AD84+AJ84))</f>
        <v>-1</v>
      </c>
      <c r="BU84" s="90"/>
      <c r="BV84" s="906">
        <f t="shared" ref="BV84" si="427">IF(ABS(AR84-(AN84+AP84))&lt;0.001,0,AR84-(AN84+AP84))</f>
        <v>-1470</v>
      </c>
      <c r="BW84" s="906">
        <f t="shared" ref="BW84" si="428">IF(ABS(AS84-(AO84+AQ84))&lt;0.001,0,AS84-(AO84+AQ84))</f>
        <v>-1522</v>
      </c>
      <c r="BX84" s="906">
        <f t="shared" ref="BX84" si="429">IF(ABS(AX84-(AT84+AV84))&lt;0.001,0,AX84-(AT84+AV84))</f>
        <v>0</v>
      </c>
      <c r="BY84" s="906">
        <f t="shared" ref="BY84" si="430">IF(ABS(AY84-(AU84+AW84))&lt;0.001,0,AY84-(AU84+AW84))</f>
        <v>0</v>
      </c>
      <c r="BZ84" s="906">
        <f t="shared" ref="BZ84" si="431">IF(ABS(AZ84-(AN84+AP84+AT84+AV84))&lt;0.001,0,AZ84-(AN84+AP84+AT84+AV84))</f>
        <v>-1470</v>
      </c>
      <c r="CA84" s="906">
        <f t="shared" ref="CA84" si="432">IF(ABS(BA84-(AO84+AQ84+AU84+AW84))&lt;0.001,0,BA84-(AO84+AQ84+AU84+AW84))</f>
        <v>-1522</v>
      </c>
      <c r="CB84" s="906">
        <f t="shared" ref="CB84" si="433">IF(ABS(AZ84-(AR84+AX84))&lt;0.001,0,AZ84-(AR84+AX84))</f>
        <v>0</v>
      </c>
      <c r="CC84" s="906">
        <f t="shared" ref="CC84" si="434">IF(ABS(BA84-(AS84+AY84))&lt;0.001,0,BA84-(AS84+AY84))</f>
        <v>0</v>
      </c>
      <c r="CD84" s="355"/>
    </row>
    <row r="85" spans="1:82" s="73" customFormat="1" ht="15" customHeight="1">
      <c r="A85" s="950"/>
      <c r="B85" s="73" t="s">
        <v>47</v>
      </c>
      <c r="H85" s="74"/>
      <c r="J85" s="216"/>
      <c r="L85" s="216"/>
      <c r="M85" s="217"/>
      <c r="N85" s="216"/>
      <c r="O85" s="217"/>
      <c r="P85" s="216"/>
      <c r="R85" s="216"/>
      <c r="S85" s="217"/>
      <c r="T85" s="216"/>
      <c r="U85" s="75"/>
      <c r="V85" s="216"/>
      <c r="Y85" s="216"/>
      <c r="AA85" s="216"/>
      <c r="AB85" s="217"/>
      <c r="AC85" s="216"/>
      <c r="AD85" s="217"/>
      <c r="AE85" s="216"/>
      <c r="AG85" s="216"/>
      <c r="AH85" s="217"/>
      <c r="AI85" s="216"/>
      <c r="AJ85" s="75"/>
      <c r="AK85" s="216"/>
      <c r="AL85" s="73">
        <v>2.7E-2</v>
      </c>
      <c r="AN85" s="216"/>
      <c r="AO85" s="73">
        <v>3.5999999999999997E-2</v>
      </c>
      <c r="AP85" s="216"/>
      <c r="AQ85" s="217"/>
      <c r="AR85" s="216"/>
      <c r="AS85" s="217"/>
      <c r="AT85" s="216"/>
      <c r="AV85" s="216"/>
      <c r="AW85" s="217"/>
      <c r="AX85" s="216"/>
      <c r="AY85" s="75"/>
      <c r="AZ85" s="216"/>
      <c r="BC85" s="373"/>
      <c r="BD85" s="606"/>
      <c r="BE85" s="606"/>
      <c r="BF85" s="606"/>
      <c r="BG85" s="606"/>
      <c r="BH85" s="606"/>
      <c r="BI85" s="606"/>
      <c r="BJ85" s="606"/>
      <c r="BK85" s="606"/>
      <c r="BM85" s="606"/>
      <c r="BN85" s="606"/>
      <c r="BO85" s="606"/>
      <c r="BP85" s="606"/>
      <c r="BQ85" s="606"/>
      <c r="BR85" s="606"/>
      <c r="BS85" s="606"/>
      <c r="BT85" s="606"/>
      <c r="BV85" s="606"/>
      <c r="BW85" s="606"/>
      <c r="BX85" s="606"/>
      <c r="BY85" s="606"/>
      <c r="BZ85" s="606"/>
      <c r="CA85" s="606"/>
      <c r="CB85" s="606"/>
      <c r="CC85" s="606"/>
      <c r="CD85" s="75"/>
    </row>
    <row r="86" spans="1:82" s="208" customFormat="1" ht="15" customHeight="1">
      <c r="B86" s="48"/>
      <c r="C86" s="48" t="s">
        <v>31</v>
      </c>
      <c r="D86" s="48"/>
      <c r="E86" s="48"/>
      <c r="F86" s="48"/>
      <c r="H86" s="11"/>
      <c r="J86" s="232"/>
      <c r="K86" s="49"/>
      <c r="L86" s="232"/>
      <c r="M86" s="215"/>
      <c r="N86" s="232"/>
      <c r="O86" s="215"/>
      <c r="P86" s="232"/>
      <c r="Q86" s="49"/>
      <c r="R86" s="232"/>
      <c r="S86" s="215"/>
      <c r="T86" s="232"/>
      <c r="U86" s="50"/>
      <c r="V86" s="232"/>
      <c r="W86" s="49">
        <v>3421</v>
      </c>
      <c r="Y86" s="232"/>
      <c r="Z86" s="49"/>
      <c r="AA86" s="232"/>
      <c r="AB86" s="215"/>
      <c r="AC86" s="232"/>
      <c r="AD86" s="215">
        <v>1611</v>
      </c>
      <c r="AE86" s="232"/>
      <c r="AF86" s="49"/>
      <c r="AG86" s="232"/>
      <c r="AH86" s="215"/>
      <c r="AI86" s="232"/>
      <c r="AJ86" s="50">
        <v>1840</v>
      </c>
      <c r="AK86" s="232">
        <v>3431</v>
      </c>
      <c r="AL86" s="49">
        <v>3451</v>
      </c>
      <c r="AN86" s="232"/>
      <c r="AO86" s="49"/>
      <c r="AP86" s="232"/>
      <c r="AQ86" s="215"/>
      <c r="AR86" s="232"/>
      <c r="AS86" s="215"/>
      <c r="AT86" s="232"/>
      <c r="AU86" s="49"/>
      <c r="AV86" s="232"/>
      <c r="AW86" s="215"/>
      <c r="AX86" s="232"/>
      <c r="AY86" s="50"/>
      <c r="AZ86" s="232"/>
      <c r="BA86" s="49"/>
      <c r="BC86" s="350"/>
      <c r="BD86" s="606"/>
      <c r="BE86" s="606"/>
      <c r="BF86" s="606"/>
      <c r="BG86" s="606"/>
      <c r="BH86" s="606"/>
      <c r="BI86" s="606"/>
      <c r="BJ86" s="334">
        <f t="shared" ref="BJ86" si="435">IF(ABS(V86-(N86+T86))&lt;0.001,0,V86-(N86+T86))</f>
        <v>0</v>
      </c>
      <c r="BK86" s="334">
        <f>IF(BK$6="OFF",0,IF(BK81=2016,0,IF(ABS(W86-(O86+U86))&lt;0.001,0,W86-(O86+U86))))</f>
        <v>0</v>
      </c>
      <c r="BL86" s="211"/>
      <c r="BM86" s="606"/>
      <c r="BN86" s="606"/>
      <c r="BO86" s="606"/>
      <c r="BP86" s="606"/>
      <c r="BQ86" s="606"/>
      <c r="BR86" s="606"/>
      <c r="BS86" s="334">
        <f>IF(BS$6="OFF",0,IF(ABS(AK86-(AC86+AI86))&lt;0.001,0,AK86-(AC86+AI86)))</f>
        <v>0</v>
      </c>
      <c r="BT86" s="334">
        <f t="shared" ref="BT86" si="436">IF(ABS(AL86-(AD86+AJ86))&lt;0.001,0,AL86-(AD86+AJ86))</f>
        <v>0</v>
      </c>
      <c r="BU86" s="211"/>
      <c r="BV86" s="606"/>
      <c r="BW86" s="606"/>
      <c r="BX86" s="606"/>
      <c r="BY86" s="606"/>
      <c r="BZ86" s="606"/>
      <c r="CA86" s="606"/>
      <c r="CB86" s="334">
        <f t="shared" ref="CB86" si="437">IF(ABS(AZ86-(AR86+AX86))&lt;0.001,0,AZ86-(AR86+AX86))</f>
        <v>0</v>
      </c>
      <c r="CC86" s="334">
        <f t="shared" ref="CC86" si="438">IF(ABS(BA86-(AS86+AY86))&lt;0.001,0,BA86-(AS86+AY86))</f>
        <v>0</v>
      </c>
      <c r="CD86" s="354"/>
    </row>
    <row r="87" spans="1:82" s="73" customFormat="1" ht="15" customHeight="1">
      <c r="A87" s="950"/>
      <c r="C87" s="73" t="s">
        <v>47</v>
      </c>
      <c r="H87" s="74"/>
      <c r="J87" s="216"/>
      <c r="L87" s="216"/>
      <c r="M87" s="217"/>
      <c r="N87" s="216"/>
      <c r="O87" s="217"/>
      <c r="P87" s="216"/>
      <c r="R87" s="216"/>
      <c r="S87" s="217"/>
      <c r="T87" s="216"/>
      <c r="U87" s="75"/>
      <c r="V87" s="216"/>
      <c r="W87" s="283"/>
      <c r="Y87" s="216"/>
      <c r="AA87" s="216"/>
      <c r="AB87" s="217"/>
      <c r="AC87" s="216"/>
      <c r="AD87" s="217"/>
      <c r="AE87" s="216"/>
      <c r="AG87" s="216"/>
      <c r="AH87" s="217"/>
      <c r="AI87" s="216"/>
      <c r="AJ87" s="75"/>
      <c r="AK87" s="216"/>
      <c r="AL87" s="283">
        <v>6.0000000000000001E-3</v>
      </c>
      <c r="AN87" s="216"/>
      <c r="AP87" s="216"/>
      <c r="AQ87" s="217"/>
      <c r="AR87" s="216"/>
      <c r="AS87" s="217"/>
      <c r="AT87" s="216"/>
      <c r="AV87" s="216"/>
      <c r="AW87" s="217"/>
      <c r="AX87" s="216"/>
      <c r="AY87" s="75"/>
      <c r="AZ87" s="216"/>
      <c r="BA87" s="283"/>
      <c r="BC87" s="373"/>
      <c r="BD87" s="606"/>
      <c r="BE87" s="606"/>
      <c r="BF87" s="606"/>
      <c r="BG87" s="606"/>
      <c r="BH87" s="606"/>
      <c r="BI87" s="606"/>
      <c r="BJ87" s="606"/>
      <c r="BK87" s="606"/>
      <c r="BM87" s="606"/>
      <c r="BN87" s="606"/>
      <c r="BO87" s="606"/>
      <c r="BP87" s="606"/>
      <c r="BQ87" s="606"/>
      <c r="BR87" s="606"/>
      <c r="BS87" s="606"/>
      <c r="BT87" s="606"/>
      <c r="BV87" s="606"/>
      <c r="BW87" s="606"/>
      <c r="BX87" s="606"/>
      <c r="BY87" s="606"/>
      <c r="BZ87" s="606"/>
      <c r="CA87" s="606"/>
      <c r="CB87" s="606"/>
      <c r="CC87" s="606"/>
      <c r="CD87" s="75"/>
    </row>
    <row r="88" spans="1:82" s="208" customFormat="1" ht="15" customHeight="1">
      <c r="B88" s="48"/>
      <c r="C88" s="48" t="s">
        <v>88</v>
      </c>
      <c r="D88" s="48"/>
      <c r="E88" s="48"/>
      <c r="F88" s="48"/>
      <c r="H88" s="11"/>
      <c r="J88" s="232"/>
      <c r="K88" s="49"/>
      <c r="L88" s="232"/>
      <c r="M88" s="215"/>
      <c r="N88" s="232"/>
      <c r="O88" s="215"/>
      <c r="P88" s="232"/>
      <c r="Q88" s="49"/>
      <c r="R88" s="232"/>
      <c r="S88" s="215"/>
      <c r="T88" s="232"/>
      <c r="U88" s="50"/>
      <c r="V88" s="232"/>
      <c r="W88" s="49">
        <v>1959</v>
      </c>
      <c r="Y88" s="232"/>
      <c r="Z88" s="49"/>
      <c r="AA88" s="232"/>
      <c r="AB88" s="215"/>
      <c r="AC88" s="232"/>
      <c r="AD88" s="215">
        <v>906</v>
      </c>
      <c r="AE88" s="232"/>
      <c r="AF88" s="49"/>
      <c r="AG88" s="232"/>
      <c r="AH88" s="215"/>
      <c r="AI88" s="232"/>
      <c r="AJ88" s="50">
        <v>1107</v>
      </c>
      <c r="AK88" s="232">
        <v>1971</v>
      </c>
      <c r="AL88" s="49">
        <v>2012</v>
      </c>
      <c r="AN88" s="232"/>
      <c r="AO88" s="49"/>
      <c r="AP88" s="232"/>
      <c r="AQ88" s="215"/>
      <c r="AR88" s="232"/>
      <c r="AS88" s="215"/>
      <c r="AT88" s="232"/>
      <c r="AU88" s="49"/>
      <c r="AV88" s="232"/>
      <c r="AW88" s="215"/>
      <c r="AX88" s="232"/>
      <c r="AY88" s="50"/>
      <c r="AZ88" s="232"/>
      <c r="BA88" s="49"/>
      <c r="BC88" s="350"/>
      <c r="BD88" s="606"/>
      <c r="BE88" s="606"/>
      <c r="BF88" s="606"/>
      <c r="BG88" s="606"/>
      <c r="BH88" s="606"/>
      <c r="BI88" s="606"/>
      <c r="BJ88" s="334">
        <f t="shared" ref="BJ88" si="439">IF(ABS(V88-(N88+T88))&lt;0.001,0,V88-(N88+T88))</f>
        <v>0</v>
      </c>
      <c r="BK88" s="334">
        <f>IF(BK$6="OFF",0,IF(BK83=2016,0,IF(ABS(W88-(O88+U88))&lt;0.001,0,W88-(O88+U88))))</f>
        <v>0</v>
      </c>
      <c r="BL88" s="211"/>
      <c r="BM88" s="606"/>
      <c r="BN88" s="606"/>
      <c r="BO88" s="606"/>
      <c r="BP88" s="606"/>
      <c r="BQ88" s="606"/>
      <c r="BR88" s="606"/>
      <c r="BS88" s="334">
        <f>IF(BS$6="OFF",0,IF(ABS(AK88-(AC88+AI88))&lt;0.001,0,AK88-(AC88+AI88)))</f>
        <v>0</v>
      </c>
      <c r="BT88" s="334">
        <f t="shared" ref="BT88" si="440">IF(ABS(AL88-(AD88+AJ88))&lt;0.001,0,AL88-(AD88+AJ88))</f>
        <v>-1</v>
      </c>
      <c r="BU88" s="211"/>
      <c r="BV88" s="606"/>
      <c r="BW88" s="606"/>
      <c r="BX88" s="606"/>
      <c r="BY88" s="606"/>
      <c r="BZ88" s="606"/>
      <c r="CA88" s="606"/>
      <c r="CB88" s="334">
        <f t="shared" ref="CB88" si="441">IF(ABS(AZ88-(AR88+AX88))&lt;0.001,0,AZ88-(AR88+AX88))</f>
        <v>0</v>
      </c>
      <c r="CC88" s="334">
        <f t="shared" ref="CC88" si="442">IF(ABS(BA88-(AS88+AY88))&lt;0.001,0,BA88-(AS88+AY88))</f>
        <v>0</v>
      </c>
      <c r="CD88" s="354"/>
    </row>
    <row r="89" spans="1:82" s="73" customFormat="1" ht="15" customHeight="1">
      <c r="A89" s="950"/>
      <c r="C89" s="73" t="s">
        <v>47</v>
      </c>
      <c r="H89" s="74"/>
      <c r="J89" s="216"/>
      <c r="L89" s="216"/>
      <c r="M89" s="217"/>
      <c r="N89" s="216"/>
      <c r="O89" s="217"/>
      <c r="P89" s="216"/>
      <c r="R89" s="216"/>
      <c r="S89" s="217"/>
      <c r="T89" s="216"/>
      <c r="U89" s="75"/>
      <c r="V89" s="216"/>
      <c r="Y89" s="216"/>
      <c r="AA89" s="216"/>
      <c r="AB89" s="217"/>
      <c r="AC89" s="216"/>
      <c r="AD89" s="217"/>
      <c r="AE89" s="216"/>
      <c r="AG89" s="216"/>
      <c r="AH89" s="217"/>
      <c r="AI89" s="216"/>
      <c r="AJ89" s="75"/>
      <c r="AK89" s="216"/>
      <c r="AL89" s="73">
        <v>2.1000000000000001E-2</v>
      </c>
      <c r="AN89" s="216"/>
      <c r="AP89" s="216"/>
      <c r="AQ89" s="217"/>
      <c r="AR89" s="216"/>
      <c r="AS89" s="217"/>
      <c r="AT89" s="216"/>
      <c r="AV89" s="216"/>
      <c r="AW89" s="217"/>
      <c r="AX89" s="216"/>
      <c r="AY89" s="75"/>
      <c r="AZ89" s="216"/>
      <c r="BC89" s="373"/>
      <c r="BD89" s="606"/>
      <c r="BE89" s="606"/>
      <c r="BF89" s="606"/>
      <c r="BG89" s="606"/>
      <c r="BH89" s="606"/>
      <c r="BI89" s="606"/>
      <c r="BJ89" s="606"/>
      <c r="BK89" s="606"/>
      <c r="BM89" s="606"/>
      <c r="BN89" s="606"/>
      <c r="BO89" s="606"/>
      <c r="BP89" s="606"/>
      <c r="BQ89" s="606"/>
      <c r="BR89" s="606"/>
      <c r="BS89" s="606"/>
      <c r="BT89" s="606"/>
      <c r="BV89" s="606"/>
      <c r="BW89" s="606"/>
      <c r="BX89" s="606"/>
      <c r="BY89" s="606"/>
      <c r="BZ89" s="606"/>
      <c r="CA89" s="606"/>
      <c r="CB89" s="606"/>
      <c r="CC89" s="606"/>
      <c r="CD89" s="75"/>
    </row>
    <row r="90" spans="1:82" s="208" customFormat="1" ht="15" customHeight="1">
      <c r="B90" s="48"/>
      <c r="C90" s="48"/>
      <c r="D90" s="48" t="s">
        <v>32</v>
      </c>
      <c r="E90" s="48"/>
      <c r="F90" s="48"/>
      <c r="H90" s="11"/>
      <c r="J90" s="232"/>
      <c r="K90" s="49"/>
      <c r="L90" s="232"/>
      <c r="M90" s="215"/>
      <c r="N90" s="232"/>
      <c r="O90" s="215"/>
      <c r="P90" s="232"/>
      <c r="Q90" s="49"/>
      <c r="R90" s="232"/>
      <c r="S90" s="215"/>
      <c r="T90" s="232"/>
      <c r="U90" s="50"/>
      <c r="V90" s="232"/>
      <c r="W90" s="49">
        <v>1086</v>
      </c>
      <c r="Y90" s="232"/>
      <c r="Z90" s="49"/>
      <c r="AA90" s="232"/>
      <c r="AB90" s="215"/>
      <c r="AC90" s="232"/>
      <c r="AD90" s="215">
        <v>538</v>
      </c>
      <c r="AE90" s="232"/>
      <c r="AF90" s="49"/>
      <c r="AG90" s="232"/>
      <c r="AH90" s="215"/>
      <c r="AI90" s="232"/>
      <c r="AJ90" s="50">
        <v>577</v>
      </c>
      <c r="AK90" s="232">
        <v>1086</v>
      </c>
      <c r="AL90" s="49">
        <v>1115</v>
      </c>
      <c r="AN90" s="232"/>
      <c r="AO90" s="49"/>
      <c r="AP90" s="232"/>
      <c r="AQ90" s="215"/>
      <c r="AR90" s="232"/>
      <c r="AS90" s="215"/>
      <c r="AT90" s="232"/>
      <c r="AU90" s="49"/>
      <c r="AV90" s="232"/>
      <c r="AW90" s="215"/>
      <c r="AX90" s="232"/>
      <c r="AY90" s="50"/>
      <c r="AZ90" s="232"/>
      <c r="BA90" s="49"/>
      <c r="BC90" s="350"/>
      <c r="BD90" s="606"/>
      <c r="BE90" s="606"/>
      <c r="BF90" s="606"/>
      <c r="BG90" s="606"/>
      <c r="BH90" s="606"/>
      <c r="BI90" s="606"/>
      <c r="BJ90" s="334">
        <f t="shared" ref="BJ90" si="443">IF(ABS(V90-(N90+T90))&lt;0.001,0,V90-(N90+T90))</f>
        <v>0</v>
      </c>
      <c r="BK90" s="334">
        <f>IF(BK$6="OFF",0,IF(BK85=2016,0,IF(ABS(W90-(O90+U90))&lt;0.001,0,W90-(O90+U90))))</f>
        <v>0</v>
      </c>
      <c r="BL90" s="211"/>
      <c r="BM90" s="606"/>
      <c r="BN90" s="606"/>
      <c r="BO90" s="606"/>
      <c r="BP90" s="606"/>
      <c r="BQ90" s="606"/>
      <c r="BR90" s="606"/>
      <c r="BS90" s="334">
        <f>IF(BS$6="OFF",0,IF(ABS(AK90-(AC90+AI90))&lt;0.001,0,AK90-(AC90+AI90)))</f>
        <v>0</v>
      </c>
      <c r="BT90" s="334">
        <f t="shared" ref="BT90" si="444">IF(ABS(AL90-(AD90+AJ90))&lt;0.001,0,AL90-(AD90+AJ90))</f>
        <v>0</v>
      </c>
      <c r="BU90" s="211"/>
      <c r="BV90" s="606"/>
      <c r="BW90" s="606"/>
      <c r="BX90" s="606"/>
      <c r="BY90" s="606"/>
      <c r="BZ90" s="606"/>
      <c r="CA90" s="606"/>
      <c r="CB90" s="334">
        <f t="shared" ref="CB90" si="445">IF(ABS(AZ90-(AR90+AX90))&lt;0.001,0,AZ90-(AR90+AX90))</f>
        <v>0</v>
      </c>
      <c r="CC90" s="334">
        <f t="shared" ref="CC90" si="446">IF(ABS(BA90-(AS90+AY90))&lt;0.001,0,BA90-(AS90+AY90))</f>
        <v>0</v>
      </c>
      <c r="CD90" s="354"/>
    </row>
    <row r="91" spans="1:82" s="73" customFormat="1" ht="15" customHeight="1">
      <c r="A91" s="950"/>
      <c r="D91" s="73" t="s">
        <v>47</v>
      </c>
      <c r="H91" s="74"/>
      <c r="J91" s="216"/>
      <c r="L91" s="216"/>
      <c r="M91" s="217"/>
      <c r="N91" s="216"/>
      <c r="O91" s="217"/>
      <c r="P91" s="216"/>
      <c r="R91" s="216"/>
      <c r="S91" s="217"/>
      <c r="T91" s="216"/>
      <c r="U91" s="75"/>
      <c r="V91" s="216"/>
      <c r="Y91" s="216"/>
      <c r="AA91" s="216"/>
      <c r="AB91" s="217"/>
      <c r="AC91" s="216"/>
      <c r="AD91" s="217"/>
      <c r="AE91" s="216"/>
      <c r="AG91" s="216"/>
      <c r="AH91" s="217"/>
      <c r="AI91" s="216"/>
      <c r="AJ91" s="75"/>
      <c r="AK91" s="216"/>
      <c r="AL91" s="73">
        <v>2.7E-2</v>
      </c>
      <c r="AN91" s="216"/>
      <c r="AP91" s="216"/>
      <c r="AQ91" s="217"/>
      <c r="AR91" s="216"/>
      <c r="AS91" s="217"/>
      <c r="AT91" s="216"/>
      <c r="AV91" s="216"/>
      <c r="AW91" s="217"/>
      <c r="AX91" s="216"/>
      <c r="AY91" s="75"/>
      <c r="AZ91" s="216"/>
      <c r="BC91" s="373"/>
      <c r="BD91" s="606"/>
      <c r="BE91" s="606"/>
      <c r="BF91" s="606"/>
      <c r="BG91" s="606"/>
      <c r="BH91" s="606"/>
      <c r="BI91" s="606"/>
      <c r="BJ91" s="606"/>
      <c r="BK91" s="606"/>
      <c r="BM91" s="606"/>
      <c r="BN91" s="606"/>
      <c r="BO91" s="606"/>
      <c r="BP91" s="606"/>
      <c r="BQ91" s="606"/>
      <c r="BR91" s="606"/>
      <c r="BS91" s="606"/>
      <c r="BT91" s="606"/>
      <c r="BV91" s="606"/>
      <c r="BW91" s="606"/>
      <c r="BX91" s="606"/>
      <c r="BY91" s="606"/>
      <c r="BZ91" s="606"/>
      <c r="CA91" s="606"/>
      <c r="CB91" s="606"/>
      <c r="CC91" s="606"/>
      <c r="CD91" s="75"/>
    </row>
    <row r="92" spans="1:82" s="208" customFormat="1" ht="15" customHeight="1">
      <c r="B92" s="48"/>
      <c r="C92" s="48"/>
      <c r="D92" s="48" t="s">
        <v>33</v>
      </c>
      <c r="E92" s="48"/>
      <c r="F92" s="48"/>
      <c r="H92" s="11"/>
      <c r="J92" s="232"/>
      <c r="K92" s="49"/>
      <c r="L92" s="232"/>
      <c r="M92" s="215"/>
      <c r="N92" s="232"/>
      <c r="O92" s="215"/>
      <c r="P92" s="232"/>
      <c r="Q92" s="49"/>
      <c r="R92" s="232"/>
      <c r="S92" s="215"/>
      <c r="T92" s="232"/>
      <c r="U92" s="50"/>
      <c r="V92" s="232"/>
      <c r="W92" s="49">
        <v>455</v>
      </c>
      <c r="Y92" s="232"/>
      <c r="Z92" s="49"/>
      <c r="AA92" s="232"/>
      <c r="AB92" s="215"/>
      <c r="AC92" s="232"/>
      <c r="AD92" s="215">
        <v>192</v>
      </c>
      <c r="AE92" s="232"/>
      <c r="AF92" s="49"/>
      <c r="AG92" s="232"/>
      <c r="AH92" s="215"/>
      <c r="AI92" s="232"/>
      <c r="AJ92" s="50">
        <v>251</v>
      </c>
      <c r="AK92" s="232">
        <v>466</v>
      </c>
      <c r="AL92" s="49">
        <v>443</v>
      </c>
      <c r="AN92" s="232"/>
      <c r="AO92" s="49"/>
      <c r="AP92" s="232"/>
      <c r="AQ92" s="215"/>
      <c r="AR92" s="232"/>
      <c r="AS92" s="215"/>
      <c r="AT92" s="232"/>
      <c r="AU92" s="49"/>
      <c r="AV92" s="232"/>
      <c r="AW92" s="215"/>
      <c r="AX92" s="232"/>
      <c r="AY92" s="50"/>
      <c r="AZ92" s="232"/>
      <c r="BA92" s="49"/>
      <c r="BC92" s="350"/>
      <c r="BD92" s="606"/>
      <c r="BE92" s="606"/>
      <c r="BF92" s="606"/>
      <c r="BG92" s="606"/>
      <c r="BH92" s="606"/>
      <c r="BI92" s="606"/>
      <c r="BJ92" s="334">
        <f t="shared" ref="BJ92" si="447">IF(ABS(V92-(N92+T92))&lt;0.001,0,V92-(N92+T92))</f>
        <v>0</v>
      </c>
      <c r="BK92" s="334">
        <f>IF(BK$6="OFF",0,IF(BK87=2016,0,IF(ABS(W92-(O92+U92))&lt;0.001,0,W92-(O92+U92))))</f>
        <v>0</v>
      </c>
      <c r="BL92" s="211"/>
      <c r="BM92" s="606"/>
      <c r="BN92" s="606"/>
      <c r="BO92" s="606"/>
      <c r="BP92" s="606"/>
      <c r="BQ92" s="606"/>
      <c r="BR92" s="606"/>
      <c r="BS92" s="334">
        <f>IF(BS$6="OFF",0,IF(ABS(AK92-(AC92+AI92))&lt;0.001,0,AK92-(AC92+AI92)))</f>
        <v>0</v>
      </c>
      <c r="BT92" s="334">
        <f t="shared" ref="BT92" si="448">IF(ABS(AL92-(AD92+AJ92))&lt;0.001,0,AL92-(AD92+AJ92))</f>
        <v>0</v>
      </c>
      <c r="BU92" s="211"/>
      <c r="BV92" s="606"/>
      <c r="BW92" s="606"/>
      <c r="BX92" s="606"/>
      <c r="BY92" s="606"/>
      <c r="BZ92" s="606"/>
      <c r="CA92" s="606"/>
      <c r="CB92" s="334">
        <f t="shared" ref="CB92" si="449">IF(ABS(AZ92-(AR92+AX92))&lt;0.001,0,AZ92-(AR92+AX92))</f>
        <v>0</v>
      </c>
      <c r="CC92" s="334">
        <f t="shared" ref="CC92" si="450">IF(ABS(BA92-(AS92+AY92))&lt;0.001,0,BA92-(AS92+AY92))</f>
        <v>0</v>
      </c>
      <c r="CD92" s="354"/>
    </row>
    <row r="93" spans="1:82" s="73" customFormat="1" ht="15" customHeight="1">
      <c r="A93" s="950"/>
      <c r="D93" s="73" t="s">
        <v>47</v>
      </c>
      <c r="H93" s="74"/>
      <c r="J93" s="216"/>
      <c r="L93" s="216"/>
      <c r="M93" s="217"/>
      <c r="N93" s="216"/>
      <c r="O93" s="217"/>
      <c r="P93" s="216"/>
      <c r="R93" s="216"/>
      <c r="S93" s="217"/>
      <c r="T93" s="216"/>
      <c r="U93" s="75"/>
      <c r="V93" s="216"/>
      <c r="Y93" s="216"/>
      <c r="AA93" s="216"/>
      <c r="AB93" s="217"/>
      <c r="AC93" s="216"/>
      <c r="AD93" s="217"/>
      <c r="AE93" s="216"/>
      <c r="AG93" s="216"/>
      <c r="AH93" s="217"/>
      <c r="AI93" s="216"/>
      <c r="AJ93" s="75"/>
      <c r="AK93" s="216"/>
      <c r="AL93" s="73">
        <v>-4.9000000000000002E-2</v>
      </c>
      <c r="AN93" s="216"/>
      <c r="AP93" s="216"/>
      <c r="AQ93" s="217"/>
      <c r="AR93" s="216"/>
      <c r="AS93" s="217"/>
      <c r="AT93" s="216"/>
      <c r="AV93" s="216"/>
      <c r="AW93" s="217"/>
      <c r="AX93" s="216"/>
      <c r="AY93" s="75"/>
      <c r="AZ93" s="216"/>
      <c r="BC93" s="373"/>
      <c r="BD93" s="606"/>
      <c r="BE93" s="606"/>
      <c r="BF93" s="606"/>
      <c r="BG93" s="606"/>
      <c r="BH93" s="606"/>
      <c r="BI93" s="606"/>
      <c r="BJ93" s="606"/>
      <c r="BK93" s="606"/>
      <c r="BM93" s="606"/>
      <c r="BN93" s="606"/>
      <c r="BO93" s="606"/>
      <c r="BP93" s="606"/>
      <c r="BQ93" s="606"/>
      <c r="BR93" s="606"/>
      <c r="BS93" s="606"/>
      <c r="BT93" s="606"/>
      <c r="BV93" s="606"/>
      <c r="BW93" s="606"/>
      <c r="BX93" s="606"/>
      <c r="BY93" s="606"/>
      <c r="BZ93" s="606"/>
      <c r="CA93" s="606"/>
      <c r="CB93" s="606"/>
      <c r="CC93" s="606"/>
      <c r="CD93" s="75"/>
    </row>
    <row r="94" spans="1:82" s="208" customFormat="1" ht="15" customHeight="1">
      <c r="B94" s="48"/>
      <c r="C94" s="48"/>
      <c r="D94" s="48" t="s">
        <v>90</v>
      </c>
      <c r="E94" s="48"/>
      <c r="F94" s="48"/>
      <c r="H94" s="11"/>
      <c r="J94" s="232"/>
      <c r="K94" s="49"/>
      <c r="L94" s="232"/>
      <c r="M94" s="215"/>
      <c r="N94" s="232"/>
      <c r="O94" s="215"/>
      <c r="P94" s="232"/>
      <c r="Q94" s="49"/>
      <c r="R94" s="232"/>
      <c r="S94" s="215"/>
      <c r="T94" s="232"/>
      <c r="U94" s="50"/>
      <c r="V94" s="232"/>
      <c r="W94" s="49">
        <v>168</v>
      </c>
      <c r="Y94" s="232"/>
      <c r="Z94" s="49"/>
      <c r="AA94" s="232"/>
      <c r="AB94" s="215"/>
      <c r="AC94" s="232"/>
      <c r="AD94" s="215">
        <v>77</v>
      </c>
      <c r="AE94" s="232"/>
      <c r="AF94" s="49"/>
      <c r="AG94" s="232"/>
      <c r="AH94" s="215"/>
      <c r="AI94" s="232"/>
      <c r="AJ94" s="50">
        <v>111</v>
      </c>
      <c r="AK94" s="232">
        <v>168</v>
      </c>
      <c r="AL94" s="49">
        <v>188</v>
      </c>
      <c r="AN94" s="232"/>
      <c r="AO94" s="49"/>
      <c r="AP94" s="232"/>
      <c r="AQ94" s="215"/>
      <c r="AR94" s="232"/>
      <c r="AS94" s="215"/>
      <c r="AT94" s="232"/>
      <c r="AU94" s="49"/>
      <c r="AV94" s="232"/>
      <c r="AW94" s="215"/>
      <c r="AX94" s="232"/>
      <c r="AY94" s="50"/>
      <c r="AZ94" s="232"/>
      <c r="BA94" s="49"/>
      <c r="BC94" s="350"/>
      <c r="BD94" s="606"/>
      <c r="BE94" s="606"/>
      <c r="BF94" s="606"/>
      <c r="BG94" s="606"/>
      <c r="BH94" s="606"/>
      <c r="BI94" s="606"/>
      <c r="BJ94" s="334">
        <f t="shared" ref="BJ94" si="451">IF(ABS(V94-(N94+T94))&lt;0.001,0,V94-(N94+T94))</f>
        <v>0</v>
      </c>
      <c r="BK94" s="334">
        <f>IF(BK$6="OFF",0,IF(BK89=2016,0,IF(ABS(W94-(O94+U94))&lt;0.001,0,W94-(O94+U94))))</f>
        <v>0</v>
      </c>
      <c r="BL94" s="211"/>
      <c r="BM94" s="606"/>
      <c r="BN94" s="606"/>
      <c r="BO94" s="606"/>
      <c r="BP94" s="606"/>
      <c r="BQ94" s="606"/>
      <c r="BR94" s="606"/>
      <c r="BS94" s="334">
        <f>IF(BS$6="OFF",0,IF(ABS(AK94-(AC94+AI94))&lt;0.001,0,AK94-(AC94+AI94)))</f>
        <v>0</v>
      </c>
      <c r="BT94" s="334">
        <f t="shared" ref="BT94" si="452">IF(ABS(AL94-(AD94+AJ94))&lt;0.001,0,AL94-(AD94+AJ94))</f>
        <v>0</v>
      </c>
      <c r="BU94" s="211"/>
      <c r="BV94" s="606"/>
      <c r="BW94" s="606"/>
      <c r="BX94" s="606"/>
      <c r="BY94" s="606"/>
      <c r="BZ94" s="606"/>
      <c r="CA94" s="606"/>
      <c r="CB94" s="334">
        <f t="shared" ref="CB94" si="453">IF(ABS(AZ94-(AR94+AX94))&lt;0.001,0,AZ94-(AR94+AX94))</f>
        <v>0</v>
      </c>
      <c r="CC94" s="334">
        <f t="shared" ref="CC94" si="454">IF(ABS(BA94-(AS94+AY94))&lt;0.001,0,BA94-(AS94+AY94))</f>
        <v>0</v>
      </c>
      <c r="CD94" s="354"/>
    </row>
    <row r="95" spans="1:82" s="73" customFormat="1" ht="15" customHeight="1">
      <c r="A95" s="950"/>
      <c r="D95" s="73" t="s">
        <v>47</v>
      </c>
      <c r="H95" s="74"/>
      <c r="J95" s="216"/>
      <c r="L95" s="216"/>
      <c r="M95" s="217"/>
      <c r="N95" s="216"/>
      <c r="O95" s="217"/>
      <c r="P95" s="216"/>
      <c r="R95" s="216"/>
      <c r="S95" s="217"/>
      <c r="T95" s="216"/>
      <c r="U95" s="75"/>
      <c r="V95" s="216"/>
      <c r="Y95" s="216"/>
      <c r="AA95" s="216"/>
      <c r="AB95" s="217"/>
      <c r="AC95" s="216"/>
      <c r="AD95" s="217"/>
      <c r="AE95" s="216"/>
      <c r="AG95" s="216"/>
      <c r="AH95" s="217"/>
      <c r="AI95" s="216"/>
      <c r="AJ95" s="75"/>
      <c r="AK95" s="216"/>
      <c r="AL95" s="73">
        <v>0.124</v>
      </c>
      <c r="AN95" s="216"/>
      <c r="AP95" s="216"/>
      <c r="AQ95" s="217"/>
      <c r="AR95" s="216"/>
      <c r="AS95" s="217"/>
      <c r="AT95" s="216"/>
      <c r="AV95" s="216"/>
      <c r="AW95" s="217"/>
      <c r="AX95" s="216"/>
      <c r="AY95" s="75"/>
      <c r="AZ95" s="216"/>
      <c r="BC95" s="373"/>
      <c r="BD95" s="606"/>
      <c r="BE95" s="606"/>
      <c r="BF95" s="606"/>
      <c r="BG95" s="606"/>
      <c r="BH95" s="606"/>
      <c r="BI95" s="606"/>
      <c r="BJ95" s="606"/>
      <c r="BK95" s="606"/>
      <c r="BM95" s="606"/>
      <c r="BN95" s="606"/>
      <c r="BO95" s="606"/>
      <c r="BP95" s="606"/>
      <c r="BQ95" s="606"/>
      <c r="BR95" s="606"/>
      <c r="BS95" s="606"/>
      <c r="BT95" s="606"/>
      <c r="BV95" s="606"/>
      <c r="BW95" s="606"/>
      <c r="BX95" s="606"/>
      <c r="BY95" s="606"/>
      <c r="BZ95" s="606"/>
      <c r="CA95" s="606"/>
      <c r="CB95" s="606"/>
      <c r="CC95" s="606"/>
      <c r="CD95" s="75"/>
    </row>
    <row r="96" spans="1:82" s="208" customFormat="1" ht="15" customHeight="1">
      <c r="B96" s="48"/>
      <c r="C96" s="48"/>
      <c r="D96" s="48" t="s">
        <v>134</v>
      </c>
      <c r="E96" s="48"/>
      <c r="F96" s="48"/>
      <c r="H96" s="11"/>
      <c r="J96" s="232"/>
      <c r="K96" s="49"/>
      <c r="L96" s="232"/>
      <c r="M96" s="215"/>
      <c r="N96" s="232"/>
      <c r="O96" s="215"/>
      <c r="P96" s="232"/>
      <c r="Q96" s="49"/>
      <c r="R96" s="232"/>
      <c r="S96" s="215"/>
      <c r="T96" s="232"/>
      <c r="U96" s="50"/>
      <c r="V96" s="232"/>
      <c r="W96" s="49">
        <v>251</v>
      </c>
      <c r="Y96" s="232"/>
      <c r="Z96" s="49"/>
      <c r="AA96" s="232"/>
      <c r="AB96" s="215"/>
      <c r="AC96" s="232"/>
      <c r="AD96" s="215">
        <v>99</v>
      </c>
      <c r="AE96" s="232"/>
      <c r="AF96" s="49"/>
      <c r="AG96" s="232"/>
      <c r="AH96" s="215"/>
      <c r="AI96" s="232"/>
      <c r="AJ96" s="50">
        <v>167</v>
      </c>
      <c r="AK96" s="232">
        <v>252</v>
      </c>
      <c r="AL96" s="49">
        <v>266</v>
      </c>
      <c r="AN96" s="232"/>
      <c r="AO96" s="49"/>
      <c r="AP96" s="232"/>
      <c r="AQ96" s="215"/>
      <c r="AR96" s="232"/>
      <c r="AS96" s="215"/>
      <c r="AT96" s="232"/>
      <c r="AU96" s="49"/>
      <c r="AV96" s="232"/>
      <c r="AW96" s="215"/>
      <c r="AX96" s="232"/>
      <c r="AY96" s="50"/>
      <c r="AZ96" s="232"/>
      <c r="BA96" s="49"/>
      <c r="BC96" s="350"/>
      <c r="BD96" s="606"/>
      <c r="BE96" s="606"/>
      <c r="BF96" s="606"/>
      <c r="BG96" s="606"/>
      <c r="BH96" s="606"/>
      <c r="BI96" s="606"/>
      <c r="BJ96" s="334">
        <f t="shared" ref="BJ96" si="455">IF(ABS(V96-(N96+T96))&lt;0.001,0,V96-(N96+T96))</f>
        <v>0</v>
      </c>
      <c r="BK96" s="334">
        <f>IF(BK$6="OFF",0,IF(BK91=2016,0,IF(ABS(W96-(O96+U96))&lt;0.001,0,W96-(O96+U96))))</f>
        <v>0</v>
      </c>
      <c r="BL96" s="211"/>
      <c r="BM96" s="606"/>
      <c r="BN96" s="606"/>
      <c r="BO96" s="606"/>
      <c r="BP96" s="606"/>
      <c r="BQ96" s="606"/>
      <c r="BR96" s="606"/>
      <c r="BS96" s="334">
        <f>IF(BS$6="OFF",0,IF(ABS(AK96-(AC96+AI96))&lt;0.001,0,AK96-(AC96+AI96)))</f>
        <v>0</v>
      </c>
      <c r="BT96" s="334">
        <f t="shared" ref="BT96" si="456">IF(ABS(AL96-(AD96+AJ96))&lt;0.001,0,AL96-(AD96+AJ96))</f>
        <v>0</v>
      </c>
      <c r="BU96" s="211"/>
      <c r="BV96" s="606"/>
      <c r="BW96" s="606"/>
      <c r="BX96" s="606"/>
      <c r="BY96" s="606"/>
      <c r="BZ96" s="606"/>
      <c r="CA96" s="606"/>
      <c r="CB96" s="334">
        <f t="shared" ref="CB96" si="457">IF(ABS(AZ96-(AR96+AX96))&lt;0.001,0,AZ96-(AR96+AX96))</f>
        <v>0</v>
      </c>
      <c r="CC96" s="334">
        <f t="shared" ref="CC96" si="458">IF(ABS(BA96-(AS96+AY96))&lt;0.001,0,BA96-(AS96+AY96))</f>
        <v>0</v>
      </c>
      <c r="CD96" s="354"/>
    </row>
    <row r="97" spans="1:82" s="73" customFormat="1" ht="15" customHeight="1">
      <c r="A97" s="950"/>
      <c r="D97" s="73" t="s">
        <v>47</v>
      </c>
      <c r="H97" s="74"/>
      <c r="J97" s="216"/>
      <c r="L97" s="216"/>
      <c r="M97" s="217"/>
      <c r="N97" s="216"/>
      <c r="O97" s="217"/>
      <c r="P97" s="216"/>
      <c r="R97" s="216"/>
      <c r="S97" s="217"/>
      <c r="T97" s="216"/>
      <c r="U97" s="75"/>
      <c r="V97" s="216"/>
      <c r="Y97" s="216"/>
      <c r="AA97" s="216"/>
      <c r="AB97" s="217"/>
      <c r="AC97" s="216"/>
      <c r="AD97" s="217"/>
      <c r="AE97" s="216"/>
      <c r="AG97" s="216"/>
      <c r="AH97" s="217"/>
      <c r="AI97" s="216"/>
      <c r="AJ97" s="75"/>
      <c r="AK97" s="216"/>
      <c r="AL97" s="73">
        <v>5.6000000000000001E-2</v>
      </c>
      <c r="AN97" s="216"/>
      <c r="AP97" s="216"/>
      <c r="AQ97" s="217"/>
      <c r="AR97" s="216"/>
      <c r="AS97" s="217"/>
      <c r="AT97" s="216"/>
      <c r="AV97" s="216"/>
      <c r="AW97" s="217"/>
      <c r="AX97" s="216"/>
      <c r="AY97" s="75"/>
      <c r="AZ97" s="216"/>
      <c r="BC97" s="373"/>
      <c r="BD97" s="606"/>
      <c r="BE97" s="606"/>
      <c r="BF97" s="606"/>
      <c r="BG97" s="606"/>
      <c r="BH97" s="606"/>
      <c r="BI97" s="606"/>
      <c r="BJ97" s="606"/>
      <c r="BK97" s="606"/>
      <c r="BM97" s="606"/>
      <c r="BN97" s="606"/>
      <c r="BO97" s="606"/>
      <c r="BP97" s="606"/>
      <c r="BQ97" s="606"/>
      <c r="BR97" s="606"/>
      <c r="BS97" s="606"/>
      <c r="BT97" s="606"/>
      <c r="BV97" s="606"/>
      <c r="BW97" s="606"/>
      <c r="BX97" s="606"/>
      <c r="BY97" s="606"/>
      <c r="BZ97" s="606"/>
      <c r="CA97" s="606"/>
      <c r="CB97" s="606"/>
      <c r="CC97" s="606"/>
      <c r="CD97" s="75"/>
    </row>
    <row r="98" spans="1:82" s="208" customFormat="1" ht="15" customHeight="1">
      <c r="B98" s="48"/>
      <c r="C98" s="48" t="s">
        <v>91</v>
      </c>
      <c r="D98" s="48"/>
      <c r="E98" s="48"/>
      <c r="F98" s="48"/>
      <c r="H98" s="11"/>
      <c r="J98" s="232"/>
      <c r="K98" s="49"/>
      <c r="L98" s="232"/>
      <c r="M98" s="215"/>
      <c r="N98" s="232"/>
      <c r="O98" s="215"/>
      <c r="P98" s="232"/>
      <c r="Q98" s="49"/>
      <c r="R98" s="232"/>
      <c r="S98" s="215"/>
      <c r="T98" s="232"/>
      <c r="U98" s="50"/>
      <c r="V98" s="232"/>
      <c r="W98" s="49">
        <v>962</v>
      </c>
      <c r="Y98" s="232"/>
      <c r="Z98" s="49"/>
      <c r="AA98" s="232"/>
      <c r="AB98" s="215"/>
      <c r="AC98" s="232"/>
      <c r="AD98" s="215">
        <v>428</v>
      </c>
      <c r="AE98" s="232"/>
      <c r="AF98" s="49"/>
      <c r="AG98" s="232"/>
      <c r="AH98" s="215"/>
      <c r="AI98" s="232"/>
      <c r="AJ98" s="50">
        <v>593</v>
      </c>
      <c r="AK98" s="232">
        <v>954</v>
      </c>
      <c r="AL98" s="49">
        <v>1021</v>
      </c>
      <c r="AN98" s="232"/>
      <c r="AO98" s="49"/>
      <c r="AP98" s="232"/>
      <c r="AQ98" s="215"/>
      <c r="AR98" s="232"/>
      <c r="AS98" s="215"/>
      <c r="AT98" s="232"/>
      <c r="AU98" s="49"/>
      <c r="AV98" s="232"/>
      <c r="AW98" s="215"/>
      <c r="AX98" s="232"/>
      <c r="AY98" s="50"/>
      <c r="AZ98" s="232"/>
      <c r="BA98" s="49"/>
      <c r="BC98" s="350"/>
      <c r="BD98" s="606"/>
      <c r="BE98" s="606"/>
      <c r="BF98" s="606"/>
      <c r="BG98" s="606"/>
      <c r="BH98" s="606"/>
      <c r="BI98" s="606"/>
      <c r="BJ98" s="334">
        <f t="shared" ref="BJ98" si="459">IF(ABS(V98-(N98+T98))&lt;0.001,0,V98-(N98+T98))</f>
        <v>0</v>
      </c>
      <c r="BK98" s="334">
        <f>IF(BK$6="OFF",0,IF(BK93=2016,0,IF(ABS(W98-(O98+U98))&lt;0.001,0,W98-(O98+U98))))</f>
        <v>0</v>
      </c>
      <c r="BL98" s="211"/>
      <c r="BM98" s="606"/>
      <c r="BN98" s="606"/>
      <c r="BO98" s="606"/>
      <c r="BP98" s="606"/>
      <c r="BQ98" s="606"/>
      <c r="BR98" s="606"/>
      <c r="BS98" s="334">
        <f>IF(BS$6="OFF",0,IF(ABS(AK98-(AC98+AI98))&lt;0.001,0,AK98-(AC98+AI98)))</f>
        <v>0</v>
      </c>
      <c r="BT98" s="334">
        <f t="shared" ref="BT98" si="460">IF(ABS(AL98-(AD98+AJ98))&lt;0.001,0,AL98-(AD98+AJ98))</f>
        <v>0</v>
      </c>
      <c r="BU98" s="211"/>
      <c r="BV98" s="606"/>
      <c r="BW98" s="606"/>
      <c r="BX98" s="606"/>
      <c r="BY98" s="606"/>
      <c r="BZ98" s="606"/>
      <c r="CA98" s="606"/>
      <c r="CB98" s="334">
        <f t="shared" ref="CB98" si="461">IF(ABS(AZ98-(AR98+AX98))&lt;0.001,0,AZ98-(AR98+AX98))</f>
        <v>0</v>
      </c>
      <c r="CC98" s="334">
        <f t="shared" ref="CC98" si="462">IF(ABS(BA98-(AS98+AY98))&lt;0.001,0,BA98-(AS98+AY98))</f>
        <v>0</v>
      </c>
      <c r="CD98" s="354"/>
    </row>
    <row r="99" spans="1:82" s="73" customFormat="1" ht="15" customHeight="1">
      <c r="A99" s="950"/>
      <c r="C99" s="73" t="s">
        <v>47</v>
      </c>
      <c r="H99" s="74"/>
      <c r="J99" s="216"/>
      <c r="L99" s="216"/>
      <c r="M99" s="217"/>
      <c r="N99" s="216"/>
      <c r="O99" s="217"/>
      <c r="P99" s="216"/>
      <c r="R99" s="216"/>
      <c r="S99" s="217"/>
      <c r="T99" s="216"/>
      <c r="U99" s="75"/>
      <c r="V99" s="216"/>
      <c r="Y99" s="216"/>
      <c r="AA99" s="216"/>
      <c r="AB99" s="217"/>
      <c r="AC99" s="216"/>
      <c r="AD99" s="217"/>
      <c r="AE99" s="216"/>
      <c r="AG99" s="216"/>
      <c r="AH99" s="217"/>
      <c r="AI99" s="216"/>
      <c r="AJ99" s="75"/>
      <c r="AK99" s="216"/>
      <c r="AL99" s="73">
        <v>7.0000000000000007E-2</v>
      </c>
      <c r="AN99" s="216"/>
      <c r="AP99" s="216"/>
      <c r="AQ99" s="217"/>
      <c r="AR99" s="216"/>
      <c r="AS99" s="217"/>
      <c r="AT99" s="216"/>
      <c r="AV99" s="216"/>
      <c r="AW99" s="217"/>
      <c r="AX99" s="216"/>
      <c r="AY99" s="75"/>
      <c r="AZ99" s="216"/>
      <c r="BC99" s="373"/>
      <c r="BD99" s="606"/>
      <c r="BE99" s="606"/>
      <c r="BF99" s="606"/>
      <c r="BG99" s="606"/>
      <c r="BH99" s="606"/>
      <c r="BI99" s="606"/>
      <c r="BJ99" s="606"/>
      <c r="BK99" s="606"/>
      <c r="BM99" s="606"/>
      <c r="BN99" s="606"/>
      <c r="BO99" s="606"/>
      <c r="BP99" s="606"/>
      <c r="BQ99" s="606"/>
      <c r="BR99" s="606"/>
      <c r="BS99" s="606"/>
      <c r="BT99" s="606"/>
      <c r="BV99" s="606"/>
      <c r="BW99" s="606"/>
      <c r="BX99" s="606"/>
      <c r="BY99" s="606"/>
      <c r="BZ99" s="606"/>
      <c r="CA99" s="606"/>
      <c r="CB99" s="606"/>
      <c r="CC99" s="606"/>
      <c r="CD99" s="75"/>
    </row>
    <row r="100" spans="1:82" s="208" customFormat="1" ht="15" customHeight="1">
      <c r="B100" s="48"/>
      <c r="C100" s="48" t="s">
        <v>101</v>
      </c>
      <c r="D100" s="48"/>
      <c r="E100" s="48"/>
      <c r="F100" s="48"/>
      <c r="H100" s="11"/>
      <c r="J100" s="232"/>
      <c r="K100" s="49"/>
      <c r="L100" s="232"/>
      <c r="M100" s="215"/>
      <c r="N100" s="232"/>
      <c r="O100" s="215"/>
      <c r="P100" s="232"/>
      <c r="Q100" s="49"/>
      <c r="R100" s="232"/>
      <c r="S100" s="215"/>
      <c r="T100" s="232"/>
      <c r="U100" s="50"/>
      <c r="V100" s="232"/>
      <c r="W100" s="49">
        <v>336</v>
      </c>
      <c r="Y100" s="232"/>
      <c r="Z100" s="49"/>
      <c r="AA100" s="232"/>
      <c r="AB100" s="215"/>
      <c r="AC100" s="232"/>
      <c r="AD100" s="215">
        <v>179</v>
      </c>
      <c r="AE100" s="232"/>
      <c r="AF100" s="49"/>
      <c r="AG100" s="232"/>
      <c r="AH100" s="215"/>
      <c r="AI100" s="232"/>
      <c r="AJ100" s="50">
        <v>203</v>
      </c>
      <c r="AK100" s="232">
        <v>335</v>
      </c>
      <c r="AL100" s="49">
        <v>382</v>
      </c>
      <c r="AN100" s="232"/>
      <c r="AO100" s="49"/>
      <c r="AP100" s="232"/>
      <c r="AQ100" s="215"/>
      <c r="AR100" s="232"/>
      <c r="AS100" s="215"/>
      <c r="AT100" s="232"/>
      <c r="AU100" s="49"/>
      <c r="AV100" s="232"/>
      <c r="AW100" s="215"/>
      <c r="AX100" s="232"/>
      <c r="AY100" s="50"/>
      <c r="AZ100" s="232"/>
      <c r="BA100" s="49"/>
      <c r="BC100" s="350"/>
      <c r="BD100" s="606"/>
      <c r="BE100" s="606"/>
      <c r="BF100" s="606"/>
      <c r="BG100" s="606"/>
      <c r="BH100" s="606"/>
      <c r="BI100" s="606"/>
      <c r="BJ100" s="334">
        <f t="shared" ref="BJ100" si="463">IF(ABS(V100-(N100+T100))&lt;0.001,0,V100-(N100+T100))</f>
        <v>0</v>
      </c>
      <c r="BK100" s="334">
        <f>IF(BK$6="OFF",0,IF(BK95=2016,0,IF(ABS(W100-(O100+U100))&lt;0.001,0,W100-(O100+U100))))</f>
        <v>0</v>
      </c>
      <c r="BL100" s="211"/>
      <c r="BM100" s="606"/>
      <c r="BN100" s="606"/>
      <c r="BO100" s="606"/>
      <c r="BP100" s="606"/>
      <c r="BQ100" s="606"/>
      <c r="BR100" s="606"/>
      <c r="BS100" s="334">
        <f>IF(BS$6="OFF",0,IF(ABS(AK100-(AC100+AI100))&lt;0.001,0,AK100-(AC100+AI100)))</f>
        <v>0</v>
      </c>
      <c r="BT100" s="334">
        <f t="shared" ref="BT100" si="464">IF(ABS(AL100-(AD100+AJ100))&lt;0.001,0,AL100-(AD100+AJ100))</f>
        <v>0</v>
      </c>
      <c r="BU100" s="211"/>
      <c r="BV100" s="606"/>
      <c r="BW100" s="606"/>
      <c r="BX100" s="606"/>
      <c r="BY100" s="606"/>
      <c r="BZ100" s="606"/>
      <c r="CA100" s="606"/>
      <c r="CB100" s="334">
        <f t="shared" ref="CB100" si="465">IF(ABS(AZ100-(AR100+AX100))&lt;0.001,0,AZ100-(AR100+AX100))</f>
        <v>0</v>
      </c>
      <c r="CC100" s="334">
        <f t="shared" ref="CC100" si="466">IF(ABS(BA100-(AS100+AY100))&lt;0.001,0,BA100-(AS100+AY100))</f>
        <v>0</v>
      </c>
      <c r="CD100" s="354"/>
    </row>
    <row r="101" spans="1:82" s="73" customFormat="1" ht="15" customHeight="1">
      <c r="A101" s="950"/>
      <c r="C101" s="73" t="s">
        <v>47</v>
      </c>
      <c r="H101" s="74"/>
      <c r="J101" s="216"/>
      <c r="L101" s="216"/>
      <c r="M101" s="217"/>
      <c r="N101" s="216"/>
      <c r="O101" s="217"/>
      <c r="P101" s="216"/>
      <c r="R101" s="216"/>
      <c r="S101" s="217"/>
      <c r="T101" s="216"/>
      <c r="U101" s="75"/>
      <c r="V101" s="216"/>
      <c r="Y101" s="216"/>
      <c r="AA101" s="216"/>
      <c r="AB101" s="217"/>
      <c r="AC101" s="216"/>
      <c r="AD101" s="217"/>
      <c r="AE101" s="216"/>
      <c r="AG101" s="216"/>
      <c r="AH101" s="217"/>
      <c r="AI101" s="216"/>
      <c r="AJ101" s="75"/>
      <c r="AK101" s="216"/>
      <c r="AL101" s="73">
        <v>0.13900000000000001</v>
      </c>
      <c r="AN101" s="216"/>
      <c r="AP101" s="216"/>
      <c r="AQ101" s="217"/>
      <c r="AR101" s="216"/>
      <c r="AS101" s="217"/>
      <c r="AT101" s="216"/>
      <c r="AV101" s="216"/>
      <c r="AW101" s="217"/>
      <c r="AX101" s="216"/>
      <c r="AY101" s="75"/>
      <c r="AZ101" s="216"/>
      <c r="BC101" s="373"/>
      <c r="BD101" s="606"/>
      <c r="BE101" s="606"/>
      <c r="BF101" s="606"/>
      <c r="BG101" s="606"/>
      <c r="BH101" s="606"/>
      <c r="BI101" s="606"/>
      <c r="BJ101" s="606"/>
      <c r="BK101" s="606"/>
      <c r="BM101" s="606"/>
      <c r="BN101" s="606"/>
      <c r="BO101" s="606"/>
      <c r="BP101" s="606"/>
      <c r="BQ101" s="606"/>
      <c r="BR101" s="606"/>
      <c r="BS101" s="606"/>
      <c r="BT101" s="606"/>
      <c r="BV101" s="606"/>
      <c r="BW101" s="606"/>
      <c r="BX101" s="606"/>
      <c r="BY101" s="606"/>
      <c r="BZ101" s="606"/>
      <c r="CA101" s="606"/>
      <c r="CB101" s="606"/>
      <c r="CC101" s="606"/>
      <c r="CD101" s="75"/>
    </row>
    <row r="102" spans="1:82" s="208" customFormat="1" ht="15" customHeight="1">
      <c r="B102" s="48"/>
      <c r="C102" s="48" t="s">
        <v>102</v>
      </c>
      <c r="D102" s="48"/>
      <c r="E102" s="48"/>
      <c r="F102" s="48"/>
      <c r="H102" s="11"/>
      <c r="J102" s="232"/>
      <c r="K102" s="49"/>
      <c r="L102" s="232"/>
      <c r="M102" s="215"/>
      <c r="N102" s="232"/>
      <c r="O102" s="215"/>
      <c r="P102" s="232"/>
      <c r="Q102" s="49"/>
      <c r="R102" s="232"/>
      <c r="S102" s="215"/>
      <c r="T102" s="232"/>
      <c r="U102" s="50"/>
      <c r="V102" s="232"/>
      <c r="W102" s="49">
        <v>278</v>
      </c>
      <c r="Y102" s="232"/>
      <c r="Z102" s="49"/>
      <c r="AA102" s="232"/>
      <c r="AB102" s="215"/>
      <c r="AC102" s="232"/>
      <c r="AD102" s="215">
        <v>127</v>
      </c>
      <c r="AE102" s="232"/>
      <c r="AF102" s="49"/>
      <c r="AG102" s="232"/>
      <c r="AH102" s="215"/>
      <c r="AI102" s="232"/>
      <c r="AJ102" s="50">
        <v>154</v>
      </c>
      <c r="AK102" s="232">
        <v>268</v>
      </c>
      <c r="AL102" s="49">
        <v>282</v>
      </c>
      <c r="AN102" s="232"/>
      <c r="AO102" s="49"/>
      <c r="AP102" s="232"/>
      <c r="AQ102" s="215"/>
      <c r="AR102" s="232"/>
      <c r="AS102" s="215"/>
      <c r="AT102" s="232"/>
      <c r="AU102" s="49"/>
      <c r="AV102" s="232"/>
      <c r="AW102" s="215"/>
      <c r="AX102" s="232"/>
      <c r="AY102" s="50"/>
      <c r="AZ102" s="232"/>
      <c r="BA102" s="49"/>
      <c r="BC102" s="350"/>
      <c r="BD102" s="606"/>
      <c r="BE102" s="606"/>
      <c r="BF102" s="606"/>
      <c r="BG102" s="606"/>
      <c r="BH102" s="606"/>
      <c r="BI102" s="606"/>
      <c r="BJ102" s="334">
        <f t="shared" ref="BJ102" si="467">IF(ABS(V102-(N102+T102))&lt;0.001,0,V102-(N102+T102))</f>
        <v>0</v>
      </c>
      <c r="BK102" s="334">
        <f>IF(BK$6="OFF",0,IF(BK97=2016,0,IF(ABS(W102-(O102+U102))&lt;0.001,0,W102-(O102+U102))))</f>
        <v>0</v>
      </c>
      <c r="BL102" s="211"/>
      <c r="BM102" s="606"/>
      <c r="BN102" s="606"/>
      <c r="BO102" s="606"/>
      <c r="BP102" s="606"/>
      <c r="BQ102" s="606"/>
      <c r="BR102" s="606"/>
      <c r="BS102" s="334">
        <f>IF(BS$6="OFF",0,IF(ABS(AK102-(AC102+AI102))&lt;0.001,0,AK102-(AC102+AI102)))</f>
        <v>0</v>
      </c>
      <c r="BT102" s="334">
        <f t="shared" ref="BT102" si="468">IF(ABS(AL102-(AD102+AJ102))&lt;0.001,0,AL102-(AD102+AJ102))</f>
        <v>1</v>
      </c>
      <c r="BU102" s="211"/>
      <c r="BV102" s="606"/>
      <c r="BW102" s="606"/>
      <c r="BX102" s="606"/>
      <c r="BY102" s="606"/>
      <c r="BZ102" s="606"/>
      <c r="CA102" s="606"/>
      <c r="CB102" s="334">
        <f t="shared" ref="CB102" si="469">IF(ABS(AZ102-(AR102+AX102))&lt;0.001,0,AZ102-(AR102+AX102))</f>
        <v>0</v>
      </c>
      <c r="CC102" s="334">
        <f t="shared" ref="CC102" si="470">IF(ABS(BA102-(AS102+AY102))&lt;0.001,0,BA102-(AS102+AY102))</f>
        <v>0</v>
      </c>
      <c r="CD102" s="354"/>
    </row>
    <row r="103" spans="1:82" s="73" customFormat="1" ht="15" customHeight="1" thickBot="1">
      <c r="A103" s="950"/>
      <c r="B103" s="78"/>
      <c r="C103" s="78" t="s">
        <v>47</v>
      </c>
      <c r="D103" s="78"/>
      <c r="E103" s="78"/>
      <c r="F103" s="78"/>
      <c r="G103" s="108"/>
      <c r="H103" s="79"/>
      <c r="J103" s="219"/>
      <c r="K103" s="78"/>
      <c r="L103" s="219"/>
      <c r="M103" s="220"/>
      <c r="N103" s="219"/>
      <c r="O103" s="220"/>
      <c r="P103" s="219"/>
      <c r="Q103" s="78"/>
      <c r="R103" s="219"/>
      <c r="S103" s="220"/>
      <c r="T103" s="219"/>
      <c r="U103" s="80"/>
      <c r="V103" s="219"/>
      <c r="W103" s="78"/>
      <c r="Y103" s="219"/>
      <c r="Z103" s="78"/>
      <c r="AA103" s="219"/>
      <c r="AB103" s="220"/>
      <c r="AC103" s="219"/>
      <c r="AD103" s="220"/>
      <c r="AE103" s="219"/>
      <c r="AF103" s="78"/>
      <c r="AG103" s="219"/>
      <c r="AH103" s="220"/>
      <c r="AI103" s="219"/>
      <c r="AJ103" s="80"/>
      <c r="AK103" s="219"/>
      <c r="AL103" s="78">
        <v>5.0999999999999997E-2</v>
      </c>
      <c r="AN103" s="219"/>
      <c r="AO103" s="78"/>
      <c r="AP103" s="219"/>
      <c r="AQ103" s="220"/>
      <c r="AR103" s="219"/>
      <c r="AS103" s="220"/>
      <c r="AT103" s="219"/>
      <c r="AU103" s="78"/>
      <c r="AV103" s="219"/>
      <c r="AW103" s="220"/>
      <c r="AX103" s="219"/>
      <c r="AY103" s="80"/>
      <c r="AZ103" s="219"/>
      <c r="BA103" s="78"/>
      <c r="BC103" s="373"/>
      <c r="BD103" s="914"/>
      <c r="BE103" s="914"/>
      <c r="BF103" s="914"/>
      <c r="BG103" s="914"/>
      <c r="BH103" s="914"/>
      <c r="BI103" s="914"/>
      <c r="BJ103" s="914"/>
      <c r="BK103" s="914"/>
      <c r="BM103" s="914"/>
      <c r="BN103" s="914"/>
      <c r="BO103" s="914"/>
      <c r="BP103" s="914"/>
      <c r="BQ103" s="914"/>
      <c r="BR103" s="914"/>
      <c r="BS103" s="914"/>
      <c r="BT103" s="914"/>
      <c r="BV103" s="914"/>
      <c r="BW103" s="914"/>
      <c r="BX103" s="914"/>
      <c r="BY103" s="914"/>
      <c r="BZ103" s="914"/>
      <c r="CA103" s="914"/>
      <c r="CB103" s="914"/>
      <c r="CC103" s="914"/>
      <c r="CD103" s="75"/>
    </row>
    <row r="104" spans="1:82" s="90" customFormat="1" ht="15" customHeight="1" thickTop="1">
      <c r="B104" s="87"/>
      <c r="G104" s="73"/>
      <c r="H104" s="99"/>
      <c r="I104" s="73"/>
    </row>
    <row r="105" spans="1:82" s="90" customFormat="1" ht="15" customHeight="1">
      <c r="H105" s="99"/>
      <c r="Y105" s="479"/>
    </row>
    <row r="106" spans="1:82" s="90" customFormat="1" ht="12.75">
      <c r="H106" s="99"/>
    </row>
    <row r="107" spans="1:82" s="90" customFormat="1" ht="12.75">
      <c r="H107" s="99"/>
    </row>
    <row r="108" spans="1:82" s="90" customFormat="1" ht="12.75" hidden="1">
      <c r="H108" s="99"/>
    </row>
    <row r="109" spans="1:82" s="211" customFormat="1" ht="12.75" hidden="1">
      <c r="B109" s="369"/>
      <c r="C109" s="369"/>
      <c r="D109" s="369"/>
      <c r="E109" s="369"/>
      <c r="F109" s="369"/>
      <c r="H109" s="370"/>
      <c r="J109" s="369"/>
      <c r="K109" s="369"/>
      <c r="L109" s="369"/>
      <c r="M109" s="369"/>
      <c r="N109" s="369"/>
      <c r="O109" s="369"/>
      <c r="P109" s="369"/>
      <c r="Q109" s="369"/>
      <c r="R109" s="369"/>
      <c r="S109" s="369"/>
      <c r="T109" s="369"/>
      <c r="U109" s="369"/>
      <c r="V109" s="369"/>
      <c r="W109" s="369"/>
      <c r="Y109" s="369"/>
      <c r="Z109" s="369"/>
      <c r="AA109" s="369"/>
      <c r="AB109" s="369"/>
      <c r="AC109" s="369"/>
      <c r="AD109" s="369"/>
      <c r="AE109" s="369"/>
      <c r="AF109" s="369"/>
      <c r="AG109" s="369"/>
      <c r="AH109" s="369"/>
      <c r="AI109" s="369"/>
      <c r="AJ109" s="369"/>
      <c r="AK109" s="369"/>
      <c r="AL109" s="369"/>
      <c r="AN109" s="369"/>
      <c r="AO109" s="369"/>
      <c r="AP109" s="369"/>
      <c r="AQ109" s="369"/>
      <c r="AR109" s="369"/>
      <c r="AS109" s="369"/>
      <c r="AT109" s="369"/>
      <c r="AU109" s="369"/>
      <c r="AV109" s="369"/>
      <c r="AW109" s="369"/>
      <c r="AX109" s="369"/>
      <c r="AY109" s="369"/>
      <c r="AZ109" s="369"/>
      <c r="BA109" s="369"/>
    </row>
    <row r="110" spans="1:82" s="211" customFormat="1" ht="12.75" hidden="1">
      <c r="B110" s="405" t="s">
        <v>194</v>
      </c>
      <c r="C110" s="146"/>
      <c r="D110" s="146"/>
      <c r="E110" s="146"/>
      <c r="F110" s="146"/>
      <c r="G110" s="146"/>
      <c r="H110" s="244">
        <f>COUNTIF($119:$128,"&gt;2")+COUNTIF($119:$128,"&lt;-2")</f>
        <v>0</v>
      </c>
    </row>
    <row r="111" spans="1:82" s="211" customFormat="1" ht="12.75" hidden="1">
      <c r="B111" s="405" t="s">
        <v>195</v>
      </c>
      <c r="C111" s="146"/>
      <c r="D111" s="146"/>
      <c r="E111" s="146"/>
      <c r="F111" s="146"/>
      <c r="G111" s="146"/>
      <c r="H111" s="244">
        <f>IF(TRIMESTRE=1,COUNTIF($BC:$BT,"&gt;2")+COUNTIF($BC:$BT,"&lt;-2"),IF(OR(TRIMESTRE=2,TRIMESTRE=3),COUNTIF($BC:$BW,"&gt;2")+COUNTIF($BC:$BW,"&lt;-2"),IF(TRIMESTRE=4,COUNTIF($BC:$CD,"&gt;2")+COUNTIF($BC:$CD,"&lt;-2"),"Trim. ?")))</f>
        <v>0</v>
      </c>
    </row>
    <row r="112" spans="1:82" s="211" customFormat="1" ht="12.75" hidden="1">
      <c r="B112" s="405" t="s">
        <v>196</v>
      </c>
      <c r="C112" s="146"/>
      <c r="D112" s="146"/>
      <c r="E112" s="146"/>
      <c r="F112" s="146"/>
      <c r="G112" s="146"/>
      <c r="H112" s="244">
        <f>COUNTIF($129:$189,"&gt;=1")+COUNTIF($129:$189,"&lt;=-1")+COUNTIF($190:$200,"&gt;=0,1%")+COUNTIF($190:$200,"&lt;=-0,1%")</f>
        <v>0</v>
      </c>
    </row>
    <row r="113" spans="2:81" s="146" customFormat="1" ht="12.75" hidden="1" customHeight="1">
      <c r="B113" s="405" t="s">
        <v>414</v>
      </c>
      <c r="H113" s="244">
        <f>COUNTIF($117:$117,"&gt;0")</f>
        <v>0</v>
      </c>
      <c r="U113" s="262"/>
    </row>
    <row r="114" spans="2:81" s="211" customFormat="1" ht="12.75" hidden="1">
      <c r="B114" s="405" t="s">
        <v>269</v>
      </c>
      <c r="C114" s="146"/>
      <c r="D114" s="146"/>
      <c r="E114" s="146"/>
      <c r="F114" s="146"/>
      <c r="G114" s="146"/>
      <c r="H114" s="425" t="str">
        <f>IF(ISERROR(SUM($119:$200)+SUM($BC:$CD)),"# ERREUR !","OK")</f>
        <v>OK</v>
      </c>
    </row>
    <row r="115" spans="2:81" s="211" customFormat="1" ht="12.75" hidden="1" customHeight="1">
      <c r="B115" s="186"/>
      <c r="C115" s="186"/>
      <c r="D115" s="186"/>
      <c r="E115" s="186"/>
      <c r="F115" s="186"/>
      <c r="G115" s="186"/>
      <c r="H115" s="187"/>
      <c r="U115" s="208"/>
      <c r="BD115" s="146"/>
      <c r="BE115" s="146"/>
      <c r="BF115" s="146"/>
      <c r="BG115" s="146"/>
      <c r="BH115" s="146"/>
      <c r="BI115" s="146"/>
      <c r="BJ115" s="146"/>
      <c r="BK115" s="146"/>
      <c r="BM115" s="146"/>
      <c r="BN115" s="146"/>
      <c r="BO115" s="146"/>
      <c r="BP115" s="146"/>
      <c r="BQ115" s="146"/>
      <c r="BR115" s="146"/>
      <c r="BS115" s="146"/>
      <c r="BT115" s="146"/>
      <c r="BV115" s="146"/>
      <c r="BW115" s="146"/>
      <c r="BX115" s="146"/>
      <c r="BY115" s="146"/>
      <c r="BZ115" s="146"/>
      <c r="CA115" s="146"/>
      <c r="CB115" s="146"/>
      <c r="CC115" s="146"/>
    </row>
    <row r="116" spans="2:81" s="211" customFormat="1" ht="12.75" hidden="1" customHeight="1">
      <c r="B116" s="369"/>
      <c r="C116" s="369"/>
      <c r="D116" s="369"/>
      <c r="E116" s="369"/>
      <c r="F116" s="369"/>
      <c r="H116" s="370"/>
      <c r="J116" s="369"/>
      <c r="K116" s="369"/>
      <c r="L116" s="369"/>
      <c r="M116" s="369"/>
      <c r="N116" s="369"/>
      <c r="O116" s="369"/>
      <c r="P116" s="369"/>
      <c r="Q116" s="369"/>
      <c r="R116" s="369"/>
      <c r="S116" s="369"/>
      <c r="T116" s="369"/>
      <c r="U116" s="416"/>
      <c r="V116" s="369"/>
      <c r="W116" s="369"/>
      <c r="Y116" s="369"/>
      <c r="Z116" s="369"/>
      <c r="AA116" s="369"/>
      <c r="AB116" s="369"/>
      <c r="AC116" s="369"/>
      <c r="AD116" s="369"/>
      <c r="AE116" s="369"/>
      <c r="AF116" s="369"/>
      <c r="AG116" s="369"/>
      <c r="AH116" s="369"/>
      <c r="AI116" s="369"/>
      <c r="AJ116" s="369"/>
      <c r="AK116" s="369"/>
      <c r="AL116" s="369"/>
      <c r="AN116" s="369"/>
      <c r="AO116" s="369"/>
      <c r="AP116" s="369"/>
      <c r="AQ116" s="369"/>
      <c r="AR116" s="369"/>
      <c r="AS116" s="369"/>
      <c r="AT116" s="369"/>
      <c r="AU116" s="369"/>
      <c r="AV116" s="369"/>
      <c r="AW116" s="369"/>
      <c r="AX116" s="369"/>
      <c r="AY116" s="369"/>
      <c r="AZ116" s="369"/>
      <c r="BA116" s="369"/>
      <c r="BD116" s="146"/>
      <c r="BE116" s="146"/>
      <c r="BF116" s="146"/>
      <c r="BG116" s="146"/>
      <c r="BH116" s="146"/>
      <c r="BI116" s="146"/>
      <c r="BJ116" s="146"/>
      <c r="BK116" s="146"/>
      <c r="BM116" s="146"/>
      <c r="BN116" s="146"/>
      <c r="BO116" s="146"/>
      <c r="BP116" s="146"/>
      <c r="BQ116" s="146"/>
      <c r="BR116" s="146"/>
      <c r="BS116" s="146"/>
      <c r="BT116" s="146"/>
      <c r="BV116" s="146"/>
      <c r="BW116" s="146"/>
      <c r="BX116" s="146"/>
      <c r="BY116" s="146"/>
      <c r="BZ116" s="146"/>
      <c r="CA116" s="146"/>
      <c r="CB116" s="146"/>
      <c r="CC116" s="146"/>
    </row>
    <row r="117" spans="2:81" s="386" customFormat="1" ht="12.75" hidden="1" customHeight="1">
      <c r="B117" s="386" t="s">
        <v>416</v>
      </c>
      <c r="H117" s="387" t="s">
        <v>191</v>
      </c>
      <c r="J117" s="388">
        <f>IF(COUNT(J61:J80,J86:J103)=0,0,COUNT(J61:J80,J86:J103))</f>
        <v>0</v>
      </c>
      <c r="K117" s="388">
        <f>IF(COUNT(K61:K80,K86:K103)=0,0,COUNT(K61:K80,K86:K103))</f>
        <v>0</v>
      </c>
      <c r="L117" s="388">
        <f>IF(COUNT(L61:L80,L86:L103)=0,0,COUNT(L61:L80,L86:L103))</f>
        <v>0</v>
      </c>
      <c r="M117" s="388">
        <f>IF(COUNT(M61:M80,M86:M103)=0,0,COUNT(M61:M80,M86:M103))</f>
        <v>0</v>
      </c>
      <c r="N117" s="829"/>
      <c r="O117" s="829"/>
      <c r="P117" s="388">
        <f>IF(COUNT(P61:P80,P86:P103)=0,0,COUNT(P61:P80,P86:P103))</f>
        <v>0</v>
      </c>
      <c r="Q117" s="388">
        <f>IF(COUNT(Q61:Q80,Q86:Q103)=0,0,COUNT(Q61:Q80,Q86:Q103))</f>
        <v>0</v>
      </c>
      <c r="R117" s="388">
        <f>IF(COUNT(R61:R80,R86:R103)=0,0,COUNT(R61:R80,R86:R103))</f>
        <v>0</v>
      </c>
      <c r="S117" s="388">
        <f>IF(COUNT(S61:S80,S86:S103)=0,0,COUNT(S61:S80,S86:S103))</f>
        <v>0</v>
      </c>
      <c r="T117" s="829"/>
      <c r="U117" s="829"/>
      <c r="V117" s="829"/>
      <c r="W117" s="829"/>
      <c r="X117" s="388"/>
      <c r="Y117" s="388">
        <f>IF(COUNT(Y61:Y80,Y86:Y103)=0,0,COUNT(Y61:Y80,Y86:Y103))</f>
        <v>0</v>
      </c>
      <c r="Z117" s="388">
        <f>IF(COUNT(Z61:Z80,Z86:Z103)=0,0,COUNT(Z61:Z80,Z86:Z103))</f>
        <v>0</v>
      </c>
      <c r="AA117" s="388">
        <f>IF(COUNT(AA61:AA80,AA86:AA103)=0,0,COUNT(AA61:AA80,AA86:AA103))</f>
        <v>0</v>
      </c>
      <c r="AB117" s="388">
        <f>IF(COUNT(AB61:AB80,AB86:AB103)=0,0,COUNT(AB61:AB80,AB86:AB103))</f>
        <v>0</v>
      </c>
      <c r="AC117" s="829"/>
      <c r="AD117" s="829"/>
      <c r="AE117" s="388">
        <f>IF(COUNT(AE61:AE80,AE86:AE103)=0,0,COUNT(AE61:AE80,AE86:AE103))</f>
        <v>0</v>
      </c>
      <c r="AF117" s="388">
        <f>IF(COUNT(AF61:AF80,AF86:AF103)=0,0,COUNT(AF61:AF80,AF86:AF103))</f>
        <v>0</v>
      </c>
      <c r="AG117" s="388">
        <f>IF(COUNT(AG61:AG80,AG86:AG103)=0,0,COUNT(AG61:AG80,AG86:AG103))</f>
        <v>0</v>
      </c>
      <c r="AH117" s="388">
        <f>IF(COUNT(AH61:AH80,AH86:AH103)=0,0,COUNT(AH61:AH80,AH86:AH103))</f>
        <v>0</v>
      </c>
      <c r="AI117" s="829"/>
      <c r="AJ117" s="829"/>
      <c r="AK117" s="829"/>
      <c r="AL117" s="829"/>
      <c r="AM117" s="388"/>
      <c r="AN117" s="388">
        <f>IF(COUNT(AN61:AN80,AN86:AN103)=0,0,COUNT(AN61:AN80,AN86:AN103))</f>
        <v>0</v>
      </c>
      <c r="AO117" s="388">
        <f>IF(COUNT(AO61:AO80,AO86:AO103)=0,0,COUNT(AO61:AO80,AO86:AO103))</f>
        <v>0</v>
      </c>
      <c r="AP117" s="388">
        <f>IF(COUNT(AP61:AP80,AP86:AP103)=0,0,COUNT(AP61:AP80,AP86:AP103))</f>
        <v>0</v>
      </c>
      <c r="AQ117" s="388">
        <f>IF(COUNT(AQ61:AQ80,AQ86:AQ103)=0,0,COUNT(AQ61:AQ80,AQ86:AQ103))</f>
        <v>0</v>
      </c>
      <c r="AR117" s="829"/>
      <c r="AS117" s="829"/>
      <c r="AT117" s="388">
        <f>IF(COUNT(AT61:AT80,AT86:AT103)=0,0,COUNT(AT61:AT80,AT86:AT103))</f>
        <v>0</v>
      </c>
      <c r="AU117" s="388">
        <f>IF(COUNT(AU61:AU80,AU86:AU103)=0,0,COUNT(AU61:AU80,AU86:AU103))</f>
        <v>0</v>
      </c>
      <c r="AV117" s="388">
        <f>IF(COUNT(AV61:AV80,AV86:AV103)=0,0,COUNT(AV61:AV80,AV86:AV103))</f>
        <v>0</v>
      </c>
      <c r="AW117" s="388">
        <f>IF(COUNT(AW61:AW80,AW86:AW103)=0,0,COUNT(AW61:AW80,AW86:AW103))</f>
        <v>0</v>
      </c>
      <c r="AX117" s="829"/>
      <c r="AY117" s="829"/>
      <c r="AZ117" s="829"/>
      <c r="BA117" s="829"/>
    </row>
    <row r="118" spans="2:81" s="211" customFormat="1" ht="12.75" hidden="1">
      <c r="B118" s="186"/>
      <c r="C118" s="186"/>
      <c r="D118" s="186"/>
      <c r="E118" s="186"/>
      <c r="F118" s="186"/>
      <c r="G118" s="186"/>
      <c r="H118" s="187"/>
    </row>
    <row r="119" spans="2:81" s="211" customFormat="1" ht="12.75" hidden="1">
      <c r="B119" s="369"/>
      <c r="C119" s="369"/>
      <c r="D119" s="369"/>
      <c r="E119" s="369"/>
      <c r="F119" s="369"/>
      <c r="H119" s="370"/>
      <c r="J119" s="369"/>
      <c r="K119" s="369"/>
      <c r="L119" s="369"/>
      <c r="M119" s="369"/>
      <c r="N119" s="369"/>
      <c r="O119" s="369"/>
      <c r="P119" s="369"/>
      <c r="Q119" s="369"/>
      <c r="R119" s="369"/>
      <c r="S119" s="369"/>
      <c r="T119" s="369"/>
      <c r="U119" s="369"/>
      <c r="V119" s="369"/>
      <c r="W119" s="369"/>
      <c r="Y119" s="369"/>
      <c r="Z119" s="369"/>
      <c r="AA119" s="369"/>
      <c r="AB119" s="369"/>
      <c r="AC119" s="369"/>
      <c r="AD119" s="369"/>
      <c r="AE119" s="369"/>
      <c r="AF119" s="369"/>
      <c r="AG119" s="369"/>
      <c r="AH119" s="369"/>
      <c r="AI119" s="369"/>
      <c r="AJ119" s="369"/>
      <c r="AK119" s="369"/>
      <c r="AL119" s="369"/>
      <c r="AN119" s="369"/>
      <c r="AO119" s="369"/>
      <c r="AP119" s="369"/>
      <c r="AQ119" s="369"/>
      <c r="AR119" s="369"/>
      <c r="AS119" s="369"/>
      <c r="AT119" s="369"/>
      <c r="AU119" s="369"/>
      <c r="AV119" s="369"/>
      <c r="AW119" s="369"/>
      <c r="AX119" s="369"/>
      <c r="AY119" s="369"/>
      <c r="AZ119" s="369"/>
      <c r="BA119" s="369"/>
    </row>
    <row r="120" spans="2:81" s="146" customFormat="1" ht="12.75" hidden="1">
      <c r="B120" s="259" t="s">
        <v>62</v>
      </c>
      <c r="C120" s="259"/>
      <c r="D120" s="259"/>
      <c r="E120" s="259"/>
      <c r="F120" s="259"/>
      <c r="H120" s="371" t="s">
        <v>191</v>
      </c>
      <c r="I120" s="144"/>
      <c r="J120" s="330">
        <f t="shared" ref="J120:W120" si="471">IF(ABS(J11-J36)&lt;0.001,0,J11-J36)</f>
        <v>0</v>
      </c>
      <c r="K120" s="330">
        <f t="shared" si="471"/>
        <v>0</v>
      </c>
      <c r="L120" s="330">
        <f t="shared" si="471"/>
        <v>0</v>
      </c>
      <c r="M120" s="330">
        <f t="shared" si="471"/>
        <v>0</v>
      </c>
      <c r="N120" s="330">
        <f t="shared" si="471"/>
        <v>0</v>
      </c>
      <c r="O120" s="330">
        <f t="shared" si="471"/>
        <v>0</v>
      </c>
      <c r="P120" s="330">
        <f t="shared" si="471"/>
        <v>0</v>
      </c>
      <c r="Q120" s="330">
        <f t="shared" si="471"/>
        <v>0</v>
      </c>
      <c r="R120" s="330">
        <f t="shared" si="471"/>
        <v>0</v>
      </c>
      <c r="S120" s="330">
        <f t="shared" si="471"/>
        <v>0</v>
      </c>
      <c r="T120" s="330">
        <f t="shared" si="471"/>
        <v>0</v>
      </c>
      <c r="U120" s="330">
        <f t="shared" si="471"/>
        <v>0</v>
      </c>
      <c r="V120" s="330">
        <f t="shared" si="471"/>
        <v>0</v>
      </c>
      <c r="W120" s="330">
        <f t="shared" si="471"/>
        <v>0</v>
      </c>
      <c r="Y120" s="330">
        <f t="shared" ref="Y120:AL120" si="472">IF(ABS(Y11-Y36)&lt;0.001,0,Y11-Y36)</f>
        <v>0</v>
      </c>
      <c r="Z120" s="330">
        <f t="shared" si="472"/>
        <v>0</v>
      </c>
      <c r="AA120" s="330">
        <f t="shared" si="472"/>
        <v>0</v>
      </c>
      <c r="AB120" s="330">
        <f t="shared" si="472"/>
        <v>0</v>
      </c>
      <c r="AC120" s="330">
        <f t="shared" si="472"/>
        <v>0</v>
      </c>
      <c r="AD120" s="330">
        <f t="shared" si="472"/>
        <v>0</v>
      </c>
      <c r="AE120" s="330">
        <f t="shared" si="472"/>
        <v>0</v>
      </c>
      <c r="AF120" s="330">
        <f t="shared" si="472"/>
        <v>0</v>
      </c>
      <c r="AG120" s="330">
        <f t="shared" si="472"/>
        <v>0</v>
      </c>
      <c r="AH120" s="330">
        <f t="shared" si="472"/>
        <v>0</v>
      </c>
      <c r="AI120" s="330">
        <f t="shared" si="472"/>
        <v>0</v>
      </c>
      <c r="AJ120" s="330">
        <f t="shared" si="472"/>
        <v>0</v>
      </c>
      <c r="AK120" s="330">
        <f t="shared" si="472"/>
        <v>0</v>
      </c>
      <c r="AL120" s="330">
        <f t="shared" si="472"/>
        <v>0</v>
      </c>
      <c r="AN120" s="330">
        <f t="shared" ref="AN120:BA120" si="473">IF(ABS(AN11-AN36)&lt;0.001,0,AN11-AN36)</f>
        <v>0</v>
      </c>
      <c r="AO120" s="330">
        <f t="shared" si="473"/>
        <v>0</v>
      </c>
      <c r="AP120" s="330">
        <f t="shared" si="473"/>
        <v>0</v>
      </c>
      <c r="AQ120" s="330">
        <f t="shared" si="473"/>
        <v>0</v>
      </c>
      <c r="AR120" s="330">
        <f t="shared" si="473"/>
        <v>0</v>
      </c>
      <c r="AS120" s="330">
        <f t="shared" si="473"/>
        <v>0</v>
      </c>
      <c r="AT120" s="330">
        <f t="shared" si="473"/>
        <v>0</v>
      </c>
      <c r="AU120" s="330">
        <f t="shared" si="473"/>
        <v>0</v>
      </c>
      <c r="AV120" s="330">
        <f t="shared" si="473"/>
        <v>0</v>
      </c>
      <c r="AW120" s="330">
        <f t="shared" si="473"/>
        <v>0</v>
      </c>
      <c r="AX120" s="330">
        <f t="shared" si="473"/>
        <v>0</v>
      </c>
      <c r="AY120" s="330">
        <f t="shared" si="473"/>
        <v>0</v>
      </c>
      <c r="AZ120" s="330">
        <f t="shared" si="473"/>
        <v>0</v>
      </c>
      <c r="BA120" s="330">
        <f t="shared" si="473"/>
        <v>0</v>
      </c>
    </row>
    <row r="121" spans="2:81" s="146" customFormat="1" ht="12.75" hidden="1">
      <c r="B121" s="259" t="s">
        <v>354</v>
      </c>
      <c r="C121" s="259"/>
      <c r="D121" s="259"/>
      <c r="E121" s="259"/>
      <c r="F121" s="259"/>
      <c r="G121" s="144"/>
      <c r="H121" s="371" t="s">
        <v>191</v>
      </c>
      <c r="I121" s="144"/>
      <c r="J121" s="330">
        <f t="shared" ref="J121:W121" si="474">IF(ABS(J11-(J13+J15+J26+J28+J30+J32))&lt;0.001,0,J11-(J13+J15+J26+J28+J30+J32))</f>
        <v>0</v>
      </c>
      <c r="K121" s="330">
        <f t="shared" si="474"/>
        <v>0</v>
      </c>
      <c r="L121" s="330">
        <f t="shared" si="474"/>
        <v>0</v>
      </c>
      <c r="M121" s="330">
        <f t="shared" si="474"/>
        <v>0</v>
      </c>
      <c r="N121" s="330">
        <f t="shared" si="474"/>
        <v>0</v>
      </c>
      <c r="O121" s="330">
        <f t="shared" si="474"/>
        <v>0</v>
      </c>
      <c r="P121" s="330">
        <f t="shared" si="474"/>
        <v>0</v>
      </c>
      <c r="Q121" s="330">
        <f t="shared" si="474"/>
        <v>0</v>
      </c>
      <c r="R121" s="330">
        <f t="shared" si="474"/>
        <v>0</v>
      </c>
      <c r="S121" s="330">
        <f t="shared" si="474"/>
        <v>0</v>
      </c>
      <c r="T121" s="330">
        <f t="shared" si="474"/>
        <v>0</v>
      </c>
      <c r="U121" s="330">
        <f t="shared" si="474"/>
        <v>0</v>
      </c>
      <c r="V121" s="330">
        <f t="shared" si="474"/>
        <v>0</v>
      </c>
      <c r="W121" s="330">
        <f t="shared" si="474"/>
        <v>0</v>
      </c>
      <c r="Y121" s="330">
        <f t="shared" ref="Y121:AL121" si="475">IF(ABS(Y11-(Y13+Y15+Y26+Y28+Y30+Y32))&lt;0.001,0,Y11-(Y13+Y15+Y26+Y28+Y30+Y32))</f>
        <v>0</v>
      </c>
      <c r="Z121" s="330">
        <f t="shared" si="475"/>
        <v>1</v>
      </c>
      <c r="AA121" s="330">
        <f t="shared" si="475"/>
        <v>0</v>
      </c>
      <c r="AB121" s="330">
        <f t="shared" si="475"/>
        <v>1</v>
      </c>
      <c r="AC121" s="330">
        <f t="shared" si="475"/>
        <v>0</v>
      </c>
      <c r="AD121" s="330">
        <f t="shared" si="475"/>
        <v>0</v>
      </c>
      <c r="AE121" s="330">
        <f t="shared" si="475"/>
        <v>0</v>
      </c>
      <c r="AF121" s="330">
        <f t="shared" si="475"/>
        <v>1</v>
      </c>
      <c r="AG121" s="330">
        <f t="shared" si="475"/>
        <v>0</v>
      </c>
      <c r="AH121" s="330">
        <f t="shared" si="475"/>
        <v>-1</v>
      </c>
      <c r="AI121" s="330">
        <f t="shared" si="475"/>
        <v>0</v>
      </c>
      <c r="AJ121" s="330">
        <f t="shared" si="475"/>
        <v>-1</v>
      </c>
      <c r="AK121" s="330">
        <f t="shared" si="475"/>
        <v>0</v>
      </c>
      <c r="AL121" s="330">
        <f t="shared" si="475"/>
        <v>0</v>
      </c>
      <c r="AN121" s="330">
        <f t="shared" ref="AN121:BA121" si="476">IF(ABS(AN11-(AN13+AN15+AN26+AN28+AN30+AN32))&lt;0.001,0,AN11-(AN13+AN15+AN26+AN28+AN30+AN32))</f>
        <v>-1</v>
      </c>
      <c r="AO121" s="330">
        <f t="shared" si="476"/>
        <v>0</v>
      </c>
      <c r="AP121" s="330">
        <f t="shared" si="476"/>
        <v>0</v>
      </c>
      <c r="AQ121" s="330">
        <f t="shared" si="476"/>
        <v>0</v>
      </c>
      <c r="AR121" s="330">
        <f t="shared" si="476"/>
        <v>0</v>
      </c>
      <c r="AS121" s="330">
        <f t="shared" si="476"/>
        <v>0</v>
      </c>
      <c r="AT121" s="330">
        <f t="shared" si="476"/>
        <v>0</v>
      </c>
      <c r="AU121" s="330">
        <f t="shared" si="476"/>
        <v>0</v>
      </c>
      <c r="AV121" s="330">
        <f t="shared" si="476"/>
        <v>0</v>
      </c>
      <c r="AW121" s="330">
        <f t="shared" si="476"/>
        <v>0</v>
      </c>
      <c r="AX121" s="330">
        <f t="shared" si="476"/>
        <v>0</v>
      </c>
      <c r="AY121" s="330">
        <f t="shared" si="476"/>
        <v>0</v>
      </c>
      <c r="AZ121" s="330">
        <f t="shared" si="476"/>
        <v>0</v>
      </c>
      <c r="BA121" s="330">
        <f t="shared" si="476"/>
        <v>0</v>
      </c>
    </row>
    <row r="122" spans="2:81" s="146" customFormat="1" ht="12.75" hidden="1">
      <c r="B122" s="259" t="s">
        <v>98</v>
      </c>
      <c r="C122" s="259"/>
      <c r="D122" s="259"/>
      <c r="E122" s="259"/>
      <c r="F122" s="259"/>
      <c r="G122" s="144"/>
      <c r="H122" s="371" t="s">
        <v>191</v>
      </c>
      <c r="I122" s="144"/>
      <c r="J122" s="330">
        <f t="shared" ref="J122:W122" si="477">IF(ABS(J15-(J17+J19+J21+J23+J25))&lt;0.001,0,J15-(J17+J19+J21+J23+J25))</f>
        <v>0</v>
      </c>
      <c r="K122" s="330">
        <f t="shared" si="477"/>
        <v>0</v>
      </c>
      <c r="L122" s="330">
        <f t="shared" si="477"/>
        <v>0</v>
      </c>
      <c r="M122" s="330">
        <f t="shared" si="477"/>
        <v>0</v>
      </c>
      <c r="N122" s="330">
        <f t="shared" si="477"/>
        <v>0</v>
      </c>
      <c r="O122" s="330">
        <f t="shared" si="477"/>
        <v>0</v>
      </c>
      <c r="P122" s="330">
        <f t="shared" si="477"/>
        <v>0</v>
      </c>
      <c r="Q122" s="330">
        <f t="shared" si="477"/>
        <v>0</v>
      </c>
      <c r="R122" s="330">
        <f t="shared" si="477"/>
        <v>0</v>
      </c>
      <c r="S122" s="330">
        <f t="shared" si="477"/>
        <v>0</v>
      </c>
      <c r="T122" s="330">
        <f t="shared" si="477"/>
        <v>0</v>
      </c>
      <c r="U122" s="330">
        <f t="shared" si="477"/>
        <v>0</v>
      </c>
      <c r="V122" s="330">
        <f t="shared" si="477"/>
        <v>0</v>
      </c>
      <c r="W122" s="330">
        <f t="shared" si="477"/>
        <v>0</v>
      </c>
      <c r="Y122" s="330">
        <f t="shared" ref="Y122:AL122" si="478">IF(ABS(Y15-(Y17+Y19+Y21+Y23+Y25))&lt;0.001,0,Y15-(Y17+Y19+Y21+Y23+Y25))</f>
        <v>0</v>
      </c>
      <c r="Z122" s="330">
        <f t="shared" si="478"/>
        <v>1</v>
      </c>
      <c r="AA122" s="330">
        <f t="shared" si="478"/>
        <v>0</v>
      </c>
      <c r="AB122" s="330">
        <f t="shared" si="478"/>
        <v>1</v>
      </c>
      <c r="AC122" s="330">
        <f t="shared" si="478"/>
        <v>0</v>
      </c>
      <c r="AD122" s="330">
        <f t="shared" si="478"/>
        <v>0</v>
      </c>
      <c r="AE122" s="330">
        <f t="shared" si="478"/>
        <v>0</v>
      </c>
      <c r="AF122" s="330">
        <f t="shared" si="478"/>
        <v>0</v>
      </c>
      <c r="AG122" s="330">
        <f t="shared" si="478"/>
        <v>0</v>
      </c>
      <c r="AH122" s="330">
        <f t="shared" si="478"/>
        <v>0</v>
      </c>
      <c r="AI122" s="330">
        <f t="shared" si="478"/>
        <v>0</v>
      </c>
      <c r="AJ122" s="330">
        <f t="shared" si="478"/>
        <v>0</v>
      </c>
      <c r="AK122" s="330">
        <f t="shared" si="478"/>
        <v>0</v>
      </c>
      <c r="AL122" s="330">
        <f t="shared" si="478"/>
        <v>0</v>
      </c>
      <c r="AN122" s="330">
        <f t="shared" ref="AN122:BA122" si="479">IF(ABS(AN15-(AN17+AN19+AN21+AN23+AN25))&lt;0.001,0,AN15-(AN17+AN19+AN21+AN23+AN25))</f>
        <v>1</v>
      </c>
      <c r="AO122" s="330">
        <f t="shared" si="479"/>
        <v>0</v>
      </c>
      <c r="AP122" s="330">
        <f t="shared" si="479"/>
        <v>0</v>
      </c>
      <c r="AQ122" s="330">
        <f t="shared" si="479"/>
        <v>0</v>
      </c>
      <c r="AR122" s="330">
        <f t="shared" si="479"/>
        <v>0</v>
      </c>
      <c r="AS122" s="330">
        <f t="shared" si="479"/>
        <v>0</v>
      </c>
      <c r="AT122" s="330">
        <f t="shared" si="479"/>
        <v>0</v>
      </c>
      <c r="AU122" s="330">
        <f t="shared" si="479"/>
        <v>0</v>
      </c>
      <c r="AV122" s="330">
        <f t="shared" si="479"/>
        <v>0</v>
      </c>
      <c r="AW122" s="330">
        <f t="shared" si="479"/>
        <v>0</v>
      </c>
      <c r="AX122" s="330">
        <f t="shared" si="479"/>
        <v>0</v>
      </c>
      <c r="AY122" s="330">
        <f t="shared" si="479"/>
        <v>0</v>
      </c>
      <c r="AZ122" s="330">
        <f t="shared" si="479"/>
        <v>0</v>
      </c>
      <c r="BA122" s="330">
        <f t="shared" si="479"/>
        <v>0</v>
      </c>
    </row>
    <row r="123" spans="2:81" s="146" customFormat="1" ht="12.75" hidden="1">
      <c r="B123" s="259" t="s">
        <v>61</v>
      </c>
      <c r="C123" s="259"/>
      <c r="D123" s="259"/>
      <c r="E123" s="259"/>
      <c r="F123" s="259"/>
      <c r="H123" s="371" t="s">
        <v>191</v>
      </c>
      <c r="I123" s="144"/>
      <c r="J123" s="330">
        <f t="shared" ref="J123:V123" si="480">IF(ABS(J36-(J38+J40+J42+J44+J46+J50+J52))&lt;0.001,0,J36-(J38+J40+J42+J44+J46+J50+J52))</f>
        <v>0</v>
      </c>
      <c r="K123" s="330">
        <f t="shared" si="480"/>
        <v>0</v>
      </c>
      <c r="L123" s="330">
        <f t="shared" si="480"/>
        <v>0</v>
      </c>
      <c r="M123" s="330">
        <f t="shared" si="480"/>
        <v>0</v>
      </c>
      <c r="N123" s="330">
        <f t="shared" si="480"/>
        <v>0</v>
      </c>
      <c r="O123" s="330">
        <f t="shared" si="480"/>
        <v>0</v>
      </c>
      <c r="P123" s="330">
        <f t="shared" si="480"/>
        <v>0</v>
      </c>
      <c r="Q123" s="330">
        <f t="shared" si="480"/>
        <v>0</v>
      </c>
      <c r="R123" s="330">
        <f t="shared" si="480"/>
        <v>0</v>
      </c>
      <c r="S123" s="330">
        <f t="shared" si="480"/>
        <v>0</v>
      </c>
      <c r="T123" s="330">
        <f t="shared" si="480"/>
        <v>0</v>
      </c>
      <c r="U123" s="330">
        <f t="shared" si="480"/>
        <v>0</v>
      </c>
      <c r="V123" s="330">
        <f t="shared" si="480"/>
        <v>0</v>
      </c>
      <c r="W123" s="330">
        <f>IF(ABS(W36-(W38+W40+W42+W44+W46+W50+W52))&lt;0.001,0,W36-(W38+W40+W42+W44+W46+W50+W52))</f>
        <v>-1</v>
      </c>
      <c r="Y123" s="330">
        <f t="shared" ref="Y123:AL123" si="481">IF(ABS(Y36-(Y38+Y40+Y42+Y44+Y46+Y50+Y52))&lt;0.001,0,Y36-(Y38+Y40+Y42+Y44+Y46+Y50+Y52))</f>
        <v>0</v>
      </c>
      <c r="Z123" s="330">
        <f t="shared" si="481"/>
        <v>0</v>
      </c>
      <c r="AA123" s="330">
        <f t="shared" si="481"/>
        <v>0</v>
      </c>
      <c r="AB123" s="330">
        <f t="shared" si="481"/>
        <v>1</v>
      </c>
      <c r="AC123" s="330">
        <f t="shared" si="481"/>
        <v>0</v>
      </c>
      <c r="AD123" s="330">
        <f t="shared" si="481"/>
        <v>0</v>
      </c>
      <c r="AE123" s="330">
        <f t="shared" si="481"/>
        <v>0</v>
      </c>
      <c r="AF123" s="330">
        <f t="shared" si="481"/>
        <v>1</v>
      </c>
      <c r="AG123" s="330">
        <f t="shared" si="481"/>
        <v>0</v>
      </c>
      <c r="AH123" s="330">
        <f t="shared" si="481"/>
        <v>1</v>
      </c>
      <c r="AI123" s="330">
        <f t="shared" si="481"/>
        <v>0</v>
      </c>
      <c r="AJ123" s="330">
        <f t="shared" si="481"/>
        <v>-1</v>
      </c>
      <c r="AK123" s="330">
        <f t="shared" si="481"/>
        <v>0</v>
      </c>
      <c r="AL123" s="330">
        <f t="shared" si="481"/>
        <v>0</v>
      </c>
      <c r="AN123" s="330">
        <f t="shared" ref="AN123:BA123" si="482">IF(ABS(AN36-(AN38+AN40+AN42+AN44+AN46+AN50+AN52))&lt;0.001,0,AN36-(AN38+AN40+AN42+AN44+AN46+AN50+AN52))</f>
        <v>0</v>
      </c>
      <c r="AO123" s="330">
        <f t="shared" si="482"/>
        <v>0</v>
      </c>
      <c r="AP123" s="330">
        <f t="shared" si="482"/>
        <v>0</v>
      </c>
      <c r="AQ123" s="330">
        <f t="shared" si="482"/>
        <v>0</v>
      </c>
      <c r="AR123" s="330">
        <f t="shared" si="482"/>
        <v>0</v>
      </c>
      <c r="AS123" s="330">
        <f t="shared" si="482"/>
        <v>0</v>
      </c>
      <c r="AT123" s="330">
        <f t="shared" si="482"/>
        <v>0</v>
      </c>
      <c r="AU123" s="330">
        <f t="shared" si="482"/>
        <v>0</v>
      </c>
      <c r="AV123" s="330">
        <f t="shared" si="482"/>
        <v>0</v>
      </c>
      <c r="AW123" s="330">
        <f t="shared" si="482"/>
        <v>0</v>
      </c>
      <c r="AX123" s="330">
        <f t="shared" si="482"/>
        <v>0</v>
      </c>
      <c r="AY123" s="330">
        <f t="shared" si="482"/>
        <v>0</v>
      </c>
      <c r="AZ123" s="330">
        <f t="shared" si="482"/>
        <v>0</v>
      </c>
      <c r="BA123" s="330">
        <f t="shared" si="482"/>
        <v>0</v>
      </c>
    </row>
    <row r="124" spans="2:81" s="146" customFormat="1" ht="12.75" hidden="1">
      <c r="B124" s="259" t="s">
        <v>355</v>
      </c>
      <c r="C124" s="259"/>
      <c r="D124" s="259"/>
      <c r="E124" s="259"/>
      <c r="F124" s="259"/>
      <c r="H124" s="371" t="s">
        <v>191</v>
      </c>
      <c r="J124" s="372"/>
      <c r="K124" s="372"/>
      <c r="L124" s="372"/>
      <c r="M124" s="372"/>
      <c r="N124" s="330">
        <f>IF(ABS(N59-(N61+N63+N74+N76+N78+N80))&lt;0.001,0,N59-(N61+N63+N74+N76+N78+N80))</f>
        <v>0</v>
      </c>
      <c r="O124" s="330">
        <f>IF(ABS(O59-(O61+O63+O74+O76+O78+O80))&lt;0.001,0,O59-(O61+O63+O74+O76+O78+O80))</f>
        <v>0</v>
      </c>
      <c r="P124" s="372"/>
      <c r="Q124" s="372"/>
      <c r="R124" s="372"/>
      <c r="S124" s="372"/>
      <c r="T124" s="330">
        <f>IF(ABS(T59-(T61+T63+T74+T76+T78+T80))&lt;0.001,0,T59-(T61+T63+T74+T76+T78+T80))</f>
        <v>0</v>
      </c>
      <c r="U124" s="330">
        <f>IF(ABS(U59-(U61+U63+U74+U76+U78+U80))&lt;0.001,0,U59-(U61+U63+U74+U76+U78+U80))</f>
        <v>0</v>
      </c>
      <c r="V124" s="330">
        <f>IF(ABS(V59-(V61+V63+V74+V76+V78+V80))&lt;0.001,0,V59-(V61+V63+V74+V76+V78+V80))</f>
        <v>0</v>
      </c>
      <c r="W124" s="330">
        <f>IF(ABS(W59-(W61+W63+W74+W76+W78+W80))&lt;0.001,0,W59-(W61+W63+W74+W76+W78+W80))</f>
        <v>-1</v>
      </c>
      <c r="Y124" s="372"/>
      <c r="Z124" s="372"/>
      <c r="AA124" s="372"/>
      <c r="AB124" s="372"/>
      <c r="AC124" s="330">
        <f>IF(ABS(AC59-(AC61+AC63+AC74+AC76+AC78+AC80))&lt;0.001,0,AC59-(AC61+AC63+AC74+AC76+AC78+AC80))</f>
        <v>0</v>
      </c>
      <c r="AD124" s="330">
        <f>IF(ABS(AD59-(AD61+AD63+AD74+AD76+AD78+AD80))&lt;0.001,0,AD59-(AD61+AD63+AD74+AD76+AD78+AD80))</f>
        <v>1</v>
      </c>
      <c r="AE124" s="372"/>
      <c r="AF124" s="372"/>
      <c r="AG124" s="372"/>
      <c r="AH124" s="372"/>
      <c r="AI124" s="330">
        <f>IF(ABS(AI59-(AI61+AI63+AI74+AI76+AI78+AI80))&lt;0.001,0,AI59-(AI61+AI63+AI74+AI76+AI78+AI80))</f>
        <v>0</v>
      </c>
      <c r="AJ124" s="330">
        <f>IF(ABS(AJ59-(AJ61+AJ63+AJ74+AJ76+AJ78+AJ80))&lt;0.001,0,AJ59-(AJ61+AJ63+AJ74+AJ76+AJ78+AJ80))</f>
        <v>-1</v>
      </c>
      <c r="AK124" s="330">
        <f>IF(ABS(AK59-(AK61+AK63+AK74+AK76+AK78+AK80))&lt;0.001,0,AK59-(AK61+AK63+AK74+AK76+AK78+AK80))</f>
        <v>0</v>
      </c>
      <c r="AL124" s="330">
        <f>IF(ABS(AL59-(AL61+AL63+AL74+AL76+AL78+AL80))&lt;0.001,0,AL59-(AL61+AL63+AL74+AL76+AL78+AL80))</f>
        <v>-1</v>
      </c>
      <c r="AN124" s="372"/>
      <c r="AO124" s="372"/>
      <c r="AP124" s="372"/>
      <c r="AQ124" s="372"/>
      <c r="AR124" s="330">
        <f>IF(ABS(AR59-(AR61+AR63+AR74+AR76+AR78+AR80))&lt;0.001,0,AR59-(AR61+AR63+AR74+AR76+AR78+AR80))</f>
        <v>0</v>
      </c>
      <c r="AS124" s="330">
        <f>IF(ABS(AS59-(AS61+AS63+AS74+AS76+AS78+AS80))&lt;0.001,0,AS59-(AS61+AS63+AS74+AS76+AS78+AS80))</f>
        <v>0</v>
      </c>
      <c r="AT124" s="372"/>
      <c r="AU124" s="372"/>
      <c r="AV124" s="372"/>
      <c r="AW124" s="372"/>
      <c r="AX124" s="330">
        <f>IF(ABS(AX59-(AX61+AX63+AX74+AX76+AX78+AX80))&lt;0.001,0,AX59-(AX61+AX63+AX74+AX76+AX78+AX80))</f>
        <v>0</v>
      </c>
      <c r="AY124" s="330">
        <f>IF(ABS(AY59-(AY61+AY63+AY74+AY76+AY78+AY80))&lt;0.001,0,AY59-(AY61+AY63+AY74+AY76+AY78+AY80))</f>
        <v>0</v>
      </c>
      <c r="AZ124" s="330">
        <f>IF(ABS(AZ59-(AZ61+AZ63+AZ74+AZ76+AZ78+AZ80))&lt;0.001,0,AZ59-(AZ61+AZ63+AZ74+AZ76+AZ78+AZ80))</f>
        <v>0</v>
      </c>
      <c r="BA124" s="330">
        <f>IF(ABS(BA59-(BA61+BA63+BA74+BA76+BA78+BA80))&lt;0.001,0,BA59-(BA61+BA63+BA74+BA76+BA78+BA80))</f>
        <v>0</v>
      </c>
    </row>
    <row r="125" spans="2:81" s="146" customFormat="1" ht="12.75" hidden="1">
      <c r="B125" s="259" t="s">
        <v>298</v>
      </c>
      <c r="C125" s="259"/>
      <c r="D125" s="259"/>
      <c r="E125" s="259"/>
      <c r="F125" s="259"/>
      <c r="H125" s="371" t="s">
        <v>191</v>
      </c>
      <c r="J125" s="372"/>
      <c r="K125" s="372"/>
      <c r="L125" s="372"/>
      <c r="M125" s="372"/>
      <c r="N125" s="330">
        <f>N63-(N65+N67+N69+N71+N73)</f>
        <v>0</v>
      </c>
      <c r="O125" s="330">
        <f>O63-(O65+O67+O69+O71+O73)</f>
        <v>0</v>
      </c>
      <c r="P125" s="372"/>
      <c r="Q125" s="372"/>
      <c r="R125" s="372"/>
      <c r="S125" s="372"/>
      <c r="T125" s="330">
        <f>T63-(T65+T67+T69+T71+T73)</f>
        <v>0</v>
      </c>
      <c r="U125" s="330">
        <f>U63-(U65+U67+U69+U71+U73)</f>
        <v>0</v>
      </c>
      <c r="V125" s="330">
        <f>V63-(V65+V67+V69+V71+V73)</f>
        <v>0</v>
      </c>
      <c r="W125" s="330">
        <f>W63-(W65+W67+W69+W71+W73)</f>
        <v>0</v>
      </c>
      <c r="Y125" s="372"/>
      <c r="Z125" s="372"/>
      <c r="AA125" s="372"/>
      <c r="AB125" s="372"/>
      <c r="AC125" s="330">
        <f>AC63-(AC65+AC67+AC69+AC71+AC73)</f>
        <v>0</v>
      </c>
      <c r="AD125" s="330">
        <f>AD63-(AD65+AD67+AD69+AD71+AD73)</f>
        <v>0</v>
      </c>
      <c r="AE125" s="372"/>
      <c r="AF125" s="372"/>
      <c r="AG125" s="372"/>
      <c r="AH125" s="372"/>
      <c r="AI125" s="330">
        <f>AI63-(AI65+AI67+AI69+AI71+AI73)</f>
        <v>0</v>
      </c>
      <c r="AJ125" s="330">
        <f>AJ63-(AJ65+AJ67+AJ69+AJ71+AJ73)</f>
        <v>0</v>
      </c>
      <c r="AK125" s="330">
        <f>AK63-(AK65+AK67+AK69+AK71+AK73)</f>
        <v>0</v>
      </c>
      <c r="AL125" s="330">
        <f>AL63-(AL65+AL67+AL69+AL71+AL73)</f>
        <v>1</v>
      </c>
      <c r="AN125" s="372"/>
      <c r="AO125" s="372"/>
      <c r="AP125" s="372"/>
      <c r="AQ125" s="372"/>
      <c r="AR125" s="330">
        <f>AR63-(AR65+AR67+AR69+AR71+AR73)</f>
        <v>0</v>
      </c>
      <c r="AS125" s="330">
        <f>AS63-(AS65+AS67+AS69+AS71+AS73)</f>
        <v>0</v>
      </c>
      <c r="AT125" s="372"/>
      <c r="AU125" s="372"/>
      <c r="AV125" s="372"/>
      <c r="AW125" s="372"/>
      <c r="AX125" s="330">
        <f>AX63-(AX65+AX67+AX69+AX71+AX73)</f>
        <v>0</v>
      </c>
      <c r="AY125" s="330">
        <f>AY63-(AY65+AY67+AY69+AY71+AY73)</f>
        <v>0</v>
      </c>
      <c r="AZ125" s="330">
        <f>AZ63-(AZ65+AZ67+AZ69+AZ71+AZ73)</f>
        <v>0</v>
      </c>
      <c r="BA125" s="330">
        <f>BA63-(BA65+BA67+BA69+BA71+BA73)</f>
        <v>0</v>
      </c>
    </row>
    <row r="126" spans="2:81" s="146" customFormat="1" ht="12.75" hidden="1">
      <c r="B126" s="259" t="s">
        <v>356</v>
      </c>
      <c r="C126" s="259"/>
      <c r="D126" s="259"/>
      <c r="E126" s="259"/>
      <c r="F126" s="259"/>
      <c r="H126" s="371" t="s">
        <v>191</v>
      </c>
      <c r="J126" s="372"/>
      <c r="K126" s="372"/>
      <c r="L126" s="372"/>
      <c r="M126" s="372"/>
      <c r="N126" s="330">
        <f t="shared" ref="N126:O126" si="483">IF(ABS(N84-(N86+N88+N98+N100+N102))&lt;0.001,0,N84-(N86+N88+N98+N100+N102))</f>
        <v>0</v>
      </c>
      <c r="O126" s="330">
        <f t="shared" si="483"/>
        <v>0</v>
      </c>
      <c r="P126" s="372"/>
      <c r="Q126" s="372"/>
      <c r="R126" s="372"/>
      <c r="S126" s="372"/>
      <c r="T126" s="330">
        <f t="shared" ref="T126:W126" si="484">IF(ABS(T84-(T86+T88+T98+T100+T102))&lt;0.001,0,T84-(T86+T88+T98+T100+T102))</f>
        <v>0</v>
      </c>
      <c r="U126" s="330">
        <f t="shared" si="484"/>
        <v>0</v>
      </c>
      <c r="V126" s="330">
        <f t="shared" si="484"/>
        <v>0</v>
      </c>
      <c r="W126" s="330">
        <f t="shared" si="484"/>
        <v>0</v>
      </c>
      <c r="Y126" s="372"/>
      <c r="Z126" s="372"/>
      <c r="AA126" s="372"/>
      <c r="AB126" s="372"/>
      <c r="AC126" s="330">
        <f t="shared" ref="AC126:AD126" si="485">IF(ABS(AC84-(AC86+AC88+AC98+AC100+AC102))&lt;0.001,0,AC84-(AC86+AC88+AC98+AC100+AC102))</f>
        <v>0</v>
      </c>
      <c r="AD126" s="330">
        <f t="shared" si="485"/>
        <v>0</v>
      </c>
      <c r="AE126" s="372"/>
      <c r="AF126" s="372"/>
      <c r="AG126" s="372"/>
      <c r="AH126" s="372"/>
      <c r="AI126" s="330">
        <f t="shared" ref="AI126:AL126" si="486">IF(ABS(AI84-(AI86+AI88+AI98+AI100+AI102))&lt;0.001,0,AI84-(AI86+AI88+AI98+AI100+AI102))</f>
        <v>0</v>
      </c>
      <c r="AJ126" s="330">
        <f t="shared" si="486"/>
        <v>1</v>
      </c>
      <c r="AK126" s="330">
        <f t="shared" si="486"/>
        <v>0</v>
      </c>
      <c r="AL126" s="330">
        <f t="shared" si="486"/>
        <v>0</v>
      </c>
      <c r="AN126" s="372"/>
      <c r="AO126" s="372"/>
      <c r="AP126" s="372"/>
      <c r="AQ126" s="372"/>
      <c r="AR126" s="330">
        <f t="shared" ref="AR126:AS126" si="487">IF(ABS(AR84-(AR86+AR88+AR98+AR100+AR102))&lt;0.001,0,AR84-(AR86+AR88+AR98+AR100+AR102))</f>
        <v>0</v>
      </c>
      <c r="AS126" s="330">
        <f t="shared" si="487"/>
        <v>0</v>
      </c>
      <c r="AT126" s="372"/>
      <c r="AU126" s="372"/>
      <c r="AV126" s="372"/>
      <c r="AW126" s="372"/>
      <c r="AX126" s="330">
        <f t="shared" ref="AX126:BA126" si="488">IF(ABS(AX84-(AX86+AX88+AX98+AX100+AX102))&lt;0.001,0,AX84-(AX86+AX88+AX98+AX100+AX102))</f>
        <v>0</v>
      </c>
      <c r="AY126" s="330">
        <f t="shared" si="488"/>
        <v>0</v>
      </c>
      <c r="AZ126" s="330">
        <f t="shared" si="488"/>
        <v>0</v>
      </c>
      <c r="BA126" s="330">
        <f t="shared" si="488"/>
        <v>0</v>
      </c>
    </row>
    <row r="127" spans="2:81" s="146" customFormat="1" ht="12.75" hidden="1">
      <c r="B127" s="259" t="s">
        <v>99</v>
      </c>
      <c r="C127" s="259"/>
      <c r="D127" s="259"/>
      <c r="E127" s="259"/>
      <c r="F127" s="259"/>
      <c r="H127" s="371" t="s">
        <v>191</v>
      </c>
      <c r="J127" s="372"/>
      <c r="K127" s="372"/>
      <c r="L127" s="372"/>
      <c r="M127" s="372"/>
      <c r="N127" s="330">
        <f t="shared" ref="N127:O127" si="489">N88-(N90+N92+N94+N96)</f>
        <v>0</v>
      </c>
      <c r="O127" s="330">
        <f t="shared" si="489"/>
        <v>0</v>
      </c>
      <c r="P127" s="372"/>
      <c r="Q127" s="372"/>
      <c r="R127" s="372"/>
      <c r="S127" s="372"/>
      <c r="T127" s="330">
        <f t="shared" ref="T127:W127" si="490">T88-(T90+T92+T94+T96)</f>
        <v>0</v>
      </c>
      <c r="U127" s="330">
        <f t="shared" si="490"/>
        <v>0</v>
      </c>
      <c r="V127" s="330">
        <f t="shared" si="490"/>
        <v>0</v>
      </c>
      <c r="W127" s="330">
        <f t="shared" si="490"/>
        <v>-1</v>
      </c>
      <c r="Y127" s="372"/>
      <c r="Z127" s="372"/>
      <c r="AA127" s="372"/>
      <c r="AB127" s="372"/>
      <c r="AC127" s="330">
        <f t="shared" ref="AC127:AD127" si="491">AC88-(AC90+AC92+AC94+AC96)</f>
        <v>0</v>
      </c>
      <c r="AD127" s="330">
        <f t="shared" si="491"/>
        <v>0</v>
      </c>
      <c r="AE127" s="372"/>
      <c r="AF127" s="372"/>
      <c r="AG127" s="372"/>
      <c r="AH127" s="372"/>
      <c r="AI127" s="330">
        <f t="shared" ref="AI127:AL127" si="492">AI88-(AI90+AI92+AI94+AI96)</f>
        <v>0</v>
      </c>
      <c r="AJ127" s="330">
        <f t="shared" si="492"/>
        <v>1</v>
      </c>
      <c r="AK127" s="330">
        <f t="shared" si="492"/>
        <v>-1</v>
      </c>
      <c r="AL127" s="330">
        <f t="shared" si="492"/>
        <v>0</v>
      </c>
      <c r="AN127" s="372"/>
      <c r="AO127" s="372"/>
      <c r="AP127" s="372"/>
      <c r="AQ127" s="372"/>
      <c r="AR127" s="330">
        <f t="shared" ref="AR127:AS127" si="493">AR88-(AR90+AR92+AR94+AR96)</f>
        <v>0</v>
      </c>
      <c r="AS127" s="330">
        <f t="shared" si="493"/>
        <v>0</v>
      </c>
      <c r="AT127" s="372"/>
      <c r="AU127" s="372"/>
      <c r="AV127" s="372"/>
      <c r="AW127" s="372"/>
      <c r="AX127" s="330">
        <f t="shared" ref="AX127:BA127" si="494">AX88-(AX90+AX92+AX94+AX96)</f>
        <v>0</v>
      </c>
      <c r="AY127" s="330">
        <f t="shared" si="494"/>
        <v>0</v>
      </c>
      <c r="AZ127" s="330">
        <f t="shared" si="494"/>
        <v>0</v>
      </c>
      <c r="BA127" s="330">
        <f t="shared" si="494"/>
        <v>0</v>
      </c>
    </row>
    <row r="128" spans="2:81" s="211" customFormat="1" ht="12.75" hidden="1">
      <c r="B128" s="186"/>
      <c r="C128" s="186"/>
      <c r="D128" s="186"/>
      <c r="E128" s="186"/>
      <c r="F128" s="186"/>
      <c r="H128" s="187"/>
      <c r="J128" s="186"/>
      <c r="K128" s="186"/>
      <c r="L128" s="186"/>
      <c r="M128" s="186"/>
      <c r="N128" s="186"/>
      <c r="O128" s="186"/>
      <c r="P128" s="186"/>
      <c r="Q128" s="186"/>
      <c r="R128" s="186"/>
      <c r="S128" s="186"/>
      <c r="T128" s="186"/>
      <c r="U128" s="186"/>
      <c r="V128" s="186"/>
      <c r="W128" s="186"/>
      <c r="Y128" s="186"/>
      <c r="Z128" s="186"/>
      <c r="AA128" s="186"/>
      <c r="AB128" s="186"/>
      <c r="AC128" s="186"/>
      <c r="AD128" s="186"/>
      <c r="AE128" s="186"/>
      <c r="AF128" s="186"/>
      <c r="AG128" s="186"/>
      <c r="AH128" s="186"/>
      <c r="AI128" s="186"/>
      <c r="AJ128" s="186"/>
      <c r="AK128" s="186"/>
      <c r="AL128" s="186"/>
      <c r="AN128" s="186"/>
      <c r="AO128" s="186"/>
      <c r="AP128" s="186"/>
      <c r="AQ128" s="186"/>
      <c r="AR128" s="186"/>
      <c r="AS128" s="186"/>
      <c r="AT128" s="186"/>
      <c r="AU128" s="186"/>
      <c r="AV128" s="186"/>
      <c r="AW128" s="186"/>
      <c r="AX128" s="186"/>
      <c r="AY128" s="186"/>
      <c r="AZ128" s="186"/>
      <c r="BA128" s="186"/>
    </row>
    <row r="129" spans="2:53" s="211" customFormat="1" ht="12.75" hidden="1">
      <c r="H129" s="13"/>
    </row>
    <row r="130" spans="2:53" s="146" customFormat="1" ht="12.75" hidden="1">
      <c r="B130" s="146" t="s">
        <v>384</v>
      </c>
      <c r="H130" s="147" t="s">
        <v>192</v>
      </c>
      <c r="J130" s="148">
        <f>IF(ABS(J11-'Group - Conso accounts (1)'!J12)&lt;0.001,0,J11-'Group - Conso accounts (1)'!J12)</f>
        <v>0</v>
      </c>
      <c r="K130" s="148">
        <f>IF(ABS(K11-'Group - Conso accounts (1)'!K12)&lt;0.001,0,K11-'Group - Conso accounts (1)'!K12)</f>
        <v>0</v>
      </c>
      <c r="L130" s="148">
        <f>IF(ABS(L11-'Group - Conso accounts (1)'!L12)&lt;0.001,0,L11-'Group - Conso accounts (1)'!L12)</f>
        <v>0</v>
      </c>
      <c r="M130" s="148">
        <f>IF(ABS(M11-'Group - Conso accounts (1)'!M12)&lt;0.001,0,M11-'Group - Conso accounts (1)'!M12)</f>
        <v>0</v>
      </c>
      <c r="N130" s="148">
        <f>IF(ABS(N11-'Group - Conso accounts (1)'!N12)&lt;0.001,0,N11-'Group - Conso accounts (1)'!N12)</f>
        <v>0</v>
      </c>
      <c r="O130" s="148">
        <f>IF(ABS(O11-'Group - Conso accounts (1)'!O12)&lt;0.001,0,O11-'Group - Conso accounts (1)'!O12)</f>
        <v>0</v>
      </c>
      <c r="P130" s="148">
        <f>IF(ABS(P11-'Group - Conso accounts (1)'!P12)&lt;0.001,0,P11-'Group - Conso accounts (1)'!P12)</f>
        <v>0</v>
      </c>
      <c r="Q130" s="148">
        <f>IF(ABS(Q11-'Group - Conso accounts (1)'!Q12)&lt;0.001,0,Q11-'Group - Conso accounts (1)'!Q12)</f>
        <v>0</v>
      </c>
      <c r="R130" s="148">
        <f>IF(ABS(R11-'Group - Conso accounts (1)'!R12)&lt;0.001,0,R11-'Group - Conso accounts (1)'!R12)</f>
        <v>0</v>
      </c>
      <c r="S130" s="148">
        <f>IF(ABS(S11-'Group - Conso accounts (1)'!S12)&lt;0.001,0,S11-'Group - Conso accounts (1)'!S12)</f>
        <v>0</v>
      </c>
      <c r="T130" s="148">
        <f>IF(ABS(T11-'Group - Conso accounts (1)'!T12)&lt;0.001,0,T11-'Group - Conso accounts (1)'!T12)</f>
        <v>0</v>
      </c>
      <c r="U130" s="148">
        <f>IF(ABS(U11-'Group - Conso accounts (1)'!U12)&lt;0.001,0,U11-'Group - Conso accounts (1)'!U12)</f>
        <v>0</v>
      </c>
      <c r="V130" s="148">
        <f>IF(ABS(V11-'Group - Conso accounts (1)'!V12)&lt;0.001,0,V11-'Group - Conso accounts (1)'!V12)</f>
        <v>0</v>
      </c>
      <c r="W130" s="148">
        <f>IF(ABS(W11-'Group - Conso accounts (1)'!W12)&lt;0.001,0,W11-'Group - Conso accounts (1)'!W12)</f>
        <v>0</v>
      </c>
      <c r="X130" s="148"/>
      <c r="Y130" s="148">
        <f>IF(ABS(Y11-'Group - Conso accounts (1)'!Y12)&lt;0.001,0,Y11-'Group - Conso accounts (1)'!Y12)</f>
        <v>0</v>
      </c>
      <c r="Z130" s="148">
        <f>IF(ABS(Z11-'Group - Conso accounts (1)'!Z12)&lt;0.001,0,Z11-'Group - Conso accounts (1)'!Z12)</f>
        <v>0</v>
      </c>
      <c r="AA130" s="148">
        <f>IF(ABS(AA11-'Group - Conso accounts (1)'!AA12)&lt;0.001,0,AA11-'Group - Conso accounts (1)'!AA12)</f>
        <v>0</v>
      </c>
      <c r="AB130" s="148">
        <f>IF(ABS(AB11-'Group - Conso accounts (1)'!AB12)&lt;0.001,0,AB11-'Group - Conso accounts (1)'!AB12)</f>
        <v>0</v>
      </c>
      <c r="AC130" s="148">
        <f>IF(ABS(AC11-'Group - Conso accounts (1)'!AC12)&lt;0.001,0,AC11-'Group - Conso accounts (1)'!AC12)</f>
        <v>0</v>
      </c>
      <c r="AD130" s="148">
        <f>IF(ABS(AD11-'Group - Conso accounts (1)'!AD12)&lt;0.001,0,AD11-'Group - Conso accounts (1)'!AD12)</f>
        <v>0</v>
      </c>
      <c r="AE130" s="148">
        <f>IF(ABS(AE11-'Group - Conso accounts (1)'!AE12)&lt;0.001,0,AE11-'Group - Conso accounts (1)'!AE12)</f>
        <v>0</v>
      </c>
      <c r="AF130" s="148">
        <f>IF(ABS(AF11-'Group - Conso accounts (1)'!AF12)&lt;0.001,0,AF11-'Group - Conso accounts (1)'!AF12)</f>
        <v>0</v>
      </c>
      <c r="AG130" s="148">
        <f>IF(ABS(AG11-'Group - Conso accounts (1)'!AG12)&lt;0.001,0,AG11-'Group - Conso accounts (1)'!AG12)</f>
        <v>0</v>
      </c>
      <c r="AH130" s="148">
        <f>IF(ABS(AH11-'Group - Conso accounts (1)'!AH12)&lt;0.001,0,AH11-'Group - Conso accounts (1)'!AH12)</f>
        <v>0</v>
      </c>
      <c r="AI130" s="148">
        <f>IF(ABS(AI11-'Group - Conso accounts (1)'!AI12)&lt;0.001,0,AI11-'Group - Conso accounts (1)'!AI12)</f>
        <v>0</v>
      </c>
      <c r="AJ130" s="148">
        <f>IF(ABS(AJ11-'Group - Conso accounts (1)'!AJ12)&lt;0.001,0,AJ11-'Group - Conso accounts (1)'!AJ12)</f>
        <v>0</v>
      </c>
      <c r="AK130" s="148">
        <f>IF(ABS(AK11-'Group - Conso accounts (1)'!AK12)&lt;0.001,0,AK11-'Group - Conso accounts (1)'!AK12)</f>
        <v>0</v>
      </c>
      <c r="AL130" s="148">
        <f>IF(ABS(AL11-'Group - Conso accounts (1)'!AL12)&lt;0.001,0,AL11-'Group - Conso accounts (1)'!AL12)</f>
        <v>0</v>
      </c>
      <c r="AM130" s="148"/>
      <c r="AN130" s="148">
        <f>IF(ABS(AN11-'Group - Conso accounts (1)'!AN12)&lt;0.001,0,AN11-'Group - Conso accounts (1)'!AN12)</f>
        <v>0</v>
      </c>
      <c r="AO130" s="148">
        <f>IF(ABS(AO11-'Group - Conso accounts (1)'!AO12)&lt;0.001,0,AO11-'Group - Conso accounts (1)'!AO12)</f>
        <v>0</v>
      </c>
      <c r="AP130" s="148">
        <f>IF(ABS(AP11-'Group - Conso accounts (1)'!AP12)&lt;0.001,0,AP11-'Group - Conso accounts (1)'!AP12)</f>
        <v>0</v>
      </c>
      <c r="AQ130" s="148">
        <f>IF(ABS(AQ11-'Group - Conso accounts (1)'!AQ12)&lt;0.001,0,AQ11-'Group - Conso accounts (1)'!AQ12)</f>
        <v>0</v>
      </c>
      <c r="AR130" s="148">
        <f>IF(ABS(AR11-'Group - Conso accounts (1)'!AR12)&lt;0.001,0,AR11-'Group - Conso accounts (1)'!AR12)</f>
        <v>0</v>
      </c>
      <c r="AS130" s="148">
        <f>IF(ABS(AS11-'Group - Conso accounts (1)'!AS12)&lt;0.001,0,AS11-'Group - Conso accounts (1)'!AS12)</f>
        <v>0</v>
      </c>
      <c r="AT130" s="148">
        <f>IF(ABS(AT11-'Group - Conso accounts (1)'!AT12)&lt;0.001,0,AT11-'Group - Conso accounts (1)'!AT12)</f>
        <v>0</v>
      </c>
      <c r="AU130" s="148">
        <f>IF(ABS(AU11-'Group - Conso accounts (1)'!AU12)&lt;0.001,0,AU11-'Group - Conso accounts (1)'!AU12)</f>
        <v>0</v>
      </c>
      <c r="AV130" s="148">
        <f>IF(ABS(AV11-'Group - Conso accounts (1)'!AV12)&lt;0.001,0,AV11-'Group - Conso accounts (1)'!AV12)</f>
        <v>0</v>
      </c>
      <c r="AW130" s="148">
        <f>IF(ABS(AW11-'Group - Conso accounts (1)'!AW12)&lt;0.001,0,AW11-'Group - Conso accounts (1)'!AW12)</f>
        <v>0</v>
      </c>
      <c r="AX130" s="148">
        <f>IF(ABS(AX11-'Group - Conso accounts (1)'!AX12)&lt;0.001,0,AX11-'Group - Conso accounts (1)'!AX12)</f>
        <v>0</v>
      </c>
      <c r="AY130" s="148">
        <f>IF(ABS(AY11-'Group - Conso accounts (1)'!AY12)&lt;0.001,0,AY11-'Group - Conso accounts (1)'!AY12)</f>
        <v>0</v>
      </c>
      <c r="AZ130" s="148">
        <f>IF(ABS(AZ11-'Group - Conso accounts (1)'!AZ12)&lt;0.001,0,AZ11-'Group - Conso accounts (1)'!AZ12)</f>
        <v>0</v>
      </c>
      <c r="BA130" s="148">
        <f>IF(ABS(BA11-'Group - Conso accounts (1)'!BA12)&lt;0.001,0,BA11-'Group - Conso accounts (1)'!BA12)</f>
        <v>0</v>
      </c>
    </row>
    <row r="131" spans="2:53" s="146" customFormat="1" ht="12.75" hidden="1">
      <c r="B131" s="146" t="s">
        <v>385</v>
      </c>
      <c r="H131" s="147" t="s">
        <v>192</v>
      </c>
      <c r="J131" s="148">
        <f>IF(ABS(J59-'Group - Conso accounts (1)'!J23)&lt;0.001,0,J59-'Group - Conso accounts (1)'!J23)</f>
        <v>0</v>
      </c>
      <c r="K131" s="148">
        <f>IF(ABS(K59-'Group - Conso accounts (1)'!K23)&lt;0.001,0,K59-'Group - Conso accounts (1)'!K23)</f>
        <v>0</v>
      </c>
      <c r="L131" s="148">
        <f>IF(ABS(L59-'Group - Conso accounts (1)'!L23)&lt;0.001,0,L59-'Group - Conso accounts (1)'!L23)</f>
        <v>0</v>
      </c>
      <c r="M131" s="148">
        <f>IF(ABS(M59-'Group - Conso accounts (1)'!M23)&lt;0.001,0,M59-'Group - Conso accounts (1)'!M23)</f>
        <v>0</v>
      </c>
      <c r="N131" s="148">
        <f>IF(ABS(N59-'Group - Conso accounts (1)'!N23)&lt;0.001,0,N59-'Group - Conso accounts (1)'!N23)</f>
        <v>0</v>
      </c>
      <c r="O131" s="148">
        <f>IF(ABS(O59-'Group - Conso accounts (1)'!O23)&lt;0.001,0,O59-'Group - Conso accounts (1)'!O23)</f>
        <v>0</v>
      </c>
      <c r="P131" s="148">
        <f>IF(ABS(P59-'Group - Conso accounts (1)'!P23)&lt;0.001,0,P59-'Group - Conso accounts (1)'!P23)</f>
        <v>0</v>
      </c>
      <c r="Q131" s="148">
        <f>IF(ABS(Q59-'Group - Conso accounts (1)'!Q23)&lt;0.001,0,Q59-'Group - Conso accounts (1)'!Q23)</f>
        <v>0</v>
      </c>
      <c r="R131" s="148">
        <f>IF(ABS(R59-'Group - Conso accounts (1)'!R23)&lt;0.001,0,R59-'Group - Conso accounts (1)'!R23)</f>
        <v>0</v>
      </c>
      <c r="S131" s="148">
        <f>IF(ABS(S59-'Group - Conso accounts (1)'!S23)&lt;0.001,0,S59-'Group - Conso accounts (1)'!S23)</f>
        <v>0</v>
      </c>
      <c r="T131" s="148">
        <f>IF(ABS(T59-'Group - Conso accounts (1)'!T23)&lt;0.001,0,T59-'Group - Conso accounts (1)'!T23)</f>
        <v>0</v>
      </c>
      <c r="U131" s="148">
        <f>IF(ABS(U59-'Group - Conso accounts (1)'!U23)&lt;0.001,0,U59-'Group - Conso accounts (1)'!U23)</f>
        <v>0</v>
      </c>
      <c r="V131" s="148">
        <f>IF(ABS(V59-'Group - Conso accounts (1)'!V23)&lt;0.001,0,V59-'Group - Conso accounts (1)'!V23)</f>
        <v>0</v>
      </c>
      <c r="W131" s="148">
        <f>IF(ABS(W59-'Group - Conso accounts (1)'!W23)&lt;0.001,0,W59-'Group - Conso accounts (1)'!W23)</f>
        <v>0</v>
      </c>
      <c r="X131" s="148"/>
      <c r="Y131" s="148">
        <f>IF(ABS(Y59-'Group - Conso accounts (1)'!Y23)&lt;0.001,0,Y59-'Group - Conso accounts (1)'!Y23)</f>
        <v>0</v>
      </c>
      <c r="Z131" s="148">
        <f>IF(ABS(Z59-'Group - Conso accounts (1)'!Z23)&lt;0.001,0,Z59-'Group - Conso accounts (1)'!Z23)</f>
        <v>0</v>
      </c>
      <c r="AA131" s="148">
        <f>IF(ABS(AA59-'Group - Conso accounts (1)'!AA23)&lt;0.001,0,AA59-'Group - Conso accounts (1)'!AA23)</f>
        <v>0</v>
      </c>
      <c r="AB131" s="148">
        <f>IF(ABS(AB59-'Group - Conso accounts (1)'!AB23)&lt;0.001,0,AB59-'Group - Conso accounts (1)'!AB23)</f>
        <v>0</v>
      </c>
      <c r="AC131" s="148">
        <f>IF(ABS(AC59-'Group - Conso accounts (1)'!AC23)&lt;0.001,0,AC59-'Group - Conso accounts (1)'!AC23)</f>
        <v>0</v>
      </c>
      <c r="AD131" s="148">
        <f>IF(ABS(AD59-'Group - Conso accounts (1)'!AD23)&lt;0.001,0,AD59-'Group - Conso accounts (1)'!AD23)</f>
        <v>0</v>
      </c>
      <c r="AE131" s="148">
        <f>IF(ABS(AE59-'Group - Conso accounts (1)'!AE23)&lt;0.001,0,AE59-'Group - Conso accounts (1)'!AE23)</f>
        <v>0</v>
      </c>
      <c r="AF131" s="148">
        <f>IF(ABS(AF59-'Group - Conso accounts (1)'!AF23)&lt;0.001,0,AF59-'Group - Conso accounts (1)'!AF23)</f>
        <v>0</v>
      </c>
      <c r="AG131" s="148">
        <f>IF(ABS(AG59-'Group - Conso accounts (1)'!AG23)&lt;0.001,0,AG59-'Group - Conso accounts (1)'!AG23)</f>
        <v>0</v>
      </c>
      <c r="AH131" s="148">
        <f>IF(ABS(AH59-'Group - Conso accounts (1)'!AH23)&lt;0.001,0,AH59-'Group - Conso accounts (1)'!AH23)</f>
        <v>0</v>
      </c>
      <c r="AI131" s="148">
        <f>IF(ABS(AI59-'Group - Conso accounts (1)'!AI23)&lt;0.001,0,AI59-'Group - Conso accounts (1)'!AI23)</f>
        <v>0</v>
      </c>
      <c r="AJ131" s="148">
        <f>IF(ABS(AJ59-'Group - Conso accounts (1)'!AJ23)&lt;0.001,0,AJ59-'Group - Conso accounts (1)'!AJ23)</f>
        <v>0</v>
      </c>
      <c r="AK131" s="148">
        <f>IF(ABS(AK59-'Group - Conso accounts (1)'!AK23)&lt;0.001,0,AK59-'Group - Conso accounts (1)'!AK23)</f>
        <v>0</v>
      </c>
      <c r="AL131" s="148">
        <f>IF(ABS(AL59-'Group - Conso accounts (1)'!AL23)&lt;0.001,0,AL59-'Group - Conso accounts (1)'!AL23)</f>
        <v>0</v>
      </c>
      <c r="AM131" s="148"/>
      <c r="AN131" s="148">
        <f>IF(ABS(AN59-'Group - Conso accounts (1)'!AN23)&lt;0.001,0,AN59-'Group - Conso accounts (1)'!AN23)</f>
        <v>0</v>
      </c>
      <c r="AO131" s="148">
        <f>IF(ABS(AO59-'Group - Conso accounts (1)'!AO23)&lt;0.001,0,AO59-'Group - Conso accounts (1)'!AO23)</f>
        <v>0</v>
      </c>
      <c r="AP131" s="148">
        <f>IF(ABS(AP59-'Group - Conso accounts (1)'!AP23)&lt;0.001,0,AP59-'Group - Conso accounts (1)'!AP23)</f>
        <v>0</v>
      </c>
      <c r="AQ131" s="148">
        <f>IF(ABS(AQ59-'Group - Conso accounts (1)'!AQ23)&lt;0.001,0,AQ59-'Group - Conso accounts (1)'!AQ23)</f>
        <v>0</v>
      </c>
      <c r="AR131" s="148">
        <f>IF(ABS(AR59-'Group - Conso accounts (1)'!AR23)&lt;0.001,0,AR59-'Group - Conso accounts (1)'!AR23)</f>
        <v>0</v>
      </c>
      <c r="AS131" s="148">
        <f>IF(ABS(AS59-'Group - Conso accounts (1)'!AS23)&lt;0.001,0,AS59-'Group - Conso accounts (1)'!AS23)</f>
        <v>0</v>
      </c>
      <c r="AT131" s="148">
        <f>IF(ABS(AT59-'Group - Conso accounts (1)'!AT23)&lt;0.001,0,AT59-'Group - Conso accounts (1)'!AT23)</f>
        <v>0</v>
      </c>
      <c r="AU131" s="148">
        <f>IF(ABS(AU59-'Group - Conso accounts (1)'!AU23)&lt;0.001,0,AU59-'Group - Conso accounts (1)'!AU23)</f>
        <v>0</v>
      </c>
      <c r="AV131" s="148">
        <f>IF(ABS(AV59-'Group - Conso accounts (1)'!AV23)&lt;0.001,0,AV59-'Group - Conso accounts (1)'!AV23)</f>
        <v>0</v>
      </c>
      <c r="AW131" s="148">
        <f>IF(ABS(AW59-'Group - Conso accounts (1)'!AW23)&lt;0.001,0,AW59-'Group - Conso accounts (1)'!AW23)</f>
        <v>0</v>
      </c>
      <c r="AX131" s="148">
        <f>IF(ABS(AX59-'Group - Conso accounts (1)'!AX23)&lt;0.001,0,AX59-'Group - Conso accounts (1)'!AX23)</f>
        <v>0</v>
      </c>
      <c r="AY131" s="148">
        <f>IF(ABS(AY59-'Group - Conso accounts (1)'!AY23)&lt;0.001,0,AY59-'Group - Conso accounts (1)'!AY23)</f>
        <v>0</v>
      </c>
      <c r="AZ131" s="148">
        <f>IF(ABS(AZ59-'Group - Conso accounts (1)'!AZ23)&lt;0.001,0,AZ59-'Group - Conso accounts (1)'!AZ23)</f>
        <v>0</v>
      </c>
      <c r="BA131" s="148">
        <f>IF(ABS(BA59-'Group - Conso accounts (1)'!BA23)&lt;0.001,0,BA59-'Group - Conso accounts (1)'!BA23)</f>
        <v>0</v>
      </c>
    </row>
    <row r="132" spans="2:53" s="146" customFormat="1" ht="12.75" hidden="1">
      <c r="B132" s="146" t="s">
        <v>386</v>
      </c>
      <c r="H132" s="147" t="s">
        <v>192</v>
      </c>
      <c r="J132" s="148">
        <f>IF(ABS(J84-'Group - Conso accounts (1)'!J50)&lt;0.001,0,J84-'Group - Conso accounts (1)'!J50)</f>
        <v>0</v>
      </c>
      <c r="K132" s="148">
        <f>IF(ABS(K84-'Group - Conso accounts (1)'!K50)&lt;0.001,0,K84-'Group - Conso accounts (1)'!K50)</f>
        <v>0</v>
      </c>
      <c r="L132" s="148">
        <f>IF(ABS(L84-'Group - Conso accounts (1)'!L50)&lt;0.001,0,L84-'Group - Conso accounts (1)'!L50)</f>
        <v>0</v>
      </c>
      <c r="M132" s="148">
        <f>IF(ABS(M84-'Group - Conso accounts (1)'!M50)&lt;0.001,0,M84-'Group - Conso accounts (1)'!M50)</f>
        <v>0</v>
      </c>
      <c r="N132" s="148">
        <f>IF(ABS(N84-'Group - Conso accounts (1)'!N50)&lt;0.001,0,N84-'Group - Conso accounts (1)'!N50)</f>
        <v>0</v>
      </c>
      <c r="O132" s="148">
        <f>IF(ABS(O84-'Group - Conso accounts (1)'!O50)&lt;0.001,0,O84-'Group - Conso accounts (1)'!O50)</f>
        <v>0</v>
      </c>
      <c r="P132" s="148">
        <f>IF(ABS(P84-'Group - Conso accounts (1)'!P50)&lt;0.001,0,P84-'Group - Conso accounts (1)'!P50)</f>
        <v>0</v>
      </c>
      <c r="Q132" s="148">
        <f>IF(ABS(Q84-'Group - Conso accounts (1)'!Q50)&lt;0.001,0,Q84-'Group - Conso accounts (1)'!Q50)</f>
        <v>0</v>
      </c>
      <c r="R132" s="148">
        <f>IF(ABS(R84-'Group - Conso accounts (1)'!R50)&lt;0.001,0,R84-'Group - Conso accounts (1)'!R50)</f>
        <v>0</v>
      </c>
      <c r="S132" s="148">
        <f>IF(ABS(S84-'Group - Conso accounts (1)'!S50)&lt;0.001,0,S84-'Group - Conso accounts (1)'!S50)</f>
        <v>0</v>
      </c>
      <c r="T132" s="148">
        <f>IF(ABS(T84-'Group - Conso accounts (1)'!T50)&lt;0.001,0,T84-'Group - Conso accounts (1)'!T50)</f>
        <v>0</v>
      </c>
      <c r="U132" s="148">
        <f>IF(ABS(U84-'Group - Conso accounts (1)'!U50)&lt;0.001,0,U84-'Group - Conso accounts (1)'!U50)</f>
        <v>0</v>
      </c>
      <c r="V132" s="148">
        <f>IF(ABS(V84-'Group - Conso accounts (1)'!V50)&lt;0.001,0,V84-'Group - Conso accounts (1)'!V50)</f>
        <v>0</v>
      </c>
      <c r="W132" s="148">
        <f>IF(ABS(W84-'Group - Conso accounts (1)'!W50)&lt;0.001,0,W84-'Group - Conso accounts (1)'!W50)</f>
        <v>0</v>
      </c>
      <c r="X132" s="148"/>
      <c r="Y132" s="148">
        <f>IF(ABS(Y84-'Group - Conso accounts (1)'!Y50)&lt;0.001,0,Y84-'Group - Conso accounts (1)'!Y50)</f>
        <v>0</v>
      </c>
      <c r="Z132" s="148">
        <f>IF(ABS(Z84-'Group - Conso accounts (1)'!Z50)&lt;0.001,0,Z84-'Group - Conso accounts (1)'!Z50)</f>
        <v>0</v>
      </c>
      <c r="AA132" s="148">
        <f>IF(ABS(AA84-'Group - Conso accounts (1)'!AA50)&lt;0.001,0,AA84-'Group - Conso accounts (1)'!AA50)</f>
        <v>0</v>
      </c>
      <c r="AB132" s="148">
        <f>IF(ABS(AB84-'Group - Conso accounts (1)'!AB50)&lt;0.001,0,AB84-'Group - Conso accounts (1)'!AB50)</f>
        <v>0</v>
      </c>
      <c r="AC132" s="148">
        <f>IF(ABS(AC84-'Group - Conso accounts (1)'!AC50)&lt;0.001,0,AC84-'Group - Conso accounts (1)'!AC50)</f>
        <v>0</v>
      </c>
      <c r="AD132" s="148">
        <f>IF(ABS(AD84-'Group - Conso accounts (1)'!AD50)&lt;0.001,0,AD84-'Group - Conso accounts (1)'!AD50)</f>
        <v>0</v>
      </c>
      <c r="AE132" s="148">
        <f>IF(ABS(AE84-'Group - Conso accounts (1)'!AE50)&lt;0.001,0,AE84-'Group - Conso accounts (1)'!AE50)</f>
        <v>0</v>
      </c>
      <c r="AF132" s="148">
        <f>IF(ABS(AF84-'Group - Conso accounts (1)'!AF50)&lt;0.001,0,AF84-'Group - Conso accounts (1)'!AF50)</f>
        <v>0</v>
      </c>
      <c r="AG132" s="148">
        <f>IF(ABS(AG84-'Group - Conso accounts (1)'!AG50)&lt;0.001,0,AG84-'Group - Conso accounts (1)'!AG50)</f>
        <v>0</v>
      </c>
      <c r="AH132" s="148">
        <f>IF(ABS(AH84-'Group - Conso accounts (1)'!AH50)&lt;0.001,0,AH84-'Group - Conso accounts (1)'!AH50)</f>
        <v>0</v>
      </c>
      <c r="AI132" s="148">
        <f>IF(ABS(AI84-'Group - Conso accounts (1)'!AI50)&lt;0.001,0,AI84-'Group - Conso accounts (1)'!AI50)</f>
        <v>0</v>
      </c>
      <c r="AJ132" s="148">
        <f>IF(ABS(AJ84-'Group - Conso accounts (1)'!AJ50)&lt;0.001,0,AJ84-'Group - Conso accounts (1)'!AJ50)</f>
        <v>0</v>
      </c>
      <c r="AK132" s="148">
        <f>IF(ABS(AK84-'Group - Conso accounts (1)'!AK50)&lt;0.001,0,AK84-'Group - Conso accounts (1)'!AK50)</f>
        <v>0</v>
      </c>
      <c r="AL132" s="148">
        <f>IF(ABS(AL84-'Group - Conso accounts (1)'!AL50)&lt;0.001,0,AL84-'Group - Conso accounts (1)'!AL50)</f>
        <v>0</v>
      </c>
      <c r="AM132" s="148"/>
      <c r="AN132" s="148">
        <f>IF(ABS(AN84-'Group - Conso accounts (1)'!AN50)&lt;0.001,0,AN84-'Group - Conso accounts (1)'!AN50)</f>
        <v>0</v>
      </c>
      <c r="AO132" s="148">
        <f>IF(ABS(AO84-'Group - Conso accounts (1)'!AO50)&lt;0.001,0,AO84-'Group - Conso accounts (1)'!AO50)</f>
        <v>0</v>
      </c>
      <c r="AP132" s="148">
        <f>IF(ABS(AP84-'Group - Conso accounts (1)'!AP50)&lt;0.001,0,AP84-'Group - Conso accounts (1)'!AP50)</f>
        <v>0</v>
      </c>
      <c r="AQ132" s="148">
        <f>IF(ABS(AQ84-'Group - Conso accounts (1)'!AQ50)&lt;0.001,0,AQ84-'Group - Conso accounts (1)'!AQ50)</f>
        <v>0</v>
      </c>
      <c r="AR132" s="148">
        <f>IF(ABS(AR84-'Group - Conso accounts (1)'!AR50)&lt;0.001,0,AR84-'Group - Conso accounts (1)'!AR50)</f>
        <v>0</v>
      </c>
      <c r="AS132" s="148">
        <f>IF(ABS(AS84-'Group - Conso accounts (1)'!AS50)&lt;0.001,0,AS84-'Group - Conso accounts (1)'!AS50)</f>
        <v>0</v>
      </c>
      <c r="AT132" s="148">
        <f>IF(ABS(AT84-'Group - Conso accounts (1)'!AT50)&lt;0.001,0,AT84-'Group - Conso accounts (1)'!AT50)</f>
        <v>0</v>
      </c>
      <c r="AU132" s="148">
        <f>IF(ABS(AU84-'Group - Conso accounts (1)'!AU50)&lt;0.001,0,AU84-'Group - Conso accounts (1)'!AU50)</f>
        <v>0</v>
      </c>
      <c r="AV132" s="148">
        <f>IF(ABS(AV84-'Group - Conso accounts (1)'!AV50)&lt;0.001,0,AV84-'Group - Conso accounts (1)'!AV50)</f>
        <v>0</v>
      </c>
      <c r="AW132" s="148">
        <f>IF(ABS(AW84-'Group - Conso accounts (1)'!AW50)&lt;0.001,0,AW84-'Group - Conso accounts (1)'!AW50)</f>
        <v>0</v>
      </c>
      <c r="AX132" s="148">
        <f>IF(ABS(AX84-'Group - Conso accounts (1)'!AX50)&lt;0.001,0,AX84-'Group - Conso accounts (1)'!AX50)</f>
        <v>0</v>
      </c>
      <c r="AY132" s="148">
        <f>IF(ABS(AY84-'Group - Conso accounts (1)'!AY50)&lt;0.001,0,AY84-'Group - Conso accounts (1)'!AY50)</f>
        <v>0</v>
      </c>
      <c r="AZ132" s="148">
        <f>IF(ABS(AZ84-'Group - Conso accounts (1)'!AZ50)&lt;0.001,0,AZ84-'Group - Conso accounts (1)'!AZ50)</f>
        <v>0</v>
      </c>
      <c r="BA132" s="148">
        <f>IF(ABS(BA84-'Group - Conso accounts (1)'!BA50)&lt;0.001,0,BA84-'Group - Conso accounts (1)'!BA50)</f>
        <v>0</v>
      </c>
    </row>
    <row r="133" spans="2:53" s="211" customFormat="1" ht="12.75" hidden="1">
      <c r="H133" s="13"/>
    </row>
    <row r="134" spans="2:53" s="146" customFormat="1" ht="12.75" hidden="1">
      <c r="B134" s="146" t="s">
        <v>342</v>
      </c>
      <c r="H134" s="147" t="s">
        <v>192</v>
      </c>
      <c r="J134" s="185"/>
      <c r="K134" s="185"/>
      <c r="L134" s="185"/>
      <c r="M134" s="185"/>
      <c r="N134" s="148">
        <f>IF(ABS(N11-'Group - Segment reporting'!V$12)&lt;0.001,0,N11-'Group - Segment reporting'!V$12)</f>
        <v>0</v>
      </c>
      <c r="O134" s="148">
        <f>IF(ABS(O11-'Group - Segment reporting'!W$12)&lt;0.001,0,O11-'Group - Segment reporting'!W$12)</f>
        <v>0</v>
      </c>
      <c r="P134" s="185"/>
      <c r="Q134" s="185"/>
      <c r="R134" s="185"/>
      <c r="S134" s="185"/>
      <c r="T134" s="185"/>
      <c r="U134" s="185"/>
      <c r="V134" s="245">
        <f>IF(ABS(V11-'Group - Segment reporting'!AQ$12)&lt;0.001,0,V11-'Group - Segment reporting'!AQ$12)</f>
        <v>0</v>
      </c>
      <c r="W134" s="148">
        <f>IF(ABS(W11-'Group - Segment reporting'!AR$12)&lt;0.001,0,W11-'Group - Segment reporting'!AR$12)</f>
        <v>0</v>
      </c>
      <c r="X134" s="148"/>
      <c r="Y134" s="185"/>
      <c r="Z134" s="185"/>
      <c r="AA134" s="185"/>
      <c r="AB134" s="185"/>
      <c r="AC134" s="148">
        <f>IF(ABS(AC11-'Group - Segment reporting'!BL$12)&lt;0.001,0,AC11-'Group - Segment reporting'!BL$12)</f>
        <v>0</v>
      </c>
      <c r="AD134" s="148">
        <f>IF(ABS(AD11-'Group - Segment reporting'!BM$12)&lt;0.001,0,AD11-'Group - Segment reporting'!BM$12)</f>
        <v>0</v>
      </c>
      <c r="AE134" s="185"/>
      <c r="AF134" s="185"/>
      <c r="AG134" s="185"/>
      <c r="AH134" s="185"/>
      <c r="AI134" s="185"/>
      <c r="AJ134" s="185"/>
      <c r="AK134" s="148">
        <f>IF(ABS(AK11-'Group - Segment reporting'!CG$12)&lt;0.001,0,AK11-'Group - Segment reporting'!CG$12)</f>
        <v>0</v>
      </c>
      <c r="AL134" s="148">
        <f>IF(ABS(AL11-'Group - Segment reporting'!CH$12)&lt;0.001,0,AL11-'Group - Segment reporting'!CH$12)</f>
        <v>0</v>
      </c>
      <c r="AM134" s="148"/>
      <c r="AN134" s="185"/>
      <c r="AO134" s="185"/>
      <c r="AP134" s="185"/>
      <c r="AQ134" s="185"/>
      <c r="AR134" s="148">
        <f>IF(ABS(AR11-'Group - Segment reporting'!DB$12)&lt;0.001,0,AR11-'Group - Segment reporting'!DB$12)</f>
        <v>0</v>
      </c>
      <c r="AS134" s="148">
        <f>IF(ABS(AS11-'Group - Segment reporting'!DC$12)&lt;0.001,0,AS11-'Group - Segment reporting'!DC$12)</f>
        <v>0</v>
      </c>
      <c r="AT134" s="185"/>
      <c r="AU134" s="185"/>
      <c r="AV134" s="185"/>
      <c r="AW134" s="185"/>
      <c r="AX134" s="185"/>
      <c r="AY134" s="185"/>
      <c r="AZ134" s="148">
        <f>IF(ABS(AZ11-'Group - Segment reporting'!DW$12)&lt;0.001,0,AZ11-'Group - Segment reporting'!DW$12)</f>
        <v>0</v>
      </c>
      <c r="BA134" s="148">
        <f>IF(ABS(BA11-'Group - Segment reporting'!DX$12)&lt;0.001,0,BA11-'Group - Segment reporting'!DX$12)</f>
        <v>0</v>
      </c>
    </row>
    <row r="135" spans="2:53" s="146" customFormat="1" ht="12.75" hidden="1">
      <c r="B135" s="146" t="s">
        <v>343</v>
      </c>
      <c r="H135" s="147" t="s">
        <v>192</v>
      </c>
      <c r="J135" s="185"/>
      <c r="K135" s="185"/>
      <c r="L135" s="185"/>
      <c r="M135" s="185"/>
      <c r="N135" s="148">
        <f>IF(ABS(N13-'Group - Segment reporting'!J$12)&lt;0.001,0,N13-'Group - Segment reporting'!J$12)</f>
        <v>0</v>
      </c>
      <c r="O135" s="148">
        <f>IF(ABS(O13-'Group - Segment reporting'!K$12)&lt;0.001,0,O13-'Group - Segment reporting'!K$12)</f>
        <v>0</v>
      </c>
      <c r="P135" s="185"/>
      <c r="Q135" s="185"/>
      <c r="R135" s="185"/>
      <c r="S135" s="185"/>
      <c r="T135" s="185"/>
      <c r="U135" s="185"/>
      <c r="V135" s="245">
        <f>IF(ABS(V13-'Group - Segment reporting'!AE$12)&lt;0.001,0,V13-'Group - Segment reporting'!AE$12)</f>
        <v>0</v>
      </c>
      <c r="W135" s="148">
        <f>IF(ABS(W13-'Group - Segment reporting'!AF$12)&lt;0.001,0,W13-'Group - Segment reporting'!AF$12)</f>
        <v>0</v>
      </c>
      <c r="X135" s="148"/>
      <c r="Y135" s="185"/>
      <c r="Z135" s="185"/>
      <c r="AA135" s="185"/>
      <c r="AB135" s="185"/>
      <c r="AC135" s="148">
        <f>IF(ABS(AC13-'Group - Segment reporting'!AZ$12)&lt;0.001,0,AC13-'Group - Segment reporting'!AZ$12)</f>
        <v>0</v>
      </c>
      <c r="AD135" s="148">
        <f>IF(ABS(AD13-'Group - Segment reporting'!BA$12)&lt;0.001,0,AD13-'Group - Segment reporting'!BA$12)</f>
        <v>0</v>
      </c>
      <c r="AE135" s="185"/>
      <c r="AF135" s="185"/>
      <c r="AG135" s="185"/>
      <c r="AH135" s="185"/>
      <c r="AI135" s="185"/>
      <c r="AJ135" s="185"/>
      <c r="AK135" s="148">
        <f>IF(ABS(AK13-'Group - Segment reporting'!BU$12)&lt;0.001,0,AK13-'Group - Segment reporting'!BU$12)</f>
        <v>0</v>
      </c>
      <c r="AL135" s="148">
        <f>IF(ABS(AL13-'Group - Segment reporting'!BV$12)&lt;0.001,0,AL13-'Group - Segment reporting'!BV$12)</f>
        <v>0</v>
      </c>
      <c r="AM135" s="148"/>
      <c r="AN135" s="185"/>
      <c r="AO135" s="185"/>
      <c r="AP135" s="185"/>
      <c r="AQ135" s="185"/>
      <c r="AR135" s="148">
        <f>IF(ABS(AR13-'Group - Segment reporting'!CP$12)&lt;0.001,0,AR13-'Group - Segment reporting'!CP$12)</f>
        <v>0</v>
      </c>
      <c r="AS135" s="148">
        <f>IF(ABS(AS13-'Group - Segment reporting'!CQ$12)&lt;0.001,0,AS13-'Group - Segment reporting'!CQ$12)</f>
        <v>0</v>
      </c>
      <c r="AT135" s="185"/>
      <c r="AU135" s="185"/>
      <c r="AV135" s="185"/>
      <c r="AW135" s="185"/>
      <c r="AX135" s="185"/>
      <c r="AY135" s="185"/>
      <c r="AZ135" s="148">
        <f>IF(ABS(AZ13-'Group - Segment reporting'!DK$12)&lt;0.001,0,AZ13-'Group - Segment reporting'!DK$12)</f>
        <v>0</v>
      </c>
      <c r="BA135" s="148">
        <f>IF(ABS(BA13-'Group - Segment reporting'!DL$12)&lt;0.001,0,BA13-'Group - Segment reporting'!DL$12)</f>
        <v>0</v>
      </c>
    </row>
    <row r="136" spans="2:53" s="146" customFormat="1" ht="12.75" hidden="1">
      <c r="B136" s="146" t="s">
        <v>197</v>
      </c>
      <c r="H136" s="147" t="s">
        <v>192</v>
      </c>
      <c r="J136" s="185"/>
      <c r="K136" s="185"/>
      <c r="L136" s="185"/>
      <c r="M136" s="185"/>
      <c r="N136" s="148">
        <f>IF(ABS(N15-'Group - Segment reporting'!L$12)&lt;0.001,0,N15-'Group - Segment reporting'!L$12)</f>
        <v>0</v>
      </c>
      <c r="O136" s="148">
        <f>IF(ABS(O15-'Group - Segment reporting'!M$12)&lt;0.001,0,O15-'Group - Segment reporting'!M$12)</f>
        <v>0</v>
      </c>
      <c r="P136" s="185"/>
      <c r="Q136" s="185"/>
      <c r="R136" s="185"/>
      <c r="S136" s="185"/>
      <c r="T136" s="185"/>
      <c r="U136" s="185"/>
      <c r="V136" s="245">
        <f>IF(ABS(V15-'Group - Segment reporting'!AG$12)&lt;0.001,0,V15-'Group - Segment reporting'!AG$12)</f>
        <v>0</v>
      </c>
      <c r="W136" s="148">
        <f>IF(ABS(W15-'Group - Segment reporting'!AH$12)&lt;0.001,0,W15-'Group - Segment reporting'!AH$12)</f>
        <v>0</v>
      </c>
      <c r="X136" s="148"/>
      <c r="Y136" s="185"/>
      <c r="Z136" s="185"/>
      <c r="AA136" s="185"/>
      <c r="AB136" s="185"/>
      <c r="AC136" s="148">
        <f>IF(ABS(AC15-'Group - Segment reporting'!BB$12)&lt;0.001,0,AC15-'Group - Segment reporting'!BB$12)</f>
        <v>0</v>
      </c>
      <c r="AD136" s="148">
        <f>IF(ABS(AD15-'Group - Segment reporting'!BC$12)&lt;0.001,0,AD15-'Group - Segment reporting'!BC$12)</f>
        <v>0</v>
      </c>
      <c r="AE136" s="185"/>
      <c r="AF136" s="185"/>
      <c r="AG136" s="185"/>
      <c r="AH136" s="185"/>
      <c r="AI136" s="185"/>
      <c r="AJ136" s="185"/>
      <c r="AK136" s="148">
        <f>IF(ABS(AK15-'Group - Segment reporting'!BW$12)&lt;0.001,0,AK15-'Group - Segment reporting'!BW$12)</f>
        <v>0</v>
      </c>
      <c r="AL136" s="148">
        <f>IF(ABS(AL15-'Group - Segment reporting'!BX$12)&lt;0.001,0,AL15-'Group - Segment reporting'!BX$12)</f>
        <v>0</v>
      </c>
      <c r="AM136" s="148"/>
      <c r="AN136" s="185"/>
      <c r="AO136" s="185"/>
      <c r="AP136" s="185"/>
      <c r="AQ136" s="185"/>
      <c r="AR136" s="148">
        <f>IF(ABS(AR15-'Group - Segment reporting'!CR$12)&lt;0.001,0,AR15-'Group - Segment reporting'!CR$12)</f>
        <v>0</v>
      </c>
      <c r="AS136" s="148">
        <f>IF(ABS(AS15-'Group - Segment reporting'!CS$12)&lt;0.001,0,AS15-'Group - Segment reporting'!CS$12)</f>
        <v>0</v>
      </c>
      <c r="AT136" s="185"/>
      <c r="AU136" s="185"/>
      <c r="AV136" s="185"/>
      <c r="AW136" s="185"/>
      <c r="AX136" s="185"/>
      <c r="AY136" s="185"/>
      <c r="AZ136" s="148">
        <f>IF(ABS(AZ15-'Group - Segment reporting'!DM$12)&lt;0.001,0,AZ15-'Group - Segment reporting'!DM$12)</f>
        <v>0</v>
      </c>
      <c r="BA136" s="148">
        <f>IF(ABS(BA15-'Group - Segment reporting'!DN$12)&lt;0.001,0,BA15-'Group - Segment reporting'!DN$12)</f>
        <v>0</v>
      </c>
    </row>
    <row r="137" spans="2:53" s="146" customFormat="1" ht="12.75" hidden="1">
      <c r="B137" s="146" t="s">
        <v>344</v>
      </c>
      <c r="H137" s="147" t="s">
        <v>192</v>
      </c>
      <c r="J137" s="185"/>
      <c r="K137" s="185"/>
      <c r="L137" s="185"/>
      <c r="M137" s="185"/>
      <c r="N137" s="148">
        <f>IF(ABS(N17-'Group - Segment reporting'!L$35)&lt;0.001,0,N17-'Group - Segment reporting'!L$35)</f>
        <v>0</v>
      </c>
      <c r="O137" s="148">
        <f>IF(ABS(O17-'Group - Segment reporting'!M$35)&lt;0.001,0,O17-'Group - Segment reporting'!M$35)</f>
        <v>0</v>
      </c>
      <c r="P137" s="185"/>
      <c r="Q137" s="185"/>
      <c r="R137" s="185"/>
      <c r="S137" s="185"/>
      <c r="T137" s="185"/>
      <c r="U137" s="185"/>
      <c r="V137" s="245">
        <f>IF(ABS(V17-'Group - Segment reporting'!AG$35)&lt;0.001,0,V17-'Group - Segment reporting'!AG$35)</f>
        <v>0</v>
      </c>
      <c r="W137" s="148">
        <f>IF(ABS(W17-'Group - Segment reporting'!AH$35)&lt;0.001,0,W17-'Group - Segment reporting'!AH$35)</f>
        <v>0</v>
      </c>
      <c r="X137" s="148"/>
      <c r="Y137" s="185"/>
      <c r="Z137" s="185"/>
      <c r="AA137" s="185"/>
      <c r="AB137" s="185"/>
      <c r="AC137" s="148">
        <f>IF(ABS(AC17-'Group - Segment reporting'!BB$35)&lt;0.001,0,AC17-'Group - Segment reporting'!BB$35)</f>
        <v>0</v>
      </c>
      <c r="AD137" s="148">
        <f>IF(ABS(AD17-'Group - Segment reporting'!BC$35)&lt;0.001,0,AD17-'Group - Segment reporting'!BC$35)</f>
        <v>0</v>
      </c>
      <c r="AE137" s="185"/>
      <c r="AF137" s="185"/>
      <c r="AG137" s="185"/>
      <c r="AH137" s="185"/>
      <c r="AI137" s="185"/>
      <c r="AJ137" s="185"/>
      <c r="AK137" s="148">
        <f>IF(ABS(AK17-'Group - Segment reporting'!BW$35)&lt;0.001,0,AK17-'Group - Segment reporting'!BW$35)</f>
        <v>0</v>
      </c>
      <c r="AL137" s="148">
        <f>IF(ABS(AL17-'Group - Segment reporting'!BX$35)&lt;0.001,0,AL17-'Group - Segment reporting'!BX$35)</f>
        <v>0</v>
      </c>
      <c r="AM137" s="148"/>
      <c r="AN137" s="185"/>
      <c r="AO137" s="185"/>
      <c r="AP137" s="185"/>
      <c r="AQ137" s="185"/>
      <c r="AR137" s="148">
        <f>IF(ABS(AR17-'Group - Segment reporting'!CR$35)&lt;0.001,0,AR17-'Group - Segment reporting'!CR$35)</f>
        <v>0</v>
      </c>
      <c r="AS137" s="148">
        <f>IF(ABS(AS17-'Group - Segment reporting'!CS$35)&lt;0.001,0,AS17-'Group - Segment reporting'!CS$35)</f>
        <v>0</v>
      </c>
      <c r="AT137" s="185"/>
      <c r="AU137" s="185"/>
      <c r="AV137" s="185"/>
      <c r="AW137" s="185"/>
      <c r="AX137" s="185"/>
      <c r="AY137" s="185"/>
      <c r="AZ137" s="148">
        <f>IF(ABS(AZ17-'Group - Segment reporting'!DM$35)&lt;0.001,0,AZ17-'Group - Segment reporting'!DM$35)</f>
        <v>0</v>
      </c>
      <c r="BA137" s="148">
        <f>IF(ABS(BA17-'Group - Segment reporting'!DN$35)&lt;0.001,0,BA17-'Group - Segment reporting'!DN$35)</f>
        <v>0</v>
      </c>
    </row>
    <row r="138" spans="2:53" s="146" customFormat="1" ht="12.75" hidden="1">
      <c r="B138" s="146" t="s">
        <v>345</v>
      </c>
      <c r="H138" s="147" t="s">
        <v>192</v>
      </c>
      <c r="J138" s="185"/>
      <c r="K138" s="185"/>
      <c r="L138" s="185"/>
      <c r="M138" s="185"/>
      <c r="N138" s="148">
        <f>IF(ABS(N19-'Group - Segment reporting'!N$35)&lt;0.001,0,N19-'Group - Segment reporting'!N$35)</f>
        <v>0</v>
      </c>
      <c r="O138" s="148">
        <f>IF(ABS(O19-'Group - Segment reporting'!O$35)&lt;0.001,0,O19-'Group - Segment reporting'!O$35)</f>
        <v>0</v>
      </c>
      <c r="P138" s="185"/>
      <c r="Q138" s="185"/>
      <c r="R138" s="185"/>
      <c r="S138" s="185"/>
      <c r="T138" s="185"/>
      <c r="U138" s="185"/>
      <c r="V138" s="245">
        <f>IF(ABS(V19-'Group - Segment reporting'!AI$35)&lt;0.001,0,V19-'Group - Segment reporting'!AI$35)</f>
        <v>0</v>
      </c>
      <c r="W138" s="148">
        <f>IF(ABS(W19-'Group - Segment reporting'!AJ$35)&lt;0.001,0,W19-'Group - Segment reporting'!AJ$35)</f>
        <v>0</v>
      </c>
      <c r="X138" s="148"/>
      <c r="Y138" s="185"/>
      <c r="Z138" s="185"/>
      <c r="AA138" s="185"/>
      <c r="AB138" s="185"/>
      <c r="AC138" s="148">
        <f>IF(ABS(AC19-'Group - Segment reporting'!BD$35)&lt;0.001,0,AC19-'Group - Segment reporting'!BD$35)</f>
        <v>0</v>
      </c>
      <c r="AD138" s="148">
        <f>IF(ABS(AD19-'Group - Segment reporting'!BE$35)&lt;0.001,0,AD19-'Group - Segment reporting'!BE$35)</f>
        <v>0</v>
      </c>
      <c r="AE138" s="185"/>
      <c r="AF138" s="185"/>
      <c r="AG138" s="185"/>
      <c r="AH138" s="185"/>
      <c r="AI138" s="185"/>
      <c r="AJ138" s="185"/>
      <c r="AK138" s="148">
        <f>IF(ABS(AK19-'Group - Segment reporting'!BY$35)&lt;0.001,0,AK19-'Group - Segment reporting'!BY$35)</f>
        <v>0</v>
      </c>
      <c r="AL138" s="148">
        <f>IF(ABS(AL19-'Group - Segment reporting'!BZ$35)&lt;0.001,0,AL19-'Group - Segment reporting'!BZ$35)</f>
        <v>0</v>
      </c>
      <c r="AM138" s="148"/>
      <c r="AN138" s="185"/>
      <c r="AO138" s="185"/>
      <c r="AP138" s="185"/>
      <c r="AQ138" s="185"/>
      <c r="AR138" s="148">
        <f>IF(ABS(AR19-'Group - Segment reporting'!CT$35)&lt;0.001,0,AR19-'Group - Segment reporting'!CT$35)</f>
        <v>0</v>
      </c>
      <c r="AS138" s="148">
        <f>IF(ABS(AS19-'Group - Segment reporting'!CU$35)&lt;0.001,0,AS19-'Group - Segment reporting'!CU$35)</f>
        <v>0</v>
      </c>
      <c r="AT138" s="185"/>
      <c r="AU138" s="185"/>
      <c r="AV138" s="185"/>
      <c r="AW138" s="185"/>
      <c r="AX138" s="185"/>
      <c r="AY138" s="185"/>
      <c r="AZ138" s="148">
        <f>IF(ABS(AZ19-'Group - Segment reporting'!DO$35)&lt;0.001,0,AZ19-'Group - Segment reporting'!DO$35)</f>
        <v>0</v>
      </c>
      <c r="BA138" s="148">
        <f>IF(ABS(BA19-'Group - Segment reporting'!DP$35)&lt;0.001,0,BA19-'Group - Segment reporting'!DP$35)</f>
        <v>0</v>
      </c>
    </row>
    <row r="139" spans="2:53" s="146" customFormat="1" ht="12.75" hidden="1">
      <c r="B139" s="146" t="s">
        <v>198</v>
      </c>
      <c r="H139" s="147" t="s">
        <v>192</v>
      </c>
      <c r="J139" s="185"/>
      <c r="K139" s="185"/>
      <c r="L139" s="185"/>
      <c r="M139" s="185"/>
      <c r="N139" s="148">
        <f>IF(ABS(N21-'Group - Segment reporting'!P$35)&lt;0.001,0,N21-'Group - Segment reporting'!P$35)</f>
        <v>0</v>
      </c>
      <c r="O139" s="148">
        <f>IF(ABS(O21-'Group - Segment reporting'!Q$35)&lt;0.001,0,O21-'Group - Segment reporting'!Q$35)</f>
        <v>0</v>
      </c>
      <c r="P139" s="185"/>
      <c r="Q139" s="185"/>
      <c r="R139" s="185"/>
      <c r="S139" s="185"/>
      <c r="T139" s="185"/>
      <c r="U139" s="185"/>
      <c r="V139" s="245">
        <f>IF(ABS(V21-'Group - Segment reporting'!AK$35)&lt;0.001,0,V21-'Group - Segment reporting'!AK$35)</f>
        <v>0</v>
      </c>
      <c r="W139" s="148">
        <f>IF(ABS(W21-'Group - Segment reporting'!AL$35)&lt;0.001,0,W21-'Group - Segment reporting'!AL$35)</f>
        <v>0</v>
      </c>
      <c r="X139" s="148"/>
      <c r="Y139" s="185"/>
      <c r="Z139" s="185"/>
      <c r="AA139" s="185"/>
      <c r="AB139" s="185"/>
      <c r="AC139" s="148">
        <f>IF(ABS(AC21-'Group - Segment reporting'!BF$35)&lt;0.001,0,AC21-'Group - Segment reporting'!BF$35)</f>
        <v>0</v>
      </c>
      <c r="AD139" s="148">
        <f>IF(ABS(AD21-'Group - Segment reporting'!BG$35)&lt;0.001,0,AD21-'Group - Segment reporting'!BG$35)</f>
        <v>0</v>
      </c>
      <c r="AE139" s="185"/>
      <c r="AF139" s="185"/>
      <c r="AG139" s="185"/>
      <c r="AH139" s="185"/>
      <c r="AI139" s="185"/>
      <c r="AJ139" s="185"/>
      <c r="AK139" s="148">
        <f>IF(ABS(AK21-'Group - Segment reporting'!CA$35)&lt;0.001,0,AK21-'Group - Segment reporting'!CA$35)</f>
        <v>0</v>
      </c>
      <c r="AL139" s="148">
        <f>IF(ABS(AL21-'Group - Segment reporting'!CB$35)&lt;0.001,0,AL21-'Group - Segment reporting'!CB$35)</f>
        <v>0</v>
      </c>
      <c r="AM139" s="148"/>
      <c r="AN139" s="185"/>
      <c r="AO139" s="185"/>
      <c r="AP139" s="185"/>
      <c r="AQ139" s="185"/>
      <c r="AR139" s="148">
        <f>IF(ABS(AR21-'Group - Segment reporting'!CV$35)&lt;0.001,0,AR21-'Group - Segment reporting'!CV$35)</f>
        <v>0</v>
      </c>
      <c r="AS139" s="148">
        <f>IF(ABS(AS21-'Group - Segment reporting'!CW$35)&lt;0.001,0,AS21-'Group - Segment reporting'!CW$35)</f>
        <v>0</v>
      </c>
      <c r="AT139" s="185"/>
      <c r="AU139" s="185"/>
      <c r="AV139" s="185"/>
      <c r="AW139" s="185"/>
      <c r="AX139" s="185"/>
      <c r="AY139" s="185"/>
      <c r="AZ139" s="148">
        <f>IF(ABS(AZ21-'Group - Segment reporting'!DQ$35)&lt;0.001,0,AZ21-'Group - Segment reporting'!DQ$35)</f>
        <v>0</v>
      </c>
      <c r="BA139" s="148">
        <f>IF(ABS(BA21-'Group - Segment reporting'!DR$35)&lt;0.001,0,BA21-'Group - Segment reporting'!DR$35)</f>
        <v>0</v>
      </c>
    </row>
    <row r="140" spans="2:53" s="146" customFormat="1" ht="12.75" hidden="1">
      <c r="B140" s="146" t="s">
        <v>199</v>
      </c>
      <c r="H140" s="147" t="s">
        <v>192</v>
      </c>
      <c r="J140" s="185"/>
      <c r="K140" s="185"/>
      <c r="L140" s="185"/>
      <c r="M140" s="185"/>
      <c r="N140" s="148">
        <f>IF(ABS(N23-'Group - Segment reporting'!R$35)&lt;0.001,0,N23-'Group - Segment reporting'!R$35)</f>
        <v>0</v>
      </c>
      <c r="O140" s="148">
        <f>IF(ABS(O23-'Group - Segment reporting'!S$35)&lt;0.001,0,O23-'Group - Segment reporting'!S$35)</f>
        <v>0</v>
      </c>
      <c r="P140" s="185"/>
      <c r="Q140" s="185"/>
      <c r="R140" s="185"/>
      <c r="S140" s="185"/>
      <c r="T140" s="185"/>
      <c r="U140" s="185"/>
      <c r="V140" s="245">
        <f>IF(ABS(V23-'Group - Segment reporting'!AM$35)&lt;0.001,0,V23-'Group - Segment reporting'!AM$35)</f>
        <v>0</v>
      </c>
      <c r="W140" s="148">
        <f>IF(ABS(W23-'Group - Segment reporting'!AN$35)&lt;0.001,0,W23-'Group - Segment reporting'!AN$35)</f>
        <v>0</v>
      </c>
      <c r="X140" s="148"/>
      <c r="Y140" s="185"/>
      <c r="Z140" s="185"/>
      <c r="AA140" s="185"/>
      <c r="AB140" s="185"/>
      <c r="AC140" s="148">
        <f>IF(ABS(AC23-'Group - Segment reporting'!BH$35)&lt;0.001,0,AC23-'Group - Segment reporting'!BH$35)</f>
        <v>0</v>
      </c>
      <c r="AD140" s="148">
        <f>IF(ABS(AD23-'Group - Segment reporting'!BI$35)&lt;0.001,0,AD23-'Group - Segment reporting'!BI$35)</f>
        <v>0</v>
      </c>
      <c r="AE140" s="185"/>
      <c r="AF140" s="185"/>
      <c r="AG140" s="185"/>
      <c r="AH140" s="185"/>
      <c r="AI140" s="185"/>
      <c r="AJ140" s="185"/>
      <c r="AK140" s="148">
        <f>IF(ABS(AK23-'Group - Segment reporting'!CC$35)&lt;0.001,0,AK23-'Group - Segment reporting'!CC$35)</f>
        <v>0</v>
      </c>
      <c r="AL140" s="148">
        <f>IF(ABS(AL23-'Group - Segment reporting'!CD$35)&lt;0.001,0,AL23-'Group - Segment reporting'!CD$35)</f>
        <v>0</v>
      </c>
      <c r="AM140" s="148"/>
      <c r="AN140" s="185"/>
      <c r="AO140" s="185"/>
      <c r="AP140" s="185"/>
      <c r="AQ140" s="185"/>
      <c r="AR140" s="148">
        <f>IF(ABS(AR23-'Group - Segment reporting'!CX$35)&lt;0.001,0,AR23-'Group - Segment reporting'!CX$35)</f>
        <v>0</v>
      </c>
      <c r="AS140" s="148">
        <f>IF(ABS(AS23-'Group - Segment reporting'!CY$35)&lt;0.001,0,AS23-'Group - Segment reporting'!CY$35)</f>
        <v>0</v>
      </c>
      <c r="AT140" s="185"/>
      <c r="AU140" s="185"/>
      <c r="AV140" s="185"/>
      <c r="AW140" s="185"/>
      <c r="AX140" s="185"/>
      <c r="AY140" s="185"/>
      <c r="AZ140" s="148">
        <f>IF(ABS(AZ23-'Group - Segment reporting'!DS$35)&lt;0.001,0,AZ23-'Group - Segment reporting'!DS$35)</f>
        <v>0</v>
      </c>
      <c r="BA140" s="148">
        <f>IF(ABS(BA23-'Group - Segment reporting'!DT$35)&lt;0.001,0,BA23-'Group - Segment reporting'!DT$35)</f>
        <v>0</v>
      </c>
    </row>
    <row r="141" spans="2:53" s="146" customFormat="1" ht="12.75" hidden="1">
      <c r="B141" s="146" t="s">
        <v>200</v>
      </c>
      <c r="H141" s="147" t="s">
        <v>192</v>
      </c>
      <c r="J141" s="185"/>
      <c r="K141" s="185"/>
      <c r="L141" s="185"/>
      <c r="M141" s="185"/>
      <c r="N141" s="148">
        <f>IF(ABS(N25-'Group - Segment reporting'!T$35)&lt;0.001,0,N25-'Group - Segment reporting'!T$35)</f>
        <v>0</v>
      </c>
      <c r="O141" s="148">
        <f>IF(ABS(O25-'Group - Segment reporting'!U$35)&lt;0.001,0,O25-'Group - Segment reporting'!U$35)</f>
        <v>0</v>
      </c>
      <c r="P141" s="185"/>
      <c r="Q141" s="185"/>
      <c r="R141" s="185"/>
      <c r="S141" s="185"/>
      <c r="T141" s="185"/>
      <c r="U141" s="185"/>
      <c r="V141" s="245">
        <f>IF(ABS(V25-'Group - Segment reporting'!AO$35)&lt;0.001,0,V25-'Group - Segment reporting'!AO$35)</f>
        <v>0</v>
      </c>
      <c r="W141" s="148">
        <f>IF(ABS(W25-'Group - Segment reporting'!AP$35)&lt;0.001,0,W25-'Group - Segment reporting'!AP$35)</f>
        <v>0</v>
      </c>
      <c r="X141" s="148"/>
      <c r="Y141" s="185"/>
      <c r="Z141" s="185"/>
      <c r="AA141" s="185"/>
      <c r="AB141" s="185"/>
      <c r="AC141" s="148">
        <f>IF(ABS(AC25-'Group - Segment reporting'!BJ$35)&lt;0.001,0,AC25-'Group - Segment reporting'!BJ$35)</f>
        <v>0</v>
      </c>
      <c r="AD141" s="148">
        <f>IF(ABS(AD25-'Group - Segment reporting'!BK$35)&lt;0.001,0,AD25-'Group - Segment reporting'!BK$35)</f>
        <v>0</v>
      </c>
      <c r="AE141" s="185"/>
      <c r="AF141" s="185"/>
      <c r="AG141" s="185"/>
      <c r="AH141" s="185"/>
      <c r="AI141" s="185"/>
      <c r="AJ141" s="185"/>
      <c r="AK141" s="148">
        <f>IF(ABS(AK25-'Group - Segment reporting'!CE$35)&lt;0.001,0,AK25-'Group - Segment reporting'!CE$35)</f>
        <v>0</v>
      </c>
      <c r="AL141" s="148">
        <f>IF(ABS(AL25-'Group - Segment reporting'!CF$35)&lt;0.001,0,AL25-'Group - Segment reporting'!CF$35)</f>
        <v>0</v>
      </c>
      <c r="AM141" s="148"/>
      <c r="AN141" s="185"/>
      <c r="AO141" s="185"/>
      <c r="AP141" s="185"/>
      <c r="AQ141" s="185"/>
      <c r="AR141" s="148">
        <f>IF(ABS(AR25-'Group - Segment reporting'!CZ$35)&lt;0.001,0,AR25-'Group - Segment reporting'!CZ$35)</f>
        <v>0</v>
      </c>
      <c r="AS141" s="148">
        <f>IF(ABS(AS25-'Group - Segment reporting'!DA$35)&lt;0.001,0,AS25-'Group - Segment reporting'!DA$35)</f>
        <v>0</v>
      </c>
      <c r="AT141" s="185"/>
      <c r="AU141" s="185"/>
      <c r="AV141" s="185"/>
      <c r="AW141" s="185"/>
      <c r="AX141" s="185"/>
      <c r="AY141" s="185"/>
      <c r="AZ141" s="148">
        <f>IF(ABS(AZ25-'Group - Segment reporting'!DU$35)&lt;0.001,0,AZ25-'Group - Segment reporting'!DU$35)</f>
        <v>0</v>
      </c>
      <c r="BA141" s="148">
        <f>IF(ABS(BA25-'Group - Segment reporting'!DV$35)&lt;0.001,0,BA25-'Group - Segment reporting'!DV$35)</f>
        <v>0</v>
      </c>
    </row>
    <row r="142" spans="2:53" s="146" customFormat="1" ht="12.75" hidden="1">
      <c r="B142" s="146" t="s">
        <v>201</v>
      </c>
      <c r="H142" s="147" t="s">
        <v>192</v>
      </c>
      <c r="J142" s="185"/>
      <c r="K142" s="185"/>
      <c r="L142" s="185"/>
      <c r="M142" s="185"/>
      <c r="N142" s="148">
        <f>IF(ABS(N26-'Group - Segment reporting'!N$12)&lt;0.001,0,N26-'Group - Segment reporting'!N$12)</f>
        <v>0</v>
      </c>
      <c r="O142" s="148">
        <f>IF(ABS(O26-'Group - Segment reporting'!O$12)&lt;0.001,0,O26-'Group - Segment reporting'!O$12)</f>
        <v>0</v>
      </c>
      <c r="P142" s="185"/>
      <c r="Q142" s="185"/>
      <c r="R142" s="185"/>
      <c r="S142" s="185"/>
      <c r="T142" s="185"/>
      <c r="U142" s="185"/>
      <c r="V142" s="245">
        <f>IF(ABS(V26-'Group - Segment reporting'!AI$12)&lt;0.001,0,V26-'Group - Segment reporting'!AI$12)</f>
        <v>0</v>
      </c>
      <c r="W142" s="148">
        <f>IF(ABS(W26-'Group - Segment reporting'!AJ$12)&lt;0.001,0,W26-'Group - Segment reporting'!AJ$12)</f>
        <v>0</v>
      </c>
      <c r="X142" s="148"/>
      <c r="Y142" s="185"/>
      <c r="Z142" s="185"/>
      <c r="AA142" s="185"/>
      <c r="AB142" s="185"/>
      <c r="AC142" s="148">
        <f>IF(ABS(AC26-'Group - Segment reporting'!BD$12)&lt;0.001,0,AC26-'Group - Segment reporting'!BD$12)</f>
        <v>0</v>
      </c>
      <c r="AD142" s="148">
        <f>IF(ABS(AD26-'Group - Segment reporting'!BE$12)&lt;0.001,0,AD26-'Group - Segment reporting'!BE$12)</f>
        <v>0</v>
      </c>
      <c r="AE142" s="185"/>
      <c r="AF142" s="185"/>
      <c r="AG142" s="185"/>
      <c r="AH142" s="185"/>
      <c r="AI142" s="185"/>
      <c r="AJ142" s="185"/>
      <c r="AK142" s="148">
        <f>IF(ABS(AK26-'Group - Segment reporting'!BY$12)&lt;0.001,0,AK26-'Group - Segment reporting'!BY$12)</f>
        <v>0</v>
      </c>
      <c r="AL142" s="148">
        <f>IF(ABS(AL26-'Group - Segment reporting'!BZ$12)&lt;0.001,0,AL26-'Group - Segment reporting'!BZ$12)</f>
        <v>0</v>
      </c>
      <c r="AM142" s="148"/>
      <c r="AN142" s="185"/>
      <c r="AO142" s="185"/>
      <c r="AP142" s="185"/>
      <c r="AQ142" s="185"/>
      <c r="AR142" s="148">
        <f>IF(ABS(AR26-'Group - Segment reporting'!CT$12)&lt;0.001,0,AR26-'Group - Segment reporting'!CT$12)</f>
        <v>0</v>
      </c>
      <c r="AS142" s="148">
        <f>IF(ABS(AS26-'Group - Segment reporting'!CU$12)&lt;0.001,0,AS26-'Group - Segment reporting'!CU$12)</f>
        <v>0</v>
      </c>
      <c r="AT142" s="185"/>
      <c r="AU142" s="185"/>
      <c r="AV142" s="185"/>
      <c r="AW142" s="185"/>
      <c r="AX142" s="185"/>
      <c r="AY142" s="185"/>
      <c r="AZ142" s="148">
        <f>IF(ABS(AZ26-'Group - Segment reporting'!DO$12)&lt;0.001,0,AZ26-'Group - Segment reporting'!DO$12)</f>
        <v>0</v>
      </c>
      <c r="BA142" s="148">
        <f>IF(ABS(BA26-'Group - Segment reporting'!DP$12)&lt;0.001,0,BA26-'Group - Segment reporting'!DP$12)</f>
        <v>0</v>
      </c>
    </row>
    <row r="143" spans="2:53" s="146" customFormat="1" ht="12.75" hidden="1">
      <c r="B143" s="146" t="s">
        <v>346</v>
      </c>
      <c r="H143" s="147" t="s">
        <v>192</v>
      </c>
      <c r="J143" s="185"/>
      <c r="K143" s="185"/>
      <c r="L143" s="185"/>
      <c r="M143" s="185"/>
      <c r="N143" s="245">
        <f>IF(ABS(N28-'Group - Segment reporting'!P$12)&lt;0.001,0,N28-'Group - Segment reporting'!P$12)</f>
        <v>0</v>
      </c>
      <c r="O143" s="148">
        <f>IF(ABS(O28-'Group - Segment reporting'!Q$12)&lt;0.001,0,O28-'Group - Segment reporting'!Q$12)</f>
        <v>0</v>
      </c>
      <c r="P143" s="185"/>
      <c r="Q143" s="185"/>
      <c r="R143" s="185"/>
      <c r="S143" s="185"/>
      <c r="T143" s="185"/>
      <c r="U143" s="185"/>
      <c r="V143" s="245">
        <f>IF(ABS(V28-'Group - Segment reporting'!AK$12)&lt;0.001,0,V28-'Group - Segment reporting'!AK$12)</f>
        <v>0</v>
      </c>
      <c r="W143" s="148">
        <f>IF(ABS(W28-'Group - Segment reporting'!AL$12)&lt;0.001,0,W28-'Group - Segment reporting'!AL$12)</f>
        <v>0</v>
      </c>
      <c r="X143" s="148"/>
      <c r="Y143" s="185"/>
      <c r="Z143" s="185"/>
      <c r="AA143" s="185"/>
      <c r="AB143" s="185"/>
      <c r="AC143" s="148">
        <f>IF(ABS(AC28-'Group - Segment reporting'!BF$12)&lt;0.001,0,AC28-'Group - Segment reporting'!BF$12)</f>
        <v>0</v>
      </c>
      <c r="AD143" s="148">
        <f>IF(ABS(AD28-'Group - Segment reporting'!BG$12)&lt;0.001,0,AD28-'Group - Segment reporting'!BG$12)</f>
        <v>0</v>
      </c>
      <c r="AE143" s="185"/>
      <c r="AF143" s="185"/>
      <c r="AG143" s="185"/>
      <c r="AH143" s="185"/>
      <c r="AI143" s="185"/>
      <c r="AJ143" s="185"/>
      <c r="AK143" s="148">
        <f>IF(ABS(AK28-'Group - Segment reporting'!CA$12)&lt;0.001,0,AK28-'Group - Segment reporting'!CA$12)</f>
        <v>0</v>
      </c>
      <c r="AL143" s="148">
        <f>IF(ABS(AL28-'Group - Segment reporting'!CB$12)&lt;0.001,0,AL28-'Group - Segment reporting'!CB$12)</f>
        <v>0</v>
      </c>
      <c r="AM143" s="148"/>
      <c r="AN143" s="185"/>
      <c r="AO143" s="185"/>
      <c r="AP143" s="185"/>
      <c r="AQ143" s="185"/>
      <c r="AR143" s="148">
        <f>IF(ABS(AR28-'Group - Segment reporting'!CV$12)&lt;0.001,0,AR28-'Group - Segment reporting'!CV$12)</f>
        <v>0</v>
      </c>
      <c r="AS143" s="148">
        <f>IF(ABS(AS28-'Group - Segment reporting'!CW$12)&lt;0.001,0,AS28-'Group - Segment reporting'!CW$12)</f>
        <v>0</v>
      </c>
      <c r="AT143" s="185"/>
      <c r="AU143" s="185"/>
      <c r="AV143" s="185"/>
      <c r="AW143" s="185"/>
      <c r="AX143" s="185"/>
      <c r="AY143" s="185"/>
      <c r="AZ143" s="148">
        <f>IF(ABS(AZ28-'Group - Segment reporting'!DQ$12)&lt;0.001,0,AZ28-'Group - Segment reporting'!DQ$12)</f>
        <v>0</v>
      </c>
      <c r="BA143" s="148">
        <f>IF(ABS(BA28-'Group - Segment reporting'!DR$12)&lt;0.001,0,BA28-'Group - Segment reporting'!DR$12)</f>
        <v>0</v>
      </c>
    </row>
    <row r="144" spans="2:53" s="146" customFormat="1" ht="12.75" hidden="1">
      <c r="B144" s="146" t="s">
        <v>202</v>
      </c>
      <c r="H144" s="147" t="s">
        <v>192</v>
      </c>
      <c r="J144" s="185"/>
      <c r="K144" s="185"/>
      <c r="L144" s="185"/>
      <c r="M144" s="185"/>
      <c r="N144" s="148">
        <f>IF(ABS(N30-'Group - Segment reporting'!R$12)&lt;0.001,0,N30-'Group - Segment reporting'!R$12)</f>
        <v>0</v>
      </c>
      <c r="O144" s="148">
        <f>IF(ABS(O30-'Group - Segment reporting'!S$12)&lt;0.001,0,O30-'Group - Segment reporting'!S$12)</f>
        <v>0</v>
      </c>
      <c r="P144" s="185"/>
      <c r="Q144" s="185"/>
      <c r="R144" s="185"/>
      <c r="S144" s="185"/>
      <c r="T144" s="185"/>
      <c r="U144" s="185"/>
      <c r="V144" s="245">
        <f>IF(ABS(V30-'Group - Segment reporting'!AM$12)&lt;0.001,0,V30-'Group - Segment reporting'!AM$12)</f>
        <v>0</v>
      </c>
      <c r="W144" s="148">
        <f>IF(ABS(W30-'Group - Segment reporting'!AN$12)&lt;0.001,0,W30-'Group - Segment reporting'!AN$12)</f>
        <v>0</v>
      </c>
      <c r="X144" s="148"/>
      <c r="Y144" s="185"/>
      <c r="Z144" s="185"/>
      <c r="AA144" s="185"/>
      <c r="AB144" s="185"/>
      <c r="AC144" s="148">
        <f>IF(ABS(AC30-'Group - Segment reporting'!BH$12)&lt;0.001,0,AC30-'Group - Segment reporting'!BH$12)</f>
        <v>0</v>
      </c>
      <c r="AD144" s="148">
        <f>IF(ABS(AD30-'Group - Segment reporting'!BI$12)&lt;0.001,0,AD30-'Group - Segment reporting'!BI$12)</f>
        <v>0</v>
      </c>
      <c r="AE144" s="185"/>
      <c r="AF144" s="185"/>
      <c r="AG144" s="185"/>
      <c r="AH144" s="185"/>
      <c r="AI144" s="185"/>
      <c r="AJ144" s="185"/>
      <c r="AK144" s="148">
        <f>IF(ABS(AK30-'Group - Segment reporting'!CC$12)&lt;0.001,0,AK30-'Group - Segment reporting'!CC$12)</f>
        <v>0</v>
      </c>
      <c r="AL144" s="148">
        <f>IF(ABS(AL30-'Group - Segment reporting'!CD$12)&lt;0.001,0,AL30-'Group - Segment reporting'!CD$12)</f>
        <v>0</v>
      </c>
      <c r="AM144" s="148"/>
      <c r="AN144" s="185"/>
      <c r="AO144" s="185"/>
      <c r="AP144" s="185"/>
      <c r="AQ144" s="185"/>
      <c r="AR144" s="148">
        <f>IF(ABS(AR30-'Group - Segment reporting'!CX$12)&lt;0.001,0,AR30-'Group - Segment reporting'!CX$12)</f>
        <v>0</v>
      </c>
      <c r="AS144" s="148">
        <f>IF(ABS(AS30-'Group - Segment reporting'!CY$12)&lt;0.001,0,AS30-'Group - Segment reporting'!CY$12)</f>
        <v>0</v>
      </c>
      <c r="AT144" s="185"/>
      <c r="AU144" s="185"/>
      <c r="AV144" s="185"/>
      <c r="AW144" s="185"/>
      <c r="AX144" s="185"/>
      <c r="AY144" s="185"/>
      <c r="AZ144" s="148">
        <f>IF(ABS(AZ30-'Group - Segment reporting'!DS$12)&lt;0.001,0,AZ30-'Group - Segment reporting'!DS$12)</f>
        <v>0</v>
      </c>
      <c r="BA144" s="148">
        <f>IF(ABS(BA30-'Group - Segment reporting'!DT$12)&lt;0.001,0,BA30-'Group - Segment reporting'!DT$12)</f>
        <v>0</v>
      </c>
    </row>
    <row r="145" spans="2:53" s="146" customFormat="1" ht="12.75" hidden="1">
      <c r="B145" s="146" t="s">
        <v>353</v>
      </c>
      <c r="H145" s="147" t="s">
        <v>192</v>
      </c>
      <c r="J145" s="185"/>
      <c r="K145" s="185"/>
      <c r="L145" s="185"/>
      <c r="M145" s="185"/>
      <c r="N145" s="148">
        <f>IF(ABS(N32-'Group - Segment reporting'!T$12)&lt;0.001,0,N32-'Group - Segment reporting'!T$12)</f>
        <v>0</v>
      </c>
      <c r="O145" s="148">
        <f>IF(ABS(O32-'Group - Segment reporting'!U$12)&lt;0.001,0,O32-'Group - Segment reporting'!U$12)</f>
        <v>0</v>
      </c>
      <c r="P145" s="185"/>
      <c r="Q145" s="185"/>
      <c r="R145" s="185"/>
      <c r="S145" s="185"/>
      <c r="T145" s="185"/>
      <c r="U145" s="185"/>
      <c r="V145" s="245">
        <f>IF(ABS(V32-'Group - Segment reporting'!AO$12)&lt;0.001,0,V32-'Group - Segment reporting'!AO$12)</f>
        <v>0</v>
      </c>
      <c r="W145" s="148">
        <f>IF(ABS(W32-'Group - Segment reporting'!AP$12)&lt;0.001,0,W32-'Group - Segment reporting'!AP$12)</f>
        <v>0</v>
      </c>
      <c r="X145" s="148"/>
      <c r="Y145" s="185"/>
      <c r="Z145" s="185"/>
      <c r="AA145" s="185"/>
      <c r="AB145" s="185"/>
      <c r="AC145" s="148">
        <f>IF(ABS(AC32-'Group - Segment reporting'!BJ$12)&lt;0.001,0,AC32-'Group - Segment reporting'!BJ$12)</f>
        <v>0</v>
      </c>
      <c r="AD145" s="148">
        <f>IF(ABS(AD32-'Group - Segment reporting'!BK$12)&lt;0.001,0,AD32-'Group - Segment reporting'!BK$12)</f>
        <v>0</v>
      </c>
      <c r="AE145" s="185"/>
      <c r="AF145" s="185"/>
      <c r="AG145" s="185"/>
      <c r="AH145" s="185"/>
      <c r="AI145" s="185"/>
      <c r="AJ145" s="185"/>
      <c r="AK145" s="148">
        <f>IF(ABS(AK32-'Group - Segment reporting'!CE$12)&lt;0.001,0,AK32-'Group - Segment reporting'!CE$12)</f>
        <v>0</v>
      </c>
      <c r="AL145" s="148">
        <f>IF(ABS(AL32-'Group - Segment reporting'!CF$12)&lt;0.001,0,AL32-'Group - Segment reporting'!CF$12)</f>
        <v>0</v>
      </c>
      <c r="AM145" s="148"/>
      <c r="AN145" s="185"/>
      <c r="AO145" s="185"/>
      <c r="AP145" s="185"/>
      <c r="AQ145" s="185"/>
      <c r="AR145" s="148">
        <f>IF(ABS(AR32-'Group - Segment reporting'!CZ$12)&lt;0.001,0,AR32-'Group - Segment reporting'!CZ$12)</f>
        <v>0</v>
      </c>
      <c r="AS145" s="148">
        <f>IF(ABS(AS32-'Group - Segment reporting'!DA$12)&lt;0.001,0,AS32-'Group - Segment reporting'!DA$12)</f>
        <v>0</v>
      </c>
      <c r="AT145" s="185"/>
      <c r="AU145" s="185"/>
      <c r="AV145" s="185"/>
      <c r="AW145" s="185"/>
      <c r="AX145" s="185"/>
      <c r="AY145" s="185"/>
      <c r="AZ145" s="148">
        <f>IF(ABS(AZ32-'Group - Segment reporting'!DU$12)&lt;0.001,0,AZ32-'Group - Segment reporting'!DU$12)</f>
        <v>0</v>
      </c>
      <c r="BA145" s="148">
        <f>IF(ABS(BA32-'Group - Segment reporting'!DV$12)&lt;0.001,0,BA32-'Group - Segment reporting'!DV$12)</f>
        <v>0</v>
      </c>
    </row>
    <row r="146" spans="2:53" s="211" customFormat="1" ht="12.75" hidden="1">
      <c r="H146" s="13"/>
      <c r="V146" s="90"/>
    </row>
    <row r="147" spans="2:53" s="146" customFormat="1" ht="12.75" hidden="1">
      <c r="B147" s="146" t="s">
        <v>347</v>
      </c>
      <c r="H147" s="147" t="s">
        <v>192</v>
      </c>
      <c r="J147" s="185"/>
      <c r="K147" s="185"/>
      <c r="L147" s="185"/>
      <c r="M147" s="185"/>
      <c r="N147" s="148">
        <f>IF(ABS(N59-'Group - Segment reporting'!V$17)&lt;0.001,0,N59-'Group - Segment reporting'!V$17)</f>
        <v>0</v>
      </c>
      <c r="O147" s="148">
        <f>IF(ABS(O59-'Group - Segment reporting'!W$17)&lt;0.001,0,O59-'Group - Segment reporting'!W$17)</f>
        <v>0</v>
      </c>
      <c r="P147" s="185"/>
      <c r="Q147" s="185"/>
      <c r="R147" s="185"/>
      <c r="S147" s="185"/>
      <c r="T147" s="185"/>
      <c r="U147" s="185"/>
      <c r="V147" s="245">
        <f>IF(ABS(V59-'Group - Segment reporting'!AQ$17)&lt;0.001,0,V59-'Group - Segment reporting'!AQ$17)</f>
        <v>0</v>
      </c>
      <c r="W147" s="148">
        <f>IF(ABS(W59-'Group - Segment reporting'!AR$17)&lt;0.001,0,W59-'Group - Segment reporting'!AR$17)</f>
        <v>0</v>
      </c>
      <c r="X147" s="148"/>
      <c r="Y147" s="185"/>
      <c r="Z147" s="185"/>
      <c r="AA147" s="185"/>
      <c r="AB147" s="185"/>
      <c r="AC147" s="148">
        <f>IF(ABS(AC59-'Group - Segment reporting'!BL$17)&lt;0.001,0,AC59-'Group - Segment reporting'!BL$17)</f>
        <v>0</v>
      </c>
      <c r="AD147" s="148">
        <f>IF(ABS(AD59-'Group - Segment reporting'!BM$17)&lt;0.001,0,AD59-'Group - Segment reporting'!BM$17)</f>
        <v>0</v>
      </c>
      <c r="AE147" s="185"/>
      <c r="AF147" s="185"/>
      <c r="AG147" s="185"/>
      <c r="AH147" s="185"/>
      <c r="AI147" s="185"/>
      <c r="AJ147" s="185"/>
      <c r="AK147" s="148">
        <f>IF(ABS(AK59-'Group - Segment reporting'!CG$17)&lt;0.001,0,AK59-'Group - Segment reporting'!CG$17)</f>
        <v>0</v>
      </c>
      <c r="AL147" s="148">
        <f>IF(ABS(AL59-'Group - Segment reporting'!CH$17)&lt;0.001,0,AL59-'Group - Segment reporting'!CH$17)</f>
        <v>0</v>
      </c>
      <c r="AM147" s="148"/>
      <c r="AN147" s="185"/>
      <c r="AO147" s="185"/>
      <c r="AP147" s="185"/>
      <c r="AQ147" s="185"/>
      <c r="AR147" s="148">
        <f>IF(ABS(AR59-'Group - Segment reporting'!DB$17)&lt;0.001,0,AR59-'Group - Segment reporting'!DB$17)</f>
        <v>0</v>
      </c>
      <c r="AS147" s="148">
        <f>IF(ABS(AS59-'Group - Segment reporting'!DC$17)&lt;0.001,0,AS59-'Group - Segment reporting'!DC$17)</f>
        <v>0</v>
      </c>
      <c r="AT147" s="185"/>
      <c r="AU147" s="185"/>
      <c r="AV147" s="185"/>
      <c r="AW147" s="185"/>
      <c r="AX147" s="185"/>
      <c r="AY147" s="185"/>
      <c r="AZ147" s="148">
        <f>IF(ABS(AZ59-'Group - Segment reporting'!DW$17)&lt;0.001,0,AZ59-'Group - Segment reporting'!DW$17)</f>
        <v>0</v>
      </c>
      <c r="BA147" s="148">
        <f>IF(ABS(BA59-'Group - Segment reporting'!DX$17)&lt;0.001,0,BA59-'Group - Segment reporting'!DX$17)</f>
        <v>0</v>
      </c>
    </row>
    <row r="148" spans="2:53" s="146" customFormat="1" ht="12.75" hidden="1">
      <c r="B148" s="146" t="s">
        <v>348</v>
      </c>
      <c r="H148" s="147" t="s">
        <v>192</v>
      </c>
      <c r="J148" s="185"/>
      <c r="K148" s="185"/>
      <c r="L148" s="185"/>
      <c r="M148" s="185"/>
      <c r="N148" s="148">
        <f>IF(ABS(N61-'Group - Segment reporting'!J$17)&lt;0.001,0,N61-'Group - Segment reporting'!J$17)</f>
        <v>0</v>
      </c>
      <c r="O148" s="148">
        <f>IF(ABS(O61-'Group - Segment reporting'!K$17)&lt;0.001,0,O61-'Group - Segment reporting'!K$17)</f>
        <v>0</v>
      </c>
      <c r="P148" s="185"/>
      <c r="Q148" s="185"/>
      <c r="R148" s="185"/>
      <c r="S148" s="185"/>
      <c r="T148" s="185"/>
      <c r="U148" s="185"/>
      <c r="V148" s="245">
        <f>IF(ABS(V61-'Group - Segment reporting'!AE$17)&lt;0.001,0,V61-'Group - Segment reporting'!AE$17)</f>
        <v>0</v>
      </c>
      <c r="W148" s="148">
        <f>IF(ABS(W61-'Group - Segment reporting'!AF$17)&lt;0.001,0,W61-'Group - Segment reporting'!AF$17)</f>
        <v>0</v>
      </c>
      <c r="X148" s="148"/>
      <c r="Y148" s="185"/>
      <c r="Z148" s="185"/>
      <c r="AA148" s="185"/>
      <c r="AB148" s="185"/>
      <c r="AC148" s="148">
        <f>IF(ABS(AC61-'Group - Segment reporting'!AZ$17)&lt;0.001,0,AC61-'Group - Segment reporting'!AZ$17)</f>
        <v>0</v>
      </c>
      <c r="AD148" s="148">
        <f>IF(ABS(AD61-'Group - Segment reporting'!BA$17)&lt;0.001,0,AD61-'Group - Segment reporting'!BA$17)</f>
        <v>0</v>
      </c>
      <c r="AE148" s="185"/>
      <c r="AF148" s="185"/>
      <c r="AG148" s="185"/>
      <c r="AH148" s="185"/>
      <c r="AI148" s="185"/>
      <c r="AJ148" s="185"/>
      <c r="AK148" s="148">
        <f>IF(ABS(AK61-'Group - Segment reporting'!BU$17)&lt;0.001,0,AK61-'Group - Segment reporting'!BU$17)</f>
        <v>0</v>
      </c>
      <c r="AL148" s="148">
        <f>IF(ABS(AL61-'Group - Segment reporting'!BV$17)&lt;0.001,0,AL61-'Group - Segment reporting'!BV$17)</f>
        <v>0</v>
      </c>
      <c r="AM148" s="148"/>
      <c r="AN148" s="185"/>
      <c r="AO148" s="185"/>
      <c r="AP148" s="185"/>
      <c r="AQ148" s="185"/>
      <c r="AR148" s="148">
        <f>IF(ABS(AR61-'Group - Segment reporting'!CP$17)&lt;0.001,0,AR61-'Group - Segment reporting'!CP$17)</f>
        <v>0</v>
      </c>
      <c r="AS148" s="148">
        <f>IF(ABS(AS61-'Group - Segment reporting'!CQ$17)&lt;0.001,0,AS61-'Group - Segment reporting'!CQ$17)</f>
        <v>0</v>
      </c>
      <c r="AT148" s="185"/>
      <c r="AU148" s="185"/>
      <c r="AV148" s="185"/>
      <c r="AW148" s="185"/>
      <c r="AX148" s="185"/>
      <c r="AY148" s="185"/>
      <c r="AZ148" s="148">
        <f>IF(ABS(AZ61-'Group - Segment reporting'!DK$17)&lt;0.001,0,AZ61-'Group - Segment reporting'!DK$17)</f>
        <v>0</v>
      </c>
      <c r="BA148" s="148">
        <f>IF(ABS(BA61-'Group - Segment reporting'!DL$17)&lt;0.001,0,BA61-'Group - Segment reporting'!DL$17)</f>
        <v>0</v>
      </c>
    </row>
    <row r="149" spans="2:53" s="146" customFormat="1" ht="12.75" hidden="1">
      <c r="B149" s="146" t="s">
        <v>299</v>
      </c>
      <c r="H149" s="147" t="s">
        <v>192</v>
      </c>
      <c r="J149" s="185"/>
      <c r="K149" s="185"/>
      <c r="L149" s="185"/>
      <c r="M149" s="185"/>
      <c r="N149" s="148">
        <f>IF(ABS(N63-'Group - Segment reporting'!L$17)&lt;0.001,0,N63-'Group - Segment reporting'!L$17)</f>
        <v>0</v>
      </c>
      <c r="O149" s="148">
        <f>IF(ABS(O63-'Group - Segment reporting'!M$17)&lt;0.001,0,O63-'Group - Segment reporting'!M$17)</f>
        <v>0</v>
      </c>
      <c r="P149" s="185"/>
      <c r="Q149" s="185"/>
      <c r="R149" s="185"/>
      <c r="S149" s="185"/>
      <c r="T149" s="185"/>
      <c r="U149" s="185"/>
      <c r="V149" s="245">
        <f>IF(ABS(V63-'Group - Segment reporting'!AG$17)&lt;0.001,0,V63-'Group - Segment reporting'!AG$17)</f>
        <v>0</v>
      </c>
      <c r="W149" s="148">
        <f>IF(ABS(W63-'Group - Segment reporting'!AH$17)&lt;0.001,0,W63-'Group - Segment reporting'!AH$17)</f>
        <v>0</v>
      </c>
      <c r="X149" s="148"/>
      <c r="Y149" s="185"/>
      <c r="Z149" s="185"/>
      <c r="AA149" s="185"/>
      <c r="AB149" s="185"/>
      <c r="AC149" s="148">
        <f>IF(ABS(AC63-'Group - Segment reporting'!BB$17)&lt;0.001,0,AC63-'Group - Segment reporting'!BB$17)</f>
        <v>0</v>
      </c>
      <c r="AD149" s="148">
        <f>IF(ABS(AD63-'Group - Segment reporting'!BC$17)&lt;0.001,0,AD63-'Group - Segment reporting'!BC$17)</f>
        <v>0</v>
      </c>
      <c r="AE149" s="185"/>
      <c r="AF149" s="185"/>
      <c r="AG149" s="185"/>
      <c r="AH149" s="185"/>
      <c r="AI149" s="185"/>
      <c r="AJ149" s="185"/>
      <c r="AK149" s="148">
        <f>IF(ABS(AK63-'Group - Segment reporting'!BW$17)&lt;0.001,0,AK63-'Group - Segment reporting'!BW$17)</f>
        <v>0</v>
      </c>
      <c r="AL149" s="148">
        <f>IF(ABS(AL63-'Group - Segment reporting'!BX$17)&lt;0.001,0,AL63-'Group - Segment reporting'!BX$17)</f>
        <v>0</v>
      </c>
      <c r="AM149" s="148"/>
      <c r="AN149" s="185"/>
      <c r="AO149" s="185"/>
      <c r="AP149" s="185"/>
      <c r="AQ149" s="185"/>
      <c r="AR149" s="148">
        <f>IF(ABS(AR63-'Group - Segment reporting'!CR$17)&lt;0.001,0,AR63-'Group - Segment reporting'!CR$17)</f>
        <v>0</v>
      </c>
      <c r="AS149" s="148">
        <f>IF(ABS(AS63-'Group - Segment reporting'!CS$17)&lt;0.001,0,AS63-'Group - Segment reporting'!CS$17)</f>
        <v>0</v>
      </c>
      <c r="AT149" s="185"/>
      <c r="AU149" s="185"/>
      <c r="AV149" s="185"/>
      <c r="AW149" s="185"/>
      <c r="AX149" s="185"/>
      <c r="AY149" s="185"/>
      <c r="AZ149" s="148">
        <f>IF(ABS(AZ63-'Group - Segment reporting'!DM$17)&lt;0.001,0,AZ63-'Group - Segment reporting'!DM$17)</f>
        <v>0</v>
      </c>
      <c r="BA149" s="148">
        <f>IF(ABS(BA63-'Group - Segment reporting'!DN$17)&lt;0.001,0,BA63-'Group - Segment reporting'!DN$17)</f>
        <v>0</v>
      </c>
    </row>
    <row r="150" spans="2:53" s="146" customFormat="1" ht="12.75" hidden="1">
      <c r="B150" s="146" t="s">
        <v>349</v>
      </c>
      <c r="H150" s="147" t="s">
        <v>192</v>
      </c>
      <c r="J150" s="185"/>
      <c r="K150" s="185"/>
      <c r="L150" s="185"/>
      <c r="M150" s="185"/>
      <c r="N150" s="148">
        <f>IF(ABS(N65-'Group - Segment reporting'!L$40)&lt;0.001,0,N65-'Group - Segment reporting'!L$40)</f>
        <v>0</v>
      </c>
      <c r="O150" s="148">
        <f>IF(ABS(O65-'Group - Segment reporting'!M$40)&lt;0.001,0,O65-'Group - Segment reporting'!M$40)</f>
        <v>0</v>
      </c>
      <c r="P150" s="185"/>
      <c r="Q150" s="185"/>
      <c r="R150" s="185"/>
      <c r="S150" s="185"/>
      <c r="T150" s="185"/>
      <c r="U150" s="185"/>
      <c r="V150" s="245">
        <f>IF(ABS(V65-'Group - Segment reporting'!AG$40)&lt;0.001,0,V65-'Group - Segment reporting'!AG$40)</f>
        <v>0</v>
      </c>
      <c r="W150" s="148">
        <f>IF(ABS(W65-'Group - Segment reporting'!AH$40)&lt;0.001,0,W65-'Group - Segment reporting'!AH$40)</f>
        <v>0</v>
      </c>
      <c r="X150" s="148"/>
      <c r="Y150" s="185"/>
      <c r="Z150" s="185"/>
      <c r="AA150" s="185"/>
      <c r="AB150" s="185"/>
      <c r="AC150" s="148">
        <f>IF(ABS(AC65-'Group - Segment reporting'!BB$40)&lt;0.001,0,AC65-'Group - Segment reporting'!BB$40)</f>
        <v>0</v>
      </c>
      <c r="AD150" s="148">
        <f>IF(ABS(AD65-'Group - Segment reporting'!BC$40)&lt;0.001,0,AD65-'Group - Segment reporting'!BC$40)</f>
        <v>0</v>
      </c>
      <c r="AE150" s="185"/>
      <c r="AF150" s="185"/>
      <c r="AG150" s="185"/>
      <c r="AH150" s="185"/>
      <c r="AI150" s="185"/>
      <c r="AJ150" s="185"/>
      <c r="AK150" s="148">
        <f>IF(ABS(AK65-'Group - Segment reporting'!BW$40)&lt;0.001,0,AK65-'Group - Segment reporting'!BW$40)</f>
        <v>0</v>
      </c>
      <c r="AL150" s="148">
        <f>IF(ABS(AL65-'Group - Segment reporting'!BX$40)&lt;0.001,0,AL65-'Group - Segment reporting'!BX$40)</f>
        <v>0</v>
      </c>
      <c r="AM150" s="148"/>
      <c r="AN150" s="185"/>
      <c r="AO150" s="185"/>
      <c r="AP150" s="185"/>
      <c r="AQ150" s="185"/>
      <c r="AR150" s="148">
        <f>IF(ABS(AR65-'Group - Segment reporting'!CR$40)&lt;0.001,0,AR65-'Group - Segment reporting'!CR$40)</f>
        <v>0</v>
      </c>
      <c r="AS150" s="148">
        <f>IF(ABS(AS65-'Group - Segment reporting'!CS$40)&lt;0.001,0,AS65-'Group - Segment reporting'!CS$40)</f>
        <v>0</v>
      </c>
      <c r="AT150" s="185"/>
      <c r="AU150" s="185"/>
      <c r="AV150" s="185"/>
      <c r="AW150" s="185"/>
      <c r="AX150" s="185"/>
      <c r="AY150" s="185"/>
      <c r="AZ150" s="148">
        <f>IF(ABS(AZ65-'Group - Segment reporting'!DM$40)&lt;0.001,0,AZ65-'Group - Segment reporting'!DM$40)</f>
        <v>0</v>
      </c>
      <c r="BA150" s="148">
        <f>IF(ABS(BA65-'Group - Segment reporting'!DN$40)&lt;0.001,0,BA65-'Group - Segment reporting'!DN$40)</f>
        <v>0</v>
      </c>
    </row>
    <row r="151" spans="2:53" s="146" customFormat="1" ht="12.75" hidden="1">
      <c r="B151" s="146" t="s">
        <v>350</v>
      </c>
      <c r="H151" s="147" t="s">
        <v>192</v>
      </c>
      <c r="J151" s="185"/>
      <c r="K151" s="185"/>
      <c r="L151" s="185"/>
      <c r="M151" s="185"/>
      <c r="N151" s="148">
        <f>IF(ABS(N67-'Group - Segment reporting'!N$40)&lt;0.001,0,N67-'Group - Segment reporting'!N$40)</f>
        <v>0</v>
      </c>
      <c r="O151" s="148">
        <f>IF(ABS(O67-'Group - Segment reporting'!O$40)&lt;0.001,0,O67-'Group - Segment reporting'!O$40)</f>
        <v>0</v>
      </c>
      <c r="P151" s="185"/>
      <c r="Q151" s="185"/>
      <c r="R151" s="185"/>
      <c r="S151" s="185"/>
      <c r="T151" s="185"/>
      <c r="U151" s="185"/>
      <c r="V151" s="245">
        <f>IF(ABS(V67-'Group - Segment reporting'!AI$40)&lt;0.001,0,V67-'Group - Segment reporting'!AI$40)</f>
        <v>0</v>
      </c>
      <c r="W151" s="148">
        <f>IF(ABS(W67-'Group - Segment reporting'!AJ$40)&lt;0.001,0,W67-'Group - Segment reporting'!AJ$40)</f>
        <v>0</v>
      </c>
      <c r="X151" s="148"/>
      <c r="Y151" s="185"/>
      <c r="Z151" s="185"/>
      <c r="AA151" s="185"/>
      <c r="AB151" s="185"/>
      <c r="AC151" s="148">
        <f>IF(ABS(AC67-'Group - Segment reporting'!BD$40)&lt;0.001,0,AC67-'Group - Segment reporting'!BD$40)</f>
        <v>0</v>
      </c>
      <c r="AD151" s="148">
        <f>IF(ABS(AD67-'Group - Segment reporting'!BE$40)&lt;0.001,0,AD67-'Group - Segment reporting'!BE$40)</f>
        <v>0</v>
      </c>
      <c r="AE151" s="185"/>
      <c r="AF151" s="185"/>
      <c r="AG151" s="185"/>
      <c r="AH151" s="185"/>
      <c r="AI151" s="185"/>
      <c r="AJ151" s="185"/>
      <c r="AK151" s="148">
        <f>IF(ABS(AK67-'Group - Segment reporting'!BY$40)&lt;0.001,0,AK67-'Group - Segment reporting'!BY$40)</f>
        <v>0</v>
      </c>
      <c r="AL151" s="148">
        <f>IF(ABS(AL67-'Group - Segment reporting'!BZ$40)&lt;0.001,0,AL67-'Group - Segment reporting'!BZ$40)</f>
        <v>0</v>
      </c>
      <c r="AM151" s="148"/>
      <c r="AN151" s="185"/>
      <c r="AO151" s="185"/>
      <c r="AP151" s="185"/>
      <c r="AQ151" s="185"/>
      <c r="AR151" s="148">
        <f>IF(ABS(AR67-'Group - Segment reporting'!CT$40)&lt;0.001,0,AR67-'Group - Segment reporting'!CT$40)</f>
        <v>0</v>
      </c>
      <c r="AS151" s="148">
        <f>IF(ABS(AS67-'Group - Segment reporting'!CU$40)&lt;0.001,0,AS67-'Group - Segment reporting'!CU$40)</f>
        <v>0</v>
      </c>
      <c r="AT151" s="185"/>
      <c r="AU151" s="185"/>
      <c r="AV151" s="185"/>
      <c r="AW151" s="185"/>
      <c r="AX151" s="185"/>
      <c r="AY151" s="185"/>
      <c r="AZ151" s="148">
        <f>IF(ABS(AZ67-'Group - Segment reporting'!DO$40)&lt;0.001,0,AZ67-'Group - Segment reporting'!DO$40)</f>
        <v>0</v>
      </c>
      <c r="BA151" s="148">
        <f>IF(ABS(BA67-'Group - Segment reporting'!DP$40)&lt;0.001,0,BA67-'Group - Segment reporting'!DP$40)</f>
        <v>0</v>
      </c>
    </row>
    <row r="152" spans="2:53" s="146" customFormat="1" ht="12.75" hidden="1">
      <c r="B152" s="146" t="s">
        <v>300</v>
      </c>
      <c r="H152" s="147" t="s">
        <v>192</v>
      </c>
      <c r="J152" s="185"/>
      <c r="K152" s="185"/>
      <c r="L152" s="185"/>
      <c r="M152" s="185"/>
      <c r="N152" s="148">
        <f>IF(ABS(N69-'Group - Segment reporting'!P$40)&lt;0.001,0,N69-'Group - Segment reporting'!P$40)</f>
        <v>0</v>
      </c>
      <c r="O152" s="148">
        <f>IF(ABS(O69-'Group - Segment reporting'!Q$40)&lt;0.001,0,O69-'Group - Segment reporting'!Q$40)</f>
        <v>0</v>
      </c>
      <c r="P152" s="185"/>
      <c r="Q152" s="185"/>
      <c r="R152" s="185"/>
      <c r="S152" s="185"/>
      <c r="T152" s="185"/>
      <c r="U152" s="185"/>
      <c r="V152" s="245">
        <f>IF(ABS(V69-'Group - Segment reporting'!AK$40)&lt;0.001,0,V69-'Group - Segment reporting'!AK$40)</f>
        <v>0</v>
      </c>
      <c r="W152" s="148">
        <f>IF(ABS(W69-'Group - Segment reporting'!AL$40)&lt;0.001,0,W69-'Group - Segment reporting'!AL$40)</f>
        <v>0</v>
      </c>
      <c r="X152" s="148"/>
      <c r="Y152" s="185"/>
      <c r="Z152" s="185"/>
      <c r="AA152" s="185"/>
      <c r="AB152" s="185"/>
      <c r="AC152" s="148">
        <f>IF(ABS(AC69-'Group - Segment reporting'!BF$40)&lt;0.001,0,AC69-'Group - Segment reporting'!BF$40)</f>
        <v>0</v>
      </c>
      <c r="AD152" s="148">
        <f>IF(ABS(AD69-'Group - Segment reporting'!BG$40)&lt;0.001,0,AD69-'Group - Segment reporting'!BG$40)</f>
        <v>0</v>
      </c>
      <c r="AE152" s="185"/>
      <c r="AF152" s="185"/>
      <c r="AG152" s="185"/>
      <c r="AH152" s="185"/>
      <c r="AI152" s="185"/>
      <c r="AJ152" s="185"/>
      <c r="AK152" s="148">
        <f>IF(ABS(AK69-'Group - Segment reporting'!CA$40)&lt;0.001,0,AK69-'Group - Segment reporting'!CA$40)</f>
        <v>0</v>
      </c>
      <c r="AL152" s="148">
        <f>IF(ABS(AL69-'Group - Segment reporting'!CB$40)&lt;0.001,0,AL69-'Group - Segment reporting'!CB$40)</f>
        <v>0</v>
      </c>
      <c r="AM152" s="148"/>
      <c r="AN152" s="185"/>
      <c r="AO152" s="185"/>
      <c r="AP152" s="185"/>
      <c r="AQ152" s="185"/>
      <c r="AR152" s="148">
        <f>IF(ABS(AR69-'Group - Segment reporting'!CV$40)&lt;0.001,0,AR69-'Group - Segment reporting'!CV$40)</f>
        <v>0</v>
      </c>
      <c r="AS152" s="148">
        <f>IF(ABS(AS69-'Group - Segment reporting'!CW$40)&lt;0.001,0,AS69-'Group - Segment reporting'!CW$40)</f>
        <v>0</v>
      </c>
      <c r="AT152" s="185"/>
      <c r="AU152" s="185"/>
      <c r="AV152" s="185"/>
      <c r="AW152" s="185"/>
      <c r="AX152" s="185"/>
      <c r="AY152" s="185"/>
      <c r="AZ152" s="148">
        <f>IF(ABS(AZ69-'Group - Segment reporting'!DQ$40)&lt;0.001,0,AZ69-'Group - Segment reporting'!DQ$40)</f>
        <v>0</v>
      </c>
      <c r="BA152" s="148">
        <f>IF(ABS(BA69-'Group - Segment reporting'!DR$40)&lt;0.001,0,BA69-'Group - Segment reporting'!DR$40)</f>
        <v>0</v>
      </c>
    </row>
    <row r="153" spans="2:53" s="146" customFormat="1" ht="12.75" hidden="1">
      <c r="B153" s="146" t="s">
        <v>301</v>
      </c>
      <c r="H153" s="147" t="s">
        <v>192</v>
      </c>
      <c r="J153" s="185"/>
      <c r="K153" s="185"/>
      <c r="L153" s="185"/>
      <c r="M153" s="185"/>
      <c r="N153" s="148">
        <f>IF(ABS(N71-'Group - Segment reporting'!R$40)&lt;0.001,0,N71-'Group - Segment reporting'!R$40)</f>
        <v>0</v>
      </c>
      <c r="O153" s="148">
        <f>IF(ABS(O71-'Group - Segment reporting'!S$40)&lt;0.001,0,O71-'Group - Segment reporting'!S$40)</f>
        <v>0</v>
      </c>
      <c r="P153" s="185"/>
      <c r="Q153" s="185"/>
      <c r="R153" s="185"/>
      <c r="S153" s="185"/>
      <c r="T153" s="185"/>
      <c r="U153" s="185"/>
      <c r="V153" s="245">
        <f>IF(ABS(V71-'Group - Segment reporting'!AM$40)&lt;0.001,0,V71-'Group - Segment reporting'!AM$40)</f>
        <v>0</v>
      </c>
      <c r="W153" s="148">
        <f>IF(ABS(W71-'Group - Segment reporting'!AN$40)&lt;0.001,0,W71-'Group - Segment reporting'!AN$40)</f>
        <v>0</v>
      </c>
      <c r="X153" s="148"/>
      <c r="Y153" s="185"/>
      <c r="Z153" s="185"/>
      <c r="AA153" s="185"/>
      <c r="AB153" s="185"/>
      <c r="AC153" s="148">
        <f>IF(ABS(AC71-'Group - Segment reporting'!BH$40)&lt;0.001,0,AC71-'Group - Segment reporting'!BH$40)</f>
        <v>0</v>
      </c>
      <c r="AD153" s="148">
        <f>IF(ABS(AD71-'Group - Segment reporting'!BI$40)&lt;0.001,0,AD71-'Group - Segment reporting'!BI$40)</f>
        <v>0</v>
      </c>
      <c r="AE153" s="185"/>
      <c r="AF153" s="185"/>
      <c r="AG153" s="185"/>
      <c r="AH153" s="185"/>
      <c r="AI153" s="185"/>
      <c r="AJ153" s="185"/>
      <c r="AK153" s="148">
        <f>IF(ABS(AK71-'Group - Segment reporting'!CC$40)&lt;0.001,0,AK71-'Group - Segment reporting'!CC$40)</f>
        <v>0</v>
      </c>
      <c r="AL153" s="148">
        <f>IF(ABS(AL71-'Group - Segment reporting'!CD$40)&lt;0.001,0,AL71-'Group - Segment reporting'!CD$40)</f>
        <v>0</v>
      </c>
      <c r="AM153" s="148"/>
      <c r="AN153" s="185"/>
      <c r="AO153" s="185"/>
      <c r="AP153" s="185"/>
      <c r="AQ153" s="185"/>
      <c r="AR153" s="148">
        <f>IF(ABS(AR71-'Group - Segment reporting'!CX$40)&lt;0.001,0,AR71-'Group - Segment reporting'!CX$40)</f>
        <v>0</v>
      </c>
      <c r="AS153" s="148">
        <f>IF(ABS(AS71-'Group - Segment reporting'!CY$40)&lt;0.001,0,AS71-'Group - Segment reporting'!CY$40)</f>
        <v>0</v>
      </c>
      <c r="AT153" s="185"/>
      <c r="AU153" s="185"/>
      <c r="AV153" s="185"/>
      <c r="AW153" s="185"/>
      <c r="AX153" s="185"/>
      <c r="AY153" s="185"/>
      <c r="AZ153" s="148">
        <f>IF(ABS(AZ71-'Group - Segment reporting'!DS$40)&lt;0.001,0,AZ71-'Group - Segment reporting'!DS$40)</f>
        <v>0</v>
      </c>
      <c r="BA153" s="148">
        <f>IF(ABS(BA71-'Group - Segment reporting'!DT$40)&lt;0.001,0,BA71-'Group - Segment reporting'!DT$40)</f>
        <v>0</v>
      </c>
    </row>
    <row r="154" spans="2:53" s="146" customFormat="1" ht="12.75" hidden="1">
      <c r="B154" s="146" t="s">
        <v>302</v>
      </c>
      <c r="H154" s="147" t="s">
        <v>192</v>
      </c>
      <c r="J154" s="185"/>
      <c r="K154" s="185"/>
      <c r="L154" s="185"/>
      <c r="M154" s="185"/>
      <c r="N154" s="148">
        <f>IF(ABS(N73-'Group - Segment reporting'!T$40)&lt;0.001,0,N73-'Group - Segment reporting'!T$40)</f>
        <v>0</v>
      </c>
      <c r="O154" s="148">
        <f>IF(ABS(O73-'Group - Segment reporting'!U$40)&lt;0.001,0,O73-'Group - Segment reporting'!U$40)</f>
        <v>0</v>
      </c>
      <c r="P154" s="185"/>
      <c r="Q154" s="185"/>
      <c r="R154" s="185"/>
      <c r="S154" s="185"/>
      <c r="T154" s="185"/>
      <c r="U154" s="185"/>
      <c r="V154" s="245">
        <f>IF(ABS(V73-'Group - Segment reporting'!AO$40)&lt;0.001,0,V73-'Group - Segment reporting'!AO$40)</f>
        <v>0</v>
      </c>
      <c r="W154" s="148">
        <f>IF(ABS(W73-'Group - Segment reporting'!AP$40)&lt;0.001,0,W73-'Group - Segment reporting'!AP$40)</f>
        <v>0</v>
      </c>
      <c r="X154" s="148"/>
      <c r="Y154" s="185"/>
      <c r="Z154" s="185"/>
      <c r="AA154" s="185"/>
      <c r="AB154" s="185"/>
      <c r="AC154" s="148">
        <f>IF(ABS(AC73-'Group - Segment reporting'!BJ$40)&lt;0.001,0,AC73-'Group - Segment reporting'!BJ$40)</f>
        <v>0</v>
      </c>
      <c r="AD154" s="148">
        <f>IF(ABS(AD73-'Group - Segment reporting'!BK$40)&lt;0.001,0,AD73-'Group - Segment reporting'!BK$40)</f>
        <v>0</v>
      </c>
      <c r="AE154" s="185"/>
      <c r="AF154" s="185"/>
      <c r="AG154" s="185"/>
      <c r="AH154" s="185"/>
      <c r="AI154" s="185"/>
      <c r="AJ154" s="185"/>
      <c r="AK154" s="148">
        <f>IF(ABS(AK73-'Group - Segment reporting'!CE$40)&lt;0.001,0,AK73-'Group - Segment reporting'!CE$40)</f>
        <v>0</v>
      </c>
      <c r="AL154" s="148">
        <f>IF(ABS(AL73-'Group - Segment reporting'!CF$40)&lt;0.001,0,AL73-'Group - Segment reporting'!CF$40)</f>
        <v>0</v>
      </c>
      <c r="AM154" s="148"/>
      <c r="AN154" s="185"/>
      <c r="AO154" s="185"/>
      <c r="AP154" s="185"/>
      <c r="AQ154" s="185"/>
      <c r="AR154" s="148">
        <f>IF(ABS(AR73-'Group - Segment reporting'!CZ$40)&lt;0.001,0,AR73-'Group - Segment reporting'!CZ$40)</f>
        <v>0</v>
      </c>
      <c r="AS154" s="148">
        <f>IF(ABS(AS73-'Group - Segment reporting'!DA$40)&lt;0.001,0,AS73-'Group - Segment reporting'!DA$40)</f>
        <v>0</v>
      </c>
      <c r="AT154" s="185"/>
      <c r="AU154" s="185"/>
      <c r="AV154" s="185"/>
      <c r="AW154" s="185"/>
      <c r="AX154" s="185"/>
      <c r="AY154" s="185"/>
      <c r="AZ154" s="148">
        <f>IF(ABS(AZ73-'Group - Segment reporting'!DU$40)&lt;0.001,0,AZ73-'Group - Segment reporting'!DU$40)</f>
        <v>0</v>
      </c>
      <c r="BA154" s="148">
        <f>IF(ABS(BA73-'Group - Segment reporting'!DV$40)&lt;0.001,0,BA73-'Group - Segment reporting'!DV$40)</f>
        <v>0</v>
      </c>
    </row>
    <row r="155" spans="2:53" s="146" customFormat="1" ht="12.75" hidden="1">
      <c r="B155" s="146" t="s">
        <v>317</v>
      </c>
      <c r="H155" s="147" t="s">
        <v>192</v>
      </c>
      <c r="J155" s="185"/>
      <c r="K155" s="185"/>
      <c r="L155" s="185"/>
      <c r="M155" s="185"/>
      <c r="N155" s="148">
        <f>IF(ABS(N74-'Group - Segment reporting'!N$17)&lt;0.001,0,N74-'Group - Segment reporting'!N$17)</f>
        <v>0</v>
      </c>
      <c r="O155" s="148">
        <f>IF(ABS(O74-'Group - Segment reporting'!O$17)&lt;0.001,0,O74-'Group - Segment reporting'!O$17)</f>
        <v>0</v>
      </c>
      <c r="P155" s="185"/>
      <c r="Q155" s="185"/>
      <c r="R155" s="185"/>
      <c r="S155" s="185"/>
      <c r="T155" s="185"/>
      <c r="U155" s="185"/>
      <c r="V155" s="245">
        <f>IF(ABS(V74-'Group - Segment reporting'!AI$17)&lt;0.001,0,V74-'Group - Segment reporting'!AI$17)</f>
        <v>0</v>
      </c>
      <c r="W155" s="148">
        <f>IF(ABS(W74-'Group - Segment reporting'!AJ$17)&lt;0.001,0,W74-'Group - Segment reporting'!AJ$17)</f>
        <v>0</v>
      </c>
      <c r="X155" s="148"/>
      <c r="Y155" s="185"/>
      <c r="Z155" s="185"/>
      <c r="AA155" s="185"/>
      <c r="AB155" s="185"/>
      <c r="AC155" s="148">
        <f>IF(ABS(AC74-'Group - Segment reporting'!BD$17)&lt;0.001,0,AC74-'Group - Segment reporting'!BD$17)</f>
        <v>0</v>
      </c>
      <c r="AD155" s="148">
        <f>IF(ABS(AD74-'Group - Segment reporting'!BE$17)&lt;0.001,0,AD74-'Group - Segment reporting'!BE$17)</f>
        <v>0</v>
      </c>
      <c r="AE155" s="185"/>
      <c r="AF155" s="185"/>
      <c r="AG155" s="185"/>
      <c r="AH155" s="185"/>
      <c r="AI155" s="185"/>
      <c r="AJ155" s="185"/>
      <c r="AK155" s="148">
        <f>IF(ABS(AK74-'Group - Segment reporting'!BY$17)&lt;0.001,0,AK74-'Group - Segment reporting'!BY$17)</f>
        <v>0</v>
      </c>
      <c r="AL155" s="148">
        <f>IF(ABS(AL74-'Group - Segment reporting'!BZ$17)&lt;0.001,0,AL74-'Group - Segment reporting'!BZ$17)</f>
        <v>0</v>
      </c>
      <c r="AM155" s="148"/>
      <c r="AN155" s="185"/>
      <c r="AO155" s="185"/>
      <c r="AP155" s="185"/>
      <c r="AQ155" s="185"/>
      <c r="AR155" s="148">
        <f>IF(ABS(AR74-'Group - Segment reporting'!CT$17)&lt;0.001,0,AR74-'Group - Segment reporting'!CT$17)</f>
        <v>0</v>
      </c>
      <c r="AS155" s="148">
        <f>IF(ABS(AS74-'Group - Segment reporting'!CU$17)&lt;0.001,0,AS74-'Group - Segment reporting'!CU$17)</f>
        <v>0</v>
      </c>
      <c r="AT155" s="185"/>
      <c r="AU155" s="185"/>
      <c r="AV155" s="185"/>
      <c r="AW155" s="185"/>
      <c r="AX155" s="185"/>
      <c r="AY155" s="185"/>
      <c r="AZ155" s="148">
        <f>IF(ABS(AZ74-'Group - Segment reporting'!DO$17)&lt;0.001,0,AZ74-'Group - Segment reporting'!DO$17)</f>
        <v>0</v>
      </c>
      <c r="BA155" s="148">
        <f>IF(ABS(BA74-'Group - Segment reporting'!DP$17)&lt;0.001,0,BA74-'Group - Segment reporting'!DP$17)</f>
        <v>0</v>
      </c>
    </row>
    <row r="156" spans="2:53" s="146" customFormat="1" ht="12.75" hidden="1">
      <c r="B156" s="146" t="s">
        <v>351</v>
      </c>
      <c r="H156" s="147" t="s">
        <v>192</v>
      </c>
      <c r="J156" s="185"/>
      <c r="K156" s="185"/>
      <c r="L156" s="185"/>
      <c r="M156" s="185"/>
      <c r="N156" s="245">
        <f>IF(ABS(N76-'Group - Segment reporting'!P$17)&lt;0.001,0,N76-'Group - Segment reporting'!P$17)</f>
        <v>0</v>
      </c>
      <c r="O156" s="148">
        <f>IF(ABS(O76-'Group - Segment reporting'!Q$17)&lt;0.001,0,O76-'Group - Segment reporting'!Q$17)</f>
        <v>0</v>
      </c>
      <c r="P156" s="185"/>
      <c r="Q156" s="185"/>
      <c r="R156" s="185"/>
      <c r="S156" s="185"/>
      <c r="T156" s="185"/>
      <c r="U156" s="185"/>
      <c r="V156" s="245">
        <f>IF(ABS(V76-'Group - Segment reporting'!AK$17)&lt;0.001,0,V76-'Group - Segment reporting'!AK$17)</f>
        <v>0</v>
      </c>
      <c r="W156" s="148">
        <f>IF(ABS(W76-'Group - Segment reporting'!AL$17)&lt;0.001,0,W76-'Group - Segment reporting'!AL$17)</f>
        <v>0</v>
      </c>
      <c r="X156" s="148"/>
      <c r="Y156" s="185"/>
      <c r="Z156" s="185"/>
      <c r="AA156" s="185"/>
      <c r="AB156" s="185"/>
      <c r="AC156" s="148">
        <f>IF(ABS(AC76-'Group - Segment reporting'!BF$17)&lt;0.001,0,AC76-'Group - Segment reporting'!BF$17)</f>
        <v>0</v>
      </c>
      <c r="AD156" s="148">
        <f>IF(ABS(AD76-'Group - Segment reporting'!BG$17)&lt;0.001,0,AD76-'Group - Segment reporting'!BG$17)</f>
        <v>0</v>
      </c>
      <c r="AE156" s="185"/>
      <c r="AF156" s="185"/>
      <c r="AG156" s="185"/>
      <c r="AH156" s="185"/>
      <c r="AI156" s="185"/>
      <c r="AJ156" s="185"/>
      <c r="AK156" s="148">
        <f>IF(ABS(AK76-'Group - Segment reporting'!CA$17)&lt;0.001,0,AK76-'Group - Segment reporting'!CA$17)</f>
        <v>0</v>
      </c>
      <c r="AL156" s="148">
        <f>IF(ABS(AL76-'Group - Segment reporting'!CB$17)&lt;0.001,0,AL76-'Group - Segment reporting'!CB$17)</f>
        <v>0</v>
      </c>
      <c r="AM156" s="148"/>
      <c r="AN156" s="185"/>
      <c r="AO156" s="185"/>
      <c r="AP156" s="185"/>
      <c r="AQ156" s="185"/>
      <c r="AR156" s="148">
        <f>IF(ABS(AR76-'Group - Segment reporting'!CV$17)&lt;0.001,0,AR76-'Group - Segment reporting'!CV$17)</f>
        <v>0</v>
      </c>
      <c r="AS156" s="148">
        <f>IF(ABS(AS76-'Group - Segment reporting'!CW$17)&lt;0.001,0,AS76-'Group - Segment reporting'!CW$17)</f>
        <v>0</v>
      </c>
      <c r="AT156" s="185"/>
      <c r="AU156" s="185"/>
      <c r="AV156" s="185"/>
      <c r="AW156" s="185"/>
      <c r="AX156" s="185"/>
      <c r="AY156" s="185"/>
      <c r="AZ156" s="148">
        <f>IF(ABS(AZ76-'Group - Segment reporting'!DQ$17)&lt;0.001,0,AZ76-'Group - Segment reporting'!DQ$17)</f>
        <v>0</v>
      </c>
      <c r="BA156" s="148">
        <f>IF(ABS(BA76-'Group - Segment reporting'!DR$17)&lt;0.001,0,BA76-'Group - Segment reporting'!DR$17)</f>
        <v>0</v>
      </c>
    </row>
    <row r="157" spans="2:53" s="146" customFormat="1" ht="12.75" hidden="1">
      <c r="B157" s="146" t="s">
        <v>303</v>
      </c>
      <c r="H157" s="147" t="s">
        <v>192</v>
      </c>
      <c r="J157" s="185"/>
      <c r="K157" s="185"/>
      <c r="L157" s="185"/>
      <c r="M157" s="185"/>
      <c r="N157" s="245">
        <f>IF(ABS(N78-'Group - Segment reporting'!R$17)&lt;0.001,0,N78-'Group - Segment reporting'!R$17)</f>
        <v>0</v>
      </c>
      <c r="O157" s="148">
        <f>IF(ABS(O78-'Group - Segment reporting'!S$17)&lt;0.001,0,O78-'Group - Segment reporting'!S$17)</f>
        <v>0</v>
      </c>
      <c r="P157" s="185"/>
      <c r="Q157" s="185"/>
      <c r="R157" s="185"/>
      <c r="S157" s="185"/>
      <c r="T157" s="185"/>
      <c r="U157" s="185"/>
      <c r="V157" s="245">
        <f>IF(ABS(V78-'Group - Segment reporting'!AM$17)&lt;0.001,0,V78-'Group - Segment reporting'!AM$17)</f>
        <v>0</v>
      </c>
      <c r="W157" s="148">
        <f>IF(ABS(W78-'Group - Segment reporting'!AN$17)&lt;0.001,0,W78-'Group - Segment reporting'!AN$17)</f>
        <v>0</v>
      </c>
      <c r="X157" s="148"/>
      <c r="Y157" s="185"/>
      <c r="Z157" s="185"/>
      <c r="AA157" s="185"/>
      <c r="AB157" s="185"/>
      <c r="AC157" s="148">
        <f>IF(ABS(AC78-'Group - Segment reporting'!BH$17)&lt;0.001,0,AC78-'Group - Segment reporting'!BH$17)</f>
        <v>0</v>
      </c>
      <c r="AD157" s="148">
        <f>IF(ABS(AD78-'Group - Segment reporting'!BI$17)&lt;0.001,0,AD78-'Group - Segment reporting'!BI$17)</f>
        <v>0</v>
      </c>
      <c r="AE157" s="185"/>
      <c r="AF157" s="185"/>
      <c r="AG157" s="185"/>
      <c r="AH157" s="185"/>
      <c r="AI157" s="185"/>
      <c r="AJ157" s="185"/>
      <c r="AK157" s="148">
        <f>IF(ABS(AK78-'Group - Segment reporting'!CC$17)&lt;0.001,0,AK78-'Group - Segment reporting'!CC$17)</f>
        <v>0</v>
      </c>
      <c r="AL157" s="148">
        <f>IF(ABS(AL78-'Group - Segment reporting'!CD$17)&lt;0.001,0,AL78-'Group - Segment reporting'!CD$17)</f>
        <v>0</v>
      </c>
      <c r="AM157" s="148"/>
      <c r="AN157" s="185"/>
      <c r="AO157" s="185"/>
      <c r="AP157" s="185"/>
      <c r="AQ157" s="185"/>
      <c r="AR157" s="148">
        <f>IF(ABS(AR78-'Group - Segment reporting'!CX$17)&lt;0.001,0,AR78-'Group - Segment reporting'!CX$17)</f>
        <v>0</v>
      </c>
      <c r="AS157" s="148">
        <f>IF(ABS(AS78-'Group - Segment reporting'!CY$17)&lt;0.001,0,AS78-'Group - Segment reporting'!CY$17)</f>
        <v>0</v>
      </c>
      <c r="AT157" s="185"/>
      <c r="AU157" s="185"/>
      <c r="AV157" s="185"/>
      <c r="AW157" s="185"/>
      <c r="AX157" s="185"/>
      <c r="AY157" s="185"/>
      <c r="AZ157" s="148">
        <f>IF(ABS(AZ78-'Group - Segment reporting'!DS$17)&lt;0.001,0,AZ78-'Group - Segment reporting'!DS$17)</f>
        <v>0</v>
      </c>
      <c r="BA157" s="148">
        <f>IF(ABS(BA78-'Group - Segment reporting'!DT$17)&lt;0.001,0,BA78-'Group - Segment reporting'!DT$17)</f>
        <v>0</v>
      </c>
    </row>
    <row r="158" spans="2:53" s="146" customFormat="1" ht="12.75" hidden="1">
      <c r="B158" s="146" t="s">
        <v>352</v>
      </c>
      <c r="H158" s="147" t="s">
        <v>192</v>
      </c>
      <c r="J158" s="185"/>
      <c r="K158" s="185"/>
      <c r="L158" s="185"/>
      <c r="M158" s="185"/>
      <c r="N158" s="245">
        <f>IF(ABS(N80-'Group - Segment reporting'!T$17)&lt;0.001,0,N80-'Group - Segment reporting'!T$17)</f>
        <v>0</v>
      </c>
      <c r="O158" s="148">
        <f>IF(ABS(O80-'Group - Segment reporting'!U$17)&lt;0.001,0,O80-'Group - Segment reporting'!U$17)</f>
        <v>0</v>
      </c>
      <c r="P158" s="185"/>
      <c r="Q158" s="185"/>
      <c r="R158" s="185"/>
      <c r="S158" s="185"/>
      <c r="T158" s="185"/>
      <c r="U158" s="185"/>
      <c r="V158" s="245">
        <f>IF(ABS(V80-'Group - Segment reporting'!AO$17)&lt;0.001,0,V80-'Group - Segment reporting'!AO$17)</f>
        <v>0</v>
      </c>
      <c r="W158" s="148">
        <f>IF(ABS(W80-'Group - Segment reporting'!AP$17)&lt;0.001,0,W80-'Group - Segment reporting'!AP$17)</f>
        <v>0</v>
      </c>
      <c r="X158" s="148"/>
      <c r="Y158" s="185"/>
      <c r="Z158" s="185"/>
      <c r="AA158" s="185"/>
      <c r="AB158" s="185"/>
      <c r="AC158" s="148">
        <f>IF(ABS(AC80-'Group - Segment reporting'!BJ$17)&lt;0.001,0,AC80-'Group - Segment reporting'!BJ$17)</f>
        <v>0</v>
      </c>
      <c r="AD158" s="148">
        <f>IF(ABS(AD80-'Group - Segment reporting'!BK$17)&lt;0.001,0,AD80-'Group - Segment reporting'!BK$17)</f>
        <v>0</v>
      </c>
      <c r="AE158" s="185"/>
      <c r="AF158" s="185"/>
      <c r="AG158" s="185"/>
      <c r="AH158" s="185"/>
      <c r="AI158" s="185"/>
      <c r="AJ158" s="185"/>
      <c r="AK158" s="148">
        <f>IF(ABS(AK80-'Group - Segment reporting'!CE$17)&lt;0.001,0,AK80-'Group - Segment reporting'!CE$17)</f>
        <v>0</v>
      </c>
      <c r="AL158" s="148">
        <f>IF(ABS(AL80-'Group - Segment reporting'!CF$17)&lt;0.001,0,AL80-'Group - Segment reporting'!CF$17)</f>
        <v>0</v>
      </c>
      <c r="AM158" s="148"/>
      <c r="AN158" s="185"/>
      <c r="AO158" s="185"/>
      <c r="AP158" s="185"/>
      <c r="AQ158" s="185"/>
      <c r="AR158" s="148">
        <f>IF(ABS(AR80-'Group - Segment reporting'!CZ$17)&lt;0.001,0,AR80-'Group - Segment reporting'!CZ$17)</f>
        <v>0</v>
      </c>
      <c r="AS158" s="148">
        <f>IF(ABS(AS80-'Group - Segment reporting'!DA$17)&lt;0.001,0,AS80-'Group - Segment reporting'!DA$17)</f>
        <v>0</v>
      </c>
      <c r="AT158" s="185"/>
      <c r="AU158" s="185"/>
      <c r="AV158" s="185"/>
      <c r="AW158" s="185"/>
      <c r="AX158" s="185"/>
      <c r="AY158" s="185"/>
      <c r="AZ158" s="148">
        <f>IF(ABS(AZ80-'Group - Segment reporting'!DU$17)&lt;0.001,0,AZ80-'Group - Segment reporting'!DU$17)</f>
        <v>0</v>
      </c>
      <c r="BA158" s="148">
        <f>IF(ABS(BA80-'Group - Segment reporting'!DV$17)&lt;0.001,0,BA80-'Group - Segment reporting'!DV$17)</f>
        <v>0</v>
      </c>
    </row>
    <row r="159" spans="2:53" s="211" customFormat="1" ht="12.75" hidden="1">
      <c r="H159" s="13"/>
    </row>
    <row r="160" spans="2:53" s="146" customFormat="1" ht="12.75" hidden="1">
      <c r="B160" s="146" t="s">
        <v>203</v>
      </c>
      <c r="H160" s="147" t="s">
        <v>192</v>
      </c>
      <c r="J160" s="245">
        <f>IF(ABS(J13-'France Financials'!J9)&lt;0.001,0,J13-'France Financials'!J9)</f>
        <v>0</v>
      </c>
      <c r="K160" s="245">
        <f>IF(ABS(K13-'France Financials'!K9)&lt;0.001,0,K13-'France Financials'!K9)</f>
        <v>0</v>
      </c>
      <c r="L160" s="245">
        <f>IF(ABS(L13-'France Financials'!L9)&lt;0.001,0,L13-'France Financials'!L9)</f>
        <v>0</v>
      </c>
      <c r="M160" s="245">
        <f>IF(ABS(M13-'France Financials'!M9)&lt;0.001,0,M13-'France Financials'!M9)</f>
        <v>0</v>
      </c>
      <c r="N160" s="245">
        <f>IF(ABS(N13-'France Financials'!N9)&lt;0.001,0,N13-'France Financials'!N9)</f>
        <v>0</v>
      </c>
      <c r="O160" s="245">
        <f>IF(ABS(O13-'France Financials'!O9)&lt;0.001,0,O13-'France Financials'!O9)</f>
        <v>0</v>
      </c>
      <c r="P160" s="245">
        <f>IF(ABS(P13-'France Financials'!P9)&lt;0.001,0,P13-'France Financials'!P9)</f>
        <v>0</v>
      </c>
      <c r="Q160" s="245">
        <f>IF(ABS(Q13-'France Financials'!Q9)&lt;0.001,0,Q13-'France Financials'!Q9)</f>
        <v>0</v>
      </c>
      <c r="R160" s="245">
        <f>IF(ABS(R13-'France Financials'!R9)&lt;0.001,0,R13-'France Financials'!R9)</f>
        <v>0</v>
      </c>
      <c r="S160" s="245">
        <f>IF(ABS(S13-'France Financials'!S9)&lt;0.001,0,S13-'France Financials'!S9)</f>
        <v>0</v>
      </c>
      <c r="T160" s="245">
        <f>IF(ABS(T13-'France Financials'!T9)&lt;0.001,0,T13-'France Financials'!T9)</f>
        <v>0</v>
      </c>
      <c r="U160" s="148">
        <f>IF(ABS(U13-'France Financials'!U9)&lt;0.001,0,U13-'France Financials'!U9)</f>
        <v>0</v>
      </c>
      <c r="V160" s="245">
        <f>IF(V13="na ",0,IF(ABS(V13-'France Financials'!V9)&lt;0.001,0,V13-'France Financials'!V9))</f>
        <v>0</v>
      </c>
      <c r="W160" s="148">
        <f>IF(ABS(W13-'France Financials'!W9)&lt;0.001,0,W13-'France Financials'!W9)</f>
        <v>0</v>
      </c>
      <c r="X160" s="148"/>
      <c r="Y160" s="148">
        <f>IF(ABS(Y13-'France Financials'!Y9)&lt;0.001,0,Y13-'France Financials'!Y9)</f>
        <v>0</v>
      </c>
      <c r="Z160" s="148">
        <f>IF(ABS(Z13-'France Financials'!Z9)&lt;0.001,0,Z13-'France Financials'!Z9)</f>
        <v>0</v>
      </c>
      <c r="AA160" s="148">
        <f>IF(ABS(AA13-'France Financials'!AA9)&lt;0.001,0,AA13-'France Financials'!AA9)</f>
        <v>0</v>
      </c>
      <c r="AB160" s="148">
        <f>IF(ABS(AB13-'France Financials'!AB9)&lt;0.001,0,AB13-'France Financials'!AB9)</f>
        <v>0</v>
      </c>
      <c r="AC160" s="148">
        <f>IF(ABS(AC13-'France Financials'!AC9)&lt;0.001,0,AC13-'France Financials'!AC9)</f>
        <v>0</v>
      </c>
      <c r="AD160" s="148">
        <f>IF(ABS(AD13-'France Financials'!AD9)&lt;0.001,0,AD13-'France Financials'!AD9)</f>
        <v>0</v>
      </c>
      <c r="AE160" s="148">
        <f>IF(ABS(AE13-'France Financials'!AE9)&lt;0.001,0,AE13-'France Financials'!AE9)</f>
        <v>0</v>
      </c>
      <c r="AF160" s="148">
        <f>IF(ABS(AF13-'France Financials'!AF9)&lt;0.001,0,AF13-'France Financials'!AF9)</f>
        <v>0</v>
      </c>
      <c r="AG160" s="148">
        <f>IF(ABS(AG13-'France Financials'!AG9)&lt;0.001,0,AG13-'France Financials'!AG9)</f>
        <v>0</v>
      </c>
      <c r="AH160" s="148">
        <f>IF(ABS(AH13-'France Financials'!AH9)&lt;0.001,0,AH13-'France Financials'!AH9)</f>
        <v>0</v>
      </c>
      <c r="AI160" s="148">
        <f>IF(ABS(AI13-'France Financials'!AI9)&lt;0.001,0,AI13-'France Financials'!AI9)</f>
        <v>0</v>
      </c>
      <c r="AJ160" s="148">
        <f>IF(ABS(AJ13-'France Financials'!AJ9)&lt;0.001,0,AJ13-'France Financials'!AJ9)</f>
        <v>0</v>
      </c>
      <c r="AK160" s="148">
        <f>IF(ABS(AK13-'France Financials'!AK9)&lt;0.001,0,AK13-'France Financials'!AK9)</f>
        <v>0</v>
      </c>
      <c r="AL160" s="148">
        <f>IF(ABS(AL13-'France Financials'!AL9)&lt;0.001,0,AL13-'France Financials'!AL9)</f>
        <v>0</v>
      </c>
      <c r="AM160" s="148"/>
      <c r="AN160" s="148">
        <f>IF(ABS(AN13-'France Financials'!AN9)&lt;0.001,0,AN13-'France Financials'!AN9)</f>
        <v>0</v>
      </c>
      <c r="AO160" s="148">
        <f>IF(ABS(AO13-'France Financials'!AO9)&lt;0.001,0,AO13-'France Financials'!AO9)</f>
        <v>0</v>
      </c>
      <c r="AP160" s="148">
        <f>IF(ABS(AP13-'France Financials'!AP9)&lt;0.001,0,AP13-'France Financials'!AP9)</f>
        <v>0</v>
      </c>
      <c r="AQ160" s="148">
        <f>IF(ABS(AQ13-'France Financials'!AQ9)&lt;0.001,0,AQ13-'France Financials'!AQ9)</f>
        <v>0</v>
      </c>
      <c r="AR160" s="148">
        <f>IF(ABS(AR13-'France Financials'!AR9)&lt;0.001,0,AR13-'France Financials'!AR9)</f>
        <v>0</v>
      </c>
      <c r="AS160" s="148">
        <f>IF(ABS(AS13-'France Financials'!AS9)&lt;0.001,0,AS13-'France Financials'!AS9)</f>
        <v>0</v>
      </c>
      <c r="AT160" s="148">
        <f>IF(ABS(AT13-'France Financials'!AT9)&lt;0.001,0,AT13-'France Financials'!AT9)</f>
        <v>0</v>
      </c>
      <c r="AU160" s="148">
        <f>IF(ABS(AU13-'France Financials'!AU9)&lt;0.001,0,AU13-'France Financials'!AU9)</f>
        <v>0</v>
      </c>
      <c r="AV160" s="148">
        <f>IF(ABS(AV13-'France Financials'!AV9)&lt;0.001,0,AV13-'France Financials'!AV9)</f>
        <v>0</v>
      </c>
      <c r="AW160" s="148">
        <f>IF(ABS(AW13-'France Financials'!AW9)&lt;0.001,0,AW13-'France Financials'!AW9)</f>
        <v>0</v>
      </c>
      <c r="AX160" s="148">
        <f>IF(ABS(AX13-'France Financials'!AX9)&lt;0.001,0,AX13-'France Financials'!AX9)</f>
        <v>0</v>
      </c>
      <c r="AY160" s="148">
        <f>IF(ABS(AY13-'France Financials'!AY9)&lt;0.001,0,AY13-'France Financials'!AY9)</f>
        <v>0</v>
      </c>
      <c r="AZ160" s="148">
        <f>IF(ABS(AZ13-'France Financials'!AZ9)&lt;0.001,0,AZ13-'France Financials'!AZ9)</f>
        <v>0</v>
      </c>
      <c r="BA160" s="148">
        <f>IF(ABS(BA13-'France Financials'!BA9)&lt;0.001,0,BA13-'France Financials'!BA9)</f>
        <v>0</v>
      </c>
    </row>
    <row r="161" spans="2:53" s="146" customFormat="1" ht="12.75" hidden="1">
      <c r="B161" s="146" t="s">
        <v>204</v>
      </c>
      <c r="H161" s="147" t="s">
        <v>192</v>
      </c>
      <c r="J161" s="148">
        <f>IF(ABS(J15-'Europe Financials'!J9)&lt;0.001,0,J15-'Europe Financials'!J9)</f>
        <v>0</v>
      </c>
      <c r="K161" s="148">
        <f>IF(ABS(K15-'Europe Financials'!K9)&lt;0.001,0,K15-'Europe Financials'!K9)</f>
        <v>0</v>
      </c>
      <c r="L161" s="148">
        <f>IF(ABS(L15-'Europe Financials'!L9)&lt;0.001,0,L15-'Europe Financials'!L9)</f>
        <v>0</v>
      </c>
      <c r="M161" s="148">
        <f>IF(ABS(M15-'Europe Financials'!M9)&lt;0.001,0,M15-'Europe Financials'!M9)</f>
        <v>0</v>
      </c>
      <c r="N161" s="148">
        <f>IF(ABS(N15-'Europe Financials'!N9)&lt;0.001,0,N15-'Europe Financials'!N9)</f>
        <v>0</v>
      </c>
      <c r="O161" s="148">
        <f>IF(ABS(O15-'Europe Financials'!O9)&lt;0.001,0,O15-'Europe Financials'!O9)</f>
        <v>0</v>
      </c>
      <c r="P161" s="148">
        <f>IF(ABS(P15-'Europe Financials'!P9)&lt;0.001,0,P15-'Europe Financials'!P9)</f>
        <v>0</v>
      </c>
      <c r="Q161" s="148">
        <f>IF(ABS(Q15-'Europe Financials'!Q9)&lt;0.001,0,Q15-'Europe Financials'!Q9)</f>
        <v>0</v>
      </c>
      <c r="R161" s="148">
        <f>IF(ABS(R15-'Europe Financials'!R9)&lt;0.001,0,R15-'Europe Financials'!R9)</f>
        <v>0</v>
      </c>
      <c r="S161" s="148">
        <f>IF(ABS(S15-'Europe Financials'!S9)&lt;0.001,0,S15-'Europe Financials'!S9)</f>
        <v>0</v>
      </c>
      <c r="T161" s="148">
        <f>IF(ABS(T15-'Europe Financials'!T9)&lt;0.001,0,T15-'Europe Financials'!T9)</f>
        <v>0</v>
      </c>
      <c r="U161" s="148">
        <f>IF(ABS(U15-'Europe Financials'!U9)&lt;0.001,0,U15-'Europe Financials'!U9)</f>
        <v>0</v>
      </c>
      <c r="V161" s="245">
        <f>IF(ABS(V15-'Europe Financials'!V9)&lt;0.001,0,V15-'Europe Financials'!V9)</f>
        <v>0</v>
      </c>
      <c r="W161" s="148">
        <f>IF(ABS(W15-'Europe Financials'!W9)&lt;0.001,0,W15-'Europe Financials'!W9)</f>
        <v>0</v>
      </c>
      <c r="X161" s="148"/>
      <c r="Y161" s="148">
        <f>IF(ABS(Y15-'Europe Financials'!Y9)&lt;0.001,0,Y15-'Europe Financials'!Y9)</f>
        <v>0</v>
      </c>
      <c r="Z161" s="148">
        <f>IF(ABS(Z15-'Europe Financials'!Z9)&lt;0.001,0,Z15-'Europe Financials'!Z9)</f>
        <v>0</v>
      </c>
      <c r="AA161" s="148">
        <f>IF(ABS(AA15-'Europe Financials'!AA9)&lt;0.001,0,AA15-'Europe Financials'!AA9)</f>
        <v>0</v>
      </c>
      <c r="AB161" s="148">
        <f>IF(ABS(AB15-'Europe Financials'!AB9)&lt;0.001,0,AB15-'Europe Financials'!AB9)</f>
        <v>0</v>
      </c>
      <c r="AC161" s="148">
        <f>IF(ABS(AC15-'Europe Financials'!AC9)&lt;0.001,0,AC15-'Europe Financials'!AC9)</f>
        <v>0</v>
      </c>
      <c r="AD161" s="148">
        <f>IF(ABS(AD15-'Europe Financials'!AD9)&lt;0.001,0,AD15-'Europe Financials'!AD9)</f>
        <v>0</v>
      </c>
      <c r="AE161" s="148">
        <f>IF(ABS(AE15-'Europe Financials'!AE9)&lt;0.001,0,AE15-'Europe Financials'!AE9)</f>
        <v>0</v>
      </c>
      <c r="AF161" s="148">
        <f>IF(ABS(AF15-'Europe Financials'!AF9)&lt;0.001,0,AF15-'Europe Financials'!AF9)</f>
        <v>0</v>
      </c>
      <c r="AG161" s="148">
        <f>IF(ABS(AG15-'Europe Financials'!AG9)&lt;0.001,0,AG15-'Europe Financials'!AG9)</f>
        <v>0</v>
      </c>
      <c r="AH161" s="148">
        <f>IF(ABS(AH15-'Europe Financials'!AH9)&lt;0.001,0,AH15-'Europe Financials'!AH9)</f>
        <v>0</v>
      </c>
      <c r="AI161" s="148">
        <f>IF(ABS(AI15-'Europe Financials'!AI9)&lt;0.001,0,AI15-'Europe Financials'!AI9)</f>
        <v>0</v>
      </c>
      <c r="AJ161" s="148">
        <f>IF(ABS(AJ15-'Europe Financials'!AJ9)&lt;0.001,0,AJ15-'Europe Financials'!AJ9)</f>
        <v>0</v>
      </c>
      <c r="AK161" s="148">
        <f>IF(ABS(AK15-'Europe Financials'!AK9)&lt;0.001,0,AK15-'Europe Financials'!AK9)</f>
        <v>0</v>
      </c>
      <c r="AL161" s="148">
        <f>IF(ABS(AL15-'Europe Financials'!AL9)&lt;0.001,0,AL15-'Europe Financials'!AL9)</f>
        <v>0</v>
      </c>
      <c r="AM161" s="148"/>
      <c r="AN161" s="148">
        <f>IF(ABS(AN15-'Europe Financials'!AN9)&lt;0.001,0,AN15-'Europe Financials'!AN9)</f>
        <v>0</v>
      </c>
      <c r="AO161" s="148">
        <f>IF(ABS(AO15-'Europe Financials'!AO9)&lt;0.001,0,AO15-'Europe Financials'!AO9)</f>
        <v>0</v>
      </c>
      <c r="AP161" s="148">
        <f>IF(ABS(AP15-'Europe Financials'!AP9)&lt;0.001,0,AP15-'Europe Financials'!AP9)</f>
        <v>0</v>
      </c>
      <c r="AQ161" s="148">
        <f>IF(ABS(AQ15-'Europe Financials'!AQ9)&lt;0.001,0,AQ15-'Europe Financials'!AQ9)</f>
        <v>0</v>
      </c>
      <c r="AR161" s="148">
        <f>IF(ABS(AR15-'Europe Financials'!AR9)&lt;0.001,0,AR15-'Europe Financials'!AR9)</f>
        <v>0</v>
      </c>
      <c r="AS161" s="148">
        <f>IF(ABS(AS15-'Europe Financials'!AS9)&lt;0.001,0,AS15-'Europe Financials'!AS9)</f>
        <v>0</v>
      </c>
      <c r="AT161" s="148">
        <f>IF(ABS(AT15-'Europe Financials'!AT9)&lt;0.001,0,AT15-'Europe Financials'!AT9)</f>
        <v>0</v>
      </c>
      <c r="AU161" s="148">
        <f>IF(ABS(AU15-'Europe Financials'!AU9)&lt;0.001,0,AU15-'Europe Financials'!AU9)</f>
        <v>0</v>
      </c>
      <c r="AV161" s="148">
        <f>IF(ABS(AV15-'Europe Financials'!AV9)&lt;0.001,0,AV15-'Europe Financials'!AV9)</f>
        <v>0</v>
      </c>
      <c r="AW161" s="148">
        <f>IF(ABS(AW15-'Europe Financials'!AW9)&lt;0.001,0,AW15-'Europe Financials'!AW9)</f>
        <v>0</v>
      </c>
      <c r="AX161" s="148">
        <f>IF(ABS(AX15-'Europe Financials'!AX9)&lt;0.001,0,AX15-'Europe Financials'!AX9)</f>
        <v>0</v>
      </c>
      <c r="AY161" s="148">
        <f>IF(ABS(AY15-'Europe Financials'!AY9)&lt;0.001,0,AY15-'Europe Financials'!AY9)</f>
        <v>0</v>
      </c>
      <c r="AZ161" s="148">
        <f>IF(ABS(AZ15-'Europe Financials'!AZ9)&lt;0.001,0,AZ15-'Europe Financials'!AZ9)</f>
        <v>0</v>
      </c>
      <c r="BA161" s="148">
        <f>IF(ABS(BA15-'Europe Financials'!BA9)&lt;0.001,0,BA15-'Europe Financials'!BA9)</f>
        <v>0</v>
      </c>
    </row>
    <row r="162" spans="2:53" s="146" customFormat="1" ht="12.75" hidden="1">
      <c r="B162" s="146" t="s">
        <v>246</v>
      </c>
      <c r="H162" s="147" t="s">
        <v>192</v>
      </c>
      <c r="J162" s="148">
        <f>IF(ABS(J17-'Spain Financials'!J9)&lt;0.001,0,J17-'Spain Financials'!J9)</f>
        <v>0</v>
      </c>
      <c r="K162" s="148">
        <f>IF(ABS(K17-'Spain Financials'!K9)&lt;0.001,0,K17-'Spain Financials'!K9)</f>
        <v>0</v>
      </c>
      <c r="L162" s="148">
        <f>IF(ABS(L17-'Spain Financials'!L9)&lt;0.001,0,L17-'Spain Financials'!L9)</f>
        <v>0</v>
      </c>
      <c r="M162" s="148">
        <f>IF(ABS(M17-'Spain Financials'!M9)&lt;0.001,0,M17-'Spain Financials'!M9)</f>
        <v>0</v>
      </c>
      <c r="N162" s="148">
        <f>IF(ABS(N17-'Spain Financials'!N9)&lt;0.001,0,N17-'Spain Financials'!N9)</f>
        <v>0</v>
      </c>
      <c r="O162" s="148">
        <f>IF(ABS(O17-'Spain Financials'!O9)&lt;0.001,0,O17-'Spain Financials'!O9)</f>
        <v>0</v>
      </c>
      <c r="P162" s="148">
        <f>IF(ABS(P17-'Spain Financials'!P9)&lt;0.001,0,P17-'Spain Financials'!P9)</f>
        <v>0</v>
      </c>
      <c r="Q162" s="148">
        <f>IF(ABS(Q17-'Spain Financials'!Q9)&lt;0.001,0,Q17-'Spain Financials'!Q9)</f>
        <v>0</v>
      </c>
      <c r="R162" s="148">
        <f>IF(ABS(R17-'Spain Financials'!R9)&lt;0.001,0,R17-'Spain Financials'!R9)</f>
        <v>0</v>
      </c>
      <c r="S162" s="148">
        <f>IF(ABS(S17-'Spain Financials'!S9)&lt;0.001,0,S17-'Spain Financials'!S9)</f>
        <v>0</v>
      </c>
      <c r="T162" s="148">
        <f>IF(ABS(T17-'Spain Financials'!T9)&lt;0.001,0,T17-'Spain Financials'!T9)</f>
        <v>0</v>
      </c>
      <c r="U162" s="148">
        <f>IF(ABS(U17-'Spain Financials'!U9)&lt;0.001,0,U17-'Spain Financials'!U9)</f>
        <v>0</v>
      </c>
      <c r="V162" s="245">
        <f>IF(ABS(V17-'Spain Financials'!V9)&lt;0.001,0,V17-'Spain Financials'!V9)</f>
        <v>0</v>
      </c>
      <c r="W162" s="148">
        <f>IF(ABS(W17-'Spain Financials'!W9)&lt;0.001,0,W17-'Spain Financials'!W9)</f>
        <v>0</v>
      </c>
      <c r="X162" s="148"/>
      <c r="Y162" s="148">
        <f>IF(ABS(Y17-'Spain Financials'!Y9)&lt;0.001,0,Y17-'Spain Financials'!Y9)</f>
        <v>0</v>
      </c>
      <c r="Z162" s="148">
        <f>IF(ABS(Z17-'Spain Financials'!Z9)&lt;0.001,0,Z17-'Spain Financials'!Z9)</f>
        <v>0</v>
      </c>
      <c r="AA162" s="148">
        <f>IF(ABS(AA17-'Spain Financials'!AA9)&lt;0.001,0,AA17-'Spain Financials'!AA9)</f>
        <v>0</v>
      </c>
      <c r="AB162" s="148">
        <f>IF(ABS(AB17-'Spain Financials'!AB9)&lt;0.001,0,AB17-'Spain Financials'!AB9)</f>
        <v>0</v>
      </c>
      <c r="AC162" s="148">
        <f>IF(ABS(AC17-'Spain Financials'!AC9)&lt;0.001,0,AC17-'Spain Financials'!AC9)</f>
        <v>0</v>
      </c>
      <c r="AD162" s="148">
        <f>IF(ABS(AD17-'Spain Financials'!AD9)&lt;0.001,0,AD17-'Spain Financials'!AD9)</f>
        <v>0</v>
      </c>
      <c r="AE162" s="148">
        <f>IF(ABS(AE17-'Spain Financials'!AE9)&lt;0.001,0,AE17-'Spain Financials'!AE9)</f>
        <v>0</v>
      </c>
      <c r="AF162" s="148">
        <f>IF(ABS(AF17-'Spain Financials'!AF9)&lt;0.001,0,AF17-'Spain Financials'!AF9)</f>
        <v>0</v>
      </c>
      <c r="AG162" s="148">
        <f>IF(ABS(AG17-'Spain Financials'!AG9)&lt;0.001,0,AG17-'Spain Financials'!AG9)</f>
        <v>0</v>
      </c>
      <c r="AH162" s="148">
        <f>IF(ABS(AH17-'Spain Financials'!AH9)&lt;0.001,0,AH17-'Spain Financials'!AH9)</f>
        <v>0</v>
      </c>
      <c r="AI162" s="148">
        <f>IF(ABS(AI17-'Spain Financials'!AI9)&lt;0.001,0,AI17-'Spain Financials'!AI9)</f>
        <v>0</v>
      </c>
      <c r="AJ162" s="148">
        <f>IF(ABS(AJ17-'Spain Financials'!AJ9)&lt;0.001,0,AJ17-'Spain Financials'!AJ9)</f>
        <v>0</v>
      </c>
      <c r="AK162" s="148">
        <f>IF(ABS(AK17-'Spain Financials'!AK9)&lt;0.001,0,AK17-'Spain Financials'!AK9)</f>
        <v>0</v>
      </c>
      <c r="AL162" s="148">
        <f>IF(ABS(AL17-'Spain Financials'!AL9)&lt;0.001,0,AL17-'Spain Financials'!AL9)</f>
        <v>0</v>
      </c>
      <c r="AM162" s="148"/>
      <c r="AN162" s="148">
        <f>IF(ABS(AN17-'Spain Financials'!AN9)&lt;0.001,0,AN17-'Spain Financials'!AN9)</f>
        <v>0</v>
      </c>
      <c r="AO162" s="148">
        <f>IF(ABS(AO17-'Spain Financials'!AO9)&lt;0.001,0,AO17-'Spain Financials'!AO9)</f>
        <v>0</v>
      </c>
      <c r="AP162" s="148">
        <f>IF(ABS(AP17-'Spain Financials'!AP9)&lt;0.001,0,AP17-'Spain Financials'!AP9)</f>
        <v>0</v>
      </c>
      <c r="AQ162" s="148">
        <f>IF(ABS(AQ17-'Spain Financials'!AQ9)&lt;0.001,0,AQ17-'Spain Financials'!AQ9)</f>
        <v>0</v>
      </c>
      <c r="AR162" s="148">
        <f>IF(ABS(AR17-'Spain Financials'!AR9)&lt;0.001,0,AR17-'Spain Financials'!AR9)</f>
        <v>0</v>
      </c>
      <c r="AS162" s="148">
        <f>IF(ABS(AS17-'Spain Financials'!AS9)&lt;0.001,0,AS17-'Spain Financials'!AS9)</f>
        <v>0</v>
      </c>
      <c r="AT162" s="148">
        <f>IF(ABS(AT17-'Spain Financials'!AT9)&lt;0.001,0,AT17-'Spain Financials'!AT9)</f>
        <v>0</v>
      </c>
      <c r="AU162" s="148">
        <f>IF(ABS(AU17-'Spain Financials'!AU9)&lt;0.001,0,AU17-'Spain Financials'!AU9)</f>
        <v>0</v>
      </c>
      <c r="AV162" s="148">
        <f>IF(ABS(AV17-'Spain Financials'!AV9)&lt;0.001,0,AV17-'Spain Financials'!AV9)</f>
        <v>0</v>
      </c>
      <c r="AW162" s="148">
        <f>IF(ABS(AW17-'Spain Financials'!AW9)&lt;0.001,0,AW17-'Spain Financials'!AW9)</f>
        <v>0</v>
      </c>
      <c r="AX162" s="148">
        <f>IF(ABS(AX17-'Spain Financials'!AX9)&lt;0.001,0,AX17-'Spain Financials'!AX9)</f>
        <v>0</v>
      </c>
      <c r="AY162" s="148">
        <f>IF(ABS(AY17-'Spain Financials'!AY9)&lt;0.001,0,AY17-'Spain Financials'!AY9)</f>
        <v>0</v>
      </c>
      <c r="AZ162" s="148">
        <f>IF(ABS(AZ17-'Spain Financials'!AZ9)&lt;0.001,0,AZ17-'Spain Financials'!AZ9)</f>
        <v>0</v>
      </c>
      <c r="BA162" s="148">
        <f>IF(ABS(BA17-'Spain Financials'!BA9)&lt;0.001,0,BA17-'Spain Financials'!BA9)</f>
        <v>0</v>
      </c>
    </row>
    <row r="163" spans="2:53" s="146" customFormat="1" ht="12.75" hidden="1">
      <c r="B163" s="146" t="s">
        <v>207</v>
      </c>
      <c r="H163" s="147" t="s">
        <v>192</v>
      </c>
      <c r="J163" s="148">
        <f>IF(ABS(J19-'Poland Financials'!J9)&lt;0.001,0,J19-'Poland Financials'!J9)</f>
        <v>0</v>
      </c>
      <c r="K163" s="148">
        <f>IF(ABS(K19-'Poland Financials'!K9)&lt;0.001,0,K19-'Poland Financials'!K9)</f>
        <v>0</v>
      </c>
      <c r="L163" s="148">
        <f>IF(ABS(L19-'Poland Financials'!L9)&lt;0.001,0,L19-'Poland Financials'!L9)</f>
        <v>0</v>
      </c>
      <c r="M163" s="148">
        <f>IF(ABS(M19-'Poland Financials'!M9)&lt;0.001,0,M19-'Poland Financials'!M9)</f>
        <v>0</v>
      </c>
      <c r="N163" s="148">
        <f>IF(ABS(N19-'Poland Financials'!N9)&lt;0.001,0,N19-'Poland Financials'!N9)</f>
        <v>0</v>
      </c>
      <c r="O163" s="148">
        <f>IF(ABS(O19-'Poland Financials'!O9)&lt;0.001,0,O19-'Poland Financials'!O9)</f>
        <v>0</v>
      </c>
      <c r="P163" s="148">
        <f>IF(ABS(P19-'Poland Financials'!P9)&lt;0.001,0,P19-'Poland Financials'!P9)</f>
        <v>0</v>
      </c>
      <c r="Q163" s="148">
        <f>IF(ABS(Q19-'Poland Financials'!Q9)&lt;0.001,0,Q19-'Poland Financials'!Q9)</f>
        <v>0</v>
      </c>
      <c r="R163" s="148">
        <f>IF(ABS(R19-'Poland Financials'!R9)&lt;0.001,0,R19-'Poland Financials'!R9)</f>
        <v>0</v>
      </c>
      <c r="S163" s="148">
        <f>IF(ABS(S19-'Poland Financials'!S9)&lt;0.001,0,S19-'Poland Financials'!S9)</f>
        <v>0</v>
      </c>
      <c r="T163" s="148">
        <f>IF(ABS(T19-'Poland Financials'!T9)&lt;0.001,0,T19-'Poland Financials'!T9)</f>
        <v>0</v>
      </c>
      <c r="U163" s="148">
        <f>IF(ABS(U19-'Poland Financials'!U9)&lt;0.001,0,U19-'Poland Financials'!U9)</f>
        <v>0</v>
      </c>
      <c r="V163" s="245">
        <f>IF(ABS(V19-'Poland Financials'!V9)&lt;0.001,0,V19-'Poland Financials'!V9)</f>
        <v>0</v>
      </c>
      <c r="W163" s="148">
        <f>IF(ABS(W19-'Poland Financials'!W9)&lt;0.001,0,W19-'Poland Financials'!W9)</f>
        <v>0</v>
      </c>
      <c r="X163" s="148"/>
      <c r="Y163" s="148">
        <f>IF(ABS(Y19-'Poland Financials'!Y9)&lt;0.001,0,Y19-'Poland Financials'!Y9)</f>
        <v>0</v>
      </c>
      <c r="Z163" s="148">
        <f>IF(ABS(Z19-'Poland Financials'!Z9)&lt;0.001,0,Z19-'Poland Financials'!Z9)</f>
        <v>0</v>
      </c>
      <c r="AA163" s="148">
        <f>IF(ABS(AA19-'Poland Financials'!AA9)&lt;0.001,0,AA19-'Poland Financials'!AA9)</f>
        <v>0</v>
      </c>
      <c r="AB163" s="148">
        <f>IF(ABS(AB19-'Poland Financials'!AB9)&lt;0.001,0,AB19-'Poland Financials'!AB9)</f>
        <v>0</v>
      </c>
      <c r="AC163" s="148">
        <f>IF(ABS(AC19-'Poland Financials'!AC9)&lt;0.001,0,AC19-'Poland Financials'!AC9)</f>
        <v>0</v>
      </c>
      <c r="AD163" s="148">
        <f>IF(ABS(AD19-'Poland Financials'!AD9)&lt;0.001,0,AD19-'Poland Financials'!AD9)</f>
        <v>0</v>
      </c>
      <c r="AE163" s="148">
        <f>IF(ABS(AE19-'Poland Financials'!AE9)&lt;0.001,0,AE19-'Poland Financials'!AE9)</f>
        <v>0</v>
      </c>
      <c r="AF163" s="148">
        <f>IF(ABS(AF19-'Poland Financials'!AF9)&lt;0.001,0,AF19-'Poland Financials'!AF9)</f>
        <v>0</v>
      </c>
      <c r="AG163" s="148">
        <f>IF(ABS(AG19-'Poland Financials'!AG9)&lt;0.001,0,AG19-'Poland Financials'!AG9)</f>
        <v>0</v>
      </c>
      <c r="AH163" s="148">
        <f>IF(ABS(AH19-'Poland Financials'!AH9)&lt;0.001,0,AH19-'Poland Financials'!AH9)</f>
        <v>0</v>
      </c>
      <c r="AI163" s="148">
        <f>IF(ABS(AI19-'Poland Financials'!AI9)&lt;0.001,0,AI19-'Poland Financials'!AI9)</f>
        <v>0</v>
      </c>
      <c r="AJ163" s="148">
        <f>IF(ABS(AJ19-'Poland Financials'!AJ9)&lt;0.001,0,AJ19-'Poland Financials'!AJ9)</f>
        <v>0</v>
      </c>
      <c r="AK163" s="148">
        <f>IF(ABS(AK19-'Poland Financials'!AK9)&lt;0.001,0,AK19-'Poland Financials'!AK9)</f>
        <v>0</v>
      </c>
      <c r="AL163" s="148">
        <f>IF(ABS(AL19-'Poland Financials'!AL9)&lt;0.001,0,AL19-'Poland Financials'!AL9)</f>
        <v>0</v>
      </c>
      <c r="AM163" s="148"/>
      <c r="AN163" s="148">
        <f>IF(ABS(AN19-'Poland Financials'!AN9)&lt;0.001,0,AN19-'Poland Financials'!AN9)</f>
        <v>0</v>
      </c>
      <c r="AO163" s="148">
        <f>IF(ABS(AO19-'Poland Financials'!AO9)&lt;0.001,0,AO19-'Poland Financials'!AO9)</f>
        <v>0</v>
      </c>
      <c r="AP163" s="148">
        <f>IF(ABS(AP19-'Poland Financials'!AP9)&lt;0.001,0,AP19-'Poland Financials'!AP9)</f>
        <v>0</v>
      </c>
      <c r="AQ163" s="148">
        <f>IF(ABS(AQ19-'Poland Financials'!AQ9)&lt;0.001,0,AQ19-'Poland Financials'!AQ9)</f>
        <v>0</v>
      </c>
      <c r="AR163" s="148">
        <f>IF(ABS(AR19-'Poland Financials'!AR9)&lt;0.001,0,AR19-'Poland Financials'!AR9)</f>
        <v>0</v>
      </c>
      <c r="AS163" s="148">
        <f>IF(ABS(AS19-'Poland Financials'!AS9)&lt;0.001,0,AS19-'Poland Financials'!AS9)</f>
        <v>0</v>
      </c>
      <c r="AT163" s="148">
        <f>IF(ABS(AT19-'Poland Financials'!AT9)&lt;0.001,0,AT19-'Poland Financials'!AT9)</f>
        <v>0</v>
      </c>
      <c r="AU163" s="148">
        <f>IF(ABS(AU19-'Poland Financials'!AU9)&lt;0.001,0,AU19-'Poland Financials'!AU9)</f>
        <v>0</v>
      </c>
      <c r="AV163" s="148">
        <f>IF(ABS(AV19-'Poland Financials'!AV9)&lt;0.001,0,AV19-'Poland Financials'!AV9)</f>
        <v>0</v>
      </c>
      <c r="AW163" s="148">
        <f>IF(ABS(AW19-'Poland Financials'!AW9)&lt;0.001,0,AW19-'Poland Financials'!AW9)</f>
        <v>0</v>
      </c>
      <c r="AX163" s="148">
        <f>IF(ABS(AX19-'Poland Financials'!AX9)&lt;0.001,0,AX19-'Poland Financials'!AX9)</f>
        <v>0</v>
      </c>
      <c r="AY163" s="148">
        <f>IF(ABS(AY19-'Poland Financials'!AY9)&lt;0.001,0,AY19-'Poland Financials'!AY9)</f>
        <v>0</v>
      </c>
      <c r="AZ163" s="148">
        <f>IF(ABS(AZ19-'Poland Financials'!AZ9)&lt;0.001,0,AZ19-'Poland Financials'!AZ9)</f>
        <v>0</v>
      </c>
      <c r="BA163" s="148">
        <f>IF(ABS(BA19-'Poland Financials'!BA9)&lt;0.001,0,BA19-'Poland Financials'!BA9)</f>
        <v>0</v>
      </c>
    </row>
    <row r="164" spans="2:53" s="146" customFormat="1" ht="12.75" hidden="1">
      <c r="B164" s="146" t="s">
        <v>208</v>
      </c>
      <c r="H164" s="147" t="s">
        <v>192</v>
      </c>
      <c r="J164" s="148">
        <f>IF(ABS(J21-'Belgium &amp; Luxembourg Financials'!J9)&lt;0.001,0,J21-'Belgium &amp; Luxembourg Financials'!J9)</f>
        <v>0</v>
      </c>
      <c r="K164" s="148">
        <f>IF(ABS(K21-'Belgium &amp; Luxembourg Financials'!K9)&lt;0.001,0,K21-'Belgium &amp; Luxembourg Financials'!K9)</f>
        <v>0</v>
      </c>
      <c r="L164" s="148">
        <f>IF(ABS(L21-'Belgium &amp; Luxembourg Financials'!L9)&lt;0.001,0,L21-'Belgium &amp; Luxembourg Financials'!L9)</f>
        <v>0</v>
      </c>
      <c r="M164" s="148">
        <f>IF(ABS(M21-'Belgium &amp; Luxembourg Financials'!M9)&lt;0.001,0,M21-'Belgium &amp; Luxembourg Financials'!M9)</f>
        <v>0</v>
      </c>
      <c r="N164" s="148">
        <f>IF(ABS(N21-'Belgium &amp; Luxembourg Financials'!N9)&lt;0.001,0,N21-'Belgium &amp; Luxembourg Financials'!N9)</f>
        <v>0</v>
      </c>
      <c r="O164" s="148">
        <f>IF(ABS(O21-'Belgium &amp; Luxembourg Financials'!O9)&lt;0.001,0,O21-'Belgium &amp; Luxembourg Financials'!O9)</f>
        <v>0</v>
      </c>
      <c r="P164" s="148">
        <f>IF(ABS(P21-'Belgium &amp; Luxembourg Financials'!P9)&lt;0.001,0,P21-'Belgium &amp; Luxembourg Financials'!P9)</f>
        <v>0</v>
      </c>
      <c r="Q164" s="148">
        <f>IF(ABS(Q21-'Belgium &amp; Luxembourg Financials'!Q9)&lt;0.001,0,Q21-'Belgium &amp; Luxembourg Financials'!Q9)</f>
        <v>0</v>
      </c>
      <c r="R164" s="148">
        <f>IF(ABS(R21-'Belgium &amp; Luxembourg Financials'!R9)&lt;0.001,0,R21-'Belgium &amp; Luxembourg Financials'!R9)</f>
        <v>0</v>
      </c>
      <c r="S164" s="148">
        <f>IF(ABS(S21-'Belgium &amp; Luxembourg Financials'!S9)&lt;0.001,0,S21-'Belgium &amp; Luxembourg Financials'!S9)</f>
        <v>0</v>
      </c>
      <c r="T164" s="148">
        <f>IF(ABS(T21-'Belgium &amp; Luxembourg Financials'!T9)&lt;0.001,0,T21-'Belgium &amp; Luxembourg Financials'!T9)</f>
        <v>0</v>
      </c>
      <c r="U164" s="148">
        <f>IF(ABS(U21-'Belgium &amp; Luxembourg Financials'!U9)&lt;0.001,0,U21-'Belgium &amp; Luxembourg Financials'!U9)</f>
        <v>0</v>
      </c>
      <c r="V164" s="245">
        <f>IF(ABS(V21-'Belgium &amp; Luxembourg Financials'!V9)&lt;0.001,0,V21-'Belgium &amp; Luxembourg Financials'!V9)</f>
        <v>0</v>
      </c>
      <c r="W164" s="148">
        <f>IF(ABS(W21-'Belgium &amp; Luxembourg Financials'!W9)&lt;0.001,0,W21-'Belgium &amp; Luxembourg Financials'!W9)</f>
        <v>0</v>
      </c>
      <c r="X164" s="148"/>
      <c r="Y164" s="148">
        <f>IF(ABS(Y21-'Belgium &amp; Luxembourg Financials'!Y9)&lt;0.001,0,Y21-'Belgium &amp; Luxembourg Financials'!Y9)</f>
        <v>0</v>
      </c>
      <c r="Z164" s="148">
        <f>IF(ABS(Z21-'Belgium &amp; Luxembourg Financials'!Z9)&lt;0.001,0,Z21-'Belgium &amp; Luxembourg Financials'!Z9)</f>
        <v>0</v>
      </c>
      <c r="AA164" s="148">
        <f>IF(ABS(AA21-'Belgium &amp; Luxembourg Financials'!AA9)&lt;0.001,0,AA21-'Belgium &amp; Luxembourg Financials'!AA9)</f>
        <v>0</v>
      </c>
      <c r="AB164" s="148">
        <f>IF(ABS(AB21-'Belgium &amp; Luxembourg Financials'!AB9)&lt;0.001,0,AB21-'Belgium &amp; Luxembourg Financials'!AB9)</f>
        <v>0</v>
      </c>
      <c r="AC164" s="148">
        <f>IF(ABS(AC21-'Belgium &amp; Luxembourg Financials'!AC9)&lt;0.001,0,AC21-'Belgium &amp; Luxembourg Financials'!AC9)</f>
        <v>0</v>
      </c>
      <c r="AD164" s="148">
        <f>IF(ABS(AD21-'Belgium &amp; Luxembourg Financials'!AD9)&lt;0.001,0,AD21-'Belgium &amp; Luxembourg Financials'!AD9)</f>
        <v>0</v>
      </c>
      <c r="AE164" s="148">
        <f>IF(ABS(AE21-'Belgium &amp; Luxembourg Financials'!AE9)&lt;0.001,0,AE21-'Belgium &amp; Luxembourg Financials'!AE9)</f>
        <v>0</v>
      </c>
      <c r="AF164" s="148">
        <f>IF(ABS(AF21-'Belgium &amp; Luxembourg Financials'!AF9)&lt;0.001,0,AF21-'Belgium &amp; Luxembourg Financials'!AF9)</f>
        <v>0</v>
      </c>
      <c r="AG164" s="148">
        <f>IF(ABS(AG21-'Belgium &amp; Luxembourg Financials'!AG9)&lt;0.001,0,AG21-'Belgium &amp; Luxembourg Financials'!AG9)</f>
        <v>0</v>
      </c>
      <c r="AH164" s="148">
        <f>IF(ABS(AH21-'Belgium &amp; Luxembourg Financials'!AH9)&lt;0.001,0,AH21-'Belgium &amp; Luxembourg Financials'!AH9)</f>
        <v>0</v>
      </c>
      <c r="AI164" s="148">
        <f>IF(ABS(AI21-'Belgium &amp; Luxembourg Financials'!AI9)&lt;0.001,0,AI21-'Belgium &amp; Luxembourg Financials'!AI9)</f>
        <v>0</v>
      </c>
      <c r="AJ164" s="148">
        <f>IF(ABS(AJ21-'Belgium &amp; Luxembourg Financials'!AJ9)&lt;0.001,0,AJ21-'Belgium &amp; Luxembourg Financials'!AJ9)</f>
        <v>0</v>
      </c>
      <c r="AK164" s="148">
        <f>IF(ABS(AK21-'Belgium &amp; Luxembourg Financials'!AK9)&lt;0.001,0,AK21-'Belgium &amp; Luxembourg Financials'!AK9)</f>
        <v>0</v>
      </c>
      <c r="AL164" s="148">
        <f>IF(ABS(AL21-'Belgium &amp; Luxembourg Financials'!AL9)&lt;0.001,0,AL21-'Belgium &amp; Luxembourg Financials'!AL9)</f>
        <v>0</v>
      </c>
      <c r="AM164" s="148"/>
      <c r="AN164" s="148">
        <f>IF(ABS(AN21-'Belgium &amp; Luxembourg Financials'!AN9)&lt;0.001,0,AN21-'Belgium &amp; Luxembourg Financials'!AN9)</f>
        <v>0</v>
      </c>
      <c r="AO164" s="148">
        <f>IF(ABS(AO21-'Belgium &amp; Luxembourg Financials'!AO9)&lt;0.001,0,AO21-'Belgium &amp; Luxembourg Financials'!AO9)</f>
        <v>0</v>
      </c>
      <c r="AP164" s="148">
        <f>IF(ABS(AP21-'Belgium &amp; Luxembourg Financials'!AP9)&lt;0.001,0,AP21-'Belgium &amp; Luxembourg Financials'!AP9)</f>
        <v>0</v>
      </c>
      <c r="AQ164" s="148">
        <f>IF(ABS(AQ21-'Belgium &amp; Luxembourg Financials'!AQ9)&lt;0.001,0,AQ21-'Belgium &amp; Luxembourg Financials'!AQ9)</f>
        <v>0</v>
      </c>
      <c r="AR164" s="148">
        <f>IF(ABS(AR21-'Belgium &amp; Luxembourg Financials'!AR9)&lt;0.001,0,AR21-'Belgium &amp; Luxembourg Financials'!AR9)</f>
        <v>0</v>
      </c>
      <c r="AS164" s="148">
        <f>IF(ABS(AS21-'Belgium &amp; Luxembourg Financials'!AS9)&lt;0.001,0,AS21-'Belgium &amp; Luxembourg Financials'!AS9)</f>
        <v>0</v>
      </c>
      <c r="AT164" s="148">
        <f>IF(ABS(AT21-'Belgium &amp; Luxembourg Financials'!AT9)&lt;0.001,0,AT21-'Belgium &amp; Luxembourg Financials'!AT9)</f>
        <v>0</v>
      </c>
      <c r="AU164" s="148">
        <f>IF(ABS(AU21-'Belgium &amp; Luxembourg Financials'!AU9)&lt;0.001,0,AU21-'Belgium &amp; Luxembourg Financials'!AU9)</f>
        <v>0</v>
      </c>
      <c r="AV164" s="148">
        <f>IF(ABS(AV21-'Belgium &amp; Luxembourg Financials'!AV9)&lt;0.001,0,AV21-'Belgium &amp; Luxembourg Financials'!AV9)</f>
        <v>0</v>
      </c>
      <c r="AW164" s="148">
        <f>IF(ABS(AW21-'Belgium &amp; Luxembourg Financials'!AW9)&lt;0.001,0,AW21-'Belgium &amp; Luxembourg Financials'!AW9)</f>
        <v>0</v>
      </c>
      <c r="AX164" s="148">
        <f>IF(ABS(AX21-'Belgium &amp; Luxembourg Financials'!AX9)&lt;0.001,0,AX21-'Belgium &amp; Luxembourg Financials'!AX9)</f>
        <v>0</v>
      </c>
      <c r="AY164" s="148">
        <f>IF(ABS(AY21-'Belgium &amp; Luxembourg Financials'!AY9)&lt;0.001,0,AY21-'Belgium &amp; Luxembourg Financials'!AY9)</f>
        <v>0</v>
      </c>
      <c r="AZ164" s="148">
        <f>IF(ABS(AZ21-'Belgium &amp; Luxembourg Financials'!AZ9)&lt;0.001,0,AZ21-'Belgium &amp; Luxembourg Financials'!AZ9)</f>
        <v>0</v>
      </c>
      <c r="BA164" s="148">
        <f>IF(ABS(BA21-'Belgium &amp; Luxembourg Financials'!BA9)&lt;0.001,0,BA21-'Belgium &amp; Luxembourg Financials'!BA9)</f>
        <v>0</v>
      </c>
    </row>
    <row r="165" spans="2:53" s="146" customFormat="1" ht="12.75" hidden="1">
      <c r="B165" s="146" t="s">
        <v>209</v>
      </c>
      <c r="H165" s="147" t="s">
        <v>192</v>
      </c>
      <c r="J165" s="148">
        <f>IF(ABS(J23-'Central Europe Financials'!J10)&lt;0.001,0,J23-'Central Europe Financials'!J10)</f>
        <v>0</v>
      </c>
      <c r="K165" s="148">
        <f>IF(ABS(K23-'Central Europe Financials'!K10)&lt;0.001,0,K23-'Central Europe Financials'!K10)</f>
        <v>0</v>
      </c>
      <c r="L165" s="148">
        <f>IF(ABS(L23-'Central Europe Financials'!L10)&lt;0.001,0,L23-'Central Europe Financials'!L10)</f>
        <v>0</v>
      </c>
      <c r="M165" s="148">
        <f>IF(ABS(M23-'Central Europe Financials'!M10)&lt;0.001,0,M23-'Central Europe Financials'!M10)</f>
        <v>0</v>
      </c>
      <c r="N165" s="148">
        <f>IF(ABS(N23-'Central Europe Financials'!N10)&lt;0.001,0,N23-'Central Europe Financials'!N10)</f>
        <v>0</v>
      </c>
      <c r="O165" s="148">
        <f>IF(ABS(O23-'Central Europe Financials'!O10)&lt;0.001,0,O23-'Central Europe Financials'!O10)</f>
        <v>0</v>
      </c>
      <c r="P165" s="148">
        <f>IF(ABS(P23-'Central Europe Financials'!P10)&lt;0.001,0,P23-'Central Europe Financials'!P10)</f>
        <v>0</v>
      </c>
      <c r="Q165" s="148">
        <f>IF(ABS(Q23-'Central Europe Financials'!Q10)&lt;0.001,0,Q23-'Central Europe Financials'!Q10)</f>
        <v>0</v>
      </c>
      <c r="R165" s="148">
        <f>IF(ABS(R23-'Central Europe Financials'!R10)&lt;0.001,0,R23-'Central Europe Financials'!R10)</f>
        <v>0</v>
      </c>
      <c r="S165" s="148">
        <f>IF(ABS(S23-'Central Europe Financials'!S10)&lt;0.001,0,S23-'Central Europe Financials'!S10)</f>
        <v>0</v>
      </c>
      <c r="T165" s="148">
        <f>IF(ABS(T23-'Central Europe Financials'!T10)&lt;0.001,0,T23-'Central Europe Financials'!T10)</f>
        <v>0</v>
      </c>
      <c r="U165" s="148">
        <f>IF(ABS(U23-'Central Europe Financials'!U10)&lt;0.001,0,U23-'Central Europe Financials'!U10)</f>
        <v>0</v>
      </c>
      <c r="V165" s="245">
        <f>IF(ABS(V23-'Central Europe Financials'!V10)&lt;0.001,0,V23-'Central Europe Financials'!V10)</f>
        <v>0</v>
      </c>
      <c r="W165" s="148">
        <f>IF(ABS(W23-'Central Europe Financials'!W10)&lt;0.001,0,W23-'Central Europe Financials'!W10)</f>
        <v>0</v>
      </c>
      <c r="X165" s="148"/>
      <c r="Y165" s="148">
        <f>IF(ABS(Y23-'Central Europe Financials'!Y10)&lt;0.001,0,Y23-'Central Europe Financials'!Y10)</f>
        <v>0</v>
      </c>
      <c r="Z165" s="148">
        <f>IF(ABS(Z23-'Central Europe Financials'!Z10)&lt;0.001,0,Z23-'Central Europe Financials'!Z10)</f>
        <v>0</v>
      </c>
      <c r="AA165" s="148">
        <f>IF(ABS(AA23-'Central Europe Financials'!AA10)&lt;0.001,0,AA23-'Central Europe Financials'!AA10)</f>
        <v>0</v>
      </c>
      <c r="AB165" s="148">
        <f>IF(ABS(AB23-'Central Europe Financials'!AB10)&lt;0.001,0,AB23-'Central Europe Financials'!AB10)</f>
        <v>0</v>
      </c>
      <c r="AC165" s="148">
        <f>IF(ABS(AC23-'Central Europe Financials'!AC10)&lt;0.001,0,AC23-'Central Europe Financials'!AC10)</f>
        <v>0</v>
      </c>
      <c r="AD165" s="148">
        <f>IF(ABS(AD23-'Central Europe Financials'!AD10)&lt;0.001,0,AD23-'Central Europe Financials'!AD10)</f>
        <v>0</v>
      </c>
      <c r="AE165" s="148">
        <f>IF(ABS(AE23-'Central Europe Financials'!AE10)&lt;0.001,0,AE23-'Central Europe Financials'!AE10)</f>
        <v>0</v>
      </c>
      <c r="AF165" s="148">
        <f>IF(ABS(AF23-'Central Europe Financials'!AF10)&lt;0.001,0,AF23-'Central Europe Financials'!AF10)</f>
        <v>0</v>
      </c>
      <c r="AG165" s="148">
        <f>IF(ABS(AG23-'Central Europe Financials'!AG10)&lt;0.001,0,AG23-'Central Europe Financials'!AG10)</f>
        <v>0</v>
      </c>
      <c r="AH165" s="148">
        <f>IF(ABS(AH23-'Central Europe Financials'!AH10)&lt;0.001,0,AH23-'Central Europe Financials'!AH10)</f>
        <v>0</v>
      </c>
      <c r="AI165" s="148">
        <f>IF(ABS(AI23-'Central Europe Financials'!AI10)&lt;0.001,0,AI23-'Central Europe Financials'!AI10)</f>
        <v>0</v>
      </c>
      <c r="AJ165" s="148">
        <f>IF(ABS(AJ23-'Central Europe Financials'!AJ10)&lt;0.001,0,AJ23-'Central Europe Financials'!AJ10)</f>
        <v>0</v>
      </c>
      <c r="AK165" s="148">
        <f>IF(ABS(AK23-'Central Europe Financials'!AK10)&lt;0.001,0,AK23-'Central Europe Financials'!AK10)</f>
        <v>0</v>
      </c>
      <c r="AL165" s="148">
        <f>IF(ABS(AL23-'Central Europe Financials'!AL10)&lt;0.001,0,AL23-'Central Europe Financials'!AL10)</f>
        <v>0</v>
      </c>
      <c r="AM165" s="148"/>
      <c r="AN165" s="148">
        <f>IF(ABS(AN23-'Central Europe Financials'!AN10)&lt;0.001,0,AN23-'Central Europe Financials'!AN10)</f>
        <v>0</v>
      </c>
      <c r="AO165" s="148">
        <f>IF(ABS(AO23-'Central Europe Financials'!AO10)&lt;0.001,0,AO23-'Central Europe Financials'!AO10)</f>
        <v>0</v>
      </c>
      <c r="AP165" s="148">
        <f>IF(ABS(AP23-'Central Europe Financials'!AP10)&lt;0.001,0,AP23-'Central Europe Financials'!AP10)</f>
        <v>0</v>
      </c>
      <c r="AQ165" s="148">
        <f>IF(ABS(AQ23-'Central Europe Financials'!AQ10)&lt;0.001,0,AQ23-'Central Europe Financials'!AQ10)</f>
        <v>0</v>
      </c>
      <c r="AR165" s="148">
        <f>IF(ABS(AR23-'Central Europe Financials'!AR10)&lt;0.001,0,AR23-'Central Europe Financials'!AR10)</f>
        <v>0</v>
      </c>
      <c r="AS165" s="148">
        <f>IF(ABS(AS23-'Central Europe Financials'!AS10)&lt;0.001,0,AS23-'Central Europe Financials'!AS10)</f>
        <v>0</v>
      </c>
      <c r="AT165" s="148">
        <f>IF(ABS(AT23-'Central Europe Financials'!AT10)&lt;0.001,0,AT23-'Central Europe Financials'!AT10)</f>
        <v>0</v>
      </c>
      <c r="AU165" s="148">
        <f>IF(ABS(AU23-'Central Europe Financials'!AU10)&lt;0.001,0,AU23-'Central Europe Financials'!AU10)</f>
        <v>0</v>
      </c>
      <c r="AV165" s="148">
        <f>IF(ABS(AV23-'Central Europe Financials'!AV10)&lt;0.001,0,AV23-'Central Europe Financials'!AV10)</f>
        <v>0</v>
      </c>
      <c r="AW165" s="148">
        <f>IF(ABS(AW23-'Central Europe Financials'!AW10)&lt;0.001,0,AW23-'Central Europe Financials'!AW10)</f>
        <v>0</v>
      </c>
      <c r="AX165" s="148">
        <f>IF(ABS(AX23-'Central Europe Financials'!AX10)&lt;0.001,0,AX23-'Central Europe Financials'!AX10)</f>
        <v>0</v>
      </c>
      <c r="AY165" s="148">
        <f>IF(ABS(AY23-'Central Europe Financials'!AY10)&lt;0.001,0,AY23-'Central Europe Financials'!AY10)</f>
        <v>0</v>
      </c>
      <c r="AZ165" s="148">
        <f>IF(ABS(AZ23-'Central Europe Financials'!AZ10)&lt;0.001,0,AZ23-'Central Europe Financials'!AZ10)</f>
        <v>0</v>
      </c>
      <c r="BA165" s="148">
        <f>IF(ABS(BA23-'Central Europe Financials'!BA10)&lt;0.001,0,BA23-'Central Europe Financials'!BA10)</f>
        <v>0</v>
      </c>
    </row>
    <row r="166" spans="2:53" s="146" customFormat="1" ht="12.75" hidden="1">
      <c r="B166" s="146" t="s">
        <v>210</v>
      </c>
      <c r="H166" s="147" t="s">
        <v>192</v>
      </c>
      <c r="J166" s="148">
        <f>IF(ABS(J26-'A&amp;ME Financials'!J10)&lt;0.001,0,J26-'A&amp;ME Financials'!J10)</f>
        <v>0</v>
      </c>
      <c r="K166" s="148">
        <f>IF(ABS(K26-'A&amp;ME Financials'!K10)&lt;0.001,0,K26-'A&amp;ME Financials'!K10)</f>
        <v>0</v>
      </c>
      <c r="L166" s="148">
        <f>IF(ABS(L26-'A&amp;ME Financials'!L10)&lt;0.001,0,L26-'A&amp;ME Financials'!L10)</f>
        <v>0</v>
      </c>
      <c r="M166" s="148">
        <f>IF(ABS(M26-'A&amp;ME Financials'!M10)&lt;0.001,0,M26-'A&amp;ME Financials'!M10)</f>
        <v>0</v>
      </c>
      <c r="N166" s="148">
        <f>IF(ABS(N26-'A&amp;ME Financials'!N10)&lt;0.001,0,N26-'A&amp;ME Financials'!N10)</f>
        <v>0</v>
      </c>
      <c r="O166" s="148">
        <f>IF(ABS(O26-'A&amp;ME Financials'!O10)&lt;0.001,0,O26-'A&amp;ME Financials'!O10)</f>
        <v>0</v>
      </c>
      <c r="P166" s="148">
        <f>IF(ABS(P26-'A&amp;ME Financials'!P10)&lt;0.001,0,P26-'A&amp;ME Financials'!P10)</f>
        <v>0</v>
      </c>
      <c r="Q166" s="148">
        <f>IF(ABS(Q26-'A&amp;ME Financials'!Q10)&lt;0.001,0,Q26-'A&amp;ME Financials'!Q10)</f>
        <v>0</v>
      </c>
      <c r="R166" s="148">
        <f>IF(ABS(R26-'A&amp;ME Financials'!R10)&lt;0.001,0,R26-'A&amp;ME Financials'!R10)</f>
        <v>0</v>
      </c>
      <c r="S166" s="148">
        <f>IF(ABS(S26-'A&amp;ME Financials'!S10)&lt;0.001,0,S26-'A&amp;ME Financials'!S10)</f>
        <v>0</v>
      </c>
      <c r="T166" s="148">
        <f>IF(ABS(T26-'A&amp;ME Financials'!T10)&lt;0.001,0,T26-'A&amp;ME Financials'!T10)</f>
        <v>0</v>
      </c>
      <c r="U166" s="148">
        <f>IF(ABS(U26-'A&amp;ME Financials'!U10)&lt;0.001,0,U26-'A&amp;ME Financials'!U10)</f>
        <v>0</v>
      </c>
      <c r="V166" s="245">
        <f>IF(ABS(V26-'A&amp;ME Financials'!V10)&lt;0.001,0,V26-'A&amp;ME Financials'!V10)</f>
        <v>0</v>
      </c>
      <c r="W166" s="148">
        <f>IF(ABS(W26-'A&amp;ME Financials'!W10)&lt;0.001,0,W26-'A&amp;ME Financials'!W10)</f>
        <v>0</v>
      </c>
      <c r="X166" s="148"/>
      <c r="Y166" s="148">
        <f>IF(ABS(Y26-'A&amp;ME Financials'!Y10)&lt;0.001,0,Y26-'A&amp;ME Financials'!Y10)</f>
        <v>0</v>
      </c>
      <c r="Z166" s="148">
        <f>IF(ABS(Z26-'A&amp;ME Financials'!Z10)&lt;0.001,0,Z26-'A&amp;ME Financials'!Z10)</f>
        <v>0</v>
      </c>
      <c r="AA166" s="148">
        <f>IF(ABS(AA26-'A&amp;ME Financials'!AA10)&lt;0.001,0,AA26-'A&amp;ME Financials'!AA10)</f>
        <v>0</v>
      </c>
      <c r="AB166" s="148">
        <f>IF(ABS(AB26-'A&amp;ME Financials'!AB10)&lt;0.001,0,AB26-'A&amp;ME Financials'!AB10)</f>
        <v>0</v>
      </c>
      <c r="AC166" s="148">
        <f>IF(ABS(AC26-'A&amp;ME Financials'!AC10)&lt;0.001,0,AC26-'A&amp;ME Financials'!AC10)</f>
        <v>0</v>
      </c>
      <c r="AD166" s="148">
        <f>IF(ABS(AD26-'A&amp;ME Financials'!AD10)&lt;0.001,0,AD26-'A&amp;ME Financials'!AD10)</f>
        <v>0</v>
      </c>
      <c r="AE166" s="148">
        <f>IF(ABS(AE26-'A&amp;ME Financials'!AE10)&lt;0.001,0,AE26-'A&amp;ME Financials'!AE10)</f>
        <v>0</v>
      </c>
      <c r="AF166" s="148">
        <f>IF(ABS(AF26-'A&amp;ME Financials'!AF10)&lt;0.001,0,AF26-'A&amp;ME Financials'!AF10)</f>
        <v>0</v>
      </c>
      <c r="AG166" s="148">
        <f>IF(ABS(AG26-'A&amp;ME Financials'!AG10)&lt;0.001,0,AG26-'A&amp;ME Financials'!AG10)</f>
        <v>0</v>
      </c>
      <c r="AH166" s="148">
        <f>IF(ABS(AH26-'A&amp;ME Financials'!AH10)&lt;0.001,0,AH26-'A&amp;ME Financials'!AH10)</f>
        <v>0</v>
      </c>
      <c r="AI166" s="148">
        <f>IF(ABS(AI26-'A&amp;ME Financials'!AI10)&lt;0.001,0,AI26-'A&amp;ME Financials'!AI10)</f>
        <v>0</v>
      </c>
      <c r="AJ166" s="148">
        <f>IF(ABS(AJ26-'A&amp;ME Financials'!AJ10)&lt;0.001,0,AJ26-'A&amp;ME Financials'!AJ10)</f>
        <v>0</v>
      </c>
      <c r="AK166" s="148">
        <f>IF(ABS(AK26-'A&amp;ME Financials'!AK10)&lt;0.001,0,AK26-'A&amp;ME Financials'!AK10)</f>
        <v>0</v>
      </c>
      <c r="AL166" s="148">
        <f>IF(ABS(AL26-'A&amp;ME Financials'!AL10)&lt;0.001,0,AL26-'A&amp;ME Financials'!AL10)</f>
        <v>0</v>
      </c>
      <c r="AM166" s="148"/>
      <c r="AN166" s="148">
        <f>IF(ABS(AN26-'A&amp;ME Financials'!AN10)&lt;0.001,0,AN26-'A&amp;ME Financials'!AN10)</f>
        <v>0</v>
      </c>
      <c r="AO166" s="148">
        <f>IF(ABS(AO26-'A&amp;ME Financials'!AO10)&lt;0.001,0,AO26-'A&amp;ME Financials'!AO10)</f>
        <v>0</v>
      </c>
      <c r="AP166" s="148">
        <f>IF(ABS(AP26-'A&amp;ME Financials'!AP10)&lt;0.001,0,AP26-'A&amp;ME Financials'!AP10)</f>
        <v>0</v>
      </c>
      <c r="AQ166" s="148">
        <f>IF(ABS(AQ26-'A&amp;ME Financials'!AQ10)&lt;0.001,0,AQ26-'A&amp;ME Financials'!AQ10)</f>
        <v>0</v>
      </c>
      <c r="AR166" s="148">
        <f>IF(ABS(AR26-'A&amp;ME Financials'!AR10)&lt;0.001,0,AR26-'A&amp;ME Financials'!AR10)</f>
        <v>0</v>
      </c>
      <c r="AS166" s="148">
        <f>IF(ABS(AS26-'A&amp;ME Financials'!AS10)&lt;0.001,0,AS26-'A&amp;ME Financials'!AS10)</f>
        <v>0</v>
      </c>
      <c r="AT166" s="148">
        <f>IF(ABS(AT26-'A&amp;ME Financials'!AT10)&lt;0.001,0,AT26-'A&amp;ME Financials'!AT10)</f>
        <v>0</v>
      </c>
      <c r="AU166" s="148">
        <f>IF(ABS(AU26-'A&amp;ME Financials'!AU10)&lt;0.001,0,AU26-'A&amp;ME Financials'!AU10)</f>
        <v>0</v>
      </c>
      <c r="AV166" s="148">
        <f>IF(ABS(AV26-'A&amp;ME Financials'!AV10)&lt;0.001,0,AV26-'A&amp;ME Financials'!AV10)</f>
        <v>0</v>
      </c>
      <c r="AW166" s="148">
        <f>IF(ABS(AW26-'A&amp;ME Financials'!AW10)&lt;0.001,0,AW26-'A&amp;ME Financials'!AW10)</f>
        <v>0</v>
      </c>
      <c r="AX166" s="148">
        <f>IF(ABS(AX26-'A&amp;ME Financials'!AX10)&lt;0.001,0,AX26-'A&amp;ME Financials'!AX10)</f>
        <v>0</v>
      </c>
      <c r="AY166" s="148">
        <f>IF(ABS(AY26-'A&amp;ME Financials'!AY10)&lt;0.001,0,AY26-'A&amp;ME Financials'!AY10)</f>
        <v>0</v>
      </c>
      <c r="AZ166" s="148">
        <f>IF(ABS(AZ26-'A&amp;ME Financials'!AZ10)&lt;0.001,0,AZ26-'A&amp;ME Financials'!AZ10)</f>
        <v>0</v>
      </c>
      <c r="BA166" s="148">
        <f>IF(ABS(BA26-'A&amp;ME Financials'!BA10)&lt;0.001,0,BA26-'A&amp;ME Financials'!BA10)</f>
        <v>0</v>
      </c>
    </row>
    <row r="167" spans="2:53" s="146" customFormat="1" ht="12.75" hidden="1">
      <c r="B167" s="146" t="s">
        <v>211</v>
      </c>
      <c r="H167" s="147" t="s">
        <v>192</v>
      </c>
      <c r="J167" s="245">
        <f>IF(ABS(J28-'Enterprise Financials'!J9)&lt;0.001,0,J28-'Enterprise Financials'!J9)</f>
        <v>0</v>
      </c>
      <c r="K167" s="245">
        <f>IF(ABS(K28-'Enterprise Financials'!K9)&lt;0.001,0,K28-'Enterprise Financials'!K9)</f>
        <v>0</v>
      </c>
      <c r="L167" s="245">
        <f>IF(ABS(L28-'Enterprise Financials'!L9)&lt;0.001,0,L28-'Enterprise Financials'!L9)</f>
        <v>0</v>
      </c>
      <c r="M167" s="245">
        <f>IF(ABS(M28-'Enterprise Financials'!M9)&lt;0.001,0,M28-'Enterprise Financials'!M9)</f>
        <v>0</v>
      </c>
      <c r="N167" s="245">
        <f>IF(ABS(N28-'Enterprise Financials'!N9)&lt;0.001,0,N28-'Enterprise Financials'!N9)</f>
        <v>0</v>
      </c>
      <c r="O167" s="245">
        <f>IF(ABS(O28-'Enterprise Financials'!O9)&lt;0.001,0,O28-'Enterprise Financials'!O9)</f>
        <v>0</v>
      </c>
      <c r="P167" s="245">
        <f>IF(ABS(P28-'Enterprise Financials'!P9)&lt;0.001,0,P28-'Enterprise Financials'!P9)</f>
        <v>0</v>
      </c>
      <c r="Q167" s="245">
        <f>IF(ABS(Q28-'Enterprise Financials'!Q9)&lt;0.001,0,Q28-'Enterprise Financials'!Q9)</f>
        <v>0</v>
      </c>
      <c r="R167" s="245">
        <f>IF(ABS(R28-'Enterprise Financials'!R9)&lt;0.001,0,R28-'Enterprise Financials'!R9)</f>
        <v>0</v>
      </c>
      <c r="S167" s="245">
        <f>IF(ABS(S28-'Enterprise Financials'!S9)&lt;0.001,0,S28-'Enterprise Financials'!S9)</f>
        <v>0</v>
      </c>
      <c r="T167" s="245">
        <f>IF(ABS(T28-'Enterprise Financials'!T9)&lt;0.001,0,T28-'Enterprise Financials'!T9)</f>
        <v>0</v>
      </c>
      <c r="U167" s="245">
        <f>IF(ABS(U28-'Enterprise Financials'!U9)&lt;0.001,0,U28-'Enterprise Financials'!U9)</f>
        <v>0</v>
      </c>
      <c r="V167" s="245">
        <f>IF(V28="na ",0,IF(ABS(V28-'Enterprise Financials'!V9)&lt;0.001,0,V28-'Enterprise Financials'!V9))</f>
        <v>0</v>
      </c>
      <c r="W167" s="245">
        <f>IF(ABS(W28-'Enterprise Financials'!W9)&lt;0.001,0,W28-'Enterprise Financials'!W9)</f>
        <v>0</v>
      </c>
      <c r="X167" s="148"/>
      <c r="Y167" s="148">
        <f>IF(ABS(Y28-'Enterprise Financials'!Y9)&lt;0.001,0,Y28-'Enterprise Financials'!Y9)</f>
        <v>0</v>
      </c>
      <c r="Z167" s="148">
        <f>IF(ABS(Z28-'Enterprise Financials'!Z9)&lt;0.001,0,Z28-'Enterprise Financials'!Z9)</f>
        <v>0</v>
      </c>
      <c r="AA167" s="148">
        <f>IF(ABS(AA28-'Enterprise Financials'!AA9)&lt;0.001,0,AA28-'Enterprise Financials'!AA9)</f>
        <v>0</v>
      </c>
      <c r="AB167" s="148">
        <f>IF(ABS(AB28-'Enterprise Financials'!AB9)&lt;0.001,0,AB28-'Enterprise Financials'!AB9)</f>
        <v>0</v>
      </c>
      <c r="AC167" s="148">
        <f>IF(ABS(AC28-'Enterprise Financials'!AC9)&lt;0.001,0,AC28-'Enterprise Financials'!AC9)</f>
        <v>0</v>
      </c>
      <c r="AD167" s="148">
        <f>IF(ABS(AD28-'Enterprise Financials'!AD9)&lt;0.001,0,AD28-'Enterprise Financials'!AD9)</f>
        <v>0</v>
      </c>
      <c r="AE167" s="148">
        <f>IF(ABS(AE28-'Enterprise Financials'!AE9)&lt;0.001,0,AE28-'Enterprise Financials'!AE9)</f>
        <v>0</v>
      </c>
      <c r="AF167" s="148">
        <f>IF(ABS(AF28-'Enterprise Financials'!AF9)&lt;0.001,0,AF28-'Enterprise Financials'!AF9)</f>
        <v>0</v>
      </c>
      <c r="AG167" s="148">
        <f>IF(ABS(AG28-'Enterprise Financials'!AG9)&lt;0.001,0,AG28-'Enterprise Financials'!AG9)</f>
        <v>0</v>
      </c>
      <c r="AH167" s="148">
        <f>IF(ABS(AH28-'Enterprise Financials'!AH9)&lt;0.001,0,AH28-'Enterprise Financials'!AH9)</f>
        <v>0</v>
      </c>
      <c r="AI167" s="148">
        <f>IF(ABS(AI28-'Enterprise Financials'!AI9)&lt;0.001,0,AI28-'Enterprise Financials'!AI9)</f>
        <v>0</v>
      </c>
      <c r="AJ167" s="148">
        <f>IF(ABS(AJ28-'Enterprise Financials'!AJ9)&lt;0.001,0,AJ28-'Enterprise Financials'!AJ9)</f>
        <v>0</v>
      </c>
      <c r="AK167" s="148">
        <f>IF(ABS(AK28-'Enterprise Financials'!AK9)&lt;0.001,0,AK28-'Enterprise Financials'!AK9)</f>
        <v>0</v>
      </c>
      <c r="AL167" s="148">
        <f>IF(ABS(AL28-'Enterprise Financials'!AL9)&lt;0.001,0,AL28-'Enterprise Financials'!AL9)</f>
        <v>0</v>
      </c>
      <c r="AM167" s="148"/>
      <c r="AN167" s="148">
        <f>IF(ABS(AN28-'Enterprise Financials'!AN9)&lt;0.001,0,AN28-'Enterprise Financials'!AN9)</f>
        <v>0</v>
      </c>
      <c r="AO167" s="148">
        <f>IF(ABS(AO28-'Enterprise Financials'!AO9)&lt;0.001,0,AO28-'Enterprise Financials'!AO9)</f>
        <v>0</v>
      </c>
      <c r="AP167" s="148">
        <f>IF(ABS(AP28-'Enterprise Financials'!AP9)&lt;0.001,0,AP28-'Enterprise Financials'!AP9)</f>
        <v>0</v>
      </c>
      <c r="AQ167" s="148">
        <f>IF(ABS(AQ28-'Enterprise Financials'!AQ9)&lt;0.001,0,AQ28-'Enterprise Financials'!AQ9)</f>
        <v>0</v>
      </c>
      <c r="AR167" s="148">
        <f>IF(ABS(AR28-'Enterprise Financials'!AR9)&lt;0.001,0,AR28-'Enterprise Financials'!AR9)</f>
        <v>0</v>
      </c>
      <c r="AS167" s="148">
        <f>IF(ABS(AS28-'Enterprise Financials'!AS9)&lt;0.001,0,AS28-'Enterprise Financials'!AS9)</f>
        <v>0</v>
      </c>
      <c r="AT167" s="148">
        <f>IF(ABS(AT28-'Enterprise Financials'!AT9)&lt;0.001,0,AT28-'Enterprise Financials'!AT9)</f>
        <v>0</v>
      </c>
      <c r="AU167" s="148">
        <f>IF(ABS(AU28-'Enterprise Financials'!AU9)&lt;0.001,0,AU28-'Enterprise Financials'!AU9)</f>
        <v>0</v>
      </c>
      <c r="AV167" s="148">
        <f>IF(ABS(AV28-'Enterprise Financials'!AV9)&lt;0.001,0,AV28-'Enterprise Financials'!AV9)</f>
        <v>0</v>
      </c>
      <c r="AW167" s="148">
        <f>IF(ABS(AW28-'Enterprise Financials'!AW9)&lt;0.001,0,AW28-'Enterprise Financials'!AW9)</f>
        <v>0</v>
      </c>
      <c r="AX167" s="148">
        <f>IF(ABS(AX28-'Enterprise Financials'!AX9)&lt;0.001,0,AX28-'Enterprise Financials'!AX9)</f>
        <v>0</v>
      </c>
      <c r="AY167" s="148">
        <f>IF(ABS(AY28-'Enterprise Financials'!AY9)&lt;0.001,0,AY28-'Enterprise Financials'!AY9)</f>
        <v>0</v>
      </c>
      <c r="AZ167" s="148">
        <f>IF(ABS(AZ28-'Enterprise Financials'!AZ9)&lt;0.001,0,AZ28-'Enterprise Financials'!AZ9)</f>
        <v>0</v>
      </c>
      <c r="BA167" s="148">
        <f>IF(ABS(BA28-'Enterprise Financials'!BA9)&lt;0.001,0,BA28-'Enterprise Financials'!BA9)</f>
        <v>0</v>
      </c>
    </row>
    <row r="168" spans="2:53" s="146" customFormat="1" ht="12.75" hidden="1">
      <c r="B168" s="146" t="s">
        <v>212</v>
      </c>
      <c r="H168" s="147" t="s">
        <v>192</v>
      </c>
      <c r="J168" s="148">
        <f>IF(ABS(J30-'IC&amp;SS'!J9)&lt;0.001,0,J30-'IC&amp;SS'!J9)</f>
        <v>0</v>
      </c>
      <c r="K168" s="148">
        <f>IF(ABS(K30-'IC&amp;SS'!K9)&lt;0.001,0,K30-'IC&amp;SS'!K9)</f>
        <v>0</v>
      </c>
      <c r="L168" s="148">
        <f>IF(ABS(L30-'IC&amp;SS'!L9)&lt;0.001,0,L30-'IC&amp;SS'!L9)</f>
        <v>0</v>
      </c>
      <c r="M168" s="148">
        <f>IF(ABS(M30-'IC&amp;SS'!M9)&lt;0.001,0,M30-'IC&amp;SS'!M9)</f>
        <v>0</v>
      </c>
      <c r="N168" s="148">
        <f>IF(ABS(N30-'IC&amp;SS'!N9)&lt;0.001,0,N30-'IC&amp;SS'!N9)</f>
        <v>0</v>
      </c>
      <c r="O168" s="148">
        <f>IF(ABS(O30-'IC&amp;SS'!O9)&lt;0.001,0,O30-'IC&amp;SS'!O9)</f>
        <v>0</v>
      </c>
      <c r="P168" s="148">
        <f>IF(ABS(P30-'IC&amp;SS'!P9)&lt;0.001,0,P30-'IC&amp;SS'!P9)</f>
        <v>0</v>
      </c>
      <c r="Q168" s="148">
        <f>IF(ABS(Q30-'IC&amp;SS'!Q9)&lt;0.001,0,Q30-'IC&amp;SS'!Q9)</f>
        <v>0</v>
      </c>
      <c r="R168" s="148">
        <f>IF(ABS(R30-'IC&amp;SS'!R9)&lt;0.001,0,R30-'IC&amp;SS'!R9)</f>
        <v>0</v>
      </c>
      <c r="S168" s="148">
        <f>IF(ABS(S30-'IC&amp;SS'!S9)&lt;0.001,0,S30-'IC&amp;SS'!S9)</f>
        <v>0</v>
      </c>
      <c r="T168" s="148">
        <f>IF(ABS(T30-'IC&amp;SS'!T9)&lt;0.001,0,T30-'IC&amp;SS'!T9)</f>
        <v>0</v>
      </c>
      <c r="U168" s="148">
        <f>IF(ABS(U30-'IC&amp;SS'!U9)&lt;0.001,0,U30-'IC&amp;SS'!U9)</f>
        <v>0</v>
      </c>
      <c r="V168" s="245">
        <f>IF(ABS(V30-'IC&amp;SS'!V9)&lt;0.001,0,V30-'IC&amp;SS'!V9)</f>
        <v>0</v>
      </c>
      <c r="W168" s="148">
        <f>IF(ABS(W30-'IC&amp;SS'!W9)&lt;0.001,0,W30-'IC&amp;SS'!W9)</f>
        <v>0</v>
      </c>
      <c r="X168" s="148"/>
      <c r="Y168" s="148">
        <f>IF(ABS(Y30-'IC&amp;SS'!Y9)&lt;0.001,0,Y30-'IC&amp;SS'!Y9)</f>
        <v>0</v>
      </c>
      <c r="Z168" s="148">
        <f>IF(ABS(Z30-'IC&amp;SS'!Z9)&lt;0.001,0,Z30-'IC&amp;SS'!Z9)</f>
        <v>0</v>
      </c>
      <c r="AA168" s="148">
        <f>IF(ABS(AA30-'IC&amp;SS'!AA9)&lt;0.001,0,AA30-'IC&amp;SS'!AA9)</f>
        <v>0</v>
      </c>
      <c r="AB168" s="148">
        <f>IF(ABS(AB30-'IC&amp;SS'!AB9)&lt;0.001,0,AB30-'IC&amp;SS'!AB9)</f>
        <v>0</v>
      </c>
      <c r="AC168" s="148">
        <f>IF(ABS(AC30-'IC&amp;SS'!AC9)&lt;0.001,0,AC30-'IC&amp;SS'!AC9)</f>
        <v>0</v>
      </c>
      <c r="AD168" s="148">
        <f>IF(ABS(AD30-'IC&amp;SS'!AD9)&lt;0.001,0,AD30-'IC&amp;SS'!AD9)</f>
        <v>0</v>
      </c>
      <c r="AE168" s="148">
        <f>IF(ABS(AE30-'IC&amp;SS'!AE9)&lt;0.001,0,AE30-'IC&amp;SS'!AE9)</f>
        <v>0</v>
      </c>
      <c r="AF168" s="148">
        <f>IF(ABS(AF30-'IC&amp;SS'!AF9)&lt;0.001,0,AF30-'IC&amp;SS'!AF9)</f>
        <v>0</v>
      </c>
      <c r="AG168" s="148">
        <f>IF(ABS(AG30-'IC&amp;SS'!AG9)&lt;0.001,0,AG30-'IC&amp;SS'!AG9)</f>
        <v>0</v>
      </c>
      <c r="AH168" s="148">
        <f>IF(ABS(AH30-'IC&amp;SS'!AH9)&lt;0.001,0,AH30-'IC&amp;SS'!AH9)</f>
        <v>0</v>
      </c>
      <c r="AI168" s="148">
        <f>IF(ABS(AI30-'IC&amp;SS'!AI9)&lt;0.001,0,AI30-'IC&amp;SS'!AI9)</f>
        <v>0</v>
      </c>
      <c r="AJ168" s="148">
        <f>IF(ABS(AJ30-'IC&amp;SS'!AJ9)&lt;0.001,0,AJ30-'IC&amp;SS'!AJ9)</f>
        <v>0</v>
      </c>
      <c r="AK168" s="148">
        <f>IF(ABS(AK30-'IC&amp;SS'!AK9)&lt;0.001,0,AK30-'IC&amp;SS'!AK9)</f>
        <v>0</v>
      </c>
      <c r="AL168" s="148">
        <f>IF(ABS(AL30-'IC&amp;SS'!AL9)&lt;0.001,0,AL30-'IC&amp;SS'!AL9)</f>
        <v>0</v>
      </c>
      <c r="AM168" s="148"/>
      <c r="AN168" s="148">
        <f>IF(ABS(AN30-'IC&amp;SS'!AN9)&lt;0.001,0,AN30-'IC&amp;SS'!AN9)</f>
        <v>0</v>
      </c>
      <c r="AO168" s="148">
        <f>IF(ABS(AO30-'IC&amp;SS'!AO9)&lt;0.001,0,AO30-'IC&amp;SS'!AO9)</f>
        <v>0</v>
      </c>
      <c r="AP168" s="148">
        <f>IF(ABS(AP30-'IC&amp;SS'!AP9)&lt;0.001,0,AP30-'IC&amp;SS'!AP9)</f>
        <v>0</v>
      </c>
      <c r="AQ168" s="148">
        <f>IF(ABS(AQ30-'IC&amp;SS'!AQ9)&lt;0.001,0,AQ30-'IC&amp;SS'!AQ9)</f>
        <v>0</v>
      </c>
      <c r="AR168" s="148">
        <f>IF(ABS(AR30-'IC&amp;SS'!AR9)&lt;0.001,0,AR30-'IC&amp;SS'!AR9)</f>
        <v>0</v>
      </c>
      <c r="AS168" s="148">
        <f>IF(ABS(AS30-'IC&amp;SS'!AS9)&lt;0.001,0,AS30-'IC&amp;SS'!AS9)</f>
        <v>0</v>
      </c>
      <c r="AT168" s="148">
        <f>IF(ABS(AT30-'IC&amp;SS'!AT9)&lt;0.001,0,AT30-'IC&amp;SS'!AT9)</f>
        <v>0</v>
      </c>
      <c r="AU168" s="148">
        <f>IF(ABS(AU30-'IC&amp;SS'!AU9)&lt;0.001,0,AU30-'IC&amp;SS'!AU9)</f>
        <v>0</v>
      </c>
      <c r="AV168" s="148">
        <f>IF(ABS(AV30-'IC&amp;SS'!AV9)&lt;0.001,0,AV30-'IC&amp;SS'!AV9)</f>
        <v>0</v>
      </c>
      <c r="AW168" s="148">
        <f>IF(ABS(AW30-'IC&amp;SS'!AW9)&lt;0.001,0,AW30-'IC&amp;SS'!AW9)</f>
        <v>0</v>
      </c>
      <c r="AX168" s="148">
        <f>IF(ABS(AX30-'IC&amp;SS'!AX9)&lt;0.001,0,AX30-'IC&amp;SS'!AX9)</f>
        <v>0</v>
      </c>
      <c r="AY168" s="148">
        <f>IF(ABS(AY30-'IC&amp;SS'!AY9)&lt;0.001,0,AY30-'IC&amp;SS'!AY9)</f>
        <v>0</v>
      </c>
      <c r="AZ168" s="148">
        <f>IF(ABS(AZ30-'IC&amp;SS'!AZ9)&lt;0.001,0,AZ30-'IC&amp;SS'!AZ9)</f>
        <v>0</v>
      </c>
      <c r="BA168" s="148">
        <f>IF(ABS(BA30-'IC&amp;SS'!BA9)&lt;0.001,0,BA30-'IC&amp;SS'!BA9)</f>
        <v>0</v>
      </c>
    </row>
    <row r="169" spans="2:53" s="211" customFormat="1" ht="12.75" hidden="1">
      <c r="H169" s="13"/>
      <c r="V169" s="90"/>
    </row>
    <row r="170" spans="2:53" s="146" customFormat="1" ht="12.75" hidden="1">
      <c r="B170" s="146" t="s">
        <v>304</v>
      </c>
      <c r="H170" s="147" t="s">
        <v>192</v>
      </c>
      <c r="J170" s="185"/>
      <c r="K170" s="185"/>
      <c r="L170" s="185"/>
      <c r="M170" s="185"/>
      <c r="N170" s="245">
        <f>IF(ABS(N61-'France Financials'!N$32)&lt;0.001,0,N61-'France Financials'!N$32)</f>
        <v>0</v>
      </c>
      <c r="O170" s="148">
        <f>IF(ABS(O61-'France Financials'!O$32)&lt;0.001,0,O61-'France Financials'!O$32)</f>
        <v>0</v>
      </c>
      <c r="P170" s="185"/>
      <c r="Q170" s="185"/>
      <c r="R170" s="185"/>
      <c r="S170" s="185"/>
      <c r="T170" s="185"/>
      <c r="U170" s="185"/>
      <c r="V170" s="245">
        <f>IF(V61="na ",0,IF(ABS(V61-'France Financials'!V$32)&lt;0.001,0,V61-'France Financials'!V$32))</f>
        <v>0</v>
      </c>
      <c r="W170" s="148">
        <f>IF(ABS(W61-'France Financials'!W$32)&lt;0.001,0,W61-'France Financials'!W$32)</f>
        <v>0</v>
      </c>
      <c r="X170" s="148"/>
      <c r="Y170" s="185"/>
      <c r="Z170" s="185"/>
      <c r="AA170" s="185"/>
      <c r="AB170" s="185"/>
      <c r="AC170" s="148">
        <f>IF(ABS(AC61-'France Financials'!AC$32)&lt;0.001,0,AC61-'France Financials'!AC$32)</f>
        <v>0</v>
      </c>
      <c r="AD170" s="148">
        <f>IF(ABS(AD61-'France Financials'!AD$32)&lt;0.001,0,AD61-'France Financials'!AD$32)</f>
        <v>0</v>
      </c>
      <c r="AE170" s="185"/>
      <c r="AF170" s="185"/>
      <c r="AG170" s="185"/>
      <c r="AH170" s="185"/>
      <c r="AI170" s="185"/>
      <c r="AJ170" s="185"/>
      <c r="AK170" s="148">
        <f>IF(ABS(AK61-'France Financials'!AK$32)&lt;0.001,0,AK61-'France Financials'!AK$32)</f>
        <v>0</v>
      </c>
      <c r="AL170" s="148">
        <f>IF(ABS(AL61-'France Financials'!AL$32)&lt;0.001,0,AL61-'France Financials'!AL$32)</f>
        <v>0</v>
      </c>
      <c r="AM170" s="148"/>
      <c r="AN170" s="185"/>
      <c r="AO170" s="185"/>
      <c r="AP170" s="185"/>
      <c r="AQ170" s="185"/>
      <c r="AR170" s="148">
        <f>IF(ABS(AR61-'France Financials'!AR$32)&lt;0.001,0,AR61-'France Financials'!AR$32)</f>
        <v>0</v>
      </c>
      <c r="AS170" s="148">
        <f>IF(ABS(AS61-'France Financials'!AS$32)&lt;0.001,0,AS61-'France Financials'!AS$32)</f>
        <v>0</v>
      </c>
      <c r="AT170" s="185"/>
      <c r="AU170" s="185"/>
      <c r="AV170" s="185"/>
      <c r="AW170" s="185"/>
      <c r="AX170" s="185"/>
      <c r="AY170" s="185"/>
      <c r="AZ170" s="148">
        <f>IF(ABS(AZ61-'France Financials'!AZ$32)&lt;0.001,0,AZ61-'France Financials'!AZ$32)</f>
        <v>0</v>
      </c>
      <c r="BA170" s="148">
        <f>IF(ABS(BA61-'France Financials'!BA$32)&lt;0.001,0,BA61-'France Financials'!BA$32)</f>
        <v>0</v>
      </c>
    </row>
    <row r="171" spans="2:53" s="146" customFormat="1" ht="12.75" hidden="1">
      <c r="B171" s="146" t="s">
        <v>305</v>
      </c>
      <c r="H171" s="147" t="s">
        <v>192</v>
      </c>
      <c r="J171" s="185"/>
      <c r="K171" s="185"/>
      <c r="L171" s="185"/>
      <c r="M171" s="185"/>
      <c r="N171" s="148">
        <f>IF(ABS(N63-'Europe Financials'!N$28)&lt;0.001,0,N63-'Europe Financials'!N$28)</f>
        <v>0</v>
      </c>
      <c r="O171" s="148">
        <f>IF(ABS(O63-'Europe Financials'!O$28)&lt;0.001,0,O63-'Europe Financials'!O$28)</f>
        <v>0</v>
      </c>
      <c r="P171" s="185"/>
      <c r="Q171" s="185"/>
      <c r="R171" s="185"/>
      <c r="S171" s="185"/>
      <c r="T171" s="185"/>
      <c r="U171" s="185"/>
      <c r="V171" s="245">
        <f>IF(ABS(V63-'Europe Financials'!V$28)&lt;0.001,0,V63-'Europe Financials'!V$28)</f>
        <v>0</v>
      </c>
      <c r="W171" s="148">
        <f>IF(ABS(W63-'Europe Financials'!W$28)&lt;0.001,0,W63-'Europe Financials'!W$28)</f>
        <v>0</v>
      </c>
      <c r="X171" s="148"/>
      <c r="Y171" s="185"/>
      <c r="Z171" s="185"/>
      <c r="AA171" s="185"/>
      <c r="AB171" s="185"/>
      <c r="AC171" s="148">
        <f>IF(ABS(AC63-'Europe Financials'!AC$28)&lt;0.001,0,AC63-'Europe Financials'!AC$28)</f>
        <v>0</v>
      </c>
      <c r="AD171" s="148">
        <f>IF(ABS(AD63-'Europe Financials'!AD$28)&lt;0.001,0,AD63-'Europe Financials'!AD$28)</f>
        <v>0</v>
      </c>
      <c r="AE171" s="185"/>
      <c r="AF171" s="185"/>
      <c r="AG171" s="185"/>
      <c r="AH171" s="185"/>
      <c r="AI171" s="185"/>
      <c r="AJ171" s="185"/>
      <c r="AK171" s="148">
        <f>IF(ABS(AK63-'Europe Financials'!AK$28)&lt;0.001,0,AK63-'Europe Financials'!AK$28)</f>
        <v>0</v>
      </c>
      <c r="AL171" s="148">
        <f>IF(ABS(AL63-'Europe Financials'!AL$28)&lt;0.001,0,AL63-'Europe Financials'!AL$28)</f>
        <v>0</v>
      </c>
      <c r="AM171" s="148"/>
      <c r="AN171" s="185"/>
      <c r="AO171" s="185"/>
      <c r="AP171" s="185"/>
      <c r="AQ171" s="185"/>
      <c r="AR171" s="148">
        <f>IF(ABS(AR63-'Europe Financials'!AR$28)&lt;0.001,0,AR63-'Europe Financials'!AR$28)</f>
        <v>0</v>
      </c>
      <c r="AS171" s="148">
        <f>IF(ABS(AS63-'Europe Financials'!AS$28)&lt;0.001,0,AS63-'Europe Financials'!AS$28)</f>
        <v>0</v>
      </c>
      <c r="AT171" s="185"/>
      <c r="AU171" s="185"/>
      <c r="AV171" s="185"/>
      <c r="AW171" s="185"/>
      <c r="AX171" s="185"/>
      <c r="AY171" s="185"/>
      <c r="AZ171" s="148">
        <f>IF(ABS(AZ63-'Europe Financials'!AZ$28)&lt;0.001,0,AZ63-'Europe Financials'!AZ$28)</f>
        <v>0</v>
      </c>
      <c r="BA171" s="148">
        <f>IF(ABS(BA63-'Europe Financials'!BA$28)&lt;0.001,0,BA63-'Europe Financials'!BA$28)</f>
        <v>0</v>
      </c>
    </row>
    <row r="172" spans="2:53" s="146" customFormat="1" ht="12.75" hidden="1">
      <c r="B172" s="146" t="s">
        <v>306</v>
      </c>
      <c r="H172" s="147" t="s">
        <v>192</v>
      </c>
      <c r="J172" s="185"/>
      <c r="K172" s="185"/>
      <c r="L172" s="185"/>
      <c r="M172" s="185"/>
      <c r="N172" s="148">
        <f>IF(ABS(N65-'Spain Financials'!N$28)&lt;0.001,0,N65-'Spain Financials'!N$28)</f>
        <v>0</v>
      </c>
      <c r="O172" s="148">
        <f>IF(ABS(O65-'Spain Financials'!O$28)&lt;0.001,0,O65-'Spain Financials'!O$28)</f>
        <v>0</v>
      </c>
      <c r="P172" s="185"/>
      <c r="Q172" s="185"/>
      <c r="R172" s="185"/>
      <c r="S172" s="185"/>
      <c r="T172" s="185"/>
      <c r="U172" s="185"/>
      <c r="V172" s="245">
        <f>IF(ABS(V65-'Spain Financials'!V$28)&lt;0.001,0,V65-'Spain Financials'!V$28)</f>
        <v>0</v>
      </c>
      <c r="W172" s="148">
        <f>IF(ABS(W65-'Spain Financials'!W$28)&lt;0.001,0,W65-'Spain Financials'!W$28)</f>
        <v>0</v>
      </c>
      <c r="X172" s="148"/>
      <c r="Y172" s="185"/>
      <c r="Z172" s="185"/>
      <c r="AA172" s="185"/>
      <c r="AB172" s="185"/>
      <c r="AC172" s="148">
        <f>IF(ABS(AC65-'Spain Financials'!AC$28)&lt;0.001,0,AC65-'Spain Financials'!AC$28)</f>
        <v>0</v>
      </c>
      <c r="AD172" s="148">
        <f>IF(ABS(AD65-'Spain Financials'!AD$28)&lt;0.001,0,AD65-'Spain Financials'!AD$28)</f>
        <v>0</v>
      </c>
      <c r="AE172" s="185"/>
      <c r="AF172" s="185"/>
      <c r="AG172" s="185"/>
      <c r="AH172" s="185"/>
      <c r="AI172" s="185"/>
      <c r="AJ172" s="185"/>
      <c r="AK172" s="148">
        <f>IF(ABS(AK65-'Spain Financials'!AK$28)&lt;0.001,0,AK65-'Spain Financials'!AK$28)</f>
        <v>0</v>
      </c>
      <c r="AL172" s="148">
        <f>IF(ABS(AL65-'Spain Financials'!AL$28)&lt;0.001,0,AL65-'Spain Financials'!AL$28)</f>
        <v>0</v>
      </c>
      <c r="AM172" s="148"/>
      <c r="AN172" s="185"/>
      <c r="AO172" s="185"/>
      <c r="AP172" s="185"/>
      <c r="AQ172" s="185"/>
      <c r="AR172" s="148">
        <f>IF(ABS(AR65-'Spain Financials'!AR$28)&lt;0.001,0,AR65-'Spain Financials'!AR$28)</f>
        <v>0</v>
      </c>
      <c r="AS172" s="148">
        <f>IF(ABS(AS65-'Spain Financials'!AS$28)&lt;0.001,0,AS65-'Spain Financials'!AS$28)</f>
        <v>0</v>
      </c>
      <c r="AT172" s="185"/>
      <c r="AU172" s="185"/>
      <c r="AV172" s="185"/>
      <c r="AW172" s="185"/>
      <c r="AX172" s="185"/>
      <c r="AY172" s="185"/>
      <c r="AZ172" s="148">
        <f>IF(ABS(AZ65-'Spain Financials'!AZ$28)&lt;0.001,0,AZ65-'Spain Financials'!AZ$28)</f>
        <v>0</v>
      </c>
      <c r="BA172" s="148">
        <f>IF(ABS(BA65-'Spain Financials'!BA$28)&lt;0.001,0,BA65-'Spain Financials'!BA$28)</f>
        <v>0</v>
      </c>
    </row>
    <row r="173" spans="2:53" s="146" customFormat="1" ht="12.75" hidden="1">
      <c r="B173" s="146" t="s">
        <v>307</v>
      </c>
      <c r="H173" s="147" t="s">
        <v>192</v>
      </c>
      <c r="J173" s="185"/>
      <c r="K173" s="185"/>
      <c r="L173" s="185"/>
      <c r="M173" s="185"/>
      <c r="N173" s="148">
        <f>IF(ABS(N67-'Poland Financials'!N$32)&lt;0.001,0,N67-'Poland Financials'!N$32)</f>
        <v>0</v>
      </c>
      <c r="O173" s="148">
        <f>IF(ABS(O67-'Poland Financials'!O$32)&lt;0.001,0,O67-'Poland Financials'!O$32)</f>
        <v>0</v>
      </c>
      <c r="P173" s="185"/>
      <c r="Q173" s="185"/>
      <c r="R173" s="185"/>
      <c r="S173" s="185"/>
      <c r="T173" s="185"/>
      <c r="U173" s="185"/>
      <c r="V173" s="245">
        <f>IF(ABS(V67-'Poland Financials'!V$32)&lt;0.001,0,V67-'Poland Financials'!V$32)</f>
        <v>0</v>
      </c>
      <c r="W173" s="148">
        <f>IF(ABS(W67-'Poland Financials'!W$32)&lt;0.001,0,W67-'Poland Financials'!W$32)</f>
        <v>0</v>
      </c>
      <c r="X173" s="148"/>
      <c r="Y173" s="185"/>
      <c r="Z173" s="185"/>
      <c r="AA173" s="185"/>
      <c r="AB173" s="185"/>
      <c r="AC173" s="148">
        <f>IF(ABS(AC67-'Poland Financials'!AC$32)&lt;0.001,0,AC67-'Poland Financials'!AC$32)</f>
        <v>0</v>
      </c>
      <c r="AD173" s="148">
        <f>IF(ABS(AD67-'Poland Financials'!AD$32)&lt;0.001,0,AD67-'Poland Financials'!AD$32)</f>
        <v>0</v>
      </c>
      <c r="AE173" s="185"/>
      <c r="AF173" s="185"/>
      <c r="AG173" s="185"/>
      <c r="AH173" s="185"/>
      <c r="AI173" s="185"/>
      <c r="AJ173" s="185"/>
      <c r="AK173" s="148">
        <f>IF(ABS(AK67-'Poland Financials'!AK$32)&lt;0.001,0,AK67-'Poland Financials'!AK$32)</f>
        <v>0</v>
      </c>
      <c r="AL173" s="148">
        <f>IF(ABS(AL67-'Poland Financials'!AL$32)&lt;0.001,0,AL67-'Poland Financials'!AL$32)</f>
        <v>0</v>
      </c>
      <c r="AM173" s="148"/>
      <c r="AN173" s="185"/>
      <c r="AO173" s="185"/>
      <c r="AP173" s="185"/>
      <c r="AQ173" s="185"/>
      <c r="AR173" s="148">
        <f>IF(ABS(AR67-'Poland Financials'!AR$32)&lt;0.001,0,AR67-'Poland Financials'!AR$32)</f>
        <v>0</v>
      </c>
      <c r="AS173" s="148">
        <f>IF(ABS(AS67-'Poland Financials'!AS$32)&lt;0.001,0,AS67-'Poland Financials'!AS$32)</f>
        <v>0</v>
      </c>
      <c r="AT173" s="185"/>
      <c r="AU173" s="185"/>
      <c r="AV173" s="185"/>
      <c r="AW173" s="185"/>
      <c r="AX173" s="185"/>
      <c r="AY173" s="185"/>
      <c r="AZ173" s="148">
        <f>IF(ABS(AZ67-'Poland Financials'!AZ$32)&lt;0.001,0,AZ67-'Poland Financials'!AZ$32)</f>
        <v>0</v>
      </c>
      <c r="BA173" s="148">
        <f>IF(ABS(BA67-'Poland Financials'!BA$32)&lt;0.001,0,BA67-'Poland Financials'!BA$32)</f>
        <v>0</v>
      </c>
    </row>
    <row r="174" spans="2:53" s="146" customFormat="1" ht="12.75" hidden="1">
      <c r="B174" s="146" t="s">
        <v>308</v>
      </c>
      <c r="H174" s="147" t="s">
        <v>192</v>
      </c>
      <c r="J174" s="185"/>
      <c r="K174" s="185"/>
      <c r="L174" s="185"/>
      <c r="M174" s="185"/>
      <c r="N174" s="148">
        <f>IF(ABS(N69-'Belgium &amp; Luxembourg Financials'!N$28)&lt;0.001,0,N69-'Belgium &amp; Luxembourg Financials'!N$28)</f>
        <v>0</v>
      </c>
      <c r="O174" s="148">
        <f>IF(ABS(O69-'Belgium &amp; Luxembourg Financials'!O$28)&lt;0.001,0,O69-'Belgium &amp; Luxembourg Financials'!O$28)</f>
        <v>0</v>
      </c>
      <c r="P174" s="185"/>
      <c r="Q174" s="185"/>
      <c r="R174" s="185"/>
      <c r="S174" s="185"/>
      <c r="T174" s="185"/>
      <c r="U174" s="185"/>
      <c r="V174" s="245">
        <f>IF(ABS(V69-'Belgium &amp; Luxembourg Financials'!V$28)&lt;0.001,0,V69-'Belgium &amp; Luxembourg Financials'!V$28)</f>
        <v>0</v>
      </c>
      <c r="W174" s="148">
        <f>IF(ABS(W69-'Belgium &amp; Luxembourg Financials'!W$28)&lt;0.001,0,W69-'Belgium &amp; Luxembourg Financials'!W$28)</f>
        <v>0</v>
      </c>
      <c r="X174" s="148"/>
      <c r="Y174" s="185"/>
      <c r="Z174" s="185"/>
      <c r="AA174" s="185"/>
      <c r="AB174" s="185"/>
      <c r="AC174" s="148">
        <f>IF(ABS(AC69-'Belgium &amp; Luxembourg Financials'!AC$28)&lt;0.001,0,AC69-'Belgium &amp; Luxembourg Financials'!AC$28)</f>
        <v>0</v>
      </c>
      <c r="AD174" s="148">
        <f>IF(ABS(AD69-'Belgium &amp; Luxembourg Financials'!AD$28)&lt;0.001,0,AD69-'Belgium &amp; Luxembourg Financials'!AD$28)</f>
        <v>0</v>
      </c>
      <c r="AE174" s="185"/>
      <c r="AF174" s="185"/>
      <c r="AG174" s="185"/>
      <c r="AH174" s="185"/>
      <c r="AI174" s="185"/>
      <c r="AJ174" s="185"/>
      <c r="AK174" s="148">
        <f>IF(ABS(AK69-'Belgium &amp; Luxembourg Financials'!AK$28)&lt;0.001,0,AK69-'Belgium &amp; Luxembourg Financials'!AK$28)</f>
        <v>0</v>
      </c>
      <c r="AL174" s="148">
        <f>IF(ABS(AL69-'Belgium &amp; Luxembourg Financials'!AL$28)&lt;0.001,0,AL69-'Belgium &amp; Luxembourg Financials'!AL$28)</f>
        <v>0</v>
      </c>
      <c r="AM174" s="148"/>
      <c r="AN174" s="185"/>
      <c r="AO174" s="185"/>
      <c r="AP174" s="185"/>
      <c r="AQ174" s="185"/>
      <c r="AR174" s="148">
        <f>IF(ABS(AR69-'Belgium &amp; Luxembourg Financials'!AR$28)&lt;0.001,0,AR69-'Belgium &amp; Luxembourg Financials'!AR$28)</f>
        <v>0</v>
      </c>
      <c r="AS174" s="148">
        <f>IF(ABS(AS69-'Belgium &amp; Luxembourg Financials'!AS$28)&lt;0.001,0,AS69-'Belgium &amp; Luxembourg Financials'!AS$28)</f>
        <v>0</v>
      </c>
      <c r="AT174" s="185"/>
      <c r="AU174" s="185"/>
      <c r="AV174" s="185"/>
      <c r="AW174" s="185"/>
      <c r="AX174" s="185"/>
      <c r="AY174" s="185"/>
      <c r="AZ174" s="148">
        <f>IF(ABS(AZ69-'Belgium &amp; Luxembourg Financials'!AZ$28)&lt;0.001,0,AZ69-'Belgium &amp; Luxembourg Financials'!AZ$28)</f>
        <v>0</v>
      </c>
      <c r="BA174" s="148">
        <f>IF(ABS(BA69-'Belgium &amp; Luxembourg Financials'!BA$28)&lt;0.001,0,BA69-'Belgium &amp; Luxembourg Financials'!BA$28)</f>
        <v>0</v>
      </c>
    </row>
    <row r="175" spans="2:53" s="146" customFormat="1" ht="12.75" hidden="1">
      <c r="B175" s="146" t="s">
        <v>309</v>
      </c>
      <c r="H175" s="147" t="s">
        <v>192</v>
      </c>
      <c r="J175" s="185"/>
      <c r="K175" s="185"/>
      <c r="L175" s="185"/>
      <c r="M175" s="185"/>
      <c r="N175" s="148">
        <f>IF(ABS(N71-'Central Europe Financials'!N$36)&lt;0.001,0,N71-'Central Europe Financials'!N$36)</f>
        <v>0</v>
      </c>
      <c r="O175" s="148">
        <f>IF(ABS(O71-'Central Europe Financials'!O$36)&lt;0.001,0,O71-'Central Europe Financials'!O$36)</f>
        <v>0</v>
      </c>
      <c r="P175" s="185"/>
      <c r="Q175" s="185"/>
      <c r="R175" s="185"/>
      <c r="S175" s="185"/>
      <c r="T175" s="185"/>
      <c r="U175" s="185"/>
      <c r="V175" s="245">
        <f>IF(ABS(V71-'Central Europe Financials'!V$36)&lt;0.001,0,V71-'Central Europe Financials'!V$36)</f>
        <v>0</v>
      </c>
      <c r="W175" s="148">
        <f>IF(ABS(W71-'Central Europe Financials'!W$36)&lt;0.001,0,W71-'Central Europe Financials'!W$36)</f>
        <v>0</v>
      </c>
      <c r="X175" s="148"/>
      <c r="Y175" s="185"/>
      <c r="Z175" s="185"/>
      <c r="AA175" s="185"/>
      <c r="AB175" s="185"/>
      <c r="AC175" s="148">
        <f>IF(ABS(AC71-'Central Europe Financials'!AC$36)&lt;0.001,0,AC71-'Central Europe Financials'!AC$36)</f>
        <v>0</v>
      </c>
      <c r="AD175" s="148">
        <f>IF(ABS(AD71-'Central Europe Financials'!AD$36)&lt;0.001,0,AD71-'Central Europe Financials'!AD$36)</f>
        <v>0</v>
      </c>
      <c r="AE175" s="185"/>
      <c r="AF175" s="185"/>
      <c r="AG175" s="185"/>
      <c r="AH175" s="185"/>
      <c r="AI175" s="185"/>
      <c r="AJ175" s="185"/>
      <c r="AK175" s="148">
        <f>IF(ABS(AK71-'Central Europe Financials'!AK$36)&lt;0.001,0,AK71-'Central Europe Financials'!AK$36)</f>
        <v>0</v>
      </c>
      <c r="AL175" s="148">
        <f>IF(ABS(AL71-'Central Europe Financials'!AL$36)&lt;0.001,0,AL71-'Central Europe Financials'!AL$36)</f>
        <v>0</v>
      </c>
      <c r="AM175" s="148"/>
      <c r="AN175" s="185"/>
      <c r="AO175" s="185"/>
      <c r="AP175" s="185"/>
      <c r="AQ175" s="185"/>
      <c r="AR175" s="148">
        <f>IF(ABS(AR71-'Central Europe Financials'!AR$36)&lt;0.001,0,AR71-'Central Europe Financials'!AR$36)</f>
        <v>0</v>
      </c>
      <c r="AS175" s="148">
        <f>IF(ABS(AS71-'Central Europe Financials'!AS$36)&lt;0.001,0,AS71-'Central Europe Financials'!AS$36)</f>
        <v>0</v>
      </c>
      <c r="AT175" s="185"/>
      <c r="AU175" s="185"/>
      <c r="AV175" s="185"/>
      <c r="AW175" s="185"/>
      <c r="AX175" s="185"/>
      <c r="AY175" s="185"/>
      <c r="AZ175" s="148">
        <f>IF(ABS(AZ71-'Central Europe Financials'!AZ$36)&lt;0.001,0,AZ71-'Central Europe Financials'!AZ$36)</f>
        <v>0</v>
      </c>
      <c r="BA175" s="148">
        <f>IF(ABS(BA71-'Central Europe Financials'!BA$36)&lt;0.001,0,BA71-'Central Europe Financials'!BA$36)</f>
        <v>0</v>
      </c>
    </row>
    <row r="176" spans="2:53" s="146" customFormat="1" ht="12.75" hidden="1">
      <c r="B176" s="146" t="s">
        <v>310</v>
      </c>
      <c r="H176" s="147" t="s">
        <v>192</v>
      </c>
      <c r="J176" s="185"/>
      <c r="K176" s="185"/>
      <c r="L176" s="185"/>
      <c r="M176" s="185"/>
      <c r="N176" s="148">
        <f>IF(ABS(N74-'A&amp;ME Financials'!N$47)&lt;0.001,0,N74-'A&amp;ME Financials'!N$47)</f>
        <v>0</v>
      </c>
      <c r="O176" s="148">
        <f>IF(ABS(O74-'A&amp;ME Financials'!O$47)&lt;0.001,0,O74-'A&amp;ME Financials'!O$47)</f>
        <v>0</v>
      </c>
      <c r="P176" s="185"/>
      <c r="Q176" s="185"/>
      <c r="R176" s="185"/>
      <c r="S176" s="185"/>
      <c r="T176" s="185"/>
      <c r="U176" s="185"/>
      <c r="V176" s="245">
        <f>IF(ABS(V74-'A&amp;ME Financials'!V$47)&lt;0.001,0,V74-'A&amp;ME Financials'!V$47)</f>
        <v>0</v>
      </c>
      <c r="W176" s="148">
        <f>IF(ABS(W74-'A&amp;ME Financials'!W$47)&lt;0.001,0,W74-'A&amp;ME Financials'!W$47)</f>
        <v>0</v>
      </c>
      <c r="X176" s="148"/>
      <c r="Y176" s="185"/>
      <c r="Z176" s="185"/>
      <c r="AA176" s="185"/>
      <c r="AB176" s="185"/>
      <c r="AC176" s="148">
        <f>IF(ABS(AC74-'A&amp;ME Financials'!AC$47)&lt;0.001,0,AC74-'A&amp;ME Financials'!AC$47)</f>
        <v>0</v>
      </c>
      <c r="AD176" s="148">
        <f>IF(ABS(AD74-'A&amp;ME Financials'!AD$47)&lt;0.001,0,AD74-'A&amp;ME Financials'!AD$47)</f>
        <v>0</v>
      </c>
      <c r="AE176" s="185"/>
      <c r="AF176" s="185"/>
      <c r="AG176" s="185"/>
      <c r="AH176" s="185"/>
      <c r="AI176" s="185"/>
      <c r="AJ176" s="185"/>
      <c r="AK176" s="148">
        <f>IF(ABS(AK74-'A&amp;ME Financials'!AK$47)&lt;0.001,0,AK74-'A&amp;ME Financials'!AK$47)</f>
        <v>0</v>
      </c>
      <c r="AL176" s="148">
        <f>IF(ABS(AL74-'A&amp;ME Financials'!AL$47)&lt;0.001,0,AL74-'A&amp;ME Financials'!AL$47)</f>
        <v>0</v>
      </c>
      <c r="AM176" s="148"/>
      <c r="AN176" s="185"/>
      <c r="AO176" s="185"/>
      <c r="AP176" s="185"/>
      <c r="AQ176" s="185"/>
      <c r="AR176" s="148">
        <f>IF(ABS(AR74-'A&amp;ME Financials'!AR$47)&lt;0.001,0,AR74-'A&amp;ME Financials'!AR$47)</f>
        <v>0</v>
      </c>
      <c r="AS176" s="148">
        <f>IF(ABS(AS74-'A&amp;ME Financials'!AS$47)&lt;0.001,0,AS74-'A&amp;ME Financials'!AS$47)</f>
        <v>0</v>
      </c>
      <c r="AT176" s="185"/>
      <c r="AU176" s="185"/>
      <c r="AV176" s="185"/>
      <c r="AW176" s="185"/>
      <c r="AX176" s="185"/>
      <c r="AY176" s="185"/>
      <c r="AZ176" s="148">
        <f>IF(ABS(AZ74-'A&amp;ME Financials'!AZ$47)&lt;0.001,0,AZ74-'A&amp;ME Financials'!AZ$47)</f>
        <v>0</v>
      </c>
      <c r="BA176" s="148">
        <f>IF(ABS(BA74-'A&amp;ME Financials'!BA$47)&lt;0.001,0,BA74-'A&amp;ME Financials'!BA$47)</f>
        <v>0</v>
      </c>
    </row>
    <row r="177" spans="2:53" s="146" customFormat="1" ht="12.75" hidden="1">
      <c r="B177" s="146" t="s">
        <v>311</v>
      </c>
      <c r="H177" s="147" t="s">
        <v>192</v>
      </c>
      <c r="J177" s="185"/>
      <c r="K177" s="185"/>
      <c r="L177" s="185"/>
      <c r="M177" s="185"/>
      <c r="N177" s="245">
        <f>IF(ABS(N76-'Enterprise Financials'!N$28)&lt;0.001,0,N76-'Enterprise Financials'!N$28)</f>
        <v>0</v>
      </c>
      <c r="O177" s="148">
        <f>IF(ABS(O76-'Enterprise Financials'!O$28)&lt;0.001,0,O76-'Enterprise Financials'!O$28)</f>
        <v>0</v>
      </c>
      <c r="P177" s="185"/>
      <c r="Q177" s="185"/>
      <c r="R177" s="185"/>
      <c r="S177" s="185"/>
      <c r="T177" s="185"/>
      <c r="U177" s="185"/>
      <c r="V177" s="245">
        <f>IF(V76="na ",0,IF(ABS(V76-'Enterprise Financials'!V$28)&lt;0.001,0,V76-'Enterprise Financials'!V$28))</f>
        <v>0</v>
      </c>
      <c r="W177" s="148">
        <f>IF(ABS(W76-'Enterprise Financials'!W$28)&lt;0.001,0,W76-'Enterprise Financials'!W$28)</f>
        <v>0</v>
      </c>
      <c r="X177" s="148"/>
      <c r="Y177" s="185"/>
      <c r="Z177" s="185"/>
      <c r="AA177" s="185"/>
      <c r="AB177" s="185"/>
      <c r="AC177" s="148">
        <f>IF(ABS(AC76-'Enterprise Financials'!AC$28)&lt;0.001,0,AC76-'Enterprise Financials'!AC$28)</f>
        <v>0</v>
      </c>
      <c r="AD177" s="148">
        <f>IF(ABS(AD76-'Enterprise Financials'!AD$28)&lt;0.001,0,AD76-'Enterprise Financials'!AD$28)</f>
        <v>0</v>
      </c>
      <c r="AE177" s="185"/>
      <c r="AF177" s="185"/>
      <c r="AG177" s="185"/>
      <c r="AH177" s="185"/>
      <c r="AI177" s="185"/>
      <c r="AJ177" s="185"/>
      <c r="AK177" s="148">
        <f>IF(ABS(AK76-'Enterprise Financials'!AK$28)&lt;0.001,0,AK76-'Enterprise Financials'!AK$28)</f>
        <v>0</v>
      </c>
      <c r="AL177" s="148">
        <f>IF(ABS(AL76-'Enterprise Financials'!AL$28)&lt;0.001,0,AL76-'Enterprise Financials'!AL$28)</f>
        <v>0</v>
      </c>
      <c r="AM177" s="148"/>
      <c r="AN177" s="185"/>
      <c r="AO177" s="185"/>
      <c r="AP177" s="185"/>
      <c r="AQ177" s="185"/>
      <c r="AR177" s="148">
        <f>IF(ABS(AR76-'Enterprise Financials'!AR$28)&lt;0.001,0,AR76-'Enterprise Financials'!AR$28)</f>
        <v>0</v>
      </c>
      <c r="AS177" s="148">
        <f>IF(ABS(AS76-'Enterprise Financials'!AS$28)&lt;0.001,0,AS76-'Enterprise Financials'!AS$28)</f>
        <v>0</v>
      </c>
      <c r="AT177" s="185"/>
      <c r="AU177" s="185"/>
      <c r="AV177" s="185"/>
      <c r="AW177" s="185"/>
      <c r="AX177" s="185"/>
      <c r="AY177" s="185"/>
      <c r="AZ177" s="148">
        <f>IF(ABS(AZ76-'Enterprise Financials'!AZ$28)&lt;0.001,0,AZ76-'Enterprise Financials'!AZ$28)</f>
        <v>0</v>
      </c>
      <c r="BA177" s="148">
        <f>IF(ABS(BA76-'Enterprise Financials'!BA$28)&lt;0.001,0,BA76-'Enterprise Financials'!BA$28)</f>
        <v>0</v>
      </c>
    </row>
    <row r="178" spans="2:53" s="146" customFormat="1" ht="12.75" hidden="1">
      <c r="B178" s="146" t="s">
        <v>312</v>
      </c>
      <c r="H178" s="147" t="s">
        <v>192</v>
      </c>
      <c r="J178" s="185"/>
      <c r="K178" s="185"/>
      <c r="L178" s="185"/>
      <c r="M178" s="185"/>
      <c r="N178" s="148">
        <f>IF(ABS(N78-'IC&amp;SS'!N$28)&lt;0.001,0,N78-'IC&amp;SS'!N$28)</f>
        <v>0</v>
      </c>
      <c r="O178" s="148">
        <f>IF(ABS(O78-'IC&amp;SS'!O$28)&lt;0.001,0,O78-'IC&amp;SS'!O$28)</f>
        <v>0</v>
      </c>
      <c r="P178" s="185"/>
      <c r="Q178" s="185"/>
      <c r="R178" s="185"/>
      <c r="S178" s="185"/>
      <c r="T178" s="185"/>
      <c r="U178" s="185"/>
      <c r="V178" s="245">
        <f>IF(ABS(V78-'IC&amp;SS'!V$28)&lt;0.001,0,V78-'IC&amp;SS'!V$28)</f>
        <v>0</v>
      </c>
      <c r="W178" s="148">
        <f>IF(ABS(W78-'IC&amp;SS'!W$28)&lt;0.001,0,W78-'IC&amp;SS'!W$28)</f>
        <v>0</v>
      </c>
      <c r="X178" s="148"/>
      <c r="Y178" s="185"/>
      <c r="Z178" s="185"/>
      <c r="AA178" s="185"/>
      <c r="AB178" s="185"/>
      <c r="AC178" s="148">
        <f>IF(ABS(AC78-'IC&amp;SS'!AC$28)&lt;0.001,0,AC78-'IC&amp;SS'!AC$28)</f>
        <v>0</v>
      </c>
      <c r="AD178" s="148">
        <f>IF(ABS(AD78-'IC&amp;SS'!AD$28)&lt;0.001,0,AD78-'IC&amp;SS'!AD$28)</f>
        <v>0</v>
      </c>
      <c r="AE178" s="185"/>
      <c r="AF178" s="185"/>
      <c r="AG178" s="185"/>
      <c r="AH178" s="185"/>
      <c r="AI178" s="185"/>
      <c r="AJ178" s="185"/>
      <c r="AK178" s="148">
        <f>IF(ABS(AK78-'IC&amp;SS'!AK$28)&lt;0.001,0,AK78-'IC&amp;SS'!AK$28)</f>
        <v>0</v>
      </c>
      <c r="AL178" s="148">
        <f>IF(ABS(AL78-'IC&amp;SS'!AL$28)&lt;0.001,0,AL78-'IC&amp;SS'!AL$28)</f>
        <v>0</v>
      </c>
      <c r="AM178" s="148"/>
      <c r="AN178" s="185"/>
      <c r="AO178" s="185"/>
      <c r="AP178" s="185"/>
      <c r="AQ178" s="185"/>
      <c r="AR178" s="148">
        <f>IF(ABS(AR78-'IC&amp;SS'!AR$28)&lt;0.001,0,AR78-'IC&amp;SS'!AR$28)</f>
        <v>0</v>
      </c>
      <c r="AS178" s="148">
        <f>IF(ABS(AS78-'IC&amp;SS'!AS$28)&lt;0.001,0,AS78-'IC&amp;SS'!AS$28)</f>
        <v>0</v>
      </c>
      <c r="AT178" s="185"/>
      <c r="AU178" s="185"/>
      <c r="AV178" s="185"/>
      <c r="AW178" s="185"/>
      <c r="AX178" s="185"/>
      <c r="AY178" s="185"/>
      <c r="AZ178" s="148">
        <f>IF(ABS(AZ78-'IC&amp;SS'!AZ$28)&lt;0.001,0,AZ78-'IC&amp;SS'!AZ$28)</f>
        <v>0</v>
      </c>
      <c r="BA178" s="148">
        <f>IF(ABS(BA78-'IC&amp;SS'!BA$28)&lt;0.001,0,BA78-'IC&amp;SS'!BA$28)</f>
        <v>0</v>
      </c>
    </row>
    <row r="179" spans="2:53" s="211" customFormat="1" ht="12.75" hidden="1">
      <c r="H179" s="13"/>
      <c r="V179" s="90"/>
    </row>
    <row r="180" spans="2:53" s="146" customFormat="1" ht="12.75" hidden="1">
      <c r="B180" s="146" t="s">
        <v>205</v>
      </c>
      <c r="H180" s="147" t="s">
        <v>192</v>
      </c>
      <c r="J180" s="185"/>
      <c r="K180" s="185"/>
      <c r="L180" s="185"/>
      <c r="M180" s="185"/>
      <c r="N180" s="148">
        <f>IF(ABS(N86-'France Financials'!N$35)&lt;0.001,0,N86-'France Financials'!N$35)</f>
        <v>0</v>
      </c>
      <c r="O180" s="148">
        <f>IF(ABS(O86-'France Financials'!O$35)&lt;0.001,0,O86-'France Financials'!O$35)</f>
        <v>0</v>
      </c>
      <c r="P180" s="185"/>
      <c r="Q180" s="185"/>
      <c r="R180" s="185"/>
      <c r="S180" s="185"/>
      <c r="T180" s="185"/>
      <c r="U180" s="185"/>
      <c r="V180" s="245">
        <f>IF(ABS(V86-'France Financials'!V$35)&lt;0.001,0,V86-'France Financials'!V$35)</f>
        <v>0</v>
      </c>
      <c r="W180" s="148">
        <f>IF(ABS(W86-'France Financials'!W$35)&lt;0.001,0,W86-'France Financials'!W$35)</f>
        <v>0</v>
      </c>
      <c r="X180" s="148"/>
      <c r="Y180" s="185"/>
      <c r="Z180" s="185"/>
      <c r="AA180" s="185"/>
      <c r="AB180" s="185"/>
      <c r="AC180" s="148">
        <f>IF(ABS(AC86-'France Financials'!AC$35)&lt;0.001,0,AC86-'France Financials'!AC$35)</f>
        <v>0</v>
      </c>
      <c r="AD180" s="148">
        <f>IF(ABS(AD86-'France Financials'!AD$35)&lt;0.001,0,AD86-'France Financials'!AD$35)</f>
        <v>0</v>
      </c>
      <c r="AE180" s="185"/>
      <c r="AF180" s="185"/>
      <c r="AG180" s="185"/>
      <c r="AH180" s="185"/>
      <c r="AI180" s="185"/>
      <c r="AJ180" s="185"/>
      <c r="AK180" s="148">
        <f>IF(ABS(AK86-'France Financials'!AK$35)&lt;0.001,0,AK86-'France Financials'!AK$35)</f>
        <v>0</v>
      </c>
      <c r="AL180" s="148">
        <f>IF(ABS(AL86-'France Financials'!AL$35)&lt;0.001,0,AL86-'France Financials'!AL$35)</f>
        <v>0</v>
      </c>
      <c r="AM180" s="148"/>
      <c r="AN180" s="185"/>
      <c r="AO180" s="185"/>
      <c r="AP180" s="185"/>
      <c r="AQ180" s="185"/>
      <c r="AR180" s="148">
        <f>IF(ABS(AR86-'France Financials'!AR$35)&lt;0.001,0,AR86-'France Financials'!AR$35)</f>
        <v>0</v>
      </c>
      <c r="AS180" s="148">
        <f>IF(ABS(AS86-'France Financials'!AS$35)&lt;0.001,0,AS86-'France Financials'!AS$35)</f>
        <v>0</v>
      </c>
      <c r="AT180" s="185"/>
      <c r="AU180" s="185"/>
      <c r="AV180" s="185"/>
      <c r="AW180" s="185"/>
      <c r="AX180" s="185"/>
      <c r="AY180" s="185"/>
      <c r="AZ180" s="148">
        <f>IF(ABS(AZ86-'France Financials'!AZ$35)&lt;0.001,0,AZ86-'France Financials'!AZ$35)</f>
        <v>0</v>
      </c>
      <c r="BA180" s="148">
        <f>IF(ABS(BA86-'France Financials'!BA$35)&lt;0.001,0,BA86-'France Financials'!BA$35)</f>
        <v>0</v>
      </c>
    </row>
    <row r="181" spans="2:53" s="146" customFormat="1" ht="12.75" hidden="1">
      <c r="B181" s="146" t="s">
        <v>206</v>
      </c>
      <c r="H181" s="147" t="s">
        <v>192</v>
      </c>
      <c r="J181" s="185"/>
      <c r="K181" s="185"/>
      <c r="L181" s="185"/>
      <c r="M181" s="185"/>
      <c r="N181" s="148">
        <f>IF(ABS(N88-'Europe Financials'!N$31)&lt;0.001,0,N88-'Europe Financials'!N$31)</f>
        <v>0</v>
      </c>
      <c r="O181" s="148">
        <f>IF(ABS(O88-'Europe Financials'!O$31)&lt;0.001,0,O88-'Europe Financials'!O$31)</f>
        <v>0</v>
      </c>
      <c r="P181" s="185"/>
      <c r="Q181" s="185"/>
      <c r="R181" s="185"/>
      <c r="S181" s="185"/>
      <c r="T181" s="185"/>
      <c r="U181" s="185"/>
      <c r="V181" s="148">
        <f>IF(ABS(V88-'Europe Financials'!V$31)&lt;0.001,0,V88-'Europe Financials'!V$31)</f>
        <v>0</v>
      </c>
      <c r="W181" s="148">
        <f>IF(ABS(W88-'Europe Financials'!W$31)&lt;0.001,0,W88-'Europe Financials'!W$31)</f>
        <v>0</v>
      </c>
      <c r="X181" s="148"/>
      <c r="Y181" s="185"/>
      <c r="Z181" s="185"/>
      <c r="AA181" s="185"/>
      <c r="AB181" s="185"/>
      <c r="AC181" s="148">
        <f>IF(ABS(AC88-'Europe Financials'!AC$31)&lt;0.001,0,AC88-'Europe Financials'!AC$31)</f>
        <v>0</v>
      </c>
      <c r="AD181" s="148">
        <f>IF(ABS(AD88-'Europe Financials'!AD$31)&lt;0.001,0,AD88-'Europe Financials'!AD$31)</f>
        <v>0</v>
      </c>
      <c r="AE181" s="185"/>
      <c r="AF181" s="185"/>
      <c r="AG181" s="185"/>
      <c r="AH181" s="185"/>
      <c r="AI181" s="185"/>
      <c r="AJ181" s="185"/>
      <c r="AK181" s="148">
        <f>IF(ABS(AK88-'Europe Financials'!AK$31)&lt;0.001,0,AK88-'Europe Financials'!AK$31)</f>
        <v>0</v>
      </c>
      <c r="AL181" s="148">
        <f>IF(ABS(AL88-'Europe Financials'!AL$31)&lt;0.001,0,AL88-'Europe Financials'!AL$31)</f>
        <v>0</v>
      </c>
      <c r="AM181" s="148"/>
      <c r="AN181" s="185"/>
      <c r="AO181" s="185"/>
      <c r="AP181" s="185"/>
      <c r="AQ181" s="185"/>
      <c r="AR181" s="148">
        <f>IF(ABS(AR88-'Europe Financials'!AR$31)&lt;0.001,0,AR88-'Europe Financials'!AR$31)</f>
        <v>0</v>
      </c>
      <c r="AS181" s="148">
        <f>IF(ABS(AS88-'Europe Financials'!AS$31)&lt;0.001,0,AS88-'Europe Financials'!AS$31)</f>
        <v>0</v>
      </c>
      <c r="AT181" s="185"/>
      <c r="AU181" s="185"/>
      <c r="AV181" s="185"/>
      <c r="AW181" s="185"/>
      <c r="AX181" s="185"/>
      <c r="AY181" s="185"/>
      <c r="AZ181" s="148">
        <f>IF(ABS(AZ88-'Europe Financials'!AZ$31)&lt;0.001,0,AZ88-'Europe Financials'!AZ$31)</f>
        <v>0</v>
      </c>
      <c r="BA181" s="148">
        <f>IF(ABS(BA88-'Europe Financials'!BA$31)&lt;0.001,0,BA88-'Europe Financials'!BA$31)</f>
        <v>0</v>
      </c>
    </row>
    <row r="182" spans="2:53" s="146" customFormat="1" ht="12.75" hidden="1">
      <c r="B182" s="146" t="s">
        <v>247</v>
      </c>
      <c r="H182" s="147" t="s">
        <v>192</v>
      </c>
      <c r="J182" s="185"/>
      <c r="K182" s="185"/>
      <c r="L182" s="185"/>
      <c r="M182" s="185"/>
      <c r="N182" s="148">
        <f>IF(ABS(N90-'Spain Financials'!N$31)&lt;0.001,0,N90-'Spain Financials'!N$31)</f>
        <v>0</v>
      </c>
      <c r="O182" s="148">
        <f>IF(ABS(O90-'Spain Financials'!O$31)&lt;0.001,0,O90-'Spain Financials'!O$31)</f>
        <v>0</v>
      </c>
      <c r="P182" s="185"/>
      <c r="Q182" s="185"/>
      <c r="R182" s="185"/>
      <c r="S182" s="185"/>
      <c r="T182" s="185"/>
      <c r="U182" s="185"/>
      <c r="V182" s="148">
        <f>IF(ABS(V90-'Spain Financials'!V$31)&lt;0.001,0,V90-'Spain Financials'!V$31)</f>
        <v>0</v>
      </c>
      <c r="W182" s="148">
        <f>IF(ABS(W90-'Spain Financials'!W$31)&lt;0.001,0,W90-'Spain Financials'!W$31)</f>
        <v>0</v>
      </c>
      <c r="X182" s="148"/>
      <c r="Y182" s="185"/>
      <c r="Z182" s="185"/>
      <c r="AA182" s="185"/>
      <c r="AB182" s="185"/>
      <c r="AC182" s="148">
        <f>IF(ABS(AC90-'Spain Financials'!AC$31)&lt;0.001,0,AC90-'Spain Financials'!AC$31)</f>
        <v>0</v>
      </c>
      <c r="AD182" s="148">
        <f>IF(ABS(AD90-'Spain Financials'!AD$31)&lt;0.001,0,AD90-'Spain Financials'!AD$31)</f>
        <v>0</v>
      </c>
      <c r="AE182" s="185"/>
      <c r="AF182" s="185"/>
      <c r="AG182" s="185"/>
      <c r="AH182" s="185"/>
      <c r="AI182" s="185"/>
      <c r="AJ182" s="185"/>
      <c r="AK182" s="148">
        <f>IF(ABS(AK90-'Spain Financials'!AK$31)&lt;0.001,0,AK90-'Spain Financials'!AK$31)</f>
        <v>0</v>
      </c>
      <c r="AL182" s="148">
        <f>IF(ABS(AL90-'Spain Financials'!AL$31)&lt;0.001,0,AL90-'Spain Financials'!AL$31)</f>
        <v>0</v>
      </c>
      <c r="AM182" s="148"/>
      <c r="AN182" s="185"/>
      <c r="AO182" s="185"/>
      <c r="AP182" s="185"/>
      <c r="AQ182" s="185"/>
      <c r="AR182" s="148">
        <f>IF(ABS(AR90-'Spain Financials'!AR$31)&lt;0.001,0,AR90-'Spain Financials'!AR$31)</f>
        <v>0</v>
      </c>
      <c r="AS182" s="148">
        <f>IF(ABS(AS90-'Spain Financials'!AS$31)&lt;0.001,0,AS90-'Spain Financials'!AS$31)</f>
        <v>0</v>
      </c>
      <c r="AT182" s="185"/>
      <c r="AU182" s="185"/>
      <c r="AV182" s="185"/>
      <c r="AW182" s="185"/>
      <c r="AX182" s="185"/>
      <c r="AY182" s="185"/>
      <c r="AZ182" s="148">
        <f>IF(ABS(AZ90-'Spain Financials'!AZ$31)&lt;0.001,0,AZ90-'Spain Financials'!AZ$31)</f>
        <v>0</v>
      </c>
      <c r="BA182" s="148">
        <f>IF(ABS(BA90-'Spain Financials'!BA$31)&lt;0.001,0,BA90-'Spain Financials'!BA$31)</f>
        <v>0</v>
      </c>
    </row>
    <row r="183" spans="2:53" s="146" customFormat="1" ht="12.75" hidden="1">
      <c r="B183" s="146" t="s">
        <v>221</v>
      </c>
      <c r="H183" s="147" t="s">
        <v>192</v>
      </c>
      <c r="J183" s="185"/>
      <c r="K183" s="185"/>
      <c r="L183" s="185"/>
      <c r="M183" s="185"/>
      <c r="N183" s="148">
        <f>IF(ABS(N92-'Poland Financials'!N$35)&lt;0.001,0,N92-'Poland Financials'!N$35)</f>
        <v>0</v>
      </c>
      <c r="O183" s="148">
        <f>IF(ABS(O92-'Poland Financials'!O$35)&lt;0.001,0,O92-'Poland Financials'!O$35)</f>
        <v>0</v>
      </c>
      <c r="P183" s="185"/>
      <c r="Q183" s="185"/>
      <c r="R183" s="185"/>
      <c r="S183" s="185"/>
      <c r="T183" s="185"/>
      <c r="U183" s="185"/>
      <c r="V183" s="148">
        <f>IF(ABS(V92-'Poland Financials'!V$35)&lt;0.001,0,V92-'Poland Financials'!V$35)</f>
        <v>0</v>
      </c>
      <c r="W183" s="148">
        <f>IF(ABS(W92-'Poland Financials'!W$35)&lt;0.001,0,W92-'Poland Financials'!W$35)</f>
        <v>0</v>
      </c>
      <c r="X183" s="148"/>
      <c r="Y183" s="185"/>
      <c r="Z183" s="185"/>
      <c r="AA183" s="185"/>
      <c r="AB183" s="185"/>
      <c r="AC183" s="148">
        <f>IF(ABS(AC92-'Poland Financials'!AC$35)&lt;0.001,0,AC92-'Poland Financials'!AC$35)</f>
        <v>0</v>
      </c>
      <c r="AD183" s="148">
        <f>IF(ABS(AD92-'Poland Financials'!AD$35)&lt;0.001,0,AD92-'Poland Financials'!AD$35)</f>
        <v>0</v>
      </c>
      <c r="AE183" s="185"/>
      <c r="AF183" s="185"/>
      <c r="AG183" s="185"/>
      <c r="AH183" s="185"/>
      <c r="AI183" s="185"/>
      <c r="AJ183" s="185"/>
      <c r="AK183" s="148">
        <f>IF(ABS(AK92-'Poland Financials'!AK$35)&lt;0.001,0,AK92-'Poland Financials'!AK$35)</f>
        <v>0</v>
      </c>
      <c r="AL183" s="148">
        <f>IF(ABS(AL92-'Poland Financials'!AL$35)&lt;0.001,0,AL92-'Poland Financials'!AL$35)</f>
        <v>0</v>
      </c>
      <c r="AM183" s="148"/>
      <c r="AN183" s="185"/>
      <c r="AO183" s="185"/>
      <c r="AP183" s="185"/>
      <c r="AQ183" s="185"/>
      <c r="AR183" s="148">
        <f>IF(ABS(AR92-'Poland Financials'!AR$35)&lt;0.001,0,AR92-'Poland Financials'!AR$35)</f>
        <v>0</v>
      </c>
      <c r="AS183" s="148">
        <f>IF(ABS(AS92-'Poland Financials'!AS$35)&lt;0.001,0,AS92-'Poland Financials'!AS$35)</f>
        <v>0</v>
      </c>
      <c r="AT183" s="185"/>
      <c r="AU183" s="185"/>
      <c r="AV183" s="185"/>
      <c r="AW183" s="185"/>
      <c r="AX183" s="185"/>
      <c r="AY183" s="185"/>
      <c r="AZ183" s="148">
        <f>IF(ABS(AZ92-'Poland Financials'!AZ$35)&lt;0.001,0,AZ92-'Poland Financials'!AZ$35)</f>
        <v>0</v>
      </c>
      <c r="BA183" s="148">
        <f>IF(ABS(BA92-'Poland Financials'!BA$35)&lt;0.001,0,BA92-'Poland Financials'!BA$35)</f>
        <v>0</v>
      </c>
    </row>
    <row r="184" spans="2:53" s="146" customFormat="1" ht="12.75" hidden="1">
      <c r="B184" s="146" t="s">
        <v>222</v>
      </c>
      <c r="H184" s="147" t="s">
        <v>192</v>
      </c>
      <c r="J184" s="185"/>
      <c r="K184" s="185"/>
      <c r="L184" s="185"/>
      <c r="M184" s="185"/>
      <c r="N184" s="148">
        <f>IF(ABS(N94-'Belgium &amp; Luxembourg Financials'!N$31)&lt;0.001,0,N94-'Belgium &amp; Luxembourg Financials'!N$31)</f>
        <v>0</v>
      </c>
      <c r="O184" s="148">
        <f>IF(ABS(O94-'Belgium &amp; Luxembourg Financials'!O$31)&lt;0.001,0,O94-'Belgium &amp; Luxembourg Financials'!O$31)</f>
        <v>0</v>
      </c>
      <c r="P184" s="185"/>
      <c r="Q184" s="185"/>
      <c r="R184" s="185"/>
      <c r="S184" s="185"/>
      <c r="T184" s="185"/>
      <c r="U184" s="185"/>
      <c r="V184" s="148">
        <f>IF(ABS(V94-'Belgium &amp; Luxembourg Financials'!V$31)&lt;0.001,0,V94-'Belgium &amp; Luxembourg Financials'!V$31)</f>
        <v>0</v>
      </c>
      <c r="W184" s="148">
        <f>IF(ABS(W94-'Belgium &amp; Luxembourg Financials'!W$31)&lt;0.001,0,W94-'Belgium &amp; Luxembourg Financials'!W$31)</f>
        <v>0</v>
      </c>
      <c r="X184" s="148"/>
      <c r="Y184" s="185"/>
      <c r="Z184" s="185"/>
      <c r="AA184" s="185"/>
      <c r="AB184" s="185"/>
      <c r="AC184" s="148">
        <f>IF(ABS(AC94-'Belgium &amp; Luxembourg Financials'!AC$31)&lt;0.001,0,AC94-'Belgium &amp; Luxembourg Financials'!AC$31)</f>
        <v>0</v>
      </c>
      <c r="AD184" s="148">
        <f>IF(ABS(AD94-'Belgium &amp; Luxembourg Financials'!AD$31)&lt;0.001,0,AD94-'Belgium &amp; Luxembourg Financials'!AD$31)</f>
        <v>0</v>
      </c>
      <c r="AE184" s="185"/>
      <c r="AF184" s="185"/>
      <c r="AG184" s="185"/>
      <c r="AH184" s="185"/>
      <c r="AI184" s="185"/>
      <c r="AJ184" s="185"/>
      <c r="AK184" s="148">
        <f>IF(ABS(AK94-'Belgium &amp; Luxembourg Financials'!AK$31)&lt;0.001,0,AK94-'Belgium &amp; Luxembourg Financials'!AK$31)</f>
        <v>0</v>
      </c>
      <c r="AL184" s="148">
        <f>IF(ABS(AL94-'Belgium &amp; Luxembourg Financials'!AL$31)&lt;0.001,0,AL94-'Belgium &amp; Luxembourg Financials'!AL$31)</f>
        <v>0</v>
      </c>
      <c r="AM184" s="148"/>
      <c r="AN184" s="185"/>
      <c r="AO184" s="185"/>
      <c r="AP184" s="185"/>
      <c r="AQ184" s="185"/>
      <c r="AR184" s="148">
        <f>IF(ABS(AR94-'Belgium &amp; Luxembourg Financials'!AR$31)&lt;0.001,0,AR94-'Belgium &amp; Luxembourg Financials'!AR$31)</f>
        <v>0</v>
      </c>
      <c r="AS184" s="148">
        <f>IF(ABS(AS94-'Belgium &amp; Luxembourg Financials'!AS$31)&lt;0.001,0,AS94-'Belgium &amp; Luxembourg Financials'!AS$31)</f>
        <v>0</v>
      </c>
      <c r="AT184" s="185"/>
      <c r="AU184" s="185"/>
      <c r="AV184" s="185"/>
      <c r="AW184" s="185"/>
      <c r="AX184" s="185"/>
      <c r="AY184" s="185"/>
      <c r="AZ184" s="148">
        <f>IF(ABS(AZ94-'Belgium &amp; Luxembourg Financials'!AZ$31)&lt;0.001,0,AZ94-'Belgium &amp; Luxembourg Financials'!AZ$31)</f>
        <v>0</v>
      </c>
      <c r="BA184" s="148">
        <f>IF(ABS(BA94-'Belgium &amp; Luxembourg Financials'!BA$31)&lt;0.001,0,BA94-'Belgium &amp; Luxembourg Financials'!BA$31)</f>
        <v>0</v>
      </c>
    </row>
    <row r="185" spans="2:53" s="146" customFormat="1" ht="12.75" hidden="1">
      <c r="B185" s="146" t="s">
        <v>223</v>
      </c>
      <c r="H185" s="147" t="s">
        <v>192</v>
      </c>
      <c r="J185" s="185"/>
      <c r="K185" s="185"/>
      <c r="L185" s="185"/>
      <c r="M185" s="185"/>
      <c r="N185" s="148">
        <f>IF(ABS(N96-'Central Europe Financials'!N$39)&lt;0.001,0,N96-'Central Europe Financials'!N$39)</f>
        <v>0</v>
      </c>
      <c r="O185" s="148">
        <f>IF(ABS(O96-'Central Europe Financials'!O$39)&lt;0.001,0,O96-'Central Europe Financials'!O$39)</f>
        <v>0</v>
      </c>
      <c r="P185" s="185"/>
      <c r="Q185" s="185"/>
      <c r="R185" s="185"/>
      <c r="S185" s="185"/>
      <c r="T185" s="185"/>
      <c r="U185" s="185"/>
      <c r="V185" s="148">
        <f>IF(ABS(V96-'Central Europe Financials'!V$39)&lt;0.001,0,V96-'Central Europe Financials'!V$39)</f>
        <v>0</v>
      </c>
      <c r="W185" s="148">
        <f>IF(ABS(W96-'Central Europe Financials'!W$39)&lt;0.001,0,W96-'Central Europe Financials'!W$39)</f>
        <v>0</v>
      </c>
      <c r="X185" s="148"/>
      <c r="Y185" s="185"/>
      <c r="Z185" s="185"/>
      <c r="AA185" s="185"/>
      <c r="AB185" s="185"/>
      <c r="AC185" s="148">
        <f>IF(ABS(AC96-'Central Europe Financials'!AC$39)&lt;0.001,0,AC96-'Central Europe Financials'!AC$39)</f>
        <v>0</v>
      </c>
      <c r="AD185" s="148">
        <f>IF(ABS(AD96-'Central Europe Financials'!AD$39)&lt;0.001,0,AD96-'Central Europe Financials'!AD$39)</f>
        <v>0</v>
      </c>
      <c r="AE185" s="185"/>
      <c r="AF185" s="185"/>
      <c r="AG185" s="185"/>
      <c r="AH185" s="185"/>
      <c r="AI185" s="185"/>
      <c r="AJ185" s="185"/>
      <c r="AK185" s="148">
        <f>IF(ABS(AK96-'Central Europe Financials'!AK$39)&lt;0.001,0,AK96-'Central Europe Financials'!AK$39)</f>
        <v>0</v>
      </c>
      <c r="AL185" s="148">
        <f>IF(ABS(AL96-'Central Europe Financials'!AL$39)&lt;0.001,0,AL96-'Central Europe Financials'!AL$39)</f>
        <v>0</v>
      </c>
      <c r="AM185" s="148"/>
      <c r="AN185" s="185"/>
      <c r="AO185" s="185"/>
      <c r="AP185" s="185"/>
      <c r="AQ185" s="185"/>
      <c r="AR185" s="148">
        <f>IF(ABS(AR96-'Central Europe Financials'!AR$39)&lt;0.001,0,AR96-'Central Europe Financials'!AR$39)</f>
        <v>0</v>
      </c>
      <c r="AS185" s="148">
        <f>IF(ABS(AS96-'Central Europe Financials'!AS$39)&lt;0.001,0,AS96-'Central Europe Financials'!AS$39)</f>
        <v>0</v>
      </c>
      <c r="AT185" s="185"/>
      <c r="AU185" s="185"/>
      <c r="AV185" s="185"/>
      <c r="AW185" s="185"/>
      <c r="AX185" s="185"/>
      <c r="AY185" s="185"/>
      <c r="AZ185" s="148">
        <f>IF(ABS(AZ96-'Central Europe Financials'!AZ$39)&lt;0.001,0,AZ96-'Central Europe Financials'!AZ$39)</f>
        <v>0</v>
      </c>
      <c r="BA185" s="148">
        <f>IF(ABS(BA96-'Central Europe Financials'!BA$39)&lt;0.001,0,BA96-'Central Europe Financials'!BA$39)</f>
        <v>0</v>
      </c>
    </row>
    <row r="186" spans="2:53" s="146" customFormat="1" ht="12.75" hidden="1">
      <c r="B186" s="146" t="s">
        <v>224</v>
      </c>
      <c r="H186" s="147" t="s">
        <v>192</v>
      </c>
      <c r="J186" s="185"/>
      <c r="K186" s="185"/>
      <c r="L186" s="185"/>
      <c r="M186" s="185"/>
      <c r="N186" s="148">
        <f>IF(ABS(N98-'A&amp;ME Financials'!N$50)&lt;0.001,0,N98-'A&amp;ME Financials'!N$50)</f>
        <v>0</v>
      </c>
      <c r="O186" s="148">
        <f>IF(ABS(O98-'A&amp;ME Financials'!O$50)&lt;0.001,0,O98-'A&amp;ME Financials'!O$50)</f>
        <v>0</v>
      </c>
      <c r="P186" s="185"/>
      <c r="Q186" s="185"/>
      <c r="R186" s="185"/>
      <c r="S186" s="185"/>
      <c r="T186" s="185"/>
      <c r="U186" s="185"/>
      <c r="V186" s="148">
        <f>IF(ABS(V98-'A&amp;ME Financials'!V$50)&lt;0.001,0,V98-'A&amp;ME Financials'!V$50)</f>
        <v>0</v>
      </c>
      <c r="W186" s="148">
        <f>IF(ABS(W98-'A&amp;ME Financials'!W$50)&lt;0.001,0,W98-'A&amp;ME Financials'!W$50)</f>
        <v>0</v>
      </c>
      <c r="X186" s="148"/>
      <c r="Y186" s="185"/>
      <c r="Z186" s="185"/>
      <c r="AA186" s="185"/>
      <c r="AB186" s="185"/>
      <c r="AC186" s="148">
        <f>IF(ABS(AC98-'A&amp;ME Financials'!AC$50)&lt;0.001,0,AC98-'A&amp;ME Financials'!AC$50)</f>
        <v>0</v>
      </c>
      <c r="AD186" s="148">
        <f>IF(ABS(AD98-'A&amp;ME Financials'!AD$50)&lt;0.001,0,AD98-'A&amp;ME Financials'!AD$50)</f>
        <v>0</v>
      </c>
      <c r="AE186" s="185"/>
      <c r="AF186" s="185"/>
      <c r="AG186" s="185"/>
      <c r="AH186" s="185"/>
      <c r="AI186" s="185"/>
      <c r="AJ186" s="185"/>
      <c r="AK186" s="148">
        <f>IF(ABS(AK98-'A&amp;ME Financials'!AK$50)&lt;0.001,0,AK98-'A&amp;ME Financials'!AK$50)</f>
        <v>0</v>
      </c>
      <c r="AL186" s="148">
        <f>IF(ABS(AL98-'A&amp;ME Financials'!AL$50)&lt;0.001,0,AL98-'A&amp;ME Financials'!AL$50)</f>
        <v>0</v>
      </c>
      <c r="AM186" s="148"/>
      <c r="AN186" s="185"/>
      <c r="AO186" s="185"/>
      <c r="AP186" s="185"/>
      <c r="AQ186" s="185"/>
      <c r="AR186" s="148">
        <f>IF(ABS(AR98-'A&amp;ME Financials'!AR$50)&lt;0.001,0,AR98-'A&amp;ME Financials'!AR$50)</f>
        <v>0</v>
      </c>
      <c r="AS186" s="148">
        <f>IF(ABS(AS98-'A&amp;ME Financials'!AS$50)&lt;0.001,0,AS98-'A&amp;ME Financials'!AS$50)</f>
        <v>0</v>
      </c>
      <c r="AT186" s="185"/>
      <c r="AU186" s="185"/>
      <c r="AV186" s="185"/>
      <c r="AW186" s="185"/>
      <c r="AX186" s="185"/>
      <c r="AY186" s="185"/>
      <c r="AZ186" s="148">
        <f>IF(ABS(AZ98-'A&amp;ME Financials'!AZ$50)&lt;0.001,0,AZ98-'A&amp;ME Financials'!AZ$50)</f>
        <v>0</v>
      </c>
      <c r="BA186" s="148">
        <f>IF(ABS(BA98-'A&amp;ME Financials'!BA$50)&lt;0.001,0,BA98-'A&amp;ME Financials'!BA$50)</f>
        <v>0</v>
      </c>
    </row>
    <row r="187" spans="2:53" s="146" customFormat="1" ht="12.75" hidden="1">
      <c r="B187" s="146" t="s">
        <v>225</v>
      </c>
      <c r="H187" s="147" t="s">
        <v>192</v>
      </c>
      <c r="J187" s="185"/>
      <c r="K187" s="185"/>
      <c r="L187" s="185"/>
      <c r="M187" s="185"/>
      <c r="N187" s="148">
        <f>IF(ABS(N100-'Enterprise Financials'!N$31)&lt;0.001,0,N100-'Enterprise Financials'!N$31)</f>
        <v>0</v>
      </c>
      <c r="O187" s="148">
        <f>IF(ABS(O100-'Enterprise Financials'!O$31)&lt;0.001,0,O100-'Enterprise Financials'!O$31)</f>
        <v>0</v>
      </c>
      <c r="P187" s="185"/>
      <c r="Q187" s="185"/>
      <c r="R187" s="185"/>
      <c r="S187" s="185"/>
      <c r="T187" s="185"/>
      <c r="U187" s="185"/>
      <c r="V187" s="148">
        <f>IF(ABS(V100-'Enterprise Financials'!V$31)&lt;0.001,0,V100-'Enterprise Financials'!V$31)</f>
        <v>0</v>
      </c>
      <c r="W187" s="148">
        <f>IF(ABS(W100-'Enterprise Financials'!W$31)&lt;0.001,0,W100-'Enterprise Financials'!W$31)</f>
        <v>0</v>
      </c>
      <c r="X187" s="148"/>
      <c r="Y187" s="185"/>
      <c r="Z187" s="185"/>
      <c r="AA187" s="185"/>
      <c r="AB187" s="185"/>
      <c r="AC187" s="148">
        <f>IF(ABS(AC100-'Enterprise Financials'!AC$31)&lt;0.001,0,AC100-'Enterprise Financials'!AC$31)</f>
        <v>0</v>
      </c>
      <c r="AD187" s="148">
        <f>IF(ABS(AD100-'Enterprise Financials'!AD$31)&lt;0.001,0,AD100-'Enterprise Financials'!AD$31)</f>
        <v>0</v>
      </c>
      <c r="AE187" s="185"/>
      <c r="AF187" s="185"/>
      <c r="AG187" s="185"/>
      <c r="AH187" s="185"/>
      <c r="AI187" s="185"/>
      <c r="AJ187" s="185"/>
      <c r="AK187" s="148">
        <f>IF(ABS(AK100-'Enterprise Financials'!AK$31)&lt;0.001,0,AK100-'Enterprise Financials'!AK$31)</f>
        <v>0</v>
      </c>
      <c r="AL187" s="148">
        <f>IF(ABS(AL100-'Enterprise Financials'!AL$31)&lt;0.001,0,AL100-'Enterprise Financials'!AL$31)</f>
        <v>0</v>
      </c>
      <c r="AM187" s="148"/>
      <c r="AN187" s="185"/>
      <c r="AO187" s="185"/>
      <c r="AP187" s="185"/>
      <c r="AQ187" s="185"/>
      <c r="AR187" s="148">
        <f>IF(ABS(AR100-'Enterprise Financials'!AR$31)&lt;0.001,0,AR100-'Enterprise Financials'!AR$31)</f>
        <v>0</v>
      </c>
      <c r="AS187" s="148">
        <f>IF(ABS(AS100-'Enterprise Financials'!AS$31)&lt;0.001,0,AS100-'Enterprise Financials'!AS$31)</f>
        <v>0</v>
      </c>
      <c r="AT187" s="185"/>
      <c r="AU187" s="185"/>
      <c r="AV187" s="185"/>
      <c r="AW187" s="185"/>
      <c r="AX187" s="185"/>
      <c r="AY187" s="185"/>
      <c r="AZ187" s="148">
        <f>IF(ABS(AZ100-'Enterprise Financials'!AZ$31)&lt;0.001,0,AZ100-'Enterprise Financials'!AZ$31)</f>
        <v>0</v>
      </c>
      <c r="BA187" s="148">
        <f>IF(ABS(BA100-'Enterprise Financials'!BA$31)&lt;0.001,0,BA100-'Enterprise Financials'!BA$31)</f>
        <v>0</v>
      </c>
    </row>
    <row r="188" spans="2:53" s="146" customFormat="1" ht="12.75" hidden="1">
      <c r="B188" s="146" t="s">
        <v>226</v>
      </c>
      <c r="H188" s="147" t="s">
        <v>192</v>
      </c>
      <c r="J188" s="185"/>
      <c r="K188" s="185"/>
      <c r="L188" s="185"/>
      <c r="M188" s="185"/>
      <c r="N188" s="148">
        <f>IF(ABS(N102-'IC&amp;SS'!N$31)&lt;0.001,0,N102-'IC&amp;SS'!N$31)</f>
        <v>0</v>
      </c>
      <c r="O188" s="148">
        <f>IF(ABS(O102-'IC&amp;SS'!O$31)&lt;0.001,0,O102-'IC&amp;SS'!O$31)</f>
        <v>0</v>
      </c>
      <c r="P188" s="185"/>
      <c r="Q188" s="185"/>
      <c r="R188" s="185"/>
      <c r="S188" s="185"/>
      <c r="T188" s="185"/>
      <c r="U188" s="185"/>
      <c r="V188" s="148">
        <f>IF(ABS(V102-'IC&amp;SS'!V$31)&lt;0.001,0,V102-'IC&amp;SS'!V$31)</f>
        <v>0</v>
      </c>
      <c r="W188" s="148">
        <f>IF(ABS(W102-'IC&amp;SS'!W$31)&lt;0.001,0,W102-'IC&amp;SS'!W$31)</f>
        <v>0</v>
      </c>
      <c r="X188" s="148"/>
      <c r="Y188" s="185"/>
      <c r="Z188" s="185"/>
      <c r="AA188" s="185"/>
      <c r="AB188" s="185"/>
      <c r="AC188" s="148">
        <f>IF(ABS(AC102-'IC&amp;SS'!AC$31)&lt;0.001,0,AC102-'IC&amp;SS'!AC$31)</f>
        <v>0</v>
      </c>
      <c r="AD188" s="148">
        <f>IF(ABS(AD102-'IC&amp;SS'!AD$31)&lt;0.001,0,AD102-'IC&amp;SS'!AD$31)</f>
        <v>0</v>
      </c>
      <c r="AE188" s="185"/>
      <c r="AF188" s="185"/>
      <c r="AG188" s="185"/>
      <c r="AH188" s="185"/>
      <c r="AI188" s="185"/>
      <c r="AJ188" s="185"/>
      <c r="AK188" s="148">
        <f>IF(ABS(AK102-'IC&amp;SS'!AK$31)&lt;0.001,0,AK102-'IC&amp;SS'!AK$31)</f>
        <v>0</v>
      </c>
      <c r="AL188" s="148">
        <f>IF(ABS(AL102-'IC&amp;SS'!AL$31)&lt;0.001,0,AL102-'IC&amp;SS'!AL$31)</f>
        <v>0</v>
      </c>
      <c r="AM188" s="148"/>
      <c r="AN188" s="185"/>
      <c r="AO188" s="185"/>
      <c r="AP188" s="185"/>
      <c r="AQ188" s="185"/>
      <c r="AR188" s="148">
        <f>IF(ABS(AR102-'IC&amp;SS'!AR$31)&lt;0.001,0,AR102-'IC&amp;SS'!AR$31)</f>
        <v>0</v>
      </c>
      <c r="AS188" s="148">
        <f>IF(ABS(AS102-'IC&amp;SS'!AS$31)&lt;0.001,0,AS102-'IC&amp;SS'!AS$31)</f>
        <v>0</v>
      </c>
      <c r="AT188" s="185"/>
      <c r="AU188" s="185"/>
      <c r="AV188" s="185"/>
      <c r="AW188" s="185"/>
      <c r="AX188" s="185"/>
      <c r="AY188" s="185"/>
      <c r="AZ188" s="148">
        <f>IF(ABS(AZ102-'IC&amp;SS'!AZ$31)&lt;0.001,0,AZ102-'IC&amp;SS'!AZ$31)</f>
        <v>0</v>
      </c>
      <c r="BA188" s="148">
        <f>IF(ABS(BA102-'IC&amp;SS'!BA$31)&lt;0.001,0,BA102-'IC&amp;SS'!BA$31)</f>
        <v>0</v>
      </c>
    </row>
    <row r="189" spans="2:53" s="211" customFormat="1" ht="12.75" hidden="1">
      <c r="B189" s="186"/>
      <c r="C189" s="186"/>
      <c r="D189" s="186"/>
      <c r="E189" s="186"/>
      <c r="F189" s="186"/>
      <c r="H189" s="187"/>
      <c r="J189" s="186"/>
      <c r="K189" s="186"/>
      <c r="L189" s="186"/>
      <c r="M189" s="186"/>
      <c r="N189" s="186"/>
      <c r="O189" s="186"/>
      <c r="P189" s="186"/>
      <c r="Q189" s="186"/>
      <c r="R189" s="186"/>
      <c r="S189" s="186"/>
      <c r="T189" s="186"/>
      <c r="U189" s="186"/>
      <c r="V189" s="186"/>
      <c r="W189" s="186"/>
      <c r="Y189" s="186"/>
      <c r="Z189" s="186"/>
      <c r="AA189" s="186"/>
      <c r="AB189" s="186"/>
      <c r="AC189" s="186"/>
      <c r="AD189" s="186"/>
      <c r="AE189" s="186"/>
      <c r="AF189" s="186"/>
      <c r="AG189" s="186"/>
      <c r="AH189" s="186"/>
      <c r="AI189" s="186"/>
      <c r="AJ189" s="186"/>
      <c r="AK189" s="186"/>
      <c r="AL189" s="186"/>
      <c r="AN189" s="186"/>
      <c r="AO189" s="186"/>
      <c r="AP189" s="186"/>
      <c r="AQ189" s="186"/>
      <c r="AR189" s="186"/>
      <c r="AS189" s="186"/>
      <c r="AT189" s="186"/>
      <c r="AU189" s="186"/>
      <c r="AV189" s="186"/>
      <c r="AW189" s="186"/>
      <c r="AX189" s="186"/>
      <c r="AY189" s="186"/>
      <c r="AZ189" s="186"/>
      <c r="BA189" s="186"/>
    </row>
    <row r="190" spans="2:53" s="211" customFormat="1" ht="12.75" hidden="1">
      <c r="H190" s="13"/>
    </row>
    <row r="191" spans="2:53" s="386" customFormat="1" ht="12.75" hidden="1">
      <c r="B191" s="401" t="s">
        <v>213</v>
      </c>
      <c r="C191" s="401"/>
      <c r="D191" s="401"/>
      <c r="E191" s="401"/>
      <c r="F191" s="401"/>
      <c r="G191" s="401"/>
      <c r="H191" s="402" t="s">
        <v>192</v>
      </c>
      <c r="J191" s="403"/>
      <c r="K191" s="410">
        <f>IF(ABS(K14-'France Financials'!K10)&lt;0.001,0,K14-'France Financials'!K10)</f>
        <v>0</v>
      </c>
      <c r="L191" s="403"/>
      <c r="M191" s="410">
        <f>IF(ABS(M14-'France Financials'!M10)&lt;0.001,0,M14-'France Financials'!M10)</f>
        <v>0</v>
      </c>
      <c r="N191" s="403"/>
      <c r="O191" s="410">
        <f>IF(ABS(O14-'France Financials'!O10)&lt;0.001,0,O14-'France Financials'!O10)</f>
        <v>0</v>
      </c>
      <c r="P191" s="403"/>
      <c r="Q191" s="410">
        <f>IF(ABS(Q14-'France Financials'!Q10)&lt;0.001,0,Q14-'France Financials'!Q10)</f>
        <v>0</v>
      </c>
      <c r="R191" s="403"/>
      <c r="S191" s="410">
        <f>IF(ABS(S14-'France Financials'!S10)&lt;0.001,0,S14-'France Financials'!S10)</f>
        <v>0</v>
      </c>
      <c r="T191" s="403"/>
      <c r="U191" s="410">
        <f>IF(ABS(U14-'France Financials'!U10)&lt;0.001,0,U14-'France Financials'!U10)</f>
        <v>0</v>
      </c>
      <c r="V191" s="403"/>
      <c r="W191" s="410">
        <f>IF(ABS(W14-'France Financials'!W10)&lt;0.001,0,W14-'France Financials'!W10)</f>
        <v>0</v>
      </c>
      <c r="X191" s="388"/>
      <c r="Y191" s="403"/>
      <c r="Z191" s="404">
        <f>IF(ABS(Z14-'France Financials'!Z10)&lt;0.001,0,Z14-'France Financials'!Z10)</f>
        <v>0</v>
      </c>
      <c r="AA191" s="403"/>
      <c r="AB191" s="404">
        <f>IF(ABS(AB14-'France Financials'!AB10)&lt;0.001,0,AB14-'France Financials'!AB10)</f>
        <v>0</v>
      </c>
      <c r="AC191" s="403"/>
      <c r="AD191" s="404">
        <f>IF(ABS(AD14-'France Financials'!AD10)&lt;0.001,0,AD14-'France Financials'!AD10)</f>
        <v>0</v>
      </c>
      <c r="AE191" s="403"/>
      <c r="AF191" s="404">
        <f>IF(ABS(AF14-'France Financials'!AF10)&lt;0.001,0,AF14-'France Financials'!AF10)</f>
        <v>0</v>
      </c>
      <c r="AG191" s="403"/>
      <c r="AH191" s="404">
        <f>IF(ABS(AH14-'France Financials'!AH10)&lt;0.001,0,AH14-'France Financials'!AH10)</f>
        <v>0</v>
      </c>
      <c r="AI191" s="403"/>
      <c r="AJ191" s="404">
        <f>IF(ABS(AJ14-'France Financials'!AJ10)&lt;0.001,0,AJ14-'France Financials'!AJ10)</f>
        <v>0</v>
      </c>
      <c r="AK191" s="403"/>
      <c r="AL191" s="404">
        <f>IF(ABS(AL14-'France Financials'!AL10)&lt;0.001,0,AL14-'France Financials'!AL10)</f>
        <v>0</v>
      </c>
      <c r="AM191" s="388"/>
      <c r="AN191" s="403"/>
      <c r="AO191" s="404">
        <f>IF(ABS(AO14-'France Financials'!AO10)&lt;0.001,0,AO14-'France Financials'!AO10)</f>
        <v>0</v>
      </c>
      <c r="AP191" s="403"/>
      <c r="AQ191" s="404">
        <f>IF(ABS(AQ14-'France Financials'!AQ10)&lt;0.001,0,AQ14-'France Financials'!AQ10)</f>
        <v>0</v>
      </c>
      <c r="AR191" s="403"/>
      <c r="AS191" s="404">
        <f>IF(ABS(AS14-'France Financials'!AS10)&lt;0.001,0,AS14-'France Financials'!AS10)</f>
        <v>0</v>
      </c>
      <c r="AT191" s="403"/>
      <c r="AU191" s="404">
        <f>IF(ABS(AU14-'France Financials'!AU10)&lt;0.001,0,AU14-'France Financials'!AU10)</f>
        <v>0</v>
      </c>
      <c r="AV191" s="403"/>
      <c r="AW191" s="404">
        <f>IF(ABS(AW14-'France Financials'!AW10)&lt;0.001,0,AW14-'France Financials'!AW10)</f>
        <v>0</v>
      </c>
      <c r="AX191" s="403"/>
      <c r="AY191" s="404">
        <f>IF(ABS(AY14-'France Financials'!AY10)&lt;0.001,0,AY14-'France Financials'!AY10)</f>
        <v>0</v>
      </c>
      <c r="AZ191" s="403"/>
      <c r="BA191" s="404">
        <f>IF(ABS(BA14-'France Financials'!BA10)&lt;0.001,0,BA14-'France Financials'!BA10)</f>
        <v>0</v>
      </c>
    </row>
    <row r="192" spans="2:53" s="386" customFormat="1" ht="12.75" hidden="1">
      <c r="B192" s="401" t="s">
        <v>214</v>
      </c>
      <c r="C192" s="401"/>
      <c r="D192" s="401"/>
      <c r="E192" s="401"/>
      <c r="F192" s="401"/>
      <c r="G192" s="401"/>
      <c r="H192" s="402" t="s">
        <v>192</v>
      </c>
      <c r="J192" s="403"/>
      <c r="K192" s="404">
        <f>IF(ABS(K16-'Europe Financials'!K10)&lt;0.001,0,K16-'Europe Financials'!K10)</f>
        <v>0</v>
      </c>
      <c r="L192" s="403"/>
      <c r="M192" s="404">
        <f>IF(ABS(M16-'Europe Financials'!M10)&lt;0.001,0,M16-'Europe Financials'!M10)</f>
        <v>0</v>
      </c>
      <c r="N192" s="403"/>
      <c r="O192" s="404">
        <f>IF(ABS(O16-'Europe Financials'!O10)&lt;0.001,0,O16-'Europe Financials'!O10)</f>
        <v>0</v>
      </c>
      <c r="P192" s="403"/>
      <c r="Q192" s="404">
        <f>IF(ABS(Q16-'Europe Financials'!Q10)&lt;0.001,0,Q16-'Europe Financials'!Q10)</f>
        <v>0</v>
      </c>
      <c r="R192" s="403"/>
      <c r="S192" s="404">
        <f>IF(ABS(S16-'Europe Financials'!S10)&lt;0.001,0,S16-'Europe Financials'!S10)</f>
        <v>0</v>
      </c>
      <c r="T192" s="403"/>
      <c r="U192" s="404">
        <f>IF(ABS(U16-'Europe Financials'!U10)&lt;0.001,0,U16-'Europe Financials'!U10)</f>
        <v>0</v>
      </c>
      <c r="V192" s="403"/>
      <c r="W192" s="404">
        <f>IF(ABS(W16-'Europe Financials'!W10)&lt;0.001,0,W16-'Europe Financials'!W10)</f>
        <v>0</v>
      </c>
      <c r="X192" s="388"/>
      <c r="Y192" s="403"/>
      <c r="Z192" s="404">
        <f>IF(ABS(Z16-'Europe Financials'!Z10)&lt;0.001,0,Z16-'Europe Financials'!Z10)</f>
        <v>0</v>
      </c>
      <c r="AA192" s="403"/>
      <c r="AB192" s="404">
        <f>IF(ABS(AB16-'Europe Financials'!AB10)&lt;0.001,0,AB16-'Europe Financials'!AB10)</f>
        <v>0</v>
      </c>
      <c r="AC192" s="403"/>
      <c r="AD192" s="404">
        <f>IF(ABS(AD16-'Europe Financials'!AD10)&lt;0.001,0,AD16-'Europe Financials'!AD10)</f>
        <v>0</v>
      </c>
      <c r="AE192" s="403"/>
      <c r="AF192" s="404">
        <f>IF(ABS(AF16-'Europe Financials'!AF10)&lt;0.001,0,AF16-'Europe Financials'!AF10)</f>
        <v>0</v>
      </c>
      <c r="AG192" s="403"/>
      <c r="AH192" s="404">
        <f>IF(ABS(AH16-'Europe Financials'!AH10)&lt;0.001,0,AH16-'Europe Financials'!AH10)</f>
        <v>0</v>
      </c>
      <c r="AI192" s="403"/>
      <c r="AJ192" s="404">
        <f>IF(ABS(AJ16-'Europe Financials'!AJ10)&lt;0.001,0,AJ16-'Europe Financials'!AJ10)</f>
        <v>0</v>
      </c>
      <c r="AK192" s="403"/>
      <c r="AL192" s="404">
        <f>IF(ABS(AL16-'Europe Financials'!AL10)&lt;0.001,0,AL16-'Europe Financials'!AL10)</f>
        <v>0</v>
      </c>
      <c r="AM192" s="388"/>
      <c r="AN192" s="403"/>
      <c r="AO192" s="404">
        <f>IF(ABS(AO16-'Europe Financials'!AO10)&lt;0.001,0,AO16-'Europe Financials'!AO10)</f>
        <v>0</v>
      </c>
      <c r="AP192" s="403"/>
      <c r="AQ192" s="404">
        <f>IF(ABS(AQ16-'Europe Financials'!AQ10)&lt;0.001,0,AQ16-'Europe Financials'!AQ10)</f>
        <v>0</v>
      </c>
      <c r="AR192" s="403"/>
      <c r="AS192" s="404">
        <f>IF(ABS(AS16-'Europe Financials'!AS10)&lt;0.001,0,AS16-'Europe Financials'!AS10)</f>
        <v>0</v>
      </c>
      <c r="AT192" s="403"/>
      <c r="AU192" s="404">
        <f>IF(ABS(AU16-'Europe Financials'!AU10)&lt;0.001,0,AU16-'Europe Financials'!AU10)</f>
        <v>0</v>
      </c>
      <c r="AV192" s="403"/>
      <c r="AW192" s="404">
        <f>IF(ABS(AW16-'Europe Financials'!AW10)&lt;0.001,0,AW16-'Europe Financials'!AW10)</f>
        <v>0</v>
      </c>
      <c r="AX192" s="403"/>
      <c r="AY192" s="404">
        <f>IF(ABS(AY16-'Europe Financials'!AY10)&lt;0.001,0,AY16-'Europe Financials'!AY10)</f>
        <v>0</v>
      </c>
      <c r="AZ192" s="403"/>
      <c r="BA192" s="404">
        <f>IF(ABS(BA16-'Europe Financials'!BA10)&lt;0.001,0,BA16-'Europe Financials'!BA10)</f>
        <v>0</v>
      </c>
    </row>
    <row r="193" spans="2:53" s="386" customFormat="1" ht="12.75" hidden="1">
      <c r="B193" s="401" t="s">
        <v>248</v>
      </c>
      <c r="C193" s="401"/>
      <c r="D193" s="401"/>
      <c r="E193" s="401"/>
      <c r="F193" s="401"/>
      <c r="G193" s="401"/>
      <c r="H193" s="402" t="s">
        <v>192</v>
      </c>
      <c r="J193" s="403"/>
      <c r="K193" s="404">
        <f>IF(ABS(K18-'Spain Financials'!K10)&lt;0.001,0,K18-'Spain Financials'!K10)</f>
        <v>0</v>
      </c>
      <c r="L193" s="403"/>
      <c r="M193" s="404">
        <f>IF(ABS(M18-'Spain Financials'!M10)&lt;0.001,0,M18-'Spain Financials'!M10)</f>
        <v>0</v>
      </c>
      <c r="N193" s="403"/>
      <c r="O193" s="404">
        <f>IF(ABS(O18-'Spain Financials'!O10)&lt;0.001,0,O18-'Spain Financials'!O10)</f>
        <v>0</v>
      </c>
      <c r="P193" s="403"/>
      <c r="Q193" s="404">
        <f>IF(ABS(Q18-'Spain Financials'!Q10)&lt;0.001,0,Q18-'Spain Financials'!Q10)</f>
        <v>0</v>
      </c>
      <c r="R193" s="403"/>
      <c r="S193" s="404">
        <f>IF(ABS(S18-'Spain Financials'!S10)&lt;0.001,0,S18-'Spain Financials'!S10)</f>
        <v>0</v>
      </c>
      <c r="T193" s="403"/>
      <c r="U193" s="404">
        <f>IF(ABS(U18-'Spain Financials'!U10)&lt;0.001,0,U18-'Spain Financials'!U10)</f>
        <v>0</v>
      </c>
      <c r="V193" s="403"/>
      <c r="W193" s="404">
        <f>IF(ABS(W18-'Spain Financials'!W10)&lt;0.001,0,W18-'Spain Financials'!W10)</f>
        <v>0</v>
      </c>
      <c r="X193" s="388"/>
      <c r="Y193" s="403"/>
      <c r="Z193" s="404">
        <f>IF(ABS(Z18-'Spain Financials'!Z10)&lt;0.001,0,Z18-'Spain Financials'!Z10)</f>
        <v>0</v>
      </c>
      <c r="AA193" s="403"/>
      <c r="AB193" s="404">
        <f>IF(ABS(AB18-'Spain Financials'!AB10)&lt;0.001,0,AB18-'Spain Financials'!AB10)</f>
        <v>0</v>
      </c>
      <c r="AC193" s="403"/>
      <c r="AD193" s="404">
        <f>IF(ABS(AD18-'Spain Financials'!AD10)&lt;0.001,0,AD18-'Spain Financials'!AD10)</f>
        <v>0</v>
      </c>
      <c r="AE193" s="403"/>
      <c r="AF193" s="404">
        <f>IF(ABS(AF18-'Spain Financials'!AF10)&lt;0.001,0,AF18-'Spain Financials'!AF10)</f>
        <v>0</v>
      </c>
      <c r="AG193" s="403"/>
      <c r="AH193" s="404">
        <f>IF(ABS(AH18-'Spain Financials'!AH10)&lt;0.001,0,AH18-'Spain Financials'!AH10)</f>
        <v>0</v>
      </c>
      <c r="AI193" s="403"/>
      <c r="AJ193" s="404">
        <f>IF(ABS(AJ18-'Spain Financials'!AJ10)&lt;0.001,0,AJ18-'Spain Financials'!AJ10)</f>
        <v>0</v>
      </c>
      <c r="AK193" s="403"/>
      <c r="AL193" s="404">
        <f>IF(ABS(AL18-'Spain Financials'!AL10)&lt;0.001,0,AL18-'Spain Financials'!AL10)</f>
        <v>0</v>
      </c>
      <c r="AM193" s="388"/>
      <c r="AN193" s="403"/>
      <c r="AO193" s="404">
        <f>IF(ABS(AO18-'Spain Financials'!AO10)&lt;0.001,0,AO18-'Spain Financials'!AO10)</f>
        <v>0</v>
      </c>
      <c r="AP193" s="403"/>
      <c r="AQ193" s="404">
        <f>IF(ABS(AQ18-'Spain Financials'!AQ10)&lt;0.001,0,AQ18-'Spain Financials'!AQ10)</f>
        <v>0</v>
      </c>
      <c r="AR193" s="403"/>
      <c r="AS193" s="404">
        <f>IF(ABS(AS18-'Spain Financials'!AS10)&lt;0.001,0,AS18-'Spain Financials'!AS10)</f>
        <v>0</v>
      </c>
      <c r="AT193" s="403"/>
      <c r="AU193" s="404">
        <f>IF(ABS(AU18-'Spain Financials'!AU10)&lt;0.001,0,AU18-'Spain Financials'!AU10)</f>
        <v>0</v>
      </c>
      <c r="AV193" s="403"/>
      <c r="AW193" s="404">
        <f>IF(ABS(AW18-'Spain Financials'!AW10)&lt;0.001,0,AW18-'Spain Financials'!AW10)</f>
        <v>0</v>
      </c>
      <c r="AX193" s="403"/>
      <c r="AY193" s="404">
        <f>IF(ABS(AY18-'Spain Financials'!AY10)&lt;0.001,0,AY18-'Spain Financials'!AY10)</f>
        <v>0</v>
      </c>
      <c r="AZ193" s="403"/>
      <c r="BA193" s="404">
        <f>IF(ABS(BA18-'Spain Financials'!BA10)&lt;0.001,0,BA18-'Spain Financials'!BA10)</f>
        <v>0</v>
      </c>
    </row>
    <row r="194" spans="2:53" s="386" customFormat="1" ht="12.75" hidden="1">
      <c r="B194" s="401" t="s">
        <v>215</v>
      </c>
      <c r="C194" s="401"/>
      <c r="D194" s="401"/>
      <c r="E194" s="401"/>
      <c r="F194" s="401"/>
      <c r="G194" s="401"/>
      <c r="H194" s="402" t="s">
        <v>192</v>
      </c>
      <c r="J194" s="403"/>
      <c r="K194" s="404">
        <f>IF(ABS(K20-'Poland Financials'!K10)&lt;0.001,0,K20-'Poland Financials'!K10)</f>
        <v>0</v>
      </c>
      <c r="L194" s="403"/>
      <c r="M194" s="404">
        <f>IF(ABS(M20-'Poland Financials'!M10)&lt;0.001,0,M20-'Poland Financials'!M10)</f>
        <v>0</v>
      </c>
      <c r="N194" s="403"/>
      <c r="O194" s="404">
        <f>IF(ABS(O20-'Poland Financials'!O10)&lt;0.001,0,O20-'Poland Financials'!O10)</f>
        <v>0</v>
      </c>
      <c r="P194" s="403"/>
      <c r="Q194" s="404">
        <f>IF(ABS(Q20-'Poland Financials'!Q10)&lt;0.001,0,Q20-'Poland Financials'!Q10)</f>
        <v>0</v>
      </c>
      <c r="R194" s="403"/>
      <c r="S194" s="404">
        <f>IF(ABS(S20-'Poland Financials'!S10)&lt;0.001,0,S20-'Poland Financials'!S10)</f>
        <v>0</v>
      </c>
      <c r="T194" s="403"/>
      <c r="U194" s="404">
        <f>IF(ABS(U20-'Poland Financials'!U10)&lt;0.001,0,U20-'Poland Financials'!U10)</f>
        <v>0</v>
      </c>
      <c r="V194" s="403"/>
      <c r="W194" s="404">
        <f>IF(ABS(W20-'Poland Financials'!W10)&lt;0.001,0,W20-'Poland Financials'!W10)</f>
        <v>0</v>
      </c>
      <c r="X194" s="388"/>
      <c r="Y194" s="403"/>
      <c r="Z194" s="404">
        <f>IF(ABS(Z20-'Poland Financials'!Z10)&lt;0.001,0,Z20-'Poland Financials'!Z10)</f>
        <v>0</v>
      </c>
      <c r="AA194" s="403"/>
      <c r="AB194" s="404">
        <f>IF(ABS(AB20-'Poland Financials'!AB10)&lt;0.001,0,AB20-'Poland Financials'!AB10)</f>
        <v>0</v>
      </c>
      <c r="AC194" s="403"/>
      <c r="AD194" s="404">
        <f>IF(ABS(AD20-'Poland Financials'!AD10)&lt;0.001,0,AD20-'Poland Financials'!AD10)</f>
        <v>0</v>
      </c>
      <c r="AE194" s="403"/>
      <c r="AF194" s="404">
        <f>IF(ABS(AF20-'Poland Financials'!AF10)&lt;0.001,0,AF20-'Poland Financials'!AF10)</f>
        <v>0</v>
      </c>
      <c r="AG194" s="403"/>
      <c r="AH194" s="404">
        <f>IF(ABS(AH20-'Poland Financials'!AH10)&lt;0.001,0,AH20-'Poland Financials'!AH10)</f>
        <v>0</v>
      </c>
      <c r="AI194" s="403"/>
      <c r="AJ194" s="404">
        <f>IF(ABS(AJ20-'Poland Financials'!AJ10)&lt;0.001,0,AJ20-'Poland Financials'!AJ10)</f>
        <v>0</v>
      </c>
      <c r="AK194" s="403"/>
      <c r="AL194" s="404">
        <f>IF(ABS(AL20-'Poland Financials'!AL10)&lt;0.001,0,AL20-'Poland Financials'!AL10)</f>
        <v>0</v>
      </c>
      <c r="AM194" s="388"/>
      <c r="AN194" s="403"/>
      <c r="AO194" s="404">
        <f>IF(ABS(AO20-'Poland Financials'!AO10)&lt;0.001,0,AO20-'Poland Financials'!AO10)</f>
        <v>0</v>
      </c>
      <c r="AP194" s="403"/>
      <c r="AQ194" s="404">
        <f>IF(ABS(AQ20-'Poland Financials'!AQ10)&lt;0.001,0,AQ20-'Poland Financials'!AQ10)</f>
        <v>0</v>
      </c>
      <c r="AR194" s="403"/>
      <c r="AS194" s="404">
        <f>IF(ABS(AS20-'Poland Financials'!AS10)&lt;0.001,0,AS20-'Poland Financials'!AS10)</f>
        <v>0</v>
      </c>
      <c r="AT194" s="403"/>
      <c r="AU194" s="404">
        <f>IF(ABS(AU20-'Poland Financials'!AU10)&lt;0.001,0,AU20-'Poland Financials'!AU10)</f>
        <v>0</v>
      </c>
      <c r="AV194" s="403"/>
      <c r="AW194" s="404">
        <f>IF(ABS(AW20-'Poland Financials'!AW10)&lt;0.001,0,AW20-'Poland Financials'!AW10)</f>
        <v>0</v>
      </c>
      <c r="AX194" s="403"/>
      <c r="AY194" s="404">
        <f>IF(ABS(AY20-'Poland Financials'!AY10)&lt;0.001,0,AY20-'Poland Financials'!AY10)</f>
        <v>0</v>
      </c>
      <c r="AZ194" s="403"/>
      <c r="BA194" s="404">
        <f>IF(ABS(BA20-'Poland Financials'!BA10)&lt;0.001,0,BA20-'Poland Financials'!BA10)</f>
        <v>0</v>
      </c>
    </row>
    <row r="195" spans="2:53" s="386" customFormat="1" ht="12.75" hidden="1">
      <c r="B195" s="401" t="s">
        <v>216</v>
      </c>
      <c r="C195" s="401"/>
      <c r="D195" s="401"/>
      <c r="E195" s="401"/>
      <c r="F195" s="401"/>
      <c r="G195" s="401"/>
      <c r="H195" s="402" t="s">
        <v>192</v>
      </c>
      <c r="J195" s="403"/>
      <c r="K195" s="404">
        <f>IF(ABS(K22-'Belgium &amp; Luxembourg Financials'!K10)&lt;0.001,0,K22-'Belgium &amp; Luxembourg Financials'!K10)</f>
        <v>0</v>
      </c>
      <c r="L195" s="403"/>
      <c r="M195" s="404">
        <f>IF(ABS(M22-'Belgium &amp; Luxembourg Financials'!M10)&lt;0.001,0,M22-'Belgium &amp; Luxembourg Financials'!M10)</f>
        <v>0</v>
      </c>
      <c r="N195" s="403"/>
      <c r="O195" s="404">
        <f>IF(ABS(O22-'Belgium &amp; Luxembourg Financials'!O10)&lt;0.001,0,O22-'Belgium &amp; Luxembourg Financials'!O10)</f>
        <v>0</v>
      </c>
      <c r="P195" s="403"/>
      <c r="Q195" s="404">
        <f>IF(ABS(Q22-'Belgium &amp; Luxembourg Financials'!Q10)&lt;0.001,0,Q22-'Belgium &amp; Luxembourg Financials'!Q10)</f>
        <v>0</v>
      </c>
      <c r="R195" s="403"/>
      <c r="S195" s="404">
        <f>IF(ABS(S22-'Belgium &amp; Luxembourg Financials'!S10)&lt;0.001,0,S22-'Belgium &amp; Luxembourg Financials'!S10)</f>
        <v>0</v>
      </c>
      <c r="T195" s="403"/>
      <c r="U195" s="404">
        <f>IF(ABS(U22-'Belgium &amp; Luxembourg Financials'!U10)&lt;0.001,0,U22-'Belgium &amp; Luxembourg Financials'!U10)</f>
        <v>0</v>
      </c>
      <c r="V195" s="403"/>
      <c r="W195" s="404">
        <f>IF(ABS(W22-'Belgium &amp; Luxembourg Financials'!W10)&lt;0.001,0,W22-'Belgium &amp; Luxembourg Financials'!W10)</f>
        <v>0</v>
      </c>
      <c r="X195" s="388"/>
      <c r="Y195" s="403"/>
      <c r="Z195" s="404">
        <f>IF(ABS(Z22-'Belgium &amp; Luxembourg Financials'!Z10)&lt;0.001,0,Z22-'Belgium &amp; Luxembourg Financials'!Z10)</f>
        <v>0</v>
      </c>
      <c r="AA195" s="403"/>
      <c r="AB195" s="404">
        <f>IF(ABS(AB22-'Belgium &amp; Luxembourg Financials'!AB10)&lt;0.001,0,AB22-'Belgium &amp; Luxembourg Financials'!AB10)</f>
        <v>0</v>
      </c>
      <c r="AC195" s="403"/>
      <c r="AD195" s="404">
        <f>IF(ABS(AD22-'Belgium &amp; Luxembourg Financials'!AD10)&lt;0.001,0,AD22-'Belgium &amp; Luxembourg Financials'!AD10)</f>
        <v>0</v>
      </c>
      <c r="AE195" s="403"/>
      <c r="AF195" s="404">
        <f>IF(ABS(AF22-'Belgium &amp; Luxembourg Financials'!AF10)&lt;0.001,0,AF22-'Belgium &amp; Luxembourg Financials'!AF10)</f>
        <v>0</v>
      </c>
      <c r="AG195" s="403"/>
      <c r="AH195" s="404">
        <f>IF(ABS(AH22-'Belgium &amp; Luxembourg Financials'!AH10)&lt;0.001,0,AH22-'Belgium &amp; Luxembourg Financials'!AH10)</f>
        <v>0</v>
      </c>
      <c r="AI195" s="403"/>
      <c r="AJ195" s="404">
        <f>IF(ABS(AJ22-'Belgium &amp; Luxembourg Financials'!AJ10)&lt;0.001,0,AJ22-'Belgium &amp; Luxembourg Financials'!AJ10)</f>
        <v>0</v>
      </c>
      <c r="AK195" s="403"/>
      <c r="AL195" s="404">
        <f>IF(ABS(AL22-'Belgium &amp; Luxembourg Financials'!AL10)&lt;0.001,0,AL22-'Belgium &amp; Luxembourg Financials'!AL10)</f>
        <v>0</v>
      </c>
      <c r="AM195" s="388"/>
      <c r="AN195" s="403"/>
      <c r="AO195" s="404">
        <f>IF(ABS(AO22-'Belgium &amp; Luxembourg Financials'!AO10)&lt;0.001,0,AO22-'Belgium &amp; Luxembourg Financials'!AO10)</f>
        <v>0</v>
      </c>
      <c r="AP195" s="403"/>
      <c r="AQ195" s="404">
        <f>IF(ABS(AQ22-'Belgium &amp; Luxembourg Financials'!AQ10)&lt;0.001,0,AQ22-'Belgium &amp; Luxembourg Financials'!AQ10)</f>
        <v>0</v>
      </c>
      <c r="AR195" s="403"/>
      <c r="AS195" s="404">
        <f>IF(ABS(AS22-'Belgium &amp; Luxembourg Financials'!AS10)&lt;0.001,0,AS22-'Belgium &amp; Luxembourg Financials'!AS10)</f>
        <v>0</v>
      </c>
      <c r="AT195" s="403"/>
      <c r="AU195" s="404">
        <f>IF(ABS(AU22-'Belgium &amp; Luxembourg Financials'!AU10)&lt;0.001,0,AU22-'Belgium &amp; Luxembourg Financials'!AU10)</f>
        <v>0</v>
      </c>
      <c r="AV195" s="403"/>
      <c r="AW195" s="404">
        <f>IF(ABS(AW22-'Belgium &amp; Luxembourg Financials'!AW10)&lt;0.001,0,AW22-'Belgium &amp; Luxembourg Financials'!AW10)</f>
        <v>0</v>
      </c>
      <c r="AX195" s="403"/>
      <c r="AY195" s="404">
        <f>IF(ABS(AY22-'Belgium &amp; Luxembourg Financials'!AY10)&lt;0.001,0,AY22-'Belgium &amp; Luxembourg Financials'!AY10)</f>
        <v>0</v>
      </c>
      <c r="AZ195" s="403"/>
      <c r="BA195" s="404">
        <f>IF(ABS(BA22-'Belgium &amp; Luxembourg Financials'!BA10)&lt;0.001,0,BA22-'Belgium &amp; Luxembourg Financials'!BA10)</f>
        <v>0</v>
      </c>
    </row>
    <row r="196" spans="2:53" s="386" customFormat="1" ht="12.75" hidden="1">
      <c r="B196" s="401" t="s">
        <v>217</v>
      </c>
      <c r="C196" s="401"/>
      <c r="D196" s="401"/>
      <c r="E196" s="401"/>
      <c r="F196" s="401"/>
      <c r="G196" s="401"/>
      <c r="H196" s="402" t="s">
        <v>192</v>
      </c>
      <c r="J196" s="403"/>
      <c r="K196" s="404">
        <f>IF(ABS(K24-'Central Europe Financials'!K11)&lt;0.001,0,K24-'Central Europe Financials'!K11)</f>
        <v>0</v>
      </c>
      <c r="L196" s="403"/>
      <c r="M196" s="404">
        <f>IF(ABS(M24-'Central Europe Financials'!M11)&lt;0.001,0,M24-'Central Europe Financials'!M11)</f>
        <v>0</v>
      </c>
      <c r="N196" s="403"/>
      <c r="O196" s="404">
        <f>IF(ABS(O24-'Central Europe Financials'!O11)&lt;0.001,0,O24-'Central Europe Financials'!O11)</f>
        <v>0</v>
      </c>
      <c r="P196" s="403"/>
      <c r="Q196" s="404">
        <f>IF(ABS(Q24-'Central Europe Financials'!Q11)&lt;0.001,0,Q24-'Central Europe Financials'!Q11)</f>
        <v>0</v>
      </c>
      <c r="R196" s="403"/>
      <c r="S196" s="404">
        <f>IF(ABS(S24-'Central Europe Financials'!S11)&lt;0.001,0,S24-'Central Europe Financials'!S11)</f>
        <v>0</v>
      </c>
      <c r="T196" s="403"/>
      <c r="U196" s="404">
        <f>IF(ABS(U24-'Central Europe Financials'!U11)&lt;0.001,0,U24-'Central Europe Financials'!U11)</f>
        <v>0</v>
      </c>
      <c r="V196" s="403"/>
      <c r="W196" s="404">
        <f>IF(ABS(W24-'Central Europe Financials'!W11)&lt;0.001,0,W24-'Central Europe Financials'!W11)</f>
        <v>0</v>
      </c>
      <c r="X196" s="388"/>
      <c r="Y196" s="403"/>
      <c r="Z196" s="404">
        <f>IF(ABS(Z24-'Central Europe Financials'!Z11)&lt;0.001,0,Z24-'Central Europe Financials'!Z11)</f>
        <v>0</v>
      </c>
      <c r="AA196" s="403"/>
      <c r="AB196" s="404">
        <f>IF(ABS(AB24-'Central Europe Financials'!AB11)&lt;0.001,0,AB24-'Central Europe Financials'!AB11)</f>
        <v>0</v>
      </c>
      <c r="AC196" s="403"/>
      <c r="AD196" s="404">
        <f>IF(ABS(AD24-'Central Europe Financials'!AD11)&lt;0.001,0,AD24-'Central Europe Financials'!AD11)</f>
        <v>0</v>
      </c>
      <c r="AE196" s="403"/>
      <c r="AF196" s="404">
        <f>IF(ABS(AF24-'Central Europe Financials'!AF11)&lt;0.001,0,AF24-'Central Europe Financials'!AF11)</f>
        <v>0</v>
      </c>
      <c r="AG196" s="403"/>
      <c r="AH196" s="404">
        <f>IF(ABS(AH24-'Central Europe Financials'!AH11)&lt;0.001,0,AH24-'Central Europe Financials'!AH11)</f>
        <v>0</v>
      </c>
      <c r="AI196" s="403"/>
      <c r="AJ196" s="404">
        <f>IF(ABS(AJ24-'Central Europe Financials'!AJ11)&lt;0.001,0,AJ24-'Central Europe Financials'!AJ11)</f>
        <v>0</v>
      </c>
      <c r="AK196" s="403"/>
      <c r="AL196" s="404">
        <f>IF(ABS(AL24-'Central Europe Financials'!AL11)&lt;0.001,0,AL24-'Central Europe Financials'!AL11)</f>
        <v>0</v>
      </c>
      <c r="AM196" s="388"/>
      <c r="AN196" s="403"/>
      <c r="AO196" s="404">
        <f>IF(ABS(AO24-'Central Europe Financials'!AO11)&lt;0.001,0,AO24-'Central Europe Financials'!AO11)</f>
        <v>0</v>
      </c>
      <c r="AP196" s="403"/>
      <c r="AQ196" s="404">
        <f>IF(ABS(AQ24-'Central Europe Financials'!AQ11)&lt;0.001,0,AQ24-'Central Europe Financials'!AQ11)</f>
        <v>0</v>
      </c>
      <c r="AR196" s="403"/>
      <c r="AS196" s="404">
        <f>IF(ABS(AS24-'Central Europe Financials'!AS11)&lt;0.001,0,AS24-'Central Europe Financials'!AS11)</f>
        <v>0</v>
      </c>
      <c r="AT196" s="403"/>
      <c r="AU196" s="404">
        <f>IF(ABS(AU24-'Central Europe Financials'!AU11)&lt;0.001,0,AU24-'Central Europe Financials'!AU11)</f>
        <v>0</v>
      </c>
      <c r="AV196" s="403"/>
      <c r="AW196" s="404">
        <f>IF(ABS(AW24-'Central Europe Financials'!AW11)&lt;0.001,0,AW24-'Central Europe Financials'!AW11)</f>
        <v>0</v>
      </c>
      <c r="AX196" s="403"/>
      <c r="AY196" s="404">
        <f>IF(ABS(AY24-'Central Europe Financials'!AY11)&lt;0.001,0,AY24-'Central Europe Financials'!AY11)</f>
        <v>0</v>
      </c>
      <c r="AZ196" s="403"/>
      <c r="BA196" s="404">
        <f>IF(ABS(BA24-'Central Europe Financials'!BA11)&lt;0.001,0,BA24-'Central Europe Financials'!BA11)</f>
        <v>0</v>
      </c>
    </row>
    <row r="197" spans="2:53" s="386" customFormat="1" ht="12.75" hidden="1">
      <c r="B197" s="401" t="s">
        <v>218</v>
      </c>
      <c r="C197" s="401"/>
      <c r="D197" s="401"/>
      <c r="E197" s="401"/>
      <c r="F197" s="401"/>
      <c r="G197" s="401"/>
      <c r="H197" s="402" t="s">
        <v>192</v>
      </c>
      <c r="J197" s="403"/>
      <c r="K197" s="404">
        <f>IF(ABS(K27-'A&amp;ME Financials'!K11)&lt;0.001,0,K27-'A&amp;ME Financials'!K11)</f>
        <v>0</v>
      </c>
      <c r="L197" s="403"/>
      <c r="M197" s="404">
        <f>IF(ABS(M27-'A&amp;ME Financials'!M11)&lt;0.001,0,M27-'A&amp;ME Financials'!M11)</f>
        <v>0</v>
      </c>
      <c r="N197" s="403"/>
      <c r="O197" s="404">
        <f>IF(ABS(O27-'A&amp;ME Financials'!O11)&lt;0.001,0,O27-'A&amp;ME Financials'!O11)</f>
        <v>0</v>
      </c>
      <c r="P197" s="403"/>
      <c r="Q197" s="404">
        <f>IF(ABS(Q27-'A&amp;ME Financials'!Q11)&lt;0.001,0,Q27-'A&amp;ME Financials'!Q11)</f>
        <v>0</v>
      </c>
      <c r="R197" s="403"/>
      <c r="S197" s="404">
        <f>IF(ABS(S27-'A&amp;ME Financials'!S11)&lt;0.001,0,S27-'A&amp;ME Financials'!S11)</f>
        <v>0</v>
      </c>
      <c r="T197" s="403"/>
      <c r="U197" s="404">
        <f>IF(ABS(U27-'A&amp;ME Financials'!U11)&lt;0.001,0,U27-'A&amp;ME Financials'!U11)</f>
        <v>0</v>
      </c>
      <c r="V197" s="403"/>
      <c r="W197" s="404">
        <f>IF(ABS(W27-'A&amp;ME Financials'!W11)&lt;0.001,0,W27-'A&amp;ME Financials'!W11)</f>
        <v>0</v>
      </c>
      <c r="X197" s="388"/>
      <c r="Y197" s="403"/>
      <c r="Z197" s="404">
        <f>IF(ABS(Z27-'A&amp;ME Financials'!Z11)&lt;0.001,0,Z27-'A&amp;ME Financials'!Z11)</f>
        <v>0</v>
      </c>
      <c r="AA197" s="403"/>
      <c r="AB197" s="404">
        <f>IF(ABS(AB27-'A&amp;ME Financials'!AB11)&lt;0.001,0,AB27-'A&amp;ME Financials'!AB11)</f>
        <v>0</v>
      </c>
      <c r="AC197" s="403"/>
      <c r="AD197" s="404">
        <f>IF(ABS(AD27-'A&amp;ME Financials'!AD11)&lt;0.001,0,AD27-'A&amp;ME Financials'!AD11)</f>
        <v>0</v>
      </c>
      <c r="AE197" s="403"/>
      <c r="AF197" s="404">
        <f>IF(ABS(AF27-'A&amp;ME Financials'!AF11)&lt;0.001,0,AF27-'A&amp;ME Financials'!AF11)</f>
        <v>0</v>
      </c>
      <c r="AG197" s="403"/>
      <c r="AH197" s="404">
        <f>IF(ABS(AH27-'A&amp;ME Financials'!AH11)&lt;0.001,0,AH27-'A&amp;ME Financials'!AH11)</f>
        <v>0</v>
      </c>
      <c r="AI197" s="403"/>
      <c r="AJ197" s="404">
        <f>IF(ABS(AJ27-'A&amp;ME Financials'!AJ11)&lt;0.001,0,AJ27-'A&amp;ME Financials'!AJ11)</f>
        <v>0</v>
      </c>
      <c r="AK197" s="403"/>
      <c r="AL197" s="404">
        <f>IF(ABS(AL27-'A&amp;ME Financials'!AL11)&lt;0.001,0,AL27-'A&amp;ME Financials'!AL11)</f>
        <v>0</v>
      </c>
      <c r="AM197" s="388"/>
      <c r="AN197" s="403"/>
      <c r="AO197" s="404">
        <f>IF(ABS(AO27-'A&amp;ME Financials'!AO11)&lt;0.001,0,AO27-'A&amp;ME Financials'!AO11)</f>
        <v>0</v>
      </c>
      <c r="AP197" s="403"/>
      <c r="AQ197" s="404">
        <f>IF(ABS(AQ27-'A&amp;ME Financials'!AQ11)&lt;0.001,0,AQ27-'A&amp;ME Financials'!AQ11)</f>
        <v>0</v>
      </c>
      <c r="AR197" s="403"/>
      <c r="AS197" s="404">
        <f>IF(ABS(AS27-'A&amp;ME Financials'!AS11)&lt;0.001,0,AS27-'A&amp;ME Financials'!AS11)</f>
        <v>0</v>
      </c>
      <c r="AT197" s="403"/>
      <c r="AU197" s="404">
        <f>IF(ABS(AU27-'A&amp;ME Financials'!AU11)&lt;0.001,0,AU27-'A&amp;ME Financials'!AU11)</f>
        <v>0</v>
      </c>
      <c r="AV197" s="403"/>
      <c r="AW197" s="404">
        <f>IF(ABS(AW27-'A&amp;ME Financials'!AW11)&lt;0.001,0,AW27-'A&amp;ME Financials'!AW11)</f>
        <v>0</v>
      </c>
      <c r="AX197" s="403"/>
      <c r="AY197" s="404">
        <f>IF(ABS(AY27-'A&amp;ME Financials'!AY11)&lt;0.001,0,AY27-'A&amp;ME Financials'!AY11)</f>
        <v>0</v>
      </c>
      <c r="AZ197" s="403"/>
      <c r="BA197" s="404">
        <f>IF(ABS(BA27-'A&amp;ME Financials'!BA11)&lt;0.001,0,BA27-'A&amp;ME Financials'!BA11)</f>
        <v>0</v>
      </c>
    </row>
    <row r="198" spans="2:53" s="386" customFormat="1" ht="12.75" hidden="1">
      <c r="B198" s="401" t="s">
        <v>219</v>
      </c>
      <c r="C198" s="401"/>
      <c r="D198" s="401"/>
      <c r="E198" s="401"/>
      <c r="F198" s="401"/>
      <c r="G198" s="401"/>
      <c r="H198" s="402" t="s">
        <v>192</v>
      </c>
      <c r="J198" s="403"/>
      <c r="K198" s="410">
        <f>IF(ABS(K29-'Enterprise Financials'!K10)&lt;0.001,0,K29-'Enterprise Financials'!K10)</f>
        <v>0</v>
      </c>
      <c r="L198" s="403"/>
      <c r="M198" s="410">
        <f>IF(ABS(M29-'Enterprise Financials'!M10)&lt;0.001,0,M29-'Enterprise Financials'!M10)</f>
        <v>0</v>
      </c>
      <c r="N198" s="403"/>
      <c r="O198" s="410">
        <f>IF(ABS(O29-'Enterprise Financials'!O10)&lt;0.001,0,O29-'Enterprise Financials'!O10)</f>
        <v>0</v>
      </c>
      <c r="P198" s="403"/>
      <c r="Q198" s="410">
        <f>IF(ABS(Q29-'Enterprise Financials'!Q10)&lt;0.001,0,Q29-'Enterprise Financials'!Q10)</f>
        <v>0</v>
      </c>
      <c r="R198" s="403"/>
      <c r="S198" s="410">
        <f>IF(ABS(S29-'Enterprise Financials'!S10)&lt;0.001,0,S29-'Enterprise Financials'!S10)</f>
        <v>0</v>
      </c>
      <c r="T198" s="403"/>
      <c r="U198" s="410">
        <f>IF(ABS(U29-'Enterprise Financials'!U10)&lt;0.001,0,U29-'Enterprise Financials'!U10)</f>
        <v>0</v>
      </c>
      <c r="V198" s="403"/>
      <c r="W198" s="410">
        <f>IF(ABS(W29-'Enterprise Financials'!W10)&lt;0.001,0,W29-'Enterprise Financials'!W10)</f>
        <v>0</v>
      </c>
      <c r="X198" s="388"/>
      <c r="Y198" s="403"/>
      <c r="Z198" s="404">
        <f>IF(ABS(Z29-'Enterprise Financials'!Z10)&lt;0.001,0,Z29-'Enterprise Financials'!Z10)</f>
        <v>0</v>
      </c>
      <c r="AA198" s="403"/>
      <c r="AB198" s="404">
        <f>IF(ABS(AB29-'Enterprise Financials'!AB10)&lt;0.001,0,AB29-'Enterprise Financials'!AB10)</f>
        <v>0</v>
      </c>
      <c r="AC198" s="403"/>
      <c r="AD198" s="404">
        <f>IF(ABS(AD29-'Enterprise Financials'!AD10)&lt;0.001,0,AD29-'Enterprise Financials'!AD10)</f>
        <v>0</v>
      </c>
      <c r="AE198" s="403"/>
      <c r="AF198" s="404">
        <f>IF(ABS(AF29-'Enterprise Financials'!AF10)&lt;0.001,0,AF29-'Enterprise Financials'!AF10)</f>
        <v>0</v>
      </c>
      <c r="AG198" s="403"/>
      <c r="AH198" s="404">
        <f>IF(ABS(AH29-'Enterprise Financials'!AH10)&lt;0.001,0,AH29-'Enterprise Financials'!AH10)</f>
        <v>0</v>
      </c>
      <c r="AI198" s="403"/>
      <c r="AJ198" s="404">
        <f>IF(ABS(AJ29-'Enterprise Financials'!AJ10)&lt;0.001,0,AJ29-'Enterprise Financials'!AJ10)</f>
        <v>0</v>
      </c>
      <c r="AK198" s="403"/>
      <c r="AL198" s="404">
        <f>IF(ABS(AL29-'Enterprise Financials'!AL10)&lt;0.001,0,AL29-'Enterprise Financials'!AL10)</f>
        <v>0</v>
      </c>
      <c r="AM198" s="388"/>
      <c r="AN198" s="403"/>
      <c r="AO198" s="404">
        <f>IF(ABS(AO29-'Enterprise Financials'!AO10)&lt;0.001,0,AO29-'Enterprise Financials'!AO10)</f>
        <v>0</v>
      </c>
      <c r="AP198" s="403"/>
      <c r="AQ198" s="404">
        <f>IF(ABS(AQ29-'Enterprise Financials'!AQ10)&lt;0.001,0,AQ29-'Enterprise Financials'!AQ10)</f>
        <v>0</v>
      </c>
      <c r="AR198" s="403"/>
      <c r="AS198" s="404">
        <f>IF(ABS(AS29-'Enterprise Financials'!AS10)&lt;0.001,0,AS29-'Enterprise Financials'!AS10)</f>
        <v>0</v>
      </c>
      <c r="AT198" s="403"/>
      <c r="AU198" s="404">
        <f>IF(ABS(AU29-'Enterprise Financials'!AU10)&lt;0.001,0,AU29-'Enterprise Financials'!AU10)</f>
        <v>0</v>
      </c>
      <c r="AV198" s="403"/>
      <c r="AW198" s="404">
        <f>IF(ABS(AW29-'Enterprise Financials'!AW10)&lt;0.001,0,AW29-'Enterprise Financials'!AW10)</f>
        <v>0</v>
      </c>
      <c r="AX198" s="403"/>
      <c r="AY198" s="404">
        <f>IF(ABS(AY29-'Enterprise Financials'!AY10)&lt;0.001,0,AY29-'Enterprise Financials'!AY10)</f>
        <v>0</v>
      </c>
      <c r="AZ198" s="403"/>
      <c r="BA198" s="404">
        <f>IF(ABS(BA29-'Enterprise Financials'!BA10)&lt;0.001,0,BA29-'Enterprise Financials'!BA10)</f>
        <v>0</v>
      </c>
    </row>
    <row r="199" spans="2:53" s="386" customFormat="1" ht="12.75" hidden="1">
      <c r="B199" s="401" t="s">
        <v>220</v>
      </c>
      <c r="C199" s="401"/>
      <c r="D199" s="401"/>
      <c r="E199" s="401"/>
      <c r="F199" s="401"/>
      <c r="G199" s="401"/>
      <c r="H199" s="402" t="s">
        <v>192</v>
      </c>
      <c r="J199" s="403"/>
      <c r="K199" s="404">
        <f>IF(ABS(K31-'IC&amp;SS'!K10)&lt;0.001,0,K31-'IC&amp;SS'!K10)</f>
        <v>0</v>
      </c>
      <c r="L199" s="403"/>
      <c r="M199" s="404">
        <f>IF(ABS(M31-'IC&amp;SS'!M10)&lt;0.001,0,M31-'IC&amp;SS'!M10)</f>
        <v>0</v>
      </c>
      <c r="N199" s="403"/>
      <c r="O199" s="404">
        <f>IF(ABS(O31-'IC&amp;SS'!O10)&lt;0.001,0,O31-'IC&amp;SS'!O10)</f>
        <v>0</v>
      </c>
      <c r="P199" s="403"/>
      <c r="Q199" s="404">
        <f>IF(ABS(Q31-'IC&amp;SS'!Q10)&lt;0.001,0,Q31-'IC&amp;SS'!Q10)</f>
        <v>0</v>
      </c>
      <c r="R199" s="403"/>
      <c r="S199" s="404">
        <f>IF(ABS(S31-'IC&amp;SS'!S10)&lt;0.001,0,S31-'IC&amp;SS'!S10)</f>
        <v>0</v>
      </c>
      <c r="T199" s="403"/>
      <c r="U199" s="404">
        <f>IF(ABS(U31-'IC&amp;SS'!U10)&lt;0.001,0,U31-'IC&amp;SS'!U10)</f>
        <v>0</v>
      </c>
      <c r="V199" s="403"/>
      <c r="W199" s="404">
        <f>IF(ABS(W31-'IC&amp;SS'!W10)&lt;0.001,0,W31-'IC&amp;SS'!W10)</f>
        <v>0</v>
      </c>
      <c r="X199" s="388"/>
      <c r="Y199" s="403"/>
      <c r="Z199" s="404">
        <f>IF(ABS(Z31-'IC&amp;SS'!Z10)&lt;0.001,0,Z31-'IC&amp;SS'!Z10)</f>
        <v>0</v>
      </c>
      <c r="AA199" s="403"/>
      <c r="AB199" s="404">
        <f>IF(ABS(AB31-'IC&amp;SS'!AB10)&lt;0.001,0,AB31-'IC&amp;SS'!AB10)</f>
        <v>0</v>
      </c>
      <c r="AC199" s="403"/>
      <c r="AD199" s="404">
        <f>IF(ABS(AD31-'IC&amp;SS'!AD10)&lt;0.001,0,AD31-'IC&amp;SS'!AD10)</f>
        <v>0</v>
      </c>
      <c r="AE199" s="403"/>
      <c r="AF199" s="404">
        <f>IF(ABS(AF31-'IC&amp;SS'!AF10)&lt;0.001,0,AF31-'IC&amp;SS'!AF10)</f>
        <v>0</v>
      </c>
      <c r="AG199" s="403"/>
      <c r="AH199" s="404">
        <f>IF(ABS(AH31-'IC&amp;SS'!AH10)&lt;0.001,0,AH31-'IC&amp;SS'!AH10)</f>
        <v>0</v>
      </c>
      <c r="AI199" s="403"/>
      <c r="AJ199" s="404">
        <f>IF(ABS(AJ31-'IC&amp;SS'!AJ10)&lt;0.001,0,AJ31-'IC&amp;SS'!AJ10)</f>
        <v>0</v>
      </c>
      <c r="AK199" s="403"/>
      <c r="AL199" s="404">
        <f>IF(ABS(AL31-'IC&amp;SS'!AL10)&lt;0.001,0,AL31-'IC&amp;SS'!AL10)</f>
        <v>0</v>
      </c>
      <c r="AM199" s="388"/>
      <c r="AN199" s="403"/>
      <c r="AO199" s="404">
        <f>IF(ABS(AO31-'IC&amp;SS'!AO10)&lt;0.001,0,AO31-'IC&amp;SS'!AO10)</f>
        <v>0</v>
      </c>
      <c r="AP199" s="403"/>
      <c r="AQ199" s="404">
        <f>IF(ABS(AQ31-'IC&amp;SS'!AQ10)&lt;0.001,0,AQ31-'IC&amp;SS'!AQ10)</f>
        <v>0</v>
      </c>
      <c r="AR199" s="403"/>
      <c r="AS199" s="404">
        <f>IF(ABS(AS31-'IC&amp;SS'!AS10)&lt;0.001,0,AS31-'IC&amp;SS'!AS10)</f>
        <v>0</v>
      </c>
      <c r="AT199" s="403"/>
      <c r="AU199" s="404">
        <f>IF(ABS(AU31-'IC&amp;SS'!AU10)&lt;0.001,0,AU31-'IC&amp;SS'!AU10)</f>
        <v>0</v>
      </c>
      <c r="AV199" s="403"/>
      <c r="AW199" s="404">
        <f>IF(ABS(AW31-'IC&amp;SS'!AW10)&lt;0.001,0,AW31-'IC&amp;SS'!AW10)</f>
        <v>0</v>
      </c>
      <c r="AX199" s="403"/>
      <c r="AY199" s="404">
        <f>IF(ABS(AY31-'IC&amp;SS'!AY10)&lt;0.001,0,AY31-'IC&amp;SS'!AY10)</f>
        <v>0</v>
      </c>
      <c r="AZ199" s="403"/>
      <c r="BA199" s="404">
        <f>IF(ABS(BA31-'IC&amp;SS'!BA10)&lt;0.001,0,BA31-'IC&amp;SS'!BA10)</f>
        <v>0</v>
      </c>
    </row>
    <row r="200" spans="2:53" s="211" customFormat="1" ht="12.75" hidden="1">
      <c r="B200" s="186"/>
      <c r="C200" s="186"/>
      <c r="D200" s="186"/>
      <c r="E200" s="186"/>
      <c r="F200" s="186"/>
      <c r="H200" s="187"/>
      <c r="J200" s="186"/>
      <c r="K200" s="186"/>
      <c r="L200" s="186"/>
      <c r="M200" s="186"/>
      <c r="N200" s="186"/>
      <c r="O200" s="186"/>
      <c r="P200" s="186"/>
      <c r="Q200" s="186"/>
      <c r="R200" s="186"/>
      <c r="S200" s="186"/>
      <c r="T200" s="186"/>
      <c r="U200" s="186"/>
      <c r="V200" s="186"/>
      <c r="W200" s="186"/>
      <c r="Y200" s="186"/>
      <c r="Z200" s="186"/>
      <c r="AA200" s="186"/>
      <c r="AB200" s="186"/>
      <c r="AC200" s="186"/>
      <c r="AD200" s="186"/>
      <c r="AE200" s="186"/>
      <c r="AF200" s="186"/>
      <c r="AG200" s="186"/>
      <c r="AH200" s="186"/>
      <c r="AI200" s="186"/>
      <c r="AJ200" s="186"/>
      <c r="AK200" s="186"/>
      <c r="AL200" s="186"/>
      <c r="AN200" s="186"/>
      <c r="AO200" s="186"/>
      <c r="AP200" s="186"/>
      <c r="AQ200" s="186"/>
      <c r="AR200" s="186"/>
      <c r="AS200" s="186"/>
      <c r="AT200" s="186"/>
      <c r="AU200" s="186"/>
      <c r="AV200" s="186"/>
      <c r="AW200" s="186"/>
      <c r="AX200" s="186"/>
      <c r="AY200" s="186"/>
      <c r="AZ200" s="186"/>
      <c r="BA200" s="186"/>
    </row>
    <row r="201" spans="2:53" hidden="1"/>
  </sheetData>
  <customSheetViews>
    <customSheetView guid="{F499C411-D421-49FC-BA0F-3A5BFE024471}" scale="80" showPageBreaks="1" showGridLines="0" printArea="1">
      <pane xSplit="9" ySplit="7" topLeftCell="J8" activePane="bottomRight" state="frozen"/>
      <selection pane="bottomRight" activeCell="B6" sqref="B6:F7"/>
      <rowBreaks count="1" manualBreakCount="1">
        <brk id="48" max="52" man="1"/>
      </rowBreaks>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fitToHeight="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21" ySplit="7" topLeftCell="W8" activePane="bottomRight" state="frozen"/>
      <selection pane="bottomRight" activeCell="B6" sqref="B6:F7"/>
      <rowBreaks count="1" manualBreakCount="1">
        <brk id="56" max="52" man="1"/>
      </rowBreaks>
      <colBreaks count="1" manualBreakCount="1">
        <brk id="38" max="1048575" man="1"/>
      </colBreaks>
      <pageMargins left="0.39370078740157483" right="0.39370078740157483" top="0.59055118110236227" bottom="0.39370078740157483" header="0.51181102362204722" footer="0.27559055118110237"/>
      <pageSetup paperSize="9" scale="60" fitToHeight="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PageBreaks="1" showGridLines="0" printArea="1">
      <pane xSplit="9" ySplit="7" topLeftCell="J8" activePane="bottomRight" state="frozen"/>
      <selection pane="bottomRight" activeCell="BC93" sqref="BC93:CB97"/>
      <rowBreaks count="1" manualBreakCount="1">
        <brk id="50" max="52" man="1"/>
      </rowBreaks>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fitToHeight="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11" activePane="bottomRight" state="frozen"/>
      <selection pane="bottomRight" activeCell="C31" sqref="C31:C40"/>
      <rowBreaks count="1" manualBreakCount="1">
        <brk id="41" max="53" man="1"/>
      </rowBreaks>
      <colBreaks count="2" manualBreakCount="2">
        <brk id="23" max="113" man="1"/>
        <brk id="38" max="75" man="1"/>
      </colBreaks>
      <pageMargins left="0.39370078740157483" right="0.39370078740157483" top="0.59055118110236227" bottom="0.39370078740157483" header="0.51181102362204722" footer="0.27559055118110237"/>
      <pageSetup paperSize="9" scale="60" fitToHeight="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5" showPageBreaks="1" showGridLines="0" printArea="1">
      <pane xSplit="9" ySplit="7" topLeftCell="AH8" activePane="bottomRight" state="frozenSplit"/>
      <selection pane="bottomRight" activeCell="Y29" sqref="Y29"/>
      <rowBreaks count="1" manualBreakCount="1">
        <brk id="41" max="53" man="1"/>
      </rowBreaks>
      <colBreaks count="2" manualBreakCount="2">
        <brk id="23" max="113" man="1"/>
        <brk id="38" max="75" man="1"/>
      </colBreaks>
      <pageMargins left="0.39370078740157483" right="0.39370078740157483" top="0.59055118110236227" bottom="0.39370078740157483" header="0.51181102362204722" footer="0.27559055118110237"/>
      <pageSetup paperSize="9" scale="58" fitToHeight="0"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BD59:BK80 BD84:BK103 BM11:BT32 BM36:BT45 BM59:BT80 BV11:CC32 BV36:CC45 BV59:CC80 BV84:CC103 BM84:BT103 AN120:BA127 Y120:AL127 BD11:BK32 BD36:BK45 J120:W127 BD52:BK53 BV52:CC53 BM52:BT53">
    <cfRule type="cellIs" dxfId="753" priority="555" operator="notBetween">
      <formula>-2</formula>
      <formula>2</formula>
    </cfRule>
  </conditionalFormatting>
  <conditionalFormatting sqref="H110:H111">
    <cfRule type="cellIs" dxfId="752" priority="554" operator="notEqual">
      <formula>0</formula>
    </cfRule>
  </conditionalFormatting>
  <conditionalFormatting sqref="J130:W132 Y130:AL132 AN130:BA132">
    <cfRule type="cellIs" dxfId="751" priority="553" operator="notBetween">
      <formula>-0.9999999999</formula>
      <formula>0.9999999999</formula>
    </cfRule>
  </conditionalFormatting>
  <conditionalFormatting sqref="J135:N136">
    <cfRule type="cellIs" dxfId="750" priority="552" operator="notBetween">
      <formula>-0.9999999999</formula>
      <formula>0.9999999999</formula>
    </cfRule>
  </conditionalFormatting>
  <conditionalFormatting sqref="J137:N139">
    <cfRule type="cellIs" dxfId="749" priority="551" operator="notBetween">
      <formula>-0.9999999999</formula>
      <formula>0.9999999999</formula>
    </cfRule>
  </conditionalFormatting>
  <conditionalFormatting sqref="J140:N142">
    <cfRule type="cellIs" dxfId="748" priority="550" operator="notBetween">
      <formula>-0.9999999999</formula>
      <formula>0.9999999999</formula>
    </cfRule>
  </conditionalFormatting>
  <conditionalFormatting sqref="J143:N145">
    <cfRule type="cellIs" dxfId="747" priority="549" operator="notBetween">
      <formula>-0.9999999999</formula>
      <formula>0.9999999999</formula>
    </cfRule>
  </conditionalFormatting>
  <conditionalFormatting sqref="O135:O136">
    <cfRule type="cellIs" dxfId="746" priority="548" operator="notBetween">
      <formula>-0.9999999999</formula>
      <formula>0.9999999999</formula>
    </cfRule>
  </conditionalFormatting>
  <conditionalFormatting sqref="O137:O139">
    <cfRule type="cellIs" dxfId="745" priority="547" operator="notBetween">
      <formula>-0.9999999999</formula>
      <formula>0.9999999999</formula>
    </cfRule>
  </conditionalFormatting>
  <conditionalFormatting sqref="O140:O142">
    <cfRule type="cellIs" dxfId="744" priority="546" operator="notBetween">
      <formula>-0.9999999999</formula>
      <formula>0.9999999999</formula>
    </cfRule>
  </conditionalFormatting>
  <conditionalFormatting sqref="O143:O145">
    <cfRule type="cellIs" dxfId="743" priority="545" operator="notBetween">
      <formula>-0.9999999999</formula>
      <formula>0.9999999999</formula>
    </cfRule>
  </conditionalFormatting>
  <conditionalFormatting sqref="P135:S136">
    <cfRule type="cellIs" dxfId="742" priority="544" operator="notBetween">
      <formula>-0.9999999999</formula>
      <formula>0.9999999999</formula>
    </cfRule>
  </conditionalFormatting>
  <conditionalFormatting sqref="P137:S139">
    <cfRule type="cellIs" dxfId="741" priority="543" operator="notBetween">
      <formula>-0.9999999999</formula>
      <formula>0.9999999999</formula>
    </cfRule>
  </conditionalFormatting>
  <conditionalFormatting sqref="P140:S142">
    <cfRule type="cellIs" dxfId="740" priority="542" operator="notBetween">
      <formula>-0.9999999999</formula>
      <formula>0.9999999999</formula>
    </cfRule>
  </conditionalFormatting>
  <conditionalFormatting sqref="P143:S145">
    <cfRule type="cellIs" dxfId="739" priority="541" operator="notBetween">
      <formula>-0.9999999999</formula>
      <formula>0.9999999999</formula>
    </cfRule>
  </conditionalFormatting>
  <conditionalFormatting sqref="BA148:BA149">
    <cfRule type="cellIs" dxfId="738" priority="316" operator="notBetween">
      <formula>-0.9999999999</formula>
      <formula>0.9999999999</formula>
    </cfRule>
  </conditionalFormatting>
  <conditionalFormatting sqref="BA150:BA152">
    <cfRule type="cellIs" dxfId="737" priority="315" operator="notBetween">
      <formula>-0.9999999999</formula>
      <formula>0.9999999999</formula>
    </cfRule>
  </conditionalFormatting>
  <conditionalFormatting sqref="BA153:BA155">
    <cfRule type="cellIs" dxfId="736" priority="314" operator="notBetween">
      <formula>-0.9999999999</formula>
      <formula>0.9999999999</formula>
    </cfRule>
  </conditionalFormatting>
  <conditionalFormatting sqref="BA156:BA158">
    <cfRule type="cellIs" dxfId="735" priority="313" operator="notBetween">
      <formula>-0.9999999999</formula>
      <formula>0.9999999999</formula>
    </cfRule>
  </conditionalFormatting>
  <conditionalFormatting sqref="T135:U136">
    <cfRule type="cellIs" dxfId="734" priority="536" operator="notBetween">
      <formula>-0.9999999999</formula>
      <formula>0.9999999999</formula>
    </cfRule>
  </conditionalFormatting>
  <conditionalFormatting sqref="T137:U139">
    <cfRule type="cellIs" dxfId="733" priority="535" operator="notBetween">
      <formula>-0.9999999999</formula>
      <formula>0.9999999999</formula>
    </cfRule>
  </conditionalFormatting>
  <conditionalFormatting sqref="T140:U142">
    <cfRule type="cellIs" dxfId="732" priority="534" operator="notBetween">
      <formula>-0.9999999999</formula>
      <formula>0.9999999999</formula>
    </cfRule>
  </conditionalFormatting>
  <conditionalFormatting sqref="T143:U145">
    <cfRule type="cellIs" dxfId="731" priority="533" operator="notBetween">
      <formula>-0.9999999999</formula>
      <formula>0.9999999999</formula>
    </cfRule>
  </conditionalFormatting>
  <conditionalFormatting sqref="V135:V136">
    <cfRule type="cellIs" dxfId="730" priority="532" operator="notBetween">
      <formula>-0.9999999999</formula>
      <formula>0.9999999999</formula>
    </cfRule>
  </conditionalFormatting>
  <conditionalFormatting sqref="V137:V139">
    <cfRule type="cellIs" dxfId="729" priority="531" operator="notBetween">
      <formula>-0.9999999999</formula>
      <formula>0.9999999999</formula>
    </cfRule>
  </conditionalFormatting>
  <conditionalFormatting sqref="V140:V142">
    <cfRule type="cellIs" dxfId="728" priority="530" operator="notBetween">
      <formula>-0.9999999999</formula>
      <formula>0.9999999999</formula>
    </cfRule>
  </conditionalFormatting>
  <conditionalFormatting sqref="V143:V145">
    <cfRule type="cellIs" dxfId="727" priority="529" operator="notBetween">
      <formula>-0.9999999999</formula>
      <formula>0.9999999999</formula>
    </cfRule>
  </conditionalFormatting>
  <conditionalFormatting sqref="W135:W136">
    <cfRule type="cellIs" dxfId="726" priority="524" operator="notBetween">
      <formula>-0.9999999999</formula>
      <formula>0.9999999999</formula>
    </cfRule>
  </conditionalFormatting>
  <conditionalFormatting sqref="W137:W139">
    <cfRule type="cellIs" dxfId="725" priority="523" operator="notBetween">
      <formula>-0.9999999999</formula>
      <formula>0.9999999999</formula>
    </cfRule>
  </conditionalFormatting>
  <conditionalFormatting sqref="W140:W142">
    <cfRule type="cellIs" dxfId="724" priority="522" operator="notBetween">
      <formula>-0.9999999999</formula>
      <formula>0.9999999999</formula>
    </cfRule>
  </conditionalFormatting>
  <conditionalFormatting sqref="W143:W145">
    <cfRule type="cellIs" dxfId="723" priority="521" operator="notBetween">
      <formula>-0.9999999999</formula>
      <formula>0.9999999999</formula>
    </cfRule>
  </conditionalFormatting>
  <conditionalFormatting sqref="Y135:AC136">
    <cfRule type="cellIs" dxfId="722" priority="520" operator="notBetween">
      <formula>-0.9999999999</formula>
      <formula>0.9999999999</formula>
    </cfRule>
  </conditionalFormatting>
  <conditionalFormatting sqref="Y137:AC139">
    <cfRule type="cellIs" dxfId="721" priority="519" operator="notBetween">
      <formula>-0.9999999999</formula>
      <formula>0.9999999999</formula>
    </cfRule>
  </conditionalFormatting>
  <conditionalFormatting sqref="Y140:AC142">
    <cfRule type="cellIs" dxfId="720" priority="518" operator="notBetween">
      <formula>-0.9999999999</formula>
      <formula>0.9999999999</formula>
    </cfRule>
  </conditionalFormatting>
  <conditionalFormatting sqref="Y143:AC145">
    <cfRule type="cellIs" dxfId="719" priority="517" operator="notBetween">
      <formula>-0.9999999999</formula>
      <formula>0.9999999999</formula>
    </cfRule>
  </conditionalFormatting>
  <conditionalFormatting sqref="AE147:AH149">
    <cfRule type="cellIs" dxfId="718" priority="356" operator="notBetween">
      <formula>-0.9999999999</formula>
      <formula>0.9999999999</formula>
    </cfRule>
  </conditionalFormatting>
  <conditionalFormatting sqref="AE150:AH152">
    <cfRule type="cellIs" dxfId="717" priority="355" operator="notBetween">
      <formula>-0.9999999999</formula>
      <formula>0.9999999999</formula>
    </cfRule>
  </conditionalFormatting>
  <conditionalFormatting sqref="AE153:AH155">
    <cfRule type="cellIs" dxfId="716" priority="354" operator="notBetween">
      <formula>-0.9999999999</formula>
      <formula>0.9999999999</formula>
    </cfRule>
  </conditionalFormatting>
  <conditionalFormatting sqref="AE156:AH158">
    <cfRule type="cellIs" dxfId="715" priority="353" operator="notBetween">
      <formula>-0.9999999999</formula>
      <formula>0.9999999999</formula>
    </cfRule>
  </conditionalFormatting>
  <conditionalFormatting sqref="AE135:AH136">
    <cfRule type="cellIs" dxfId="714" priority="512" operator="notBetween">
      <formula>-0.9999999999</formula>
      <formula>0.9999999999</formula>
    </cfRule>
  </conditionalFormatting>
  <conditionalFormatting sqref="AE137:AH139">
    <cfRule type="cellIs" dxfId="713" priority="511" operator="notBetween">
      <formula>-0.9999999999</formula>
      <formula>0.9999999999</formula>
    </cfRule>
  </conditionalFormatting>
  <conditionalFormatting sqref="AE140:AH142">
    <cfRule type="cellIs" dxfId="712" priority="510" operator="notBetween">
      <formula>-0.9999999999</formula>
      <formula>0.9999999999</formula>
    </cfRule>
  </conditionalFormatting>
  <conditionalFormatting sqref="AE143:AH145">
    <cfRule type="cellIs" dxfId="711" priority="509" operator="notBetween">
      <formula>-0.9999999999</formula>
      <formula>0.9999999999</formula>
    </cfRule>
  </conditionalFormatting>
  <conditionalFormatting sqref="AI135:AJ136">
    <cfRule type="cellIs" dxfId="710" priority="508" operator="notBetween">
      <formula>-0.9999999999</formula>
      <formula>0.9999999999</formula>
    </cfRule>
  </conditionalFormatting>
  <conditionalFormatting sqref="AI137:AJ139">
    <cfRule type="cellIs" dxfId="709" priority="507" operator="notBetween">
      <formula>-0.9999999999</formula>
      <formula>0.9999999999</formula>
    </cfRule>
  </conditionalFormatting>
  <conditionalFormatting sqref="AI140:AJ142">
    <cfRule type="cellIs" dxfId="708" priority="506" operator="notBetween">
      <formula>-0.9999999999</formula>
      <formula>0.9999999999</formula>
    </cfRule>
  </conditionalFormatting>
  <conditionalFormatting sqref="AI143:AJ145">
    <cfRule type="cellIs" dxfId="707" priority="505" operator="notBetween">
      <formula>-0.9999999999</formula>
      <formula>0.9999999999</formula>
    </cfRule>
  </conditionalFormatting>
  <conditionalFormatting sqref="AK135:AK136 AL135">
    <cfRule type="cellIs" dxfId="706" priority="504" operator="notBetween">
      <formula>-0.9999999999</formula>
      <formula>0.9999999999</formula>
    </cfRule>
  </conditionalFormatting>
  <conditionalFormatting sqref="AK137:AK139">
    <cfRule type="cellIs" dxfId="705" priority="503" operator="notBetween">
      <formula>-0.9999999999</formula>
      <formula>0.9999999999</formula>
    </cfRule>
  </conditionalFormatting>
  <conditionalFormatting sqref="AK140:AK142">
    <cfRule type="cellIs" dxfId="704" priority="502" operator="notBetween">
      <formula>-0.9999999999</formula>
      <formula>0.9999999999</formula>
    </cfRule>
  </conditionalFormatting>
  <conditionalFormatting sqref="AK143:AK145 AL145">
    <cfRule type="cellIs" dxfId="703" priority="501" operator="notBetween">
      <formula>-0.9999999999</formula>
      <formula>0.9999999999</formula>
    </cfRule>
  </conditionalFormatting>
  <conditionalFormatting sqref="AN147:AR149">
    <cfRule type="cellIs" dxfId="702" priority="344" operator="notBetween">
      <formula>-0.9999999999</formula>
      <formula>0.9999999999</formula>
    </cfRule>
  </conditionalFormatting>
  <conditionalFormatting sqref="AN150:AR152">
    <cfRule type="cellIs" dxfId="701" priority="343" operator="notBetween">
      <formula>-0.9999999999</formula>
      <formula>0.9999999999</formula>
    </cfRule>
  </conditionalFormatting>
  <conditionalFormatting sqref="AN153:AR155">
    <cfRule type="cellIs" dxfId="700" priority="342" operator="notBetween">
      <formula>-0.9999999999</formula>
      <formula>0.9999999999</formula>
    </cfRule>
  </conditionalFormatting>
  <conditionalFormatting sqref="AN156:AR158">
    <cfRule type="cellIs" dxfId="699" priority="341" operator="notBetween">
      <formula>-0.9999999999</formula>
      <formula>0.9999999999</formula>
    </cfRule>
  </conditionalFormatting>
  <conditionalFormatting sqref="AN135:AR136">
    <cfRule type="cellIs" dxfId="698" priority="496" operator="notBetween">
      <formula>-0.9999999999</formula>
      <formula>0.9999999999</formula>
    </cfRule>
  </conditionalFormatting>
  <conditionalFormatting sqref="AN137:AR139">
    <cfRule type="cellIs" dxfId="697" priority="495" operator="notBetween">
      <formula>-0.9999999999</formula>
      <formula>0.9999999999</formula>
    </cfRule>
  </conditionalFormatting>
  <conditionalFormatting sqref="AN140:AR142">
    <cfRule type="cellIs" dxfId="696" priority="494" operator="notBetween">
      <formula>-0.9999999999</formula>
      <formula>0.9999999999</formula>
    </cfRule>
  </conditionalFormatting>
  <conditionalFormatting sqref="AN143:AR145">
    <cfRule type="cellIs" dxfId="695" priority="493" operator="notBetween">
      <formula>-0.9999999999</formula>
      <formula>0.9999999999</formula>
    </cfRule>
  </conditionalFormatting>
  <conditionalFormatting sqref="AT147:AW149">
    <cfRule type="cellIs" dxfId="694" priority="340" operator="notBetween">
      <formula>-0.9999999999</formula>
      <formula>0.9999999999</formula>
    </cfRule>
  </conditionalFormatting>
  <conditionalFormatting sqref="AT150:AW152">
    <cfRule type="cellIs" dxfId="693" priority="339" operator="notBetween">
      <formula>-0.9999999999</formula>
      <formula>0.9999999999</formula>
    </cfRule>
  </conditionalFormatting>
  <conditionalFormatting sqref="AT153:AW155">
    <cfRule type="cellIs" dxfId="692" priority="338" operator="notBetween">
      <formula>-0.9999999999</formula>
      <formula>0.9999999999</formula>
    </cfRule>
  </conditionalFormatting>
  <conditionalFormatting sqref="AT156:AW158">
    <cfRule type="cellIs" dxfId="691" priority="337" operator="notBetween">
      <formula>-0.9999999999</formula>
      <formula>0.9999999999</formula>
    </cfRule>
  </conditionalFormatting>
  <conditionalFormatting sqref="AT135:AW136">
    <cfRule type="cellIs" dxfId="690" priority="488" operator="notBetween">
      <formula>-0.9999999999</formula>
      <formula>0.9999999999</formula>
    </cfRule>
  </conditionalFormatting>
  <conditionalFormatting sqref="AT137:AW139">
    <cfRule type="cellIs" dxfId="689" priority="487" operator="notBetween">
      <formula>-0.9999999999</formula>
      <formula>0.9999999999</formula>
    </cfRule>
  </conditionalFormatting>
  <conditionalFormatting sqref="AT140:AW142">
    <cfRule type="cellIs" dxfId="688" priority="486" operator="notBetween">
      <formula>-0.9999999999</formula>
      <formula>0.9999999999</formula>
    </cfRule>
  </conditionalFormatting>
  <conditionalFormatting sqref="AT143:AW145">
    <cfRule type="cellIs" dxfId="687" priority="485" operator="notBetween">
      <formula>-0.9999999999</formula>
      <formula>0.9999999999</formula>
    </cfRule>
  </conditionalFormatting>
  <conditionalFormatting sqref="AX135:AY136">
    <cfRule type="cellIs" dxfId="686" priority="484" operator="notBetween">
      <formula>-0.9999999999</formula>
      <formula>0.9999999999</formula>
    </cfRule>
  </conditionalFormatting>
  <conditionalFormatting sqref="AX137:AY139">
    <cfRule type="cellIs" dxfId="685" priority="483" operator="notBetween">
      <formula>-0.9999999999</formula>
      <formula>0.9999999999</formula>
    </cfRule>
  </conditionalFormatting>
  <conditionalFormatting sqref="AX140:AY142">
    <cfRule type="cellIs" dxfId="684" priority="482" operator="notBetween">
      <formula>-0.9999999999</formula>
      <formula>0.9999999999</formula>
    </cfRule>
  </conditionalFormatting>
  <conditionalFormatting sqref="AX143:AY145">
    <cfRule type="cellIs" dxfId="683" priority="481" operator="notBetween">
      <formula>-0.9999999999</formula>
      <formula>0.9999999999</formula>
    </cfRule>
  </conditionalFormatting>
  <conditionalFormatting sqref="AZ135:AZ136">
    <cfRule type="cellIs" dxfId="682" priority="480" operator="notBetween">
      <formula>-0.9999999999</formula>
      <formula>0.9999999999</formula>
    </cfRule>
  </conditionalFormatting>
  <conditionalFormatting sqref="AZ137:AZ139">
    <cfRule type="cellIs" dxfId="681" priority="479" operator="notBetween">
      <formula>-0.9999999999</formula>
      <formula>0.9999999999</formula>
    </cfRule>
  </conditionalFormatting>
  <conditionalFormatting sqref="AZ140:AZ142">
    <cfRule type="cellIs" dxfId="680" priority="478" operator="notBetween">
      <formula>-0.9999999999</formula>
      <formula>0.9999999999</formula>
    </cfRule>
  </conditionalFormatting>
  <conditionalFormatting sqref="AZ143:AZ145">
    <cfRule type="cellIs" dxfId="679" priority="477" operator="notBetween">
      <formula>-0.9999999999</formula>
      <formula>0.9999999999</formula>
    </cfRule>
  </conditionalFormatting>
  <conditionalFormatting sqref="AD148:AD149">
    <cfRule type="cellIs" dxfId="678" priority="328" operator="notBetween">
      <formula>-0.9999999999</formula>
      <formula>0.9999999999</formula>
    </cfRule>
  </conditionalFormatting>
  <conditionalFormatting sqref="AD150:AD152">
    <cfRule type="cellIs" dxfId="677" priority="327" operator="notBetween">
      <formula>-0.9999999999</formula>
      <formula>0.9999999999</formula>
    </cfRule>
  </conditionalFormatting>
  <conditionalFormatting sqref="AD153:AD155">
    <cfRule type="cellIs" dxfId="676" priority="326" operator="notBetween">
      <formula>-0.9999999999</formula>
      <formula>0.9999999999</formula>
    </cfRule>
  </conditionalFormatting>
  <conditionalFormatting sqref="AD156:AD158">
    <cfRule type="cellIs" dxfId="675" priority="325" operator="notBetween">
      <formula>-0.9999999999</formula>
      <formula>0.9999999999</formula>
    </cfRule>
  </conditionalFormatting>
  <conditionalFormatting sqref="AD135:AD136">
    <cfRule type="cellIs" dxfId="674" priority="472" operator="notBetween">
      <formula>-0.9999999999</formula>
      <formula>0.9999999999</formula>
    </cfRule>
  </conditionalFormatting>
  <conditionalFormatting sqref="AD137:AD139">
    <cfRule type="cellIs" dxfId="673" priority="471" operator="notBetween">
      <formula>-0.9999999999</formula>
      <formula>0.9999999999</formula>
    </cfRule>
  </conditionalFormatting>
  <conditionalFormatting sqref="AD140:AD142">
    <cfRule type="cellIs" dxfId="672" priority="470" operator="notBetween">
      <formula>-0.9999999999</formula>
      <formula>0.9999999999</formula>
    </cfRule>
  </conditionalFormatting>
  <conditionalFormatting sqref="AD143:AD145">
    <cfRule type="cellIs" dxfId="671" priority="469" operator="notBetween">
      <formula>-0.9999999999</formula>
      <formula>0.9999999999</formula>
    </cfRule>
  </conditionalFormatting>
  <conditionalFormatting sqref="AL136">
    <cfRule type="cellIs" dxfId="670" priority="468" operator="notBetween">
      <formula>-0.9999999999</formula>
      <formula>0.9999999999</formula>
    </cfRule>
  </conditionalFormatting>
  <conditionalFormatting sqref="AL137:AL139">
    <cfRule type="cellIs" dxfId="669" priority="467" operator="notBetween">
      <formula>-0.9999999999</formula>
      <formula>0.9999999999</formula>
    </cfRule>
  </conditionalFormatting>
  <conditionalFormatting sqref="AL140:AL142">
    <cfRule type="cellIs" dxfId="668" priority="466" operator="notBetween">
      <formula>-0.9999999999</formula>
      <formula>0.9999999999</formula>
    </cfRule>
  </conditionalFormatting>
  <conditionalFormatting sqref="AL143:AL144">
    <cfRule type="cellIs" dxfId="667" priority="465" operator="notBetween">
      <formula>-0.9999999999</formula>
      <formula>0.9999999999</formula>
    </cfRule>
  </conditionalFormatting>
  <conditionalFormatting sqref="AS135:AS136">
    <cfRule type="cellIs" dxfId="666" priority="464" operator="notBetween">
      <formula>-0.9999999999</formula>
      <formula>0.9999999999</formula>
    </cfRule>
  </conditionalFormatting>
  <conditionalFormatting sqref="AS137:AS139">
    <cfRule type="cellIs" dxfId="665" priority="463" operator="notBetween">
      <formula>-0.9999999999</formula>
      <formula>0.9999999999</formula>
    </cfRule>
  </conditionalFormatting>
  <conditionalFormatting sqref="AS140:AS142">
    <cfRule type="cellIs" dxfId="664" priority="462" operator="notBetween">
      <formula>-0.9999999999</formula>
      <formula>0.9999999999</formula>
    </cfRule>
  </conditionalFormatting>
  <conditionalFormatting sqref="AS143:AS145">
    <cfRule type="cellIs" dxfId="663" priority="461" operator="notBetween">
      <formula>-0.9999999999</formula>
      <formula>0.9999999999</formula>
    </cfRule>
  </conditionalFormatting>
  <conditionalFormatting sqref="BA135:BA136">
    <cfRule type="cellIs" dxfId="662" priority="460" operator="notBetween">
      <formula>-0.9999999999</formula>
      <formula>0.9999999999</formula>
    </cfRule>
  </conditionalFormatting>
  <conditionalFormatting sqref="BA137:BA139">
    <cfRule type="cellIs" dxfId="661" priority="459" operator="notBetween">
      <formula>-0.9999999999</formula>
      <formula>0.9999999999</formula>
    </cfRule>
  </conditionalFormatting>
  <conditionalFormatting sqref="BA140:BA142">
    <cfRule type="cellIs" dxfId="660" priority="458" operator="notBetween">
      <formula>-0.9999999999</formula>
      <formula>0.9999999999</formula>
    </cfRule>
  </conditionalFormatting>
  <conditionalFormatting sqref="BA143:BA145">
    <cfRule type="cellIs" dxfId="659" priority="457" operator="notBetween">
      <formula>-0.9999999999</formula>
      <formula>0.9999999999</formula>
    </cfRule>
  </conditionalFormatting>
  <conditionalFormatting sqref="J147:N149">
    <cfRule type="cellIs" dxfId="658" priority="384" operator="notBetween">
      <formula>-0.9999999999</formula>
      <formula>0.9999999999</formula>
    </cfRule>
  </conditionalFormatting>
  <conditionalFormatting sqref="J150:N152">
    <cfRule type="cellIs" dxfId="657" priority="383" operator="notBetween">
      <formula>-0.9999999999</formula>
      <formula>0.9999999999</formula>
    </cfRule>
  </conditionalFormatting>
  <conditionalFormatting sqref="J153:N155">
    <cfRule type="cellIs" dxfId="656" priority="382" operator="notBetween">
      <formula>-0.9999999999</formula>
      <formula>0.9999999999</formula>
    </cfRule>
  </conditionalFormatting>
  <conditionalFormatting sqref="J156:N158">
    <cfRule type="cellIs" dxfId="655" priority="381" operator="notBetween">
      <formula>-0.9999999999</formula>
      <formula>0.9999999999</formula>
    </cfRule>
  </conditionalFormatting>
  <conditionalFormatting sqref="O148:O149">
    <cfRule type="cellIs" dxfId="654" priority="380" operator="notBetween">
      <formula>-0.9999999999</formula>
      <formula>0.9999999999</formula>
    </cfRule>
  </conditionalFormatting>
  <conditionalFormatting sqref="O150:O152">
    <cfRule type="cellIs" dxfId="653" priority="379" operator="notBetween">
      <formula>-0.9999999999</formula>
      <formula>0.9999999999</formula>
    </cfRule>
  </conditionalFormatting>
  <conditionalFormatting sqref="O153:O155">
    <cfRule type="cellIs" dxfId="652" priority="378" operator="notBetween">
      <formula>-0.9999999999</formula>
      <formula>0.9999999999</formula>
    </cfRule>
  </conditionalFormatting>
  <conditionalFormatting sqref="O156:O158">
    <cfRule type="cellIs" dxfId="651" priority="377" operator="notBetween">
      <formula>-0.9999999999</formula>
      <formula>0.9999999999</formula>
    </cfRule>
  </conditionalFormatting>
  <conditionalFormatting sqref="P147:S149">
    <cfRule type="cellIs" dxfId="650" priority="376" operator="notBetween">
      <formula>-0.9999999999</formula>
      <formula>0.9999999999</formula>
    </cfRule>
  </conditionalFormatting>
  <conditionalFormatting sqref="P150:S152">
    <cfRule type="cellIs" dxfId="649" priority="375" operator="notBetween">
      <formula>-0.9999999999</formula>
      <formula>0.9999999999</formula>
    </cfRule>
  </conditionalFormatting>
  <conditionalFormatting sqref="P153:S155">
    <cfRule type="cellIs" dxfId="648" priority="374" operator="notBetween">
      <formula>-0.9999999999</formula>
      <formula>0.9999999999</formula>
    </cfRule>
  </conditionalFormatting>
  <conditionalFormatting sqref="P156:S158">
    <cfRule type="cellIs" dxfId="647" priority="373" operator="notBetween">
      <formula>-0.9999999999</formula>
      <formula>0.9999999999</formula>
    </cfRule>
  </conditionalFormatting>
  <conditionalFormatting sqref="T147:U149">
    <cfRule type="cellIs" dxfId="646" priority="372" operator="notBetween">
      <formula>-0.9999999999</formula>
      <formula>0.9999999999</formula>
    </cfRule>
  </conditionalFormatting>
  <conditionalFormatting sqref="T150:U152">
    <cfRule type="cellIs" dxfId="645" priority="371" operator="notBetween">
      <formula>-0.9999999999</formula>
      <formula>0.9999999999</formula>
    </cfRule>
  </conditionalFormatting>
  <conditionalFormatting sqref="T153:U155">
    <cfRule type="cellIs" dxfId="644" priority="370" operator="notBetween">
      <formula>-0.9999999999</formula>
      <formula>0.9999999999</formula>
    </cfRule>
  </conditionalFormatting>
  <conditionalFormatting sqref="T156:U158">
    <cfRule type="cellIs" dxfId="643" priority="369" operator="notBetween">
      <formula>-0.9999999999</formula>
      <formula>0.9999999999</formula>
    </cfRule>
  </conditionalFormatting>
  <conditionalFormatting sqref="V147:V149">
    <cfRule type="cellIs" dxfId="642" priority="368" operator="notBetween">
      <formula>-0.9999999999</formula>
      <formula>0.9999999999</formula>
    </cfRule>
  </conditionalFormatting>
  <conditionalFormatting sqref="V150:V152">
    <cfRule type="cellIs" dxfId="641" priority="367" operator="notBetween">
      <formula>-0.9999999999</formula>
      <formula>0.9999999999</formula>
    </cfRule>
  </conditionalFormatting>
  <conditionalFormatting sqref="V153:V155">
    <cfRule type="cellIs" dxfId="640" priority="366" operator="notBetween">
      <formula>-0.9999999999</formula>
      <formula>0.9999999999</formula>
    </cfRule>
  </conditionalFormatting>
  <conditionalFormatting sqref="V156:V158">
    <cfRule type="cellIs" dxfId="639" priority="365" operator="notBetween">
      <formula>-0.9999999999</formula>
      <formula>0.9999999999</formula>
    </cfRule>
  </conditionalFormatting>
  <conditionalFormatting sqref="W148:W149">
    <cfRule type="cellIs" dxfId="638" priority="364" operator="notBetween">
      <formula>-0.9999999999</formula>
      <formula>0.9999999999</formula>
    </cfRule>
  </conditionalFormatting>
  <conditionalFormatting sqref="W150:W152">
    <cfRule type="cellIs" dxfId="637" priority="363" operator="notBetween">
      <formula>-0.9999999999</formula>
      <formula>0.9999999999</formula>
    </cfRule>
  </conditionalFormatting>
  <conditionalFormatting sqref="W153:W155">
    <cfRule type="cellIs" dxfId="636" priority="362" operator="notBetween">
      <formula>-0.9999999999</formula>
      <formula>0.9999999999</formula>
    </cfRule>
  </conditionalFormatting>
  <conditionalFormatting sqref="W156:W158">
    <cfRule type="cellIs" dxfId="635" priority="361" operator="notBetween">
      <formula>-0.9999999999</formula>
      <formula>0.9999999999</formula>
    </cfRule>
  </conditionalFormatting>
  <conditionalFormatting sqref="Y147:AC149">
    <cfRule type="cellIs" dxfId="634" priority="360" operator="notBetween">
      <formula>-0.9999999999</formula>
      <formula>0.9999999999</formula>
    </cfRule>
  </conditionalFormatting>
  <conditionalFormatting sqref="Y150:AC152">
    <cfRule type="cellIs" dxfId="633" priority="359" operator="notBetween">
      <formula>-0.9999999999</formula>
      <formula>0.9999999999</formula>
    </cfRule>
  </conditionalFormatting>
  <conditionalFormatting sqref="Y153:AC155">
    <cfRule type="cellIs" dxfId="632" priority="358" operator="notBetween">
      <formula>-0.9999999999</formula>
      <formula>0.9999999999</formula>
    </cfRule>
  </conditionalFormatting>
  <conditionalFormatting sqref="Y156:AC158">
    <cfRule type="cellIs" dxfId="631" priority="357" operator="notBetween">
      <formula>-0.9999999999</formula>
      <formula>0.9999999999</formula>
    </cfRule>
  </conditionalFormatting>
  <conditionalFormatting sqref="AI147:AJ149">
    <cfRule type="cellIs" dxfId="630" priority="352" operator="notBetween">
      <formula>-0.9999999999</formula>
      <formula>0.9999999999</formula>
    </cfRule>
  </conditionalFormatting>
  <conditionalFormatting sqref="AI150:AJ152">
    <cfRule type="cellIs" dxfId="629" priority="351" operator="notBetween">
      <formula>-0.9999999999</formula>
      <formula>0.9999999999</formula>
    </cfRule>
  </conditionalFormatting>
  <conditionalFormatting sqref="AI153:AJ155">
    <cfRule type="cellIs" dxfId="628" priority="350" operator="notBetween">
      <formula>-0.9999999999</formula>
      <formula>0.9999999999</formula>
    </cfRule>
  </conditionalFormatting>
  <conditionalFormatting sqref="AI156:AJ158">
    <cfRule type="cellIs" dxfId="627" priority="349" operator="notBetween">
      <formula>-0.9999999999</formula>
      <formula>0.9999999999</formula>
    </cfRule>
  </conditionalFormatting>
  <conditionalFormatting sqref="AK147:AK149">
    <cfRule type="cellIs" dxfId="626" priority="348" operator="notBetween">
      <formula>-0.9999999999</formula>
      <formula>0.9999999999</formula>
    </cfRule>
  </conditionalFormatting>
  <conditionalFormatting sqref="AK150:AK152">
    <cfRule type="cellIs" dxfId="625" priority="347" operator="notBetween">
      <formula>-0.9999999999</formula>
      <formula>0.9999999999</formula>
    </cfRule>
  </conditionalFormatting>
  <conditionalFormatting sqref="AK153:AK155">
    <cfRule type="cellIs" dxfId="624" priority="346" operator="notBetween">
      <formula>-0.9999999999</formula>
      <formula>0.9999999999</formula>
    </cfRule>
  </conditionalFormatting>
  <conditionalFormatting sqref="AK156:AK158">
    <cfRule type="cellIs" dxfId="623" priority="345" operator="notBetween">
      <formula>-0.9999999999</formula>
      <formula>0.9999999999</formula>
    </cfRule>
  </conditionalFormatting>
  <conditionalFormatting sqref="AX147:AY149">
    <cfRule type="cellIs" dxfId="622" priority="336" operator="notBetween">
      <formula>-0.9999999999</formula>
      <formula>0.9999999999</formula>
    </cfRule>
  </conditionalFormatting>
  <conditionalFormatting sqref="AX150:AY152">
    <cfRule type="cellIs" dxfId="621" priority="335" operator="notBetween">
      <formula>-0.9999999999</formula>
      <formula>0.9999999999</formula>
    </cfRule>
  </conditionalFormatting>
  <conditionalFormatting sqref="AX153:AY155">
    <cfRule type="cellIs" dxfId="620" priority="334" operator="notBetween">
      <formula>-0.9999999999</formula>
      <formula>0.9999999999</formula>
    </cfRule>
  </conditionalFormatting>
  <conditionalFormatting sqref="AX156:AY158">
    <cfRule type="cellIs" dxfId="619" priority="333" operator="notBetween">
      <formula>-0.9999999999</formula>
      <formula>0.9999999999</formula>
    </cfRule>
  </conditionalFormatting>
  <conditionalFormatting sqref="AZ147:AZ149">
    <cfRule type="cellIs" dxfId="618" priority="332" operator="notBetween">
      <formula>-0.9999999999</formula>
      <formula>0.9999999999</formula>
    </cfRule>
  </conditionalFormatting>
  <conditionalFormatting sqref="AZ150:AZ152">
    <cfRule type="cellIs" dxfId="617" priority="331" operator="notBetween">
      <formula>-0.9999999999</formula>
      <formula>0.9999999999</formula>
    </cfRule>
  </conditionalFormatting>
  <conditionalFormatting sqref="AZ153:AZ155">
    <cfRule type="cellIs" dxfId="616" priority="330" operator="notBetween">
      <formula>-0.9999999999</formula>
      <formula>0.9999999999</formula>
    </cfRule>
  </conditionalFormatting>
  <conditionalFormatting sqref="AZ156:AZ158">
    <cfRule type="cellIs" dxfId="615" priority="329" operator="notBetween">
      <formula>-0.9999999999</formula>
      <formula>0.9999999999</formula>
    </cfRule>
  </conditionalFormatting>
  <conditionalFormatting sqref="AL148:AL149">
    <cfRule type="cellIs" dxfId="614" priority="324" operator="notBetween">
      <formula>-0.9999999999</formula>
      <formula>0.9999999999</formula>
    </cfRule>
  </conditionalFormatting>
  <conditionalFormatting sqref="AL150:AL152">
    <cfRule type="cellIs" dxfId="613" priority="323" operator="notBetween">
      <formula>-0.9999999999</formula>
      <formula>0.9999999999</formula>
    </cfRule>
  </conditionalFormatting>
  <conditionalFormatting sqref="AL153:AL155">
    <cfRule type="cellIs" dxfId="612" priority="322" operator="notBetween">
      <formula>-0.9999999999</formula>
      <formula>0.9999999999</formula>
    </cfRule>
  </conditionalFormatting>
  <conditionalFormatting sqref="AL156:AL158">
    <cfRule type="cellIs" dxfId="611" priority="321" operator="notBetween">
      <formula>-0.9999999999</formula>
      <formula>0.9999999999</formula>
    </cfRule>
  </conditionalFormatting>
  <conditionalFormatting sqref="AS148:AS149">
    <cfRule type="cellIs" dxfId="610" priority="320" operator="notBetween">
      <formula>-0.9999999999</formula>
      <formula>0.9999999999</formula>
    </cfRule>
  </conditionalFormatting>
  <conditionalFormatting sqref="AS150:AS152">
    <cfRule type="cellIs" dxfId="609" priority="319" operator="notBetween">
      <formula>-0.9999999999</formula>
      <formula>0.9999999999</formula>
    </cfRule>
  </conditionalFormatting>
  <conditionalFormatting sqref="AS153:AS155">
    <cfRule type="cellIs" dxfId="608" priority="318" operator="notBetween">
      <formula>-0.9999999999</formula>
      <formula>0.9999999999</formula>
    </cfRule>
  </conditionalFormatting>
  <conditionalFormatting sqref="AS156:AS158">
    <cfRule type="cellIs" dxfId="607" priority="317" operator="notBetween">
      <formula>-0.9999999999</formula>
      <formula>0.9999999999</formula>
    </cfRule>
  </conditionalFormatting>
  <conditionalFormatting sqref="H112">
    <cfRule type="cellIs" dxfId="606" priority="312" operator="notEqual">
      <formula>0</formula>
    </cfRule>
  </conditionalFormatting>
  <conditionalFormatting sqref="J160:W160 Y160:AL160 AN160:BA160">
    <cfRule type="cellIs" dxfId="605" priority="311" operator="notBetween">
      <formula>-0.9999999999</formula>
      <formula>0.9999999999</formula>
    </cfRule>
  </conditionalFormatting>
  <conditionalFormatting sqref="N170:O170 V170:W170">
    <cfRule type="cellIs" dxfId="604" priority="307" operator="notBetween">
      <formula>-0.9999999999</formula>
      <formula>0.9999999999</formula>
    </cfRule>
  </conditionalFormatting>
  <conditionalFormatting sqref="J170:M170">
    <cfRule type="cellIs" dxfId="603" priority="306" operator="notBetween">
      <formula>-0.9999999999</formula>
      <formula>0.9999999999</formula>
    </cfRule>
  </conditionalFormatting>
  <conditionalFormatting sqref="AX170:AY170">
    <cfRule type="cellIs" dxfId="602" priority="296" operator="notBetween">
      <formula>-0.9999999999</formula>
      <formula>0.9999999999</formula>
    </cfRule>
  </conditionalFormatting>
  <conditionalFormatting sqref="P170:S170">
    <cfRule type="cellIs" dxfId="601" priority="305" operator="notBetween">
      <formula>-0.9999999999</formula>
      <formula>0.9999999999</formula>
    </cfRule>
  </conditionalFormatting>
  <conditionalFormatting sqref="T170:U170">
    <cfRule type="cellIs" dxfId="600" priority="304" operator="notBetween">
      <formula>-0.9999999999</formula>
      <formula>0.9999999999</formula>
    </cfRule>
  </conditionalFormatting>
  <conditionalFormatting sqref="AC170:AD170 AK170:AL170">
    <cfRule type="cellIs" dxfId="599" priority="303" operator="notBetween">
      <formula>-0.9999999999</formula>
      <formula>0.9999999999</formula>
    </cfRule>
  </conditionalFormatting>
  <conditionalFormatting sqref="Y170:AB170">
    <cfRule type="cellIs" dxfId="598" priority="302" operator="notBetween">
      <formula>-0.9999999999</formula>
      <formula>0.9999999999</formula>
    </cfRule>
  </conditionalFormatting>
  <conditionalFormatting sqref="AE170:AH170">
    <cfRule type="cellIs" dxfId="597" priority="301" operator="notBetween">
      <formula>-0.9999999999</formula>
      <formula>0.9999999999</formula>
    </cfRule>
  </conditionalFormatting>
  <conditionalFormatting sqref="AI170:AJ170">
    <cfRule type="cellIs" dxfId="596" priority="300" operator="notBetween">
      <formula>-0.9999999999</formula>
      <formula>0.9999999999</formula>
    </cfRule>
  </conditionalFormatting>
  <conditionalFormatting sqref="AR170:AS170 AZ170:BA170">
    <cfRule type="cellIs" dxfId="595" priority="299" operator="notBetween">
      <formula>-0.9999999999</formula>
      <formula>0.9999999999</formula>
    </cfRule>
  </conditionalFormatting>
  <conditionalFormatting sqref="AN170:AQ170">
    <cfRule type="cellIs" dxfId="594" priority="298" operator="notBetween">
      <formula>-0.9999999999</formula>
      <formula>0.9999999999</formula>
    </cfRule>
  </conditionalFormatting>
  <conditionalFormatting sqref="AT170:AW170">
    <cfRule type="cellIs" dxfId="593" priority="297" operator="notBetween">
      <formula>-0.9999999999</formula>
      <formula>0.9999999999</formula>
    </cfRule>
  </conditionalFormatting>
  <conditionalFormatting sqref="J164:W164 Y164:AL164 AN164:BA164">
    <cfRule type="cellIs" dxfId="592" priority="264" operator="notBetween">
      <formula>-0.9999999999</formula>
      <formula>0.9999999999</formula>
    </cfRule>
  </conditionalFormatting>
  <conditionalFormatting sqref="J165:W165 Y165:AL165 AN165:BA165">
    <cfRule type="cellIs" dxfId="591" priority="263" operator="notBetween">
      <formula>-0.9999999999</formula>
      <formula>0.9999999999</formula>
    </cfRule>
  </conditionalFormatting>
  <conditionalFormatting sqref="J161:W161 Y161:AL161 AN161:BA161">
    <cfRule type="cellIs" dxfId="590" priority="267" operator="notBetween">
      <formula>-0.9999999999</formula>
      <formula>0.9999999999</formula>
    </cfRule>
  </conditionalFormatting>
  <conditionalFormatting sqref="J162:W162 Y162:AL162 AN162:BA162">
    <cfRule type="cellIs" dxfId="589" priority="266" operator="notBetween">
      <formula>-0.9999999999</formula>
      <formula>0.9999999999</formula>
    </cfRule>
  </conditionalFormatting>
  <conditionalFormatting sqref="J163:W163 Y163:AL163 AN163:BA163">
    <cfRule type="cellIs" dxfId="588" priority="265" operator="notBetween">
      <formula>-0.9999999999</formula>
      <formula>0.9999999999</formula>
    </cfRule>
  </conditionalFormatting>
  <conditionalFormatting sqref="AN171:AQ171">
    <cfRule type="cellIs" dxfId="587" priority="237" operator="notBetween">
      <formula>-0.9999999999</formula>
      <formula>0.9999999999</formula>
    </cfRule>
  </conditionalFormatting>
  <conditionalFormatting sqref="J167:W167 Y167:AL167 AN167:BA167">
    <cfRule type="cellIs" dxfId="586" priority="252" operator="notBetween">
      <formula>-0.9999999999</formula>
      <formula>0.9999999999</formula>
    </cfRule>
  </conditionalFormatting>
  <conditionalFormatting sqref="AT171:AW171">
    <cfRule type="cellIs" dxfId="585" priority="236" operator="notBetween">
      <formula>-0.9999999999</formula>
      <formula>0.9999999999</formula>
    </cfRule>
  </conditionalFormatting>
  <conditionalFormatting sqref="J168:W168 Y168:AL168 AN168:BA168">
    <cfRule type="cellIs" dxfId="584" priority="251" operator="notBetween">
      <formula>-0.9999999999</formula>
      <formula>0.9999999999</formula>
    </cfRule>
  </conditionalFormatting>
  <conditionalFormatting sqref="AX171:AY171">
    <cfRule type="cellIs" dxfId="583" priority="235" operator="notBetween">
      <formula>-0.9999999999</formula>
      <formula>0.9999999999</formula>
    </cfRule>
  </conditionalFormatting>
  <conditionalFormatting sqref="J171:M171">
    <cfRule type="cellIs" dxfId="582" priority="245" operator="notBetween">
      <formula>-0.9999999999</formula>
      <formula>0.9999999999</formula>
    </cfRule>
  </conditionalFormatting>
  <conditionalFormatting sqref="P171:S171">
    <cfRule type="cellIs" dxfId="581" priority="244" operator="notBetween">
      <formula>-0.9999999999</formula>
      <formula>0.9999999999</formula>
    </cfRule>
  </conditionalFormatting>
  <conditionalFormatting sqref="P172:S172">
    <cfRule type="cellIs" dxfId="580" priority="232" operator="notBetween">
      <formula>-0.9999999999</formula>
      <formula>0.9999999999</formula>
    </cfRule>
  </conditionalFormatting>
  <conditionalFormatting sqref="T171:U171">
    <cfRule type="cellIs" dxfId="579" priority="243" operator="notBetween">
      <formula>-0.9999999999</formula>
      <formula>0.9999999999</formula>
    </cfRule>
  </conditionalFormatting>
  <conditionalFormatting sqref="T172:U172">
    <cfRule type="cellIs" dxfId="578" priority="231" operator="notBetween">
      <formula>-0.9999999999</formula>
      <formula>0.9999999999</formula>
    </cfRule>
  </conditionalFormatting>
  <conditionalFormatting sqref="T173:U173">
    <cfRule type="cellIs" dxfId="577" priority="219" operator="notBetween">
      <formula>-0.9999999999</formula>
      <formula>0.9999999999</formula>
    </cfRule>
  </conditionalFormatting>
  <conditionalFormatting sqref="T174:U174">
    <cfRule type="cellIs" dxfId="576" priority="207" operator="notBetween">
      <formula>-0.9999999999</formula>
      <formula>0.9999999999</formula>
    </cfRule>
  </conditionalFormatting>
  <conditionalFormatting sqref="AC171:AD171 AK171:AL171">
    <cfRule type="cellIs" dxfId="575" priority="242" operator="notBetween">
      <formula>-0.9999999999</formula>
      <formula>0.9999999999</formula>
    </cfRule>
  </conditionalFormatting>
  <conditionalFormatting sqref="J166:W166 Y166:AL166 AN166:BA166">
    <cfRule type="cellIs" dxfId="574" priority="253" operator="notBetween">
      <formula>-0.9999999999</formula>
      <formula>0.9999999999</formula>
    </cfRule>
  </conditionalFormatting>
  <conditionalFormatting sqref="Y171:AB171">
    <cfRule type="cellIs" dxfId="573" priority="241" operator="notBetween">
      <formula>-0.9999999999</formula>
      <formula>0.9999999999</formula>
    </cfRule>
  </conditionalFormatting>
  <conditionalFormatting sqref="AE171:AH171">
    <cfRule type="cellIs" dxfId="572" priority="240" operator="notBetween">
      <formula>-0.9999999999</formula>
      <formula>0.9999999999</formula>
    </cfRule>
  </conditionalFormatting>
  <conditionalFormatting sqref="AI171:AJ171">
    <cfRule type="cellIs" dxfId="571" priority="239" operator="notBetween">
      <formula>-0.9999999999</formula>
      <formula>0.9999999999</formula>
    </cfRule>
  </conditionalFormatting>
  <conditionalFormatting sqref="AR171:AS171 AZ171:BA171">
    <cfRule type="cellIs" dxfId="570" priority="238" operator="notBetween">
      <formula>-0.9999999999</formula>
      <formula>0.9999999999</formula>
    </cfRule>
  </conditionalFormatting>
  <conditionalFormatting sqref="AR172:AS172 AZ172:BA172">
    <cfRule type="cellIs" dxfId="569" priority="226" operator="notBetween">
      <formula>-0.9999999999</formula>
      <formula>0.9999999999</formula>
    </cfRule>
  </conditionalFormatting>
  <conditionalFormatting sqref="AE172:AH172">
    <cfRule type="cellIs" dxfId="568" priority="228" operator="notBetween">
      <formula>-0.9999999999</formula>
      <formula>0.9999999999</formula>
    </cfRule>
  </conditionalFormatting>
  <conditionalFormatting sqref="AN172:AQ172">
    <cfRule type="cellIs" dxfId="567" priority="225" operator="notBetween">
      <formula>-0.9999999999</formula>
      <formula>0.9999999999</formula>
    </cfRule>
  </conditionalFormatting>
  <conditionalFormatting sqref="AN173:AQ173">
    <cfRule type="cellIs" dxfId="566" priority="213" operator="notBetween">
      <formula>-0.9999999999</formula>
      <formula>0.9999999999</formula>
    </cfRule>
  </conditionalFormatting>
  <conditionalFormatting sqref="AN174:AQ174">
    <cfRule type="cellIs" dxfId="565" priority="201" operator="notBetween">
      <formula>-0.9999999999</formula>
      <formula>0.9999999999</formula>
    </cfRule>
  </conditionalFormatting>
  <conditionalFormatting sqref="AI172:AJ172">
    <cfRule type="cellIs" dxfId="564" priority="227" operator="notBetween">
      <formula>-0.9999999999</formula>
      <formula>0.9999999999</formula>
    </cfRule>
  </conditionalFormatting>
  <conditionalFormatting sqref="AT172:AW172">
    <cfRule type="cellIs" dxfId="563" priority="224" operator="notBetween">
      <formula>-0.9999999999</formula>
      <formula>0.9999999999</formula>
    </cfRule>
  </conditionalFormatting>
  <conditionalFormatting sqref="AT173:AW173">
    <cfRule type="cellIs" dxfId="562" priority="212" operator="notBetween">
      <formula>-0.9999999999</formula>
      <formula>0.9999999999</formula>
    </cfRule>
  </conditionalFormatting>
  <conditionalFormatting sqref="AR173:AS173 AZ173:BA173">
    <cfRule type="cellIs" dxfId="561" priority="214" operator="notBetween">
      <formula>-0.9999999999</formula>
      <formula>0.9999999999</formula>
    </cfRule>
  </conditionalFormatting>
  <conditionalFormatting sqref="AX172:AY172">
    <cfRule type="cellIs" dxfId="560" priority="223" operator="notBetween">
      <formula>-0.9999999999</formula>
      <formula>0.9999999999</formula>
    </cfRule>
  </conditionalFormatting>
  <conditionalFormatting sqref="AX173:AY173">
    <cfRule type="cellIs" dxfId="559" priority="211" operator="notBetween">
      <formula>-0.9999999999</formula>
      <formula>0.9999999999</formula>
    </cfRule>
  </conditionalFormatting>
  <conditionalFormatting sqref="AX174:AY174">
    <cfRule type="cellIs" dxfId="558" priority="199" operator="notBetween">
      <formula>-0.9999999999</formula>
      <formula>0.9999999999</formula>
    </cfRule>
  </conditionalFormatting>
  <conditionalFormatting sqref="AX175:AY175">
    <cfRule type="cellIs" dxfId="557" priority="187" operator="notBetween">
      <formula>-0.9999999999</formula>
      <formula>0.9999999999</formula>
    </cfRule>
  </conditionalFormatting>
  <conditionalFormatting sqref="AX176:AY176">
    <cfRule type="cellIs" dxfId="556" priority="175" operator="notBetween">
      <formula>-0.9999999999</formula>
      <formula>0.9999999999</formula>
    </cfRule>
  </conditionalFormatting>
  <conditionalFormatting sqref="J191:W191 Y191:AL191 AN191:BA191">
    <cfRule type="cellIs" dxfId="555" priority="249" operator="notBetween">
      <formula>-0.0009999999</formula>
      <formula>0.0009999999</formula>
    </cfRule>
  </conditionalFormatting>
  <conditionalFormatting sqref="J192:W199 Y192:AL199 AN192:BA199">
    <cfRule type="cellIs" dxfId="554" priority="248" operator="notBetween">
      <formula>-0.0009999999</formula>
      <formula>0.0009999999</formula>
    </cfRule>
  </conditionalFormatting>
  <conditionalFormatting sqref="N171:O171 V171:W171">
    <cfRule type="cellIs" dxfId="553" priority="246" operator="notBetween">
      <formula>-0.9999999999</formula>
      <formula>0.9999999999</formula>
    </cfRule>
  </conditionalFormatting>
  <conditionalFormatting sqref="J172:M172">
    <cfRule type="cellIs" dxfId="552" priority="233" operator="notBetween">
      <formula>-0.9999999999</formula>
      <formula>0.9999999999</formula>
    </cfRule>
  </conditionalFormatting>
  <conditionalFormatting sqref="AX177:AY177">
    <cfRule type="cellIs" dxfId="551" priority="163" operator="notBetween">
      <formula>-0.9999999999</formula>
      <formula>0.9999999999</formula>
    </cfRule>
  </conditionalFormatting>
  <conditionalFormatting sqref="P173:S173">
    <cfRule type="cellIs" dxfId="550" priority="220" operator="notBetween">
      <formula>-0.9999999999</formula>
      <formula>0.9999999999</formula>
    </cfRule>
  </conditionalFormatting>
  <conditionalFormatting sqref="T175:U175">
    <cfRule type="cellIs" dxfId="549" priority="195" operator="notBetween">
      <formula>-0.9999999999</formula>
      <formula>0.9999999999</formula>
    </cfRule>
  </conditionalFormatting>
  <conditionalFormatting sqref="AC172:AD172 AK172:AL172">
    <cfRule type="cellIs" dxfId="548" priority="230" operator="notBetween">
      <formula>-0.9999999999</formula>
      <formula>0.9999999999</formula>
    </cfRule>
  </conditionalFormatting>
  <conditionalFormatting sqref="Y172:AB172">
    <cfRule type="cellIs" dxfId="547" priority="229" operator="notBetween">
      <formula>-0.9999999999</formula>
      <formula>0.9999999999</formula>
    </cfRule>
  </conditionalFormatting>
  <conditionalFormatting sqref="AE173:AH173">
    <cfRule type="cellIs" dxfId="546" priority="216" operator="notBetween">
      <formula>-0.9999999999</formula>
      <formula>0.9999999999</formula>
    </cfRule>
  </conditionalFormatting>
  <conditionalFormatting sqref="AI173:AJ173">
    <cfRule type="cellIs" dxfId="545" priority="215" operator="notBetween">
      <formula>-0.9999999999</formula>
      <formula>0.9999999999</formula>
    </cfRule>
  </conditionalFormatting>
  <conditionalFormatting sqref="AR174:AS174 AZ174:BA174">
    <cfRule type="cellIs" dxfId="544" priority="202" operator="notBetween">
      <formula>-0.9999999999</formula>
      <formula>0.9999999999</formula>
    </cfRule>
  </conditionalFormatting>
  <conditionalFormatting sqref="AN175:AQ175">
    <cfRule type="cellIs" dxfId="543" priority="189" operator="notBetween">
      <formula>-0.9999999999</formula>
      <formula>0.9999999999</formula>
    </cfRule>
  </conditionalFormatting>
  <conditionalFormatting sqref="AT174:AW174">
    <cfRule type="cellIs" dxfId="542" priority="200" operator="notBetween">
      <formula>-0.9999999999</formula>
      <formula>0.9999999999</formula>
    </cfRule>
  </conditionalFormatting>
  <conditionalFormatting sqref="J173:M173">
    <cfRule type="cellIs" dxfId="541" priority="221" operator="notBetween">
      <formula>-0.9999999999</formula>
      <formula>0.9999999999</formula>
    </cfRule>
  </conditionalFormatting>
  <conditionalFormatting sqref="P174:S174">
    <cfRule type="cellIs" dxfId="540" priority="208" operator="notBetween">
      <formula>-0.9999999999</formula>
      <formula>0.9999999999</formula>
    </cfRule>
  </conditionalFormatting>
  <conditionalFormatting sqref="T176:U176">
    <cfRule type="cellIs" dxfId="539" priority="183" operator="notBetween">
      <formula>-0.9999999999</formula>
      <formula>0.9999999999</formula>
    </cfRule>
  </conditionalFormatting>
  <conditionalFormatting sqref="AC173:AD173 AK173:AL173">
    <cfRule type="cellIs" dxfId="538" priority="218" operator="notBetween">
      <formula>-0.9999999999</formula>
      <formula>0.9999999999</formula>
    </cfRule>
  </conditionalFormatting>
  <conditionalFormatting sqref="Y173:AB173">
    <cfRule type="cellIs" dxfId="537" priority="217" operator="notBetween">
      <formula>-0.9999999999</formula>
      <formula>0.9999999999</formula>
    </cfRule>
  </conditionalFormatting>
  <conditionalFormatting sqref="AR175:AS175 AZ175:BA175">
    <cfRule type="cellIs" dxfId="536" priority="190" operator="notBetween">
      <formula>-0.9999999999</formula>
      <formula>0.9999999999</formula>
    </cfRule>
  </conditionalFormatting>
  <conditionalFormatting sqref="AE174:AH174">
    <cfRule type="cellIs" dxfId="535" priority="204" operator="notBetween">
      <formula>-0.9999999999</formula>
      <formula>0.9999999999</formula>
    </cfRule>
  </conditionalFormatting>
  <conditionalFormatting sqref="AN176:AQ176">
    <cfRule type="cellIs" dxfId="534" priority="177" operator="notBetween">
      <formula>-0.9999999999</formula>
      <formula>0.9999999999</formula>
    </cfRule>
  </conditionalFormatting>
  <conditionalFormatting sqref="AI174:AJ174">
    <cfRule type="cellIs" dxfId="533" priority="203" operator="notBetween">
      <formula>-0.9999999999</formula>
      <formula>0.9999999999</formula>
    </cfRule>
  </conditionalFormatting>
  <conditionalFormatting sqref="AT175:AW175">
    <cfRule type="cellIs" dxfId="532" priority="188" operator="notBetween">
      <formula>-0.9999999999</formula>
      <formula>0.9999999999</formula>
    </cfRule>
  </conditionalFormatting>
  <conditionalFormatting sqref="AX187:AY187">
    <cfRule type="cellIs" dxfId="531" priority="55" operator="notBetween">
      <formula>-0.9999999999</formula>
      <formula>0.9999999999</formula>
    </cfRule>
  </conditionalFormatting>
  <conditionalFormatting sqref="N172:O172 V172:W172">
    <cfRule type="cellIs" dxfId="530" priority="234" operator="notBetween">
      <formula>-0.9999999999</formula>
      <formula>0.9999999999</formula>
    </cfRule>
  </conditionalFormatting>
  <conditionalFormatting sqref="P175:S175">
    <cfRule type="cellIs" dxfId="529" priority="196" operator="notBetween">
      <formula>-0.9999999999</formula>
      <formula>0.9999999999</formula>
    </cfRule>
  </conditionalFormatting>
  <conditionalFormatting sqref="T177:U177">
    <cfRule type="cellIs" dxfId="528" priority="171" operator="notBetween">
      <formula>-0.9999999999</formula>
      <formula>0.9999999999</formula>
    </cfRule>
  </conditionalFormatting>
  <conditionalFormatting sqref="AR176:AS176 AZ176:BA176">
    <cfRule type="cellIs" dxfId="527" priority="178" operator="notBetween">
      <formula>-0.9999999999</formula>
      <formula>0.9999999999</formula>
    </cfRule>
  </conditionalFormatting>
  <conditionalFormatting sqref="AN177:AQ177">
    <cfRule type="cellIs" dxfId="526" priority="165" operator="notBetween">
      <formula>-0.9999999999</formula>
      <formula>0.9999999999</formula>
    </cfRule>
  </conditionalFormatting>
  <conditionalFormatting sqref="AT176:AW176">
    <cfRule type="cellIs" dxfId="525" priority="176" operator="notBetween">
      <formula>-0.9999999999</formula>
      <formula>0.9999999999</formula>
    </cfRule>
  </conditionalFormatting>
  <conditionalFormatting sqref="AX178:AY178">
    <cfRule type="cellIs" dxfId="524" priority="151" operator="notBetween">
      <formula>-0.9999999999</formula>
      <formula>0.9999999999</formula>
    </cfRule>
  </conditionalFormatting>
  <conditionalFormatting sqref="J174:M174">
    <cfRule type="cellIs" dxfId="523" priority="209" operator="notBetween">
      <formula>-0.9999999999</formula>
      <formula>0.9999999999</formula>
    </cfRule>
  </conditionalFormatting>
  <conditionalFormatting sqref="AC174:AD174 AK174:AL174">
    <cfRule type="cellIs" dxfId="522" priority="206" operator="notBetween">
      <formula>-0.9999999999</formula>
      <formula>0.9999999999</formula>
    </cfRule>
  </conditionalFormatting>
  <conditionalFormatting sqref="Y174:AB174">
    <cfRule type="cellIs" dxfId="521" priority="205" operator="notBetween">
      <formula>-0.9999999999</formula>
      <formula>0.9999999999</formula>
    </cfRule>
  </conditionalFormatting>
  <conditionalFormatting sqref="AE175:AH175">
    <cfRule type="cellIs" dxfId="520" priority="192" operator="notBetween">
      <formula>-0.9999999999</formula>
      <formula>0.9999999999</formula>
    </cfRule>
  </conditionalFormatting>
  <conditionalFormatting sqref="AI175:AJ175">
    <cfRule type="cellIs" dxfId="519" priority="191" operator="notBetween">
      <formula>-0.9999999999</formula>
      <formula>0.9999999999</formula>
    </cfRule>
  </conditionalFormatting>
  <conditionalFormatting sqref="N173:O173 V173:W173">
    <cfRule type="cellIs" dxfId="518" priority="222" operator="notBetween">
      <formula>-0.9999999999</formula>
      <formula>0.9999999999</formula>
    </cfRule>
  </conditionalFormatting>
  <conditionalFormatting sqref="T178:U178">
    <cfRule type="cellIs" dxfId="517" priority="159" operator="notBetween">
      <formula>-0.9999999999</formula>
      <formula>0.9999999999</formula>
    </cfRule>
  </conditionalFormatting>
  <conditionalFormatting sqref="AN187:AQ187">
    <cfRule type="cellIs" dxfId="516" priority="57" operator="notBetween">
      <formula>-0.9999999999</formula>
      <formula>0.9999999999</formula>
    </cfRule>
  </conditionalFormatting>
  <conditionalFormatting sqref="AR177:AS177 AZ177:BA177">
    <cfRule type="cellIs" dxfId="515" priority="166" operator="notBetween">
      <formula>-0.9999999999</formula>
      <formula>0.9999999999</formula>
    </cfRule>
  </conditionalFormatting>
  <conditionalFormatting sqref="AX188:AY188">
    <cfRule type="cellIs" dxfId="514" priority="43" operator="notBetween">
      <formula>-0.9999999999</formula>
      <formula>0.9999999999</formula>
    </cfRule>
  </conditionalFormatting>
  <conditionalFormatting sqref="P176:S176">
    <cfRule type="cellIs" dxfId="513" priority="184" operator="notBetween">
      <formula>-0.9999999999</formula>
      <formula>0.9999999999</formula>
    </cfRule>
  </conditionalFormatting>
  <conditionalFormatting sqref="AT177:AW177">
    <cfRule type="cellIs" dxfId="512" priority="164" operator="notBetween">
      <formula>-0.9999999999</formula>
      <formula>0.9999999999</formula>
    </cfRule>
  </conditionalFormatting>
  <conditionalFormatting sqref="J175:M175">
    <cfRule type="cellIs" dxfId="511" priority="197" operator="notBetween">
      <formula>-0.9999999999</formula>
      <formula>0.9999999999</formula>
    </cfRule>
  </conditionalFormatting>
  <conditionalFormatting sqref="AC175:AD175 AK175:AL175">
    <cfRule type="cellIs" dxfId="510" priority="194" operator="notBetween">
      <formula>-0.9999999999</formula>
      <formula>0.9999999999</formula>
    </cfRule>
  </conditionalFormatting>
  <conditionalFormatting sqref="Y175:AB175">
    <cfRule type="cellIs" dxfId="509" priority="193" operator="notBetween">
      <formula>-0.9999999999</formula>
      <formula>0.9999999999</formula>
    </cfRule>
  </conditionalFormatting>
  <conditionalFormatting sqref="AE185:AH185">
    <cfRule type="cellIs" dxfId="508" priority="84" operator="notBetween">
      <formula>-0.9999999999</formula>
      <formula>0.9999999999</formula>
    </cfRule>
  </conditionalFormatting>
  <conditionalFormatting sqref="AI185:AJ185">
    <cfRule type="cellIs" dxfId="507" priority="83" operator="notBetween">
      <formula>-0.9999999999</formula>
      <formula>0.9999999999</formula>
    </cfRule>
  </conditionalFormatting>
  <conditionalFormatting sqref="N174:O174 V174:W174">
    <cfRule type="cellIs" dxfId="506" priority="210" operator="notBetween">
      <formula>-0.9999999999</formula>
      <formula>0.9999999999</formula>
    </cfRule>
  </conditionalFormatting>
  <conditionalFormatting sqref="T188:U188">
    <cfRule type="cellIs" dxfId="505" priority="51" operator="notBetween">
      <formula>-0.9999999999</formula>
      <formula>0.9999999999</formula>
    </cfRule>
  </conditionalFormatting>
  <conditionalFormatting sqref="AR178:AS178 AZ178:BA178">
    <cfRule type="cellIs" dxfId="504" priority="154" operator="notBetween">
      <formula>-0.9999999999</formula>
      <formula>0.9999999999</formula>
    </cfRule>
  </conditionalFormatting>
  <conditionalFormatting sqref="AN178:AQ178">
    <cfRule type="cellIs" dxfId="503" priority="153" operator="notBetween">
      <formula>-0.9999999999</formula>
      <formula>0.9999999999</formula>
    </cfRule>
  </conditionalFormatting>
  <conditionalFormatting sqref="P177:S177">
    <cfRule type="cellIs" dxfId="502" priority="172" operator="notBetween">
      <formula>-0.9999999999</formula>
      <formula>0.9999999999</formula>
    </cfRule>
  </conditionalFormatting>
  <conditionalFormatting sqref="AT187:AW187">
    <cfRule type="cellIs" dxfId="501" priority="56" operator="notBetween">
      <formula>-0.9999999999</formula>
      <formula>0.9999999999</formula>
    </cfRule>
  </conditionalFormatting>
  <conditionalFormatting sqref="J176:M176">
    <cfRule type="cellIs" dxfId="500" priority="185" operator="notBetween">
      <formula>-0.9999999999</formula>
      <formula>0.9999999999</formula>
    </cfRule>
  </conditionalFormatting>
  <conditionalFormatting sqref="AC176:AD176 AK176:AL176">
    <cfRule type="cellIs" dxfId="499" priority="182" operator="notBetween">
      <formula>-0.9999999999</formula>
      <formula>0.9999999999</formula>
    </cfRule>
  </conditionalFormatting>
  <conditionalFormatting sqref="Y176:AB176">
    <cfRule type="cellIs" dxfId="498" priority="181" operator="notBetween">
      <formula>-0.9999999999</formula>
      <formula>0.9999999999</formula>
    </cfRule>
  </conditionalFormatting>
  <conditionalFormatting sqref="AE176:AH176">
    <cfRule type="cellIs" dxfId="497" priority="180" operator="notBetween">
      <formula>-0.9999999999</formula>
      <formula>0.9999999999</formula>
    </cfRule>
  </conditionalFormatting>
  <conditionalFormatting sqref="AI176:AJ176">
    <cfRule type="cellIs" dxfId="496" priority="179" operator="notBetween">
      <formula>-0.9999999999</formula>
      <formula>0.9999999999</formula>
    </cfRule>
  </conditionalFormatting>
  <conditionalFormatting sqref="N175:O175 V175:W175">
    <cfRule type="cellIs" dxfId="495" priority="198" operator="notBetween">
      <formula>-0.9999999999</formula>
      <formula>0.9999999999</formula>
    </cfRule>
  </conditionalFormatting>
  <conditionalFormatting sqref="AR188:AS188 AZ188:BA188">
    <cfRule type="cellIs" dxfId="494" priority="46" operator="notBetween">
      <formula>-0.9999999999</formula>
      <formula>0.9999999999</formula>
    </cfRule>
  </conditionalFormatting>
  <conditionalFormatting sqref="AN188:AQ188">
    <cfRule type="cellIs" dxfId="493" priority="45" operator="notBetween">
      <formula>-0.9999999999</formula>
      <formula>0.9999999999</formula>
    </cfRule>
  </conditionalFormatting>
  <conditionalFormatting sqref="P178:S178">
    <cfRule type="cellIs" dxfId="492" priority="160" operator="notBetween">
      <formula>-0.9999999999</formula>
      <formula>0.9999999999</formula>
    </cfRule>
  </conditionalFormatting>
  <conditionalFormatting sqref="AT178:AW178">
    <cfRule type="cellIs" dxfId="491" priority="152" operator="notBetween">
      <formula>-0.9999999999</formula>
      <formula>0.9999999999</formula>
    </cfRule>
  </conditionalFormatting>
  <conditionalFormatting sqref="J177:M177">
    <cfRule type="cellIs" dxfId="490" priority="173" operator="notBetween">
      <formula>-0.9999999999</formula>
      <formula>0.9999999999</formula>
    </cfRule>
  </conditionalFormatting>
  <conditionalFormatting sqref="AC177:AD177 AK177:AL177">
    <cfRule type="cellIs" dxfId="489" priority="170" operator="notBetween">
      <formula>-0.9999999999</formula>
      <formula>0.9999999999</formula>
    </cfRule>
  </conditionalFormatting>
  <conditionalFormatting sqref="Y177:AB177">
    <cfRule type="cellIs" dxfId="488" priority="169" operator="notBetween">
      <formula>-0.9999999999</formula>
      <formula>0.9999999999</formula>
    </cfRule>
  </conditionalFormatting>
  <conditionalFormatting sqref="AE177:AH177">
    <cfRule type="cellIs" dxfId="487" priority="168" operator="notBetween">
      <formula>-0.9999999999</formula>
      <formula>0.9999999999</formula>
    </cfRule>
  </conditionalFormatting>
  <conditionalFormatting sqref="AI177:AJ177">
    <cfRule type="cellIs" dxfId="486" priority="167" operator="notBetween">
      <formula>-0.9999999999</formula>
      <formula>0.9999999999</formula>
    </cfRule>
  </conditionalFormatting>
  <conditionalFormatting sqref="N176:O176 V176:W176">
    <cfRule type="cellIs" dxfId="485" priority="186" operator="notBetween">
      <formula>-0.9999999999</formula>
      <formula>0.9999999999</formula>
    </cfRule>
  </conditionalFormatting>
  <conditionalFormatting sqref="P188:S188">
    <cfRule type="cellIs" dxfId="484" priority="52" operator="notBetween">
      <formula>-0.9999999999</formula>
      <formula>0.9999999999</formula>
    </cfRule>
  </conditionalFormatting>
  <conditionalFormatting sqref="AT188:AW188">
    <cfRule type="cellIs" dxfId="483" priority="44" operator="notBetween">
      <formula>-0.9999999999</formula>
      <formula>0.9999999999</formula>
    </cfRule>
  </conditionalFormatting>
  <conditionalFormatting sqref="J178:M178">
    <cfRule type="cellIs" dxfId="482" priority="161" operator="notBetween">
      <formula>-0.9999999999</formula>
      <formula>0.9999999999</formula>
    </cfRule>
  </conditionalFormatting>
  <conditionalFormatting sqref="AC178:AD178 AK178:AL178">
    <cfRule type="cellIs" dxfId="481" priority="158" operator="notBetween">
      <formula>-0.9999999999</formula>
      <formula>0.9999999999</formula>
    </cfRule>
  </conditionalFormatting>
  <conditionalFormatting sqref="Y178:AB178">
    <cfRule type="cellIs" dxfId="480" priority="157" operator="notBetween">
      <formula>-0.9999999999</formula>
      <formula>0.9999999999</formula>
    </cfRule>
  </conditionalFormatting>
  <conditionalFormatting sqref="AE178:AH178">
    <cfRule type="cellIs" dxfId="479" priority="156" operator="notBetween">
      <formula>-0.9999999999</formula>
      <formula>0.9999999999</formula>
    </cfRule>
  </conditionalFormatting>
  <conditionalFormatting sqref="AI178:AJ178">
    <cfRule type="cellIs" dxfId="478" priority="155" operator="notBetween">
      <formula>-0.9999999999</formula>
      <formula>0.9999999999</formula>
    </cfRule>
  </conditionalFormatting>
  <conditionalFormatting sqref="N177:O177 V177:W177">
    <cfRule type="cellIs" dxfId="477" priority="174" operator="notBetween">
      <formula>-0.9999999999</formula>
      <formula>0.9999999999</formula>
    </cfRule>
  </conditionalFormatting>
  <conditionalFormatting sqref="J188:M188">
    <cfRule type="cellIs" dxfId="476" priority="53" operator="notBetween">
      <formula>-0.9999999999</formula>
      <formula>0.9999999999</formula>
    </cfRule>
  </conditionalFormatting>
  <conditionalFormatting sqref="AC188:AD188 AK188:AL188">
    <cfRule type="cellIs" dxfId="475" priority="50" operator="notBetween">
      <formula>-0.9999999999</formula>
      <formula>0.9999999999</formula>
    </cfRule>
  </conditionalFormatting>
  <conditionalFormatting sqref="Y188:AB188">
    <cfRule type="cellIs" dxfId="474" priority="49" operator="notBetween">
      <formula>-0.9999999999</formula>
      <formula>0.9999999999</formula>
    </cfRule>
  </conditionalFormatting>
  <conditionalFormatting sqref="AE188:AH188">
    <cfRule type="cellIs" dxfId="473" priority="48" operator="notBetween">
      <formula>-0.9999999999</formula>
      <formula>0.9999999999</formula>
    </cfRule>
  </conditionalFormatting>
  <conditionalFormatting sqref="AI188:AJ188">
    <cfRule type="cellIs" dxfId="472" priority="47" operator="notBetween">
      <formula>-0.9999999999</formula>
      <formula>0.9999999999</formula>
    </cfRule>
  </conditionalFormatting>
  <conditionalFormatting sqref="N178:O178 V178:W178">
    <cfRule type="cellIs" dxfId="471" priority="162" operator="notBetween">
      <formula>-0.9999999999</formula>
      <formula>0.9999999999</formula>
    </cfRule>
  </conditionalFormatting>
  <conditionalFormatting sqref="N180:O180 V180:W180">
    <cfRule type="cellIs" dxfId="470" priority="150" operator="notBetween">
      <formula>-0.9999999999</formula>
      <formula>0.9999999999</formula>
    </cfRule>
  </conditionalFormatting>
  <conditionalFormatting sqref="J180:M180">
    <cfRule type="cellIs" dxfId="469" priority="149" operator="notBetween">
      <formula>-0.9999999999</formula>
      <formula>0.9999999999</formula>
    </cfRule>
  </conditionalFormatting>
  <conditionalFormatting sqref="AX180:AY180">
    <cfRule type="cellIs" dxfId="468" priority="139" operator="notBetween">
      <formula>-0.9999999999</formula>
      <formula>0.9999999999</formula>
    </cfRule>
  </conditionalFormatting>
  <conditionalFormatting sqref="P180:S180">
    <cfRule type="cellIs" dxfId="467" priority="148" operator="notBetween">
      <formula>-0.9999999999</formula>
      <formula>0.9999999999</formula>
    </cfRule>
  </conditionalFormatting>
  <conditionalFormatting sqref="T180:U180">
    <cfRule type="cellIs" dxfId="466" priority="147" operator="notBetween">
      <formula>-0.9999999999</formula>
      <formula>0.9999999999</formula>
    </cfRule>
  </conditionalFormatting>
  <conditionalFormatting sqref="AC180:AD180 AK180:AL180">
    <cfRule type="cellIs" dxfId="465" priority="146" operator="notBetween">
      <formula>-0.9999999999</formula>
      <formula>0.9999999999</formula>
    </cfRule>
  </conditionalFormatting>
  <conditionalFormatting sqref="Y180:AB180">
    <cfRule type="cellIs" dxfId="464" priority="145" operator="notBetween">
      <formula>-0.9999999999</formula>
      <formula>0.9999999999</formula>
    </cfRule>
  </conditionalFormatting>
  <conditionalFormatting sqref="AE180:AH180">
    <cfRule type="cellIs" dxfId="463" priority="144" operator="notBetween">
      <formula>-0.9999999999</formula>
      <formula>0.9999999999</formula>
    </cfRule>
  </conditionalFormatting>
  <conditionalFormatting sqref="AI180:AJ180">
    <cfRule type="cellIs" dxfId="462" priority="143" operator="notBetween">
      <formula>-0.9999999999</formula>
      <formula>0.9999999999</formula>
    </cfRule>
  </conditionalFormatting>
  <conditionalFormatting sqref="AR180:AS180 AZ180:BA180">
    <cfRule type="cellIs" dxfId="461" priority="142" operator="notBetween">
      <formula>-0.9999999999</formula>
      <formula>0.9999999999</formula>
    </cfRule>
  </conditionalFormatting>
  <conditionalFormatting sqref="AN180:AQ180">
    <cfRule type="cellIs" dxfId="460" priority="141" operator="notBetween">
      <formula>-0.9999999999</formula>
      <formula>0.9999999999</formula>
    </cfRule>
  </conditionalFormatting>
  <conditionalFormatting sqref="AT180:AW180">
    <cfRule type="cellIs" dxfId="459" priority="140" operator="notBetween">
      <formula>-0.9999999999</formula>
      <formula>0.9999999999</formula>
    </cfRule>
  </conditionalFormatting>
  <conditionalFormatting sqref="AN181:AQ181">
    <cfRule type="cellIs" dxfId="458" priority="129" operator="notBetween">
      <formula>-0.9999999999</formula>
      <formula>0.9999999999</formula>
    </cfRule>
  </conditionalFormatting>
  <conditionalFormatting sqref="AT181:AW181">
    <cfRule type="cellIs" dxfId="457" priority="128" operator="notBetween">
      <formula>-0.9999999999</formula>
      <formula>0.9999999999</formula>
    </cfRule>
  </conditionalFormatting>
  <conditionalFormatting sqref="AX181:AY181">
    <cfRule type="cellIs" dxfId="456" priority="127" operator="notBetween">
      <formula>-0.9999999999</formula>
      <formula>0.9999999999</formula>
    </cfRule>
  </conditionalFormatting>
  <conditionalFormatting sqref="J181:M181">
    <cfRule type="cellIs" dxfId="455" priority="137" operator="notBetween">
      <formula>-0.9999999999</formula>
      <formula>0.9999999999</formula>
    </cfRule>
  </conditionalFormatting>
  <conditionalFormatting sqref="P181:S181">
    <cfRule type="cellIs" dxfId="454" priority="136" operator="notBetween">
      <formula>-0.9999999999</formula>
      <formula>0.9999999999</formula>
    </cfRule>
  </conditionalFormatting>
  <conditionalFormatting sqref="P182:S182">
    <cfRule type="cellIs" dxfId="453" priority="124" operator="notBetween">
      <formula>-0.9999999999</formula>
      <formula>0.9999999999</formula>
    </cfRule>
  </conditionalFormatting>
  <conditionalFormatting sqref="T181:U181">
    <cfRule type="cellIs" dxfId="452" priority="135" operator="notBetween">
      <formula>-0.9999999999</formula>
      <formula>0.9999999999</formula>
    </cfRule>
  </conditionalFormatting>
  <conditionalFormatting sqref="T182:U182">
    <cfRule type="cellIs" dxfId="451" priority="123" operator="notBetween">
      <formula>-0.9999999999</formula>
      <formula>0.9999999999</formula>
    </cfRule>
  </conditionalFormatting>
  <conditionalFormatting sqref="T183:U183">
    <cfRule type="cellIs" dxfId="450" priority="111" operator="notBetween">
      <formula>-0.9999999999</formula>
      <formula>0.9999999999</formula>
    </cfRule>
  </conditionalFormatting>
  <conditionalFormatting sqref="T184:U184">
    <cfRule type="cellIs" dxfId="449" priority="99" operator="notBetween">
      <formula>-0.9999999999</formula>
      <formula>0.9999999999</formula>
    </cfRule>
  </conditionalFormatting>
  <conditionalFormatting sqref="AC181:AD181 AK181:AL181">
    <cfRule type="cellIs" dxfId="448" priority="134" operator="notBetween">
      <formula>-0.9999999999</formula>
      <formula>0.9999999999</formula>
    </cfRule>
  </conditionalFormatting>
  <conditionalFormatting sqref="Y181:AB181">
    <cfRule type="cellIs" dxfId="447" priority="133" operator="notBetween">
      <formula>-0.9999999999</formula>
      <formula>0.9999999999</formula>
    </cfRule>
  </conditionalFormatting>
  <conditionalFormatting sqref="AE181:AH181">
    <cfRule type="cellIs" dxfId="446" priority="132" operator="notBetween">
      <formula>-0.9999999999</formula>
      <formula>0.9999999999</formula>
    </cfRule>
  </conditionalFormatting>
  <conditionalFormatting sqref="AI181:AJ181">
    <cfRule type="cellIs" dxfId="445" priority="131" operator="notBetween">
      <formula>-0.9999999999</formula>
      <formula>0.9999999999</formula>
    </cfRule>
  </conditionalFormatting>
  <conditionalFormatting sqref="AR181:AS181 AZ181:BA181">
    <cfRule type="cellIs" dxfId="444" priority="130" operator="notBetween">
      <formula>-0.9999999999</formula>
      <formula>0.9999999999</formula>
    </cfRule>
  </conditionalFormatting>
  <conditionalFormatting sqref="AR182:AS182 AZ182:BA182">
    <cfRule type="cellIs" dxfId="443" priority="118" operator="notBetween">
      <formula>-0.9999999999</formula>
      <formula>0.9999999999</formula>
    </cfRule>
  </conditionalFormatting>
  <conditionalFormatting sqref="AE182:AH182">
    <cfRule type="cellIs" dxfId="442" priority="120" operator="notBetween">
      <formula>-0.9999999999</formula>
      <formula>0.9999999999</formula>
    </cfRule>
  </conditionalFormatting>
  <conditionalFormatting sqref="AN182:AQ182">
    <cfRule type="cellIs" dxfId="441" priority="117" operator="notBetween">
      <formula>-0.9999999999</formula>
      <formula>0.9999999999</formula>
    </cfRule>
  </conditionalFormatting>
  <conditionalFormatting sqref="AN183:AQ183">
    <cfRule type="cellIs" dxfId="440" priority="105" operator="notBetween">
      <formula>-0.9999999999</formula>
      <formula>0.9999999999</formula>
    </cfRule>
  </conditionalFormatting>
  <conditionalFormatting sqref="AN184:AQ184">
    <cfRule type="cellIs" dxfId="439" priority="93" operator="notBetween">
      <formula>-0.9999999999</formula>
      <formula>0.9999999999</formula>
    </cfRule>
  </conditionalFormatting>
  <conditionalFormatting sqref="AI182:AJ182">
    <cfRule type="cellIs" dxfId="438" priority="119" operator="notBetween">
      <formula>-0.9999999999</formula>
      <formula>0.9999999999</formula>
    </cfRule>
  </conditionalFormatting>
  <conditionalFormatting sqref="AT182:AW182">
    <cfRule type="cellIs" dxfId="437" priority="116" operator="notBetween">
      <formula>-0.9999999999</formula>
      <formula>0.9999999999</formula>
    </cfRule>
  </conditionalFormatting>
  <conditionalFormatting sqref="AT183:AW183">
    <cfRule type="cellIs" dxfId="436" priority="104" operator="notBetween">
      <formula>-0.9999999999</formula>
      <formula>0.9999999999</formula>
    </cfRule>
  </conditionalFormatting>
  <conditionalFormatting sqref="AR183:AS183 AZ183:BA183">
    <cfRule type="cellIs" dxfId="435" priority="106" operator="notBetween">
      <formula>-0.9999999999</formula>
      <formula>0.9999999999</formula>
    </cfRule>
  </conditionalFormatting>
  <conditionalFormatting sqref="AX182:AY182">
    <cfRule type="cellIs" dxfId="434" priority="115" operator="notBetween">
      <formula>-0.9999999999</formula>
      <formula>0.9999999999</formula>
    </cfRule>
  </conditionalFormatting>
  <conditionalFormatting sqref="AX183:AY183">
    <cfRule type="cellIs" dxfId="433" priority="103" operator="notBetween">
      <formula>-0.9999999999</formula>
      <formula>0.9999999999</formula>
    </cfRule>
  </conditionalFormatting>
  <conditionalFormatting sqref="AX184:AY184">
    <cfRule type="cellIs" dxfId="432" priority="91" operator="notBetween">
      <formula>-0.9999999999</formula>
      <formula>0.9999999999</formula>
    </cfRule>
  </conditionalFormatting>
  <conditionalFormatting sqref="AX185:AY185">
    <cfRule type="cellIs" dxfId="431" priority="79" operator="notBetween">
      <formula>-0.9999999999</formula>
      <formula>0.9999999999</formula>
    </cfRule>
  </conditionalFormatting>
  <conditionalFormatting sqref="N181:O181 V181:W181">
    <cfRule type="cellIs" dxfId="430" priority="138" operator="notBetween">
      <formula>-0.9999999999</formula>
      <formula>0.9999999999</formula>
    </cfRule>
  </conditionalFormatting>
  <conditionalFormatting sqref="J182:M182">
    <cfRule type="cellIs" dxfId="429" priority="125" operator="notBetween">
      <formula>-0.9999999999</formula>
      <formula>0.9999999999</formula>
    </cfRule>
  </conditionalFormatting>
  <conditionalFormatting sqref="P183:S183">
    <cfRule type="cellIs" dxfId="428" priority="112" operator="notBetween">
      <formula>-0.9999999999</formula>
      <formula>0.9999999999</formula>
    </cfRule>
  </conditionalFormatting>
  <conditionalFormatting sqref="T185:U185">
    <cfRule type="cellIs" dxfId="427" priority="87" operator="notBetween">
      <formula>-0.9999999999</formula>
      <formula>0.9999999999</formula>
    </cfRule>
  </conditionalFormatting>
  <conditionalFormatting sqref="AC182:AD182 AK182:AL182">
    <cfRule type="cellIs" dxfId="426" priority="122" operator="notBetween">
      <formula>-0.9999999999</formula>
      <formula>0.9999999999</formula>
    </cfRule>
  </conditionalFormatting>
  <conditionalFormatting sqref="Y182:AB182">
    <cfRule type="cellIs" dxfId="425" priority="121" operator="notBetween">
      <formula>-0.9999999999</formula>
      <formula>0.9999999999</formula>
    </cfRule>
  </conditionalFormatting>
  <conditionalFormatting sqref="AE183:AH183">
    <cfRule type="cellIs" dxfId="424" priority="108" operator="notBetween">
      <formula>-0.9999999999</formula>
      <formula>0.9999999999</formula>
    </cfRule>
  </conditionalFormatting>
  <conditionalFormatting sqref="AI183:AJ183">
    <cfRule type="cellIs" dxfId="423" priority="107" operator="notBetween">
      <formula>-0.9999999999</formula>
      <formula>0.9999999999</formula>
    </cfRule>
  </conditionalFormatting>
  <conditionalFormatting sqref="AR184:AS184 AZ184:BA184">
    <cfRule type="cellIs" dxfId="422" priority="94" operator="notBetween">
      <formula>-0.9999999999</formula>
      <formula>0.9999999999</formula>
    </cfRule>
  </conditionalFormatting>
  <conditionalFormatting sqref="AN185:AQ185">
    <cfRule type="cellIs" dxfId="421" priority="81" operator="notBetween">
      <formula>-0.9999999999</formula>
      <formula>0.9999999999</formula>
    </cfRule>
  </conditionalFormatting>
  <conditionalFormatting sqref="AT184:AW184">
    <cfRule type="cellIs" dxfId="420" priority="92" operator="notBetween">
      <formula>-0.9999999999</formula>
      <formula>0.9999999999</formula>
    </cfRule>
  </conditionalFormatting>
  <conditionalFormatting sqref="J183:M183">
    <cfRule type="cellIs" dxfId="419" priority="113" operator="notBetween">
      <formula>-0.9999999999</formula>
      <formula>0.9999999999</formula>
    </cfRule>
  </conditionalFormatting>
  <conditionalFormatting sqref="P184:S184">
    <cfRule type="cellIs" dxfId="418" priority="100" operator="notBetween">
      <formula>-0.9999999999</formula>
      <formula>0.9999999999</formula>
    </cfRule>
  </conditionalFormatting>
  <conditionalFormatting sqref="AC183:AD183 AK183:AL183">
    <cfRule type="cellIs" dxfId="417" priority="110" operator="notBetween">
      <formula>-0.9999999999</formula>
      <formula>0.9999999999</formula>
    </cfRule>
  </conditionalFormatting>
  <conditionalFormatting sqref="Y183:AB183">
    <cfRule type="cellIs" dxfId="416" priority="109" operator="notBetween">
      <formula>-0.9999999999</formula>
      <formula>0.9999999999</formula>
    </cfRule>
  </conditionalFormatting>
  <conditionalFormatting sqref="AR185:AS185 AZ185:BA185">
    <cfRule type="cellIs" dxfId="415" priority="82" operator="notBetween">
      <formula>-0.9999999999</formula>
      <formula>0.9999999999</formula>
    </cfRule>
  </conditionalFormatting>
  <conditionalFormatting sqref="AE184:AH184">
    <cfRule type="cellIs" dxfId="414" priority="96" operator="notBetween">
      <formula>-0.9999999999</formula>
      <formula>0.9999999999</formula>
    </cfRule>
  </conditionalFormatting>
  <conditionalFormatting sqref="AI184:AJ184">
    <cfRule type="cellIs" dxfId="413" priority="95" operator="notBetween">
      <formula>-0.9999999999</formula>
      <formula>0.9999999999</formula>
    </cfRule>
  </conditionalFormatting>
  <conditionalFormatting sqref="AT185:AW185">
    <cfRule type="cellIs" dxfId="412" priority="80" operator="notBetween">
      <formula>-0.9999999999</formula>
      <formula>0.9999999999</formula>
    </cfRule>
  </conditionalFormatting>
  <conditionalFormatting sqref="N182:O182 V182:W182">
    <cfRule type="cellIs" dxfId="411" priority="126" operator="notBetween">
      <formula>-0.9999999999</formula>
      <formula>0.9999999999</formula>
    </cfRule>
  </conditionalFormatting>
  <conditionalFormatting sqref="P185:S185">
    <cfRule type="cellIs" dxfId="410" priority="88" operator="notBetween">
      <formula>-0.9999999999</formula>
      <formula>0.9999999999</formula>
    </cfRule>
  </conditionalFormatting>
  <conditionalFormatting sqref="J184:M184">
    <cfRule type="cellIs" dxfId="409" priority="101" operator="notBetween">
      <formula>-0.9999999999</formula>
      <formula>0.9999999999</formula>
    </cfRule>
  </conditionalFormatting>
  <conditionalFormatting sqref="AC184:AD184 AK184:AL184">
    <cfRule type="cellIs" dxfId="408" priority="98" operator="notBetween">
      <formula>-0.9999999999</formula>
      <formula>0.9999999999</formula>
    </cfRule>
  </conditionalFormatting>
  <conditionalFormatting sqref="Y184:AB184">
    <cfRule type="cellIs" dxfId="407" priority="97" operator="notBetween">
      <formula>-0.9999999999</formula>
      <formula>0.9999999999</formula>
    </cfRule>
  </conditionalFormatting>
  <conditionalFormatting sqref="N183:O183 V183:W183">
    <cfRule type="cellIs" dxfId="406" priority="114" operator="notBetween">
      <formula>-0.9999999999</formula>
      <formula>0.9999999999</formula>
    </cfRule>
  </conditionalFormatting>
  <conditionalFormatting sqref="J185:M185">
    <cfRule type="cellIs" dxfId="405" priority="89" operator="notBetween">
      <formula>-0.9999999999</formula>
      <formula>0.9999999999</formula>
    </cfRule>
  </conditionalFormatting>
  <conditionalFormatting sqref="AC185:AD185 AK185:AL185">
    <cfRule type="cellIs" dxfId="404" priority="86" operator="notBetween">
      <formula>-0.9999999999</formula>
      <formula>0.9999999999</formula>
    </cfRule>
  </conditionalFormatting>
  <conditionalFormatting sqref="Y185:AB185">
    <cfRule type="cellIs" dxfId="403" priority="85" operator="notBetween">
      <formula>-0.9999999999</formula>
      <formula>0.9999999999</formula>
    </cfRule>
  </conditionalFormatting>
  <conditionalFormatting sqref="N184:O184 V184:W184">
    <cfRule type="cellIs" dxfId="402" priority="102" operator="notBetween">
      <formula>-0.9999999999</formula>
      <formula>0.9999999999</formula>
    </cfRule>
  </conditionalFormatting>
  <conditionalFormatting sqref="N185:O185 V185:W185">
    <cfRule type="cellIs" dxfId="401" priority="90" operator="notBetween">
      <formula>-0.9999999999</formula>
      <formula>0.9999999999</formula>
    </cfRule>
  </conditionalFormatting>
  <conditionalFormatting sqref="AX186:AY186">
    <cfRule type="cellIs" dxfId="400" priority="67" operator="notBetween">
      <formula>-0.9999999999</formula>
      <formula>0.9999999999</formula>
    </cfRule>
  </conditionalFormatting>
  <conditionalFormatting sqref="T186:U186">
    <cfRule type="cellIs" dxfId="399" priority="75" operator="notBetween">
      <formula>-0.9999999999</formula>
      <formula>0.9999999999</formula>
    </cfRule>
  </conditionalFormatting>
  <conditionalFormatting sqref="AN186:AQ186">
    <cfRule type="cellIs" dxfId="398" priority="69" operator="notBetween">
      <formula>-0.9999999999</formula>
      <formula>0.9999999999</formula>
    </cfRule>
  </conditionalFormatting>
  <conditionalFormatting sqref="T187:U187">
    <cfRule type="cellIs" dxfId="397" priority="63" operator="notBetween">
      <formula>-0.9999999999</formula>
      <formula>0.9999999999</formula>
    </cfRule>
  </conditionalFormatting>
  <conditionalFormatting sqref="AR186:AS186 AZ186:BA186">
    <cfRule type="cellIs" dxfId="396" priority="70" operator="notBetween">
      <formula>-0.9999999999</formula>
      <formula>0.9999999999</formula>
    </cfRule>
  </conditionalFormatting>
  <conditionalFormatting sqref="AT186:AW186">
    <cfRule type="cellIs" dxfId="395" priority="68" operator="notBetween">
      <formula>-0.9999999999</formula>
      <formula>0.9999999999</formula>
    </cfRule>
  </conditionalFormatting>
  <conditionalFormatting sqref="AR187:AS187 AZ187:BA187">
    <cfRule type="cellIs" dxfId="394" priority="58" operator="notBetween">
      <formula>-0.9999999999</formula>
      <formula>0.9999999999</formula>
    </cfRule>
  </conditionalFormatting>
  <conditionalFormatting sqref="P186:S186">
    <cfRule type="cellIs" dxfId="393" priority="76" operator="notBetween">
      <formula>-0.9999999999</formula>
      <formula>0.9999999999</formula>
    </cfRule>
  </conditionalFormatting>
  <conditionalFormatting sqref="P187:S187">
    <cfRule type="cellIs" dxfId="392" priority="64" operator="notBetween">
      <formula>-0.9999999999</formula>
      <formula>0.9999999999</formula>
    </cfRule>
  </conditionalFormatting>
  <conditionalFormatting sqref="J186:M186">
    <cfRule type="cellIs" dxfId="391" priority="77" operator="notBetween">
      <formula>-0.9999999999</formula>
      <formula>0.9999999999</formula>
    </cfRule>
  </conditionalFormatting>
  <conditionalFormatting sqref="AC186:AD186 AK186:AL186">
    <cfRule type="cellIs" dxfId="390" priority="74" operator="notBetween">
      <formula>-0.9999999999</formula>
      <formula>0.9999999999</formula>
    </cfRule>
  </conditionalFormatting>
  <conditionalFormatting sqref="Y186:AB186">
    <cfRule type="cellIs" dxfId="389" priority="73" operator="notBetween">
      <formula>-0.9999999999</formula>
      <formula>0.9999999999</formula>
    </cfRule>
  </conditionalFormatting>
  <conditionalFormatting sqref="AE186:AH186">
    <cfRule type="cellIs" dxfId="388" priority="72" operator="notBetween">
      <formula>-0.9999999999</formula>
      <formula>0.9999999999</formula>
    </cfRule>
  </conditionalFormatting>
  <conditionalFormatting sqref="AI186:AJ186">
    <cfRule type="cellIs" dxfId="387" priority="71" operator="notBetween">
      <formula>-0.9999999999</formula>
      <formula>0.9999999999</formula>
    </cfRule>
  </conditionalFormatting>
  <conditionalFormatting sqref="J187:M187">
    <cfRule type="cellIs" dxfId="386" priority="65" operator="notBetween">
      <formula>-0.9999999999</formula>
      <formula>0.9999999999</formula>
    </cfRule>
  </conditionalFormatting>
  <conditionalFormatting sqref="AC187:AD187 AK187:AL187">
    <cfRule type="cellIs" dxfId="385" priority="62" operator="notBetween">
      <formula>-0.9999999999</formula>
      <formula>0.9999999999</formula>
    </cfRule>
  </conditionalFormatting>
  <conditionalFormatting sqref="Y187:AB187">
    <cfRule type="cellIs" dxfId="384" priority="61" operator="notBetween">
      <formula>-0.9999999999</formula>
      <formula>0.9999999999</formula>
    </cfRule>
  </conditionalFormatting>
  <conditionalFormatting sqref="AE187:AH187">
    <cfRule type="cellIs" dxfId="383" priority="60" operator="notBetween">
      <formula>-0.9999999999</formula>
      <formula>0.9999999999</formula>
    </cfRule>
  </conditionalFormatting>
  <conditionalFormatting sqref="AI187:AJ187">
    <cfRule type="cellIs" dxfId="382" priority="59" operator="notBetween">
      <formula>-0.9999999999</formula>
      <formula>0.9999999999</formula>
    </cfRule>
  </conditionalFormatting>
  <conditionalFormatting sqref="N186:O186 V186:W186">
    <cfRule type="cellIs" dxfId="381" priority="78" operator="notBetween">
      <formula>-0.9999999999</formula>
      <formula>0.9999999999</formula>
    </cfRule>
  </conditionalFormatting>
  <conditionalFormatting sqref="N187:O187 V187:W187">
    <cfRule type="cellIs" dxfId="380" priority="66" operator="notBetween">
      <formula>-0.9999999999</formula>
      <formula>0.9999999999</formula>
    </cfRule>
  </conditionalFormatting>
  <conditionalFormatting sqref="N188:O188 V188:W188">
    <cfRule type="cellIs" dxfId="379" priority="54" operator="notBetween">
      <formula>-0.9999999999</formula>
      <formula>0.9999999999</formula>
    </cfRule>
  </conditionalFormatting>
  <conditionalFormatting sqref="H114">
    <cfRule type="cellIs" dxfId="378" priority="40" operator="notEqual">
      <formula>"OK"</formula>
    </cfRule>
  </conditionalFormatting>
  <conditionalFormatting sqref="BA147">
    <cfRule type="cellIs" dxfId="377" priority="39" operator="notBetween">
      <formula>-0.9999999999</formula>
      <formula>0.9999999999</formula>
    </cfRule>
  </conditionalFormatting>
  <conditionalFormatting sqref="AS147">
    <cfRule type="cellIs" dxfId="376" priority="38" operator="notBetween">
      <formula>-0.9999999999</formula>
      <formula>0.9999999999</formula>
    </cfRule>
  </conditionalFormatting>
  <conditionalFormatting sqref="AL147">
    <cfRule type="cellIs" dxfId="375" priority="37" operator="notBetween">
      <formula>-0.9999999999</formula>
      <formula>0.9999999999</formula>
    </cfRule>
  </conditionalFormatting>
  <conditionalFormatting sqref="AD147">
    <cfRule type="cellIs" dxfId="374" priority="36" operator="notBetween">
      <formula>-0.9999999999</formula>
      <formula>0.9999999999</formula>
    </cfRule>
  </conditionalFormatting>
  <conditionalFormatting sqref="W147">
    <cfRule type="cellIs" dxfId="373" priority="35" operator="notBetween">
      <formula>-0.9999999999</formula>
      <formula>0.9999999999</formula>
    </cfRule>
  </conditionalFormatting>
  <conditionalFormatting sqref="O147">
    <cfRule type="cellIs" dxfId="372" priority="34" operator="notBetween">
      <formula>-0.9999999999</formula>
      <formula>0.9999999999</formula>
    </cfRule>
  </conditionalFormatting>
  <conditionalFormatting sqref="J117:W117">
    <cfRule type="cellIs" dxfId="371" priority="33" operator="greaterThan">
      <formula>0</formula>
    </cfRule>
  </conditionalFormatting>
  <conditionalFormatting sqref="Y117:AL117">
    <cfRule type="cellIs" dxfId="370" priority="27" operator="greaterThan">
      <formula>0</formula>
    </cfRule>
  </conditionalFormatting>
  <conditionalFormatting sqref="AN117:BA117">
    <cfRule type="cellIs" dxfId="369" priority="25" operator="greaterThan">
      <formula>0</formula>
    </cfRule>
  </conditionalFormatting>
  <conditionalFormatting sqref="H113">
    <cfRule type="cellIs" dxfId="368" priority="22" operator="notEqual">
      <formula>0</formula>
    </cfRule>
  </conditionalFormatting>
  <conditionalFormatting sqref="BM46:BT47 BV46:CC47 BD46:BK47">
    <cfRule type="cellIs" dxfId="367" priority="21" operator="notBetween">
      <formula>-2</formula>
      <formula>2</formula>
    </cfRule>
  </conditionalFormatting>
  <conditionalFormatting sqref="BM48:BT49 BV48:CC49 BD48:BK49">
    <cfRule type="cellIs" dxfId="366" priority="20" operator="notBetween">
      <formula>-2</formula>
      <formula>2</formula>
    </cfRule>
  </conditionalFormatting>
  <conditionalFormatting sqref="BM50:BT51 BV50:CC51 BD50:BK51">
    <cfRule type="cellIs" dxfId="365" priority="19" operator="notBetween">
      <formula>-2</formula>
      <formula>2</formula>
    </cfRule>
  </conditionalFormatting>
  <conditionalFormatting sqref="AE134:AH134">
    <cfRule type="cellIs" dxfId="364" priority="13" operator="notBetween">
      <formula>-0.9999999999</formula>
      <formula>0.9999999999</formula>
    </cfRule>
  </conditionalFormatting>
  <conditionalFormatting sqref="AN134:AR134">
    <cfRule type="cellIs" dxfId="363" priority="10" operator="notBetween">
      <formula>-0.9999999999</formula>
      <formula>0.9999999999</formula>
    </cfRule>
  </conditionalFormatting>
  <conditionalFormatting sqref="AT134:AW134">
    <cfRule type="cellIs" dxfId="362" priority="9" operator="notBetween">
      <formula>-0.9999999999</formula>
      <formula>0.9999999999</formula>
    </cfRule>
  </conditionalFormatting>
  <conditionalFormatting sqref="J134:N134">
    <cfRule type="cellIs" dxfId="361" priority="18" operator="notBetween">
      <formula>-0.9999999999</formula>
      <formula>0.9999999999</formula>
    </cfRule>
  </conditionalFormatting>
  <conditionalFormatting sqref="P134:S134">
    <cfRule type="cellIs" dxfId="360" priority="17" operator="notBetween">
      <formula>-0.9999999999</formula>
      <formula>0.9999999999</formula>
    </cfRule>
  </conditionalFormatting>
  <conditionalFormatting sqref="T134:U134">
    <cfRule type="cellIs" dxfId="359" priority="16" operator="notBetween">
      <formula>-0.9999999999</formula>
      <formula>0.9999999999</formula>
    </cfRule>
  </conditionalFormatting>
  <conditionalFormatting sqref="V134">
    <cfRule type="cellIs" dxfId="358" priority="15" operator="notBetween">
      <formula>-0.9999999999</formula>
      <formula>0.9999999999</formula>
    </cfRule>
  </conditionalFormatting>
  <conditionalFormatting sqref="Y134:AC134">
    <cfRule type="cellIs" dxfId="357" priority="14" operator="notBetween">
      <formula>-0.9999999999</formula>
      <formula>0.9999999999</formula>
    </cfRule>
  </conditionalFormatting>
  <conditionalFormatting sqref="AI134:AJ134">
    <cfRule type="cellIs" dxfId="356" priority="12" operator="notBetween">
      <formula>-0.9999999999</formula>
      <formula>0.9999999999</formula>
    </cfRule>
  </conditionalFormatting>
  <conditionalFormatting sqref="AK134">
    <cfRule type="cellIs" dxfId="355" priority="11" operator="notBetween">
      <formula>-0.9999999999</formula>
      <formula>0.9999999999</formula>
    </cfRule>
  </conditionalFormatting>
  <conditionalFormatting sqref="AX134:AY134">
    <cfRule type="cellIs" dxfId="354" priority="8" operator="notBetween">
      <formula>-0.9999999999</formula>
      <formula>0.9999999999</formula>
    </cfRule>
  </conditionalFormatting>
  <conditionalFormatting sqref="AZ134">
    <cfRule type="cellIs" dxfId="353" priority="7" operator="notBetween">
      <formula>-0.9999999999</formula>
      <formula>0.9999999999</formula>
    </cfRule>
  </conditionalFormatting>
  <conditionalFormatting sqref="BA134">
    <cfRule type="cellIs" dxfId="352" priority="6" operator="notBetween">
      <formula>-0.9999999999</formula>
      <formula>0.9999999999</formula>
    </cfRule>
  </conditionalFormatting>
  <conditionalFormatting sqref="AS134">
    <cfRule type="cellIs" dxfId="351" priority="5" operator="notBetween">
      <formula>-0.9999999999</formula>
      <formula>0.9999999999</formula>
    </cfRule>
  </conditionalFormatting>
  <conditionalFormatting sqref="AL134">
    <cfRule type="cellIs" dxfId="350" priority="4" operator="notBetween">
      <formula>-0.9999999999</formula>
      <formula>0.9999999999</formula>
    </cfRule>
  </conditionalFormatting>
  <conditionalFormatting sqref="AD134">
    <cfRule type="cellIs" dxfId="349" priority="3" operator="notBetween">
      <formula>-0.9999999999</formula>
      <formula>0.9999999999</formula>
    </cfRule>
  </conditionalFormatting>
  <conditionalFormatting sqref="W134">
    <cfRule type="cellIs" dxfId="348" priority="2" operator="notBetween">
      <formula>-0.9999999999</formula>
      <formula>0.9999999999</formula>
    </cfRule>
  </conditionalFormatting>
  <conditionalFormatting sqref="O134">
    <cfRule type="cellIs" dxfId="347" priority="1" operator="notBetween">
      <formula>-0.9999999999</formula>
      <formula>0.9999999999</formula>
    </cfRule>
  </conditionalFormatting>
  <pageMargins left="0.39370078740157483" right="0.39370078740157483" top="0.59055118110236227" bottom="0.39370078740157483" header="0.51181102362204722" footer="0.27559055118110237"/>
  <pageSetup paperSize="9" scale="60" fitToHeight="0" orientation="landscape" r:id="rId6"/>
  <headerFooter alignWithMargins="0">
    <oddFooter>&amp;L&amp;"Arial,Normal"&amp;10Orange - investor relations department&amp;C&amp;"Arial,Normal"&amp;10&amp;F - &amp;A&amp;R&amp;"Arial,Normal"&amp;10&amp;P / &amp;N</oddFooter>
  </headerFooter>
  <rowBreaks count="1" manualBreakCount="1">
    <brk id="56" max="52" man="1"/>
  </rowBreaks>
  <colBreaks count="1" manualBreakCount="1">
    <brk id="38" max="1048575" man="1"/>
  </colBreaks>
  <drawing r:id="rId7"/>
  <legacyDrawing r:id="rId8"/>
  <controls>
    <mc:AlternateContent xmlns:mc="http://schemas.openxmlformats.org/markup-compatibility/2006">
      <mc:Choice Requires="x14">
        <control shapeId="7169"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7169" r:id="rId9" name="CustomMemberDispatchertb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32" id="{BA53E16B-69CC-4838-B62A-1D0773601F3A}">
            <xm:f>OR('Group - Conso accounts (1)'!K123&gt;0,'Group - Conso accounts (1)'!K123&lt;0)</xm:f>
            <x14:dxf>
              <font>
                <color theme="0"/>
              </font>
              <fill>
                <patternFill>
                  <bgColor rgb="FF0000FF"/>
                </patternFill>
              </fill>
            </x14:dxf>
          </x14:cfRule>
          <xm:sqref>K117 Z117 AO117</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9">
    <tabColor theme="9" tint="-0.249977111117893"/>
    <pageSetUpPr autoPageBreaks="0"/>
  </sheetPr>
  <dimension ref="A1:W126"/>
  <sheetViews>
    <sheetView showGridLines="0" zoomScale="80" zoomScaleNormal="80" zoomScaleSheetLayoutView="7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7" customWidth="1"/>
    <col min="6" max="6" width="52.7109375" style="7" customWidth="1"/>
    <col min="7" max="7" width="1.7109375" style="7" customWidth="1"/>
    <col min="8" max="8" width="10.7109375" style="22" customWidth="1"/>
    <col min="9" max="9" width="2.7109375" style="52" customWidth="1"/>
    <col min="10" max="10" width="12.28515625" style="52" customWidth="1"/>
    <col min="11" max="21" width="12.28515625" style="7" customWidth="1"/>
    <col min="22" max="200" width="11.42578125" style="7" customWidth="1"/>
    <col min="201" max="201" width="11.42578125" style="7"/>
    <col min="202" max="202" width="11.42578125" style="7" customWidth="1"/>
    <col min="203" max="204" width="11.42578125" style="7"/>
    <col min="205" max="217" width="11.42578125" style="7" customWidth="1"/>
    <col min="218" max="219" width="11.42578125" style="7"/>
    <col min="220" max="232" width="11.42578125" style="7" customWidth="1"/>
    <col min="233" max="16384" width="11.42578125" style="7"/>
  </cols>
  <sheetData>
    <row r="1" spans="2:21" ht="12" customHeight="1">
      <c r="F1" s="1398" t="s">
        <v>336</v>
      </c>
    </row>
    <row r="2" spans="2:21" ht="12" customHeight="1">
      <c r="F2" s="1398"/>
    </row>
    <row r="3" spans="2:21" ht="12" customHeight="1">
      <c r="F3" s="1398"/>
    </row>
    <row r="4" spans="2:21" ht="12" customHeight="1">
      <c r="F4" s="1398"/>
    </row>
    <row r="5" spans="2:21" ht="12" customHeight="1">
      <c r="F5" s="1399"/>
    </row>
    <row r="6" spans="2:21" ht="23.25" customHeight="1">
      <c r="B6" s="1400" t="s">
        <v>28</v>
      </c>
      <c r="C6" s="1400"/>
      <c r="D6" s="1400"/>
      <c r="E6" s="1400"/>
      <c r="F6" s="1400"/>
      <c r="G6" s="21"/>
      <c r="H6" s="1400" t="s">
        <v>0</v>
      </c>
      <c r="J6" s="896">
        <v>2016</v>
      </c>
      <c r="K6" s="892"/>
      <c r="L6" s="892"/>
      <c r="M6" s="895"/>
      <c r="N6" s="998">
        <v>2017</v>
      </c>
      <c r="O6" s="896"/>
      <c r="P6" s="896"/>
      <c r="Q6" s="996"/>
      <c r="R6" s="896">
        <v>2018</v>
      </c>
      <c r="S6" s="892"/>
      <c r="T6" s="892"/>
      <c r="U6" s="892"/>
    </row>
    <row r="7" spans="2:21" s="1" customFormat="1" ht="29.25" customHeight="1">
      <c r="B7" s="1401"/>
      <c r="C7" s="1401"/>
      <c r="D7" s="1401"/>
      <c r="E7" s="1401"/>
      <c r="F7" s="1401"/>
      <c r="H7" s="1360"/>
      <c r="I7" s="278"/>
      <c r="J7" s="202" t="s">
        <v>249</v>
      </c>
      <c r="K7" s="202" t="s">
        <v>250</v>
      </c>
      <c r="L7" s="202" t="s">
        <v>252</v>
      </c>
      <c r="M7" s="437" t="s">
        <v>253</v>
      </c>
      <c r="N7" s="783" t="s">
        <v>369</v>
      </c>
      <c r="O7" s="202" t="s">
        <v>370</v>
      </c>
      <c r="P7" s="202" t="s">
        <v>372</v>
      </c>
      <c r="Q7" s="437" t="s">
        <v>373</v>
      </c>
      <c r="R7" s="202" t="s">
        <v>459</v>
      </c>
      <c r="S7" s="202" t="s">
        <v>460</v>
      </c>
      <c r="T7" s="202" t="s">
        <v>462</v>
      </c>
      <c r="U7" s="202" t="s">
        <v>463</v>
      </c>
    </row>
    <row r="8" spans="2:21" s="90" customFormat="1" ht="15" customHeight="1">
      <c r="H8" s="99"/>
      <c r="I8" s="221"/>
      <c r="J8" s="129"/>
      <c r="K8" s="126"/>
      <c r="L8" s="126"/>
      <c r="M8" s="126"/>
      <c r="N8" s="126"/>
      <c r="O8" s="126"/>
      <c r="P8" s="126"/>
      <c r="Q8" s="126"/>
      <c r="R8" s="126"/>
      <c r="S8" s="126"/>
      <c r="T8" s="126"/>
      <c r="U8" s="126"/>
    </row>
    <row r="9" spans="2:21" s="90" customFormat="1" ht="23.25" customHeight="1">
      <c r="B9" s="438" t="s">
        <v>29</v>
      </c>
      <c r="H9" s="99"/>
      <c r="I9" s="221"/>
      <c r="J9" s="129"/>
      <c r="K9" s="126"/>
      <c r="L9" s="126"/>
      <c r="M9" s="126"/>
      <c r="N9" s="126"/>
      <c r="O9" s="126"/>
      <c r="P9" s="126"/>
      <c r="Q9" s="126"/>
      <c r="R9" s="126"/>
      <c r="S9" s="126"/>
      <c r="T9" s="126"/>
      <c r="U9" s="126"/>
    </row>
    <row r="10" spans="2:21" s="90" customFormat="1" ht="15" customHeight="1">
      <c r="H10" s="99"/>
      <c r="I10" s="221"/>
      <c r="J10" s="129"/>
      <c r="K10" s="126"/>
      <c r="L10" s="126"/>
      <c r="M10" s="126"/>
      <c r="N10" s="126"/>
      <c r="O10" s="126"/>
      <c r="P10" s="126"/>
      <c r="Q10" s="126"/>
      <c r="R10" s="126"/>
      <c r="S10" s="126"/>
      <c r="T10" s="126"/>
      <c r="U10" s="126"/>
    </row>
    <row r="11" spans="2:21" s="208" customFormat="1" ht="15" customHeight="1" thickBot="1">
      <c r="B11" s="273" t="s">
        <v>791</v>
      </c>
      <c r="C11" s="273"/>
      <c r="D11" s="273"/>
      <c r="E11" s="273"/>
      <c r="F11" s="273"/>
      <c r="H11" s="8" t="s">
        <v>738</v>
      </c>
      <c r="I11" s="56"/>
      <c r="J11" s="1023">
        <v>239450.15</v>
      </c>
      <c r="K11" s="335">
        <v>237766.00399999999</v>
      </c>
      <c r="L11" s="335">
        <v>244847.72399999999</v>
      </c>
      <c r="M11" s="593">
        <v>251776.91200000001</v>
      </c>
      <c r="N11" s="1026">
        <v>254585.185</v>
      </c>
      <c r="O11" s="1023">
        <v>257847.86799999999</v>
      </c>
      <c r="P11" s="1023">
        <v>260398.66699999999</v>
      </c>
      <c r="Q11" s="593">
        <v>263423.30200000003</v>
      </c>
      <c r="R11" s="1023">
        <v>262771.36900000001</v>
      </c>
      <c r="S11" s="335"/>
      <c r="T11" s="335"/>
      <c r="U11" s="335"/>
    </row>
    <row r="12" spans="2:21" s="90" customFormat="1" ht="15" customHeight="1" thickTop="1">
      <c r="C12" s="97"/>
      <c r="D12" s="94"/>
      <c r="E12" s="94"/>
      <c r="F12" s="98"/>
      <c r="H12" s="184"/>
      <c r="I12" s="176"/>
      <c r="J12" s="145"/>
      <c r="K12" s="88"/>
      <c r="L12" s="88"/>
      <c r="M12" s="88"/>
      <c r="N12" s="88"/>
      <c r="O12" s="88"/>
      <c r="P12" s="88"/>
      <c r="Q12" s="88"/>
      <c r="R12" s="88"/>
      <c r="S12" s="88"/>
      <c r="T12" s="88"/>
      <c r="U12" s="88"/>
    </row>
    <row r="13" spans="2:21" s="90" customFormat="1" ht="23.25" customHeight="1">
      <c r="B13" s="438" t="s">
        <v>485</v>
      </c>
      <c r="H13" s="99"/>
      <c r="I13" s="221"/>
      <c r="J13" s="129"/>
      <c r="K13" s="126"/>
      <c r="L13" s="126"/>
      <c r="M13" s="126"/>
      <c r="N13" s="126"/>
      <c r="O13" s="126"/>
      <c r="P13" s="126"/>
      <c r="Q13" s="126"/>
      <c r="R13" s="126"/>
      <c r="S13" s="126"/>
      <c r="T13" s="126"/>
      <c r="U13" s="126"/>
    </row>
    <row r="14" spans="2:21" s="90" customFormat="1" ht="15" customHeight="1">
      <c r="H14" s="99"/>
      <c r="I14" s="221"/>
      <c r="J14" s="129"/>
      <c r="K14" s="126"/>
      <c r="L14" s="126"/>
      <c r="M14" s="126"/>
      <c r="N14" s="126"/>
      <c r="O14" s="126"/>
      <c r="P14" s="126"/>
      <c r="Q14" s="126"/>
      <c r="R14" s="126"/>
      <c r="S14" s="126"/>
      <c r="T14" s="126"/>
      <c r="U14" s="126"/>
    </row>
    <row r="15" spans="2:21" s="90" customFormat="1" ht="15" customHeight="1">
      <c r="B15" s="258" t="s">
        <v>8</v>
      </c>
      <c r="H15" s="99"/>
      <c r="I15" s="221"/>
      <c r="J15" s="129"/>
      <c r="K15" s="126"/>
      <c r="L15" s="126"/>
      <c r="M15" s="126"/>
      <c r="N15" s="126"/>
      <c r="O15" s="126"/>
      <c r="P15" s="126"/>
      <c r="Q15" s="126"/>
      <c r="R15" s="126"/>
      <c r="S15" s="126"/>
      <c r="T15" s="126"/>
      <c r="U15" s="126"/>
    </row>
    <row r="16" spans="2:21" s="208" customFormat="1" ht="15" customHeight="1" thickBot="1">
      <c r="B16" s="1098" t="s">
        <v>484</v>
      </c>
      <c r="C16" s="1098"/>
      <c r="D16" s="1099"/>
      <c r="E16" s="1099"/>
      <c r="F16" s="1100"/>
      <c r="G16" s="98"/>
      <c r="H16" s="1299" t="s">
        <v>739</v>
      </c>
      <c r="I16" s="56"/>
      <c r="J16" s="335">
        <v>8586.3950000000004</v>
      </c>
      <c r="K16" s="335">
        <v>8786.232</v>
      </c>
      <c r="L16" s="335">
        <v>9007.59</v>
      </c>
      <c r="M16" s="593">
        <v>9284.8209999999999</v>
      </c>
      <c r="N16" s="1026">
        <v>9543.8009999999995</v>
      </c>
      <c r="O16" s="335">
        <v>9796.5329999999994</v>
      </c>
      <c r="P16" s="335">
        <v>10050.370000000001</v>
      </c>
      <c r="Q16" s="593">
        <v>10318.791999999999</v>
      </c>
      <c r="R16" s="335">
        <v>10540.569</v>
      </c>
      <c r="S16" s="335"/>
      <c r="T16" s="335"/>
      <c r="U16" s="335"/>
    </row>
    <row r="17" spans="1:23" s="90" customFormat="1" ht="15" customHeight="1" thickTop="1">
      <c r="C17" s="97"/>
      <c r="D17" s="94"/>
      <c r="E17" s="94"/>
      <c r="F17" s="98"/>
      <c r="H17" s="184"/>
      <c r="I17" s="176"/>
      <c r="J17" s="145"/>
      <c r="K17" s="88"/>
      <c r="L17" s="88"/>
      <c r="M17" s="88"/>
      <c r="N17" s="88"/>
      <c r="O17" s="88"/>
      <c r="P17" s="88"/>
      <c r="Q17" s="88"/>
      <c r="R17" s="88"/>
      <c r="S17" s="88"/>
      <c r="T17" s="88"/>
      <c r="U17" s="88"/>
    </row>
    <row r="18" spans="1:23" s="90" customFormat="1" ht="23.25" customHeight="1">
      <c r="B18" s="438" t="s">
        <v>63</v>
      </c>
      <c r="H18" s="99"/>
      <c r="I18" s="221"/>
      <c r="J18" s="129"/>
      <c r="K18" s="126"/>
      <c r="L18" s="126"/>
      <c r="M18" s="126"/>
      <c r="N18" s="126"/>
      <c r="O18" s="126"/>
      <c r="P18" s="126"/>
      <c r="Q18" s="126"/>
      <c r="R18" s="126"/>
      <c r="S18" s="126"/>
      <c r="T18" s="126"/>
      <c r="U18" s="126"/>
    </row>
    <row r="19" spans="1:23" s="90" customFormat="1" ht="15" customHeight="1">
      <c r="H19" s="99"/>
      <c r="I19" s="221"/>
      <c r="J19" s="129"/>
      <c r="K19" s="126"/>
      <c r="L19" s="126"/>
      <c r="M19" s="126"/>
      <c r="N19" s="126"/>
      <c r="O19" s="126"/>
      <c r="P19" s="126"/>
      <c r="Q19" s="126"/>
      <c r="R19" s="126"/>
      <c r="S19" s="126"/>
      <c r="T19" s="126"/>
      <c r="U19" s="126"/>
    </row>
    <row r="20" spans="1:23" s="90" customFormat="1" ht="15" customHeight="1">
      <c r="B20" s="258" t="s">
        <v>8</v>
      </c>
      <c r="H20" s="99"/>
      <c r="I20" s="221"/>
      <c r="J20" s="129"/>
      <c r="K20" s="126"/>
      <c r="L20" s="126"/>
      <c r="M20" s="126"/>
      <c r="N20" s="126"/>
      <c r="O20" s="126"/>
      <c r="P20" s="126"/>
      <c r="Q20" s="126"/>
      <c r="R20" s="126"/>
      <c r="S20" s="126"/>
      <c r="T20" s="126"/>
      <c r="U20" s="126"/>
    </row>
    <row r="21" spans="1:23" s="208" customFormat="1" ht="15" customHeight="1">
      <c r="B21" s="23" t="s">
        <v>794</v>
      </c>
      <c r="C21" s="23"/>
      <c r="D21" s="24"/>
      <c r="E21" s="24"/>
      <c r="F21" s="25"/>
      <c r="G21" s="98"/>
      <c r="H21" s="26" t="s">
        <v>741</v>
      </c>
      <c r="I21" s="56"/>
      <c r="J21" s="346">
        <v>178387.209</v>
      </c>
      <c r="K21" s="247">
        <v>176812.22500000001</v>
      </c>
      <c r="L21" s="247">
        <v>183767.93400000001</v>
      </c>
      <c r="M21" s="594">
        <v>190588.473</v>
      </c>
      <c r="N21" s="1005">
        <v>193207.88800000001</v>
      </c>
      <c r="O21" s="346">
        <v>196601.924</v>
      </c>
      <c r="P21" s="346">
        <v>199219.073</v>
      </c>
      <c r="Q21" s="816">
        <v>202329.003</v>
      </c>
      <c r="R21" s="346">
        <v>201860.726</v>
      </c>
      <c r="S21" s="247"/>
      <c r="T21" s="247"/>
      <c r="U21" s="247"/>
    </row>
    <row r="22" spans="1:23" s="90" customFormat="1" ht="15" customHeight="1">
      <c r="C22" s="97" t="s">
        <v>11</v>
      </c>
      <c r="D22" s="94"/>
      <c r="E22" s="94"/>
      <c r="F22" s="98"/>
      <c r="G22" s="98"/>
      <c r="H22" s="184" t="s">
        <v>742</v>
      </c>
      <c r="I22" s="176"/>
      <c r="J22" s="145">
        <v>64964.373</v>
      </c>
      <c r="K22" s="88">
        <v>66265.317999999999</v>
      </c>
      <c r="L22" s="88">
        <v>67687.145999999993</v>
      </c>
      <c r="M22" s="595">
        <v>69133.616999999998</v>
      </c>
      <c r="N22" s="1002">
        <v>69994.138999999996</v>
      </c>
      <c r="O22" s="145">
        <v>71457.031000000003</v>
      </c>
      <c r="P22" s="145">
        <v>72721.164999999994</v>
      </c>
      <c r="Q22" s="595">
        <v>74114.542000000001</v>
      </c>
      <c r="R22" s="145">
        <v>75254.604000000007</v>
      </c>
      <c r="S22" s="88"/>
      <c r="T22" s="88"/>
      <c r="U22" s="88"/>
    </row>
    <row r="23" spans="1:23" s="146" customFormat="1" ht="15" hidden="1" customHeight="1">
      <c r="A23" s="261"/>
      <c r="B23" s="807"/>
      <c r="C23" s="990"/>
      <c r="D23" s="991" t="s">
        <v>83</v>
      </c>
      <c r="E23" s="807"/>
      <c r="F23" s="807"/>
      <c r="H23" s="923" t="s">
        <v>744</v>
      </c>
      <c r="I23" s="259"/>
      <c r="J23" s="810"/>
      <c r="K23" s="810"/>
      <c r="L23" s="810"/>
      <c r="M23" s="812"/>
      <c r="N23" s="810"/>
      <c r="O23" s="810"/>
      <c r="P23" s="810"/>
      <c r="Q23" s="812"/>
      <c r="R23" s="810"/>
      <c r="S23" s="811"/>
      <c r="T23" s="811"/>
      <c r="U23" s="811"/>
      <c r="W23" s="926"/>
    </row>
    <row r="24" spans="1:23" s="261" customFormat="1" ht="15" hidden="1" customHeight="1">
      <c r="C24" s="900"/>
      <c r="D24" s="900" t="s">
        <v>84</v>
      </c>
      <c r="E24" s="162"/>
      <c r="F24" s="804"/>
      <c r="H24" s="827"/>
      <c r="I24" s="478"/>
      <c r="J24" s="496"/>
      <c r="K24" s="496"/>
      <c r="L24" s="496"/>
      <c r="M24" s="806"/>
      <c r="N24" s="496"/>
      <c r="O24" s="496"/>
      <c r="P24" s="496"/>
      <c r="Q24" s="806"/>
      <c r="R24" s="496"/>
      <c r="S24" s="805"/>
      <c r="T24" s="805"/>
      <c r="U24" s="805"/>
      <c r="W24" s="926"/>
    </row>
    <row r="25" spans="1:23" s="211" customFormat="1" ht="15" customHeight="1">
      <c r="B25" s="12"/>
      <c r="C25" s="85" t="s">
        <v>12</v>
      </c>
      <c r="D25" s="12"/>
      <c r="E25" s="12"/>
      <c r="F25" s="12"/>
      <c r="H25" s="11" t="s">
        <v>743</v>
      </c>
      <c r="I25" s="56"/>
      <c r="J25" s="1193">
        <v>113422.836</v>
      </c>
      <c r="K25" s="30">
        <v>110546.90700000001</v>
      </c>
      <c r="L25" s="30">
        <v>116080.788</v>
      </c>
      <c r="M25" s="596">
        <v>121454.856</v>
      </c>
      <c r="N25" s="1003">
        <v>123213.749</v>
      </c>
      <c r="O25" s="279">
        <v>125144.893</v>
      </c>
      <c r="P25" s="279">
        <v>126497.908</v>
      </c>
      <c r="Q25" s="596">
        <v>128214.461</v>
      </c>
      <c r="R25" s="279">
        <v>126606.122</v>
      </c>
      <c r="S25" s="30"/>
      <c r="T25" s="30"/>
      <c r="U25" s="30"/>
    </row>
    <row r="26" spans="1:23" s="96" customFormat="1" ht="15" customHeight="1">
      <c r="B26" s="95" t="s">
        <v>794</v>
      </c>
      <c r="C26" s="95"/>
      <c r="D26" s="375"/>
      <c r="E26" s="375"/>
      <c r="F26" s="471"/>
      <c r="G26" s="221"/>
      <c r="H26" s="177" t="s">
        <v>741</v>
      </c>
      <c r="I26" s="221"/>
      <c r="J26" s="319">
        <v>178387.209</v>
      </c>
      <c r="K26" s="319">
        <v>176812.22500000001</v>
      </c>
      <c r="L26" s="319">
        <v>183767.93400000001</v>
      </c>
      <c r="M26" s="458">
        <v>190588.473</v>
      </c>
      <c r="N26" s="1019">
        <v>193207.88800000001</v>
      </c>
      <c r="O26" s="319">
        <v>196601.924</v>
      </c>
      <c r="P26" s="319">
        <v>199219.073</v>
      </c>
      <c r="Q26" s="458">
        <v>202329.003</v>
      </c>
      <c r="R26" s="319">
        <v>201860.726</v>
      </c>
      <c r="S26" s="319"/>
      <c r="T26" s="319"/>
      <c r="U26" s="319"/>
      <c r="W26" s="858"/>
    </row>
    <row r="27" spans="1:23" s="211" customFormat="1" ht="15" customHeight="1">
      <c r="B27" s="12"/>
      <c r="C27" s="85" t="s">
        <v>481</v>
      </c>
      <c r="D27" s="12"/>
      <c r="E27" s="12"/>
      <c r="F27" s="12"/>
      <c r="H27" s="982" t="s">
        <v>745</v>
      </c>
      <c r="I27" s="56"/>
      <c r="J27" s="279">
        <v>13642.683999999999</v>
      </c>
      <c r="K27" s="279">
        <v>14054.173000000001</v>
      </c>
      <c r="L27" s="279">
        <v>14531.076999999999</v>
      </c>
      <c r="M27" s="596">
        <v>15119.655000000001</v>
      </c>
      <c r="N27" s="279">
        <v>15629.134</v>
      </c>
      <c r="O27" s="279">
        <v>16109.409</v>
      </c>
      <c r="P27" s="279">
        <v>16647.048999999999</v>
      </c>
      <c r="Q27" s="596">
        <v>17291.825000000001</v>
      </c>
      <c r="R27" s="279">
        <v>17715.567999999999</v>
      </c>
      <c r="S27" s="30"/>
      <c r="T27" s="30"/>
      <c r="U27" s="30"/>
      <c r="W27" s="858"/>
    </row>
    <row r="28" spans="1:23" s="90" customFormat="1" ht="15" customHeight="1">
      <c r="C28" s="479" t="s">
        <v>482</v>
      </c>
      <c r="H28" s="557" t="s">
        <v>746</v>
      </c>
      <c r="I28" s="221"/>
      <c r="J28" s="145">
        <v>164744.52499999999</v>
      </c>
      <c r="K28" s="145">
        <v>162758.052</v>
      </c>
      <c r="L28" s="145">
        <v>169236.85699999999</v>
      </c>
      <c r="M28" s="595">
        <v>175468.818</v>
      </c>
      <c r="N28" s="145">
        <v>177578.75399999999</v>
      </c>
      <c r="O28" s="145">
        <v>180492.51500000001</v>
      </c>
      <c r="P28" s="145">
        <v>182572.024</v>
      </c>
      <c r="Q28" s="595">
        <v>185037.17800000001</v>
      </c>
      <c r="R28" s="145">
        <v>184145.158</v>
      </c>
      <c r="S28" s="88"/>
      <c r="T28" s="88"/>
      <c r="U28" s="88"/>
      <c r="W28" s="858"/>
    </row>
    <row r="29" spans="1:23" s="90" customFormat="1" ht="15" customHeight="1" thickBot="1">
      <c r="B29" s="797" t="s">
        <v>788</v>
      </c>
      <c r="C29" s="797"/>
      <c r="D29" s="797"/>
      <c r="E29" s="797"/>
      <c r="F29" s="798"/>
      <c r="H29" s="799" t="s">
        <v>747</v>
      </c>
      <c r="I29" s="113"/>
      <c r="J29" s="1091">
        <v>4205</v>
      </c>
      <c r="K29" s="1146">
        <v>4306</v>
      </c>
      <c r="L29" s="1146">
        <v>4657</v>
      </c>
      <c r="M29" s="1147">
        <v>5191</v>
      </c>
      <c r="N29" s="1093">
        <v>5258</v>
      </c>
      <c r="O29" s="1091">
        <v>5305</v>
      </c>
      <c r="P29" s="1091">
        <v>4747</v>
      </c>
      <c r="Q29" s="1094">
        <v>4489.8140000000003</v>
      </c>
      <c r="R29" s="1091">
        <v>4537.9390000000003</v>
      </c>
      <c r="S29" s="1146"/>
      <c r="T29" s="1146"/>
      <c r="U29" s="1146"/>
    </row>
    <row r="30" spans="1:23" s="90" customFormat="1" ht="15" customHeight="1" thickTop="1">
      <c r="H30" s="99"/>
      <c r="I30" s="221"/>
      <c r="J30" s="145"/>
      <c r="K30" s="88"/>
      <c r="L30" s="88"/>
      <c r="M30" s="88"/>
      <c r="N30" s="88"/>
      <c r="O30" s="88"/>
      <c r="P30" s="88"/>
      <c r="Q30" s="88"/>
      <c r="R30" s="88"/>
      <c r="S30" s="88"/>
      <c r="T30" s="88"/>
      <c r="U30" s="88"/>
    </row>
    <row r="31" spans="1:23" s="90" customFormat="1" ht="23.25" customHeight="1">
      <c r="B31" s="438" t="s">
        <v>64</v>
      </c>
      <c r="H31" s="99"/>
      <c r="I31" s="221"/>
      <c r="J31" s="145"/>
      <c r="K31" s="88"/>
      <c r="L31" s="126"/>
      <c r="M31" s="126"/>
      <c r="N31" s="88"/>
      <c r="O31" s="88"/>
      <c r="P31" s="126"/>
      <c r="Q31" s="126"/>
      <c r="R31" s="88"/>
      <c r="S31" s="88"/>
      <c r="T31" s="126"/>
      <c r="U31" s="126"/>
    </row>
    <row r="32" spans="1:23" s="90" customFormat="1" ht="15" customHeight="1">
      <c r="H32" s="99"/>
      <c r="I32" s="221"/>
      <c r="J32" s="145"/>
      <c r="K32" s="126"/>
      <c r="L32" s="126"/>
      <c r="M32" s="126"/>
      <c r="N32" s="88"/>
      <c r="O32" s="126"/>
      <c r="P32" s="126"/>
      <c r="Q32" s="126"/>
      <c r="R32" s="88"/>
      <c r="S32" s="126"/>
      <c r="T32" s="126"/>
      <c r="U32" s="126"/>
    </row>
    <row r="33" spans="1:23" s="90" customFormat="1" ht="15" customHeight="1">
      <c r="B33" s="258" t="s">
        <v>8</v>
      </c>
      <c r="H33" s="99"/>
      <c r="I33" s="221"/>
      <c r="J33" s="129"/>
      <c r="K33" s="941"/>
      <c r="L33" s="941"/>
      <c r="M33" s="941"/>
      <c r="N33" s="941"/>
      <c r="O33" s="941"/>
      <c r="P33" s="941"/>
      <c r="Q33" s="941"/>
      <c r="R33" s="126"/>
      <c r="S33" s="126"/>
      <c r="T33" s="126"/>
      <c r="U33" s="126"/>
    </row>
    <row r="34" spans="1:23" s="54" customFormat="1" ht="15" customHeight="1">
      <c r="A34" s="96"/>
      <c r="B34" s="856" t="s">
        <v>819</v>
      </c>
      <c r="C34" s="856"/>
      <c r="D34" s="855"/>
      <c r="E34" s="855"/>
      <c r="F34" s="854"/>
      <c r="G34" s="56"/>
      <c r="H34" s="1145" t="s">
        <v>751</v>
      </c>
      <c r="I34" s="56"/>
      <c r="J34" s="591">
        <v>43115.298999999999</v>
      </c>
      <c r="K34" s="346">
        <v>42894.353999999999</v>
      </c>
      <c r="L34" s="346">
        <v>42811.021000000001</v>
      </c>
      <c r="M34" s="816">
        <v>42649.553999999996</v>
      </c>
      <c r="N34" s="1027">
        <v>42559.737999999998</v>
      </c>
      <c r="O34" s="346">
        <v>42260.012000000002</v>
      </c>
      <c r="P34" s="346">
        <v>41995.991000000002</v>
      </c>
      <c r="Q34" s="816">
        <v>41705.733</v>
      </c>
      <c r="R34" s="591">
        <v>41328.883999999998</v>
      </c>
      <c r="S34" s="346"/>
      <c r="T34" s="346"/>
      <c r="U34" s="346"/>
    </row>
    <row r="35" spans="1:23" s="96" customFormat="1" ht="15" customHeight="1">
      <c r="B35" s="95" t="s">
        <v>792</v>
      </c>
      <c r="C35" s="95"/>
      <c r="D35" s="375"/>
      <c r="E35" s="375"/>
      <c r="F35" s="471"/>
      <c r="G35" s="90"/>
      <c r="H35" s="177" t="s">
        <v>754</v>
      </c>
      <c r="I35" s="221"/>
      <c r="J35" s="1143">
        <v>17848.264999999999</v>
      </c>
      <c r="K35" s="319">
        <v>18005.508000000002</v>
      </c>
      <c r="L35" s="319">
        <v>18229.573</v>
      </c>
      <c r="M35" s="458">
        <v>18513.966</v>
      </c>
      <c r="N35" s="1144">
        <v>18814.746999999999</v>
      </c>
      <c r="O35" s="319">
        <v>18983.245999999999</v>
      </c>
      <c r="P35" s="319">
        <v>19181.005000000001</v>
      </c>
      <c r="Q35" s="458">
        <v>19386.195</v>
      </c>
      <c r="R35" s="1143">
        <v>19581.758999999998</v>
      </c>
      <c r="S35" s="319"/>
      <c r="T35" s="319"/>
      <c r="U35" s="319"/>
    </row>
    <row r="36" spans="1:23" s="211" customFormat="1" ht="15" customHeight="1">
      <c r="A36" s="90"/>
      <c r="B36" s="12"/>
      <c r="C36" s="85" t="s">
        <v>547</v>
      </c>
      <c r="D36" s="12"/>
      <c r="E36" s="12"/>
      <c r="F36" s="12"/>
      <c r="H36" s="982"/>
      <c r="I36" s="56"/>
      <c r="J36" s="430">
        <v>2198.0520000000001</v>
      </c>
      <c r="K36" s="30">
        <v>2520.6709999999998</v>
      </c>
      <c r="L36" s="30">
        <v>2869.5509999999999</v>
      </c>
      <c r="M36" s="596">
        <v>3305.732</v>
      </c>
      <c r="N36" s="1028">
        <v>3684.8690000000001</v>
      </c>
      <c r="O36" s="279">
        <v>3990.806</v>
      </c>
      <c r="P36" s="279">
        <v>4334.9570000000003</v>
      </c>
      <c r="Q36" s="596">
        <v>4762.4179999999997</v>
      </c>
      <c r="R36" s="430">
        <v>5139.991</v>
      </c>
      <c r="S36" s="30"/>
      <c r="T36" s="30"/>
      <c r="U36" s="30"/>
    </row>
    <row r="37" spans="1:23" s="90" customFormat="1" ht="15" customHeight="1">
      <c r="C37" s="479" t="s">
        <v>97</v>
      </c>
      <c r="H37" s="557"/>
      <c r="I37" s="221"/>
      <c r="J37" s="431">
        <v>15307.21</v>
      </c>
      <c r="K37" s="88">
        <v>15108.014999999999</v>
      </c>
      <c r="L37" s="88">
        <v>14938.516</v>
      </c>
      <c r="M37" s="595">
        <v>14721.411</v>
      </c>
      <c r="N37" s="1029">
        <v>14480.337</v>
      </c>
      <c r="O37" s="145">
        <v>14277.534</v>
      </c>
      <c r="P37" s="145">
        <v>14054.333000000001</v>
      </c>
      <c r="Q37" s="595">
        <v>13743.082</v>
      </c>
      <c r="R37" s="431">
        <v>13449.355</v>
      </c>
      <c r="S37" s="88"/>
      <c r="T37" s="88"/>
      <c r="U37" s="88"/>
    </row>
    <row r="38" spans="1:23" s="211" customFormat="1" ht="15" customHeight="1">
      <c r="A38" s="90"/>
      <c r="B38" s="967"/>
      <c r="C38" s="12" t="s">
        <v>483</v>
      </c>
      <c r="D38" s="12"/>
      <c r="E38" s="12"/>
      <c r="F38" s="12"/>
      <c r="H38" s="982"/>
      <c r="I38" s="56"/>
      <c r="J38" s="430">
        <v>343.00299999999999</v>
      </c>
      <c r="K38" s="30">
        <v>376.822</v>
      </c>
      <c r="L38" s="30">
        <v>421.50599999999997</v>
      </c>
      <c r="M38" s="596">
        <v>486.82299999999998</v>
      </c>
      <c r="N38" s="1028">
        <v>649.54100000000005</v>
      </c>
      <c r="O38" s="279">
        <v>714.90599999999995</v>
      </c>
      <c r="P38" s="279">
        <v>791.71500000000003</v>
      </c>
      <c r="Q38" s="596">
        <v>880.69500000000005</v>
      </c>
      <c r="R38" s="430">
        <v>992.41300000000001</v>
      </c>
      <c r="S38" s="30"/>
      <c r="T38" s="30"/>
      <c r="U38" s="30"/>
    </row>
    <row r="39" spans="1:23" s="54" customFormat="1" ht="15" customHeight="1">
      <c r="B39" s="95" t="s">
        <v>792</v>
      </c>
      <c r="C39" s="95"/>
      <c r="D39" s="375"/>
      <c r="E39" s="375"/>
      <c r="F39" s="471"/>
      <c r="G39" s="221"/>
      <c r="H39" s="177" t="s">
        <v>754</v>
      </c>
      <c r="I39" s="221"/>
      <c r="J39" s="319">
        <v>17848.264999999999</v>
      </c>
      <c r="K39" s="319">
        <v>18005.508000000002</v>
      </c>
      <c r="L39" s="319">
        <v>18229.573</v>
      </c>
      <c r="M39" s="458">
        <v>18513.966</v>
      </c>
      <c r="N39" s="319">
        <v>18814.746999999999</v>
      </c>
      <c r="O39" s="319">
        <v>18983.245999999999</v>
      </c>
      <c r="P39" s="319">
        <v>19181.005000000001</v>
      </c>
      <c r="Q39" s="458">
        <v>19386.195</v>
      </c>
      <c r="R39" s="319">
        <v>19581.758999999998</v>
      </c>
      <c r="S39" s="319"/>
      <c r="T39" s="319"/>
      <c r="U39" s="319"/>
      <c r="W39" s="862"/>
    </row>
    <row r="40" spans="1:23" s="90" customFormat="1" ht="15" customHeight="1">
      <c r="B40" s="194"/>
      <c r="C40" s="194" t="s">
        <v>481</v>
      </c>
      <c r="D40" s="194"/>
      <c r="E40" s="196"/>
      <c r="F40" s="149"/>
      <c r="G40" s="184"/>
      <c r="H40" s="984" t="s">
        <v>756</v>
      </c>
      <c r="I40" s="145"/>
      <c r="J40" s="897">
        <v>8586.3950000000004</v>
      </c>
      <c r="K40" s="897">
        <v>8786.232</v>
      </c>
      <c r="L40" s="897">
        <v>9007.59</v>
      </c>
      <c r="M40" s="899">
        <v>9284.8209999999999</v>
      </c>
      <c r="N40" s="897">
        <v>9543.8009999999995</v>
      </c>
      <c r="O40" s="897">
        <v>9796.5329999999994</v>
      </c>
      <c r="P40" s="897">
        <v>10050.370000000001</v>
      </c>
      <c r="Q40" s="899">
        <v>10318.791999999999</v>
      </c>
      <c r="R40" s="897">
        <v>10540.569</v>
      </c>
      <c r="S40" s="898"/>
      <c r="T40" s="898"/>
      <c r="U40" s="898"/>
      <c r="W40" s="858"/>
    </row>
    <row r="41" spans="1:23" s="211" customFormat="1" ht="15" customHeight="1">
      <c r="B41" s="90"/>
      <c r="C41" s="97" t="s">
        <v>812</v>
      </c>
      <c r="D41" s="90"/>
      <c r="E41" s="90"/>
      <c r="F41" s="90"/>
      <c r="G41" s="90"/>
      <c r="H41" s="557" t="s">
        <v>757</v>
      </c>
      <c r="I41" s="221"/>
      <c r="J41" s="145">
        <v>9261.8700000000008</v>
      </c>
      <c r="K41" s="145">
        <v>9219.2759999999998</v>
      </c>
      <c r="L41" s="145">
        <v>9221.9830000000002</v>
      </c>
      <c r="M41" s="595">
        <v>9229.1450000000004</v>
      </c>
      <c r="N41" s="145">
        <v>9270.9459999999999</v>
      </c>
      <c r="O41" s="145">
        <v>9186.7129999999997</v>
      </c>
      <c r="P41" s="145">
        <v>9130.6350000000002</v>
      </c>
      <c r="Q41" s="595">
        <v>9067.4030000000002</v>
      </c>
      <c r="R41" s="145">
        <v>9041.19</v>
      </c>
      <c r="S41" s="88"/>
      <c r="T41" s="88"/>
      <c r="U41" s="88"/>
      <c r="W41" s="858"/>
    </row>
    <row r="42" spans="1:23" s="473" customFormat="1" ht="15" hidden="1" customHeight="1">
      <c r="A42" s="1322"/>
      <c r="B42" s="737" t="s">
        <v>535</v>
      </c>
      <c r="C42" s="737"/>
      <c r="D42" s="738"/>
      <c r="E42" s="738"/>
      <c r="F42" s="739"/>
      <c r="G42" s="261"/>
      <c r="H42" s="740"/>
      <c r="I42" s="478"/>
      <c r="J42" s="741">
        <v>99</v>
      </c>
      <c r="K42" s="493">
        <v>54</v>
      </c>
      <c r="L42" s="493">
        <v>39</v>
      </c>
      <c r="M42" s="742">
        <v>25</v>
      </c>
      <c r="N42" s="1030">
        <v>3</v>
      </c>
      <c r="O42" s="493">
        <v>3</v>
      </c>
      <c r="P42" s="493">
        <v>3</v>
      </c>
      <c r="Q42" s="742">
        <v>2.371</v>
      </c>
      <c r="R42" s="741">
        <v>0</v>
      </c>
      <c r="S42" s="493"/>
      <c r="T42" s="493"/>
      <c r="U42" s="493"/>
    </row>
    <row r="43" spans="1:23" s="90" customFormat="1" ht="15" customHeight="1">
      <c r="B43" s="464" t="s">
        <v>18</v>
      </c>
      <c r="C43" s="465"/>
      <c r="D43" s="465"/>
      <c r="E43" s="465"/>
      <c r="F43" s="465"/>
      <c r="H43" s="466"/>
      <c r="I43" s="221"/>
      <c r="J43" s="467"/>
      <c r="K43" s="467"/>
      <c r="L43" s="467"/>
      <c r="M43" s="527"/>
      <c r="N43" s="1031"/>
      <c r="O43" s="467"/>
      <c r="P43" s="467"/>
      <c r="Q43" s="527"/>
      <c r="R43" s="467"/>
      <c r="S43" s="467"/>
      <c r="T43" s="467"/>
      <c r="U43" s="467"/>
    </row>
    <row r="44" spans="1:23" s="56" customFormat="1" ht="15" customHeight="1">
      <c r="B44" s="1114" t="s">
        <v>793</v>
      </c>
      <c r="C44" s="274"/>
      <c r="D44" s="274"/>
      <c r="E44" s="274"/>
      <c r="F44" s="274"/>
      <c r="H44" s="1115"/>
      <c r="J44" s="279">
        <v>8129.5889999999999</v>
      </c>
      <c r="K44" s="279">
        <v>8094.6549999999997</v>
      </c>
      <c r="L44" s="279">
        <v>8147.14</v>
      </c>
      <c r="M44" s="596">
        <v>8428.902</v>
      </c>
      <c r="N44" s="279">
        <v>8569.9969999999994</v>
      </c>
      <c r="O44" s="279">
        <v>8659.7450000000008</v>
      </c>
      <c r="P44" s="279">
        <v>8867.1309999999994</v>
      </c>
      <c r="Q44" s="596">
        <v>9007.9339999999993</v>
      </c>
      <c r="R44" s="279">
        <v>9096.741</v>
      </c>
      <c r="S44" s="279"/>
      <c r="T44" s="279"/>
      <c r="U44" s="279"/>
    </row>
    <row r="45" spans="1:23" s="221" customFormat="1" ht="15" customHeight="1">
      <c r="B45" s="463" t="s">
        <v>548</v>
      </c>
      <c r="H45" s="100"/>
      <c r="J45" s="129"/>
      <c r="K45" s="129"/>
      <c r="L45" s="129"/>
      <c r="M45" s="599"/>
      <c r="N45" s="129"/>
      <c r="O45" s="129"/>
      <c r="P45" s="129"/>
      <c r="Q45" s="599"/>
      <c r="R45" s="129"/>
      <c r="S45" s="129"/>
      <c r="T45" s="129"/>
      <c r="U45" s="129"/>
    </row>
    <row r="46" spans="1:23" s="56" customFormat="1" ht="15" customHeight="1" thickBot="1">
      <c r="B46" s="1104" t="s">
        <v>533</v>
      </c>
      <c r="C46" s="1105"/>
      <c r="D46" s="1105"/>
      <c r="E46" s="1105"/>
      <c r="F46" s="1105"/>
      <c r="H46" s="1300" t="s">
        <v>763</v>
      </c>
      <c r="J46" s="1025">
        <v>14036.6</v>
      </c>
      <c r="K46" s="1025">
        <v>15624.098</v>
      </c>
      <c r="L46" s="1267">
        <v>16889.795999999998</v>
      </c>
      <c r="M46" s="1033">
        <v>20308.917999999998</v>
      </c>
      <c r="N46" s="1267">
        <v>21499.517</v>
      </c>
      <c r="O46" s="1267">
        <v>23181.138999999999</v>
      </c>
      <c r="P46" s="1025">
        <v>24587.937000000002</v>
      </c>
      <c r="Q46" s="1033">
        <v>26586.857</v>
      </c>
      <c r="R46" s="1025">
        <v>27721.440999999999</v>
      </c>
      <c r="S46" s="1025"/>
      <c r="T46" s="1025"/>
      <c r="U46" s="1025"/>
    </row>
    <row r="47" spans="1:23" s="90" customFormat="1" ht="15" customHeight="1" thickTop="1">
      <c r="B47" s="463"/>
      <c r="C47" s="221"/>
      <c r="D47" s="221"/>
      <c r="E47" s="221"/>
      <c r="F47" s="221"/>
      <c r="G47" s="221"/>
      <c r="H47" s="100"/>
      <c r="I47" s="221"/>
      <c r="J47" s="129"/>
      <c r="K47" s="129"/>
      <c r="L47" s="129"/>
      <c r="M47" s="129"/>
      <c r="N47" s="129"/>
      <c r="O47" s="129"/>
      <c r="P47" s="129"/>
      <c r="Q47" s="129"/>
      <c r="R47" s="129"/>
      <c r="S47" s="129"/>
      <c r="T47" s="129"/>
      <c r="U47" s="129"/>
    </row>
    <row r="48" spans="1:23" s="96" customFormat="1" ht="15" customHeight="1">
      <c r="B48" s="126" t="s">
        <v>785</v>
      </c>
      <c r="F48" s="375"/>
      <c r="G48" s="375"/>
      <c r="H48" s="376"/>
      <c r="I48" s="375"/>
      <c r="J48" s="221"/>
      <c r="K48" s="221"/>
      <c r="L48" s="221"/>
      <c r="M48" s="221"/>
      <c r="N48" s="221"/>
      <c r="O48" s="221"/>
      <c r="P48" s="221"/>
      <c r="Q48" s="221"/>
      <c r="R48" s="221"/>
      <c r="S48" s="221"/>
      <c r="T48" s="221"/>
      <c r="U48" s="221"/>
    </row>
    <row r="49" spans="1:21" s="96" customFormat="1" ht="15" customHeight="1">
      <c r="B49" s="126" t="s">
        <v>786</v>
      </c>
      <c r="F49" s="375"/>
      <c r="G49" s="375"/>
      <c r="H49" s="376"/>
      <c r="I49" s="375"/>
      <c r="J49" s="221"/>
      <c r="K49" s="221"/>
      <c r="L49" s="221"/>
      <c r="M49" s="221"/>
      <c r="N49" s="221"/>
      <c r="O49" s="221"/>
      <c r="P49" s="221"/>
      <c r="Q49" s="221"/>
      <c r="R49" s="221"/>
      <c r="S49" s="221"/>
      <c r="T49" s="221"/>
      <c r="U49" s="221"/>
    </row>
    <row r="50" spans="1:21" s="96" customFormat="1" ht="15" customHeight="1">
      <c r="B50" s="126" t="s">
        <v>787</v>
      </c>
      <c r="F50" s="375"/>
      <c r="G50" s="375"/>
      <c r="H50" s="376"/>
      <c r="I50" s="375"/>
    </row>
    <row r="51" spans="1:21" s="96" customFormat="1" ht="15" customHeight="1">
      <c r="B51" s="126" t="s">
        <v>790</v>
      </c>
      <c r="F51" s="375"/>
      <c r="G51" s="375"/>
      <c r="H51" s="376"/>
      <c r="I51" s="375"/>
    </row>
    <row r="52" spans="1:21" s="96" customFormat="1" ht="15" customHeight="1">
      <c r="B52" s="126" t="s">
        <v>789</v>
      </c>
      <c r="F52" s="375"/>
      <c r="G52" s="375"/>
      <c r="H52" s="376"/>
      <c r="I52" s="375"/>
    </row>
    <row r="53" spans="1:21" s="90" customFormat="1" ht="15" customHeight="1">
      <c r="B53" s="463"/>
      <c r="C53" s="221"/>
      <c r="D53" s="221"/>
      <c r="E53" s="221"/>
      <c r="F53" s="221"/>
      <c r="G53" s="221"/>
      <c r="H53" s="100"/>
      <c r="I53" s="221"/>
      <c r="J53" s="129"/>
      <c r="K53" s="129"/>
      <c r="L53" s="129"/>
      <c r="M53" s="129"/>
      <c r="N53" s="129"/>
      <c r="O53" s="129"/>
      <c r="P53" s="129"/>
      <c r="Q53" s="129"/>
      <c r="R53" s="129"/>
      <c r="S53" s="129"/>
      <c r="T53" s="129"/>
      <c r="U53" s="129"/>
    </row>
    <row r="54" spans="1:21" s="90" customFormat="1" ht="23.25" customHeight="1">
      <c r="B54" s="438" t="s">
        <v>42</v>
      </c>
      <c r="H54" s="99"/>
      <c r="I54" s="221"/>
      <c r="J54" s="129"/>
      <c r="K54" s="126"/>
      <c r="L54" s="126"/>
      <c r="M54" s="126"/>
      <c r="N54" s="126"/>
      <c r="O54" s="126"/>
      <c r="P54" s="126"/>
      <c r="Q54" s="126"/>
      <c r="R54" s="126"/>
      <c r="S54" s="126"/>
      <c r="T54" s="126"/>
      <c r="U54" s="126"/>
    </row>
    <row r="55" spans="1:21" s="90" customFormat="1" ht="15" customHeight="1">
      <c r="H55" s="99"/>
      <c r="I55" s="221"/>
      <c r="J55" s="129"/>
      <c r="K55" s="126"/>
      <c r="L55" s="126"/>
      <c r="M55" s="126"/>
      <c r="N55" s="126"/>
      <c r="O55" s="126"/>
      <c r="P55" s="126"/>
      <c r="Q55" s="126"/>
      <c r="R55" s="126"/>
      <c r="S55" s="126"/>
      <c r="T55" s="126"/>
      <c r="U55" s="126"/>
    </row>
    <row r="56" spans="1:21" s="90" customFormat="1" ht="15" customHeight="1">
      <c r="B56" s="258" t="s">
        <v>128</v>
      </c>
      <c r="H56" s="99"/>
      <c r="I56" s="221"/>
      <c r="J56" s="129"/>
      <c r="K56" s="126"/>
      <c r="L56" s="126"/>
      <c r="M56" s="126"/>
      <c r="N56" s="126"/>
      <c r="O56" s="126"/>
      <c r="P56" s="126"/>
      <c r="Q56" s="126"/>
      <c r="R56" s="126"/>
      <c r="S56" s="126"/>
      <c r="T56" s="126"/>
      <c r="U56" s="126"/>
    </row>
    <row r="57" spans="1:21" s="108" customFormat="1" ht="15" customHeight="1">
      <c r="B57" s="298" t="s">
        <v>39</v>
      </c>
      <c r="C57" s="298"/>
      <c r="D57" s="295"/>
      <c r="E57" s="295"/>
      <c r="F57" s="299"/>
      <c r="G57" s="111"/>
      <c r="H57" s="101" t="s">
        <v>765</v>
      </c>
      <c r="I57" s="221"/>
      <c r="J57" s="592">
        <v>154825</v>
      </c>
      <c r="K57" s="461">
        <v>153539</v>
      </c>
      <c r="L57" s="461">
        <v>153533</v>
      </c>
      <c r="M57" s="598">
        <v>155202</v>
      </c>
      <c r="N57" s="1014">
        <v>153599</v>
      </c>
      <c r="O57" s="592">
        <v>152744</v>
      </c>
      <c r="P57" s="592">
        <v>152298</v>
      </c>
      <c r="Q57" s="930">
        <v>151556</v>
      </c>
      <c r="R57" s="592">
        <v>150101</v>
      </c>
      <c r="S57" s="461"/>
      <c r="T57" s="461"/>
      <c r="U57" s="461"/>
    </row>
    <row r="58" spans="1:21" s="56" customFormat="1" ht="15" customHeight="1">
      <c r="A58" s="221"/>
      <c r="B58" s="274" t="s">
        <v>358</v>
      </c>
      <c r="C58" s="274"/>
      <c r="D58" s="274"/>
      <c r="E58" s="274"/>
      <c r="F58" s="274"/>
      <c r="H58" s="729"/>
      <c r="J58" s="279">
        <v>0</v>
      </c>
      <c r="K58" s="279">
        <v>0</v>
      </c>
      <c r="L58" s="279">
        <v>0</v>
      </c>
      <c r="M58" s="596">
        <v>590</v>
      </c>
      <c r="N58" s="1003">
        <v>632</v>
      </c>
      <c r="O58" s="279">
        <v>690</v>
      </c>
      <c r="P58" s="279">
        <v>705</v>
      </c>
      <c r="Q58" s="596">
        <v>734</v>
      </c>
      <c r="R58" s="279">
        <v>746</v>
      </c>
      <c r="S58" s="279"/>
      <c r="T58" s="279"/>
      <c r="U58" s="279"/>
    </row>
    <row r="59" spans="1:21" s="108" customFormat="1" ht="15" customHeight="1">
      <c r="B59" s="95" t="s">
        <v>334</v>
      </c>
      <c r="C59" s="95"/>
      <c r="D59" s="375"/>
      <c r="E59" s="375"/>
      <c r="F59" s="471"/>
      <c r="G59" s="111"/>
      <c r="H59" s="177"/>
      <c r="I59" s="221"/>
      <c r="J59" s="319">
        <v>154825</v>
      </c>
      <c r="K59" s="319">
        <v>153539</v>
      </c>
      <c r="L59" s="319">
        <v>153533</v>
      </c>
      <c r="M59" s="458">
        <v>154612</v>
      </c>
      <c r="N59" s="1019">
        <v>152967</v>
      </c>
      <c r="O59" s="319">
        <v>152054</v>
      </c>
      <c r="P59" s="319">
        <v>151593</v>
      </c>
      <c r="Q59" s="458">
        <v>150822</v>
      </c>
      <c r="R59" s="319">
        <v>149355</v>
      </c>
      <c r="S59" s="319"/>
      <c r="T59" s="319"/>
      <c r="U59" s="319"/>
    </row>
    <row r="60" spans="1:21" s="211" customFormat="1" ht="15" customHeight="1">
      <c r="A60" s="90"/>
      <c r="B60" s="12"/>
      <c r="C60" s="12" t="s">
        <v>5</v>
      </c>
      <c r="D60" s="12"/>
      <c r="E60" s="12"/>
      <c r="F60" s="12"/>
      <c r="H60" s="11"/>
      <c r="I60" s="56"/>
      <c r="J60" s="279">
        <v>74183</v>
      </c>
      <c r="K60" s="30">
        <v>73833</v>
      </c>
      <c r="L60" s="30">
        <v>73480</v>
      </c>
      <c r="M60" s="596">
        <v>73766</v>
      </c>
      <c r="N60" s="1003">
        <v>72604</v>
      </c>
      <c r="O60" s="279">
        <v>71769</v>
      </c>
      <c r="P60" s="279">
        <v>70818</v>
      </c>
      <c r="Q60" s="596">
        <v>70030</v>
      </c>
      <c r="R60" s="279">
        <v>68689</v>
      </c>
      <c r="S60" s="30"/>
      <c r="T60" s="30"/>
      <c r="U60" s="30"/>
    </row>
    <row r="61" spans="1:21" s="90" customFormat="1" ht="15" customHeight="1">
      <c r="B61" s="175"/>
      <c r="C61" s="113" t="s">
        <v>88</v>
      </c>
      <c r="D61" s="113"/>
      <c r="E61" s="113"/>
      <c r="F61" s="176"/>
      <c r="H61" s="177"/>
      <c r="I61" s="435"/>
      <c r="J61" s="145">
        <v>30864</v>
      </c>
      <c r="K61" s="145">
        <v>30327</v>
      </c>
      <c r="L61" s="145">
        <v>30277</v>
      </c>
      <c r="M61" s="595">
        <v>30415</v>
      </c>
      <c r="N61" s="1002">
        <v>30365</v>
      </c>
      <c r="O61" s="145">
        <v>29905</v>
      </c>
      <c r="P61" s="145">
        <v>29886</v>
      </c>
      <c r="Q61" s="595">
        <v>29707</v>
      </c>
      <c r="R61" s="145">
        <v>29643</v>
      </c>
      <c r="S61" s="145"/>
      <c r="T61" s="145"/>
      <c r="U61" s="145"/>
    </row>
    <row r="62" spans="1:21" s="211" customFormat="1" ht="15" customHeight="1">
      <c r="A62" s="90"/>
      <c r="B62" s="12"/>
      <c r="C62" s="12"/>
      <c r="D62" s="12" t="s">
        <v>25</v>
      </c>
      <c r="E62" s="12"/>
      <c r="F62" s="12"/>
      <c r="H62" s="11"/>
      <c r="I62" s="56"/>
      <c r="J62" s="279">
        <v>7116</v>
      </c>
      <c r="K62" s="30">
        <v>6961</v>
      </c>
      <c r="L62" s="30">
        <v>7181</v>
      </c>
      <c r="M62" s="596">
        <v>7356</v>
      </c>
      <c r="N62" s="1003">
        <v>7308</v>
      </c>
      <c r="O62" s="279">
        <v>7120</v>
      </c>
      <c r="P62" s="279">
        <v>7354</v>
      </c>
      <c r="Q62" s="596">
        <v>7202</v>
      </c>
      <c r="R62" s="279">
        <v>7206</v>
      </c>
      <c r="S62" s="30"/>
      <c r="T62" s="30"/>
      <c r="U62" s="30"/>
    </row>
    <row r="63" spans="1:21" s="90" customFormat="1" ht="15" customHeight="1">
      <c r="B63" s="175"/>
      <c r="C63" s="175"/>
      <c r="D63" s="175" t="s">
        <v>26</v>
      </c>
      <c r="E63" s="175"/>
      <c r="F63" s="176"/>
      <c r="H63" s="177"/>
      <c r="I63" s="435"/>
      <c r="J63" s="145">
        <v>16883</v>
      </c>
      <c r="K63" s="145">
        <v>16473</v>
      </c>
      <c r="L63" s="145">
        <v>16168</v>
      </c>
      <c r="M63" s="595">
        <v>15916</v>
      </c>
      <c r="N63" s="1002">
        <v>15862</v>
      </c>
      <c r="O63" s="145">
        <v>15510</v>
      </c>
      <c r="P63" s="145">
        <v>15192</v>
      </c>
      <c r="Q63" s="595">
        <v>14956</v>
      </c>
      <c r="R63" s="145">
        <v>14749</v>
      </c>
      <c r="S63" s="145"/>
      <c r="T63" s="145"/>
      <c r="U63" s="145"/>
    </row>
    <row r="64" spans="1:21" s="211" customFormat="1" ht="15" customHeight="1">
      <c r="A64" s="90"/>
      <c r="B64" s="12"/>
      <c r="C64" s="12"/>
      <c r="D64" s="12" t="s">
        <v>90</v>
      </c>
      <c r="E64" s="12"/>
      <c r="F64" s="12"/>
      <c r="H64" s="11"/>
      <c r="I64" s="56"/>
      <c r="J64" s="279">
        <v>1707</v>
      </c>
      <c r="K64" s="30">
        <v>1689</v>
      </c>
      <c r="L64" s="30">
        <v>1678</v>
      </c>
      <c r="M64" s="596">
        <v>1683</v>
      </c>
      <c r="N64" s="1003">
        <v>1677</v>
      </c>
      <c r="O64" s="279">
        <v>1695</v>
      </c>
      <c r="P64" s="279">
        <v>1711</v>
      </c>
      <c r="Q64" s="596">
        <v>1794</v>
      </c>
      <c r="R64" s="279">
        <v>1836</v>
      </c>
      <c r="S64" s="30"/>
      <c r="T64" s="30"/>
      <c r="U64" s="30"/>
    </row>
    <row r="65" spans="1:21" s="90" customFormat="1" ht="15" customHeight="1">
      <c r="B65" s="175"/>
      <c r="C65" s="175"/>
      <c r="D65" s="175" t="s">
        <v>134</v>
      </c>
      <c r="E65" s="175"/>
      <c r="F65" s="176"/>
      <c r="H65" s="184"/>
      <c r="I65" s="221"/>
      <c r="J65" s="145">
        <v>5159</v>
      </c>
      <c r="K65" s="88">
        <v>5205</v>
      </c>
      <c r="L65" s="88">
        <v>5250</v>
      </c>
      <c r="M65" s="595">
        <v>5461</v>
      </c>
      <c r="N65" s="1002">
        <v>5519</v>
      </c>
      <c r="O65" s="145">
        <v>5581</v>
      </c>
      <c r="P65" s="145">
        <v>5629</v>
      </c>
      <c r="Q65" s="595">
        <v>5755</v>
      </c>
      <c r="R65" s="145">
        <v>5852</v>
      </c>
      <c r="S65" s="88"/>
      <c r="T65" s="88"/>
      <c r="U65" s="88"/>
    </row>
    <row r="66" spans="1:21" s="211" customFormat="1" ht="15" customHeight="1">
      <c r="A66" s="90"/>
      <c r="B66" s="12"/>
      <c r="C66" s="12" t="s">
        <v>91</v>
      </c>
      <c r="D66" s="12"/>
      <c r="E66" s="12"/>
      <c r="F66" s="12"/>
      <c r="H66" s="11"/>
      <c r="I66" s="56"/>
      <c r="J66" s="279">
        <v>14830</v>
      </c>
      <c r="K66" s="30">
        <v>14807</v>
      </c>
      <c r="L66" s="30">
        <v>15050</v>
      </c>
      <c r="M66" s="596">
        <v>15545</v>
      </c>
      <c r="N66" s="1003">
        <v>15151</v>
      </c>
      <c r="O66" s="279">
        <v>15107</v>
      </c>
      <c r="P66" s="279">
        <v>15330</v>
      </c>
      <c r="Q66" s="596">
        <v>15282</v>
      </c>
      <c r="R66" s="279">
        <v>15011</v>
      </c>
      <c r="S66" s="30"/>
      <c r="T66" s="30"/>
      <c r="U66" s="30"/>
    </row>
    <row r="67" spans="1:21" s="90" customFormat="1" ht="15" customHeight="1">
      <c r="B67" s="175"/>
      <c r="C67" s="113" t="s">
        <v>92</v>
      </c>
      <c r="D67" s="113"/>
      <c r="E67" s="113"/>
      <c r="F67" s="176"/>
      <c r="H67" s="177"/>
      <c r="I67" s="435"/>
      <c r="J67" s="145">
        <v>20788</v>
      </c>
      <c r="K67" s="145">
        <v>20682</v>
      </c>
      <c r="L67" s="145">
        <v>20878</v>
      </c>
      <c r="M67" s="595">
        <v>21048</v>
      </c>
      <c r="N67" s="1002">
        <v>21081</v>
      </c>
      <c r="O67" s="145">
        <v>21397</v>
      </c>
      <c r="P67" s="145">
        <v>21632</v>
      </c>
      <c r="Q67" s="595">
        <v>21795</v>
      </c>
      <c r="R67" s="145">
        <v>22096</v>
      </c>
      <c r="S67" s="145"/>
      <c r="T67" s="145"/>
      <c r="U67" s="145"/>
    </row>
    <row r="68" spans="1:21" s="211" customFormat="1" ht="15" customHeight="1">
      <c r="A68" s="90"/>
      <c r="B68" s="12"/>
      <c r="C68" s="12" t="s">
        <v>102</v>
      </c>
      <c r="D68" s="12"/>
      <c r="E68" s="12"/>
      <c r="F68" s="12"/>
      <c r="H68" s="11"/>
      <c r="I68" s="56"/>
      <c r="J68" s="279">
        <v>14160</v>
      </c>
      <c r="K68" s="30">
        <v>13890</v>
      </c>
      <c r="L68" s="30">
        <v>13848</v>
      </c>
      <c r="M68" s="596">
        <v>13838</v>
      </c>
      <c r="N68" s="1003">
        <v>13766</v>
      </c>
      <c r="O68" s="279">
        <v>13876</v>
      </c>
      <c r="P68" s="279">
        <v>13927</v>
      </c>
      <c r="Q68" s="596">
        <v>14008</v>
      </c>
      <c r="R68" s="279">
        <v>13916</v>
      </c>
      <c r="S68" s="30"/>
      <c r="T68" s="30"/>
      <c r="U68" s="30"/>
    </row>
    <row r="69" spans="1:21" s="90" customFormat="1" ht="15" customHeight="1">
      <c r="B69" s="258" t="s">
        <v>129</v>
      </c>
      <c r="H69" s="99"/>
      <c r="I69" s="221"/>
      <c r="J69" s="129"/>
      <c r="K69" s="126"/>
      <c r="L69" s="126"/>
      <c r="M69" s="527"/>
      <c r="N69" s="1004"/>
      <c r="O69" s="129"/>
      <c r="P69" s="129"/>
      <c r="Q69" s="599"/>
      <c r="R69" s="126"/>
      <c r="S69" s="126"/>
      <c r="T69" s="126"/>
      <c r="U69" s="126"/>
    </row>
    <row r="70" spans="1:21" s="108" customFormat="1" ht="15" customHeight="1">
      <c r="B70" s="298" t="s">
        <v>39</v>
      </c>
      <c r="C70" s="298"/>
      <c r="D70" s="295"/>
      <c r="E70" s="295"/>
      <c r="F70" s="299"/>
      <c r="G70" s="111"/>
      <c r="H70" s="101" t="s">
        <v>766</v>
      </c>
      <c r="I70" s="462"/>
      <c r="J70" s="592">
        <v>142108</v>
      </c>
      <c r="K70" s="461">
        <v>141417</v>
      </c>
      <c r="L70" s="461">
        <v>140799</v>
      </c>
      <c r="M70" s="598">
        <v>141257</v>
      </c>
      <c r="N70" s="1014">
        <v>139234</v>
      </c>
      <c r="O70" s="592">
        <v>138763</v>
      </c>
      <c r="P70" s="592">
        <v>138329</v>
      </c>
      <c r="Q70" s="930">
        <v>138038</v>
      </c>
      <c r="R70" s="592">
        <v>135440</v>
      </c>
      <c r="S70" s="461"/>
      <c r="T70" s="461"/>
      <c r="U70" s="461"/>
    </row>
    <row r="71" spans="1:21" s="56" customFormat="1" ht="15" customHeight="1">
      <c r="A71" s="221"/>
      <c r="B71" s="274" t="s">
        <v>358</v>
      </c>
      <c r="C71" s="274"/>
      <c r="D71" s="274"/>
      <c r="E71" s="274"/>
      <c r="F71" s="274"/>
      <c r="H71" s="729"/>
      <c r="J71" s="279">
        <v>0</v>
      </c>
      <c r="K71" s="279">
        <v>0</v>
      </c>
      <c r="L71" s="279">
        <v>0</v>
      </c>
      <c r="M71" s="596">
        <v>142</v>
      </c>
      <c r="N71" s="1003">
        <v>598</v>
      </c>
      <c r="O71" s="279">
        <v>632</v>
      </c>
      <c r="P71" s="279">
        <v>649</v>
      </c>
      <c r="Q71" s="596">
        <v>663</v>
      </c>
      <c r="R71" s="279">
        <v>728</v>
      </c>
      <c r="S71" s="279"/>
      <c r="T71" s="279"/>
      <c r="U71" s="279"/>
    </row>
    <row r="72" spans="1:21" s="108" customFormat="1" ht="15" customHeight="1">
      <c r="B72" s="95" t="s">
        <v>334</v>
      </c>
      <c r="C72" s="95"/>
      <c r="D72" s="375"/>
      <c r="E72" s="375"/>
      <c r="F72" s="471"/>
      <c r="G72" s="111"/>
      <c r="H72" s="177"/>
      <c r="I72" s="462"/>
      <c r="J72" s="319">
        <v>142108</v>
      </c>
      <c r="K72" s="319">
        <v>141417</v>
      </c>
      <c r="L72" s="319">
        <v>140799</v>
      </c>
      <c r="M72" s="458">
        <v>141114</v>
      </c>
      <c r="N72" s="1019">
        <v>138636</v>
      </c>
      <c r="O72" s="319">
        <v>138132</v>
      </c>
      <c r="P72" s="319">
        <v>137680</v>
      </c>
      <c r="Q72" s="458">
        <v>137375</v>
      </c>
      <c r="R72" s="319">
        <v>134713</v>
      </c>
      <c r="S72" s="319"/>
      <c r="T72" s="319"/>
      <c r="U72" s="319"/>
    </row>
    <row r="73" spans="1:21" s="211" customFormat="1" ht="15" customHeight="1">
      <c r="A73" s="90"/>
      <c r="B73" s="12"/>
      <c r="C73" s="12" t="s">
        <v>5</v>
      </c>
      <c r="D73" s="12"/>
      <c r="E73" s="12"/>
      <c r="F73" s="12"/>
      <c r="H73" s="11"/>
      <c r="I73" s="56"/>
      <c r="J73" s="279">
        <v>63896</v>
      </c>
      <c r="K73" s="30">
        <v>63533</v>
      </c>
      <c r="L73" s="30">
        <v>63249</v>
      </c>
      <c r="M73" s="596">
        <v>63094</v>
      </c>
      <c r="N73" s="1003">
        <v>60964</v>
      </c>
      <c r="O73" s="279">
        <v>60505</v>
      </c>
      <c r="P73" s="279">
        <v>60040</v>
      </c>
      <c r="Q73" s="596">
        <v>59622</v>
      </c>
      <c r="R73" s="279">
        <v>56845</v>
      </c>
      <c r="S73" s="30"/>
      <c r="T73" s="30"/>
      <c r="U73" s="30"/>
    </row>
    <row r="74" spans="1:21" s="90" customFormat="1" ht="15" customHeight="1">
      <c r="B74" s="175"/>
      <c r="C74" s="113" t="s">
        <v>88</v>
      </c>
      <c r="D74" s="113"/>
      <c r="E74" s="113"/>
      <c r="F74" s="176"/>
      <c r="H74" s="177"/>
      <c r="I74" s="435"/>
      <c r="J74" s="145">
        <v>30098</v>
      </c>
      <c r="K74" s="145">
        <v>29879</v>
      </c>
      <c r="L74" s="145">
        <v>29706</v>
      </c>
      <c r="M74" s="595">
        <v>29656</v>
      </c>
      <c r="N74" s="1002">
        <v>29555</v>
      </c>
      <c r="O74" s="145">
        <v>29417</v>
      </c>
      <c r="P74" s="145">
        <v>29271</v>
      </c>
      <c r="Q74" s="595">
        <v>29201</v>
      </c>
      <c r="R74" s="145">
        <v>28957</v>
      </c>
      <c r="S74" s="145"/>
      <c r="T74" s="145"/>
      <c r="U74" s="145"/>
    </row>
    <row r="75" spans="1:21" s="211" customFormat="1" ht="15" customHeight="1">
      <c r="A75" s="90"/>
      <c r="B75" s="12"/>
      <c r="C75" s="12"/>
      <c r="D75" s="12" t="s">
        <v>25</v>
      </c>
      <c r="E75" s="12"/>
      <c r="F75" s="12"/>
      <c r="H75" s="11"/>
      <c r="I75" s="56"/>
      <c r="J75" s="279">
        <v>6421</v>
      </c>
      <c r="K75" s="30">
        <v>6345</v>
      </c>
      <c r="L75" s="30">
        <v>6344</v>
      </c>
      <c r="M75" s="596">
        <v>6401</v>
      </c>
      <c r="N75" s="1003">
        <v>6586</v>
      </c>
      <c r="O75" s="279">
        <v>6545</v>
      </c>
      <c r="P75" s="279">
        <v>6550</v>
      </c>
      <c r="Q75" s="596">
        <v>6565</v>
      </c>
      <c r="R75" s="279">
        <v>6582</v>
      </c>
      <c r="S75" s="30"/>
      <c r="T75" s="30"/>
      <c r="U75" s="30"/>
    </row>
    <row r="76" spans="1:21" s="90" customFormat="1" ht="15" customHeight="1">
      <c r="B76" s="175"/>
      <c r="C76" s="175"/>
      <c r="D76" s="175" t="s">
        <v>26</v>
      </c>
      <c r="E76" s="175"/>
      <c r="F76" s="176"/>
      <c r="H76" s="177"/>
      <c r="I76" s="435"/>
      <c r="J76" s="145">
        <v>16924</v>
      </c>
      <c r="K76" s="145">
        <v>16766</v>
      </c>
      <c r="L76" s="145">
        <v>16577</v>
      </c>
      <c r="M76" s="595">
        <v>16424</v>
      </c>
      <c r="N76" s="1002">
        <v>15905</v>
      </c>
      <c r="O76" s="145">
        <v>15769</v>
      </c>
      <c r="P76" s="145">
        <v>15579</v>
      </c>
      <c r="Q76" s="595">
        <v>15433</v>
      </c>
      <c r="R76" s="145">
        <v>14829</v>
      </c>
      <c r="S76" s="145"/>
      <c r="T76" s="145"/>
      <c r="U76" s="145"/>
    </row>
    <row r="77" spans="1:21" s="211" customFormat="1" ht="15" customHeight="1">
      <c r="A77" s="90"/>
      <c r="B77" s="12"/>
      <c r="C77" s="12"/>
      <c r="D77" s="12" t="s">
        <v>90</v>
      </c>
      <c r="E77" s="12"/>
      <c r="F77" s="12"/>
      <c r="H77" s="11"/>
      <c r="I77" s="56"/>
      <c r="J77" s="279">
        <v>1631</v>
      </c>
      <c r="K77" s="30">
        <v>1626</v>
      </c>
      <c r="L77" s="30">
        <v>1617</v>
      </c>
      <c r="M77" s="596">
        <v>1616</v>
      </c>
      <c r="N77" s="1003">
        <v>1604</v>
      </c>
      <c r="O77" s="279">
        <v>1610</v>
      </c>
      <c r="P77" s="279">
        <v>1614</v>
      </c>
      <c r="Q77" s="596">
        <v>1635</v>
      </c>
      <c r="R77" s="279">
        <v>1750</v>
      </c>
      <c r="S77" s="30"/>
      <c r="T77" s="30"/>
      <c r="U77" s="30"/>
    </row>
    <row r="78" spans="1:21" s="90" customFormat="1" ht="15" customHeight="1">
      <c r="B78" s="175"/>
      <c r="C78" s="175"/>
      <c r="D78" s="175" t="s">
        <v>134</v>
      </c>
      <c r="E78" s="175"/>
      <c r="F78" s="176"/>
      <c r="H78" s="177"/>
      <c r="I78" s="435"/>
      <c r="J78" s="145">
        <v>5123</v>
      </c>
      <c r="K78" s="145">
        <v>5142</v>
      </c>
      <c r="L78" s="145">
        <v>5168</v>
      </c>
      <c r="M78" s="595">
        <v>5215</v>
      </c>
      <c r="N78" s="1002">
        <v>5459</v>
      </c>
      <c r="O78" s="145">
        <v>5495</v>
      </c>
      <c r="P78" s="145">
        <v>5529</v>
      </c>
      <c r="Q78" s="595">
        <v>5568</v>
      </c>
      <c r="R78" s="145">
        <v>5796</v>
      </c>
      <c r="S78" s="145"/>
      <c r="T78" s="145"/>
      <c r="U78" s="145"/>
    </row>
    <row r="79" spans="1:21" s="211" customFormat="1" ht="15" customHeight="1">
      <c r="A79" s="90"/>
      <c r="B79" s="12"/>
      <c r="C79" s="12" t="s">
        <v>91</v>
      </c>
      <c r="D79" s="12"/>
      <c r="E79" s="12"/>
      <c r="F79" s="12"/>
      <c r="H79" s="11"/>
      <c r="I79" s="56"/>
      <c r="J79" s="279">
        <v>14902</v>
      </c>
      <c r="K79" s="30">
        <v>14874</v>
      </c>
      <c r="L79" s="30">
        <v>14867</v>
      </c>
      <c r="M79" s="596">
        <v>15368</v>
      </c>
      <c r="N79" s="1003">
        <v>15198</v>
      </c>
      <c r="O79" s="279">
        <v>15156</v>
      </c>
      <c r="P79" s="279">
        <v>15188</v>
      </c>
      <c r="Q79" s="596">
        <v>15210</v>
      </c>
      <c r="R79" s="279">
        <v>15069</v>
      </c>
      <c r="S79" s="30"/>
      <c r="T79" s="30"/>
      <c r="U79" s="30"/>
    </row>
    <row r="80" spans="1:21" s="90" customFormat="1" ht="15" customHeight="1">
      <c r="B80" s="175"/>
      <c r="C80" s="113" t="s">
        <v>92</v>
      </c>
      <c r="D80" s="113"/>
      <c r="E80" s="113"/>
      <c r="F80" s="176"/>
      <c r="H80" s="177"/>
      <c r="I80" s="435"/>
      <c r="J80" s="145">
        <v>20260</v>
      </c>
      <c r="K80" s="145">
        <v>20299</v>
      </c>
      <c r="L80" s="145">
        <v>20267</v>
      </c>
      <c r="M80" s="595">
        <v>20316</v>
      </c>
      <c r="N80" s="1002">
        <v>20475</v>
      </c>
      <c r="O80" s="145">
        <v>20582</v>
      </c>
      <c r="P80" s="145">
        <v>20688</v>
      </c>
      <c r="Q80" s="595">
        <v>20807</v>
      </c>
      <c r="R80" s="145">
        <v>21299</v>
      </c>
      <c r="S80" s="145"/>
      <c r="T80" s="145"/>
      <c r="U80" s="145"/>
    </row>
    <row r="81" spans="1:21" s="211" customFormat="1" ht="15" customHeight="1" thickBot="1">
      <c r="A81" s="90"/>
      <c r="B81" s="288"/>
      <c r="C81" s="288" t="s">
        <v>102</v>
      </c>
      <c r="D81" s="288"/>
      <c r="E81" s="288"/>
      <c r="F81" s="288"/>
      <c r="H81" s="285"/>
      <c r="I81" s="56"/>
      <c r="J81" s="1025">
        <v>12952</v>
      </c>
      <c r="K81" s="289">
        <v>12832</v>
      </c>
      <c r="L81" s="289">
        <v>12710</v>
      </c>
      <c r="M81" s="750">
        <v>12679</v>
      </c>
      <c r="N81" s="1032">
        <v>12443</v>
      </c>
      <c r="O81" s="1025">
        <v>12471</v>
      </c>
      <c r="P81" s="1025">
        <v>12493</v>
      </c>
      <c r="Q81" s="1033">
        <v>12535</v>
      </c>
      <c r="R81" s="1025">
        <v>12542</v>
      </c>
      <c r="S81" s="289"/>
      <c r="T81" s="289"/>
      <c r="U81" s="731"/>
    </row>
    <row r="82" spans="1:21" s="90" customFormat="1" ht="15" customHeight="1" thickTop="1">
      <c r="B82" s="221"/>
      <c r="C82" s="221"/>
      <c r="D82" s="221"/>
      <c r="E82" s="221"/>
      <c r="F82" s="113"/>
      <c r="H82" s="376"/>
      <c r="I82" s="113"/>
      <c r="J82" s="221"/>
    </row>
    <row r="83" spans="1:21" s="221" customFormat="1" ht="15" customHeight="1">
      <c r="B83" s="374" t="s">
        <v>130</v>
      </c>
      <c r="H83" s="100"/>
    </row>
    <row r="84" spans="1:21" s="90" customFormat="1" ht="12.75">
      <c r="H84" s="99"/>
      <c r="I84" s="221"/>
      <c r="J84" s="221"/>
    </row>
    <row r="85" spans="1:21" s="90" customFormat="1" ht="12.75">
      <c r="H85" s="99"/>
      <c r="I85" s="221"/>
      <c r="J85" s="221"/>
    </row>
    <row r="86" spans="1:21" s="90" customFormat="1" ht="12.75" hidden="1">
      <c r="H86" s="99"/>
      <c r="I86" s="221"/>
      <c r="J86" s="221"/>
    </row>
    <row r="87" spans="1:21" s="211" customFormat="1" ht="12.75" hidden="1">
      <c r="B87" s="369"/>
      <c r="C87" s="369"/>
      <c r="D87" s="369"/>
      <c r="E87" s="369"/>
      <c r="F87" s="369"/>
      <c r="H87" s="370"/>
      <c r="I87" s="56"/>
      <c r="J87" s="852"/>
      <c r="K87" s="369"/>
      <c r="L87" s="369"/>
      <c r="M87" s="369"/>
      <c r="N87" s="369"/>
      <c r="O87" s="369"/>
      <c r="P87" s="369"/>
      <c r="Q87" s="369"/>
      <c r="R87" s="369"/>
      <c r="S87" s="369"/>
      <c r="T87" s="369"/>
      <c r="U87" s="369"/>
    </row>
    <row r="88" spans="1:21" s="211" customFormat="1" ht="12.75" hidden="1">
      <c r="B88" s="405" t="s">
        <v>231</v>
      </c>
      <c r="C88" s="146"/>
      <c r="D88" s="146"/>
      <c r="E88" s="146"/>
      <c r="F88" s="146"/>
      <c r="G88" s="146"/>
      <c r="H88" s="244">
        <f>COUNTIF($95:$110,"&gt;2")+COUNTIF($95:$110,"&lt;-2")</f>
        <v>0</v>
      </c>
      <c r="I88" s="56"/>
      <c r="J88" s="56"/>
    </row>
    <row r="89" spans="1:21" s="211" customFormat="1" ht="12.75" hidden="1">
      <c r="B89" s="405" t="s">
        <v>232</v>
      </c>
      <c r="C89" s="146"/>
      <c r="D89" s="146"/>
      <c r="E89" s="146"/>
      <c r="F89" s="146"/>
      <c r="G89" s="146"/>
      <c r="H89" s="244">
        <f>COUNTIF($111:$125,"&gt;2")+COUNTIF($111:$125,"&lt;-2")</f>
        <v>0</v>
      </c>
      <c r="I89" s="56"/>
      <c r="J89" s="56"/>
    </row>
    <row r="90" spans="1:21" s="211" customFormat="1" ht="12.75" hidden="1">
      <c r="B90" s="405" t="s">
        <v>269</v>
      </c>
      <c r="C90" s="146"/>
      <c r="D90" s="146"/>
      <c r="E90" s="146"/>
      <c r="F90" s="146"/>
      <c r="G90" s="146"/>
      <c r="H90" s="425" t="str">
        <f>IF(ISERROR(SUM($92:$125)),"# ERREUR !","OK")</f>
        <v>OK</v>
      </c>
      <c r="I90" s="56"/>
      <c r="J90" s="56"/>
    </row>
    <row r="91" spans="1:21" s="211" customFormat="1" ht="12.75" hidden="1">
      <c r="B91" s="186"/>
      <c r="C91" s="186"/>
      <c r="D91" s="186"/>
      <c r="E91" s="186"/>
      <c r="F91" s="186"/>
      <c r="G91" s="186"/>
      <c r="H91" s="187"/>
      <c r="I91" s="56"/>
      <c r="J91" s="56"/>
    </row>
    <row r="92" spans="1:21" s="211" customFormat="1" ht="12.75" hidden="1">
      <c r="B92" s="369"/>
      <c r="C92" s="369"/>
      <c r="D92" s="369"/>
      <c r="E92" s="369"/>
      <c r="F92" s="369"/>
      <c r="H92" s="370"/>
      <c r="I92" s="56"/>
      <c r="J92" s="852"/>
      <c r="K92" s="369"/>
      <c r="L92" s="369"/>
      <c r="M92" s="369"/>
      <c r="N92" s="369"/>
      <c r="O92" s="369"/>
      <c r="P92" s="369"/>
      <c r="Q92" s="369"/>
      <c r="R92" s="369"/>
      <c r="S92" s="369"/>
      <c r="T92" s="369"/>
      <c r="U92" s="369"/>
    </row>
    <row r="93" spans="1:21" s="386" customFormat="1" ht="12.75" hidden="1">
      <c r="B93" s="386" t="s">
        <v>276</v>
      </c>
      <c r="H93" s="387" t="s">
        <v>277</v>
      </c>
      <c r="I93" s="436"/>
      <c r="J93" s="432">
        <f t="shared" ref="J93:U93" si="0">J35+J42</f>
        <v>17947.264999999999</v>
      </c>
      <c r="K93" s="388">
        <f t="shared" si="0"/>
        <v>18059.508000000002</v>
      </c>
      <c r="L93" s="388">
        <f t="shared" si="0"/>
        <v>18268.573</v>
      </c>
      <c r="M93" s="388">
        <f t="shared" si="0"/>
        <v>18538.966</v>
      </c>
      <c r="N93" s="388">
        <f t="shared" si="0"/>
        <v>18817.746999999999</v>
      </c>
      <c r="O93" s="388">
        <f t="shared" si="0"/>
        <v>18986.245999999999</v>
      </c>
      <c r="P93" s="388">
        <f t="shared" si="0"/>
        <v>19184.005000000001</v>
      </c>
      <c r="Q93" s="388">
        <f t="shared" si="0"/>
        <v>19388.565999999999</v>
      </c>
      <c r="R93" s="388">
        <f t="shared" si="0"/>
        <v>19581.758999999998</v>
      </c>
      <c r="S93" s="388">
        <f t="shared" si="0"/>
        <v>0</v>
      </c>
      <c r="T93" s="388">
        <f t="shared" si="0"/>
        <v>0</v>
      </c>
      <c r="U93" s="388">
        <f t="shared" si="0"/>
        <v>0</v>
      </c>
    </row>
    <row r="94" spans="1:21" s="211" customFormat="1" ht="12.75" hidden="1">
      <c r="H94" s="13"/>
      <c r="I94" s="56"/>
      <c r="J94" s="56"/>
    </row>
    <row r="95" spans="1:21" s="211" customFormat="1" ht="12.75" hidden="1">
      <c r="B95" s="369"/>
      <c r="C95" s="369"/>
      <c r="D95" s="369"/>
      <c r="E95" s="369"/>
      <c r="F95" s="369"/>
      <c r="H95" s="370"/>
      <c r="I95" s="56"/>
      <c r="J95" s="852"/>
      <c r="K95" s="369"/>
      <c r="L95" s="369"/>
      <c r="M95" s="369"/>
      <c r="N95" s="369"/>
      <c r="O95" s="369"/>
      <c r="P95" s="369"/>
      <c r="Q95" s="369"/>
      <c r="R95" s="369"/>
      <c r="S95" s="369"/>
      <c r="T95" s="369"/>
      <c r="U95" s="369"/>
    </row>
    <row r="96" spans="1:21" s="146" customFormat="1" ht="12.75" hidden="1">
      <c r="A96" s="261"/>
      <c r="B96" s="259" t="s">
        <v>275</v>
      </c>
      <c r="C96" s="259"/>
      <c r="D96" s="259"/>
      <c r="E96" s="259"/>
      <c r="F96" s="259"/>
      <c r="H96" s="371" t="s">
        <v>191</v>
      </c>
      <c r="I96" s="259"/>
      <c r="J96" s="330">
        <f t="shared" ref="J96:U96" si="1">IF(ABS(J11-(J21+J34+J35+J42))&lt;0.001,0,J11-(J21+J34+J35+J42))</f>
        <v>0.37700000000768341</v>
      </c>
      <c r="K96" s="330">
        <f t="shared" si="1"/>
        <v>-8.3000000013271347E-2</v>
      </c>
      <c r="L96" s="330">
        <f t="shared" si="1"/>
        <v>0.19599999996717088</v>
      </c>
      <c r="M96" s="330">
        <f t="shared" si="1"/>
        <v>-8.1000000005587935E-2</v>
      </c>
      <c r="N96" s="330">
        <f t="shared" si="1"/>
        <v>-0.1879999999946449</v>
      </c>
      <c r="O96" s="330">
        <f t="shared" si="1"/>
        <v>-0.31399999998393469</v>
      </c>
      <c r="P96" s="330">
        <f t="shared" si="1"/>
        <v>-0.40200000003096648</v>
      </c>
      <c r="Q96" s="330">
        <f t="shared" si="1"/>
        <v>0</v>
      </c>
      <c r="R96" s="330">
        <f t="shared" si="1"/>
        <v>0</v>
      </c>
      <c r="S96" s="330">
        <f t="shared" si="1"/>
        <v>0</v>
      </c>
      <c r="T96" s="330">
        <f t="shared" si="1"/>
        <v>0</v>
      </c>
      <c r="U96" s="330">
        <f t="shared" si="1"/>
        <v>0</v>
      </c>
    </row>
    <row r="97" spans="1:21" s="146" customFormat="1" ht="12.75" hidden="1">
      <c r="A97" s="261"/>
      <c r="B97" s="259" t="s">
        <v>532</v>
      </c>
      <c r="C97" s="259"/>
      <c r="D97" s="259"/>
      <c r="E97" s="259"/>
      <c r="F97" s="259"/>
      <c r="H97" s="371" t="s">
        <v>191</v>
      </c>
      <c r="I97" s="259"/>
      <c r="J97" s="330">
        <f t="shared" ref="J97:U97" si="2">IF(ABS(J16-J40)&lt;0.001,0,J16-J40)</f>
        <v>0</v>
      </c>
      <c r="K97" s="330">
        <f t="shared" si="2"/>
        <v>0</v>
      </c>
      <c r="L97" s="330">
        <f t="shared" si="2"/>
        <v>0</v>
      </c>
      <c r="M97" s="330">
        <f t="shared" si="2"/>
        <v>0</v>
      </c>
      <c r="N97" s="330">
        <f t="shared" si="2"/>
        <v>0</v>
      </c>
      <c r="O97" s="330">
        <f t="shared" si="2"/>
        <v>0</v>
      </c>
      <c r="P97" s="330">
        <f t="shared" si="2"/>
        <v>0</v>
      </c>
      <c r="Q97" s="330">
        <f t="shared" si="2"/>
        <v>0</v>
      </c>
      <c r="R97" s="330">
        <f t="shared" si="2"/>
        <v>0</v>
      </c>
      <c r="S97" s="330">
        <f t="shared" si="2"/>
        <v>0</v>
      </c>
      <c r="T97" s="330">
        <f t="shared" si="2"/>
        <v>0</v>
      </c>
      <c r="U97" s="330">
        <f t="shared" si="2"/>
        <v>0</v>
      </c>
    </row>
    <row r="98" spans="1:21" s="146" customFormat="1" ht="12.75" hidden="1">
      <c r="A98" s="261"/>
      <c r="B98" s="259" t="s">
        <v>132</v>
      </c>
      <c r="C98" s="259"/>
      <c r="D98" s="259"/>
      <c r="E98" s="259"/>
      <c r="F98" s="259"/>
      <c r="H98" s="371" t="s">
        <v>191</v>
      </c>
      <c r="I98" s="259"/>
      <c r="J98" s="330">
        <f t="shared" ref="J98:U98" si="3">IF(ABS(J21-J26)&lt;0.001,0,J21-J26)</f>
        <v>0</v>
      </c>
      <c r="K98" s="330">
        <f t="shared" si="3"/>
        <v>0</v>
      </c>
      <c r="L98" s="330">
        <f t="shared" si="3"/>
        <v>0</v>
      </c>
      <c r="M98" s="330">
        <f t="shared" si="3"/>
        <v>0</v>
      </c>
      <c r="N98" s="330">
        <f t="shared" si="3"/>
        <v>0</v>
      </c>
      <c r="O98" s="330">
        <f t="shared" si="3"/>
        <v>0</v>
      </c>
      <c r="P98" s="330">
        <f t="shared" si="3"/>
        <v>0</v>
      </c>
      <c r="Q98" s="330">
        <f t="shared" si="3"/>
        <v>0</v>
      </c>
      <c r="R98" s="330">
        <f t="shared" si="3"/>
        <v>0</v>
      </c>
      <c r="S98" s="330">
        <f t="shared" si="3"/>
        <v>0</v>
      </c>
      <c r="T98" s="330">
        <f t="shared" si="3"/>
        <v>0</v>
      </c>
      <c r="U98" s="330">
        <f t="shared" si="3"/>
        <v>0</v>
      </c>
    </row>
    <row r="99" spans="1:21" s="146" customFormat="1" ht="12.75" hidden="1">
      <c r="A99" s="261"/>
      <c r="B99" s="478" t="s">
        <v>132</v>
      </c>
      <c r="C99" s="478"/>
      <c r="D99" s="478"/>
      <c r="E99" s="478"/>
      <c r="F99" s="478"/>
      <c r="H99" s="371" t="s">
        <v>191</v>
      </c>
      <c r="I99" s="259"/>
      <c r="J99" s="330">
        <f t="shared" ref="J99:U99" si="4">IF(ABS(J21-(J22+J25))&lt;0.001,0,J21-(J22+J25))</f>
        <v>0</v>
      </c>
      <c r="K99" s="330">
        <f t="shared" si="4"/>
        <v>0</v>
      </c>
      <c r="L99" s="330">
        <f t="shared" si="4"/>
        <v>0</v>
      </c>
      <c r="M99" s="330">
        <f t="shared" si="4"/>
        <v>0</v>
      </c>
      <c r="N99" s="330">
        <f t="shared" si="4"/>
        <v>0</v>
      </c>
      <c r="O99" s="330">
        <f t="shared" si="4"/>
        <v>0</v>
      </c>
      <c r="P99" s="330">
        <f t="shared" si="4"/>
        <v>0</v>
      </c>
      <c r="Q99" s="330">
        <f t="shared" si="4"/>
        <v>0</v>
      </c>
      <c r="R99" s="330">
        <f t="shared" si="4"/>
        <v>0</v>
      </c>
      <c r="S99" s="330">
        <f t="shared" si="4"/>
        <v>0</v>
      </c>
      <c r="T99" s="330">
        <f t="shared" si="4"/>
        <v>0</v>
      </c>
      <c r="U99" s="330">
        <f t="shared" si="4"/>
        <v>0</v>
      </c>
    </row>
    <row r="100" spans="1:21" s="146" customFormat="1" ht="12.75" hidden="1">
      <c r="A100" s="261"/>
      <c r="B100" s="259" t="s">
        <v>132</v>
      </c>
      <c r="C100" s="259"/>
      <c r="D100" s="259"/>
      <c r="E100" s="259"/>
      <c r="F100" s="259"/>
      <c r="H100" s="371" t="s">
        <v>191</v>
      </c>
      <c r="I100" s="259"/>
      <c r="J100" s="330">
        <f t="shared" ref="J100:U100" si="5">IF(ABS(J26-(J27+J28))&lt;0.001,0,J26-(J27+J28))</f>
        <v>0</v>
      </c>
      <c r="K100" s="330">
        <f t="shared" si="5"/>
        <v>0</v>
      </c>
      <c r="L100" s="330">
        <f t="shared" si="5"/>
        <v>0</v>
      </c>
      <c r="M100" s="330">
        <f t="shared" si="5"/>
        <v>0</v>
      </c>
      <c r="N100" s="330">
        <f t="shared" si="5"/>
        <v>0</v>
      </c>
      <c r="O100" s="330">
        <f t="shared" si="5"/>
        <v>0</v>
      </c>
      <c r="P100" s="330">
        <f t="shared" si="5"/>
        <v>0</v>
      </c>
      <c r="Q100" s="330">
        <f t="shared" si="5"/>
        <v>0</v>
      </c>
      <c r="R100" s="330">
        <f t="shared" si="5"/>
        <v>0</v>
      </c>
      <c r="S100" s="330">
        <f t="shared" si="5"/>
        <v>0</v>
      </c>
      <c r="T100" s="330">
        <f t="shared" si="5"/>
        <v>0</v>
      </c>
      <c r="U100" s="330">
        <f t="shared" si="5"/>
        <v>0</v>
      </c>
    </row>
    <row r="101" spans="1:21" s="146" customFormat="1" ht="12.75" hidden="1">
      <c r="A101" s="261"/>
      <c r="B101" s="259" t="s">
        <v>133</v>
      </c>
      <c r="C101" s="259"/>
      <c r="D101" s="259"/>
      <c r="E101" s="259"/>
      <c r="F101" s="259"/>
      <c r="H101" s="371" t="s">
        <v>191</v>
      </c>
      <c r="I101" s="259"/>
      <c r="J101" s="330">
        <f t="shared" ref="J101:U101" si="6">IF(ABS(J35-J39)&lt;0.001,0,J35-J39)</f>
        <v>0</v>
      </c>
      <c r="K101" s="330">
        <f t="shared" si="6"/>
        <v>0</v>
      </c>
      <c r="L101" s="330">
        <f t="shared" si="6"/>
        <v>0</v>
      </c>
      <c r="M101" s="330">
        <f t="shared" si="6"/>
        <v>0</v>
      </c>
      <c r="N101" s="330">
        <f t="shared" si="6"/>
        <v>0</v>
      </c>
      <c r="O101" s="330">
        <f t="shared" si="6"/>
        <v>0</v>
      </c>
      <c r="P101" s="330">
        <f t="shared" si="6"/>
        <v>0</v>
      </c>
      <c r="Q101" s="330">
        <f t="shared" si="6"/>
        <v>0</v>
      </c>
      <c r="R101" s="330">
        <f t="shared" si="6"/>
        <v>0</v>
      </c>
      <c r="S101" s="330">
        <f t="shared" si="6"/>
        <v>0</v>
      </c>
      <c r="T101" s="330">
        <f t="shared" si="6"/>
        <v>0</v>
      </c>
      <c r="U101" s="330">
        <f t="shared" si="6"/>
        <v>0</v>
      </c>
    </row>
    <row r="102" spans="1:21" s="146" customFormat="1" ht="12.75" hidden="1">
      <c r="A102" s="261"/>
      <c r="B102" s="259" t="s">
        <v>133</v>
      </c>
      <c r="C102" s="259"/>
      <c r="D102" s="259"/>
      <c r="E102" s="259"/>
      <c r="F102" s="259"/>
      <c r="H102" s="371" t="s">
        <v>191</v>
      </c>
      <c r="I102" s="259"/>
      <c r="J102" s="330">
        <f t="shared" ref="J102:U102" si="7">IF(ABS(J35-SUM(J36:J38))&lt;0.001,0,J35-SUM(J36:J38))</f>
        <v>0</v>
      </c>
      <c r="K102" s="330">
        <f t="shared" si="7"/>
        <v>0</v>
      </c>
      <c r="L102" s="330">
        <f t="shared" si="7"/>
        <v>0</v>
      </c>
      <c r="M102" s="330">
        <f t="shared" si="7"/>
        <v>0</v>
      </c>
      <c r="N102" s="330">
        <f t="shared" si="7"/>
        <v>0</v>
      </c>
      <c r="O102" s="330">
        <f t="shared" si="7"/>
        <v>0</v>
      </c>
      <c r="P102" s="330">
        <f t="shared" si="7"/>
        <v>0</v>
      </c>
      <c r="Q102" s="330">
        <f t="shared" si="7"/>
        <v>0</v>
      </c>
      <c r="R102" s="330">
        <f t="shared" si="7"/>
        <v>0</v>
      </c>
      <c r="S102" s="330">
        <f t="shared" si="7"/>
        <v>0</v>
      </c>
      <c r="T102" s="330">
        <f t="shared" si="7"/>
        <v>0</v>
      </c>
      <c r="U102" s="330">
        <f t="shared" si="7"/>
        <v>0</v>
      </c>
    </row>
    <row r="103" spans="1:21" s="146" customFormat="1" ht="12.75" hidden="1">
      <c r="A103" s="261"/>
      <c r="B103" s="259" t="s">
        <v>133</v>
      </c>
      <c r="C103" s="259"/>
      <c r="D103" s="259"/>
      <c r="E103" s="259"/>
      <c r="F103" s="259"/>
      <c r="H103" s="371" t="s">
        <v>191</v>
      </c>
      <c r="I103" s="259"/>
      <c r="J103" s="330">
        <f t="shared" ref="J103:U103" si="8">IF(ABS(J39-(J40+J41))&lt;0.001,0,J39-(J40+J41))</f>
        <v>0</v>
      </c>
      <c r="K103" s="330">
        <f t="shared" si="8"/>
        <v>0</v>
      </c>
      <c r="L103" s="330">
        <f t="shared" si="8"/>
        <v>0</v>
      </c>
      <c r="M103" s="330">
        <f t="shared" si="8"/>
        <v>0</v>
      </c>
      <c r="N103" s="330">
        <f t="shared" si="8"/>
        <v>0</v>
      </c>
      <c r="O103" s="330">
        <f t="shared" si="8"/>
        <v>0</v>
      </c>
      <c r="P103" s="330">
        <f t="shared" si="8"/>
        <v>0</v>
      </c>
      <c r="Q103" s="330">
        <f t="shared" si="8"/>
        <v>0</v>
      </c>
      <c r="R103" s="330">
        <f t="shared" si="8"/>
        <v>0</v>
      </c>
      <c r="S103" s="330">
        <f t="shared" si="8"/>
        <v>0</v>
      </c>
      <c r="T103" s="330">
        <f t="shared" si="8"/>
        <v>0</v>
      </c>
      <c r="U103" s="330">
        <f t="shared" si="8"/>
        <v>0</v>
      </c>
    </row>
    <row r="104" spans="1:21" s="146" customFormat="1" ht="12.75" hidden="1">
      <c r="A104" s="261"/>
      <c r="B104" s="259" t="s">
        <v>103</v>
      </c>
      <c r="C104" s="259"/>
      <c r="D104" s="259"/>
      <c r="E104" s="259"/>
      <c r="F104" s="259"/>
      <c r="H104" s="371" t="s">
        <v>191</v>
      </c>
      <c r="I104" s="259"/>
      <c r="J104" s="330">
        <f>IF(ABS(J57-SUM(J58:J59))&lt;0.001,0,J57-SUM(J58:J59))</f>
        <v>0</v>
      </c>
      <c r="K104" s="330">
        <f t="shared" ref="K104:U104" si="9">IF(ABS(K57-SUM(K58:K59))&lt;0.001,0,K57-SUM(K58:K59))</f>
        <v>0</v>
      </c>
      <c r="L104" s="330">
        <f t="shared" si="9"/>
        <v>0</v>
      </c>
      <c r="M104" s="330">
        <f t="shared" si="9"/>
        <v>0</v>
      </c>
      <c r="N104" s="330">
        <f t="shared" si="9"/>
        <v>0</v>
      </c>
      <c r="O104" s="330">
        <f t="shared" si="9"/>
        <v>0</v>
      </c>
      <c r="P104" s="330">
        <f t="shared" si="9"/>
        <v>0</v>
      </c>
      <c r="Q104" s="330">
        <f t="shared" si="9"/>
        <v>0</v>
      </c>
      <c r="R104" s="330">
        <f t="shared" si="9"/>
        <v>0</v>
      </c>
      <c r="S104" s="330">
        <f t="shared" si="9"/>
        <v>0</v>
      </c>
      <c r="T104" s="330">
        <f t="shared" si="9"/>
        <v>0</v>
      </c>
      <c r="U104" s="330">
        <f t="shared" si="9"/>
        <v>0</v>
      </c>
    </row>
    <row r="105" spans="1:21" s="146" customFormat="1" ht="12.75" hidden="1">
      <c r="A105" s="261"/>
      <c r="B105" s="259" t="s">
        <v>359</v>
      </c>
      <c r="C105" s="259"/>
      <c r="D105" s="259"/>
      <c r="E105" s="259"/>
      <c r="F105" s="259"/>
      <c r="H105" s="371" t="s">
        <v>191</v>
      </c>
      <c r="I105" s="259"/>
      <c r="J105" s="330">
        <f t="shared" ref="J105:U105" si="10">IF(ABS(J59-(SUM(J60:J61)+SUM(J66:J68)))&lt;0.001,0,J59-(SUM(J60:J61)+SUM(J66:J68)))</f>
        <v>0</v>
      </c>
      <c r="K105" s="330">
        <f t="shared" si="10"/>
        <v>0</v>
      </c>
      <c r="L105" s="330">
        <f t="shared" si="10"/>
        <v>0</v>
      </c>
      <c r="M105" s="330">
        <f t="shared" si="10"/>
        <v>0</v>
      </c>
      <c r="N105" s="330">
        <f t="shared" si="10"/>
        <v>0</v>
      </c>
      <c r="O105" s="330">
        <f t="shared" si="10"/>
        <v>0</v>
      </c>
      <c r="P105" s="330">
        <f t="shared" si="10"/>
        <v>0</v>
      </c>
      <c r="Q105" s="330">
        <f t="shared" si="10"/>
        <v>0</v>
      </c>
      <c r="R105" s="330">
        <f t="shared" si="10"/>
        <v>0</v>
      </c>
      <c r="S105" s="330">
        <f t="shared" si="10"/>
        <v>0</v>
      </c>
      <c r="T105" s="330">
        <f t="shared" si="10"/>
        <v>0</v>
      </c>
      <c r="U105" s="330">
        <f t="shared" si="10"/>
        <v>0</v>
      </c>
    </row>
    <row r="106" spans="1:21" s="146" customFormat="1" ht="12.75" hidden="1">
      <c r="A106" s="261"/>
      <c r="B106" s="259" t="s">
        <v>104</v>
      </c>
      <c r="C106" s="259"/>
      <c r="D106" s="259"/>
      <c r="E106" s="259"/>
      <c r="F106" s="259"/>
      <c r="H106" s="371" t="s">
        <v>191</v>
      </c>
      <c r="I106" s="259"/>
      <c r="J106" s="330">
        <f>IF(ABS(J61-SUM(J62:J65))&lt;0.001,0,J61-SUM(J62:J65))</f>
        <v>-1</v>
      </c>
      <c r="K106" s="330">
        <f t="shared" ref="K106:M106" si="11">IF(ABS(K61-SUM(K62:K65))&lt;0.001,0,K61-SUM(K62:K65))</f>
        <v>-1</v>
      </c>
      <c r="L106" s="330">
        <f t="shared" si="11"/>
        <v>0</v>
      </c>
      <c r="M106" s="330">
        <f t="shared" si="11"/>
        <v>-1</v>
      </c>
      <c r="N106" s="330">
        <f>IF(ABS(N61-SUM(N62:N65))&lt;0.001,0,N61-SUM(N62:N65))</f>
        <v>-1</v>
      </c>
      <c r="O106" s="330">
        <f t="shared" ref="O106:Q106" si="12">IF(ABS(O61-SUM(O62:O65))&lt;0.001,0,O61-SUM(O62:O65))</f>
        <v>-1</v>
      </c>
      <c r="P106" s="330">
        <f t="shared" si="12"/>
        <v>0</v>
      </c>
      <c r="Q106" s="330">
        <f t="shared" si="12"/>
        <v>0</v>
      </c>
      <c r="R106" s="330">
        <f>IF(ABS(R61-SUM(R62:R65))&lt;0.001,0,R61-SUM(R62:R65))</f>
        <v>0</v>
      </c>
      <c r="S106" s="330">
        <f t="shared" ref="S106:U106" si="13">IF(ABS(S61-SUM(S62:S65))&lt;0.001,0,S61-SUM(S62:S65))</f>
        <v>0</v>
      </c>
      <c r="T106" s="330">
        <f t="shared" si="13"/>
        <v>0</v>
      </c>
      <c r="U106" s="330">
        <f t="shared" si="13"/>
        <v>0</v>
      </c>
    </row>
    <row r="107" spans="1:21" s="146" customFormat="1" ht="12.75" hidden="1">
      <c r="A107" s="261"/>
      <c r="B107" s="259" t="s">
        <v>105</v>
      </c>
      <c r="C107" s="259"/>
      <c r="D107" s="259"/>
      <c r="E107" s="259"/>
      <c r="F107" s="259"/>
      <c r="H107" s="371" t="s">
        <v>191</v>
      </c>
      <c r="I107" s="259"/>
      <c r="J107" s="330">
        <f>IF(ABS(J70-SUM(J71:J72))&lt;0.001,0,J70-SUM(J71:J72))</f>
        <v>0</v>
      </c>
      <c r="K107" s="330">
        <f t="shared" ref="K107:U107" si="14">IF(ABS(K70-SUM(K71:K72))&lt;0.001,0,K70-SUM(K71:K72))</f>
        <v>0</v>
      </c>
      <c r="L107" s="330">
        <f t="shared" si="14"/>
        <v>0</v>
      </c>
      <c r="M107" s="330">
        <f t="shared" si="14"/>
        <v>1</v>
      </c>
      <c r="N107" s="330">
        <f t="shared" si="14"/>
        <v>0</v>
      </c>
      <c r="O107" s="330">
        <f t="shared" si="14"/>
        <v>-1</v>
      </c>
      <c r="P107" s="330">
        <f t="shared" si="14"/>
        <v>0</v>
      </c>
      <c r="Q107" s="330">
        <f t="shared" si="14"/>
        <v>0</v>
      </c>
      <c r="R107" s="330">
        <f t="shared" si="14"/>
        <v>-1</v>
      </c>
      <c r="S107" s="330">
        <f t="shared" si="14"/>
        <v>0</v>
      </c>
      <c r="T107" s="330">
        <f t="shared" si="14"/>
        <v>0</v>
      </c>
      <c r="U107" s="330">
        <f t="shared" si="14"/>
        <v>0</v>
      </c>
    </row>
    <row r="108" spans="1:21" s="146" customFormat="1" ht="12.75" hidden="1">
      <c r="A108" s="261"/>
      <c r="B108" s="259" t="s">
        <v>360</v>
      </c>
      <c r="C108" s="259"/>
      <c r="D108" s="259"/>
      <c r="E108" s="259"/>
      <c r="F108" s="259"/>
      <c r="H108" s="371" t="s">
        <v>191</v>
      </c>
      <c r="I108" s="259"/>
      <c r="J108" s="330">
        <f>IF(ABS(J72-(SUM(J73:J74)+SUM(J79:J81)))&lt;0.001,0,J72-(SUM(J73:J74)+SUM(J79:J81)))</f>
        <v>0</v>
      </c>
      <c r="K108" s="330">
        <f t="shared" ref="K108:M108" si="15">IF(ABS(K72-(SUM(K73:K74)+SUM(K79:K81)))&lt;0.001,0,K72-(SUM(K73:K74)+SUM(K79:K81)))</f>
        <v>0</v>
      </c>
      <c r="L108" s="330">
        <f t="shared" si="15"/>
        <v>0</v>
      </c>
      <c r="M108" s="330">
        <f t="shared" si="15"/>
        <v>1</v>
      </c>
      <c r="N108" s="330">
        <f>IF(ABS(N72-(SUM(N73:N74)+SUM(N79:N81)))&lt;0.001,0,N72-(SUM(N73:N74)+SUM(N79:N81)))</f>
        <v>1</v>
      </c>
      <c r="O108" s="330">
        <f t="shared" ref="O108:Q108" si="16">IF(ABS(O72-(SUM(O73:O74)+SUM(O79:O81)))&lt;0.001,0,O72-(SUM(O73:O74)+SUM(O79:O81)))</f>
        <v>1</v>
      </c>
      <c r="P108" s="330">
        <f t="shared" si="16"/>
        <v>0</v>
      </c>
      <c r="Q108" s="330">
        <f t="shared" si="16"/>
        <v>0</v>
      </c>
      <c r="R108" s="330">
        <f>IF(ABS(R72-(SUM(R73:R74)+SUM(R79:R81)))&lt;0.001,0,R72-(SUM(R73:R74)+SUM(R79:R81)))</f>
        <v>1</v>
      </c>
      <c r="S108" s="330">
        <f t="shared" ref="S108:U108" si="17">IF(ABS(S72-(SUM(S73:S74)+SUM(S79:S81)))&lt;0.001,0,S72-(SUM(S73:S74)+SUM(S79:S81)))</f>
        <v>0</v>
      </c>
      <c r="T108" s="330">
        <f t="shared" si="17"/>
        <v>0</v>
      </c>
      <c r="U108" s="330">
        <f t="shared" si="17"/>
        <v>0</v>
      </c>
    </row>
    <row r="109" spans="1:21" s="146" customFormat="1" ht="12.75" hidden="1">
      <c r="A109" s="261"/>
      <c r="B109" s="259" t="s">
        <v>106</v>
      </c>
      <c r="C109" s="259"/>
      <c r="D109" s="259"/>
      <c r="E109" s="259"/>
      <c r="F109" s="259"/>
      <c r="H109" s="371" t="s">
        <v>191</v>
      </c>
      <c r="I109" s="259"/>
      <c r="J109" s="330">
        <f>IF(ABS(J74-SUM(J75:J78))&lt;0.001,0,J74-SUM(J75:J78))</f>
        <v>-1</v>
      </c>
      <c r="K109" s="330">
        <f t="shared" ref="K109:M109" si="18">IF(ABS(K74-SUM(K75:K78))&lt;0.001,0,K74-SUM(K75:K78))</f>
        <v>0</v>
      </c>
      <c r="L109" s="330">
        <f t="shared" si="18"/>
        <v>0</v>
      </c>
      <c r="M109" s="330">
        <f t="shared" si="18"/>
        <v>0</v>
      </c>
      <c r="N109" s="330">
        <f>IF(ABS(N74-SUM(N75:N78))&lt;0.001,0,N74-SUM(N75:N78))</f>
        <v>1</v>
      </c>
      <c r="O109" s="330">
        <f t="shared" ref="O109:Q109" si="19">IF(ABS(O74-SUM(O75:O78))&lt;0.001,0,O74-SUM(O75:O78))</f>
        <v>-2</v>
      </c>
      <c r="P109" s="330">
        <f t="shared" si="19"/>
        <v>-1</v>
      </c>
      <c r="Q109" s="330">
        <f t="shared" si="19"/>
        <v>0</v>
      </c>
      <c r="R109" s="330">
        <f>IF(ABS(R74-SUM(R75:R78))&lt;0.001,0,R74-SUM(R75:R78))</f>
        <v>0</v>
      </c>
      <c r="S109" s="330">
        <f t="shared" ref="S109:U109" si="20">IF(ABS(S74-SUM(S75:S78))&lt;0.001,0,S74-SUM(S75:S78))</f>
        <v>0</v>
      </c>
      <c r="T109" s="330">
        <f t="shared" si="20"/>
        <v>0</v>
      </c>
      <c r="U109" s="330">
        <f t="shared" si="20"/>
        <v>0</v>
      </c>
    </row>
    <row r="110" spans="1:21" s="211" customFormat="1" ht="12.75" hidden="1">
      <c r="A110" s="90"/>
      <c r="B110" s="186"/>
      <c r="C110" s="186"/>
      <c r="D110" s="186"/>
      <c r="E110" s="186"/>
      <c r="F110" s="186"/>
      <c r="H110" s="187"/>
      <c r="I110" s="56"/>
      <c r="J110" s="186"/>
      <c r="K110" s="186"/>
      <c r="L110" s="186"/>
      <c r="M110" s="186"/>
      <c r="N110" s="186"/>
      <c r="O110" s="186"/>
      <c r="P110" s="186"/>
      <c r="Q110" s="186"/>
      <c r="R110" s="186"/>
      <c r="S110" s="186"/>
      <c r="T110" s="186"/>
      <c r="U110" s="186"/>
    </row>
    <row r="111" spans="1:21" s="211" customFormat="1" ht="12.75" hidden="1">
      <c r="A111" s="90"/>
      <c r="H111" s="13"/>
      <c r="I111" s="56"/>
      <c r="J111" s="56"/>
    </row>
    <row r="112" spans="1:21" s="146" customFormat="1" ht="12.75" hidden="1">
      <c r="A112" s="261"/>
      <c r="B112" s="259" t="s">
        <v>532</v>
      </c>
      <c r="C112" s="259"/>
      <c r="D112" s="259"/>
      <c r="E112" s="259"/>
      <c r="F112" s="259"/>
      <c r="H112" s="371" t="s">
        <v>192</v>
      </c>
      <c r="I112" s="259"/>
      <c r="J112" s="330">
        <f>IF(ABS(J16-('France KPIs'!J12+'Europe KPIs'!J12))&lt;0.001,0,J16-('France KPIs'!J12+'Europe KPIs'!J12))</f>
        <v>0</v>
      </c>
      <c r="K112" s="330">
        <f>IF(ABS(K16-('France KPIs'!K12+'Europe KPIs'!K12))&lt;0.001,0,K16-('France KPIs'!K12+'Europe KPIs'!K12))</f>
        <v>0</v>
      </c>
      <c r="L112" s="330">
        <f>IF(ABS(L16-('France KPIs'!L12+'Europe KPIs'!L12))&lt;0.001,0,L16-('France KPIs'!L12+'Europe KPIs'!L12))</f>
        <v>0</v>
      </c>
      <c r="M112" s="330">
        <f>IF(ABS(M16-('France KPIs'!M12+'Europe KPIs'!M12))&lt;0.001,0,M16-('France KPIs'!M12+'Europe KPIs'!M12))</f>
        <v>0</v>
      </c>
      <c r="N112" s="330">
        <f>IF(ABS(N16-('France KPIs'!N12+'Europe KPIs'!N12))&lt;0.001,0,N16-('France KPIs'!N12+'Europe KPIs'!N12))</f>
        <v>0</v>
      </c>
      <c r="O112" s="330">
        <f>IF(ABS(O16-('France KPIs'!O12+'Europe KPIs'!O12))&lt;0.001,0,O16-('France KPIs'!O12+'Europe KPIs'!O12))</f>
        <v>0</v>
      </c>
      <c r="P112" s="330">
        <f>IF(ABS(P16-('France KPIs'!P12+'Europe KPIs'!P12))&lt;0.001,0,P16-('France KPIs'!P12+'Europe KPIs'!P12))</f>
        <v>0</v>
      </c>
      <c r="Q112" s="330">
        <f>IF(ABS(Q16-('France KPIs'!Q12+'Europe KPIs'!Q12))&lt;0.001,0,Q16-('France KPIs'!Q12+'Europe KPIs'!Q12))</f>
        <v>0</v>
      </c>
      <c r="R112" s="330">
        <f>IF(ABS(R16-('France KPIs'!R12+'Europe KPIs'!R12))&lt;0.001,0,R16-('France KPIs'!R12+'Europe KPIs'!R12))</f>
        <v>0</v>
      </c>
      <c r="S112" s="330">
        <f>IF(ABS(S16-('France KPIs'!S12+'Europe KPIs'!S12))&lt;0.001,0,S16-('France KPIs'!S12+'Europe KPIs'!S12))</f>
        <v>0</v>
      </c>
      <c r="T112" s="330">
        <f>IF(ABS(T16-('France KPIs'!T12+'Europe KPIs'!T12))&lt;0.001,0,T16-('France KPIs'!T12+'Europe KPIs'!T12))</f>
        <v>0</v>
      </c>
      <c r="U112" s="330">
        <f>IF(ABS(U16-('France KPIs'!U12+'Europe KPIs'!U12))&lt;0.001,0,U16-('France KPIs'!U12+'Europe KPIs'!U12))</f>
        <v>0</v>
      </c>
    </row>
    <row r="113" spans="1:21" s="146" customFormat="1" ht="12.75" hidden="1">
      <c r="A113" s="261"/>
      <c r="B113" s="259" t="s">
        <v>132</v>
      </c>
      <c r="C113" s="259"/>
      <c r="D113" s="259"/>
      <c r="E113" s="259"/>
      <c r="F113" s="259"/>
      <c r="H113" s="1269" t="s">
        <v>192</v>
      </c>
      <c r="I113" s="259"/>
      <c r="J113" s="330">
        <f>IF(ABS(J21-('France KPIs'!J24+'Europe KPIs'!J17+'A&amp;ME KPIs'!J12+'Enterprise KPIs'!J12))&lt;0.001,0,J21-('France KPIs'!J24+'Europe KPIs'!J17+'A&amp;ME KPIs'!J12+'Enterprise KPIs'!J12))</f>
        <v>-0.26399999999557622</v>
      </c>
      <c r="K113" s="330">
        <f>IF(ABS(K21-('France KPIs'!K24+'Europe KPIs'!K17+'A&amp;ME KPIs'!K12+'Enterprise KPIs'!K12))&lt;0.001,0,K21-('France KPIs'!K24+'Europe KPIs'!K17+'A&amp;ME KPIs'!K12+'Enterprise KPIs'!K12))</f>
        <v>-0.32699999999022111</v>
      </c>
      <c r="L113" s="330">
        <f>IF(ABS(L21-('France KPIs'!L24+'Europe KPIs'!L17+'A&amp;ME KPIs'!L12+'Enterprise KPIs'!L12))&lt;0.001,0,L21-('France KPIs'!L24+'Europe KPIs'!L17+'A&amp;ME KPIs'!L12+'Enterprise KPIs'!L12))</f>
        <v>2.0000000018626451E-2</v>
      </c>
      <c r="M113" s="330">
        <f>IF(ABS(M21-('France KPIs'!M24+'Europe KPIs'!M17+'A&amp;ME KPIs'!M12+'Enterprise KPIs'!M12))&lt;0.001,0,M21-('France KPIs'!M24+'Europe KPIs'!M17+'A&amp;ME KPIs'!M12+'Enterprise KPIs'!M12))</f>
        <v>-0.28599999999278225</v>
      </c>
      <c r="N113" s="330">
        <f>IF(ABS(N21-('France KPIs'!N24+'Europe KPIs'!N17+'A&amp;ME KPIs'!N12+'Enterprise KPIs'!N12))&lt;0.001,0,N21-('France KPIs'!N24+'Europe KPIs'!N17+'A&amp;ME KPIs'!N12+'Enterprise KPIs'!N12))</f>
        <v>-0.29800000000977889</v>
      </c>
      <c r="O113" s="330">
        <f>IF(ABS(O21-('France KPIs'!O24+'Europe KPIs'!O17+'A&amp;ME KPIs'!O12+'Enterprise KPIs'!O12))&lt;0.001,0,O21-('France KPIs'!O24+'Europe KPIs'!O17+'A&amp;ME KPIs'!O12+'Enterprise KPIs'!O12))</f>
        <v>4.9999999988358468E-2</v>
      </c>
      <c r="P113" s="330">
        <f>IF(ABS(P21-('France KPIs'!P24+'Europe KPIs'!P17+'A&amp;ME KPIs'!P12+'Enterprise KPIs'!P12))&lt;0.001,0,P21-('France KPIs'!P24+'Europe KPIs'!P17+'A&amp;ME KPIs'!P12+'Enterprise KPIs'!P12))</f>
        <v>0.23500000001513399</v>
      </c>
      <c r="Q113" s="330">
        <f>IF(ABS(Q21-('France KPIs'!Q24+'Europe KPIs'!Q17+'A&amp;ME KPIs'!Q12+'Enterprise KPIs'!Q12))&lt;0.001,0,Q21-('France KPIs'!Q24+'Europe KPIs'!Q17+'A&amp;ME KPIs'!Q12+'Enterprise KPIs'!Q12))</f>
        <v>0</v>
      </c>
      <c r="R113" s="330">
        <f>IF(ABS(R21-('France KPIs'!R24+'Europe KPIs'!R17+'A&amp;ME KPIs'!R12+'Enterprise KPIs'!R12))&lt;0.001,0,R21-('France KPIs'!R24+'Europe KPIs'!R17+'A&amp;ME KPIs'!R12+'Enterprise KPIs'!R12))</f>
        <v>0</v>
      </c>
      <c r="S113" s="330">
        <f>IF(ABS(S21-('France KPIs'!S24+'Europe KPIs'!S17+'A&amp;ME KPIs'!S12+'Enterprise KPIs'!S12))&lt;0.001,0,S21-('France KPIs'!S24+'Europe KPIs'!S17+'A&amp;ME KPIs'!S12+'Enterprise KPIs'!S12))</f>
        <v>0</v>
      </c>
      <c r="T113" s="330">
        <f>IF(ABS(T21-('France KPIs'!T24+'Europe KPIs'!T17+'A&amp;ME KPIs'!T12+'Enterprise KPIs'!T12))&lt;0.001,0,T21-('France KPIs'!T24+'Europe KPIs'!T17+'A&amp;ME KPIs'!T12+'Enterprise KPIs'!T12))</f>
        <v>0</v>
      </c>
      <c r="U113" s="330">
        <f>IF(ABS(U21-('France KPIs'!U24+'Europe KPIs'!U17+'A&amp;ME KPIs'!U12+'Enterprise KPIs'!U12))&lt;0.001,0,U21-('France KPIs'!U24+'Europe KPIs'!U17+'A&amp;ME KPIs'!U12+'Enterprise KPIs'!U12))</f>
        <v>0</v>
      </c>
    </row>
    <row r="114" spans="1:21" s="146" customFormat="1" ht="12.75" hidden="1">
      <c r="A114" s="261"/>
      <c r="B114" s="259" t="s">
        <v>541</v>
      </c>
      <c r="C114" s="259"/>
      <c r="D114" s="259"/>
      <c r="E114" s="259"/>
      <c r="F114" s="259"/>
      <c r="H114" s="371" t="s">
        <v>192</v>
      </c>
      <c r="I114" s="259"/>
      <c r="J114" s="330">
        <f>IF(ABS(J22-('France KPIs'!J25+'Europe KPIs'!J18+'A&amp;ME KPIs'!J13+'Enterprise KPIs'!J13))&lt;0.001,0,J22-('France KPIs'!J25+'Europe KPIs'!J18+'A&amp;ME KPIs'!J13+'Enterprise KPIs'!J13))</f>
        <v>-0.26400000000285218</v>
      </c>
      <c r="K114" s="330">
        <f>IF(ABS(K22-('France KPIs'!K25+'Europe KPIs'!K18+'A&amp;ME KPIs'!K13+'Enterprise KPIs'!K13))&lt;0.001,0,K22-('France KPIs'!K25+'Europe KPIs'!K18+'A&amp;ME KPIs'!K13+'Enterprise KPIs'!K13))</f>
        <v>-0.32699999999022111</v>
      </c>
      <c r="L114" s="330">
        <f>IF(ABS(L22-('France KPIs'!L25+'Europe KPIs'!L18+'A&amp;ME KPIs'!L13+'Enterprise KPIs'!L13))&lt;0.001,0,L22-('France KPIs'!L25+'Europe KPIs'!L18+'A&amp;ME KPIs'!L13+'Enterprise KPIs'!L13))</f>
        <v>1.9999999989522621E-2</v>
      </c>
      <c r="M114" s="330">
        <f>IF(ABS(M22-('France KPIs'!M25+'Europe KPIs'!M18+'A&amp;ME KPIs'!M13+'Enterprise KPIs'!M13))&lt;0.001,0,M22-('France KPIs'!M25+'Europe KPIs'!M18+'A&amp;ME KPIs'!M13+'Enterprise KPIs'!M13))</f>
        <v>-0.30299999999988358</v>
      </c>
      <c r="N114" s="330">
        <f>IF(ABS(N22-('France KPIs'!N25+'Europe KPIs'!N18+'A&amp;ME KPIs'!N13+'Enterprise KPIs'!N13))&lt;0.001,0,N22-('France KPIs'!N25+'Europe KPIs'!N18+'A&amp;ME KPIs'!N13+'Enterprise KPIs'!N13))</f>
        <v>-0.23400000001129229</v>
      </c>
      <c r="O114" s="330">
        <f>IF(ABS(O22-('France KPIs'!O25+'Europe KPIs'!O18+'A&amp;ME KPIs'!O13+'Enterprise KPIs'!O13))&lt;0.001,0,O22-('France KPIs'!O25+'Europe KPIs'!O18+'A&amp;ME KPIs'!O13+'Enterprise KPIs'!O13))</f>
        <v>-0.12900000000081491</v>
      </c>
      <c r="P114" s="330">
        <f>IF(ABS(P22-('France KPIs'!P25+'Europe KPIs'!P18+'A&amp;ME KPIs'!P13+'Enterprise KPIs'!P13))&lt;0.001,0,P22-('France KPIs'!P25+'Europe KPIs'!P18+'A&amp;ME KPIs'!P13+'Enterprise KPIs'!P13))</f>
        <v>0.20399999999790452</v>
      </c>
      <c r="Q114" s="330">
        <f>IF(ABS(Q22-('France KPIs'!Q25+'Europe KPIs'!Q18+'A&amp;ME KPIs'!Q13+'Enterprise KPIs'!Q13))&lt;0.001,0,Q22-('France KPIs'!Q25+'Europe KPIs'!Q18+'A&amp;ME KPIs'!Q13+'Enterprise KPIs'!Q13))</f>
        <v>0</v>
      </c>
      <c r="R114" s="330">
        <f>IF(ABS(R22-('France KPIs'!R25+'Europe KPIs'!R18+'A&amp;ME KPIs'!R13+'Enterprise KPIs'!R13))&lt;0.001,0,R22-('France KPIs'!R25+'Europe KPIs'!R18+'A&amp;ME KPIs'!R13+'Enterprise KPIs'!R13))</f>
        <v>0</v>
      </c>
      <c r="S114" s="330">
        <f>IF(ABS(S22-('France KPIs'!S25+'Europe KPIs'!S18+'A&amp;ME KPIs'!S13+'Enterprise KPIs'!S13))&lt;0.001,0,S22-('France KPIs'!S25+'Europe KPIs'!S18+'A&amp;ME KPIs'!S13+'Enterprise KPIs'!S13))</f>
        <v>0</v>
      </c>
      <c r="T114" s="330">
        <f>IF(ABS(T22-('France KPIs'!T25+'Europe KPIs'!T18+'A&amp;ME KPIs'!T13+'Enterprise KPIs'!T13))&lt;0.001,0,T22-('France KPIs'!T25+'Europe KPIs'!T18+'A&amp;ME KPIs'!T13+'Enterprise KPIs'!T13))</f>
        <v>0</v>
      </c>
      <c r="U114" s="330">
        <f>IF(ABS(U22-('France KPIs'!U25+'Europe KPIs'!U18+'A&amp;ME KPIs'!U13+'Enterprise KPIs'!U13))&lt;0.001,0,U22-('France KPIs'!U25+'Europe KPIs'!U18+'A&amp;ME KPIs'!U13+'Enterprise KPIs'!U13))</f>
        <v>0</v>
      </c>
    </row>
    <row r="115" spans="1:21" s="146" customFormat="1" ht="12.75" hidden="1">
      <c r="A115" s="261"/>
      <c r="B115" s="259" t="s">
        <v>783</v>
      </c>
      <c r="C115" s="259"/>
      <c r="D115" s="259"/>
      <c r="E115" s="259"/>
      <c r="F115" s="259"/>
      <c r="H115" s="1269" t="s">
        <v>192</v>
      </c>
      <c r="I115" s="259"/>
      <c r="J115" s="1270">
        <f>IF(AND(J23&lt;&gt;"",'A&amp;ME KPIs'!J14&lt;&gt;""),IF(ABS(J23-('France KPIs'!J26+'Europe KPIs'!J19+'A&amp;ME KPIs'!J14+'Enterprise KPIs'!J14))&lt;0.001,0,J23-('France KPIs'!J26+'Europe KPIs'!J19+'A&amp;ME KPIs'!J14+'Enterprise KPIs'!J14)),0)</f>
        <v>0</v>
      </c>
      <c r="K115" s="1270">
        <f>IF(AND(K23&lt;&gt;"",'A&amp;ME KPIs'!K14&lt;&gt;""),IF(ABS(K23-('France KPIs'!K26+'Europe KPIs'!K19+'A&amp;ME KPIs'!K14+'Enterprise KPIs'!K14))&lt;0.001,0,K23-('France KPIs'!K26+'Europe KPIs'!K19+'A&amp;ME KPIs'!K14+'Enterprise KPIs'!K14)),0)</f>
        <v>0</v>
      </c>
      <c r="L115" s="1270">
        <f>IF(AND(L23&lt;&gt;"",'A&amp;ME KPIs'!L14&lt;&gt;""),IF(ABS(L23-('France KPIs'!L26+'Europe KPIs'!L19+'A&amp;ME KPIs'!L14+'Enterprise KPIs'!L14))&lt;0.001,0,L23-('France KPIs'!L26+'Europe KPIs'!L19+'A&amp;ME KPIs'!L14+'Enterprise KPIs'!L14)),0)</f>
        <v>0</v>
      </c>
      <c r="M115" s="1270">
        <f>IF(AND(M23&lt;&gt;"",'A&amp;ME KPIs'!M14&lt;&gt;""),IF(ABS(M23-('France KPIs'!M26+'Europe KPIs'!M19+'A&amp;ME KPIs'!M14+'Enterprise KPIs'!M14))&lt;0.001,0,M23-('France KPIs'!M26+'Europe KPIs'!M19+'A&amp;ME KPIs'!M14+'Enterprise KPIs'!M14)),0)</f>
        <v>0</v>
      </c>
      <c r="N115" s="1270">
        <f>IF(AND(N23&lt;&gt;"",'A&amp;ME KPIs'!N14&lt;&gt;""),IF(ABS(N23-('France KPIs'!N26+'Europe KPIs'!N19+'A&amp;ME KPIs'!N14+'Enterprise KPIs'!N14))&lt;0.001,0,N23-('France KPIs'!N26+'Europe KPIs'!N19+'A&amp;ME KPIs'!N14+'Enterprise KPIs'!N14)),0)</f>
        <v>0</v>
      </c>
      <c r="O115" s="1270">
        <f>IF(AND(O23&lt;&gt;"",'A&amp;ME KPIs'!O14&lt;&gt;""),IF(ABS(O23-('France KPIs'!O26+'Europe KPIs'!O19+'A&amp;ME KPIs'!O14+'Enterprise KPIs'!O14))&lt;0.001,0,O23-('France KPIs'!O26+'Europe KPIs'!O19+'A&amp;ME KPIs'!O14+'Enterprise KPIs'!O14)),0)</f>
        <v>0</v>
      </c>
      <c r="P115" s="1270">
        <f>IF(AND(P23&lt;&gt;"",'A&amp;ME KPIs'!P14&lt;&gt;""),IF(ABS(P23-('France KPIs'!P26+'Europe KPIs'!P19+'A&amp;ME KPIs'!P14+'Enterprise KPIs'!P14))&lt;0.001,0,P23-('France KPIs'!P26+'Europe KPIs'!P19+'A&amp;ME KPIs'!P14+'Enterprise KPIs'!P14)),0)</f>
        <v>0</v>
      </c>
      <c r="Q115" s="1270">
        <f>IF(AND(Q23&lt;&gt;"",'A&amp;ME KPIs'!Q14&lt;&gt;""),IF(ABS(Q23-('France KPIs'!Q26+'Europe KPIs'!Q19+'A&amp;ME KPIs'!Q14+'Enterprise KPIs'!Q14))&lt;0.001,0,Q23-('France KPIs'!Q26+'Europe KPIs'!Q19+'A&amp;ME KPIs'!Q14+'Enterprise KPIs'!Q14)),0)</f>
        <v>0</v>
      </c>
      <c r="R115" s="1270">
        <f>IF(AND(R23&lt;&gt;"",'A&amp;ME KPIs'!R14&lt;&gt;""),IF(ABS(R23-('France KPIs'!R26+'Europe KPIs'!R19+'A&amp;ME KPIs'!R14+'Enterprise KPIs'!R14))&lt;0.001,0,R23-('France KPIs'!R26+'Europe KPIs'!R19+'A&amp;ME KPIs'!R14+'Enterprise KPIs'!R14)),0)</f>
        <v>0</v>
      </c>
      <c r="S115" s="1270">
        <f>IF(AND(S23&lt;&gt;"",'A&amp;ME KPIs'!S14&lt;&gt;""),IF(ABS(S23-('France KPIs'!S26+'Europe KPIs'!S19+'A&amp;ME KPIs'!S14+'Enterprise KPIs'!S14))&lt;0.001,0,S23-('France KPIs'!S26+'Europe KPIs'!S19+'A&amp;ME KPIs'!S14+'Enterprise KPIs'!S14)),0)</f>
        <v>0</v>
      </c>
      <c r="T115" s="1270">
        <f>IF(AND(T23&lt;&gt;"",'A&amp;ME KPIs'!T14&lt;&gt;""),IF(ABS(T23-('France KPIs'!T26+'Europe KPIs'!T19+'A&amp;ME KPIs'!T14+'Enterprise KPIs'!T14))&lt;0.001,0,T23-('France KPIs'!T26+'Europe KPIs'!T19+'A&amp;ME KPIs'!T14+'Enterprise KPIs'!T14)),0)</f>
        <v>0</v>
      </c>
      <c r="U115" s="1270">
        <f>IF(AND(U23&lt;&gt;"",'A&amp;ME KPIs'!U14&lt;&gt;""),IF(ABS(U23-('France KPIs'!U26+'Europe KPIs'!U19+'A&amp;ME KPIs'!U14+'Enterprise KPIs'!U14))&lt;0.001,0,U23-('France KPIs'!U26+'Europe KPIs'!U19+'A&amp;ME KPIs'!U14+'Enterprise KPIs'!U14)),0)</f>
        <v>0</v>
      </c>
    </row>
    <row r="116" spans="1:21" s="146" customFormat="1" ht="12.75" hidden="1">
      <c r="A116" s="261"/>
      <c r="B116" s="259" t="s">
        <v>784</v>
      </c>
      <c r="C116" s="259"/>
      <c r="D116" s="259"/>
      <c r="E116" s="259"/>
      <c r="F116" s="259"/>
      <c r="H116" s="1269" t="s">
        <v>192</v>
      </c>
      <c r="I116" s="259"/>
      <c r="J116" s="1270">
        <f>IF(AND(J24&lt;&gt;"",'A&amp;ME KPIs'!J15&lt;&gt;""),IF(ABS(J24-('France KPIs'!J27+'Europe KPIs'!J20+'A&amp;ME KPIs'!J15+'Enterprise KPIs'!J15))&lt;0.001,0,J24-('France KPIs'!J27+'Europe KPIs'!J20+'A&amp;ME KPIs'!J15+'Enterprise KPIs'!J15)),0)</f>
        <v>0</v>
      </c>
      <c r="K116" s="1270">
        <f>IF(AND(K24&lt;&gt;"",'A&amp;ME KPIs'!K15&lt;&gt;""),IF(ABS(K24-('France KPIs'!K27+'Europe KPIs'!K20+'A&amp;ME KPIs'!K15+'Enterprise KPIs'!K15))&lt;0.001,0,K24-('France KPIs'!K27+'Europe KPIs'!K20+'A&amp;ME KPIs'!K15+'Enterprise KPIs'!K15)),0)</f>
        <v>0</v>
      </c>
      <c r="L116" s="1270">
        <f>IF(AND(L24&lt;&gt;"",'A&amp;ME KPIs'!L15&lt;&gt;""),IF(ABS(L24-('France KPIs'!L27+'Europe KPIs'!L20+'A&amp;ME KPIs'!L15+'Enterprise KPIs'!L15))&lt;0.001,0,L24-('France KPIs'!L27+'Europe KPIs'!L20+'A&amp;ME KPIs'!L15+'Enterprise KPIs'!L15)),0)</f>
        <v>0</v>
      </c>
      <c r="M116" s="1270">
        <f>IF(AND(M24&lt;&gt;"",'A&amp;ME KPIs'!M15&lt;&gt;""),IF(ABS(M24-('France KPIs'!M27+'Europe KPIs'!M20+'A&amp;ME KPIs'!M15+'Enterprise KPIs'!M15))&lt;0.001,0,M24-('France KPIs'!M27+'Europe KPIs'!M20+'A&amp;ME KPIs'!M15+'Enterprise KPIs'!M15)),0)</f>
        <v>0</v>
      </c>
      <c r="N116" s="1270">
        <f>IF(AND(N24&lt;&gt;"",'A&amp;ME KPIs'!N15&lt;&gt;""),IF(ABS(N24-('France KPIs'!N27+'Europe KPIs'!N20+'A&amp;ME KPIs'!N15+'Enterprise KPIs'!N15))&lt;0.001,0,N24-('France KPIs'!N27+'Europe KPIs'!N20+'A&amp;ME KPIs'!N15+'Enterprise KPIs'!N15)),0)</f>
        <v>0</v>
      </c>
      <c r="O116" s="1270">
        <f>IF(AND(O24&lt;&gt;"",'A&amp;ME KPIs'!O15&lt;&gt;""),IF(ABS(O24-('France KPIs'!O27+'Europe KPIs'!O20+'A&amp;ME KPIs'!O15+'Enterprise KPIs'!O15))&lt;0.001,0,O24-('France KPIs'!O27+'Europe KPIs'!O20+'A&amp;ME KPIs'!O15+'Enterprise KPIs'!O15)),0)</f>
        <v>0</v>
      </c>
      <c r="P116" s="1270">
        <f>IF(AND(P24&lt;&gt;"",'A&amp;ME KPIs'!P15&lt;&gt;""),IF(ABS(P24-('France KPIs'!P27+'Europe KPIs'!P20+'A&amp;ME KPIs'!P15+'Enterprise KPIs'!P15))&lt;0.001,0,P24-('France KPIs'!P27+'Europe KPIs'!P20+'A&amp;ME KPIs'!P15+'Enterprise KPIs'!P15)),0)</f>
        <v>0</v>
      </c>
      <c r="Q116" s="1270">
        <f>IF(AND(Q24&lt;&gt;"",'A&amp;ME KPIs'!Q15&lt;&gt;""),IF(ABS(Q24-('France KPIs'!Q27+'Europe KPIs'!Q20+'A&amp;ME KPIs'!Q15+'Enterprise KPIs'!Q15))&lt;0.001,0,Q24-('France KPIs'!Q27+'Europe KPIs'!Q20+'A&amp;ME KPIs'!Q15+'Enterprise KPIs'!Q15)),0)</f>
        <v>0</v>
      </c>
      <c r="R116" s="1270">
        <f>IF(AND(R24&lt;&gt;"",'A&amp;ME KPIs'!R15&lt;&gt;""),IF(ABS(R24-('France KPIs'!R27+'Europe KPIs'!R20+'A&amp;ME KPIs'!R15+'Enterprise KPIs'!R15))&lt;0.001,0,R24-('France KPIs'!R27+'Europe KPIs'!R20+'A&amp;ME KPIs'!R15+'Enterprise KPIs'!R15)),0)</f>
        <v>0</v>
      </c>
      <c r="S116" s="1270">
        <f>IF(AND(S24&lt;&gt;"",'A&amp;ME KPIs'!S15&lt;&gt;""),IF(ABS(S24-('France KPIs'!S27+'Europe KPIs'!S20+'A&amp;ME KPIs'!S15+'Enterprise KPIs'!S15))&lt;0.001,0,S24-('France KPIs'!S27+'Europe KPIs'!S20+'A&amp;ME KPIs'!S15+'Enterprise KPIs'!S15)),0)</f>
        <v>0</v>
      </c>
      <c r="T116" s="1270">
        <f>IF(AND(T24&lt;&gt;"",'A&amp;ME KPIs'!T15&lt;&gt;""),IF(ABS(T24-('France KPIs'!T27+'Europe KPIs'!T20+'A&amp;ME KPIs'!T15+'Enterprise KPIs'!T15))&lt;0.001,0,T24-('France KPIs'!T27+'Europe KPIs'!T20+'A&amp;ME KPIs'!T15+'Enterprise KPIs'!T15)),0)</f>
        <v>0</v>
      </c>
      <c r="U116" s="1270">
        <f>IF(AND(U24&lt;&gt;"",'A&amp;ME KPIs'!U15&lt;&gt;""),IF(ABS(U24-('France KPIs'!U27+'Europe KPIs'!U20+'A&amp;ME KPIs'!U15+'Enterprise KPIs'!U15))&lt;0.001,0,U24-('France KPIs'!U27+'Europe KPIs'!U20+'A&amp;ME KPIs'!U15+'Enterprise KPIs'!U15)),0)</f>
        <v>0</v>
      </c>
    </row>
    <row r="117" spans="1:21" s="146" customFormat="1" ht="12.75" hidden="1">
      <c r="A117" s="261"/>
      <c r="B117" s="259" t="s">
        <v>542</v>
      </c>
      <c r="C117" s="259"/>
      <c r="D117" s="259"/>
      <c r="E117" s="259"/>
      <c r="F117" s="259"/>
      <c r="H117" s="371" t="s">
        <v>192</v>
      </c>
      <c r="I117" s="259"/>
      <c r="J117" s="330">
        <f>IF(ABS(J25-('France KPIs'!J28+'Europe KPIs'!J21+'A&amp;ME KPIs'!J16+'Enterprise KPIs'!J16))&lt;0.001,0,J25-('France KPIs'!J28+'Europe KPIs'!J21+'A&amp;ME KPIs'!J16+'Enterprise KPIs'!J16))</f>
        <v>0.14399999998568092</v>
      </c>
      <c r="K117" s="330">
        <f>IF(ABS(K25-('France KPIs'!K28+'Europe KPIs'!K21+'A&amp;ME KPIs'!K16+'Enterprise KPIs'!K16))&lt;0.001,0,K25-('France KPIs'!K28+'Europe KPIs'!K21+'A&amp;ME KPIs'!K16+'Enterprise KPIs'!K16))</f>
        <v>0.13700000001699664</v>
      </c>
      <c r="L117" s="330">
        <f>IF(ABS(L25-('France KPIs'!L28+'Europe KPIs'!L21+'A&amp;ME KPIs'!L16+'Enterprise KPIs'!L16))&lt;0.001,0,L25-('France KPIs'!L28+'Europe KPIs'!L21+'A&amp;ME KPIs'!L16+'Enterprise KPIs'!L16))</f>
        <v>0.12600000000384171</v>
      </c>
      <c r="M117" s="330">
        <f>IF(ABS(M25-('France KPIs'!M28+'Europe KPIs'!M21+'A&amp;ME KPIs'!M16+'Enterprise KPIs'!M16))&lt;0.001,0,M25-('France KPIs'!M28+'Europe KPIs'!M21+'A&amp;ME KPIs'!M16+'Enterprise KPIs'!M16))</f>
        <v>0.11400000000139698</v>
      </c>
      <c r="N117" s="330">
        <f>IF(ABS(N25-('France KPIs'!N28+'Europe KPIs'!N21+'A&amp;ME KPIs'!N16+'Enterprise KPIs'!N16))&lt;0.001,0,N25-('France KPIs'!N28+'Europe KPIs'!N21+'A&amp;ME KPIs'!N16+'Enterprise KPIs'!N16))</f>
        <v>5.0999999992200173E-2</v>
      </c>
      <c r="O117" s="330">
        <f>IF(ABS(O25-('France KPIs'!O28+'Europe KPIs'!O21+'A&amp;ME KPIs'!O16+'Enterprise KPIs'!O16))&lt;0.001,0,O25-('France KPIs'!O28+'Europe KPIs'!O21+'A&amp;ME KPIs'!O16+'Enterprise KPIs'!O16))</f>
        <v>4.8999999984516762E-2</v>
      </c>
      <c r="P117" s="330">
        <f>IF(ABS(P25-('France KPIs'!P28+'Europe KPIs'!P21+'A&amp;ME KPIs'!P16+'Enterprise KPIs'!P16))&lt;0.001,0,P25-('France KPIs'!P28+'Europe KPIs'!P21+'A&amp;ME KPIs'!P16+'Enterprise KPIs'!P16))</f>
        <v>4.7999999995226972E-2</v>
      </c>
      <c r="Q117" s="330">
        <f>IF(ABS(Q25-('France KPIs'!Q28+'Europe KPIs'!Q21+'A&amp;ME KPIs'!Q16+'Enterprise KPIs'!Q16))&lt;0.001,0,Q25-('France KPIs'!Q28+'Europe KPIs'!Q21+'A&amp;ME KPIs'!Q16+'Enterprise KPIs'!Q16))</f>
        <v>4.7999999995226972E-2</v>
      </c>
      <c r="R117" s="330">
        <f>IF(ABS(R25-('France KPIs'!R28+'Europe KPIs'!R21+'A&amp;ME KPIs'!R16+'Enterprise KPIs'!R16))&lt;0.001,0,R25-('France KPIs'!R28+'Europe KPIs'!R21+'A&amp;ME KPIs'!R16+'Enterprise KPIs'!R16))</f>
        <v>0</v>
      </c>
      <c r="S117" s="330">
        <f>IF(ABS(S25-('France KPIs'!S28+'Europe KPIs'!S21+'A&amp;ME KPIs'!S16+'Enterprise KPIs'!S16))&lt;0.001,0,S25-('France KPIs'!S28+'Europe KPIs'!S21+'A&amp;ME KPIs'!S16+'Enterprise KPIs'!S16))</f>
        <v>0</v>
      </c>
      <c r="T117" s="330">
        <f>IF(ABS(T25-('France KPIs'!T28+'Europe KPIs'!T21+'A&amp;ME KPIs'!T16+'Enterprise KPIs'!T16))&lt;0.001,0,T25-('France KPIs'!T28+'Europe KPIs'!T21+'A&amp;ME KPIs'!T16+'Enterprise KPIs'!T16))</f>
        <v>0</v>
      </c>
      <c r="U117" s="330">
        <f>IF(ABS(U25-('France KPIs'!U28+'Europe KPIs'!U21+'A&amp;ME KPIs'!U16+'Enterprise KPIs'!U16))&lt;0.001,0,U25-('France KPIs'!U28+'Europe KPIs'!U21+'A&amp;ME KPIs'!U16+'Enterprise KPIs'!U16))</f>
        <v>0</v>
      </c>
    </row>
    <row r="118" spans="1:21" s="146" customFormat="1" ht="12.75" hidden="1">
      <c r="A118" s="261"/>
      <c r="B118" s="259" t="s">
        <v>132</v>
      </c>
      <c r="C118" s="259"/>
      <c r="D118" s="259"/>
      <c r="E118" s="259"/>
      <c r="F118" s="259"/>
      <c r="H118" s="371" t="s">
        <v>192</v>
      </c>
      <c r="I118" s="259"/>
      <c r="J118" s="330">
        <f>IF(ABS(J26-('France KPIs'!J29+'Europe KPIs'!J22+'A&amp;ME KPIs'!J17+'Enterprise KPIs'!J12))&lt;0.001,0,J26-('France KPIs'!J29+'Europe KPIs'!J22+'A&amp;ME KPIs'!J17+'Enterprise KPIs'!J12))</f>
        <v>-0.26399999999557622</v>
      </c>
      <c r="K118" s="330">
        <f>IF(ABS(K26-('France KPIs'!K29+'Europe KPIs'!K22+'A&amp;ME KPIs'!K17+'Enterprise KPIs'!K12))&lt;0.001,0,K26-('France KPIs'!K29+'Europe KPIs'!K22+'A&amp;ME KPIs'!K17+'Enterprise KPIs'!K12))</f>
        <v>-0.32699999999022111</v>
      </c>
      <c r="L118" s="330">
        <f>IF(ABS(L26-('France KPIs'!L29+'Europe KPIs'!L22+'A&amp;ME KPIs'!L17+'Enterprise KPIs'!L12))&lt;0.001,0,L26-('France KPIs'!L29+'Europe KPIs'!L22+'A&amp;ME KPIs'!L17+'Enterprise KPIs'!L12))</f>
        <v>2.0000000018626451E-2</v>
      </c>
      <c r="M118" s="330">
        <f>IF(ABS(M26-('France KPIs'!M29+'Europe KPIs'!M22+'A&amp;ME KPIs'!M17+'Enterprise KPIs'!M12))&lt;0.001,0,M26-('France KPIs'!M29+'Europe KPIs'!M22+'A&amp;ME KPIs'!M17+'Enterprise KPIs'!M12))</f>
        <v>-0.28599999999278225</v>
      </c>
      <c r="N118" s="330">
        <f>IF(ABS(N26-('France KPIs'!N29+'Europe KPIs'!N22+'A&amp;ME KPIs'!N17+'Enterprise KPIs'!N12))&lt;0.001,0,N26-('France KPIs'!N29+'Europe KPIs'!N22+'A&amp;ME KPIs'!N17+'Enterprise KPIs'!N12))</f>
        <v>-0.29800000000977889</v>
      </c>
      <c r="O118" s="330">
        <f>IF(ABS(O26-('France KPIs'!O29+'Europe KPIs'!O22+'A&amp;ME KPIs'!O17+'Enterprise KPIs'!O12))&lt;0.001,0,O26-('France KPIs'!O29+'Europe KPIs'!O22+'A&amp;ME KPIs'!O17+'Enterprise KPIs'!O12))</f>
        <v>4.9999999988358468E-2</v>
      </c>
      <c r="P118" s="330">
        <f>IF(ABS(P26-('France KPIs'!P29+'Europe KPIs'!P22+'A&amp;ME KPIs'!P17+'Enterprise KPIs'!P12))&lt;0.001,0,P26-('France KPIs'!P29+'Europe KPIs'!P22+'A&amp;ME KPIs'!P17+'Enterprise KPIs'!P12))</f>
        <v>0.23500000001513399</v>
      </c>
      <c r="Q118" s="330">
        <f>IF(ABS(Q26-('France KPIs'!Q29+'Europe KPIs'!Q22+'A&amp;ME KPIs'!Q17+'Enterprise KPIs'!Q12))&lt;0.001,0,Q26-('France KPIs'!Q29+'Europe KPIs'!Q22+'A&amp;ME KPIs'!Q17+'Enterprise KPIs'!Q12))</f>
        <v>0</v>
      </c>
      <c r="R118" s="330">
        <f>IF(ABS(R26-('France KPIs'!R29+'Europe KPIs'!R22+'A&amp;ME KPIs'!R17+'Enterprise KPIs'!R12))&lt;0.001,0,R26-('France KPIs'!R29+'Europe KPIs'!R22+'A&amp;ME KPIs'!R17+'Enterprise KPIs'!R12))</f>
        <v>0</v>
      </c>
      <c r="S118" s="330">
        <f>IF(ABS(S26-('France KPIs'!S29+'Europe KPIs'!S22+'A&amp;ME KPIs'!S17+'Enterprise KPIs'!S12))&lt;0.001,0,S26-('France KPIs'!S29+'Europe KPIs'!S22+'A&amp;ME KPIs'!S17+'Enterprise KPIs'!S12))</f>
        <v>0</v>
      </c>
      <c r="T118" s="330">
        <f>IF(ABS(T26-('France KPIs'!T29+'Europe KPIs'!T22+'A&amp;ME KPIs'!T17+'Enterprise KPIs'!T12))&lt;0.001,0,T26-('France KPIs'!T29+'Europe KPIs'!T22+'A&amp;ME KPIs'!T17+'Enterprise KPIs'!T12))</f>
        <v>0</v>
      </c>
      <c r="U118" s="330">
        <f>IF(ABS(U26-('France KPIs'!U29+'Europe KPIs'!U22+'A&amp;ME KPIs'!U17+'Enterprise KPIs'!U12))&lt;0.001,0,U26-('France KPIs'!U29+'Europe KPIs'!U22+'A&amp;ME KPIs'!U17+'Enterprise KPIs'!U12))</f>
        <v>0</v>
      </c>
    </row>
    <row r="119" spans="1:21" s="146" customFormat="1" ht="12.75" hidden="1">
      <c r="A119" s="261"/>
      <c r="B119" s="259" t="s">
        <v>230</v>
      </c>
      <c r="C119" s="259"/>
      <c r="D119" s="259"/>
      <c r="E119" s="259"/>
      <c r="F119" s="259"/>
      <c r="H119" s="371" t="s">
        <v>192</v>
      </c>
      <c r="I119" s="259"/>
      <c r="J119" s="330">
        <f>IF(ABS(J29-('France KPIs'!J35+'Europe KPIs'!J28))&lt;0.001,0,J29-('France KPIs'!J35+'Europe KPIs'!J28))</f>
        <v>-1</v>
      </c>
      <c r="K119" s="330">
        <f>IF(ABS(K29-('France KPIs'!K35+'Europe KPIs'!K28))&lt;0.001,0,K29-('France KPIs'!K35+'Europe KPIs'!K28))</f>
        <v>0</v>
      </c>
      <c r="L119" s="330">
        <f>IF(ABS(L29-('France KPIs'!L35+'Europe KPIs'!L28))&lt;0.001,0,L29-('France KPIs'!L35+'Europe KPIs'!L28))</f>
        <v>0</v>
      </c>
      <c r="M119" s="330">
        <f>IF(ABS(M29-('France KPIs'!M35+'Europe KPIs'!M28))&lt;0.001,0,M29-('France KPIs'!M35+'Europe KPIs'!M28))</f>
        <v>0</v>
      </c>
      <c r="N119" s="330">
        <f>IF(ABS(N29-('France KPIs'!N35+'Europe KPIs'!N28))&lt;0.001,0,N29-('France KPIs'!N35+'Europe KPIs'!N28))</f>
        <v>0</v>
      </c>
      <c r="O119" s="330">
        <f>IF(ABS(O29-('France KPIs'!O35+'Europe KPIs'!O28))&lt;0.001,0,O29-('France KPIs'!O35+'Europe KPIs'!O28))</f>
        <v>0</v>
      </c>
      <c r="P119" s="330">
        <f>IF(ABS(P29-('France KPIs'!P35+'Europe KPIs'!P28))&lt;0.001,0,P29-('France KPIs'!P35+'Europe KPIs'!P28))</f>
        <v>1</v>
      </c>
      <c r="Q119" s="330">
        <f>IF(ABS(Q29-('France KPIs'!Q35+'Europe KPIs'!Q28))&lt;0.001,0,Q29-('France KPIs'!Q35+'Europe KPIs'!Q28))</f>
        <v>0</v>
      </c>
      <c r="R119" s="330">
        <f>IF(ABS(R29-('France KPIs'!R35+'Europe KPIs'!R28))&lt;0.001,0,R29-('France KPIs'!R35+'Europe KPIs'!R28))</f>
        <v>0</v>
      </c>
      <c r="S119" s="330">
        <f>IF(ABS(S29-('France KPIs'!S35+'Europe KPIs'!S28))&lt;0.001,0,S29-('France KPIs'!S35+'Europe KPIs'!S28))</f>
        <v>0</v>
      </c>
      <c r="T119" s="330">
        <f>IF(ABS(T29-('France KPIs'!T35+'Europe KPIs'!T28))&lt;0.001,0,T29-('France KPIs'!T35+'Europe KPIs'!T28))</f>
        <v>0</v>
      </c>
      <c r="U119" s="330">
        <f>IF(ABS(U29-('France KPIs'!U35+'Europe KPIs'!U28))&lt;0.001,0,U29-('France KPIs'!U35+'Europe KPIs'!U28))</f>
        <v>0</v>
      </c>
    </row>
    <row r="120" spans="1:21" s="146" customFormat="1" ht="12.75" hidden="1">
      <c r="A120" s="261"/>
      <c r="B120" s="259" t="s">
        <v>73</v>
      </c>
      <c r="C120" s="259"/>
      <c r="D120" s="259"/>
      <c r="E120" s="259"/>
      <c r="F120" s="259"/>
      <c r="H120" s="371" t="s">
        <v>192</v>
      </c>
      <c r="I120" s="259"/>
      <c r="J120" s="330">
        <f>IF(ABS(J34-('France KPIs'!J48+'Europe KPIs'!J33+'A&amp;ME KPIs'!J46+'Enterprise KPIs'!J25))&lt;0.001,0,J34-('France KPIs'!J48+'Europe KPIs'!J33+'A&amp;ME KPIs'!J46+'Enterprise KPIs'!J25))</f>
        <v>0.6220000000030268</v>
      </c>
      <c r="K120" s="330">
        <f>IF(ABS(K34-('France KPIs'!K48+'Europe KPIs'!K33+'A&amp;ME KPIs'!K46+'Enterprise KPIs'!K25))&lt;0.001,0,K34-('France KPIs'!K48+'Europe KPIs'!K33+'A&amp;ME KPIs'!K46+'Enterprise KPIs'!K25))</f>
        <v>-0.70999999999912689</v>
      </c>
      <c r="L120" s="330">
        <f>IF(ABS(L34-('France KPIs'!L48+'Europe KPIs'!L33+'A&amp;ME KPIs'!L46+'Enterprise KPIs'!L25))&lt;0.001,0,L34-('France KPIs'!L48+'Europe KPIs'!L33+'A&amp;ME KPIs'!L46+'Enterprise KPIs'!L25))</f>
        <v>0.22599999999511056</v>
      </c>
      <c r="M120" s="330">
        <f>IF(ABS(M34-('France KPIs'!M48+'Europe KPIs'!M33+'A&amp;ME KPIs'!M46+'Enterprise KPIs'!M25))&lt;0.001,0,M34-('France KPIs'!M48+'Europe KPIs'!M33+'A&amp;ME KPIs'!M46+'Enterprise KPIs'!M25))</f>
        <v>7.7999999994062819E-2</v>
      </c>
      <c r="N120" s="330">
        <f>IF(ABS(N34-('France KPIs'!N48+'Europe KPIs'!N33+'A&amp;ME KPIs'!N46+'Enterprise KPIs'!N25))&lt;0.001,0,N34-('France KPIs'!N48+'Europe KPIs'!N33+'A&amp;ME KPIs'!N46+'Enterprise KPIs'!N25))</f>
        <v>-2.7000000001862645E-2</v>
      </c>
      <c r="O120" s="330">
        <f>IF(ABS(O34-('France KPIs'!O48+'Europe KPIs'!O33+'A&amp;ME KPIs'!O46+'Enterprise KPIs'!O25))&lt;0.001,0,O34-('France KPIs'!O48+'Europe KPIs'!O33+'A&amp;ME KPIs'!O46+'Enterprise KPIs'!O25))</f>
        <v>0.85199999999895226</v>
      </c>
      <c r="P120" s="330">
        <f>IF(ABS(P34-('France KPIs'!P48+'Europe KPIs'!P33+'A&amp;ME KPIs'!P46+'Enterprise KPIs'!P25))&lt;0.001,0,P34-('France KPIs'!P48+'Europe KPIs'!P33+'A&amp;ME KPIs'!P46+'Enterprise KPIs'!P25))</f>
        <v>-0.1599999999962165</v>
      </c>
      <c r="Q120" s="330">
        <f>IF(ABS(Q34-('France KPIs'!Q48+'Europe KPIs'!Q33+'A&amp;ME KPIs'!Q46+'Enterprise KPIs'!Q25))&lt;0.001,0,Q34-('France KPIs'!Q48+'Europe KPIs'!Q33+'A&amp;ME KPIs'!Q46+'Enterprise KPIs'!Q25))</f>
        <v>1.0000000038417056E-3</v>
      </c>
      <c r="R120" s="330">
        <f>IF(ABS(R34-('France KPIs'!R48+'Europe KPIs'!R33+'A&amp;ME KPIs'!R46+'Enterprise KPIs'!R25))&lt;0.001,0,R34-('France KPIs'!R48+'Europe KPIs'!R33+'A&amp;ME KPIs'!R46+'Enterprise KPIs'!R25))</f>
        <v>0</v>
      </c>
      <c r="S120" s="330">
        <f>IF(ABS(S34-('France KPIs'!S48+'Europe KPIs'!S33+'A&amp;ME KPIs'!S46+'Enterprise KPIs'!S25))&lt;0.001,0,S34-('France KPIs'!S48+'Europe KPIs'!S33+'A&amp;ME KPIs'!S46+'Enterprise KPIs'!S25))</f>
        <v>0</v>
      </c>
      <c r="T120" s="330">
        <f>IF(ABS(T34-('France KPIs'!T48+'Europe KPIs'!T33+'A&amp;ME KPIs'!T46+'Enterprise KPIs'!T25))&lt;0.001,0,T34-('France KPIs'!T48+'Europe KPIs'!T33+'A&amp;ME KPIs'!T46+'Enterprise KPIs'!T25))</f>
        <v>0</v>
      </c>
      <c r="U120" s="330">
        <f>IF(ABS(U34-('France KPIs'!U48+'Europe KPIs'!U33+'A&amp;ME KPIs'!U46+'Enterprise KPIs'!U25))&lt;0.001,0,U34-('France KPIs'!U48+'Europe KPIs'!U33+'A&amp;ME KPIs'!U46+'Enterprise KPIs'!U25))</f>
        <v>0</v>
      </c>
    </row>
    <row r="121" spans="1:21" s="146" customFormat="1" ht="12.75" hidden="1">
      <c r="A121" s="261"/>
      <c r="B121" s="259" t="s">
        <v>133</v>
      </c>
      <c r="C121" s="259"/>
      <c r="D121" s="259"/>
      <c r="E121" s="259"/>
      <c r="F121" s="259"/>
      <c r="H121" s="371" t="s">
        <v>192</v>
      </c>
      <c r="I121" s="259"/>
      <c r="J121" s="330">
        <f>IF(ABS(J35-('France KPIs'!J54+'Europe KPIs'!J34+'A&amp;ME KPIs'!J50+'Enterprise KPIs'!J26))&lt;0.001,0,J35-('France KPIs'!J54+'Europe KPIs'!J34+'A&amp;ME KPIs'!J50+'Enterprise KPIs'!J26))</f>
        <v>0.24799999999959255</v>
      </c>
      <c r="K121" s="330">
        <f>IF(ABS(K35-('France KPIs'!K54+'Europe KPIs'!K34+'A&amp;ME KPIs'!K50+'Enterprise KPIs'!K26))&lt;0.001,0,K35-('France KPIs'!K54+'Europe KPIs'!K34+'A&amp;ME KPIs'!K50+'Enterprise KPIs'!K26))</f>
        <v>0.18200000000433647</v>
      </c>
      <c r="L121" s="330">
        <f>IF(ABS(L35-('France KPIs'!L54+'Europe KPIs'!L34+'A&amp;ME KPIs'!L50+'Enterprise KPIs'!L26))&lt;0.001,0,L35-('France KPIs'!L54+'Europe KPIs'!L34+'A&amp;ME KPIs'!L50+'Enterprise KPIs'!L26))</f>
        <v>0.47600000000238651</v>
      </c>
      <c r="M121" s="330">
        <f>IF(ABS(M35-('France KPIs'!M54+'Europe KPIs'!M34+'A&amp;ME KPIs'!M50+'Enterprise KPIs'!M26))&lt;0.001,0,M35-('France KPIs'!M54+'Europe KPIs'!M34+'A&amp;ME KPIs'!M50+'Enterprise KPIs'!M26))</f>
        <v>-2.4999999997817213E-2</v>
      </c>
      <c r="N121" s="330">
        <f>IF(ABS(N35-('France KPIs'!N54+'Europe KPIs'!N34+'A&amp;ME KPIs'!N50+'Enterprise KPIs'!N26))&lt;0.001,0,N35-('France KPIs'!N54+'Europe KPIs'!N34+'A&amp;ME KPIs'!N50+'Enterprise KPIs'!N26))</f>
        <v>-1.9999999967694748E-3</v>
      </c>
      <c r="O121" s="330">
        <f>IF(ABS(O35-('France KPIs'!O54+'Europe KPIs'!O34+'A&amp;ME KPIs'!O50+'Enterprise KPIs'!O26))&lt;0.001,0,O35-('France KPIs'!O54+'Europe KPIs'!O34+'A&amp;ME KPIs'!O50+'Enterprise KPIs'!O26))</f>
        <v>0.38999999999941792</v>
      </c>
      <c r="P121" s="330">
        <f>IF(ABS(P35-('France KPIs'!P54+'Europe KPIs'!P34+'A&amp;ME KPIs'!P50+'Enterprise KPIs'!P26))&lt;0.001,0,P35-('France KPIs'!P54+'Europe KPIs'!P34+'A&amp;ME KPIs'!P50+'Enterprise KPIs'!P26))</f>
        <v>-0.56000000000130967</v>
      </c>
      <c r="Q121" s="330">
        <f>IF(ABS(Q35-('France KPIs'!Q54+'Europe KPIs'!Q34+'A&amp;ME KPIs'!Q50+'Enterprise KPIs'!Q26))&lt;0.001,0,Q35-('France KPIs'!Q54+'Europe KPIs'!Q34+'A&amp;ME KPIs'!Q50+'Enterprise KPIs'!Q26))</f>
        <v>0</v>
      </c>
      <c r="R121" s="330">
        <f>IF(ABS(R35-('France KPIs'!R54+'Europe KPIs'!R34+'A&amp;ME KPIs'!R50+'Enterprise KPIs'!R26))&lt;0.001,0,R35-('France KPIs'!R54+'Europe KPIs'!R34+'A&amp;ME KPIs'!R50+'Enterprise KPIs'!R26))</f>
        <v>0</v>
      </c>
      <c r="S121" s="330">
        <f>IF(ABS(S35-('France KPIs'!S54+'Europe KPIs'!S34+'A&amp;ME KPIs'!S50+'Enterprise KPIs'!S26))&lt;0.001,0,S35-('France KPIs'!S54+'Europe KPIs'!S34+'A&amp;ME KPIs'!S50+'Enterprise KPIs'!S26))</f>
        <v>0</v>
      </c>
      <c r="T121" s="330">
        <f>IF(ABS(T35-('France KPIs'!T54+'Europe KPIs'!T34+'A&amp;ME KPIs'!T50+'Enterprise KPIs'!T26))&lt;0.001,0,T35-('France KPIs'!T54+'Europe KPIs'!T34+'A&amp;ME KPIs'!T50+'Enterprise KPIs'!T26))</f>
        <v>0</v>
      </c>
      <c r="U121" s="330">
        <f>IF(ABS(U35-('France KPIs'!U54+'Europe KPIs'!U34+'A&amp;ME KPIs'!U50+'Enterprise KPIs'!U26))&lt;0.001,0,U35-('France KPIs'!U54+'Europe KPIs'!U34+'A&amp;ME KPIs'!U50+'Enterprise KPIs'!U26))</f>
        <v>0</v>
      </c>
    </row>
    <row r="122" spans="1:21" s="146" customFormat="1" ht="12.75" hidden="1">
      <c r="A122" s="261"/>
      <c r="B122" s="259" t="s">
        <v>274</v>
      </c>
      <c r="C122" s="259"/>
      <c r="D122" s="259"/>
      <c r="E122" s="259"/>
      <c r="F122" s="259"/>
      <c r="H122" s="371" t="s">
        <v>192</v>
      </c>
      <c r="I122" s="259"/>
      <c r="J122" s="330">
        <f>IF(ABS(J42-('France KPIs'!J62+'Europe KPIs'!J41+'A&amp;ME KPIs'!J56))&lt;0.001,0,J42-('France KPIs'!J62+'Europe KPIs'!J41+'A&amp;ME KPIs'!J56))</f>
        <v>0.3539999999999992</v>
      </c>
      <c r="K122" s="330">
        <f>IF(ABS(K42-('France KPIs'!K62+'Europe KPIs'!K41+'A&amp;ME KPIs'!K56))&lt;0.001,0,K42-('France KPIs'!K62+'Europe KPIs'!K41+'A&amp;ME KPIs'!K56))</f>
        <v>8.2999999999998408E-2</v>
      </c>
      <c r="L122" s="330">
        <f>IF(ABS(L42-('France KPIs'!L62+'Europe KPIs'!L41+'A&amp;ME KPIs'!L56))&lt;0.001,0,L42-('France KPIs'!L62+'Europe KPIs'!L41+'A&amp;ME KPIs'!L56))</f>
        <v>-0.19599999999999795</v>
      </c>
      <c r="M122" s="330">
        <f>IF(ABS(M42-('France KPIs'!M62+'Europe KPIs'!M41+'A&amp;ME KPIs'!M56))&lt;0.001,0,M42-('France KPIs'!M62+'Europe KPIs'!M41+'A&amp;ME KPIs'!M56))</f>
        <v>8.0999999999999517E-2</v>
      </c>
      <c r="N122" s="330">
        <f>IF(ABS(N42-('France KPIs'!N62+'Europe KPIs'!N41+'A&amp;ME KPIs'!N56))&lt;0.001,0,N42-('France KPIs'!N62+'Europe KPIs'!N41+'A&amp;ME KPIs'!N56))</f>
        <v>0.18800000000000017</v>
      </c>
      <c r="O122" s="330">
        <f>IF(ABS(O42-('France KPIs'!O62+'Europe KPIs'!O41+'A&amp;ME KPIs'!O56))&lt;0.001,0,O42-('France KPIs'!O62+'Europe KPIs'!O41+'A&amp;ME KPIs'!O56))</f>
        <v>0.31400000000000006</v>
      </c>
      <c r="P122" s="330">
        <f>IF(ABS(P42-('France KPIs'!P62+'Europe KPIs'!P41+'A&amp;ME KPIs'!P56))&lt;0.001,0,P42-('France KPIs'!P62+'Europe KPIs'!P41+'A&amp;ME KPIs'!P56))</f>
        <v>0.40200000000000014</v>
      </c>
      <c r="Q122" s="330">
        <f>IF(ABS(Q42-('France KPIs'!Q62+'Europe KPIs'!Q41+'A&amp;ME KPIs'!Q56))&lt;0.001,0,Q42-('France KPIs'!Q62+'Europe KPIs'!Q41+'A&amp;ME KPIs'!Q56))</f>
        <v>0</v>
      </c>
      <c r="R122" s="330">
        <f>IF(ABS(R42-('France KPIs'!R62+'Europe KPIs'!R41+'A&amp;ME KPIs'!R56))&lt;0.001,0,R42-('France KPIs'!R62+'Europe KPIs'!R41+'A&amp;ME KPIs'!R56))</f>
        <v>0</v>
      </c>
      <c r="S122" s="330">
        <f>IF(ABS(S42-('France KPIs'!S62+'Europe KPIs'!S41+'A&amp;ME KPIs'!S56))&lt;0.001,0,S42-('France KPIs'!S62+'Europe KPIs'!S41+'A&amp;ME KPIs'!S56))</f>
        <v>0</v>
      </c>
      <c r="T122" s="330">
        <f>IF(ABS(T42-('France KPIs'!T62+'Europe KPIs'!T41+'A&amp;ME KPIs'!T56))&lt;0.001,0,T42-('France KPIs'!T62+'Europe KPIs'!T41+'A&amp;ME KPIs'!T56))</f>
        <v>0</v>
      </c>
      <c r="U122" s="330">
        <f>IF(ABS(U42-('France KPIs'!U62+'Europe KPIs'!U41+'A&amp;ME KPIs'!U56))&lt;0.001,0,U42-('France KPIs'!U62+'Europe KPIs'!U41+'A&amp;ME KPIs'!U56))</f>
        <v>0</v>
      </c>
    </row>
    <row r="123" spans="1:21" s="146" customFormat="1" ht="12.75" hidden="1">
      <c r="A123" s="261"/>
      <c r="B123" s="259" t="s">
        <v>543</v>
      </c>
      <c r="C123" s="259"/>
      <c r="D123" s="259"/>
      <c r="E123" s="259"/>
      <c r="F123" s="259"/>
      <c r="H123" s="371" t="s">
        <v>192</v>
      </c>
      <c r="I123" s="259"/>
      <c r="J123" s="330">
        <f>IF(ABS(J44-('France KPIs'!J66+'Europe KPIs'!J43+'A&amp;ME KPIs'!J58))&lt;0.001,0,J44-('France KPIs'!J66+'Europe KPIs'!J43+'A&amp;ME KPIs'!J58))</f>
        <v>-0.78800000000046566</v>
      </c>
      <c r="K123" s="330">
        <f>IF(ABS(K44-('France KPIs'!K66+'Europe KPIs'!K43+'A&amp;ME KPIs'!K58))&lt;0.001,0,K44-('France KPIs'!K66+'Europe KPIs'!K43+'A&amp;ME KPIs'!K58))</f>
        <v>0.18699999999989814</v>
      </c>
      <c r="L123" s="330">
        <f>IF(ABS(L44-('France KPIs'!L66+'Europe KPIs'!L43+'A&amp;ME KPIs'!L58))&lt;0.001,0,L44-('France KPIs'!L66+'Europe KPIs'!L43+'A&amp;ME KPIs'!L58))</f>
        <v>1.0000000002037268E-3</v>
      </c>
      <c r="M123" s="330">
        <f>IF(ABS(M44-('France KPIs'!M66+'Europe KPIs'!M43+'A&amp;ME KPIs'!M58))&lt;0.001,0,M44-('France KPIs'!M66+'Europe KPIs'!M43+'A&amp;ME KPIs'!M58))</f>
        <v>2.0000000004074536E-3</v>
      </c>
      <c r="N123" s="330">
        <f>IF(ABS(N44-('France KPIs'!N66+'Europe KPIs'!N43+'A&amp;ME KPIs'!N58))&lt;0.001,0,N44-('France KPIs'!N66+'Europe KPIs'!N43+'A&amp;ME KPIs'!N58))</f>
        <v>-0.34900000000016007</v>
      </c>
      <c r="O123" s="330">
        <f>IF(ABS(O44-('France KPIs'!O66+'Europe KPIs'!O43+'A&amp;ME KPIs'!O58))&lt;0.001,0,O44-('France KPIs'!O66+'Europe KPIs'!O43+'A&amp;ME KPIs'!O58))</f>
        <v>0</v>
      </c>
      <c r="P123" s="330">
        <f>IF(ABS(P44-('France KPIs'!P66+'Europe KPIs'!P43+'A&amp;ME KPIs'!P58))&lt;0.001,0,P44-('France KPIs'!P66+'Europe KPIs'!P43+'A&amp;ME KPIs'!P58))</f>
        <v>0</v>
      </c>
      <c r="Q123" s="330">
        <f>IF(ABS(Q44-('France KPIs'!Q66+'Europe KPIs'!Q43+'A&amp;ME KPIs'!Q58))&lt;0.001,0,Q44-('France KPIs'!Q66+'Europe KPIs'!Q43+'A&amp;ME KPIs'!Q58))</f>
        <v>0</v>
      </c>
      <c r="R123" s="330">
        <f>IF(ABS(R44-('France KPIs'!R66+'Europe KPIs'!R43+'A&amp;ME KPIs'!R58))&lt;0.001,0,R44-('France KPIs'!R66+'Europe KPIs'!R43+'A&amp;ME KPIs'!R58))</f>
        <v>0</v>
      </c>
      <c r="S123" s="330">
        <f>IF(ABS(S44-('France KPIs'!S66+'Europe KPIs'!S43+'A&amp;ME KPIs'!S58))&lt;0.001,0,S44-('France KPIs'!S66+'Europe KPIs'!S43+'A&amp;ME KPIs'!S58))</f>
        <v>0</v>
      </c>
      <c r="T123" s="330">
        <f>IF(ABS(T44-('France KPIs'!T66+'Europe KPIs'!T43+'A&amp;ME KPIs'!T58))&lt;0.001,0,T44-('France KPIs'!T66+'Europe KPIs'!T43+'A&amp;ME KPIs'!T58))</f>
        <v>0</v>
      </c>
      <c r="U123" s="330">
        <f>IF(ABS(U44-('France KPIs'!U66+'Europe KPIs'!U43+'A&amp;ME KPIs'!U58))&lt;0.001,0,U44-('France KPIs'!U66+'Europe KPIs'!U43+'A&amp;ME KPIs'!U58))</f>
        <v>0</v>
      </c>
    </row>
    <row r="124" spans="1:21" s="146" customFormat="1" ht="12.75" hidden="1">
      <c r="A124" s="261"/>
      <c r="B124" s="259" t="s">
        <v>544</v>
      </c>
      <c r="C124" s="259"/>
      <c r="D124" s="259"/>
      <c r="E124" s="259"/>
      <c r="F124" s="259"/>
      <c r="H124" s="371" t="s">
        <v>192</v>
      </c>
      <c r="I124" s="259"/>
      <c r="J124" s="330">
        <f>IF(ABS(J46-('France KPIs'!J68+'Europe KPIs'!J45+'A&amp;ME KPIs'!J60))&lt;0.001,0,J46-('France KPIs'!J68+'Europe KPIs'!J45+'A&amp;ME KPIs'!J60))</f>
        <v>0</v>
      </c>
      <c r="K124" s="330">
        <f>IF(ABS(K46-('France KPIs'!K68+'Europe KPIs'!K45+'A&amp;ME KPIs'!K60))&lt;0.001,0,K46-('France KPIs'!K68+'Europe KPIs'!K45+'A&amp;ME KPIs'!K60))</f>
        <v>0</v>
      </c>
      <c r="L124" s="330">
        <f>IF(ABS(L46-('France KPIs'!L68+'Europe KPIs'!L45+'A&amp;ME KPIs'!L60))&lt;0.001,0,L46-('France KPIs'!L68+'Europe KPIs'!L45+'A&amp;ME KPIs'!L60))</f>
        <v>0.47499999999854481</v>
      </c>
      <c r="M124" s="330">
        <f>IF(ABS(M46-('France KPIs'!M68+'Europe KPIs'!M45+'A&amp;ME KPIs'!M60))&lt;0.001,0,M46-('France KPIs'!M68+'Europe KPIs'!M45+'A&amp;ME KPIs'!M60))</f>
        <v>0.39999999999781721</v>
      </c>
      <c r="N124" s="330">
        <f>IF(ABS(N46-('France KPIs'!N68+'Europe KPIs'!N45+'A&amp;ME KPIs'!N60))&lt;0.001,0,N46-('France KPIs'!N68+'Europe KPIs'!N45+'A&amp;ME KPIs'!N60))</f>
        <v>0</v>
      </c>
      <c r="O124" s="330">
        <f>IF(ABS(O46-('France KPIs'!O68+'Europe KPIs'!O45+'A&amp;ME KPIs'!O60))&lt;0.001,0,O46-('France KPIs'!O68+'Europe KPIs'!O45+'A&amp;ME KPIs'!O60))</f>
        <v>0.21399999999994179</v>
      </c>
      <c r="P124" s="330">
        <f>IF(ABS(P46-('France KPIs'!P68+'Europe KPIs'!P45+'A&amp;ME KPIs'!P60))&lt;0.001,0,P46-('France KPIs'!P68+'Europe KPIs'!P45+'A&amp;ME KPIs'!P60))</f>
        <v>-0.4529999999977008</v>
      </c>
      <c r="Q124" s="330">
        <f>IF(ABS(Q46-('France KPIs'!Q68+'Europe KPIs'!Q45+'A&amp;ME KPIs'!Q60))&lt;0.001,0,Q46-('France KPIs'!Q68+'Europe KPIs'!Q45+'A&amp;ME KPIs'!Q60))</f>
        <v>0</v>
      </c>
      <c r="R124" s="330">
        <f>IF(ABS(R46-('France KPIs'!R68+'Europe KPIs'!R45+'A&amp;ME KPIs'!R60))&lt;0.001,0,R46-('France KPIs'!R68+'Europe KPIs'!R45+'A&amp;ME KPIs'!R60))</f>
        <v>0</v>
      </c>
      <c r="S124" s="330">
        <f>IF(ABS(S46-('France KPIs'!S68+'Europe KPIs'!S45+'A&amp;ME KPIs'!S60))&lt;0.001,0,S46-('France KPIs'!S68+'Europe KPIs'!S45+'A&amp;ME KPIs'!S60))</f>
        <v>0</v>
      </c>
      <c r="T124" s="330">
        <f>IF(ABS(T46-('France KPIs'!T68+'Europe KPIs'!T45+'A&amp;ME KPIs'!T60))&lt;0.001,0,T46-('France KPIs'!T68+'Europe KPIs'!T45+'A&amp;ME KPIs'!T60))</f>
        <v>0</v>
      </c>
      <c r="U124" s="330">
        <f>IF(ABS(U46-('France KPIs'!U68+'Europe KPIs'!U45+'A&amp;ME KPIs'!U60))&lt;0.001,0,U46-('France KPIs'!U68+'Europe KPIs'!U45+'A&amp;ME KPIs'!U60))</f>
        <v>0</v>
      </c>
    </row>
    <row r="125" spans="1:21" s="211" customFormat="1" ht="12.75" hidden="1">
      <c r="A125" s="90"/>
      <c r="B125" s="186"/>
      <c r="C125" s="186"/>
      <c r="D125" s="186"/>
      <c r="E125" s="186"/>
      <c r="F125" s="186"/>
      <c r="H125" s="187"/>
      <c r="I125" s="56"/>
      <c r="J125" s="186"/>
      <c r="K125" s="186"/>
      <c r="L125" s="186"/>
      <c r="M125" s="186"/>
      <c r="N125" s="186"/>
      <c r="O125" s="186"/>
      <c r="P125" s="186"/>
      <c r="Q125" s="186"/>
      <c r="R125" s="186"/>
      <c r="S125" s="186"/>
      <c r="T125" s="186"/>
      <c r="U125" s="186"/>
    </row>
    <row r="126" spans="1:21" hidden="1"/>
  </sheetData>
  <customSheetViews>
    <customSheetView guid="{F499C411-D421-49FC-BA0F-3A5BFE024471}" scale="80" showGridLines="0" printArea="1">
      <pane xSplit="9" ySplit="7" topLeftCell="J8" activePane="bottomRight" state="frozen"/>
      <selection pane="bottomRight" activeCell="B6" sqref="B6:F7"/>
      <rowBreaks count="1" manualBreakCount="1">
        <brk id="40" max="16383" man="1"/>
      </row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pane xSplit="9" ySplit="7" topLeftCell="J8" activePane="bottomRight" state="frozen"/>
      <selection pane="bottomRight" activeCell="R45" sqref="R45"/>
      <rowBreaks count="1" manualBreakCount="1">
        <brk id="57" max="16383"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pane xSplit="9" ySplit="7" topLeftCell="O8" activePane="bottomRight" state="frozen"/>
      <selection pane="bottomRight" activeCell="V67" sqref="V67"/>
      <rowBreaks count="1" manualBreakCount="1">
        <brk id="40" max="16383" man="1"/>
      </row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17" activePane="bottomRight" state="frozen"/>
      <selection pane="bottomRight" activeCell="B6" sqref="B6:F7"/>
      <pageMargins left="0.39370078740157483" right="0.39370078740157483" top="0.59055118110236227" bottom="0.39370078740157483" header="0.51181102362204722" footer="0.27559055118110237"/>
      <pageSetup paperSize="9" scale="59"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xSplit="9" ySplit="7" topLeftCell="J8" activePane="bottomRight" state="frozenSplit"/>
      <selection pane="bottomRight" activeCell="T19" sqref="T19"/>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J105:U106 J108:U109 J99:U99 J102:U102">
    <cfRule type="cellIs" dxfId="345" priority="34" operator="notBetween">
      <formula>-2</formula>
      <formula>2</formula>
    </cfRule>
  </conditionalFormatting>
  <conditionalFormatting sqref="H88">
    <cfRule type="cellIs" dxfId="344" priority="33" operator="notEqual">
      <formula>0</formula>
    </cfRule>
  </conditionalFormatting>
  <conditionalFormatting sqref="J119:U119">
    <cfRule type="cellIs" dxfId="343" priority="31" operator="notBetween">
      <formula>-2</formula>
      <formula>2</formula>
    </cfRule>
  </conditionalFormatting>
  <conditionalFormatting sqref="J120:U120">
    <cfRule type="cellIs" dxfId="342" priority="30" operator="notBetween">
      <formula>-2</formula>
      <formula>2</formula>
    </cfRule>
  </conditionalFormatting>
  <conditionalFormatting sqref="J121:U121">
    <cfRule type="cellIs" dxfId="341" priority="29" operator="notBetween">
      <formula>-2</formula>
      <formula>2</formula>
    </cfRule>
  </conditionalFormatting>
  <conditionalFormatting sqref="H89">
    <cfRule type="cellIs" dxfId="340" priority="27" operator="notEqual">
      <formula>0</formula>
    </cfRule>
  </conditionalFormatting>
  <conditionalFormatting sqref="H90">
    <cfRule type="cellIs" dxfId="339" priority="26" operator="notEqual">
      <formula>"OK"</formula>
    </cfRule>
  </conditionalFormatting>
  <conditionalFormatting sqref="J122:U122">
    <cfRule type="cellIs" dxfId="338" priority="25" operator="notBetween">
      <formula>-2</formula>
      <formula>2</formula>
    </cfRule>
  </conditionalFormatting>
  <conditionalFormatting sqref="J96:U96">
    <cfRule type="cellIs" dxfId="337" priority="24" operator="notBetween">
      <formula>-2</formula>
      <formula>2</formula>
    </cfRule>
  </conditionalFormatting>
  <conditionalFormatting sqref="J104:U104">
    <cfRule type="cellIs" dxfId="336" priority="22" operator="notBetween">
      <formula>-2</formula>
      <formula>2</formula>
    </cfRule>
  </conditionalFormatting>
  <conditionalFormatting sqref="J107:U107">
    <cfRule type="cellIs" dxfId="335" priority="21" operator="notBetween">
      <formula>-2</formula>
      <formula>2</formula>
    </cfRule>
  </conditionalFormatting>
  <conditionalFormatting sqref="J113:U113">
    <cfRule type="cellIs" dxfId="334" priority="20" operator="notBetween">
      <formula>-2</formula>
      <formula>2</formula>
    </cfRule>
  </conditionalFormatting>
  <conditionalFormatting sqref="J112:U112">
    <cfRule type="cellIs" dxfId="333" priority="19" operator="notBetween">
      <formula>-2</formula>
      <formula>2</formula>
    </cfRule>
  </conditionalFormatting>
  <conditionalFormatting sqref="J97:U97">
    <cfRule type="cellIs" dxfId="332" priority="17" operator="notBetween">
      <formula>-2</formula>
      <formula>2</formula>
    </cfRule>
  </conditionalFormatting>
  <conditionalFormatting sqref="J100:U100">
    <cfRule type="cellIs" dxfId="331" priority="16" operator="notBetween">
      <formula>-2</formula>
      <formula>2</formula>
    </cfRule>
  </conditionalFormatting>
  <conditionalFormatting sqref="J103:U103">
    <cfRule type="cellIs" dxfId="330" priority="15" operator="notBetween">
      <formula>-2</formula>
      <formula>2</formula>
    </cfRule>
  </conditionalFormatting>
  <conditionalFormatting sqref="J98:U98">
    <cfRule type="cellIs" dxfId="329" priority="14" operator="notBetween">
      <formula>-2</formula>
      <formula>2</formula>
    </cfRule>
  </conditionalFormatting>
  <conditionalFormatting sqref="J101:U101">
    <cfRule type="cellIs" dxfId="328" priority="13" operator="notBetween">
      <formula>-2</formula>
      <formula>2</formula>
    </cfRule>
  </conditionalFormatting>
  <conditionalFormatting sqref="J114:U114">
    <cfRule type="cellIs" dxfId="327" priority="12" operator="notBetween">
      <formula>-2</formula>
      <formula>2</formula>
    </cfRule>
  </conditionalFormatting>
  <conditionalFormatting sqref="J117:U117">
    <cfRule type="cellIs" dxfId="326" priority="9" operator="notBetween">
      <formula>-2</formula>
      <formula>2</formula>
    </cfRule>
  </conditionalFormatting>
  <conditionalFormatting sqref="J118:U118">
    <cfRule type="cellIs" dxfId="325" priority="7" operator="notBetween">
      <formula>-2</formula>
      <formula>2</formula>
    </cfRule>
  </conditionalFormatting>
  <conditionalFormatting sqref="J123:U123">
    <cfRule type="cellIs" dxfId="324" priority="6" operator="notBetween">
      <formula>-2</formula>
      <formula>2</formula>
    </cfRule>
  </conditionalFormatting>
  <conditionalFormatting sqref="J124:U124">
    <cfRule type="cellIs" dxfId="323" priority="4" operator="notBetween">
      <formula>-2</formula>
      <formula>2</formula>
    </cfRule>
  </conditionalFormatting>
  <conditionalFormatting sqref="J115:U116">
    <cfRule type="cellIs" dxfId="322" priority="2" operator="notBetween">
      <formula>-2</formula>
      <formula>2</formula>
    </cfRule>
  </conditionalFormatting>
  <conditionalFormatting sqref="J116:U116">
    <cfRule type="cellIs" dxfId="321"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rowBreaks count="1" manualBreakCount="1">
    <brk id="53" max="16383" man="1"/>
  </rowBreaks>
  <drawing r:id="rId7"/>
  <legacyDrawing r:id="rId8"/>
  <controls>
    <mc:AlternateContent xmlns:mc="http://schemas.openxmlformats.org/markup-compatibility/2006">
      <mc:Choice Requires="x14">
        <control shapeId="8193"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8193" r:id="rId9" name="CustomMemberDispatchertb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50</vt:i4>
      </vt:variant>
    </vt:vector>
  </HeadingPairs>
  <TitlesOfParts>
    <vt:vector size="77" baseType="lpstr">
      <vt:lpstr>Front page</vt:lpstr>
      <vt:lpstr>CTRL</vt:lpstr>
      <vt:lpstr>Glossary</vt:lpstr>
      <vt:lpstr>Group - Conso accounts (1)</vt:lpstr>
      <vt:lpstr>Group - Conso accounts (2)</vt:lpstr>
      <vt:lpstr>Group - Comparable basis</vt:lpstr>
      <vt:lpstr>Group - Segment reporting</vt:lpstr>
      <vt:lpstr>Telecoms - Financial KPIs</vt:lpstr>
      <vt:lpstr>Telecoms - Operational KPIs</vt:lpstr>
      <vt:lpstr>Orange - Market France KPIs</vt:lpstr>
      <vt:lpstr>France Financials</vt:lpstr>
      <vt:lpstr>France KPIs</vt:lpstr>
      <vt:lpstr>Europe Financials</vt:lpstr>
      <vt:lpstr>Europe KPIs</vt:lpstr>
      <vt:lpstr>Spain Financials</vt:lpstr>
      <vt:lpstr>Spain KPIs</vt:lpstr>
      <vt:lpstr>Poland Financials</vt:lpstr>
      <vt:lpstr>Poland KPIs</vt:lpstr>
      <vt:lpstr>Belgium &amp; Luxembourg Financials</vt:lpstr>
      <vt:lpstr>Belgium &amp; Luxembourg KPIs</vt:lpstr>
      <vt:lpstr>Central Europe Financials</vt:lpstr>
      <vt:lpstr>Central Europe KPIs </vt:lpstr>
      <vt:lpstr>A&amp;ME Financials</vt:lpstr>
      <vt:lpstr>A&amp;ME KPIs</vt:lpstr>
      <vt:lpstr>Enterprise Financials</vt:lpstr>
      <vt:lpstr>Enterprise KPIs</vt:lpstr>
      <vt:lpstr>IC&amp;SS</vt:lpstr>
      <vt:lpstr>'A&amp;ME Financials'!Impression_des_titres</vt:lpstr>
      <vt:lpstr>'A&amp;ME KPIs'!Impression_des_titres</vt:lpstr>
      <vt:lpstr>'Belgium &amp; Luxembourg Financials'!Impression_des_titres</vt:lpstr>
      <vt:lpstr>'Central Europe Financials'!Impression_des_titres</vt:lpstr>
      <vt:lpstr>'Central Europe KPIs '!Impression_des_titres</vt:lpstr>
      <vt:lpstr>'Enterprise Financials'!Impression_des_titres</vt:lpstr>
      <vt:lpstr>'Enterprise KPIs'!Impression_des_titres</vt:lpstr>
      <vt:lpstr>'Europe Financials'!Impression_des_titres</vt:lpstr>
      <vt:lpstr>'France Financials'!Impression_des_titres</vt:lpstr>
      <vt:lpstr>'France KPIs'!Impression_des_titres</vt:lpstr>
      <vt:lpstr>Glossary!Impression_des_titres</vt:lpstr>
      <vt:lpstr>'Group - Comparable basis'!Impression_des_titres</vt:lpstr>
      <vt:lpstr>'Group - Conso accounts (1)'!Impression_des_titres</vt:lpstr>
      <vt:lpstr>'Group - Segment reporting'!Impression_des_titres</vt:lpstr>
      <vt:lpstr>'IC&amp;SS'!Impression_des_titres</vt:lpstr>
      <vt:lpstr>'Orange - Market France KPIs'!Impression_des_titres</vt:lpstr>
      <vt:lpstr>'Poland Financials'!Impression_des_titres</vt:lpstr>
      <vt:lpstr>'Poland KPIs'!Impression_des_titres</vt:lpstr>
      <vt:lpstr>'Spain Financials'!Impression_des_titres</vt:lpstr>
      <vt:lpstr>'Spain KPIs'!Impression_des_titres</vt:lpstr>
      <vt:lpstr>'Telecoms - Financial KPIs'!Impression_des_titres</vt:lpstr>
      <vt:lpstr>'Telecoms - Operational KPIs'!Impression_des_titres</vt:lpstr>
      <vt:lpstr>TRIMESTRE</vt:lpstr>
      <vt:lpstr>'A&amp;ME Financials'!Zone_d_impression</vt:lpstr>
      <vt:lpstr>'A&amp;ME KPIs'!Zone_d_impression</vt:lpstr>
      <vt:lpstr>'Belgium &amp; Luxembourg Financials'!Zone_d_impression</vt:lpstr>
      <vt:lpstr>'Belgium &amp; Luxembourg KPIs'!Zone_d_impression</vt:lpstr>
      <vt:lpstr>'Central Europe Financials'!Zone_d_impression</vt:lpstr>
      <vt:lpstr>'Central Europe KPIs '!Zone_d_impression</vt:lpstr>
      <vt:lpstr>CTRL!Zone_d_impression</vt:lpstr>
      <vt:lpstr>'Enterprise Financials'!Zone_d_impression</vt:lpstr>
      <vt:lpstr>'Enterprise KPIs'!Zone_d_impression</vt:lpstr>
      <vt:lpstr>'Europe Financials'!Zone_d_impression</vt:lpstr>
      <vt:lpstr>'Europe KPIs'!Zone_d_impression</vt:lpstr>
      <vt:lpstr>'France Financials'!Zone_d_impression</vt:lpstr>
      <vt:lpstr>'France KPIs'!Zone_d_impression</vt:lpstr>
      <vt:lpstr>'Front page'!Zone_d_impression</vt:lpstr>
      <vt:lpstr>Glossary!Zone_d_impression</vt:lpstr>
      <vt:lpstr>'Group - Comparable basis'!Zone_d_impression</vt:lpstr>
      <vt:lpstr>'Group - Conso accounts (1)'!Zone_d_impression</vt:lpstr>
      <vt:lpstr>'Group - Conso accounts (2)'!Zone_d_impression</vt:lpstr>
      <vt:lpstr>'Group - Segment reporting'!Zone_d_impression</vt:lpstr>
      <vt:lpstr>'IC&amp;SS'!Zone_d_impression</vt:lpstr>
      <vt:lpstr>'Orange - Market France KPIs'!Zone_d_impression</vt:lpstr>
      <vt:lpstr>'Poland Financials'!Zone_d_impression</vt:lpstr>
      <vt:lpstr>'Poland KPIs'!Zone_d_impression</vt:lpstr>
      <vt:lpstr>'Spain Financials'!Zone_d_impression</vt:lpstr>
      <vt:lpstr>'Spain KPIs'!Zone_d_impression</vt:lpstr>
      <vt:lpstr>'Telecoms - Financial KPIs'!Zone_d_impression</vt:lpstr>
      <vt:lpstr>'Telecoms - Operational KPIs'!Zone_d_impression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DEPLANTE Laurent FG/DCGG</dc:creator>
  <cp:lastModifiedBy>DEPLANTE Laurent FG/DCGG</cp:lastModifiedBy>
  <cp:lastPrinted>2018-04-24T07:34:38Z</cp:lastPrinted>
  <dcterms:created xsi:type="dcterms:W3CDTF">2013-04-22T19:24:28Z</dcterms:created>
  <dcterms:modified xsi:type="dcterms:W3CDTF">2018-04-24T18:31:53Z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